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hidePivotFieldList="1"/>
  <mc:AlternateContent xmlns:mc="http://schemas.openxmlformats.org/markup-compatibility/2006">
    <mc:Choice Requires="x15">
      <x15ac:absPath xmlns:x15ac="http://schemas.microsoft.com/office/spreadsheetml/2010/11/ac" url="/Users/klaus/Dropbox/"/>
    </mc:Choice>
  </mc:AlternateContent>
  <xr:revisionPtr revIDLastSave="0" documentId="8_{0EBE017F-B66A-654E-AE20-05C61E6B5BAF}" xr6:coauthVersionLast="47" xr6:coauthVersionMax="47" xr10:uidLastSave="{00000000-0000-0000-0000-000000000000}"/>
  <bookViews>
    <workbookView xWindow="0" yWindow="460" windowWidth="25600" windowHeight="15540" tabRatio="676" xr2:uid="{00000000-000D-0000-FFFF-FFFF00000000}"/>
  </bookViews>
  <sheets>
    <sheet name="Keller" sheetId="1" r:id="rId1"/>
    <sheet name="Koordinaten" sheetId="9" r:id="rId2"/>
    <sheet name="heute" sheetId="8" r:id="rId3"/>
    <sheet name="nach Jahrgang" sheetId="4" r:id="rId4"/>
    <sheet name="Anzahl Flaschen" sheetId="2" r:id="rId5"/>
    <sheet name="nach Traube" sheetId="3" r:id="rId6"/>
    <sheet name="Einkaufsmengen Kellerei" sheetId="12" r:id="rId7"/>
    <sheet name="wo issa denn" sheetId="11" r:id="rId8"/>
    <sheet name="Einkaufsmengen Jahr" sheetId="5" r:id="rId9"/>
    <sheet name="wie lang im keller" sheetId="6" r:id="rId10"/>
    <sheet name="auszutrinken" sheetId="7" r:id="rId11"/>
  </sheets>
  <definedNames>
    <definedName name="__Anonymous_Sheet_DB__1">Keller!#REF!</definedName>
    <definedName name="__Anonymous_Sheet_DB__1_1">Keller!$A:$T</definedName>
    <definedName name="_xlnm._FilterDatabase" localSheetId="4" hidden="1">'Anzahl Flaschen'!$A$1</definedName>
    <definedName name="_xlnm._FilterDatabase" localSheetId="0" hidden="1">Keller!$A$1:$AQ$1034</definedName>
    <definedName name="_xlnm.Print_Area" localSheetId="0">Keller!$A:$I</definedName>
    <definedName name="_xlnm.Print_Area" localSheetId="9">'wie lang im keller'!$A$1:$F$301</definedName>
    <definedName name="_xlnm.Print_Titles" localSheetId="0">Keller!$1:$1</definedName>
    <definedName name="Excel_BuiltIn__FilterDatabase" localSheetId="0">Keller!#REF!</definedName>
    <definedName name="Excel_BuiltIn__FilterDatabase_1">0</definedName>
    <definedName name="Excel_BuiltIn_Print_Area">Keller!$A$1:$P$795</definedName>
    <definedName name="GuteWeine">Keller!$A$1:$T$771</definedName>
  </definedNames>
  <calcPr calcId="191028"/>
  <pivotCaches>
    <pivotCache cacheId="0" r:id="rId12"/>
    <pivotCache cacheId="16" r:id="rId13"/>
    <pivotCache cacheId="22" r:id="rId14"/>
    <pivotCache cacheId="31" r:id="rId15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O3" i="1" l="1"/>
  <c r="AL3" i="1"/>
  <c r="AK3" i="1"/>
  <c r="AJ3" i="1"/>
  <c r="AI3" i="1"/>
  <c r="T3" i="1"/>
  <c r="S3" i="1"/>
  <c r="N3" i="1"/>
  <c r="K3" i="1"/>
  <c r="J3" i="1"/>
  <c r="AO4" i="1"/>
  <c r="AL4" i="1"/>
  <c r="AK4" i="1"/>
  <c r="AJ4" i="1"/>
  <c r="AI4" i="1"/>
  <c r="T4" i="1"/>
  <c r="S4" i="1"/>
  <c r="N4" i="1"/>
  <c r="K4" i="1"/>
  <c r="J4" i="1"/>
  <c r="AO23" i="1"/>
  <c r="AL23" i="1"/>
  <c r="AK23" i="1"/>
  <c r="AJ23" i="1"/>
  <c r="AI23" i="1"/>
  <c r="T23" i="1"/>
  <c r="S23" i="1"/>
  <c r="N23" i="1"/>
  <c r="K23" i="1"/>
  <c r="J23" i="1"/>
  <c r="AO22" i="1"/>
  <c r="AL22" i="1"/>
  <c r="AK22" i="1"/>
  <c r="AJ22" i="1"/>
  <c r="AI22" i="1"/>
  <c r="T22" i="1"/>
  <c r="S22" i="1"/>
  <c r="N22" i="1"/>
  <c r="K22" i="1"/>
  <c r="J22" i="1"/>
  <c r="AO21" i="1"/>
  <c r="AL21" i="1"/>
  <c r="AK21" i="1"/>
  <c r="AJ21" i="1"/>
  <c r="AI21" i="1"/>
  <c r="T21" i="1"/>
  <c r="S21" i="1"/>
  <c r="N21" i="1"/>
  <c r="K21" i="1"/>
  <c r="J21" i="1"/>
  <c r="AO20" i="1"/>
  <c r="AL20" i="1"/>
  <c r="AK20" i="1"/>
  <c r="AJ20" i="1"/>
  <c r="AI20" i="1"/>
  <c r="T20" i="1"/>
  <c r="S20" i="1"/>
  <c r="N20" i="1"/>
  <c r="K20" i="1"/>
  <c r="J20" i="1"/>
  <c r="AO19" i="1"/>
  <c r="AL19" i="1"/>
  <c r="AK19" i="1"/>
  <c r="AJ19" i="1"/>
  <c r="AI19" i="1"/>
  <c r="T19" i="1"/>
  <c r="S19" i="1"/>
  <c r="N19" i="1"/>
  <c r="K19" i="1"/>
  <c r="J19" i="1"/>
  <c r="AO18" i="1"/>
  <c r="AL18" i="1"/>
  <c r="AK18" i="1"/>
  <c r="AJ18" i="1"/>
  <c r="AI18" i="1"/>
  <c r="T18" i="1"/>
  <c r="S18" i="1"/>
  <c r="N18" i="1"/>
  <c r="K18" i="1"/>
  <c r="J18" i="1"/>
  <c r="AO17" i="1"/>
  <c r="AL17" i="1"/>
  <c r="AK17" i="1"/>
  <c r="AJ17" i="1"/>
  <c r="AI17" i="1"/>
  <c r="T17" i="1"/>
  <c r="S17" i="1"/>
  <c r="N17" i="1"/>
  <c r="K17" i="1"/>
  <c r="J17" i="1"/>
  <c r="AO16" i="1"/>
  <c r="AL16" i="1"/>
  <c r="AK16" i="1"/>
  <c r="AJ16" i="1"/>
  <c r="AI16" i="1"/>
  <c r="T16" i="1"/>
  <c r="S16" i="1"/>
  <c r="N16" i="1"/>
  <c r="K16" i="1"/>
  <c r="J16" i="1"/>
  <c r="AO15" i="1"/>
  <c r="AL15" i="1"/>
  <c r="AK15" i="1"/>
  <c r="AJ15" i="1"/>
  <c r="AI15" i="1"/>
  <c r="T15" i="1"/>
  <c r="S15" i="1"/>
  <c r="N15" i="1"/>
  <c r="K15" i="1"/>
  <c r="J15" i="1"/>
  <c r="AO14" i="1"/>
  <c r="AL14" i="1"/>
  <c r="AK14" i="1"/>
  <c r="AJ14" i="1"/>
  <c r="AI14" i="1"/>
  <c r="T14" i="1"/>
  <c r="S14" i="1"/>
  <c r="N14" i="1"/>
  <c r="K14" i="1"/>
  <c r="J14" i="1"/>
  <c r="AO13" i="1"/>
  <c r="AL13" i="1"/>
  <c r="AK13" i="1"/>
  <c r="AJ13" i="1"/>
  <c r="AI13" i="1"/>
  <c r="T13" i="1"/>
  <c r="S13" i="1"/>
  <c r="N13" i="1"/>
  <c r="K13" i="1"/>
  <c r="J13" i="1"/>
  <c r="AO12" i="1"/>
  <c r="AL12" i="1"/>
  <c r="AK12" i="1"/>
  <c r="AJ12" i="1"/>
  <c r="AI12" i="1"/>
  <c r="T12" i="1"/>
  <c r="S12" i="1"/>
  <c r="N12" i="1"/>
  <c r="K12" i="1"/>
  <c r="J12" i="1"/>
  <c r="AO11" i="1"/>
  <c r="AL11" i="1"/>
  <c r="AK11" i="1"/>
  <c r="AJ11" i="1"/>
  <c r="AI11" i="1"/>
  <c r="T11" i="1"/>
  <c r="S11" i="1"/>
  <c r="N11" i="1"/>
  <c r="K11" i="1"/>
  <c r="J11" i="1"/>
  <c r="AO10" i="1"/>
  <c r="AL10" i="1"/>
  <c r="AK10" i="1"/>
  <c r="AJ10" i="1"/>
  <c r="AI10" i="1"/>
  <c r="T10" i="1"/>
  <c r="S10" i="1"/>
  <c r="N10" i="1"/>
  <c r="K10" i="1"/>
  <c r="J10" i="1"/>
  <c r="AO9" i="1"/>
  <c r="AL9" i="1"/>
  <c r="AK9" i="1"/>
  <c r="AJ9" i="1"/>
  <c r="AI9" i="1"/>
  <c r="T9" i="1"/>
  <c r="S9" i="1"/>
  <c r="N9" i="1"/>
  <c r="K9" i="1"/>
  <c r="J9" i="1"/>
  <c r="AO8" i="1"/>
  <c r="AL8" i="1"/>
  <c r="AK8" i="1"/>
  <c r="AJ8" i="1"/>
  <c r="AI8" i="1"/>
  <c r="T8" i="1"/>
  <c r="S8" i="1"/>
  <c r="N8" i="1"/>
  <c r="K8" i="1"/>
  <c r="J8" i="1"/>
  <c r="AO7" i="1"/>
  <c r="AL7" i="1"/>
  <c r="AK7" i="1"/>
  <c r="AJ7" i="1"/>
  <c r="AI7" i="1"/>
  <c r="T7" i="1"/>
  <c r="S7" i="1"/>
  <c r="N7" i="1"/>
  <c r="K7" i="1"/>
  <c r="J7" i="1"/>
  <c r="AO6" i="1"/>
  <c r="AL6" i="1"/>
  <c r="AK6" i="1"/>
  <c r="AJ6" i="1"/>
  <c r="AI6" i="1"/>
  <c r="T6" i="1"/>
  <c r="S6" i="1"/>
  <c r="N6" i="1"/>
  <c r="K6" i="1"/>
  <c r="J6" i="1"/>
  <c r="AO5" i="1"/>
  <c r="AL5" i="1"/>
  <c r="AK5" i="1"/>
  <c r="AJ5" i="1"/>
  <c r="AI5" i="1"/>
  <c r="T5" i="1"/>
  <c r="S5" i="1"/>
  <c r="N5" i="1"/>
  <c r="K5" i="1"/>
  <c r="J5" i="1"/>
  <c r="AO25" i="1"/>
  <c r="AL25" i="1"/>
  <c r="AK25" i="1"/>
  <c r="AJ25" i="1"/>
  <c r="AI25" i="1"/>
  <c r="T25" i="1"/>
  <c r="S25" i="1"/>
  <c r="N25" i="1"/>
  <c r="K25" i="1"/>
  <c r="J25" i="1"/>
  <c r="AO24" i="1"/>
  <c r="AL24" i="1"/>
  <c r="AK24" i="1"/>
  <c r="AJ24" i="1"/>
  <c r="AI24" i="1"/>
  <c r="T24" i="1"/>
  <c r="S24" i="1"/>
  <c r="N24" i="1"/>
  <c r="K24" i="1"/>
  <c r="J24" i="1"/>
  <c r="AO26" i="1"/>
  <c r="AL26" i="1"/>
  <c r="AK26" i="1"/>
  <c r="AJ26" i="1"/>
  <c r="AI26" i="1"/>
  <c r="T26" i="1"/>
  <c r="S26" i="1"/>
  <c r="N26" i="1"/>
  <c r="K26" i="1"/>
  <c r="J26" i="1"/>
  <c r="AO30" i="1"/>
  <c r="AL30" i="1"/>
  <c r="AK30" i="1"/>
  <c r="AJ30" i="1"/>
  <c r="AI30" i="1"/>
  <c r="T30" i="1"/>
  <c r="S30" i="1"/>
  <c r="N30" i="1"/>
  <c r="K30" i="1"/>
  <c r="J30" i="1"/>
  <c r="AO29" i="1"/>
  <c r="AL29" i="1"/>
  <c r="AK29" i="1"/>
  <c r="AJ29" i="1"/>
  <c r="AI29" i="1"/>
  <c r="T29" i="1"/>
  <c r="S29" i="1"/>
  <c r="N29" i="1"/>
  <c r="K29" i="1"/>
  <c r="J29" i="1"/>
  <c r="AO28" i="1"/>
  <c r="AL28" i="1"/>
  <c r="AK28" i="1"/>
  <c r="AJ28" i="1"/>
  <c r="AI28" i="1"/>
  <c r="T28" i="1"/>
  <c r="S28" i="1"/>
  <c r="N28" i="1"/>
  <c r="K28" i="1"/>
  <c r="J28" i="1"/>
  <c r="AO27" i="1"/>
  <c r="AL27" i="1"/>
  <c r="AK27" i="1"/>
  <c r="AJ27" i="1"/>
  <c r="AI27" i="1"/>
  <c r="T27" i="1"/>
  <c r="S27" i="1"/>
  <c r="N27" i="1"/>
  <c r="K27" i="1"/>
  <c r="J27" i="1"/>
  <c r="AO34" i="1"/>
  <c r="AL34" i="1"/>
  <c r="AK34" i="1"/>
  <c r="AJ34" i="1"/>
  <c r="AI34" i="1"/>
  <c r="T34" i="1"/>
  <c r="S34" i="1"/>
  <c r="N34" i="1"/>
  <c r="K34" i="1"/>
  <c r="J34" i="1"/>
  <c r="AO33" i="1"/>
  <c r="AL33" i="1"/>
  <c r="AK33" i="1"/>
  <c r="AJ33" i="1"/>
  <c r="AI33" i="1"/>
  <c r="T33" i="1"/>
  <c r="S33" i="1"/>
  <c r="N33" i="1"/>
  <c r="K33" i="1"/>
  <c r="J33" i="1"/>
  <c r="AO32" i="1"/>
  <c r="AL32" i="1"/>
  <c r="AK32" i="1"/>
  <c r="AJ32" i="1"/>
  <c r="AI32" i="1"/>
  <c r="T32" i="1"/>
  <c r="S32" i="1"/>
  <c r="N32" i="1"/>
  <c r="K32" i="1"/>
  <c r="J32" i="1"/>
  <c r="AO31" i="1"/>
  <c r="AL31" i="1"/>
  <c r="AK31" i="1"/>
  <c r="AJ31" i="1"/>
  <c r="AI31" i="1"/>
  <c r="T31" i="1"/>
  <c r="S31" i="1"/>
  <c r="N31" i="1"/>
  <c r="K31" i="1"/>
  <c r="J31" i="1"/>
  <c r="AO36" i="1"/>
  <c r="AL36" i="1"/>
  <c r="AK36" i="1"/>
  <c r="AJ36" i="1"/>
  <c r="AI36" i="1"/>
  <c r="T36" i="1"/>
  <c r="S36" i="1"/>
  <c r="N36" i="1"/>
  <c r="K36" i="1"/>
  <c r="J36" i="1"/>
  <c r="AO35" i="1"/>
  <c r="AL35" i="1"/>
  <c r="AK35" i="1"/>
  <c r="AJ35" i="1"/>
  <c r="AI35" i="1"/>
  <c r="T35" i="1"/>
  <c r="S35" i="1"/>
  <c r="N35" i="1"/>
  <c r="K35" i="1"/>
  <c r="J35" i="1"/>
  <c r="AO37" i="1"/>
  <c r="AL37" i="1"/>
  <c r="AK37" i="1"/>
  <c r="AJ37" i="1"/>
  <c r="AI37" i="1"/>
  <c r="T37" i="1"/>
  <c r="S37" i="1"/>
  <c r="N37" i="1"/>
  <c r="K37" i="1"/>
  <c r="J37" i="1"/>
  <c r="AO43" i="1"/>
  <c r="AL43" i="1"/>
  <c r="AK43" i="1"/>
  <c r="AJ43" i="1"/>
  <c r="AI43" i="1"/>
  <c r="T43" i="1"/>
  <c r="S43" i="1"/>
  <c r="N43" i="1"/>
  <c r="K43" i="1"/>
  <c r="J43" i="1"/>
  <c r="AO42" i="1"/>
  <c r="AL42" i="1"/>
  <c r="AK42" i="1"/>
  <c r="AJ42" i="1"/>
  <c r="AI42" i="1"/>
  <c r="T42" i="1"/>
  <c r="S42" i="1"/>
  <c r="N42" i="1"/>
  <c r="K42" i="1"/>
  <c r="J42" i="1"/>
  <c r="AO41" i="1"/>
  <c r="AL41" i="1"/>
  <c r="AK41" i="1"/>
  <c r="AJ41" i="1"/>
  <c r="AI41" i="1"/>
  <c r="T41" i="1"/>
  <c r="S41" i="1"/>
  <c r="N41" i="1"/>
  <c r="K41" i="1"/>
  <c r="J41" i="1"/>
  <c r="AO40" i="1"/>
  <c r="AL40" i="1"/>
  <c r="AK40" i="1"/>
  <c r="AJ40" i="1"/>
  <c r="AI40" i="1"/>
  <c r="T40" i="1"/>
  <c r="S40" i="1"/>
  <c r="N40" i="1"/>
  <c r="K40" i="1"/>
  <c r="J40" i="1"/>
  <c r="AO39" i="1"/>
  <c r="AL39" i="1"/>
  <c r="AK39" i="1"/>
  <c r="AJ39" i="1"/>
  <c r="AI39" i="1"/>
  <c r="T39" i="1"/>
  <c r="S39" i="1"/>
  <c r="N39" i="1"/>
  <c r="K39" i="1"/>
  <c r="J39" i="1"/>
  <c r="AO38" i="1"/>
  <c r="AL38" i="1"/>
  <c r="AK38" i="1"/>
  <c r="AJ38" i="1"/>
  <c r="AI38" i="1"/>
  <c r="T38" i="1"/>
  <c r="S38" i="1"/>
  <c r="N38" i="1"/>
  <c r="K38" i="1"/>
  <c r="J38" i="1"/>
  <c r="AO46" i="1"/>
  <c r="AL46" i="1"/>
  <c r="AK46" i="1"/>
  <c r="AJ46" i="1"/>
  <c r="AI46" i="1"/>
  <c r="T46" i="1"/>
  <c r="S46" i="1"/>
  <c r="N46" i="1"/>
  <c r="K46" i="1"/>
  <c r="J46" i="1"/>
  <c r="AO45" i="1"/>
  <c r="AL45" i="1"/>
  <c r="AK45" i="1"/>
  <c r="AJ45" i="1"/>
  <c r="AI45" i="1"/>
  <c r="T45" i="1"/>
  <c r="S45" i="1"/>
  <c r="N45" i="1"/>
  <c r="K45" i="1"/>
  <c r="J45" i="1"/>
  <c r="AO44" i="1"/>
  <c r="AL44" i="1"/>
  <c r="AK44" i="1"/>
  <c r="AJ44" i="1"/>
  <c r="AI44" i="1"/>
  <c r="T44" i="1"/>
  <c r="S44" i="1"/>
  <c r="N44" i="1"/>
  <c r="K44" i="1"/>
  <c r="J44" i="1"/>
  <c r="AO48" i="1"/>
  <c r="AL48" i="1"/>
  <c r="AK48" i="1"/>
  <c r="AJ48" i="1"/>
  <c r="AI48" i="1"/>
  <c r="T48" i="1"/>
  <c r="S48" i="1"/>
  <c r="N48" i="1"/>
  <c r="K48" i="1"/>
  <c r="J48" i="1"/>
  <c r="AO47" i="1"/>
  <c r="AL47" i="1"/>
  <c r="AK47" i="1"/>
  <c r="AJ47" i="1"/>
  <c r="AI47" i="1"/>
  <c r="T47" i="1"/>
  <c r="S47" i="1"/>
  <c r="N47" i="1"/>
  <c r="K47" i="1"/>
  <c r="J47" i="1"/>
  <c r="AO49" i="1"/>
  <c r="AL49" i="1"/>
  <c r="AK49" i="1"/>
  <c r="AJ49" i="1"/>
  <c r="AI49" i="1"/>
  <c r="T49" i="1"/>
  <c r="S49" i="1"/>
  <c r="N49" i="1"/>
  <c r="K49" i="1"/>
  <c r="J49" i="1"/>
  <c r="AO51" i="1"/>
  <c r="AL51" i="1"/>
  <c r="AK51" i="1"/>
  <c r="AJ51" i="1"/>
  <c r="AI51" i="1"/>
  <c r="T51" i="1"/>
  <c r="S51" i="1"/>
  <c r="N51" i="1"/>
  <c r="K51" i="1"/>
  <c r="J51" i="1"/>
  <c r="AO50" i="1"/>
  <c r="AL50" i="1"/>
  <c r="AK50" i="1"/>
  <c r="AJ50" i="1"/>
  <c r="AI50" i="1"/>
  <c r="T50" i="1"/>
  <c r="S50" i="1"/>
  <c r="N50" i="1"/>
  <c r="K50" i="1"/>
  <c r="J50" i="1"/>
  <c r="AO52" i="1"/>
  <c r="AL52" i="1"/>
  <c r="AK52" i="1"/>
  <c r="AJ52" i="1"/>
  <c r="AI52" i="1"/>
  <c r="T52" i="1"/>
  <c r="S52" i="1"/>
  <c r="N52" i="1"/>
  <c r="K52" i="1"/>
  <c r="J52" i="1"/>
  <c r="AO53" i="1"/>
  <c r="AL53" i="1"/>
  <c r="AK53" i="1"/>
  <c r="AJ53" i="1"/>
  <c r="AI53" i="1"/>
  <c r="T53" i="1"/>
  <c r="S53" i="1"/>
  <c r="N53" i="1"/>
  <c r="K53" i="1"/>
  <c r="J53" i="1"/>
  <c r="AO54" i="1"/>
  <c r="AL54" i="1"/>
  <c r="AK54" i="1"/>
  <c r="AJ54" i="1"/>
  <c r="AI54" i="1"/>
  <c r="T54" i="1"/>
  <c r="S54" i="1"/>
  <c r="N54" i="1"/>
  <c r="K54" i="1"/>
  <c r="J54" i="1"/>
  <c r="AO55" i="1"/>
  <c r="AL55" i="1"/>
  <c r="AK55" i="1"/>
  <c r="AJ55" i="1"/>
  <c r="AI55" i="1"/>
  <c r="T55" i="1"/>
  <c r="S55" i="1"/>
  <c r="N55" i="1"/>
  <c r="K55" i="1"/>
  <c r="J55" i="1"/>
  <c r="AO56" i="1"/>
  <c r="AL56" i="1"/>
  <c r="AK56" i="1"/>
  <c r="AJ56" i="1"/>
  <c r="AI56" i="1"/>
  <c r="T56" i="1"/>
  <c r="S56" i="1"/>
  <c r="N56" i="1"/>
  <c r="K56" i="1"/>
  <c r="J56" i="1"/>
  <c r="AO57" i="1"/>
  <c r="AL57" i="1"/>
  <c r="AK57" i="1"/>
  <c r="AJ57" i="1"/>
  <c r="AI57" i="1"/>
  <c r="T57" i="1"/>
  <c r="S57" i="1"/>
  <c r="N57" i="1"/>
  <c r="K57" i="1"/>
  <c r="J57" i="1"/>
  <c r="AO58" i="1"/>
  <c r="AL58" i="1"/>
  <c r="AK58" i="1"/>
  <c r="AJ58" i="1"/>
  <c r="AI58" i="1"/>
  <c r="T58" i="1"/>
  <c r="S58" i="1"/>
  <c r="N58" i="1"/>
  <c r="K58" i="1"/>
  <c r="J58" i="1"/>
  <c r="AO59" i="1"/>
  <c r="AL59" i="1"/>
  <c r="AK59" i="1"/>
  <c r="AJ59" i="1"/>
  <c r="AI59" i="1"/>
  <c r="T59" i="1"/>
  <c r="S59" i="1"/>
  <c r="N59" i="1"/>
  <c r="K59" i="1"/>
  <c r="J59" i="1"/>
  <c r="AO60" i="1"/>
  <c r="AL60" i="1"/>
  <c r="AK60" i="1"/>
  <c r="AJ60" i="1"/>
  <c r="AI60" i="1"/>
  <c r="T60" i="1"/>
  <c r="S60" i="1"/>
  <c r="N60" i="1"/>
  <c r="K60" i="1"/>
  <c r="J60" i="1"/>
  <c r="AO61" i="1"/>
  <c r="AL61" i="1"/>
  <c r="AK61" i="1"/>
  <c r="AJ61" i="1"/>
  <c r="AI61" i="1"/>
  <c r="T61" i="1"/>
  <c r="S61" i="1"/>
  <c r="N61" i="1"/>
  <c r="K61" i="1"/>
  <c r="J61" i="1"/>
  <c r="AO62" i="1"/>
  <c r="AL62" i="1"/>
  <c r="AK62" i="1"/>
  <c r="AJ62" i="1"/>
  <c r="AI62" i="1"/>
  <c r="T62" i="1"/>
  <c r="S62" i="1"/>
  <c r="N62" i="1"/>
  <c r="K62" i="1"/>
  <c r="J62" i="1"/>
  <c r="AO63" i="1"/>
  <c r="AL63" i="1"/>
  <c r="AK63" i="1"/>
  <c r="AJ63" i="1"/>
  <c r="AI63" i="1"/>
  <c r="T63" i="1"/>
  <c r="S63" i="1"/>
  <c r="N63" i="1"/>
  <c r="K63" i="1"/>
  <c r="J63" i="1"/>
  <c r="AO64" i="1"/>
  <c r="AL64" i="1"/>
  <c r="AK64" i="1"/>
  <c r="AJ64" i="1"/>
  <c r="AI64" i="1"/>
  <c r="T64" i="1"/>
  <c r="S64" i="1"/>
  <c r="N64" i="1"/>
  <c r="K64" i="1"/>
  <c r="J64" i="1"/>
  <c r="AO65" i="1"/>
  <c r="AL65" i="1"/>
  <c r="AK65" i="1"/>
  <c r="AJ65" i="1"/>
  <c r="AI65" i="1"/>
  <c r="T65" i="1"/>
  <c r="S65" i="1"/>
  <c r="N65" i="1"/>
  <c r="K65" i="1"/>
  <c r="J65" i="1"/>
  <c r="AO66" i="1"/>
  <c r="AL66" i="1"/>
  <c r="AK66" i="1"/>
  <c r="AJ66" i="1"/>
  <c r="AI66" i="1"/>
  <c r="T66" i="1"/>
  <c r="S66" i="1"/>
  <c r="N66" i="1"/>
  <c r="K66" i="1"/>
  <c r="J66" i="1"/>
  <c r="AO67" i="1"/>
  <c r="AL67" i="1"/>
  <c r="AK67" i="1"/>
  <c r="AJ67" i="1"/>
  <c r="AI67" i="1"/>
  <c r="T67" i="1"/>
  <c r="S67" i="1"/>
  <c r="N67" i="1"/>
  <c r="K67" i="1"/>
  <c r="J67" i="1"/>
  <c r="AO68" i="1"/>
  <c r="AL68" i="1"/>
  <c r="AK68" i="1"/>
  <c r="AJ68" i="1"/>
  <c r="AI68" i="1"/>
  <c r="T68" i="1"/>
  <c r="S68" i="1"/>
  <c r="N68" i="1"/>
  <c r="K68" i="1"/>
  <c r="J68" i="1"/>
  <c r="AO69" i="1"/>
  <c r="AL69" i="1"/>
  <c r="AK69" i="1"/>
  <c r="AJ69" i="1"/>
  <c r="AI69" i="1"/>
  <c r="N69" i="1"/>
  <c r="T69" i="1"/>
  <c r="K69" i="1"/>
  <c r="J69" i="1"/>
  <c r="AO70" i="1"/>
  <c r="AL70" i="1"/>
  <c r="AK70" i="1"/>
  <c r="AJ70" i="1"/>
  <c r="AI70" i="1"/>
  <c r="N70" i="1"/>
  <c r="T70" i="1"/>
  <c r="K70" i="1"/>
  <c r="J70" i="1"/>
  <c r="AO71" i="1"/>
  <c r="AL71" i="1"/>
  <c r="AK71" i="1"/>
  <c r="AJ71" i="1"/>
  <c r="AI71" i="1"/>
  <c r="N71" i="1"/>
  <c r="T71" i="1"/>
  <c r="K71" i="1"/>
  <c r="J71" i="1"/>
  <c r="F33" i="12"/>
  <c r="F6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5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5" i="12"/>
  <c r="AO72" i="1"/>
  <c r="AL72" i="1"/>
  <c r="AK72" i="1"/>
  <c r="AJ72" i="1"/>
  <c r="AI72" i="1"/>
  <c r="T72" i="1"/>
  <c r="S72" i="1"/>
  <c r="N72" i="1"/>
  <c r="K72" i="1"/>
  <c r="J72" i="1"/>
  <c r="AO73" i="1"/>
  <c r="AL73" i="1"/>
  <c r="AK73" i="1"/>
  <c r="AJ73" i="1"/>
  <c r="AI73" i="1"/>
  <c r="T73" i="1"/>
  <c r="S73" i="1"/>
  <c r="N73" i="1"/>
  <c r="K73" i="1"/>
  <c r="J73" i="1"/>
  <c r="AO78" i="1"/>
  <c r="AL78" i="1"/>
  <c r="AK78" i="1"/>
  <c r="AJ78" i="1"/>
  <c r="AI78" i="1"/>
  <c r="T78" i="1"/>
  <c r="S78" i="1"/>
  <c r="N78" i="1"/>
  <c r="K78" i="1"/>
  <c r="J78" i="1"/>
  <c r="AO77" i="1"/>
  <c r="AL77" i="1"/>
  <c r="AK77" i="1"/>
  <c r="AJ77" i="1"/>
  <c r="AI77" i="1"/>
  <c r="T77" i="1"/>
  <c r="S77" i="1"/>
  <c r="N77" i="1"/>
  <c r="K77" i="1"/>
  <c r="J77" i="1"/>
  <c r="AO76" i="1"/>
  <c r="AL76" i="1"/>
  <c r="AK76" i="1"/>
  <c r="AJ76" i="1"/>
  <c r="AI76" i="1"/>
  <c r="T76" i="1"/>
  <c r="S76" i="1"/>
  <c r="N76" i="1"/>
  <c r="K76" i="1"/>
  <c r="J76" i="1"/>
  <c r="AO75" i="1"/>
  <c r="AL75" i="1"/>
  <c r="AK75" i="1"/>
  <c r="AJ75" i="1"/>
  <c r="AI75" i="1"/>
  <c r="T75" i="1"/>
  <c r="S75" i="1"/>
  <c r="N75" i="1"/>
  <c r="K75" i="1"/>
  <c r="J75" i="1"/>
  <c r="AO74" i="1"/>
  <c r="AL74" i="1"/>
  <c r="AK74" i="1"/>
  <c r="AJ74" i="1"/>
  <c r="AI74" i="1"/>
  <c r="T74" i="1"/>
  <c r="S74" i="1"/>
  <c r="N74" i="1"/>
  <c r="K74" i="1"/>
  <c r="J74" i="1"/>
  <c r="S69" i="1"/>
  <c r="S70" i="1"/>
  <c r="S71" i="1"/>
  <c r="AO79" i="1"/>
  <c r="AL79" i="1"/>
  <c r="AK79" i="1"/>
  <c r="AJ79" i="1"/>
  <c r="AI79" i="1"/>
  <c r="T79" i="1"/>
  <c r="S79" i="1"/>
  <c r="N79" i="1"/>
  <c r="K79" i="1"/>
  <c r="J79" i="1"/>
  <c r="AO80" i="1"/>
  <c r="AL80" i="1"/>
  <c r="AK80" i="1"/>
  <c r="AJ80" i="1"/>
  <c r="AI80" i="1"/>
  <c r="T80" i="1"/>
  <c r="S80" i="1"/>
  <c r="N80" i="1"/>
  <c r="K80" i="1"/>
  <c r="J80" i="1"/>
  <c r="AO81" i="1"/>
  <c r="AL81" i="1"/>
  <c r="AK81" i="1"/>
  <c r="AJ81" i="1"/>
  <c r="AI81" i="1"/>
  <c r="N81" i="1"/>
  <c r="T81" i="1"/>
  <c r="K81" i="1"/>
  <c r="J81" i="1"/>
  <c r="T86" i="1"/>
  <c r="T84" i="1"/>
  <c r="T83" i="1"/>
  <c r="S82" i="1"/>
  <c r="AO86" i="1"/>
  <c r="AL86" i="1"/>
  <c r="AK86" i="1"/>
  <c r="AJ86" i="1"/>
  <c r="AI86" i="1"/>
  <c r="N86" i="1"/>
  <c r="AO85" i="1"/>
  <c r="AL85" i="1"/>
  <c r="AK85" i="1"/>
  <c r="AJ85" i="1"/>
  <c r="AI85" i="1"/>
  <c r="T85" i="1"/>
  <c r="S85" i="1"/>
  <c r="N85" i="1"/>
  <c r="AO84" i="1"/>
  <c r="AL84" i="1"/>
  <c r="AK84" i="1"/>
  <c r="AJ84" i="1"/>
  <c r="AI84" i="1"/>
  <c r="N84" i="1"/>
  <c r="AO83" i="1"/>
  <c r="AL83" i="1"/>
  <c r="AK83" i="1"/>
  <c r="AJ83" i="1"/>
  <c r="AI83" i="1"/>
  <c r="N83" i="1"/>
  <c r="AO82" i="1"/>
  <c r="AL82" i="1"/>
  <c r="AK82" i="1"/>
  <c r="AJ82" i="1"/>
  <c r="AI82" i="1"/>
  <c r="N82" i="1"/>
  <c r="K86" i="1"/>
  <c r="J86" i="1"/>
  <c r="K85" i="1"/>
  <c r="J85" i="1"/>
  <c r="K84" i="1"/>
  <c r="J84" i="1"/>
  <c r="K83" i="1"/>
  <c r="J83" i="1"/>
  <c r="K82" i="1"/>
  <c r="J82" i="1"/>
  <c r="AK88" i="1"/>
  <c r="AL88" i="1"/>
  <c r="AK89" i="1"/>
  <c r="AL89" i="1"/>
  <c r="AK90" i="1"/>
  <c r="AL90" i="1"/>
  <c r="AK91" i="1"/>
  <c r="AL91" i="1"/>
  <c r="AK92" i="1"/>
  <c r="AL92" i="1"/>
  <c r="AK93" i="1"/>
  <c r="AL93" i="1"/>
  <c r="AK94" i="1"/>
  <c r="AL94" i="1"/>
  <c r="AK95" i="1"/>
  <c r="AL95" i="1"/>
  <c r="AK96" i="1"/>
  <c r="AL96" i="1"/>
  <c r="AK97" i="1"/>
  <c r="AL97" i="1"/>
  <c r="AK98" i="1"/>
  <c r="AL98" i="1"/>
  <c r="AK99" i="1"/>
  <c r="AL99" i="1"/>
  <c r="AK100" i="1"/>
  <c r="AL100" i="1"/>
  <c r="AK101" i="1"/>
  <c r="AL101" i="1"/>
  <c r="AK102" i="1"/>
  <c r="AL102" i="1"/>
  <c r="AK103" i="1"/>
  <c r="AL103" i="1"/>
  <c r="AK104" i="1"/>
  <c r="AL104" i="1"/>
  <c r="AK105" i="1"/>
  <c r="AL105" i="1"/>
  <c r="AK106" i="1"/>
  <c r="AL106" i="1"/>
  <c r="AK107" i="1"/>
  <c r="AL107" i="1"/>
  <c r="AK108" i="1"/>
  <c r="AL108" i="1"/>
  <c r="AK109" i="1"/>
  <c r="AL109" i="1"/>
  <c r="AK110" i="1"/>
  <c r="AL110" i="1"/>
  <c r="AK111" i="1"/>
  <c r="AL111" i="1"/>
  <c r="AK112" i="1"/>
  <c r="AL112" i="1"/>
  <c r="AK113" i="1"/>
  <c r="AL113" i="1"/>
  <c r="AK114" i="1"/>
  <c r="AL114" i="1"/>
  <c r="AK115" i="1"/>
  <c r="AL115" i="1"/>
  <c r="AK116" i="1"/>
  <c r="AL116" i="1"/>
  <c r="AK117" i="1"/>
  <c r="AL117" i="1"/>
  <c r="AK118" i="1"/>
  <c r="AL118" i="1"/>
  <c r="AK119" i="1"/>
  <c r="AL119" i="1"/>
  <c r="AK120" i="1"/>
  <c r="AL120" i="1"/>
  <c r="AK121" i="1"/>
  <c r="AL121" i="1"/>
  <c r="AK122" i="1"/>
  <c r="AL122" i="1"/>
  <c r="AK123" i="1"/>
  <c r="AL123" i="1"/>
  <c r="AK124" i="1"/>
  <c r="AL124" i="1"/>
  <c r="AK125" i="1"/>
  <c r="AL125" i="1"/>
  <c r="AK126" i="1"/>
  <c r="AL126" i="1"/>
  <c r="AK127" i="1"/>
  <c r="AL127" i="1"/>
  <c r="AK128" i="1"/>
  <c r="AL128" i="1"/>
  <c r="AK129" i="1"/>
  <c r="AL129" i="1"/>
  <c r="AK130" i="1"/>
  <c r="AL130" i="1"/>
  <c r="AK131" i="1"/>
  <c r="AL131" i="1"/>
  <c r="AK132" i="1"/>
  <c r="AL132" i="1"/>
  <c r="AK133" i="1"/>
  <c r="AL133" i="1"/>
  <c r="AK134" i="1"/>
  <c r="AL134" i="1"/>
  <c r="AK135" i="1"/>
  <c r="AL135" i="1"/>
  <c r="AK136" i="1"/>
  <c r="AL136" i="1"/>
  <c r="AK137" i="1"/>
  <c r="AL137" i="1"/>
  <c r="AK138" i="1"/>
  <c r="AL138" i="1"/>
  <c r="AK139" i="1"/>
  <c r="AL139" i="1"/>
  <c r="AK140" i="1"/>
  <c r="AL140" i="1"/>
  <c r="AK141" i="1"/>
  <c r="AL141" i="1"/>
  <c r="AK142" i="1"/>
  <c r="AL142" i="1"/>
  <c r="AK143" i="1"/>
  <c r="AL143" i="1"/>
  <c r="AK144" i="1"/>
  <c r="AL144" i="1"/>
  <c r="AK145" i="1"/>
  <c r="AL145" i="1"/>
  <c r="AK146" i="1"/>
  <c r="AL146" i="1"/>
  <c r="AK147" i="1"/>
  <c r="AL147" i="1"/>
  <c r="AK148" i="1"/>
  <c r="AL148" i="1"/>
  <c r="AK149" i="1"/>
  <c r="AL149" i="1"/>
  <c r="AK150" i="1"/>
  <c r="AL150" i="1"/>
  <c r="AK151" i="1"/>
  <c r="AL151" i="1"/>
  <c r="AK152" i="1"/>
  <c r="AL152" i="1"/>
  <c r="AK153" i="1"/>
  <c r="AL153" i="1"/>
  <c r="AK154" i="1"/>
  <c r="AL154" i="1"/>
  <c r="AK155" i="1"/>
  <c r="AL155" i="1"/>
  <c r="AK156" i="1"/>
  <c r="AL156" i="1"/>
  <c r="AK157" i="1"/>
  <c r="AL157" i="1"/>
  <c r="AK158" i="1"/>
  <c r="AL158" i="1"/>
  <c r="AK159" i="1"/>
  <c r="AL159" i="1"/>
  <c r="AK160" i="1"/>
  <c r="AL160" i="1"/>
  <c r="AK161" i="1"/>
  <c r="AL161" i="1"/>
  <c r="AK162" i="1"/>
  <c r="AL162" i="1"/>
  <c r="AK163" i="1"/>
  <c r="AL163" i="1"/>
  <c r="AK164" i="1"/>
  <c r="AL164" i="1"/>
  <c r="AK165" i="1"/>
  <c r="AL165" i="1"/>
  <c r="AK166" i="1"/>
  <c r="AL166" i="1"/>
  <c r="AK167" i="1"/>
  <c r="AL167" i="1"/>
  <c r="AK168" i="1"/>
  <c r="AL168" i="1"/>
  <c r="AK169" i="1"/>
  <c r="AL169" i="1"/>
  <c r="AK170" i="1"/>
  <c r="AL170" i="1"/>
  <c r="AK171" i="1"/>
  <c r="AL171" i="1"/>
  <c r="AK172" i="1"/>
  <c r="AL172" i="1"/>
  <c r="AK173" i="1"/>
  <c r="AL173" i="1"/>
  <c r="AK174" i="1"/>
  <c r="AL174" i="1"/>
  <c r="AK175" i="1"/>
  <c r="AL175" i="1"/>
  <c r="AK176" i="1"/>
  <c r="AL176" i="1"/>
  <c r="AK177" i="1"/>
  <c r="AL177" i="1"/>
  <c r="AK178" i="1"/>
  <c r="AL178" i="1"/>
  <c r="AK179" i="1"/>
  <c r="AL179" i="1"/>
  <c r="AK180" i="1"/>
  <c r="AL180" i="1"/>
  <c r="AK181" i="1"/>
  <c r="AL181" i="1"/>
  <c r="AK182" i="1"/>
  <c r="AL182" i="1"/>
  <c r="AK183" i="1"/>
  <c r="AL183" i="1"/>
  <c r="AK184" i="1"/>
  <c r="AL184" i="1"/>
  <c r="AK185" i="1"/>
  <c r="AL185" i="1"/>
  <c r="AK186" i="1"/>
  <c r="AL186" i="1"/>
  <c r="AK187" i="1"/>
  <c r="AL187" i="1"/>
  <c r="AK188" i="1"/>
  <c r="AL188" i="1"/>
  <c r="AK189" i="1"/>
  <c r="AL189" i="1"/>
  <c r="AK190" i="1"/>
  <c r="AL190" i="1"/>
  <c r="AK191" i="1"/>
  <c r="AL191" i="1"/>
  <c r="AK192" i="1"/>
  <c r="AL192" i="1"/>
  <c r="AK193" i="1"/>
  <c r="AL193" i="1"/>
  <c r="AK194" i="1"/>
  <c r="AL194" i="1"/>
  <c r="AK195" i="1"/>
  <c r="AL195" i="1"/>
  <c r="AK196" i="1"/>
  <c r="AL196" i="1"/>
  <c r="AK197" i="1"/>
  <c r="AL197" i="1"/>
  <c r="AK198" i="1"/>
  <c r="AL198" i="1"/>
  <c r="AK199" i="1"/>
  <c r="AL199" i="1"/>
  <c r="AK200" i="1"/>
  <c r="AL200" i="1"/>
  <c r="AK201" i="1"/>
  <c r="AL201" i="1"/>
  <c r="AK202" i="1"/>
  <c r="AL202" i="1"/>
  <c r="AK203" i="1"/>
  <c r="AL203" i="1"/>
  <c r="AK204" i="1"/>
  <c r="AL204" i="1"/>
  <c r="AK205" i="1"/>
  <c r="AL205" i="1"/>
  <c r="AK206" i="1"/>
  <c r="AL206" i="1"/>
  <c r="AK207" i="1"/>
  <c r="AL207" i="1"/>
  <c r="AK208" i="1"/>
  <c r="AL208" i="1"/>
  <c r="AK209" i="1"/>
  <c r="AL209" i="1"/>
  <c r="AK210" i="1"/>
  <c r="AL210" i="1"/>
  <c r="AK211" i="1"/>
  <c r="AL211" i="1"/>
  <c r="AK212" i="1"/>
  <c r="AL212" i="1"/>
  <c r="AK213" i="1"/>
  <c r="AL213" i="1"/>
  <c r="AK214" i="1"/>
  <c r="AL214" i="1"/>
  <c r="AK215" i="1"/>
  <c r="AL215" i="1"/>
  <c r="AK216" i="1"/>
  <c r="AL216" i="1"/>
  <c r="AK217" i="1"/>
  <c r="AL217" i="1"/>
  <c r="AK218" i="1"/>
  <c r="AL218" i="1"/>
  <c r="AK219" i="1"/>
  <c r="AL219" i="1"/>
  <c r="AK220" i="1"/>
  <c r="AL220" i="1"/>
  <c r="AK221" i="1"/>
  <c r="AL221" i="1"/>
  <c r="AK222" i="1"/>
  <c r="AL222" i="1"/>
  <c r="AK223" i="1"/>
  <c r="AL223" i="1"/>
  <c r="AK224" i="1"/>
  <c r="AL224" i="1"/>
  <c r="AK225" i="1"/>
  <c r="AL225" i="1"/>
  <c r="AK226" i="1"/>
  <c r="AL226" i="1"/>
  <c r="AK227" i="1"/>
  <c r="AL227" i="1"/>
  <c r="AK228" i="1"/>
  <c r="AL228" i="1"/>
  <c r="AK229" i="1"/>
  <c r="AL229" i="1"/>
  <c r="AK230" i="1"/>
  <c r="AL230" i="1"/>
  <c r="AK231" i="1"/>
  <c r="AL231" i="1"/>
  <c r="AK232" i="1"/>
  <c r="AL232" i="1"/>
  <c r="AK233" i="1"/>
  <c r="AL233" i="1"/>
  <c r="AK234" i="1"/>
  <c r="AL234" i="1"/>
  <c r="AK235" i="1"/>
  <c r="AL235" i="1"/>
  <c r="AK236" i="1"/>
  <c r="AL236" i="1"/>
  <c r="AK237" i="1"/>
  <c r="AL237" i="1"/>
  <c r="AK238" i="1"/>
  <c r="AL238" i="1"/>
  <c r="AK239" i="1"/>
  <c r="AL239" i="1"/>
  <c r="AK240" i="1"/>
  <c r="AL240" i="1"/>
  <c r="AK241" i="1"/>
  <c r="AL241" i="1"/>
  <c r="AK242" i="1"/>
  <c r="AL242" i="1"/>
  <c r="AK243" i="1"/>
  <c r="AL243" i="1"/>
  <c r="AK244" i="1"/>
  <c r="AL244" i="1"/>
  <c r="AK245" i="1"/>
  <c r="AL245" i="1"/>
  <c r="AK246" i="1"/>
  <c r="AL246" i="1"/>
  <c r="AK247" i="1"/>
  <c r="AL247" i="1"/>
  <c r="AK248" i="1"/>
  <c r="AL248" i="1"/>
  <c r="AK249" i="1"/>
  <c r="AL249" i="1"/>
  <c r="AK250" i="1"/>
  <c r="AL250" i="1"/>
  <c r="AK251" i="1"/>
  <c r="AL251" i="1"/>
  <c r="AK252" i="1"/>
  <c r="AL252" i="1"/>
  <c r="AK253" i="1"/>
  <c r="AL253" i="1"/>
  <c r="AK254" i="1"/>
  <c r="AL254" i="1"/>
  <c r="AK255" i="1"/>
  <c r="AL255" i="1"/>
  <c r="AK256" i="1"/>
  <c r="AL256" i="1"/>
  <c r="AK257" i="1"/>
  <c r="AL257" i="1"/>
  <c r="AK258" i="1"/>
  <c r="AL258" i="1"/>
  <c r="AK259" i="1"/>
  <c r="AL259" i="1"/>
  <c r="AK260" i="1"/>
  <c r="AL260" i="1"/>
  <c r="AK261" i="1"/>
  <c r="AL261" i="1"/>
  <c r="AK262" i="1"/>
  <c r="AL262" i="1"/>
  <c r="AK263" i="1"/>
  <c r="AL263" i="1"/>
  <c r="AK264" i="1"/>
  <c r="AL264" i="1"/>
  <c r="AK265" i="1"/>
  <c r="AL265" i="1"/>
  <c r="AK266" i="1"/>
  <c r="AL266" i="1"/>
  <c r="AK267" i="1"/>
  <c r="AL267" i="1"/>
  <c r="AK268" i="1"/>
  <c r="AL268" i="1"/>
  <c r="AK269" i="1"/>
  <c r="AL269" i="1"/>
  <c r="AK270" i="1"/>
  <c r="AL270" i="1"/>
  <c r="AK271" i="1"/>
  <c r="AL271" i="1"/>
  <c r="AK272" i="1"/>
  <c r="AL272" i="1"/>
  <c r="AK273" i="1"/>
  <c r="AL273" i="1"/>
  <c r="AK274" i="1"/>
  <c r="AL274" i="1"/>
  <c r="AK275" i="1"/>
  <c r="AL275" i="1"/>
  <c r="AK276" i="1"/>
  <c r="AL276" i="1"/>
  <c r="AK277" i="1"/>
  <c r="AL277" i="1"/>
  <c r="AK278" i="1"/>
  <c r="AL278" i="1"/>
  <c r="AK279" i="1"/>
  <c r="AL279" i="1"/>
  <c r="AK280" i="1"/>
  <c r="AL280" i="1"/>
  <c r="AK281" i="1"/>
  <c r="AL281" i="1"/>
  <c r="AK282" i="1"/>
  <c r="AL282" i="1"/>
  <c r="AK283" i="1"/>
  <c r="AL283" i="1"/>
  <c r="AK284" i="1"/>
  <c r="AL284" i="1"/>
  <c r="AK285" i="1"/>
  <c r="AL285" i="1"/>
  <c r="AK286" i="1"/>
  <c r="AL286" i="1"/>
  <c r="AK287" i="1"/>
  <c r="AL287" i="1"/>
  <c r="AK288" i="1"/>
  <c r="AL288" i="1"/>
  <c r="AK289" i="1"/>
  <c r="AL289" i="1"/>
  <c r="AK290" i="1"/>
  <c r="AL290" i="1"/>
  <c r="AK291" i="1"/>
  <c r="AL291" i="1"/>
  <c r="AK292" i="1"/>
  <c r="AL292" i="1"/>
  <c r="AK293" i="1"/>
  <c r="AL293" i="1"/>
  <c r="AK294" i="1"/>
  <c r="AL294" i="1"/>
  <c r="AK295" i="1"/>
  <c r="AL295" i="1"/>
  <c r="AK296" i="1"/>
  <c r="AL296" i="1"/>
  <c r="AK297" i="1"/>
  <c r="AL297" i="1"/>
  <c r="AK298" i="1"/>
  <c r="AL298" i="1"/>
  <c r="AK299" i="1"/>
  <c r="AL299" i="1"/>
  <c r="AK300" i="1"/>
  <c r="AL300" i="1"/>
  <c r="AK301" i="1"/>
  <c r="AL301" i="1"/>
  <c r="AK302" i="1"/>
  <c r="AL302" i="1"/>
  <c r="AK303" i="1"/>
  <c r="AL303" i="1"/>
  <c r="AK304" i="1"/>
  <c r="AL304" i="1"/>
  <c r="AK305" i="1"/>
  <c r="AL305" i="1"/>
  <c r="AK306" i="1"/>
  <c r="AL306" i="1"/>
  <c r="AK307" i="1"/>
  <c r="AL307" i="1"/>
  <c r="AK308" i="1"/>
  <c r="AL308" i="1"/>
  <c r="AK309" i="1"/>
  <c r="AL309" i="1"/>
  <c r="AK310" i="1"/>
  <c r="AL310" i="1"/>
  <c r="AK311" i="1"/>
  <c r="AL311" i="1"/>
  <c r="AK312" i="1"/>
  <c r="AL312" i="1"/>
  <c r="AK313" i="1"/>
  <c r="AL313" i="1"/>
  <c r="AK314" i="1"/>
  <c r="AL314" i="1"/>
  <c r="AK315" i="1"/>
  <c r="AL315" i="1"/>
  <c r="AK316" i="1"/>
  <c r="AL316" i="1"/>
  <c r="AK317" i="1"/>
  <c r="AL317" i="1"/>
  <c r="AK318" i="1"/>
  <c r="AL318" i="1"/>
  <c r="AK319" i="1"/>
  <c r="AL319" i="1"/>
  <c r="AK320" i="1"/>
  <c r="AL320" i="1"/>
  <c r="AK321" i="1"/>
  <c r="AL321" i="1"/>
  <c r="AK322" i="1"/>
  <c r="AL322" i="1"/>
  <c r="AK323" i="1"/>
  <c r="AL323" i="1"/>
  <c r="AK324" i="1"/>
  <c r="AL324" i="1"/>
  <c r="AK325" i="1"/>
  <c r="AL325" i="1"/>
  <c r="AK326" i="1"/>
  <c r="AL326" i="1"/>
  <c r="AK327" i="1"/>
  <c r="AL327" i="1"/>
  <c r="AK328" i="1"/>
  <c r="AL328" i="1"/>
  <c r="AK329" i="1"/>
  <c r="AL329" i="1"/>
  <c r="AK330" i="1"/>
  <c r="AL330" i="1"/>
  <c r="AK331" i="1"/>
  <c r="AL331" i="1"/>
  <c r="AK332" i="1"/>
  <c r="AL332" i="1"/>
  <c r="AK333" i="1"/>
  <c r="AL333" i="1"/>
  <c r="AK334" i="1"/>
  <c r="AL334" i="1"/>
  <c r="AK335" i="1"/>
  <c r="AL335" i="1"/>
  <c r="AK336" i="1"/>
  <c r="AL336" i="1"/>
  <c r="AK337" i="1"/>
  <c r="AL337" i="1"/>
  <c r="AK338" i="1"/>
  <c r="AL338" i="1"/>
  <c r="AK339" i="1"/>
  <c r="AL339" i="1"/>
  <c r="AK340" i="1"/>
  <c r="AL340" i="1"/>
  <c r="AK341" i="1"/>
  <c r="AL341" i="1"/>
  <c r="AK342" i="1"/>
  <c r="AL342" i="1"/>
  <c r="AK343" i="1"/>
  <c r="AL343" i="1"/>
  <c r="AK344" i="1"/>
  <c r="AL344" i="1"/>
  <c r="AK345" i="1"/>
  <c r="AL345" i="1"/>
  <c r="AK346" i="1"/>
  <c r="AL346" i="1"/>
  <c r="AK347" i="1"/>
  <c r="AL347" i="1"/>
  <c r="AK348" i="1"/>
  <c r="AL348" i="1"/>
  <c r="AK349" i="1"/>
  <c r="AL349" i="1"/>
  <c r="AK350" i="1"/>
  <c r="AL350" i="1"/>
  <c r="AK351" i="1"/>
  <c r="AL351" i="1"/>
  <c r="AK352" i="1"/>
  <c r="AL352" i="1"/>
  <c r="AK353" i="1"/>
  <c r="AL353" i="1"/>
  <c r="AK354" i="1"/>
  <c r="AL354" i="1"/>
  <c r="AK355" i="1"/>
  <c r="AL355" i="1"/>
  <c r="AK356" i="1"/>
  <c r="AL356" i="1"/>
  <c r="AK357" i="1"/>
  <c r="AL357" i="1"/>
  <c r="AK358" i="1"/>
  <c r="AL358" i="1"/>
  <c r="AK359" i="1"/>
  <c r="AL359" i="1"/>
  <c r="AK360" i="1"/>
  <c r="AL360" i="1"/>
  <c r="AK361" i="1"/>
  <c r="AL361" i="1"/>
  <c r="AK362" i="1"/>
  <c r="AL362" i="1"/>
  <c r="AK363" i="1"/>
  <c r="AL363" i="1"/>
  <c r="AK364" i="1"/>
  <c r="AL364" i="1"/>
  <c r="AK365" i="1"/>
  <c r="AL365" i="1"/>
  <c r="AK366" i="1"/>
  <c r="AL366" i="1"/>
  <c r="AK367" i="1"/>
  <c r="AL367" i="1"/>
  <c r="AK368" i="1"/>
  <c r="AL368" i="1"/>
  <c r="AK369" i="1"/>
  <c r="AL369" i="1"/>
  <c r="AK370" i="1"/>
  <c r="AL370" i="1"/>
  <c r="AK371" i="1"/>
  <c r="AL371" i="1"/>
  <c r="AK372" i="1"/>
  <c r="AL372" i="1"/>
  <c r="AK373" i="1"/>
  <c r="AL373" i="1"/>
  <c r="AK374" i="1"/>
  <c r="AL374" i="1"/>
  <c r="AK375" i="1"/>
  <c r="AL375" i="1"/>
  <c r="AK376" i="1"/>
  <c r="AL376" i="1"/>
  <c r="AK377" i="1"/>
  <c r="AL377" i="1"/>
  <c r="AK378" i="1"/>
  <c r="AL378" i="1"/>
  <c r="AK379" i="1"/>
  <c r="AL379" i="1"/>
  <c r="AK380" i="1"/>
  <c r="AL380" i="1"/>
  <c r="AK381" i="1"/>
  <c r="AL381" i="1"/>
  <c r="AK382" i="1"/>
  <c r="AL382" i="1"/>
  <c r="AK383" i="1"/>
  <c r="AL383" i="1"/>
  <c r="AK384" i="1"/>
  <c r="AL384" i="1"/>
  <c r="AK385" i="1"/>
  <c r="AL385" i="1"/>
  <c r="AK386" i="1"/>
  <c r="AL386" i="1"/>
  <c r="AK387" i="1"/>
  <c r="AL387" i="1"/>
  <c r="AK388" i="1"/>
  <c r="AL388" i="1"/>
  <c r="AK389" i="1"/>
  <c r="AL389" i="1"/>
  <c r="AK390" i="1"/>
  <c r="AL390" i="1"/>
  <c r="AK391" i="1"/>
  <c r="AL391" i="1"/>
  <c r="AK392" i="1"/>
  <c r="AL392" i="1"/>
  <c r="AK393" i="1"/>
  <c r="AL393" i="1"/>
  <c r="AK394" i="1"/>
  <c r="AL394" i="1"/>
  <c r="AK395" i="1"/>
  <c r="AL395" i="1"/>
  <c r="AK396" i="1"/>
  <c r="AL396" i="1"/>
  <c r="AK397" i="1"/>
  <c r="AL397" i="1"/>
  <c r="AK398" i="1"/>
  <c r="AL398" i="1"/>
  <c r="AK399" i="1"/>
  <c r="AL399" i="1"/>
  <c r="AK400" i="1"/>
  <c r="AL400" i="1"/>
  <c r="AK401" i="1"/>
  <c r="AL401" i="1"/>
  <c r="AK402" i="1"/>
  <c r="AL402" i="1"/>
  <c r="AK403" i="1"/>
  <c r="AL403" i="1"/>
  <c r="AK404" i="1"/>
  <c r="AL404" i="1"/>
  <c r="AK405" i="1"/>
  <c r="AL405" i="1"/>
  <c r="AK406" i="1"/>
  <c r="AL406" i="1"/>
  <c r="AK407" i="1"/>
  <c r="AL407" i="1"/>
  <c r="AK408" i="1"/>
  <c r="AL408" i="1"/>
  <c r="AK409" i="1"/>
  <c r="AL409" i="1"/>
  <c r="AK410" i="1"/>
  <c r="AL410" i="1"/>
  <c r="AK411" i="1"/>
  <c r="AL411" i="1"/>
  <c r="AK412" i="1"/>
  <c r="AL412" i="1"/>
  <c r="AK413" i="1"/>
  <c r="AL413" i="1"/>
  <c r="AK414" i="1"/>
  <c r="AL414" i="1"/>
  <c r="AK415" i="1"/>
  <c r="AL415" i="1"/>
  <c r="AK416" i="1"/>
  <c r="AL416" i="1"/>
  <c r="AK417" i="1"/>
  <c r="AL417" i="1"/>
  <c r="AK418" i="1"/>
  <c r="AL418" i="1"/>
  <c r="AK419" i="1"/>
  <c r="AL419" i="1"/>
  <c r="AK420" i="1"/>
  <c r="AL420" i="1"/>
  <c r="AK421" i="1"/>
  <c r="AL421" i="1"/>
  <c r="AK422" i="1"/>
  <c r="AL422" i="1"/>
  <c r="AK423" i="1"/>
  <c r="AL423" i="1"/>
  <c r="AK424" i="1"/>
  <c r="AL424" i="1"/>
  <c r="AK425" i="1"/>
  <c r="AL425" i="1"/>
  <c r="AK426" i="1"/>
  <c r="AL426" i="1"/>
  <c r="AK427" i="1"/>
  <c r="AL427" i="1"/>
  <c r="AK428" i="1"/>
  <c r="AL428" i="1"/>
  <c r="AK429" i="1"/>
  <c r="AL429" i="1"/>
  <c r="AK430" i="1"/>
  <c r="AL430" i="1"/>
  <c r="AK431" i="1"/>
  <c r="AL431" i="1"/>
  <c r="AK432" i="1"/>
  <c r="AL432" i="1"/>
  <c r="AK433" i="1"/>
  <c r="AL433" i="1"/>
  <c r="AK434" i="1"/>
  <c r="AL434" i="1"/>
  <c r="AK435" i="1"/>
  <c r="AL435" i="1"/>
  <c r="AK436" i="1"/>
  <c r="AL436" i="1"/>
  <c r="AK437" i="1"/>
  <c r="AL437" i="1"/>
  <c r="AK438" i="1"/>
  <c r="AL438" i="1"/>
  <c r="AK439" i="1"/>
  <c r="AL439" i="1"/>
  <c r="AK440" i="1"/>
  <c r="AL440" i="1"/>
  <c r="AK441" i="1"/>
  <c r="AL441" i="1"/>
  <c r="AK442" i="1"/>
  <c r="AL442" i="1"/>
  <c r="AK443" i="1"/>
  <c r="AL443" i="1"/>
  <c r="AK444" i="1"/>
  <c r="AL444" i="1"/>
  <c r="AK445" i="1"/>
  <c r="AL445" i="1"/>
  <c r="AK446" i="1"/>
  <c r="AL446" i="1"/>
  <c r="AK447" i="1"/>
  <c r="AL447" i="1"/>
  <c r="AK448" i="1"/>
  <c r="AL448" i="1"/>
  <c r="AK449" i="1"/>
  <c r="AL449" i="1"/>
  <c r="AK450" i="1"/>
  <c r="AL450" i="1"/>
  <c r="AK451" i="1"/>
  <c r="AL451" i="1"/>
  <c r="AK452" i="1"/>
  <c r="AL452" i="1"/>
  <c r="AK453" i="1"/>
  <c r="AL453" i="1"/>
  <c r="AK454" i="1"/>
  <c r="AL454" i="1"/>
  <c r="AK455" i="1"/>
  <c r="AL455" i="1"/>
  <c r="AK456" i="1"/>
  <c r="AL456" i="1"/>
  <c r="AK457" i="1"/>
  <c r="AL457" i="1"/>
  <c r="AK458" i="1"/>
  <c r="AL458" i="1"/>
  <c r="AK459" i="1"/>
  <c r="AL459" i="1"/>
  <c r="AK460" i="1"/>
  <c r="AL460" i="1"/>
  <c r="AK461" i="1"/>
  <c r="AL461" i="1"/>
  <c r="AK462" i="1"/>
  <c r="AL462" i="1"/>
  <c r="AK463" i="1"/>
  <c r="AL463" i="1"/>
  <c r="AK464" i="1"/>
  <c r="AL464" i="1"/>
  <c r="AK465" i="1"/>
  <c r="AL465" i="1"/>
  <c r="AK466" i="1"/>
  <c r="AL466" i="1"/>
  <c r="AK467" i="1"/>
  <c r="AL467" i="1"/>
  <c r="AK468" i="1"/>
  <c r="AL468" i="1"/>
  <c r="AK469" i="1"/>
  <c r="AL469" i="1"/>
  <c r="AK470" i="1"/>
  <c r="AL470" i="1"/>
  <c r="AK471" i="1"/>
  <c r="AL471" i="1"/>
  <c r="AK472" i="1"/>
  <c r="AL472" i="1"/>
  <c r="AK473" i="1"/>
  <c r="AL473" i="1"/>
  <c r="AK474" i="1"/>
  <c r="AL474" i="1"/>
  <c r="AK475" i="1"/>
  <c r="AL475" i="1"/>
  <c r="AK476" i="1"/>
  <c r="AL476" i="1"/>
  <c r="AK477" i="1"/>
  <c r="AL477" i="1"/>
  <c r="AK478" i="1"/>
  <c r="AL478" i="1"/>
  <c r="AK479" i="1"/>
  <c r="AL479" i="1"/>
  <c r="AK480" i="1"/>
  <c r="AL480" i="1"/>
  <c r="AK481" i="1"/>
  <c r="AL481" i="1"/>
  <c r="AK482" i="1"/>
  <c r="AL482" i="1"/>
  <c r="AK483" i="1"/>
  <c r="AL483" i="1"/>
  <c r="AK484" i="1"/>
  <c r="AL484" i="1"/>
  <c r="AK485" i="1"/>
  <c r="AL485" i="1"/>
  <c r="AK486" i="1"/>
  <c r="AL486" i="1"/>
  <c r="AK487" i="1"/>
  <c r="AL487" i="1"/>
  <c r="AK488" i="1"/>
  <c r="AL488" i="1"/>
  <c r="AK489" i="1"/>
  <c r="AL489" i="1"/>
  <c r="AK490" i="1"/>
  <c r="AL490" i="1"/>
  <c r="AK491" i="1"/>
  <c r="AL491" i="1"/>
  <c r="AK492" i="1"/>
  <c r="AL492" i="1"/>
  <c r="AK493" i="1"/>
  <c r="AL493" i="1"/>
  <c r="AK494" i="1"/>
  <c r="AL494" i="1"/>
  <c r="AK495" i="1"/>
  <c r="AL495" i="1"/>
  <c r="AK496" i="1"/>
  <c r="AL496" i="1"/>
  <c r="AK497" i="1"/>
  <c r="AL497" i="1"/>
  <c r="AK498" i="1"/>
  <c r="AL498" i="1"/>
  <c r="AK499" i="1"/>
  <c r="AL499" i="1"/>
  <c r="AK500" i="1"/>
  <c r="AL500" i="1"/>
  <c r="AK501" i="1"/>
  <c r="AL501" i="1"/>
  <c r="AK502" i="1"/>
  <c r="AL502" i="1"/>
  <c r="AK503" i="1"/>
  <c r="AL503" i="1"/>
  <c r="AK504" i="1"/>
  <c r="AL504" i="1"/>
  <c r="AK505" i="1"/>
  <c r="AL505" i="1"/>
  <c r="AK506" i="1"/>
  <c r="AL506" i="1"/>
  <c r="AK507" i="1"/>
  <c r="AL507" i="1"/>
  <c r="AK508" i="1"/>
  <c r="AL508" i="1"/>
  <c r="AK509" i="1"/>
  <c r="AL509" i="1"/>
  <c r="AK510" i="1"/>
  <c r="AL510" i="1"/>
  <c r="AK511" i="1"/>
  <c r="AL511" i="1"/>
  <c r="AK512" i="1"/>
  <c r="AL512" i="1"/>
  <c r="AK513" i="1"/>
  <c r="AL513" i="1"/>
  <c r="AK514" i="1"/>
  <c r="AL514" i="1"/>
  <c r="AK515" i="1"/>
  <c r="AL515" i="1"/>
  <c r="AK516" i="1"/>
  <c r="AL516" i="1"/>
  <c r="AK517" i="1"/>
  <c r="AL517" i="1"/>
  <c r="AK518" i="1"/>
  <c r="AL518" i="1"/>
  <c r="AK519" i="1"/>
  <c r="AL519" i="1"/>
  <c r="AK520" i="1"/>
  <c r="AL520" i="1"/>
  <c r="AK521" i="1"/>
  <c r="AL521" i="1"/>
  <c r="AK522" i="1"/>
  <c r="AL522" i="1"/>
  <c r="AK523" i="1"/>
  <c r="AL523" i="1"/>
  <c r="AK524" i="1"/>
  <c r="AL524" i="1"/>
  <c r="AK525" i="1"/>
  <c r="AL525" i="1"/>
  <c r="AK526" i="1"/>
  <c r="AL526" i="1"/>
  <c r="AK527" i="1"/>
  <c r="AL527" i="1"/>
  <c r="AK528" i="1"/>
  <c r="AL528" i="1"/>
  <c r="AK529" i="1"/>
  <c r="AL529" i="1"/>
  <c r="AK530" i="1"/>
  <c r="AL530" i="1"/>
  <c r="AK531" i="1"/>
  <c r="AL531" i="1"/>
  <c r="AK532" i="1"/>
  <c r="AL532" i="1"/>
  <c r="AK533" i="1"/>
  <c r="AL533" i="1"/>
  <c r="AK534" i="1"/>
  <c r="AL534" i="1"/>
  <c r="AK535" i="1"/>
  <c r="AL535" i="1"/>
  <c r="AK536" i="1"/>
  <c r="AL536" i="1"/>
  <c r="AK537" i="1"/>
  <c r="AL537" i="1"/>
  <c r="AK538" i="1"/>
  <c r="AL538" i="1"/>
  <c r="AK539" i="1"/>
  <c r="AL539" i="1"/>
  <c r="AK540" i="1"/>
  <c r="AL540" i="1"/>
  <c r="AK541" i="1"/>
  <c r="AL541" i="1"/>
  <c r="AK542" i="1"/>
  <c r="AL542" i="1"/>
  <c r="AK543" i="1"/>
  <c r="AL543" i="1"/>
  <c r="AK544" i="1"/>
  <c r="AL544" i="1"/>
  <c r="AK545" i="1"/>
  <c r="AL545" i="1"/>
  <c r="AK546" i="1"/>
  <c r="AL546" i="1"/>
  <c r="AK547" i="1"/>
  <c r="AL547" i="1"/>
  <c r="AK548" i="1"/>
  <c r="AL548" i="1"/>
  <c r="AK549" i="1"/>
  <c r="AL549" i="1"/>
  <c r="AK550" i="1"/>
  <c r="AL550" i="1"/>
  <c r="AK551" i="1"/>
  <c r="AL551" i="1"/>
  <c r="AK552" i="1"/>
  <c r="AL552" i="1"/>
  <c r="AK553" i="1"/>
  <c r="AL553" i="1"/>
  <c r="AK554" i="1"/>
  <c r="AL554" i="1"/>
  <c r="AK555" i="1"/>
  <c r="AL555" i="1"/>
  <c r="AK556" i="1"/>
  <c r="AL556" i="1"/>
  <c r="AK557" i="1"/>
  <c r="AL557" i="1"/>
  <c r="AK558" i="1"/>
  <c r="AL558" i="1"/>
  <c r="AK559" i="1"/>
  <c r="AL559" i="1"/>
  <c r="AK560" i="1"/>
  <c r="AL560" i="1"/>
  <c r="AK561" i="1"/>
  <c r="AL561" i="1"/>
  <c r="AK562" i="1"/>
  <c r="AL562" i="1"/>
  <c r="AK563" i="1"/>
  <c r="AL563" i="1"/>
  <c r="AK564" i="1"/>
  <c r="AL564" i="1"/>
  <c r="AK565" i="1"/>
  <c r="AL565" i="1"/>
  <c r="AK566" i="1"/>
  <c r="AL566" i="1"/>
  <c r="AK567" i="1"/>
  <c r="AL567" i="1"/>
  <c r="AK568" i="1"/>
  <c r="AL568" i="1"/>
  <c r="AK569" i="1"/>
  <c r="AL569" i="1"/>
  <c r="AK570" i="1"/>
  <c r="AL570" i="1"/>
  <c r="AK571" i="1"/>
  <c r="AL571" i="1"/>
  <c r="AK572" i="1"/>
  <c r="AL572" i="1"/>
  <c r="AK573" i="1"/>
  <c r="AL573" i="1"/>
  <c r="AK574" i="1"/>
  <c r="AL574" i="1"/>
  <c r="AK575" i="1"/>
  <c r="AL575" i="1"/>
  <c r="AK576" i="1"/>
  <c r="AL576" i="1"/>
  <c r="AK577" i="1"/>
  <c r="AL577" i="1"/>
  <c r="AK578" i="1"/>
  <c r="AL578" i="1"/>
  <c r="AK579" i="1"/>
  <c r="AL579" i="1"/>
  <c r="AK580" i="1"/>
  <c r="AL580" i="1"/>
  <c r="AK581" i="1"/>
  <c r="AL581" i="1"/>
  <c r="AK582" i="1"/>
  <c r="AL582" i="1"/>
  <c r="AK583" i="1"/>
  <c r="AL583" i="1"/>
  <c r="AK584" i="1"/>
  <c r="AL584" i="1"/>
  <c r="AK585" i="1"/>
  <c r="AL585" i="1"/>
  <c r="AK586" i="1"/>
  <c r="AL586" i="1"/>
  <c r="AK587" i="1"/>
  <c r="AL587" i="1"/>
  <c r="AK588" i="1"/>
  <c r="AL588" i="1"/>
  <c r="AK589" i="1"/>
  <c r="AL589" i="1"/>
  <c r="AK590" i="1"/>
  <c r="AL590" i="1"/>
  <c r="AK591" i="1"/>
  <c r="AL591" i="1"/>
  <c r="AK592" i="1"/>
  <c r="AL592" i="1"/>
  <c r="AK593" i="1"/>
  <c r="AL593" i="1"/>
  <c r="AK594" i="1"/>
  <c r="AL594" i="1"/>
  <c r="AK595" i="1"/>
  <c r="AL595" i="1"/>
  <c r="AK596" i="1"/>
  <c r="AL596" i="1"/>
  <c r="AK597" i="1"/>
  <c r="AL597" i="1"/>
  <c r="AK598" i="1"/>
  <c r="AL598" i="1"/>
  <c r="AK599" i="1"/>
  <c r="AL599" i="1"/>
  <c r="AK600" i="1"/>
  <c r="AL600" i="1"/>
  <c r="AK601" i="1"/>
  <c r="AL601" i="1"/>
  <c r="AK602" i="1"/>
  <c r="AL602" i="1"/>
  <c r="AK603" i="1"/>
  <c r="AL603" i="1"/>
  <c r="AK604" i="1"/>
  <c r="AL604" i="1"/>
  <c r="AK605" i="1"/>
  <c r="AL605" i="1"/>
  <c r="AK606" i="1"/>
  <c r="AL606" i="1"/>
  <c r="AK607" i="1"/>
  <c r="AL607" i="1"/>
  <c r="AK608" i="1"/>
  <c r="AL608" i="1"/>
  <c r="AK609" i="1"/>
  <c r="AL609" i="1"/>
  <c r="AK610" i="1"/>
  <c r="AL610" i="1"/>
  <c r="AK611" i="1"/>
  <c r="AL611" i="1"/>
  <c r="AK612" i="1"/>
  <c r="AL612" i="1"/>
  <c r="AK613" i="1"/>
  <c r="AL613" i="1"/>
  <c r="AK614" i="1"/>
  <c r="AL614" i="1"/>
  <c r="AK615" i="1"/>
  <c r="AL615" i="1"/>
  <c r="AK616" i="1"/>
  <c r="AL616" i="1"/>
  <c r="AK617" i="1"/>
  <c r="AL617" i="1"/>
  <c r="AK618" i="1"/>
  <c r="AL618" i="1"/>
  <c r="AK619" i="1"/>
  <c r="AL619" i="1"/>
  <c r="AK620" i="1"/>
  <c r="AL620" i="1"/>
  <c r="AK621" i="1"/>
  <c r="AL621" i="1"/>
  <c r="AK622" i="1"/>
  <c r="AL622" i="1"/>
  <c r="AK623" i="1"/>
  <c r="AL623" i="1"/>
  <c r="AK624" i="1"/>
  <c r="AL624" i="1"/>
  <c r="AK625" i="1"/>
  <c r="AL625" i="1"/>
  <c r="AK626" i="1"/>
  <c r="AL626" i="1"/>
  <c r="AK627" i="1"/>
  <c r="AL627" i="1"/>
  <c r="AK628" i="1"/>
  <c r="AL628" i="1"/>
  <c r="AK629" i="1"/>
  <c r="AL629" i="1"/>
  <c r="AK630" i="1"/>
  <c r="AL630" i="1"/>
  <c r="AK631" i="1"/>
  <c r="AL631" i="1"/>
  <c r="AK632" i="1"/>
  <c r="AL632" i="1"/>
  <c r="AK633" i="1"/>
  <c r="AL633" i="1"/>
  <c r="AK634" i="1"/>
  <c r="AL634" i="1"/>
  <c r="AK635" i="1"/>
  <c r="AL635" i="1"/>
  <c r="AK636" i="1"/>
  <c r="AL636" i="1"/>
  <c r="AK637" i="1"/>
  <c r="AL637" i="1"/>
  <c r="AK638" i="1"/>
  <c r="AL638" i="1"/>
  <c r="AK639" i="1"/>
  <c r="AL639" i="1"/>
  <c r="AK640" i="1"/>
  <c r="AL640" i="1"/>
  <c r="AK641" i="1"/>
  <c r="AL641" i="1"/>
  <c r="AK642" i="1"/>
  <c r="AL642" i="1"/>
  <c r="AK643" i="1"/>
  <c r="AL643" i="1"/>
  <c r="AK644" i="1"/>
  <c r="AL644" i="1"/>
  <c r="AK645" i="1"/>
  <c r="AL645" i="1"/>
  <c r="AK646" i="1"/>
  <c r="AL646" i="1"/>
  <c r="AK647" i="1"/>
  <c r="AL647" i="1"/>
  <c r="AK648" i="1"/>
  <c r="AL648" i="1"/>
  <c r="AK649" i="1"/>
  <c r="AL649" i="1"/>
  <c r="AK650" i="1"/>
  <c r="AL650" i="1"/>
  <c r="AK651" i="1"/>
  <c r="AL651" i="1"/>
  <c r="AK652" i="1"/>
  <c r="AL652" i="1"/>
  <c r="AK653" i="1"/>
  <c r="AL653" i="1"/>
  <c r="AK654" i="1"/>
  <c r="AL654" i="1"/>
  <c r="AK655" i="1"/>
  <c r="AL655" i="1"/>
  <c r="AK656" i="1"/>
  <c r="AL656" i="1"/>
  <c r="AK657" i="1"/>
  <c r="AL657" i="1"/>
  <c r="AK658" i="1"/>
  <c r="AL658" i="1"/>
  <c r="AK659" i="1"/>
  <c r="AL659" i="1"/>
  <c r="AK660" i="1"/>
  <c r="AL660" i="1"/>
  <c r="AK661" i="1"/>
  <c r="AL661" i="1"/>
  <c r="AK662" i="1"/>
  <c r="AL662" i="1"/>
  <c r="AK663" i="1"/>
  <c r="AL663" i="1"/>
  <c r="AK664" i="1"/>
  <c r="AL664" i="1"/>
  <c r="AK665" i="1"/>
  <c r="AL665" i="1"/>
  <c r="AK666" i="1"/>
  <c r="AL666" i="1"/>
  <c r="AK667" i="1"/>
  <c r="AL667" i="1"/>
  <c r="AK668" i="1"/>
  <c r="AL668" i="1"/>
  <c r="AK669" i="1"/>
  <c r="AL669" i="1"/>
  <c r="AK670" i="1"/>
  <c r="AL670" i="1"/>
  <c r="AK671" i="1"/>
  <c r="AL671" i="1"/>
  <c r="AK672" i="1"/>
  <c r="AL672" i="1"/>
  <c r="AK673" i="1"/>
  <c r="AL673" i="1"/>
  <c r="AK674" i="1"/>
  <c r="AL674" i="1"/>
  <c r="AK675" i="1"/>
  <c r="AL675" i="1"/>
  <c r="AK676" i="1"/>
  <c r="AL676" i="1"/>
  <c r="AK677" i="1"/>
  <c r="AL677" i="1"/>
  <c r="AK678" i="1"/>
  <c r="AL678" i="1"/>
  <c r="AK679" i="1"/>
  <c r="AL679" i="1"/>
  <c r="AK680" i="1"/>
  <c r="AL680" i="1"/>
  <c r="AK681" i="1"/>
  <c r="AL681" i="1"/>
  <c r="AK682" i="1"/>
  <c r="AL682" i="1"/>
  <c r="AK683" i="1"/>
  <c r="AL683" i="1"/>
  <c r="AK684" i="1"/>
  <c r="AL684" i="1"/>
  <c r="AK685" i="1"/>
  <c r="AL685" i="1"/>
  <c r="AK686" i="1"/>
  <c r="AL686" i="1"/>
  <c r="AK687" i="1"/>
  <c r="AL687" i="1"/>
  <c r="AK688" i="1"/>
  <c r="AL688" i="1"/>
  <c r="AK689" i="1"/>
  <c r="AL689" i="1"/>
  <c r="AK690" i="1"/>
  <c r="AL690" i="1"/>
  <c r="AK691" i="1"/>
  <c r="AL691" i="1"/>
  <c r="AK692" i="1"/>
  <c r="AL692" i="1"/>
  <c r="AK693" i="1"/>
  <c r="AL693" i="1"/>
  <c r="AK694" i="1"/>
  <c r="AL694" i="1"/>
  <c r="AK695" i="1"/>
  <c r="AL695" i="1"/>
  <c r="AK696" i="1"/>
  <c r="AL696" i="1"/>
  <c r="AK697" i="1"/>
  <c r="AL697" i="1"/>
  <c r="AK698" i="1"/>
  <c r="AL698" i="1"/>
  <c r="AK699" i="1"/>
  <c r="AL699" i="1"/>
  <c r="AK700" i="1"/>
  <c r="AL700" i="1"/>
  <c r="AK701" i="1"/>
  <c r="AL701" i="1"/>
  <c r="AK702" i="1"/>
  <c r="AL702" i="1"/>
  <c r="AK703" i="1"/>
  <c r="AL703" i="1"/>
  <c r="AK704" i="1"/>
  <c r="AL704" i="1"/>
  <c r="AK705" i="1"/>
  <c r="AL705" i="1"/>
  <c r="AK706" i="1"/>
  <c r="AL706" i="1"/>
  <c r="AK707" i="1"/>
  <c r="AL707" i="1"/>
  <c r="AK708" i="1"/>
  <c r="AL708" i="1"/>
  <c r="AK709" i="1"/>
  <c r="AL709" i="1"/>
  <c r="AK710" i="1"/>
  <c r="AL710" i="1"/>
  <c r="AK711" i="1"/>
  <c r="AL711" i="1"/>
  <c r="AK712" i="1"/>
  <c r="AL712" i="1"/>
  <c r="AK713" i="1"/>
  <c r="AL713" i="1"/>
  <c r="AK714" i="1"/>
  <c r="AL714" i="1"/>
  <c r="AK715" i="1"/>
  <c r="AL715" i="1"/>
  <c r="AK716" i="1"/>
  <c r="AL716" i="1"/>
  <c r="AK717" i="1"/>
  <c r="AL717" i="1"/>
  <c r="AK718" i="1"/>
  <c r="AL718" i="1"/>
  <c r="AK719" i="1"/>
  <c r="AL719" i="1"/>
  <c r="AK720" i="1"/>
  <c r="AL720" i="1"/>
  <c r="AK721" i="1"/>
  <c r="AL721" i="1"/>
  <c r="AK722" i="1"/>
  <c r="AL722" i="1"/>
  <c r="AK723" i="1"/>
  <c r="AL723" i="1"/>
  <c r="AK724" i="1"/>
  <c r="AL724" i="1"/>
  <c r="AK725" i="1"/>
  <c r="AL725" i="1"/>
  <c r="AK726" i="1"/>
  <c r="AL726" i="1"/>
  <c r="AK727" i="1"/>
  <c r="AL727" i="1"/>
  <c r="AK728" i="1"/>
  <c r="AL728" i="1"/>
  <c r="AK729" i="1"/>
  <c r="AL729" i="1"/>
  <c r="AK730" i="1"/>
  <c r="AL730" i="1"/>
  <c r="AK731" i="1"/>
  <c r="AL731" i="1"/>
  <c r="AK732" i="1"/>
  <c r="AL732" i="1"/>
  <c r="AK733" i="1"/>
  <c r="AL733" i="1"/>
  <c r="AK734" i="1"/>
  <c r="AL734" i="1"/>
  <c r="AK735" i="1"/>
  <c r="AL735" i="1"/>
  <c r="AK736" i="1"/>
  <c r="AL736" i="1"/>
  <c r="AK737" i="1"/>
  <c r="AL737" i="1"/>
  <c r="AK738" i="1"/>
  <c r="AL738" i="1"/>
  <c r="AK739" i="1"/>
  <c r="AL739" i="1"/>
  <c r="AK740" i="1"/>
  <c r="AL740" i="1"/>
  <c r="AK741" i="1"/>
  <c r="AL741" i="1"/>
  <c r="AK742" i="1"/>
  <c r="AL742" i="1"/>
  <c r="AK743" i="1"/>
  <c r="AL743" i="1"/>
  <c r="AK744" i="1"/>
  <c r="AL744" i="1"/>
  <c r="AK745" i="1"/>
  <c r="AL745" i="1"/>
  <c r="AK746" i="1"/>
  <c r="AL746" i="1"/>
  <c r="AK747" i="1"/>
  <c r="AL747" i="1"/>
  <c r="AK748" i="1"/>
  <c r="AL748" i="1"/>
  <c r="AK749" i="1"/>
  <c r="AL749" i="1"/>
  <c r="AK750" i="1"/>
  <c r="AL750" i="1"/>
  <c r="AK751" i="1"/>
  <c r="AL751" i="1"/>
  <c r="AK752" i="1"/>
  <c r="AL752" i="1"/>
  <c r="AK753" i="1"/>
  <c r="AL753" i="1"/>
  <c r="AK754" i="1"/>
  <c r="AL754" i="1"/>
  <c r="AK755" i="1"/>
  <c r="AL755" i="1"/>
  <c r="AK756" i="1"/>
  <c r="AL756" i="1"/>
  <c r="AK757" i="1"/>
  <c r="AL757" i="1"/>
  <c r="AK758" i="1"/>
  <c r="AL758" i="1"/>
  <c r="AK759" i="1"/>
  <c r="AL759" i="1"/>
  <c r="AK760" i="1"/>
  <c r="AL760" i="1"/>
  <c r="AK761" i="1"/>
  <c r="AL761" i="1"/>
  <c r="AK762" i="1"/>
  <c r="AL762" i="1"/>
  <c r="AK763" i="1"/>
  <c r="AL763" i="1"/>
  <c r="AK764" i="1"/>
  <c r="AL764" i="1"/>
  <c r="AK765" i="1"/>
  <c r="AL765" i="1"/>
  <c r="AK766" i="1"/>
  <c r="AL766" i="1"/>
  <c r="AK767" i="1"/>
  <c r="AL767" i="1"/>
  <c r="AK768" i="1"/>
  <c r="AL768" i="1"/>
  <c r="AK769" i="1"/>
  <c r="AL769" i="1"/>
  <c r="AK770" i="1"/>
  <c r="AL770" i="1"/>
  <c r="AK771" i="1"/>
  <c r="AL771" i="1"/>
  <c r="AK772" i="1"/>
  <c r="AL772" i="1"/>
  <c r="AK773" i="1"/>
  <c r="AL773" i="1"/>
  <c r="AK774" i="1"/>
  <c r="AL774" i="1"/>
  <c r="AK775" i="1"/>
  <c r="AL775" i="1"/>
  <c r="AK776" i="1"/>
  <c r="AL776" i="1"/>
  <c r="AK777" i="1"/>
  <c r="AL777" i="1"/>
  <c r="AK778" i="1"/>
  <c r="AL778" i="1"/>
  <c r="AK779" i="1"/>
  <c r="AL779" i="1"/>
  <c r="AK780" i="1"/>
  <c r="AL780" i="1"/>
  <c r="AK781" i="1"/>
  <c r="AL781" i="1"/>
  <c r="AK782" i="1"/>
  <c r="AL782" i="1"/>
  <c r="AK783" i="1"/>
  <c r="AL783" i="1"/>
  <c r="AK784" i="1"/>
  <c r="AL784" i="1"/>
  <c r="AK785" i="1"/>
  <c r="AL785" i="1"/>
  <c r="AK786" i="1"/>
  <c r="AL786" i="1"/>
  <c r="AK787" i="1"/>
  <c r="AL787" i="1"/>
  <c r="AK788" i="1"/>
  <c r="AL788" i="1"/>
  <c r="AK789" i="1"/>
  <c r="AL789" i="1"/>
  <c r="AK790" i="1"/>
  <c r="AL790" i="1"/>
  <c r="AK791" i="1"/>
  <c r="AL791" i="1"/>
  <c r="AK792" i="1"/>
  <c r="AL792" i="1"/>
  <c r="AK793" i="1"/>
  <c r="AL793" i="1"/>
  <c r="AK794" i="1"/>
  <c r="AL794" i="1"/>
  <c r="AK795" i="1"/>
  <c r="AL795" i="1"/>
  <c r="AK796" i="1"/>
  <c r="AL796" i="1"/>
  <c r="AK797" i="1"/>
  <c r="AL797" i="1"/>
  <c r="AK798" i="1"/>
  <c r="AL798" i="1"/>
  <c r="AK799" i="1"/>
  <c r="AL799" i="1"/>
  <c r="AK800" i="1"/>
  <c r="AL800" i="1"/>
  <c r="AK801" i="1"/>
  <c r="AL801" i="1"/>
  <c r="AK802" i="1"/>
  <c r="AL802" i="1"/>
  <c r="AK803" i="1"/>
  <c r="AL803" i="1"/>
  <c r="AK804" i="1"/>
  <c r="AL804" i="1"/>
  <c r="AK805" i="1"/>
  <c r="AL805" i="1"/>
  <c r="AK806" i="1"/>
  <c r="AL806" i="1"/>
  <c r="AK807" i="1"/>
  <c r="AL807" i="1"/>
  <c r="AK808" i="1"/>
  <c r="AL808" i="1"/>
  <c r="AK809" i="1"/>
  <c r="AL809" i="1"/>
  <c r="AK810" i="1"/>
  <c r="AL810" i="1"/>
  <c r="AK811" i="1"/>
  <c r="AL811" i="1"/>
  <c r="AK812" i="1"/>
  <c r="AL812" i="1"/>
  <c r="AK813" i="1"/>
  <c r="AL813" i="1"/>
  <c r="AK814" i="1"/>
  <c r="AL814" i="1"/>
  <c r="AK815" i="1"/>
  <c r="AL815" i="1"/>
  <c r="AK816" i="1"/>
  <c r="AL816" i="1"/>
  <c r="AK817" i="1"/>
  <c r="AL817" i="1"/>
  <c r="AK818" i="1"/>
  <c r="AL818" i="1"/>
  <c r="AK819" i="1"/>
  <c r="AL819" i="1"/>
  <c r="AK820" i="1"/>
  <c r="AL820" i="1"/>
  <c r="AK821" i="1"/>
  <c r="AL821" i="1"/>
  <c r="AK822" i="1"/>
  <c r="AL822" i="1"/>
  <c r="AK823" i="1"/>
  <c r="AL823" i="1"/>
  <c r="AK824" i="1"/>
  <c r="AL824" i="1"/>
  <c r="AK825" i="1"/>
  <c r="AL825" i="1"/>
  <c r="AK826" i="1"/>
  <c r="AL826" i="1"/>
  <c r="AK827" i="1"/>
  <c r="AL827" i="1"/>
  <c r="AK828" i="1"/>
  <c r="AL828" i="1"/>
  <c r="AK829" i="1"/>
  <c r="AL829" i="1"/>
  <c r="AK830" i="1"/>
  <c r="AL830" i="1"/>
  <c r="AK831" i="1"/>
  <c r="AL831" i="1"/>
  <c r="AK832" i="1"/>
  <c r="AL832" i="1"/>
  <c r="AK833" i="1"/>
  <c r="AL833" i="1"/>
  <c r="AK834" i="1"/>
  <c r="AL834" i="1"/>
  <c r="AK835" i="1"/>
  <c r="AL835" i="1"/>
  <c r="AK836" i="1"/>
  <c r="AL836" i="1"/>
  <c r="AK837" i="1"/>
  <c r="AL837" i="1"/>
  <c r="AK838" i="1"/>
  <c r="AL838" i="1"/>
  <c r="AK839" i="1"/>
  <c r="AL839" i="1"/>
  <c r="AK840" i="1"/>
  <c r="AL840" i="1"/>
  <c r="AK841" i="1"/>
  <c r="AL841" i="1"/>
  <c r="AK842" i="1"/>
  <c r="AL842" i="1"/>
  <c r="AK843" i="1"/>
  <c r="AL843" i="1"/>
  <c r="AK844" i="1"/>
  <c r="AL844" i="1"/>
  <c r="AK845" i="1"/>
  <c r="AL845" i="1"/>
  <c r="AK846" i="1"/>
  <c r="AL846" i="1"/>
  <c r="AK847" i="1"/>
  <c r="AL847" i="1"/>
  <c r="AK848" i="1"/>
  <c r="AL848" i="1"/>
  <c r="AK849" i="1"/>
  <c r="AL849" i="1"/>
  <c r="AK850" i="1"/>
  <c r="AL850" i="1"/>
  <c r="AK851" i="1"/>
  <c r="AL851" i="1"/>
  <c r="AK852" i="1"/>
  <c r="AL852" i="1"/>
  <c r="AK853" i="1"/>
  <c r="AL853" i="1"/>
  <c r="AK854" i="1"/>
  <c r="AL854" i="1"/>
  <c r="AK855" i="1"/>
  <c r="AL855" i="1"/>
  <c r="AK856" i="1"/>
  <c r="AL856" i="1"/>
  <c r="AK857" i="1"/>
  <c r="AL857" i="1"/>
  <c r="AK858" i="1"/>
  <c r="AL858" i="1"/>
  <c r="AK859" i="1"/>
  <c r="AL859" i="1"/>
  <c r="AK860" i="1"/>
  <c r="AL860" i="1"/>
  <c r="AK861" i="1"/>
  <c r="AL861" i="1"/>
  <c r="AK862" i="1"/>
  <c r="AL862" i="1"/>
  <c r="AK863" i="1"/>
  <c r="AL863" i="1"/>
  <c r="AK864" i="1"/>
  <c r="AL864" i="1"/>
  <c r="AK865" i="1"/>
  <c r="AL865" i="1"/>
  <c r="AK866" i="1"/>
  <c r="AL866" i="1"/>
  <c r="AK867" i="1"/>
  <c r="AL867" i="1"/>
  <c r="AK868" i="1"/>
  <c r="AL868" i="1"/>
  <c r="AK869" i="1"/>
  <c r="AL869" i="1"/>
  <c r="AK870" i="1"/>
  <c r="AL870" i="1"/>
  <c r="AK871" i="1"/>
  <c r="AL871" i="1"/>
  <c r="AK872" i="1"/>
  <c r="AL872" i="1"/>
  <c r="AK873" i="1"/>
  <c r="AL873" i="1"/>
  <c r="AK874" i="1"/>
  <c r="AL874" i="1"/>
  <c r="AK875" i="1"/>
  <c r="AL875" i="1"/>
  <c r="AK876" i="1"/>
  <c r="AL876" i="1"/>
  <c r="AK877" i="1"/>
  <c r="AL877" i="1"/>
  <c r="AK878" i="1"/>
  <c r="AL878" i="1"/>
  <c r="AK879" i="1"/>
  <c r="AL879" i="1"/>
  <c r="AK880" i="1"/>
  <c r="AL880" i="1"/>
  <c r="AK881" i="1"/>
  <c r="AL881" i="1"/>
  <c r="AK882" i="1"/>
  <c r="AL882" i="1"/>
  <c r="AK883" i="1"/>
  <c r="AL883" i="1"/>
  <c r="AK884" i="1"/>
  <c r="AL884" i="1"/>
  <c r="AK885" i="1"/>
  <c r="AL885" i="1"/>
  <c r="AK886" i="1"/>
  <c r="AL886" i="1"/>
  <c r="AK887" i="1"/>
  <c r="AL887" i="1"/>
  <c r="AK888" i="1"/>
  <c r="AL888" i="1"/>
  <c r="AK889" i="1"/>
  <c r="AL889" i="1"/>
  <c r="AK890" i="1"/>
  <c r="AL890" i="1"/>
  <c r="AK891" i="1"/>
  <c r="AL891" i="1"/>
  <c r="AK892" i="1"/>
  <c r="AL892" i="1"/>
  <c r="AK893" i="1"/>
  <c r="AL893" i="1"/>
  <c r="AK894" i="1"/>
  <c r="AL894" i="1"/>
  <c r="AK895" i="1"/>
  <c r="AL895" i="1"/>
  <c r="AK896" i="1"/>
  <c r="AL896" i="1"/>
  <c r="AK897" i="1"/>
  <c r="AL897" i="1"/>
  <c r="AK898" i="1"/>
  <c r="AL898" i="1"/>
  <c r="AK899" i="1"/>
  <c r="AL899" i="1"/>
  <c r="AK900" i="1"/>
  <c r="AL900" i="1"/>
  <c r="AK901" i="1"/>
  <c r="AL901" i="1"/>
  <c r="AK902" i="1"/>
  <c r="AL902" i="1"/>
  <c r="AK903" i="1"/>
  <c r="AL903" i="1"/>
  <c r="AK904" i="1"/>
  <c r="AL904" i="1"/>
  <c r="AK905" i="1"/>
  <c r="AL905" i="1"/>
  <c r="AK906" i="1"/>
  <c r="AL906" i="1"/>
  <c r="AK907" i="1"/>
  <c r="AL907" i="1"/>
  <c r="AK908" i="1"/>
  <c r="AL908" i="1"/>
  <c r="AK909" i="1"/>
  <c r="AL909" i="1"/>
  <c r="AK910" i="1"/>
  <c r="AL910" i="1"/>
  <c r="AK911" i="1"/>
  <c r="AL911" i="1"/>
  <c r="AK912" i="1"/>
  <c r="AL912" i="1"/>
  <c r="AK913" i="1"/>
  <c r="AL913" i="1"/>
  <c r="AK914" i="1"/>
  <c r="AL914" i="1"/>
  <c r="AK915" i="1"/>
  <c r="AL915" i="1"/>
  <c r="AK916" i="1"/>
  <c r="AL916" i="1"/>
  <c r="AK917" i="1"/>
  <c r="AL917" i="1"/>
  <c r="AK918" i="1"/>
  <c r="AL918" i="1"/>
  <c r="AK919" i="1"/>
  <c r="AL919" i="1"/>
  <c r="AK920" i="1"/>
  <c r="AL920" i="1"/>
  <c r="AK921" i="1"/>
  <c r="AL921" i="1"/>
  <c r="AK922" i="1"/>
  <c r="AL922" i="1"/>
  <c r="AK923" i="1"/>
  <c r="AL923" i="1"/>
  <c r="AK924" i="1"/>
  <c r="AL924" i="1"/>
  <c r="AK925" i="1"/>
  <c r="AL925" i="1"/>
  <c r="AK926" i="1"/>
  <c r="AL926" i="1"/>
  <c r="AK927" i="1"/>
  <c r="AL927" i="1"/>
  <c r="AK928" i="1"/>
  <c r="AL928" i="1"/>
  <c r="AK929" i="1"/>
  <c r="AL929" i="1"/>
  <c r="AK930" i="1"/>
  <c r="AL930" i="1"/>
  <c r="AK931" i="1"/>
  <c r="AL931" i="1"/>
  <c r="AK932" i="1"/>
  <c r="AL932" i="1"/>
  <c r="AK933" i="1"/>
  <c r="AL933" i="1"/>
  <c r="AK934" i="1"/>
  <c r="AL934" i="1"/>
  <c r="AK935" i="1"/>
  <c r="AL935" i="1"/>
  <c r="AK936" i="1"/>
  <c r="AL936" i="1"/>
  <c r="AK937" i="1"/>
  <c r="AL937" i="1"/>
  <c r="AK938" i="1"/>
  <c r="AL938" i="1"/>
  <c r="AK939" i="1"/>
  <c r="AL939" i="1"/>
  <c r="AK940" i="1"/>
  <c r="AL940" i="1"/>
  <c r="AK941" i="1"/>
  <c r="AL941" i="1"/>
  <c r="AK942" i="1"/>
  <c r="AL942" i="1"/>
  <c r="AK943" i="1"/>
  <c r="AL943" i="1"/>
  <c r="AK944" i="1"/>
  <c r="AL944" i="1"/>
  <c r="AK945" i="1"/>
  <c r="AL945" i="1"/>
  <c r="AK946" i="1"/>
  <c r="AL946" i="1"/>
  <c r="AK947" i="1"/>
  <c r="AL947" i="1"/>
  <c r="AK948" i="1"/>
  <c r="AL948" i="1"/>
  <c r="AK949" i="1"/>
  <c r="AL949" i="1"/>
  <c r="AK950" i="1"/>
  <c r="AL950" i="1"/>
  <c r="AK951" i="1"/>
  <c r="AL951" i="1"/>
  <c r="AK952" i="1"/>
  <c r="AL952" i="1"/>
  <c r="AK953" i="1"/>
  <c r="AL953" i="1"/>
  <c r="AK954" i="1"/>
  <c r="AL954" i="1"/>
  <c r="AK955" i="1"/>
  <c r="AL955" i="1"/>
  <c r="AK956" i="1"/>
  <c r="AL956" i="1"/>
  <c r="AK957" i="1"/>
  <c r="AL957" i="1"/>
  <c r="AK958" i="1"/>
  <c r="AL958" i="1"/>
  <c r="AK959" i="1"/>
  <c r="AL959" i="1"/>
  <c r="AK960" i="1"/>
  <c r="AL960" i="1"/>
  <c r="AK961" i="1"/>
  <c r="AL961" i="1"/>
  <c r="AK962" i="1"/>
  <c r="AL962" i="1"/>
  <c r="AK963" i="1"/>
  <c r="AL963" i="1"/>
  <c r="AK964" i="1"/>
  <c r="AL964" i="1"/>
  <c r="AK965" i="1"/>
  <c r="AL965" i="1"/>
  <c r="AK966" i="1"/>
  <c r="AL966" i="1"/>
  <c r="AK967" i="1"/>
  <c r="AL967" i="1"/>
  <c r="AK968" i="1"/>
  <c r="AL968" i="1"/>
  <c r="AK969" i="1"/>
  <c r="AL969" i="1"/>
  <c r="AK970" i="1"/>
  <c r="AL970" i="1"/>
  <c r="AK971" i="1"/>
  <c r="AL971" i="1"/>
  <c r="AK972" i="1"/>
  <c r="AL972" i="1"/>
  <c r="AK973" i="1"/>
  <c r="AL973" i="1"/>
  <c r="AK974" i="1"/>
  <c r="AL974" i="1"/>
  <c r="AK975" i="1"/>
  <c r="AL975" i="1"/>
  <c r="AK976" i="1"/>
  <c r="AL976" i="1"/>
  <c r="AK977" i="1"/>
  <c r="AL977" i="1"/>
  <c r="AK978" i="1"/>
  <c r="AL978" i="1"/>
  <c r="AK979" i="1"/>
  <c r="AL979" i="1"/>
  <c r="AK980" i="1"/>
  <c r="AL980" i="1"/>
  <c r="AK981" i="1"/>
  <c r="AL981" i="1"/>
  <c r="AK982" i="1"/>
  <c r="AL982" i="1"/>
  <c r="AK983" i="1"/>
  <c r="AL983" i="1"/>
  <c r="AK984" i="1"/>
  <c r="AL984" i="1"/>
  <c r="AK985" i="1"/>
  <c r="AL985" i="1"/>
  <c r="AK986" i="1"/>
  <c r="AL986" i="1"/>
  <c r="AK987" i="1"/>
  <c r="AL987" i="1"/>
  <c r="AK988" i="1"/>
  <c r="AL988" i="1"/>
  <c r="AK989" i="1"/>
  <c r="AL989" i="1"/>
  <c r="AK990" i="1"/>
  <c r="AL990" i="1"/>
  <c r="AK991" i="1"/>
  <c r="AL991" i="1"/>
  <c r="AK992" i="1"/>
  <c r="AL992" i="1"/>
  <c r="AK993" i="1"/>
  <c r="AL993" i="1"/>
  <c r="AK994" i="1"/>
  <c r="AL994" i="1"/>
  <c r="AK995" i="1"/>
  <c r="AL995" i="1"/>
  <c r="AK996" i="1"/>
  <c r="AL996" i="1"/>
  <c r="AK997" i="1"/>
  <c r="AL997" i="1"/>
  <c r="AK998" i="1"/>
  <c r="AL998" i="1"/>
  <c r="AK999" i="1"/>
  <c r="AL999" i="1"/>
  <c r="AK1000" i="1"/>
  <c r="AL1000" i="1"/>
  <c r="AK1001" i="1"/>
  <c r="AL1001" i="1"/>
  <c r="AK1002" i="1"/>
  <c r="AL1002" i="1"/>
  <c r="AK1003" i="1"/>
  <c r="AL1003" i="1"/>
  <c r="AK1004" i="1"/>
  <c r="AL1004" i="1"/>
  <c r="AK1005" i="1"/>
  <c r="AL1005" i="1"/>
  <c r="AK1006" i="1"/>
  <c r="AL1006" i="1"/>
  <c r="AK1007" i="1"/>
  <c r="AL1007" i="1"/>
  <c r="AK1008" i="1"/>
  <c r="AL1008" i="1"/>
  <c r="AK1009" i="1"/>
  <c r="AL1009" i="1"/>
  <c r="AK1010" i="1"/>
  <c r="AL1010" i="1"/>
  <c r="AK1011" i="1"/>
  <c r="AL1011" i="1"/>
  <c r="AK1012" i="1"/>
  <c r="AL1012" i="1"/>
  <c r="AK1013" i="1"/>
  <c r="AL1013" i="1"/>
  <c r="AK1014" i="1"/>
  <c r="AL1014" i="1"/>
  <c r="AK1015" i="1"/>
  <c r="AL1015" i="1"/>
  <c r="AK1016" i="1"/>
  <c r="AL1016" i="1"/>
  <c r="AK1017" i="1"/>
  <c r="AL1017" i="1"/>
  <c r="AK1018" i="1"/>
  <c r="AL1018" i="1"/>
  <c r="AK1019" i="1"/>
  <c r="AL1019" i="1"/>
  <c r="AK1020" i="1"/>
  <c r="AL1020" i="1"/>
  <c r="AK1021" i="1"/>
  <c r="AL1021" i="1"/>
  <c r="AK1022" i="1"/>
  <c r="AL1022" i="1"/>
  <c r="AK1023" i="1"/>
  <c r="AL1023" i="1"/>
  <c r="AK1024" i="1"/>
  <c r="AL1024" i="1"/>
  <c r="AK1025" i="1"/>
  <c r="AL1025" i="1"/>
  <c r="AK1026" i="1"/>
  <c r="AL1026" i="1"/>
  <c r="AK1027" i="1"/>
  <c r="AL1027" i="1"/>
  <c r="AK1028" i="1"/>
  <c r="AL1028" i="1"/>
  <c r="AK1029" i="1"/>
  <c r="AL1029" i="1"/>
  <c r="AK1030" i="1"/>
  <c r="AL1030" i="1"/>
  <c r="AK1031" i="1"/>
  <c r="AL1031" i="1"/>
  <c r="AK1032" i="1"/>
  <c r="AL1032" i="1"/>
  <c r="AK1033" i="1"/>
  <c r="AL1033" i="1"/>
  <c r="AK1034" i="1"/>
  <c r="AL1034" i="1"/>
  <c r="AL87" i="1"/>
  <c r="AK87" i="1"/>
  <c r="AO87" i="1"/>
  <c r="AJ87" i="1"/>
  <c r="AI87" i="1"/>
  <c r="T87" i="1"/>
  <c r="S87" i="1"/>
  <c r="N87" i="1"/>
  <c r="K87" i="1"/>
  <c r="J87" i="1"/>
  <c r="T88" i="1"/>
  <c r="AO88" i="1"/>
  <c r="AJ88" i="1"/>
  <c r="AI88" i="1"/>
  <c r="N88" i="1"/>
  <c r="K88" i="1"/>
  <c r="J88" i="1"/>
  <c r="AO89" i="1"/>
  <c r="AJ89" i="1"/>
  <c r="AI89" i="1"/>
  <c r="N89" i="1"/>
  <c r="T89" i="1"/>
  <c r="K89" i="1"/>
  <c r="J89" i="1"/>
  <c r="AO90" i="1"/>
  <c r="AJ90" i="1"/>
  <c r="AI90" i="1"/>
  <c r="K90" i="1"/>
  <c r="J90" i="1"/>
  <c r="N90" i="1"/>
  <c r="T90" i="1"/>
  <c r="S90" i="1"/>
  <c r="AO91" i="1"/>
  <c r="AJ91" i="1"/>
  <c r="AI91" i="1"/>
  <c r="T91" i="1"/>
  <c r="S91" i="1"/>
  <c r="N91" i="1"/>
  <c r="K91" i="1"/>
  <c r="J91" i="1"/>
  <c r="AO92" i="1"/>
  <c r="AJ92" i="1"/>
  <c r="AI92" i="1"/>
  <c r="T92" i="1"/>
  <c r="S92" i="1"/>
  <c r="N92" i="1"/>
  <c r="K92" i="1"/>
  <c r="J92" i="1"/>
  <c r="AD368" i="1"/>
  <c r="AO93" i="1"/>
  <c r="AJ93" i="1"/>
  <c r="AI93" i="1"/>
  <c r="T93" i="1"/>
  <c r="S93" i="1"/>
  <c r="N93" i="1"/>
  <c r="K93" i="1"/>
  <c r="J93" i="1"/>
  <c r="AO94" i="1"/>
  <c r="AJ94" i="1"/>
  <c r="AI94" i="1"/>
  <c r="N94" i="1"/>
  <c r="T94" i="1"/>
  <c r="K94" i="1"/>
  <c r="J94" i="1"/>
  <c r="AO95" i="1"/>
  <c r="AJ95" i="1"/>
  <c r="AI95" i="1"/>
  <c r="T95" i="1"/>
  <c r="S95" i="1"/>
  <c r="N95" i="1"/>
  <c r="K95" i="1"/>
  <c r="J95" i="1"/>
  <c r="AO99" i="1"/>
  <c r="AJ99" i="1"/>
  <c r="AI99" i="1"/>
  <c r="T99" i="1"/>
  <c r="S99" i="1"/>
  <c r="N99" i="1"/>
  <c r="K99" i="1"/>
  <c r="J99" i="1"/>
  <c r="AO98" i="1"/>
  <c r="AJ98" i="1"/>
  <c r="AI98" i="1"/>
  <c r="T98" i="1"/>
  <c r="S98" i="1"/>
  <c r="N98" i="1"/>
  <c r="K98" i="1"/>
  <c r="J98" i="1"/>
  <c r="AO97" i="1"/>
  <c r="AJ97" i="1"/>
  <c r="AI97" i="1"/>
  <c r="T97" i="1"/>
  <c r="S97" i="1"/>
  <c r="N97" i="1"/>
  <c r="K97" i="1"/>
  <c r="J97" i="1"/>
  <c r="AO100" i="1"/>
  <c r="AJ100" i="1"/>
  <c r="AI100" i="1"/>
  <c r="T100" i="1"/>
  <c r="S100" i="1"/>
  <c r="AO96" i="1"/>
  <c r="AJ96" i="1"/>
  <c r="AI96" i="1"/>
  <c r="T96" i="1"/>
  <c r="S96" i="1"/>
  <c r="N96" i="1"/>
  <c r="K96" i="1"/>
  <c r="J96" i="1"/>
  <c r="N100" i="1"/>
  <c r="K100" i="1"/>
  <c r="J100" i="1"/>
  <c r="AO101" i="1"/>
  <c r="AJ101" i="1"/>
  <c r="AI101" i="1"/>
  <c r="T101" i="1"/>
  <c r="S101" i="1"/>
  <c r="N101" i="1"/>
  <c r="K101" i="1"/>
  <c r="J101" i="1"/>
  <c r="T1034" i="1"/>
  <c r="S1034" i="1"/>
  <c r="T1033" i="1"/>
  <c r="S1033" i="1"/>
  <c r="T705" i="1"/>
  <c r="S705" i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AO115" i="1"/>
  <c r="AJ115" i="1"/>
  <c r="AI115" i="1"/>
  <c r="T115" i="1"/>
  <c r="S115" i="1"/>
  <c r="N115" i="1"/>
  <c r="K115" i="1"/>
  <c r="J115" i="1"/>
  <c r="AO114" i="1"/>
  <c r="AJ114" i="1"/>
  <c r="AI114" i="1"/>
  <c r="T114" i="1"/>
  <c r="S114" i="1"/>
  <c r="N114" i="1"/>
  <c r="K114" i="1"/>
  <c r="J114" i="1"/>
  <c r="AO113" i="1"/>
  <c r="AJ113" i="1"/>
  <c r="AI113" i="1"/>
  <c r="T113" i="1"/>
  <c r="S113" i="1"/>
  <c r="N113" i="1"/>
  <c r="K113" i="1"/>
  <c r="J113" i="1"/>
  <c r="AO112" i="1"/>
  <c r="AJ112" i="1"/>
  <c r="AI112" i="1"/>
  <c r="T112" i="1"/>
  <c r="S112" i="1"/>
  <c r="N112" i="1"/>
  <c r="K112" i="1"/>
  <c r="J112" i="1"/>
  <c r="AO111" i="1"/>
  <c r="AJ111" i="1"/>
  <c r="AI111" i="1"/>
  <c r="T111" i="1"/>
  <c r="S111" i="1"/>
  <c r="N111" i="1"/>
  <c r="K111" i="1"/>
  <c r="J111" i="1"/>
  <c r="AO110" i="1"/>
  <c r="AJ110" i="1"/>
  <c r="AI110" i="1"/>
  <c r="T110" i="1"/>
  <c r="S110" i="1"/>
  <c r="N110" i="1"/>
  <c r="K110" i="1"/>
  <c r="J110" i="1"/>
  <c r="AO109" i="1"/>
  <c r="AJ109" i="1"/>
  <c r="AI109" i="1"/>
  <c r="T109" i="1"/>
  <c r="S109" i="1"/>
  <c r="N109" i="1"/>
  <c r="K109" i="1"/>
  <c r="J109" i="1"/>
  <c r="AO108" i="1"/>
  <c r="AJ108" i="1"/>
  <c r="AI108" i="1"/>
  <c r="T108" i="1"/>
  <c r="S108" i="1"/>
  <c r="N108" i="1"/>
  <c r="K108" i="1"/>
  <c r="J108" i="1"/>
  <c r="AO107" i="1"/>
  <c r="AJ107" i="1"/>
  <c r="AI107" i="1"/>
  <c r="T107" i="1"/>
  <c r="S107" i="1"/>
  <c r="N107" i="1"/>
  <c r="K107" i="1"/>
  <c r="J107" i="1"/>
  <c r="AO106" i="1"/>
  <c r="AJ106" i="1"/>
  <c r="AI106" i="1"/>
  <c r="T106" i="1"/>
  <c r="S106" i="1"/>
  <c r="N106" i="1"/>
  <c r="K106" i="1"/>
  <c r="J106" i="1"/>
  <c r="AO105" i="1"/>
  <c r="AJ105" i="1"/>
  <c r="AI105" i="1"/>
  <c r="T105" i="1"/>
  <c r="S105" i="1"/>
  <c r="N105" i="1"/>
  <c r="K105" i="1"/>
  <c r="J105" i="1"/>
  <c r="AO104" i="1"/>
  <c r="AJ104" i="1"/>
  <c r="AI104" i="1"/>
  <c r="T104" i="1"/>
  <c r="S104" i="1"/>
  <c r="N104" i="1"/>
  <c r="K104" i="1"/>
  <c r="J104" i="1"/>
  <c r="AO103" i="1"/>
  <c r="AJ103" i="1"/>
  <c r="AI103" i="1"/>
  <c r="T103" i="1"/>
  <c r="S103" i="1"/>
  <c r="N103" i="1"/>
  <c r="K103" i="1"/>
  <c r="J103" i="1"/>
  <c r="AO102" i="1"/>
  <c r="AJ102" i="1"/>
  <c r="AI102" i="1"/>
  <c r="T102" i="1"/>
  <c r="S102" i="1"/>
  <c r="N102" i="1"/>
  <c r="K102" i="1"/>
  <c r="J102" i="1"/>
  <c r="AO116" i="1"/>
  <c r="AJ116" i="1"/>
  <c r="AI116" i="1"/>
  <c r="T116" i="1"/>
  <c r="S116" i="1"/>
  <c r="N116" i="1"/>
  <c r="K116" i="1"/>
  <c r="J116" i="1"/>
  <c r="AO117" i="1"/>
  <c r="AJ117" i="1"/>
  <c r="AI117" i="1"/>
  <c r="T117" i="1"/>
  <c r="S117" i="1"/>
  <c r="N117" i="1"/>
  <c r="K117" i="1"/>
  <c r="J117" i="1"/>
  <c r="AO118" i="1"/>
  <c r="AJ118" i="1"/>
  <c r="AI118" i="1"/>
  <c r="T118" i="1"/>
  <c r="S118" i="1"/>
  <c r="N118" i="1"/>
  <c r="K118" i="1"/>
  <c r="J118" i="1"/>
  <c r="AO119" i="1"/>
  <c r="AJ119" i="1"/>
  <c r="AI119" i="1"/>
  <c r="T119" i="1"/>
  <c r="S119" i="1"/>
  <c r="N119" i="1"/>
  <c r="K119" i="1"/>
  <c r="J119" i="1"/>
  <c r="AO120" i="1"/>
  <c r="AJ120" i="1"/>
  <c r="AI120" i="1"/>
  <c r="T120" i="1"/>
  <c r="S120" i="1"/>
  <c r="N120" i="1"/>
  <c r="K120" i="1"/>
  <c r="J120" i="1"/>
  <c r="AO121" i="1"/>
  <c r="AJ121" i="1"/>
  <c r="AI121" i="1"/>
  <c r="T121" i="1"/>
  <c r="S121" i="1"/>
  <c r="N121" i="1"/>
  <c r="K121" i="1"/>
  <c r="J121" i="1"/>
  <c r="AO126" i="1"/>
  <c r="AJ126" i="1"/>
  <c r="AI126" i="1"/>
  <c r="T126" i="1"/>
  <c r="S126" i="1"/>
  <c r="N126" i="1"/>
  <c r="K126" i="1"/>
  <c r="J126" i="1"/>
  <c r="AO125" i="1"/>
  <c r="AJ125" i="1"/>
  <c r="AI125" i="1"/>
  <c r="T125" i="1"/>
  <c r="S125" i="1"/>
  <c r="N125" i="1"/>
  <c r="K125" i="1"/>
  <c r="J125" i="1"/>
  <c r="AO124" i="1"/>
  <c r="AJ124" i="1"/>
  <c r="AI124" i="1"/>
  <c r="T124" i="1"/>
  <c r="S124" i="1"/>
  <c r="N124" i="1"/>
  <c r="K124" i="1"/>
  <c r="J124" i="1"/>
  <c r="AO123" i="1"/>
  <c r="AJ123" i="1"/>
  <c r="AI123" i="1"/>
  <c r="T123" i="1"/>
  <c r="S123" i="1"/>
  <c r="N123" i="1"/>
  <c r="K123" i="1"/>
  <c r="J123" i="1"/>
  <c r="AO122" i="1"/>
  <c r="AJ122" i="1"/>
  <c r="AI122" i="1"/>
  <c r="T122" i="1"/>
  <c r="S122" i="1"/>
  <c r="N122" i="1"/>
  <c r="K122" i="1"/>
  <c r="J122" i="1"/>
  <c r="AO127" i="1"/>
  <c r="AJ127" i="1"/>
  <c r="AI127" i="1"/>
  <c r="T127" i="1"/>
  <c r="S127" i="1"/>
  <c r="N127" i="1"/>
  <c r="K127" i="1"/>
  <c r="J127" i="1"/>
  <c r="AO128" i="1"/>
  <c r="AJ128" i="1"/>
  <c r="AI128" i="1"/>
  <c r="T128" i="1"/>
  <c r="S128" i="1"/>
  <c r="N128" i="1"/>
  <c r="K128" i="1"/>
  <c r="J128" i="1"/>
  <c r="AO129" i="1"/>
  <c r="AJ129" i="1"/>
  <c r="AI129" i="1"/>
  <c r="T129" i="1"/>
  <c r="S129" i="1"/>
  <c r="N129" i="1"/>
  <c r="K129" i="1"/>
  <c r="J129" i="1"/>
  <c r="AO131" i="1"/>
  <c r="AJ131" i="1"/>
  <c r="AI131" i="1"/>
  <c r="T131" i="1"/>
  <c r="S131" i="1"/>
  <c r="N131" i="1"/>
  <c r="K131" i="1"/>
  <c r="J131" i="1"/>
  <c r="AO130" i="1"/>
  <c r="AJ130" i="1"/>
  <c r="AI130" i="1"/>
  <c r="T130" i="1"/>
  <c r="S130" i="1"/>
  <c r="N130" i="1"/>
  <c r="K130" i="1"/>
  <c r="J130" i="1"/>
  <c r="AO134" i="1"/>
  <c r="AJ134" i="1"/>
  <c r="AI134" i="1"/>
  <c r="T134" i="1"/>
  <c r="S134" i="1"/>
  <c r="N134" i="1"/>
  <c r="K134" i="1"/>
  <c r="J134" i="1"/>
  <c r="AO137" i="1"/>
  <c r="AJ137" i="1"/>
  <c r="AI137" i="1"/>
  <c r="T137" i="1"/>
  <c r="S137" i="1"/>
  <c r="N137" i="1"/>
  <c r="K137" i="1"/>
  <c r="J137" i="1"/>
  <c r="AO136" i="1"/>
  <c r="AJ136" i="1"/>
  <c r="AI136" i="1"/>
  <c r="T136" i="1"/>
  <c r="S136" i="1"/>
  <c r="N136" i="1"/>
  <c r="K136" i="1"/>
  <c r="J136" i="1"/>
  <c r="AO135" i="1"/>
  <c r="AJ135" i="1"/>
  <c r="AI135" i="1"/>
  <c r="T135" i="1"/>
  <c r="S135" i="1"/>
  <c r="N135" i="1"/>
  <c r="K135" i="1"/>
  <c r="J135" i="1"/>
  <c r="AO133" i="1"/>
  <c r="AJ133" i="1"/>
  <c r="AI133" i="1"/>
  <c r="T133" i="1"/>
  <c r="S133" i="1"/>
  <c r="N133" i="1"/>
  <c r="K133" i="1"/>
  <c r="J133" i="1"/>
  <c r="AO132" i="1"/>
  <c r="AJ132" i="1"/>
  <c r="AI132" i="1"/>
  <c r="T132" i="1"/>
  <c r="S132" i="1"/>
  <c r="N132" i="1"/>
  <c r="K132" i="1"/>
  <c r="J132" i="1"/>
  <c r="AO140" i="1"/>
  <c r="AJ140" i="1"/>
  <c r="AI140" i="1"/>
  <c r="T140" i="1"/>
  <c r="S140" i="1"/>
  <c r="N140" i="1"/>
  <c r="K140" i="1"/>
  <c r="J140" i="1"/>
  <c r="AO139" i="1"/>
  <c r="AJ139" i="1"/>
  <c r="AI139" i="1"/>
  <c r="T139" i="1"/>
  <c r="S139" i="1"/>
  <c r="N139" i="1"/>
  <c r="K139" i="1"/>
  <c r="J139" i="1"/>
  <c r="AO138" i="1"/>
  <c r="AJ138" i="1"/>
  <c r="AI138" i="1"/>
  <c r="T138" i="1"/>
  <c r="S138" i="1"/>
  <c r="N138" i="1"/>
  <c r="K138" i="1"/>
  <c r="J138" i="1"/>
  <c r="AO141" i="1"/>
  <c r="AJ141" i="1"/>
  <c r="AI141" i="1"/>
  <c r="T141" i="1"/>
  <c r="S141" i="1"/>
  <c r="N141" i="1"/>
  <c r="K141" i="1"/>
  <c r="J141" i="1"/>
  <c r="AO145" i="1"/>
  <c r="AJ145" i="1"/>
  <c r="AI145" i="1"/>
  <c r="T145" i="1"/>
  <c r="S145" i="1"/>
  <c r="N145" i="1"/>
  <c r="K145" i="1"/>
  <c r="J145" i="1"/>
  <c r="AO144" i="1"/>
  <c r="AJ144" i="1"/>
  <c r="AI144" i="1"/>
  <c r="T144" i="1"/>
  <c r="S144" i="1"/>
  <c r="N144" i="1"/>
  <c r="K144" i="1"/>
  <c r="J144" i="1"/>
  <c r="AO143" i="1"/>
  <c r="AJ143" i="1"/>
  <c r="AI143" i="1"/>
  <c r="T143" i="1"/>
  <c r="S143" i="1"/>
  <c r="N143" i="1"/>
  <c r="K143" i="1"/>
  <c r="J143" i="1"/>
  <c r="AO142" i="1"/>
  <c r="AJ142" i="1"/>
  <c r="AI142" i="1"/>
  <c r="T142" i="1"/>
  <c r="S142" i="1"/>
  <c r="N142" i="1"/>
  <c r="K142" i="1"/>
  <c r="J142" i="1"/>
  <c r="AO148" i="1"/>
  <c r="AJ148" i="1"/>
  <c r="AI148" i="1"/>
  <c r="T148" i="1"/>
  <c r="S148" i="1"/>
  <c r="N148" i="1"/>
  <c r="K148" i="1"/>
  <c r="J148" i="1"/>
  <c r="AO147" i="1"/>
  <c r="AJ147" i="1"/>
  <c r="AI147" i="1"/>
  <c r="T147" i="1"/>
  <c r="S147" i="1"/>
  <c r="N147" i="1"/>
  <c r="K147" i="1"/>
  <c r="J147" i="1"/>
  <c r="AO146" i="1"/>
  <c r="AJ146" i="1"/>
  <c r="AI146" i="1"/>
  <c r="T146" i="1"/>
  <c r="S146" i="1"/>
  <c r="N146" i="1"/>
  <c r="K146" i="1"/>
  <c r="J146" i="1"/>
  <c r="AO149" i="1"/>
  <c r="AJ149" i="1"/>
  <c r="AI149" i="1"/>
  <c r="T149" i="1"/>
  <c r="S149" i="1"/>
  <c r="N149" i="1"/>
  <c r="K149" i="1"/>
  <c r="J149" i="1"/>
  <c r="AO154" i="1"/>
  <c r="AJ154" i="1"/>
  <c r="AI154" i="1"/>
  <c r="T154" i="1"/>
  <c r="S154" i="1"/>
  <c r="N154" i="1"/>
  <c r="K154" i="1"/>
  <c r="J154" i="1"/>
  <c r="AO153" i="1"/>
  <c r="AJ153" i="1"/>
  <c r="AI153" i="1"/>
  <c r="T153" i="1"/>
  <c r="S153" i="1"/>
  <c r="N153" i="1"/>
  <c r="K153" i="1"/>
  <c r="J153" i="1"/>
  <c r="AO152" i="1"/>
  <c r="AJ152" i="1"/>
  <c r="AI152" i="1"/>
  <c r="T152" i="1"/>
  <c r="S152" i="1"/>
  <c r="N152" i="1"/>
  <c r="K152" i="1"/>
  <c r="J152" i="1"/>
  <c r="AO151" i="1"/>
  <c r="AJ151" i="1"/>
  <c r="AI151" i="1"/>
  <c r="T151" i="1"/>
  <c r="S151" i="1"/>
  <c r="N151" i="1"/>
  <c r="K151" i="1"/>
  <c r="J151" i="1"/>
  <c r="AO150" i="1"/>
  <c r="AJ150" i="1"/>
  <c r="AI150" i="1"/>
  <c r="T150" i="1"/>
  <c r="S150" i="1"/>
  <c r="N150" i="1"/>
  <c r="K150" i="1"/>
  <c r="J150" i="1"/>
  <c r="AO155" i="1"/>
  <c r="AJ155" i="1"/>
  <c r="AI155" i="1"/>
  <c r="T155" i="1"/>
  <c r="S155" i="1"/>
  <c r="N155" i="1"/>
  <c r="K155" i="1"/>
  <c r="J155" i="1"/>
  <c r="AO156" i="1"/>
  <c r="AJ156" i="1"/>
  <c r="AI156" i="1"/>
  <c r="T156" i="1"/>
  <c r="S156" i="1"/>
  <c r="N156" i="1"/>
  <c r="K156" i="1"/>
  <c r="J156" i="1"/>
  <c r="AO158" i="1"/>
  <c r="AJ158" i="1"/>
  <c r="AI158" i="1"/>
  <c r="T158" i="1"/>
  <c r="S158" i="1"/>
  <c r="N158" i="1"/>
  <c r="K158" i="1"/>
  <c r="J158" i="1"/>
  <c r="AO157" i="1"/>
  <c r="AJ157" i="1"/>
  <c r="AI157" i="1"/>
  <c r="T157" i="1"/>
  <c r="S157" i="1"/>
  <c r="N157" i="1"/>
  <c r="K157" i="1"/>
  <c r="J157" i="1"/>
  <c r="AO159" i="1"/>
  <c r="AJ159" i="1"/>
  <c r="AI159" i="1"/>
  <c r="T159" i="1"/>
  <c r="S159" i="1"/>
  <c r="N159" i="1"/>
  <c r="K159" i="1"/>
  <c r="J159" i="1"/>
  <c r="AO160" i="1"/>
  <c r="AJ160" i="1"/>
  <c r="AI160" i="1"/>
  <c r="T160" i="1"/>
  <c r="S160" i="1"/>
  <c r="N160" i="1"/>
  <c r="K160" i="1"/>
  <c r="J160" i="1"/>
  <c r="N213" i="1"/>
  <c r="N212" i="1"/>
  <c r="N211" i="1"/>
  <c r="N210" i="1"/>
  <c r="N209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AO175" i="1"/>
  <c r="AJ175" i="1"/>
  <c r="AI175" i="1"/>
  <c r="T175" i="1"/>
  <c r="S175" i="1"/>
  <c r="K175" i="1"/>
  <c r="J175" i="1"/>
  <c r="AO301" i="1"/>
  <c r="AJ301" i="1"/>
  <c r="AI301" i="1"/>
  <c r="T301" i="1"/>
  <c r="S301" i="1"/>
  <c r="N301" i="1"/>
  <c r="K301" i="1"/>
  <c r="J301" i="1"/>
  <c r="AO163" i="1"/>
  <c r="AJ163" i="1"/>
  <c r="AI163" i="1"/>
  <c r="T163" i="1"/>
  <c r="S163" i="1"/>
  <c r="N163" i="1"/>
  <c r="K163" i="1"/>
  <c r="J163" i="1"/>
  <c r="AO162" i="1"/>
  <c r="AJ162" i="1"/>
  <c r="AI162" i="1"/>
  <c r="T162" i="1"/>
  <c r="S162" i="1"/>
  <c r="N162" i="1"/>
  <c r="K162" i="1"/>
  <c r="J162" i="1"/>
  <c r="AO161" i="1"/>
  <c r="AJ161" i="1"/>
  <c r="AI161" i="1"/>
  <c r="T161" i="1"/>
  <c r="S161" i="1"/>
  <c r="N161" i="1"/>
  <c r="K161" i="1"/>
  <c r="J161" i="1"/>
  <c r="AO164" i="1"/>
  <c r="AJ164" i="1"/>
  <c r="AI164" i="1"/>
  <c r="T164" i="1"/>
  <c r="S164" i="1"/>
  <c r="N164" i="1"/>
  <c r="K164" i="1"/>
  <c r="J164" i="1"/>
  <c r="N165" i="1"/>
  <c r="AO165" i="1"/>
  <c r="AJ165" i="1"/>
  <c r="AI165" i="1"/>
  <c r="T165" i="1"/>
  <c r="S165" i="1"/>
  <c r="K165" i="1"/>
  <c r="J165" i="1"/>
  <c r="AO166" i="1"/>
  <c r="AJ166" i="1"/>
  <c r="AI166" i="1"/>
  <c r="T166" i="1"/>
  <c r="K166" i="1"/>
  <c r="J166" i="1"/>
  <c r="S166" i="1"/>
  <c r="AO167" i="1"/>
  <c r="AJ167" i="1"/>
  <c r="AI167" i="1"/>
  <c r="T167" i="1"/>
  <c r="S167" i="1"/>
  <c r="K167" i="1"/>
  <c r="J167" i="1"/>
  <c r="AO169" i="1"/>
  <c r="AJ169" i="1"/>
  <c r="AI169" i="1"/>
  <c r="T169" i="1"/>
  <c r="S169" i="1"/>
  <c r="K169" i="1"/>
  <c r="J169" i="1"/>
  <c r="AO181" i="1"/>
  <c r="AJ181" i="1"/>
  <c r="AI181" i="1"/>
  <c r="T181" i="1"/>
  <c r="S181" i="1"/>
  <c r="K181" i="1"/>
  <c r="J181" i="1"/>
  <c r="AO168" i="1"/>
  <c r="AJ168" i="1"/>
  <c r="AI168" i="1"/>
  <c r="T168" i="1"/>
  <c r="S168" i="1"/>
  <c r="K168" i="1"/>
  <c r="J168" i="1"/>
  <c r="AO170" i="1"/>
  <c r="AJ170" i="1"/>
  <c r="AI170" i="1"/>
  <c r="T170" i="1"/>
  <c r="S170" i="1"/>
  <c r="K170" i="1"/>
  <c r="J170" i="1"/>
  <c r="AO179" i="1"/>
  <c r="AJ179" i="1"/>
  <c r="AI179" i="1"/>
  <c r="T179" i="1"/>
  <c r="S179" i="1"/>
  <c r="K179" i="1"/>
  <c r="J179" i="1"/>
  <c r="AO178" i="1"/>
  <c r="AJ178" i="1"/>
  <c r="AI178" i="1"/>
  <c r="T178" i="1"/>
  <c r="S178" i="1"/>
  <c r="K178" i="1"/>
  <c r="J178" i="1"/>
  <c r="AO177" i="1"/>
  <c r="AJ177" i="1"/>
  <c r="AI177" i="1"/>
  <c r="T177" i="1"/>
  <c r="S177" i="1"/>
  <c r="K177" i="1"/>
  <c r="J177" i="1"/>
  <c r="AO176" i="1"/>
  <c r="AJ176" i="1"/>
  <c r="AI176" i="1"/>
  <c r="T176" i="1"/>
  <c r="S176" i="1"/>
  <c r="K176" i="1"/>
  <c r="J176" i="1"/>
  <c r="AO174" i="1"/>
  <c r="AJ174" i="1"/>
  <c r="AI174" i="1"/>
  <c r="T174" i="1"/>
  <c r="S174" i="1"/>
  <c r="K174" i="1"/>
  <c r="J174" i="1"/>
  <c r="AO173" i="1"/>
  <c r="AJ173" i="1"/>
  <c r="AI173" i="1"/>
  <c r="T173" i="1"/>
  <c r="S173" i="1"/>
  <c r="K173" i="1"/>
  <c r="J173" i="1"/>
  <c r="AO172" i="1"/>
  <c r="AJ172" i="1"/>
  <c r="AI172" i="1"/>
  <c r="T172" i="1"/>
  <c r="S172" i="1"/>
  <c r="K172" i="1"/>
  <c r="J172" i="1"/>
  <c r="AO171" i="1"/>
  <c r="AJ171" i="1"/>
  <c r="AI171" i="1"/>
  <c r="T171" i="1"/>
  <c r="S171" i="1"/>
  <c r="K171" i="1"/>
  <c r="J171" i="1"/>
  <c r="AO184" i="1"/>
  <c r="AJ184" i="1"/>
  <c r="AI184" i="1"/>
  <c r="T184" i="1"/>
  <c r="S184" i="1"/>
  <c r="K184" i="1"/>
  <c r="J184" i="1"/>
  <c r="AO183" i="1"/>
  <c r="AJ183" i="1"/>
  <c r="AI183" i="1"/>
  <c r="T183" i="1"/>
  <c r="S183" i="1"/>
  <c r="K183" i="1"/>
  <c r="J183" i="1"/>
  <c r="AO182" i="1"/>
  <c r="AJ182" i="1"/>
  <c r="AI182" i="1"/>
  <c r="T182" i="1"/>
  <c r="S182" i="1"/>
  <c r="K182" i="1"/>
  <c r="J182" i="1"/>
  <c r="AO180" i="1"/>
  <c r="AJ180" i="1"/>
  <c r="AI180" i="1"/>
  <c r="T180" i="1"/>
  <c r="S180" i="1"/>
  <c r="K180" i="1"/>
  <c r="J180" i="1"/>
  <c r="AO186" i="1"/>
  <c r="AJ186" i="1"/>
  <c r="AI186" i="1"/>
  <c r="T186" i="1"/>
  <c r="S186" i="1"/>
  <c r="K186" i="1"/>
  <c r="J186" i="1"/>
  <c r="AO187" i="1"/>
  <c r="AJ187" i="1"/>
  <c r="AI187" i="1"/>
  <c r="T187" i="1"/>
  <c r="S187" i="1"/>
  <c r="K187" i="1"/>
  <c r="J187" i="1"/>
  <c r="AO188" i="1"/>
  <c r="AJ188" i="1"/>
  <c r="AI188" i="1"/>
  <c r="T188" i="1"/>
  <c r="S188" i="1"/>
  <c r="K188" i="1"/>
  <c r="J188" i="1"/>
  <c r="AO189" i="1"/>
  <c r="AJ189" i="1"/>
  <c r="AI189" i="1"/>
  <c r="T189" i="1"/>
  <c r="S189" i="1"/>
  <c r="K189" i="1"/>
  <c r="J189" i="1"/>
  <c r="AO190" i="1"/>
  <c r="AJ190" i="1"/>
  <c r="AI190" i="1"/>
  <c r="T190" i="1"/>
  <c r="S190" i="1"/>
  <c r="K190" i="1"/>
  <c r="J190" i="1"/>
  <c r="AO185" i="1"/>
  <c r="AJ185" i="1"/>
  <c r="AI185" i="1"/>
  <c r="T185" i="1"/>
  <c r="S185" i="1"/>
  <c r="K185" i="1"/>
  <c r="J185" i="1"/>
  <c r="AO191" i="1"/>
  <c r="AJ191" i="1"/>
  <c r="AI191" i="1"/>
  <c r="T191" i="1"/>
  <c r="S191" i="1"/>
  <c r="K191" i="1"/>
  <c r="J191" i="1"/>
  <c r="AO192" i="1"/>
  <c r="AJ192" i="1"/>
  <c r="AI192" i="1"/>
  <c r="T192" i="1"/>
  <c r="S192" i="1"/>
  <c r="K192" i="1"/>
  <c r="J192" i="1"/>
  <c r="AO193" i="1"/>
  <c r="AJ193" i="1"/>
  <c r="AI193" i="1"/>
  <c r="T193" i="1"/>
  <c r="S193" i="1"/>
  <c r="K193" i="1"/>
  <c r="J193" i="1"/>
  <c r="AO194" i="1"/>
  <c r="AJ194" i="1"/>
  <c r="AI194" i="1"/>
  <c r="T194" i="1"/>
  <c r="S194" i="1"/>
  <c r="K194" i="1"/>
  <c r="J194" i="1"/>
  <c r="S196" i="1"/>
  <c r="S197" i="1"/>
  <c r="T198" i="1"/>
  <c r="S199" i="1"/>
  <c r="AO198" i="1"/>
  <c r="AJ198" i="1"/>
  <c r="AI198" i="1"/>
  <c r="K198" i="1"/>
  <c r="J198" i="1"/>
  <c r="AO197" i="1"/>
  <c r="AJ197" i="1"/>
  <c r="AI197" i="1"/>
  <c r="K197" i="1"/>
  <c r="J197" i="1"/>
  <c r="AO196" i="1"/>
  <c r="AJ196" i="1"/>
  <c r="AI196" i="1"/>
  <c r="K196" i="1"/>
  <c r="J196" i="1"/>
  <c r="AO195" i="1"/>
  <c r="AJ195" i="1"/>
  <c r="AI195" i="1"/>
  <c r="T195" i="1"/>
  <c r="S195" i="1"/>
  <c r="K195" i="1"/>
  <c r="J195" i="1"/>
  <c r="AO199" i="1"/>
  <c r="AJ199" i="1"/>
  <c r="AI199" i="1"/>
  <c r="K199" i="1"/>
  <c r="J199" i="1"/>
  <c r="AO200" i="1"/>
  <c r="AJ200" i="1"/>
  <c r="AI200" i="1"/>
  <c r="T200" i="1"/>
  <c r="S200" i="1"/>
  <c r="K200" i="1"/>
  <c r="J200" i="1"/>
  <c r="AO205" i="1"/>
  <c r="AJ205" i="1"/>
  <c r="AI205" i="1"/>
  <c r="T205" i="1"/>
  <c r="S205" i="1"/>
  <c r="AO204" i="1"/>
  <c r="AJ204" i="1"/>
  <c r="AI204" i="1"/>
  <c r="T204" i="1"/>
  <c r="S204" i="1"/>
  <c r="AO203" i="1"/>
  <c r="AJ203" i="1"/>
  <c r="AI203" i="1"/>
  <c r="T203" i="1"/>
  <c r="S203" i="1"/>
  <c r="AO202" i="1"/>
  <c r="AJ202" i="1"/>
  <c r="AI202" i="1"/>
  <c r="T202" i="1"/>
  <c r="S202" i="1"/>
  <c r="AO201" i="1"/>
  <c r="AJ201" i="1"/>
  <c r="AI201" i="1"/>
  <c r="T201" i="1"/>
  <c r="S201" i="1"/>
  <c r="K201" i="1"/>
  <c r="J201" i="1"/>
  <c r="K202" i="1"/>
  <c r="J202" i="1"/>
  <c r="K203" i="1"/>
  <c r="J203" i="1"/>
  <c r="K204" i="1"/>
  <c r="J204" i="1"/>
  <c r="K205" i="1"/>
  <c r="J205" i="1"/>
  <c r="AO207" i="1"/>
  <c r="AJ207" i="1"/>
  <c r="AI207" i="1"/>
  <c r="T207" i="1"/>
  <c r="S207" i="1"/>
  <c r="K207" i="1"/>
  <c r="J207" i="1"/>
  <c r="AO206" i="1"/>
  <c r="AJ206" i="1"/>
  <c r="AI206" i="1"/>
  <c r="T206" i="1"/>
  <c r="S206" i="1"/>
  <c r="K206" i="1"/>
  <c r="J206" i="1"/>
  <c r="AO1034" i="1"/>
  <c r="AO1033" i="1"/>
  <c r="AO1032" i="1"/>
  <c r="AO1031" i="1"/>
  <c r="AO1030" i="1"/>
  <c r="AO1029" i="1"/>
  <c r="AO1028" i="1"/>
  <c r="AO1027" i="1"/>
  <c r="AO1026" i="1"/>
  <c r="AO1025" i="1"/>
  <c r="AO1024" i="1"/>
  <c r="AO1023" i="1"/>
  <c r="AO1022" i="1"/>
  <c r="AO1021" i="1"/>
  <c r="AO1020" i="1"/>
  <c r="AO1019" i="1"/>
  <c r="AO1018" i="1"/>
  <c r="AO1017" i="1"/>
  <c r="AO1016" i="1"/>
  <c r="AO1015" i="1"/>
  <c r="AO1014" i="1"/>
  <c r="AO1013" i="1"/>
  <c r="AO1012" i="1"/>
  <c r="AO1011" i="1"/>
  <c r="AO1010" i="1"/>
  <c r="AO1009" i="1"/>
  <c r="AO1008" i="1"/>
  <c r="AO1007" i="1"/>
  <c r="AO1006" i="1"/>
  <c r="AO1005" i="1"/>
  <c r="AO1004" i="1"/>
  <c r="AO1003" i="1"/>
  <c r="AO1002" i="1"/>
  <c r="AO1001" i="1"/>
  <c r="AO1000" i="1"/>
  <c r="AO999" i="1"/>
  <c r="AO998" i="1"/>
  <c r="AO997" i="1"/>
  <c r="AO996" i="1"/>
  <c r="AO995" i="1"/>
  <c r="AO994" i="1"/>
  <c r="AO993" i="1"/>
  <c r="AO992" i="1"/>
  <c r="AO991" i="1"/>
  <c r="AO990" i="1"/>
  <c r="AO989" i="1"/>
  <c r="AO988" i="1"/>
  <c r="AO987" i="1"/>
  <c r="AO986" i="1"/>
  <c r="AO985" i="1"/>
  <c r="AO984" i="1"/>
  <c r="AO983" i="1"/>
  <c r="AO982" i="1"/>
  <c r="AO981" i="1"/>
  <c r="AO980" i="1"/>
  <c r="AO979" i="1"/>
  <c r="AO978" i="1"/>
  <c r="AO977" i="1"/>
  <c r="AO976" i="1"/>
  <c r="AO975" i="1"/>
  <c r="AO974" i="1"/>
  <c r="AO973" i="1"/>
  <c r="AO972" i="1"/>
  <c r="AO971" i="1"/>
  <c r="AO970" i="1"/>
  <c r="AO969" i="1"/>
  <c r="AO968" i="1"/>
  <c r="AO967" i="1"/>
  <c r="AO966" i="1"/>
  <c r="AO965" i="1"/>
  <c r="AO964" i="1"/>
  <c r="AO963" i="1"/>
  <c r="AO962" i="1"/>
  <c r="AO961" i="1"/>
  <c r="AO960" i="1"/>
  <c r="AO959" i="1"/>
  <c r="AO958" i="1"/>
  <c r="AO957" i="1"/>
  <c r="AO956" i="1"/>
  <c r="AO955" i="1"/>
  <c r="AO954" i="1"/>
  <c r="AO953" i="1"/>
  <c r="AO952" i="1"/>
  <c r="AO951" i="1"/>
  <c r="AO950" i="1"/>
  <c r="AO949" i="1"/>
  <c r="AO948" i="1"/>
  <c r="AO947" i="1"/>
  <c r="AO946" i="1"/>
  <c r="AO945" i="1"/>
  <c r="AO944" i="1"/>
  <c r="AO943" i="1"/>
  <c r="AO942" i="1"/>
  <c r="AO941" i="1"/>
  <c r="AO940" i="1"/>
  <c r="AO939" i="1"/>
  <c r="AO938" i="1"/>
  <c r="AO937" i="1"/>
  <c r="AO936" i="1"/>
  <c r="AO935" i="1"/>
  <c r="AO934" i="1"/>
  <c r="AO933" i="1"/>
  <c r="AO932" i="1"/>
  <c r="AO931" i="1"/>
  <c r="AO930" i="1"/>
  <c r="AO929" i="1"/>
  <c r="AO928" i="1"/>
  <c r="AO927" i="1"/>
  <c r="AO926" i="1"/>
  <c r="AO925" i="1"/>
  <c r="AO924" i="1"/>
  <c r="AO923" i="1"/>
  <c r="AO922" i="1"/>
  <c r="AO921" i="1"/>
  <c r="AO920" i="1"/>
  <c r="AO919" i="1"/>
  <c r="AO918" i="1"/>
  <c r="AO917" i="1"/>
  <c r="AO916" i="1"/>
  <c r="AO915" i="1"/>
  <c r="AO914" i="1"/>
  <c r="AO913" i="1"/>
  <c r="AO912" i="1"/>
  <c r="AO911" i="1"/>
  <c r="AO910" i="1"/>
  <c r="AO909" i="1"/>
  <c r="AO908" i="1"/>
  <c r="AO907" i="1"/>
  <c r="AO906" i="1"/>
  <c r="AO905" i="1"/>
  <c r="AO904" i="1"/>
  <c r="AO903" i="1"/>
  <c r="AO902" i="1"/>
  <c r="AO901" i="1"/>
  <c r="AO900" i="1"/>
  <c r="AO899" i="1"/>
  <c r="AO898" i="1"/>
  <c r="AO897" i="1"/>
  <c r="AO896" i="1"/>
  <c r="AO895" i="1"/>
  <c r="AO894" i="1"/>
  <c r="AO893" i="1"/>
  <c r="AO892" i="1"/>
  <c r="AO891" i="1"/>
  <c r="AO890" i="1"/>
  <c r="AO889" i="1"/>
  <c r="AO888" i="1"/>
  <c r="AO887" i="1"/>
  <c r="AO886" i="1"/>
  <c r="AO885" i="1"/>
  <c r="AO884" i="1"/>
  <c r="AO883" i="1"/>
  <c r="AO882" i="1"/>
  <c r="AO881" i="1"/>
  <c r="AO880" i="1"/>
  <c r="AO879" i="1"/>
  <c r="AO878" i="1"/>
  <c r="AO877" i="1"/>
  <c r="AO876" i="1"/>
  <c r="AO875" i="1"/>
  <c r="AO874" i="1"/>
  <c r="AO873" i="1"/>
  <c r="AO872" i="1"/>
  <c r="AO871" i="1"/>
  <c r="AO870" i="1"/>
  <c r="AO869" i="1"/>
  <c r="AO868" i="1"/>
  <c r="AO867" i="1"/>
  <c r="AO866" i="1"/>
  <c r="AO865" i="1"/>
  <c r="AO864" i="1"/>
  <c r="AO863" i="1"/>
  <c r="AO862" i="1"/>
  <c r="AO861" i="1"/>
  <c r="AO860" i="1"/>
  <c r="AO859" i="1"/>
  <c r="AO858" i="1"/>
  <c r="AO857" i="1"/>
  <c r="AO856" i="1"/>
  <c r="AO855" i="1"/>
  <c r="AO854" i="1"/>
  <c r="AO853" i="1"/>
  <c r="AO852" i="1"/>
  <c r="AO851" i="1"/>
  <c r="AO850" i="1"/>
  <c r="AO849" i="1"/>
  <c r="AO848" i="1"/>
  <c r="AO847" i="1"/>
  <c r="AO846" i="1"/>
  <c r="AO845" i="1"/>
  <c r="AO844" i="1"/>
  <c r="AO843" i="1"/>
  <c r="AO842" i="1"/>
  <c r="AO841" i="1"/>
  <c r="AO840" i="1"/>
  <c r="AO839" i="1"/>
  <c r="AO838" i="1"/>
  <c r="AO837" i="1"/>
  <c r="AO836" i="1"/>
  <c r="AO835" i="1"/>
  <c r="AO834" i="1"/>
  <c r="AO833" i="1"/>
  <c r="AO832" i="1"/>
  <c r="AO831" i="1"/>
  <c r="AO830" i="1"/>
  <c r="AO829" i="1"/>
  <c r="AO828" i="1"/>
  <c r="AO827" i="1"/>
  <c r="AO826" i="1"/>
  <c r="AO825" i="1"/>
  <c r="AO824" i="1"/>
  <c r="AO823" i="1"/>
  <c r="AO822" i="1"/>
  <c r="AO821" i="1"/>
  <c r="AO820" i="1"/>
  <c r="AO819" i="1"/>
  <c r="AO818" i="1"/>
  <c r="AO817" i="1"/>
  <c r="AO816" i="1"/>
  <c r="AO815" i="1"/>
  <c r="AO814" i="1"/>
  <c r="AO813" i="1"/>
  <c r="AO812" i="1"/>
  <c r="AO811" i="1"/>
  <c r="AO810" i="1"/>
  <c r="AO809" i="1"/>
  <c r="AO808" i="1"/>
  <c r="AO807" i="1"/>
  <c r="AO806" i="1"/>
  <c r="AO805" i="1"/>
  <c r="AO804" i="1"/>
  <c r="AO803" i="1"/>
  <c r="AO802" i="1"/>
  <c r="AO801" i="1"/>
  <c r="AO800" i="1"/>
  <c r="AO799" i="1"/>
  <c r="AO798" i="1"/>
  <c r="AO797" i="1"/>
  <c r="AO796" i="1"/>
  <c r="AO795" i="1"/>
  <c r="AO794" i="1"/>
  <c r="AO793" i="1"/>
  <c r="AO792" i="1"/>
  <c r="AO791" i="1"/>
  <c r="AO790" i="1"/>
  <c r="AO789" i="1"/>
  <c r="AO788" i="1"/>
  <c r="AO787" i="1"/>
  <c r="AO786" i="1"/>
  <c r="AO785" i="1"/>
  <c r="AO784" i="1"/>
  <c r="AO783" i="1"/>
  <c r="AO782" i="1"/>
  <c r="AO781" i="1"/>
  <c r="AO780" i="1"/>
  <c r="AO779" i="1"/>
  <c r="AO778" i="1"/>
  <c r="AO777" i="1"/>
  <c r="AO776" i="1"/>
  <c r="AO775" i="1"/>
  <c r="AO774" i="1"/>
  <c r="AO773" i="1"/>
  <c r="AO772" i="1"/>
  <c r="AO771" i="1"/>
  <c r="AO770" i="1"/>
  <c r="AO769" i="1"/>
  <c r="AO768" i="1"/>
  <c r="AO767" i="1"/>
  <c r="AO766" i="1"/>
  <c r="AO765" i="1"/>
  <c r="AO764" i="1"/>
  <c r="AO763" i="1"/>
  <c r="AO762" i="1"/>
  <c r="AO761" i="1"/>
  <c r="AO760" i="1"/>
  <c r="AO759" i="1"/>
  <c r="AO758" i="1"/>
  <c r="AO757" i="1"/>
  <c r="AO756" i="1"/>
  <c r="AO755" i="1"/>
  <c r="AO754" i="1"/>
  <c r="AO753" i="1"/>
  <c r="AO752" i="1"/>
  <c r="AO751" i="1"/>
  <c r="AO750" i="1"/>
  <c r="AO749" i="1"/>
  <c r="AO748" i="1"/>
  <c r="AO747" i="1"/>
  <c r="AO746" i="1"/>
  <c r="AO745" i="1"/>
  <c r="AO744" i="1"/>
  <c r="AO743" i="1"/>
  <c r="AO742" i="1"/>
  <c r="AO741" i="1"/>
  <c r="AO740" i="1"/>
  <c r="AO739" i="1"/>
  <c r="AO738" i="1"/>
  <c r="AO737" i="1"/>
  <c r="AO736" i="1"/>
  <c r="AO735" i="1"/>
  <c r="AO734" i="1"/>
  <c r="AO733" i="1"/>
  <c r="AO732" i="1"/>
  <c r="AO731" i="1"/>
  <c r="AO730" i="1"/>
  <c r="AO729" i="1"/>
  <c r="AO728" i="1"/>
  <c r="AO727" i="1"/>
  <c r="AO726" i="1"/>
  <c r="AO725" i="1"/>
  <c r="AO724" i="1"/>
  <c r="AO723" i="1"/>
  <c r="AO722" i="1"/>
  <c r="AO721" i="1"/>
  <c r="AO720" i="1"/>
  <c r="AO719" i="1"/>
  <c r="AO718" i="1"/>
  <c r="AO717" i="1"/>
  <c r="AO716" i="1"/>
  <c r="AO715" i="1"/>
  <c r="AO714" i="1"/>
  <c r="AO713" i="1"/>
  <c r="AO712" i="1"/>
  <c r="AO711" i="1"/>
  <c r="AO710" i="1"/>
  <c r="AO709" i="1"/>
  <c r="AO708" i="1"/>
  <c r="AO707" i="1"/>
  <c r="AO706" i="1"/>
  <c r="AO705" i="1"/>
  <c r="AO704" i="1"/>
  <c r="AO703" i="1"/>
  <c r="AO702" i="1"/>
  <c r="AO701" i="1"/>
  <c r="AO700" i="1"/>
  <c r="AO699" i="1"/>
  <c r="AO698" i="1"/>
  <c r="AO697" i="1"/>
  <c r="AO696" i="1"/>
  <c r="AO695" i="1"/>
  <c r="AO694" i="1"/>
  <c r="AO693" i="1"/>
  <c r="AO692" i="1"/>
  <c r="AO691" i="1"/>
  <c r="AO690" i="1"/>
  <c r="AO689" i="1"/>
  <c r="AO688" i="1"/>
  <c r="AO687" i="1"/>
  <c r="AO686" i="1"/>
  <c r="AO685" i="1"/>
  <c r="AO684" i="1"/>
  <c r="AO683" i="1"/>
  <c r="AO682" i="1"/>
  <c r="AO681" i="1"/>
  <c r="AO680" i="1"/>
  <c r="AO679" i="1"/>
  <c r="AO678" i="1"/>
  <c r="AO677" i="1"/>
  <c r="AO676" i="1"/>
  <c r="AO675" i="1"/>
  <c r="AO674" i="1"/>
  <c r="AO673" i="1"/>
  <c r="AO672" i="1"/>
  <c r="AO671" i="1"/>
  <c r="AO670" i="1"/>
  <c r="AO669" i="1"/>
  <c r="AO668" i="1"/>
  <c r="AO667" i="1"/>
  <c r="AO666" i="1"/>
  <c r="AO665" i="1"/>
  <c r="AO664" i="1"/>
  <c r="AO663" i="1"/>
  <c r="AO662" i="1"/>
  <c r="AO661" i="1"/>
  <c r="AO660" i="1"/>
  <c r="AO659" i="1"/>
  <c r="AO658" i="1"/>
  <c r="AO657" i="1"/>
  <c r="AO656" i="1"/>
  <c r="AO655" i="1"/>
  <c r="AO654" i="1"/>
  <c r="AO653" i="1"/>
  <c r="AO652" i="1"/>
  <c r="AO651" i="1"/>
  <c r="AO650" i="1"/>
  <c r="AO649" i="1"/>
  <c r="AO648" i="1"/>
  <c r="AO647" i="1"/>
  <c r="AO646" i="1"/>
  <c r="AO645" i="1"/>
  <c r="AO644" i="1"/>
  <c r="AO643" i="1"/>
  <c r="AO642" i="1"/>
  <c r="AO641" i="1"/>
  <c r="AO640" i="1"/>
  <c r="AO639" i="1"/>
  <c r="AO638" i="1"/>
  <c r="AO637" i="1"/>
  <c r="AO636" i="1"/>
  <c r="AO635" i="1"/>
  <c r="AO634" i="1"/>
  <c r="AO633" i="1"/>
  <c r="AO632" i="1"/>
  <c r="AO631" i="1"/>
  <c r="AO630" i="1"/>
  <c r="AO629" i="1"/>
  <c r="AO628" i="1"/>
  <c r="AO627" i="1"/>
  <c r="AO626" i="1"/>
  <c r="AO625" i="1"/>
  <c r="AO624" i="1"/>
  <c r="AO623" i="1"/>
  <c r="AO622" i="1"/>
  <c r="AO621" i="1"/>
  <c r="AO620" i="1"/>
  <c r="AO619" i="1"/>
  <c r="AO618" i="1"/>
  <c r="AO617" i="1"/>
  <c r="AO616" i="1"/>
  <c r="AO615" i="1"/>
  <c r="AO614" i="1"/>
  <c r="AO613" i="1"/>
  <c r="AO612" i="1"/>
  <c r="AO611" i="1"/>
  <c r="AO610" i="1"/>
  <c r="AO609" i="1"/>
  <c r="AO608" i="1"/>
  <c r="AO607" i="1"/>
  <c r="AO606" i="1"/>
  <c r="AO605" i="1"/>
  <c r="AO604" i="1"/>
  <c r="AO603" i="1"/>
  <c r="AO602" i="1"/>
  <c r="AO601" i="1"/>
  <c r="AO600" i="1"/>
  <c r="AO599" i="1"/>
  <c r="AO598" i="1"/>
  <c r="AO597" i="1"/>
  <c r="AO596" i="1"/>
  <c r="AO595" i="1"/>
  <c r="AO594" i="1"/>
  <c r="AO593" i="1"/>
  <c r="AO592" i="1"/>
  <c r="AO591" i="1"/>
  <c r="AO590" i="1"/>
  <c r="AO589" i="1"/>
  <c r="AO588" i="1"/>
  <c r="AO587" i="1"/>
  <c r="AO586" i="1"/>
  <c r="AO585" i="1"/>
  <c r="AO584" i="1"/>
  <c r="AO583" i="1"/>
  <c r="AO582" i="1"/>
  <c r="AO581" i="1"/>
  <c r="AO580" i="1"/>
  <c r="AO579" i="1"/>
  <c r="AO578" i="1"/>
  <c r="AO577" i="1"/>
  <c r="AO576" i="1"/>
  <c r="AO575" i="1"/>
  <c r="AO574" i="1"/>
  <c r="AO573" i="1"/>
  <c r="AO572" i="1"/>
  <c r="AO571" i="1"/>
  <c r="AO570" i="1"/>
  <c r="AO569" i="1"/>
  <c r="AO568" i="1"/>
  <c r="AO567" i="1"/>
  <c r="AO566" i="1"/>
  <c r="AO565" i="1"/>
  <c r="AO564" i="1"/>
  <c r="AO563" i="1"/>
  <c r="AO562" i="1"/>
  <c r="AO561" i="1"/>
  <c r="AO560" i="1"/>
  <c r="AO559" i="1"/>
  <c r="AO558" i="1"/>
  <c r="AO557" i="1"/>
  <c r="AO556" i="1"/>
  <c r="AO555" i="1"/>
  <c r="AO554" i="1"/>
  <c r="AO553" i="1"/>
  <c r="AO552" i="1"/>
  <c r="AO551" i="1"/>
  <c r="AO550" i="1"/>
  <c r="AO549" i="1"/>
  <c r="AO548" i="1"/>
  <c r="AO547" i="1"/>
  <c r="AO546" i="1"/>
  <c r="AO545" i="1"/>
  <c r="AO544" i="1"/>
  <c r="AO543" i="1"/>
  <c r="AO542" i="1"/>
  <c r="AO541" i="1"/>
  <c r="AO540" i="1"/>
  <c r="AO539" i="1"/>
  <c r="AO538" i="1"/>
  <c r="AO537" i="1"/>
  <c r="AO536" i="1"/>
  <c r="AO535" i="1"/>
  <c r="AO534" i="1"/>
  <c r="AO533" i="1"/>
  <c r="AO532" i="1"/>
  <c r="AO531" i="1"/>
  <c r="AO530" i="1"/>
  <c r="AO529" i="1"/>
  <c r="AO528" i="1"/>
  <c r="AO527" i="1"/>
  <c r="AO526" i="1"/>
  <c r="AO525" i="1"/>
  <c r="AO524" i="1"/>
  <c r="AO523" i="1"/>
  <c r="AO522" i="1"/>
  <c r="AO521" i="1"/>
  <c r="AO520" i="1"/>
  <c r="AO519" i="1"/>
  <c r="AO518" i="1"/>
  <c r="AO517" i="1"/>
  <c r="AO516" i="1"/>
  <c r="AO515" i="1"/>
  <c r="AO514" i="1"/>
  <c r="AO513" i="1"/>
  <c r="AO512" i="1"/>
  <c r="AO511" i="1"/>
  <c r="AO510" i="1"/>
  <c r="AO509" i="1"/>
  <c r="AO508" i="1"/>
  <c r="AO507" i="1"/>
  <c r="AO506" i="1"/>
  <c r="AO505" i="1"/>
  <c r="AO504" i="1"/>
  <c r="AO503" i="1"/>
  <c r="AO502" i="1"/>
  <c r="AO501" i="1"/>
  <c r="AO500" i="1"/>
  <c r="AO499" i="1"/>
  <c r="AO498" i="1"/>
  <c r="AO497" i="1"/>
  <c r="AO496" i="1"/>
  <c r="AO495" i="1"/>
  <c r="AO494" i="1"/>
  <c r="AO493" i="1"/>
  <c r="AO492" i="1"/>
  <c r="AO491" i="1"/>
  <c r="AO490" i="1"/>
  <c r="AO489" i="1"/>
  <c r="AO488" i="1"/>
  <c r="AO487" i="1"/>
  <c r="AO486" i="1"/>
  <c r="AO485" i="1"/>
  <c r="AO484" i="1"/>
  <c r="AO483" i="1"/>
  <c r="AO482" i="1"/>
  <c r="AO481" i="1"/>
  <c r="AO480" i="1"/>
  <c r="AO479" i="1"/>
  <c r="AO478" i="1"/>
  <c r="AO477" i="1"/>
  <c r="AO476" i="1"/>
  <c r="AO475" i="1"/>
  <c r="AO474" i="1"/>
  <c r="AO473" i="1"/>
  <c r="AO472" i="1"/>
  <c r="AO471" i="1"/>
  <c r="AO470" i="1"/>
  <c r="AO469" i="1"/>
  <c r="AO468" i="1"/>
  <c r="AO467" i="1"/>
  <c r="AO466" i="1"/>
  <c r="AO465" i="1"/>
  <c r="AO464" i="1"/>
  <c r="AO463" i="1"/>
  <c r="AO462" i="1"/>
  <c r="AO461" i="1"/>
  <c r="AO460" i="1"/>
  <c r="AO459" i="1"/>
  <c r="AO458" i="1"/>
  <c r="AO457" i="1"/>
  <c r="AO456" i="1"/>
  <c r="AO455" i="1"/>
  <c r="AO454" i="1"/>
  <c r="AO453" i="1"/>
  <c r="AO452" i="1"/>
  <c r="AO451" i="1"/>
  <c r="AO450" i="1"/>
  <c r="AO449" i="1"/>
  <c r="AO448" i="1"/>
  <c r="AO447" i="1"/>
  <c r="AO446" i="1"/>
  <c r="AO445" i="1"/>
  <c r="AO444" i="1"/>
  <c r="AO443" i="1"/>
  <c r="AO442" i="1"/>
  <c r="AO441" i="1"/>
  <c r="AO440" i="1"/>
  <c r="AO439" i="1"/>
  <c r="AO438" i="1"/>
  <c r="AO437" i="1"/>
  <c r="AO436" i="1"/>
  <c r="AO435" i="1"/>
  <c r="AO434" i="1"/>
  <c r="AO433" i="1"/>
  <c r="AO432" i="1"/>
  <c r="AO431" i="1"/>
  <c r="AO430" i="1"/>
  <c r="AO429" i="1"/>
  <c r="AO428" i="1"/>
  <c r="AO427" i="1"/>
  <c r="AO426" i="1"/>
  <c r="AO425" i="1"/>
  <c r="AO424" i="1"/>
  <c r="AO423" i="1"/>
  <c r="AO422" i="1"/>
  <c r="AO421" i="1"/>
  <c r="AO420" i="1"/>
  <c r="AO419" i="1"/>
  <c r="AO418" i="1"/>
  <c r="AO417" i="1"/>
  <c r="AO416" i="1"/>
  <c r="AO415" i="1"/>
  <c r="AO414" i="1"/>
  <c r="AO413" i="1"/>
  <c r="AO412" i="1"/>
  <c r="AO411" i="1"/>
  <c r="AO410" i="1"/>
  <c r="AO409" i="1"/>
  <c r="AO408" i="1"/>
  <c r="AO407" i="1"/>
  <c r="AO406" i="1"/>
  <c r="AO405" i="1"/>
  <c r="AO404" i="1"/>
  <c r="AO403" i="1"/>
  <c r="AO402" i="1"/>
  <c r="AO401" i="1"/>
  <c r="AO400" i="1"/>
  <c r="AO399" i="1"/>
  <c r="AO398" i="1"/>
  <c r="AO397" i="1"/>
  <c r="AO396" i="1"/>
  <c r="AO395" i="1"/>
  <c r="AO394" i="1"/>
  <c r="AO393" i="1"/>
  <c r="AO392" i="1"/>
  <c r="AO391" i="1"/>
  <c r="AO390" i="1"/>
  <c r="AO389" i="1"/>
  <c r="AO388" i="1"/>
  <c r="AO387" i="1"/>
  <c r="AO386" i="1"/>
  <c r="AO385" i="1"/>
  <c r="AO384" i="1"/>
  <c r="AO383" i="1"/>
  <c r="AO382" i="1"/>
  <c r="AO381" i="1"/>
  <c r="AO380" i="1"/>
  <c r="AO379" i="1"/>
  <c r="AO378" i="1"/>
  <c r="AO377" i="1"/>
  <c r="AO376" i="1"/>
  <c r="AO375" i="1"/>
  <c r="AO374" i="1"/>
  <c r="AO373" i="1"/>
  <c r="AO372" i="1"/>
  <c r="AO371" i="1"/>
  <c r="AO370" i="1"/>
  <c r="AO369" i="1"/>
  <c r="AO368" i="1"/>
  <c r="AO367" i="1"/>
  <c r="AO366" i="1"/>
  <c r="AO365" i="1"/>
  <c r="AO364" i="1"/>
  <c r="AO363" i="1"/>
  <c r="AO362" i="1"/>
  <c r="AO361" i="1"/>
  <c r="AO360" i="1"/>
  <c r="AO359" i="1"/>
  <c r="AO358" i="1"/>
  <c r="AO357" i="1"/>
  <c r="AO356" i="1"/>
  <c r="AO355" i="1"/>
  <c r="AO354" i="1"/>
  <c r="AO353" i="1"/>
  <c r="AO352" i="1"/>
  <c r="AO351" i="1"/>
  <c r="AO350" i="1"/>
  <c r="AO349" i="1"/>
  <c r="AO348" i="1"/>
  <c r="AO347" i="1"/>
  <c r="AO346" i="1"/>
  <c r="AO345" i="1"/>
  <c r="AO344" i="1"/>
  <c r="AO343" i="1"/>
  <c r="AO342" i="1"/>
  <c r="AO341" i="1"/>
  <c r="AO340" i="1"/>
  <c r="AO339" i="1"/>
  <c r="AO338" i="1"/>
  <c r="AO337" i="1"/>
  <c r="AO336" i="1"/>
  <c r="AO335" i="1"/>
  <c r="AO334" i="1"/>
  <c r="AO333" i="1"/>
  <c r="AO332" i="1"/>
  <c r="AO331" i="1"/>
  <c r="AO330" i="1"/>
  <c r="AO329" i="1"/>
  <c r="AO328" i="1"/>
  <c r="AO327" i="1"/>
  <c r="AO326" i="1"/>
  <c r="AO325" i="1"/>
  <c r="AO324" i="1"/>
  <c r="AO323" i="1"/>
  <c r="AO322" i="1"/>
  <c r="AO321" i="1"/>
  <c r="AO320" i="1"/>
  <c r="AO319" i="1"/>
  <c r="AO318" i="1"/>
  <c r="AO317" i="1"/>
  <c r="AO316" i="1"/>
  <c r="AO315" i="1"/>
  <c r="AO314" i="1"/>
  <c r="AO313" i="1"/>
  <c r="AO312" i="1"/>
  <c r="AO311" i="1"/>
  <c r="AO310" i="1"/>
  <c r="AO309" i="1"/>
  <c r="AO308" i="1"/>
  <c r="AO307" i="1"/>
  <c r="AO306" i="1"/>
  <c r="AO305" i="1"/>
  <c r="AO304" i="1"/>
  <c r="AO303" i="1"/>
  <c r="AO302" i="1"/>
  <c r="AO300" i="1"/>
  <c r="AO299" i="1"/>
  <c r="AO298" i="1"/>
  <c r="AO297" i="1"/>
  <c r="AO296" i="1"/>
  <c r="AO295" i="1"/>
  <c r="AO294" i="1"/>
  <c r="AO293" i="1"/>
  <c r="AO292" i="1"/>
  <c r="AO291" i="1"/>
  <c r="AO290" i="1"/>
  <c r="AO289" i="1"/>
  <c r="AO288" i="1"/>
  <c r="AO287" i="1"/>
  <c r="AO286" i="1"/>
  <c r="AO285" i="1"/>
  <c r="AO284" i="1"/>
  <c r="AO283" i="1"/>
  <c r="AO282" i="1"/>
  <c r="AO281" i="1"/>
  <c r="AO280" i="1"/>
  <c r="AO279" i="1"/>
  <c r="AO278" i="1"/>
  <c r="AO277" i="1"/>
  <c r="AO276" i="1"/>
  <c r="AO275" i="1"/>
  <c r="AO274" i="1"/>
  <c r="AO273" i="1"/>
  <c r="AO272" i="1"/>
  <c r="AO271" i="1"/>
  <c r="AO270" i="1"/>
  <c r="AO269" i="1"/>
  <c r="AO268" i="1"/>
  <c r="AO267" i="1"/>
  <c r="AO266" i="1"/>
  <c r="AO265" i="1"/>
  <c r="AO264" i="1"/>
  <c r="AO263" i="1"/>
  <c r="AO262" i="1"/>
  <c r="AO261" i="1"/>
  <c r="AO260" i="1"/>
  <c r="AO259" i="1"/>
  <c r="AO258" i="1"/>
  <c r="AO257" i="1"/>
  <c r="AO256" i="1"/>
  <c r="AO255" i="1"/>
  <c r="AO254" i="1"/>
  <c r="AO253" i="1"/>
  <c r="AO252" i="1"/>
  <c r="AO251" i="1"/>
  <c r="AO250" i="1"/>
  <c r="AO249" i="1"/>
  <c r="AO248" i="1"/>
  <c r="AO247" i="1"/>
  <c r="AO246" i="1"/>
  <c r="AO245" i="1"/>
  <c r="AO244" i="1"/>
  <c r="AO243" i="1"/>
  <c r="AO242" i="1"/>
  <c r="AO241" i="1"/>
  <c r="AO240" i="1"/>
  <c r="AO239" i="1"/>
  <c r="AO238" i="1"/>
  <c r="AO237" i="1"/>
  <c r="AO236" i="1"/>
  <c r="AO235" i="1"/>
  <c r="AO234" i="1"/>
  <c r="AO233" i="1"/>
  <c r="AO232" i="1"/>
  <c r="AO231" i="1"/>
  <c r="AO230" i="1"/>
  <c r="AO229" i="1"/>
  <c r="AO228" i="1"/>
  <c r="AO227" i="1"/>
  <c r="AO226" i="1"/>
  <c r="AO225" i="1"/>
  <c r="AO224" i="1"/>
  <c r="AO223" i="1"/>
  <c r="AO222" i="1"/>
  <c r="AO221" i="1"/>
  <c r="AO220" i="1"/>
  <c r="AO219" i="1"/>
  <c r="AO218" i="1"/>
  <c r="AO217" i="1"/>
  <c r="AO216" i="1"/>
  <c r="AO215" i="1"/>
  <c r="AO214" i="1"/>
  <c r="AO213" i="1"/>
  <c r="AO212" i="1"/>
  <c r="AO211" i="1"/>
  <c r="AO210" i="1"/>
  <c r="AO209" i="1"/>
  <c r="AO208" i="1"/>
  <c r="AJ208" i="1"/>
  <c r="AI208" i="1"/>
  <c r="T208" i="1"/>
  <c r="S208" i="1"/>
  <c r="K208" i="1"/>
  <c r="J208" i="1"/>
  <c r="AJ209" i="1"/>
  <c r="AI209" i="1"/>
  <c r="T209" i="1"/>
  <c r="S209" i="1"/>
  <c r="K209" i="1"/>
  <c r="J209" i="1"/>
  <c r="AJ210" i="1"/>
  <c r="AI210" i="1"/>
  <c r="T210" i="1"/>
  <c r="S210" i="1"/>
  <c r="AJ211" i="1"/>
  <c r="AI211" i="1"/>
  <c r="T211" i="1"/>
  <c r="S211" i="1"/>
  <c r="K210" i="1"/>
  <c r="J210" i="1"/>
  <c r="K211" i="1"/>
  <c r="J211" i="1"/>
  <c r="AJ212" i="1"/>
  <c r="AI212" i="1"/>
  <c r="T212" i="1"/>
  <c r="S212" i="1"/>
  <c r="K212" i="1"/>
  <c r="J212" i="1"/>
  <c r="K213" i="1"/>
  <c r="J213" i="1"/>
  <c r="AJ213" i="1"/>
  <c r="AI213" i="1"/>
  <c r="T213" i="1"/>
  <c r="S213" i="1"/>
  <c r="AJ214" i="1"/>
  <c r="AI214" i="1"/>
  <c r="T214" i="1"/>
  <c r="S214" i="1"/>
  <c r="N214" i="1"/>
  <c r="AJ215" i="1"/>
  <c r="AI215" i="1"/>
  <c r="T215" i="1"/>
  <c r="S215" i="1"/>
  <c r="N215" i="1"/>
  <c r="K214" i="1"/>
  <c r="J214" i="1"/>
  <c r="K215" i="1"/>
  <c r="J215" i="1"/>
  <c r="AJ216" i="1"/>
  <c r="AI216" i="1"/>
  <c r="T216" i="1"/>
  <c r="S216" i="1"/>
  <c r="N216" i="1"/>
  <c r="K216" i="1"/>
  <c r="J216" i="1"/>
  <c r="AJ217" i="1"/>
  <c r="AI217" i="1"/>
  <c r="T217" i="1"/>
  <c r="S217" i="1"/>
  <c r="N217" i="1"/>
  <c r="K217" i="1"/>
  <c r="J217" i="1"/>
  <c r="AJ218" i="1"/>
  <c r="AI218" i="1"/>
  <c r="T218" i="1"/>
  <c r="S218" i="1"/>
  <c r="N218" i="1"/>
  <c r="K218" i="1"/>
  <c r="J218" i="1"/>
  <c r="AJ219" i="1"/>
  <c r="AI219" i="1"/>
  <c r="T219" i="1"/>
  <c r="S219" i="1"/>
  <c r="N219" i="1"/>
  <c r="K219" i="1"/>
  <c r="J219" i="1"/>
  <c r="AJ220" i="1"/>
  <c r="AI220" i="1"/>
  <c r="T220" i="1"/>
  <c r="S220" i="1"/>
  <c r="N220" i="1"/>
  <c r="K220" i="1"/>
  <c r="J220" i="1"/>
  <c r="AJ221" i="1"/>
  <c r="AI221" i="1"/>
  <c r="T221" i="1"/>
  <c r="S221" i="1"/>
  <c r="N221" i="1"/>
  <c r="K221" i="1"/>
  <c r="J221" i="1"/>
  <c r="AJ222" i="1"/>
  <c r="AI222" i="1"/>
  <c r="T222" i="1"/>
  <c r="S222" i="1"/>
  <c r="N222" i="1"/>
  <c r="K222" i="1"/>
  <c r="J222" i="1"/>
  <c r="AJ226" i="1"/>
  <c r="AI226" i="1"/>
  <c r="T226" i="1"/>
  <c r="S226" i="1"/>
  <c r="N226" i="1"/>
  <c r="K226" i="1"/>
  <c r="J226" i="1"/>
  <c r="AJ225" i="1"/>
  <c r="AI225" i="1"/>
  <c r="T225" i="1"/>
  <c r="S225" i="1"/>
  <c r="N225" i="1"/>
  <c r="K225" i="1"/>
  <c r="J225" i="1"/>
  <c r="AJ224" i="1"/>
  <c r="AI224" i="1"/>
  <c r="T224" i="1"/>
  <c r="S224" i="1"/>
  <c r="N224" i="1"/>
  <c r="K224" i="1"/>
  <c r="J224" i="1"/>
  <c r="AJ223" i="1"/>
  <c r="AI223" i="1"/>
  <c r="T223" i="1"/>
  <c r="S223" i="1"/>
  <c r="N223" i="1"/>
  <c r="K223" i="1"/>
  <c r="J223" i="1"/>
  <c r="AJ227" i="1"/>
  <c r="AI227" i="1"/>
  <c r="T227" i="1"/>
  <c r="S227" i="1"/>
  <c r="N227" i="1"/>
  <c r="K227" i="1"/>
  <c r="J227" i="1"/>
  <c r="AJ228" i="1"/>
  <c r="AI228" i="1"/>
  <c r="T228" i="1"/>
  <c r="S228" i="1"/>
  <c r="N228" i="1"/>
  <c r="K228" i="1"/>
  <c r="J228" i="1"/>
  <c r="AJ229" i="1"/>
  <c r="AI229" i="1"/>
  <c r="T229" i="1"/>
  <c r="S229" i="1"/>
  <c r="N229" i="1"/>
  <c r="AJ230" i="1"/>
  <c r="AI230" i="1"/>
  <c r="T230" i="1"/>
  <c r="S230" i="1"/>
  <c r="N230" i="1"/>
  <c r="AJ231" i="1"/>
  <c r="AI231" i="1"/>
  <c r="T231" i="1"/>
  <c r="S231" i="1"/>
  <c r="N231" i="1"/>
  <c r="AJ232" i="1"/>
  <c r="AI232" i="1"/>
  <c r="T232" i="1"/>
  <c r="S232" i="1"/>
  <c r="N232" i="1"/>
  <c r="K229" i="1"/>
  <c r="J229" i="1"/>
  <c r="K230" i="1"/>
  <c r="J230" i="1"/>
  <c r="K231" i="1"/>
  <c r="J231" i="1"/>
  <c r="K232" i="1"/>
  <c r="J232" i="1"/>
  <c r="T233" i="1"/>
  <c r="S233" i="1"/>
  <c r="AJ235" i="1"/>
  <c r="AJ236" i="1"/>
  <c r="AJ234" i="1"/>
  <c r="AJ233" i="1"/>
  <c r="AI236" i="1"/>
  <c r="AI235" i="1"/>
  <c r="AI234" i="1"/>
  <c r="AI233" i="1"/>
  <c r="J233" i="1"/>
  <c r="K233" i="1"/>
  <c r="K234" i="1"/>
  <c r="N233" i="1"/>
  <c r="S235" i="1"/>
  <c r="S236" i="1"/>
  <c r="J234" i="1"/>
  <c r="K235" i="1"/>
  <c r="J235" i="1"/>
  <c r="K236" i="1"/>
  <c r="J236" i="1"/>
  <c r="N236" i="1"/>
  <c r="N235" i="1"/>
  <c r="N234" i="1"/>
  <c r="T234" i="1"/>
  <c r="AJ247" i="1"/>
  <c r="AI247" i="1"/>
  <c r="T247" i="1"/>
  <c r="S247" i="1"/>
  <c r="N247" i="1"/>
  <c r="K247" i="1"/>
  <c r="J247" i="1"/>
  <c r="AJ246" i="1"/>
  <c r="AI246" i="1"/>
  <c r="T246" i="1"/>
  <c r="S246" i="1"/>
  <c r="N246" i="1"/>
  <c r="K246" i="1"/>
  <c r="J246" i="1"/>
  <c r="G24" i="5"/>
  <c r="G23" i="5"/>
  <c r="AJ237" i="1"/>
  <c r="AI237" i="1"/>
  <c r="T237" i="1"/>
  <c r="S237" i="1"/>
  <c r="N237" i="1"/>
  <c r="K237" i="1"/>
  <c r="J237" i="1"/>
  <c r="AJ238" i="1"/>
  <c r="AI238" i="1"/>
  <c r="T238" i="1"/>
  <c r="S238" i="1"/>
  <c r="N238" i="1"/>
  <c r="K238" i="1"/>
  <c r="J238" i="1"/>
  <c r="AJ239" i="1"/>
  <c r="AI239" i="1"/>
  <c r="T239" i="1"/>
  <c r="S239" i="1"/>
  <c r="N239" i="1"/>
  <c r="K239" i="1"/>
  <c r="J239" i="1"/>
  <c r="AJ248" i="1"/>
  <c r="AI248" i="1"/>
  <c r="T248" i="1"/>
  <c r="S248" i="1"/>
  <c r="N248" i="1"/>
  <c r="K248" i="1"/>
  <c r="J248" i="1"/>
  <c r="AJ245" i="1"/>
  <c r="AI245" i="1"/>
  <c r="T245" i="1"/>
  <c r="S245" i="1"/>
  <c r="N245" i="1"/>
  <c r="K245" i="1"/>
  <c r="J245" i="1"/>
  <c r="AJ244" i="1"/>
  <c r="AI244" i="1"/>
  <c r="T244" i="1"/>
  <c r="S244" i="1"/>
  <c r="N244" i="1"/>
  <c r="K244" i="1"/>
  <c r="J244" i="1"/>
  <c r="AJ243" i="1"/>
  <c r="AI243" i="1"/>
  <c r="T243" i="1"/>
  <c r="S243" i="1"/>
  <c r="N243" i="1"/>
  <c r="K243" i="1"/>
  <c r="J243" i="1"/>
  <c r="AJ242" i="1"/>
  <c r="AI242" i="1"/>
  <c r="T242" i="1"/>
  <c r="S242" i="1"/>
  <c r="N242" i="1"/>
  <c r="K242" i="1"/>
  <c r="J242" i="1"/>
  <c r="AJ241" i="1"/>
  <c r="AI241" i="1"/>
  <c r="T241" i="1"/>
  <c r="S241" i="1"/>
  <c r="N241" i="1"/>
  <c r="K241" i="1"/>
  <c r="J241" i="1"/>
  <c r="AJ240" i="1"/>
  <c r="AI240" i="1"/>
  <c r="T240" i="1"/>
  <c r="S240" i="1"/>
  <c r="N240" i="1"/>
  <c r="K240" i="1"/>
  <c r="J240" i="1"/>
  <c r="AJ249" i="1"/>
  <c r="AI249" i="1"/>
  <c r="T249" i="1"/>
  <c r="S249" i="1"/>
  <c r="N249" i="1"/>
  <c r="K249" i="1"/>
  <c r="J249" i="1"/>
  <c r="AJ250" i="1"/>
  <c r="AI250" i="1"/>
  <c r="T250" i="1"/>
  <c r="S250" i="1"/>
  <c r="N250" i="1"/>
  <c r="K250" i="1"/>
  <c r="J250" i="1"/>
  <c r="N251" i="1"/>
  <c r="K251" i="1"/>
  <c r="J251" i="1"/>
  <c r="AJ251" i="1"/>
  <c r="AI251" i="1"/>
  <c r="T251" i="1"/>
  <c r="S251" i="1"/>
  <c r="AJ252" i="1"/>
  <c r="AI252" i="1"/>
  <c r="T252" i="1"/>
  <c r="S252" i="1"/>
  <c r="N252" i="1"/>
  <c r="K252" i="1"/>
  <c r="J252" i="1"/>
  <c r="N253" i="1"/>
  <c r="K253" i="1"/>
  <c r="J253" i="1"/>
  <c r="N254" i="1"/>
  <c r="K254" i="1"/>
  <c r="J254" i="1"/>
  <c r="N255" i="1"/>
  <c r="K255" i="1"/>
  <c r="J255" i="1"/>
  <c r="AJ253" i="1"/>
  <c r="AI253" i="1"/>
  <c r="T253" i="1"/>
  <c r="S253" i="1"/>
  <c r="AJ254" i="1"/>
  <c r="AI254" i="1"/>
  <c r="T254" i="1"/>
  <c r="S254" i="1"/>
  <c r="AJ255" i="1"/>
  <c r="AI255" i="1"/>
  <c r="T255" i="1"/>
  <c r="S255" i="1"/>
  <c r="AJ256" i="1"/>
  <c r="AI256" i="1"/>
  <c r="T256" i="1"/>
  <c r="S256" i="1"/>
  <c r="N256" i="1"/>
  <c r="K256" i="1"/>
  <c r="J256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K263" i="1"/>
  <c r="K262" i="1"/>
  <c r="K261" i="1"/>
  <c r="K260" i="1"/>
  <c r="K259" i="1"/>
  <c r="K258" i="1"/>
  <c r="J262" i="1"/>
  <c r="J261" i="1"/>
  <c r="J260" i="1"/>
  <c r="J259" i="1"/>
  <c r="J258" i="1"/>
  <c r="J263" i="1"/>
  <c r="K257" i="1"/>
  <c r="J257" i="1"/>
  <c r="AJ260" i="1"/>
  <c r="AI260" i="1"/>
  <c r="T260" i="1"/>
  <c r="S260" i="1"/>
  <c r="N260" i="1"/>
  <c r="AJ259" i="1"/>
  <c r="AI259" i="1"/>
  <c r="T259" i="1"/>
  <c r="S259" i="1"/>
  <c r="N259" i="1"/>
  <c r="AJ258" i="1"/>
  <c r="AI258" i="1"/>
  <c r="T258" i="1"/>
  <c r="S258" i="1"/>
  <c r="N258" i="1"/>
  <c r="AJ257" i="1"/>
  <c r="AI257" i="1"/>
  <c r="T257" i="1"/>
  <c r="S257" i="1"/>
  <c r="N257" i="1"/>
  <c r="AI261" i="1"/>
  <c r="AJ261" i="1"/>
  <c r="AI262" i="1"/>
  <c r="AJ262" i="1"/>
  <c r="AI263" i="1"/>
  <c r="AJ263" i="1"/>
  <c r="AI264" i="1"/>
  <c r="AJ264" i="1"/>
  <c r="AI265" i="1"/>
  <c r="AJ265" i="1"/>
  <c r="AI266" i="1"/>
  <c r="AJ266" i="1"/>
  <c r="AI267" i="1"/>
  <c r="AJ267" i="1"/>
  <c r="AI268" i="1"/>
  <c r="AJ268" i="1"/>
  <c r="AI269" i="1"/>
  <c r="AJ269" i="1"/>
  <c r="AI270" i="1"/>
  <c r="AJ270" i="1"/>
  <c r="AI271" i="1"/>
  <c r="AJ271" i="1"/>
  <c r="AI272" i="1"/>
  <c r="AJ272" i="1"/>
  <c r="AI273" i="1"/>
  <c r="AJ273" i="1"/>
  <c r="AI274" i="1"/>
  <c r="AJ274" i="1"/>
  <c r="AI275" i="1"/>
  <c r="AJ275" i="1"/>
  <c r="AI276" i="1"/>
  <c r="AJ276" i="1"/>
  <c r="AI277" i="1"/>
  <c r="AJ277" i="1"/>
  <c r="AI278" i="1"/>
  <c r="AJ278" i="1"/>
  <c r="AI279" i="1"/>
  <c r="AJ279" i="1"/>
  <c r="AI280" i="1"/>
  <c r="AJ280" i="1"/>
  <c r="AI281" i="1"/>
  <c r="AJ281" i="1"/>
  <c r="AI282" i="1"/>
  <c r="AJ282" i="1"/>
  <c r="AI283" i="1"/>
  <c r="AJ283" i="1"/>
  <c r="AI284" i="1"/>
  <c r="AJ284" i="1"/>
  <c r="AI285" i="1"/>
  <c r="AJ285" i="1"/>
  <c r="AI286" i="1"/>
  <c r="AJ286" i="1"/>
  <c r="AI287" i="1"/>
  <c r="AJ287" i="1"/>
  <c r="AI288" i="1"/>
  <c r="AJ288" i="1"/>
  <c r="AI289" i="1"/>
  <c r="AJ289" i="1"/>
  <c r="AI290" i="1"/>
  <c r="AJ290" i="1"/>
  <c r="AI291" i="1"/>
  <c r="AJ291" i="1"/>
  <c r="AI292" i="1"/>
  <c r="AJ292" i="1"/>
  <c r="AI293" i="1"/>
  <c r="AJ293" i="1"/>
  <c r="AI294" i="1"/>
  <c r="AJ294" i="1"/>
  <c r="AI295" i="1"/>
  <c r="AJ295" i="1"/>
  <c r="AI296" i="1"/>
  <c r="AJ296" i="1"/>
  <c r="AI297" i="1"/>
  <c r="AJ297" i="1"/>
  <c r="AI298" i="1"/>
  <c r="AJ298" i="1"/>
  <c r="AI299" i="1"/>
  <c r="AJ299" i="1"/>
  <c r="AI300" i="1"/>
  <c r="AJ300" i="1"/>
  <c r="AI302" i="1"/>
  <c r="AJ302" i="1"/>
  <c r="AI303" i="1"/>
  <c r="AJ303" i="1"/>
  <c r="AI304" i="1"/>
  <c r="AJ304" i="1"/>
  <c r="AI305" i="1"/>
  <c r="AJ305" i="1"/>
  <c r="AI306" i="1"/>
  <c r="AJ306" i="1"/>
  <c r="AI307" i="1"/>
  <c r="AJ307" i="1"/>
  <c r="AI308" i="1"/>
  <c r="AJ308" i="1"/>
  <c r="AI309" i="1"/>
  <c r="AJ309" i="1"/>
  <c r="AI310" i="1"/>
  <c r="AJ310" i="1"/>
  <c r="AI311" i="1"/>
  <c r="AJ311" i="1"/>
  <c r="AI312" i="1"/>
  <c r="AJ312" i="1"/>
  <c r="AI313" i="1"/>
  <c r="AJ313" i="1"/>
  <c r="AI314" i="1"/>
  <c r="AJ314" i="1"/>
  <c r="AI315" i="1"/>
  <c r="AJ315" i="1"/>
  <c r="AI316" i="1"/>
  <c r="AJ316" i="1"/>
  <c r="AI317" i="1"/>
  <c r="AJ317" i="1"/>
  <c r="AI318" i="1"/>
  <c r="AJ318" i="1"/>
  <c r="AI319" i="1"/>
  <c r="AJ319" i="1"/>
  <c r="AI320" i="1"/>
  <c r="AJ320" i="1"/>
  <c r="AI321" i="1"/>
  <c r="AJ321" i="1"/>
  <c r="AI322" i="1"/>
  <c r="AJ322" i="1"/>
  <c r="AI323" i="1"/>
  <c r="AJ323" i="1"/>
  <c r="AI324" i="1"/>
  <c r="AJ324" i="1"/>
  <c r="AI325" i="1"/>
  <c r="AJ325" i="1"/>
  <c r="AI326" i="1"/>
  <c r="AJ326" i="1"/>
  <c r="AI327" i="1"/>
  <c r="AJ327" i="1"/>
  <c r="AI328" i="1"/>
  <c r="AJ328" i="1"/>
  <c r="AI329" i="1"/>
  <c r="AJ329" i="1"/>
  <c r="AI330" i="1"/>
  <c r="AJ330" i="1"/>
  <c r="AI331" i="1"/>
  <c r="AJ331" i="1"/>
  <c r="AI332" i="1"/>
  <c r="AJ332" i="1"/>
  <c r="AI333" i="1"/>
  <c r="AJ333" i="1"/>
  <c r="AI334" i="1"/>
  <c r="AJ334" i="1"/>
  <c r="AI335" i="1"/>
  <c r="AJ335" i="1"/>
  <c r="AI336" i="1"/>
  <c r="AJ336" i="1"/>
  <c r="AI337" i="1"/>
  <c r="AJ337" i="1"/>
  <c r="AI338" i="1"/>
  <c r="AJ338" i="1"/>
  <c r="AI339" i="1"/>
  <c r="AJ339" i="1"/>
  <c r="AI340" i="1"/>
  <c r="AJ340" i="1"/>
  <c r="AI341" i="1"/>
  <c r="AJ341" i="1"/>
  <c r="AI342" i="1"/>
  <c r="AJ342" i="1"/>
  <c r="AI343" i="1"/>
  <c r="AJ343" i="1"/>
  <c r="AI344" i="1"/>
  <c r="AJ344" i="1"/>
  <c r="AI345" i="1"/>
  <c r="AJ345" i="1"/>
  <c r="AI346" i="1"/>
  <c r="AJ346" i="1"/>
  <c r="AI347" i="1"/>
  <c r="AJ347" i="1"/>
  <c r="AI348" i="1"/>
  <c r="AJ348" i="1"/>
  <c r="AI349" i="1"/>
  <c r="AJ349" i="1"/>
  <c r="AI350" i="1"/>
  <c r="AJ350" i="1"/>
  <c r="AI351" i="1"/>
  <c r="AJ351" i="1"/>
  <c r="AI352" i="1"/>
  <c r="AJ352" i="1"/>
  <c r="AI353" i="1"/>
  <c r="AJ353" i="1"/>
  <c r="AI354" i="1"/>
  <c r="AJ354" i="1"/>
  <c r="AI355" i="1"/>
  <c r="AJ355" i="1"/>
  <c r="AI356" i="1"/>
  <c r="AJ356" i="1"/>
  <c r="AI357" i="1"/>
  <c r="AJ357" i="1"/>
  <c r="AI358" i="1"/>
  <c r="AJ358" i="1"/>
  <c r="AI359" i="1"/>
  <c r="AJ359" i="1"/>
  <c r="AI360" i="1"/>
  <c r="AJ360" i="1"/>
  <c r="AI361" i="1"/>
  <c r="AJ361" i="1"/>
  <c r="AI362" i="1"/>
  <c r="AJ362" i="1"/>
  <c r="AI363" i="1"/>
  <c r="AJ363" i="1"/>
  <c r="AI364" i="1"/>
  <c r="AJ364" i="1"/>
  <c r="AI365" i="1"/>
  <c r="AJ365" i="1"/>
  <c r="AI366" i="1"/>
  <c r="AJ366" i="1"/>
  <c r="AI367" i="1"/>
  <c r="AJ367" i="1"/>
  <c r="AI368" i="1"/>
  <c r="AJ368" i="1"/>
  <c r="AI369" i="1"/>
  <c r="AJ369" i="1"/>
  <c r="AI370" i="1"/>
  <c r="AJ370" i="1"/>
  <c r="AI371" i="1"/>
  <c r="AJ371" i="1"/>
  <c r="AI372" i="1"/>
  <c r="AJ372" i="1"/>
  <c r="AI373" i="1"/>
  <c r="AJ373" i="1"/>
  <c r="AI374" i="1"/>
  <c r="AJ374" i="1"/>
  <c r="AI375" i="1"/>
  <c r="AJ375" i="1"/>
  <c r="AI376" i="1"/>
  <c r="AJ376" i="1"/>
  <c r="AI377" i="1"/>
  <c r="AJ377" i="1"/>
  <c r="AI378" i="1"/>
  <c r="AJ378" i="1"/>
  <c r="AI379" i="1"/>
  <c r="AJ379" i="1"/>
  <c r="AI380" i="1"/>
  <c r="AJ380" i="1"/>
  <c r="AI381" i="1"/>
  <c r="AJ381" i="1"/>
  <c r="AI382" i="1"/>
  <c r="AJ382" i="1"/>
  <c r="AI383" i="1"/>
  <c r="AJ383" i="1"/>
  <c r="AI384" i="1"/>
  <c r="AJ384" i="1"/>
  <c r="AI385" i="1"/>
  <c r="AJ385" i="1"/>
  <c r="AI386" i="1"/>
  <c r="AJ386" i="1"/>
  <c r="AI387" i="1"/>
  <c r="AJ387" i="1"/>
  <c r="AI388" i="1"/>
  <c r="AJ388" i="1"/>
  <c r="AI389" i="1"/>
  <c r="AJ389" i="1"/>
  <c r="AI390" i="1"/>
  <c r="AJ390" i="1"/>
  <c r="AI391" i="1"/>
  <c r="AJ391" i="1"/>
  <c r="AI392" i="1"/>
  <c r="AJ392" i="1"/>
  <c r="AI393" i="1"/>
  <c r="AJ393" i="1"/>
  <c r="AI394" i="1"/>
  <c r="AJ394" i="1"/>
  <c r="AI395" i="1"/>
  <c r="AJ395" i="1"/>
  <c r="AI396" i="1"/>
  <c r="AJ396" i="1"/>
  <c r="AI397" i="1"/>
  <c r="AJ397" i="1"/>
  <c r="AI398" i="1"/>
  <c r="AJ398" i="1"/>
  <c r="AI399" i="1"/>
  <c r="AJ399" i="1"/>
  <c r="AI400" i="1"/>
  <c r="AJ400" i="1"/>
  <c r="AI401" i="1"/>
  <c r="AJ401" i="1"/>
  <c r="AI402" i="1"/>
  <c r="AJ402" i="1"/>
  <c r="AI403" i="1"/>
  <c r="AJ403" i="1"/>
  <c r="AI404" i="1"/>
  <c r="AJ404" i="1"/>
  <c r="AI405" i="1"/>
  <c r="AJ405" i="1"/>
  <c r="AI406" i="1"/>
  <c r="AJ406" i="1"/>
  <c r="AI407" i="1"/>
  <c r="AJ407" i="1"/>
  <c r="AI408" i="1"/>
  <c r="AJ408" i="1"/>
  <c r="AI409" i="1"/>
  <c r="AJ409" i="1"/>
  <c r="AI410" i="1"/>
  <c r="AJ410" i="1"/>
  <c r="AI411" i="1"/>
  <c r="AJ411" i="1"/>
  <c r="AI412" i="1"/>
  <c r="AJ412" i="1"/>
  <c r="AI413" i="1"/>
  <c r="AJ413" i="1"/>
  <c r="AI414" i="1"/>
  <c r="AJ414" i="1"/>
  <c r="AI415" i="1"/>
  <c r="AJ415" i="1"/>
  <c r="AI416" i="1"/>
  <c r="AJ416" i="1"/>
  <c r="AI417" i="1"/>
  <c r="AJ417" i="1"/>
  <c r="AI418" i="1"/>
  <c r="AJ418" i="1"/>
  <c r="AI419" i="1"/>
  <c r="AJ419" i="1"/>
  <c r="AI420" i="1"/>
  <c r="AJ420" i="1"/>
  <c r="AI421" i="1"/>
  <c r="AJ421" i="1"/>
  <c r="AI422" i="1"/>
  <c r="AJ422" i="1"/>
  <c r="AI423" i="1"/>
  <c r="AJ423" i="1"/>
  <c r="AI424" i="1"/>
  <c r="AJ424" i="1"/>
  <c r="AI425" i="1"/>
  <c r="AJ425" i="1"/>
  <c r="AI426" i="1"/>
  <c r="AJ426" i="1"/>
  <c r="AI427" i="1"/>
  <c r="AJ427" i="1"/>
  <c r="AI428" i="1"/>
  <c r="AJ428" i="1"/>
  <c r="AI429" i="1"/>
  <c r="AJ429" i="1"/>
  <c r="AI430" i="1"/>
  <c r="AJ430" i="1"/>
  <c r="AI431" i="1"/>
  <c r="AJ431" i="1"/>
  <c r="AI432" i="1"/>
  <c r="AJ432" i="1"/>
  <c r="AI433" i="1"/>
  <c r="AJ433" i="1"/>
  <c r="AI434" i="1"/>
  <c r="AJ434" i="1"/>
  <c r="AI435" i="1"/>
  <c r="AJ435" i="1"/>
  <c r="AI436" i="1"/>
  <c r="AJ436" i="1"/>
  <c r="AI437" i="1"/>
  <c r="AJ437" i="1"/>
  <c r="AI438" i="1"/>
  <c r="AJ438" i="1"/>
  <c r="AI439" i="1"/>
  <c r="AJ439" i="1"/>
  <c r="AI440" i="1"/>
  <c r="AJ440" i="1"/>
  <c r="AI441" i="1"/>
  <c r="AJ441" i="1"/>
  <c r="AI442" i="1"/>
  <c r="AJ442" i="1"/>
  <c r="AI443" i="1"/>
  <c r="AJ443" i="1"/>
  <c r="AI444" i="1"/>
  <c r="AJ444" i="1"/>
  <c r="AI445" i="1"/>
  <c r="AJ445" i="1"/>
  <c r="AI446" i="1"/>
  <c r="AJ446" i="1"/>
  <c r="AI447" i="1"/>
  <c r="AJ447" i="1"/>
  <c r="AI448" i="1"/>
  <c r="AJ448" i="1"/>
  <c r="AI449" i="1"/>
  <c r="AJ449" i="1"/>
  <c r="AI450" i="1"/>
  <c r="AJ450" i="1"/>
  <c r="AI451" i="1"/>
  <c r="AJ451" i="1"/>
  <c r="AI452" i="1"/>
  <c r="AJ452" i="1"/>
  <c r="AI453" i="1"/>
  <c r="AJ453" i="1"/>
  <c r="AI454" i="1"/>
  <c r="AJ454" i="1"/>
  <c r="AI455" i="1"/>
  <c r="AJ455" i="1"/>
  <c r="AI456" i="1"/>
  <c r="AJ456" i="1"/>
  <c r="AI457" i="1"/>
  <c r="AJ457" i="1"/>
  <c r="AI458" i="1"/>
  <c r="AJ458" i="1"/>
  <c r="AI459" i="1"/>
  <c r="AJ459" i="1"/>
  <c r="AI460" i="1"/>
  <c r="AJ460" i="1"/>
  <c r="AI461" i="1"/>
  <c r="AJ461" i="1"/>
  <c r="AI462" i="1"/>
  <c r="AJ462" i="1"/>
  <c r="AI463" i="1"/>
  <c r="AJ463" i="1"/>
  <c r="AI464" i="1"/>
  <c r="AJ464" i="1"/>
  <c r="AI465" i="1"/>
  <c r="AJ465" i="1"/>
  <c r="AI466" i="1"/>
  <c r="AJ466" i="1"/>
  <c r="AI467" i="1"/>
  <c r="AJ467" i="1"/>
  <c r="AI468" i="1"/>
  <c r="AJ468" i="1"/>
  <c r="AI469" i="1"/>
  <c r="AJ469" i="1"/>
  <c r="AI470" i="1"/>
  <c r="AJ470" i="1"/>
  <c r="AI471" i="1"/>
  <c r="AJ471" i="1"/>
  <c r="AI472" i="1"/>
  <c r="AJ472" i="1"/>
  <c r="AI473" i="1"/>
  <c r="AJ473" i="1"/>
  <c r="AI474" i="1"/>
  <c r="AJ474" i="1"/>
  <c r="AI475" i="1"/>
  <c r="AJ475" i="1"/>
  <c r="AI476" i="1"/>
  <c r="AJ476" i="1"/>
  <c r="AI477" i="1"/>
  <c r="AJ477" i="1"/>
  <c r="AI478" i="1"/>
  <c r="AJ478" i="1"/>
  <c r="AI479" i="1"/>
  <c r="AJ479" i="1"/>
  <c r="AI480" i="1"/>
  <c r="AJ480" i="1"/>
  <c r="AI481" i="1"/>
  <c r="AJ481" i="1"/>
  <c r="AI482" i="1"/>
  <c r="AJ482" i="1"/>
  <c r="AI483" i="1"/>
  <c r="AJ483" i="1"/>
  <c r="AI484" i="1"/>
  <c r="AJ484" i="1"/>
  <c r="AI485" i="1"/>
  <c r="AJ485" i="1"/>
  <c r="AI486" i="1"/>
  <c r="AJ486" i="1"/>
  <c r="AI487" i="1"/>
  <c r="AJ487" i="1"/>
  <c r="AI488" i="1"/>
  <c r="AJ488" i="1"/>
  <c r="AI489" i="1"/>
  <c r="AJ489" i="1"/>
  <c r="AI490" i="1"/>
  <c r="AJ490" i="1"/>
  <c r="AI491" i="1"/>
  <c r="AJ491" i="1"/>
  <c r="AI492" i="1"/>
  <c r="AJ492" i="1"/>
  <c r="AI493" i="1"/>
  <c r="AJ493" i="1"/>
  <c r="AI494" i="1"/>
  <c r="AJ494" i="1"/>
  <c r="AI495" i="1"/>
  <c r="AJ495" i="1"/>
  <c r="AI496" i="1"/>
  <c r="AJ496" i="1"/>
  <c r="AI497" i="1"/>
  <c r="AJ497" i="1"/>
  <c r="AI498" i="1"/>
  <c r="AJ498" i="1"/>
  <c r="AI499" i="1"/>
  <c r="AJ499" i="1"/>
  <c r="AI500" i="1"/>
  <c r="AJ500" i="1"/>
  <c r="AI501" i="1"/>
  <c r="AJ501" i="1"/>
  <c r="AI502" i="1"/>
  <c r="AJ502" i="1"/>
  <c r="AI503" i="1"/>
  <c r="AJ503" i="1"/>
  <c r="AI504" i="1"/>
  <c r="AJ504" i="1"/>
  <c r="AI505" i="1"/>
  <c r="AJ505" i="1"/>
  <c r="AI506" i="1"/>
  <c r="AJ506" i="1"/>
  <c r="AI507" i="1"/>
  <c r="AJ507" i="1"/>
  <c r="AI508" i="1"/>
  <c r="AJ508" i="1"/>
  <c r="AI509" i="1"/>
  <c r="AJ509" i="1"/>
  <c r="AI510" i="1"/>
  <c r="AJ510" i="1"/>
  <c r="AI511" i="1"/>
  <c r="AJ511" i="1"/>
  <c r="AI512" i="1"/>
  <c r="AJ512" i="1"/>
  <c r="AI513" i="1"/>
  <c r="AJ513" i="1"/>
  <c r="AI514" i="1"/>
  <c r="AJ514" i="1"/>
  <c r="AI515" i="1"/>
  <c r="AJ515" i="1"/>
  <c r="AI516" i="1"/>
  <c r="AJ516" i="1"/>
  <c r="AI517" i="1"/>
  <c r="AJ517" i="1"/>
  <c r="AI518" i="1"/>
  <c r="AJ518" i="1"/>
  <c r="AI519" i="1"/>
  <c r="AJ519" i="1"/>
  <c r="AI520" i="1"/>
  <c r="AJ520" i="1"/>
  <c r="AI521" i="1"/>
  <c r="AJ521" i="1"/>
  <c r="AI522" i="1"/>
  <c r="AJ522" i="1"/>
  <c r="AI523" i="1"/>
  <c r="AJ523" i="1"/>
  <c r="AI524" i="1"/>
  <c r="AJ524" i="1"/>
  <c r="AI525" i="1"/>
  <c r="AJ525" i="1"/>
  <c r="AI526" i="1"/>
  <c r="AJ526" i="1"/>
  <c r="AI527" i="1"/>
  <c r="AJ527" i="1"/>
  <c r="AI528" i="1"/>
  <c r="AJ528" i="1"/>
  <c r="AI529" i="1"/>
  <c r="AJ529" i="1"/>
  <c r="AI530" i="1"/>
  <c r="AJ530" i="1"/>
  <c r="AI531" i="1"/>
  <c r="AJ531" i="1"/>
  <c r="AI532" i="1"/>
  <c r="AJ532" i="1"/>
  <c r="AI533" i="1"/>
  <c r="AJ533" i="1"/>
  <c r="AI534" i="1"/>
  <c r="AJ534" i="1"/>
  <c r="AI535" i="1"/>
  <c r="AJ535" i="1"/>
  <c r="AI536" i="1"/>
  <c r="AJ536" i="1"/>
  <c r="AI537" i="1"/>
  <c r="AJ537" i="1"/>
  <c r="AI538" i="1"/>
  <c r="AJ538" i="1"/>
  <c r="AI539" i="1"/>
  <c r="AJ539" i="1"/>
  <c r="AI540" i="1"/>
  <c r="AJ540" i="1"/>
  <c r="AI541" i="1"/>
  <c r="AJ541" i="1"/>
  <c r="AI542" i="1"/>
  <c r="AJ542" i="1"/>
  <c r="AI543" i="1"/>
  <c r="AJ543" i="1"/>
  <c r="AI544" i="1"/>
  <c r="AJ544" i="1"/>
  <c r="AI545" i="1"/>
  <c r="AJ545" i="1"/>
  <c r="AI546" i="1"/>
  <c r="AJ546" i="1"/>
  <c r="AI547" i="1"/>
  <c r="AJ547" i="1"/>
  <c r="AI548" i="1"/>
  <c r="AJ548" i="1"/>
  <c r="AI549" i="1"/>
  <c r="AJ549" i="1"/>
  <c r="AI550" i="1"/>
  <c r="AJ550" i="1"/>
  <c r="AI551" i="1"/>
  <c r="AJ551" i="1"/>
  <c r="AI552" i="1"/>
  <c r="AJ552" i="1"/>
  <c r="AI553" i="1"/>
  <c r="AJ553" i="1"/>
  <c r="AI554" i="1"/>
  <c r="AJ554" i="1"/>
  <c r="AI555" i="1"/>
  <c r="AJ555" i="1"/>
  <c r="AI556" i="1"/>
  <c r="AJ556" i="1"/>
  <c r="AI557" i="1"/>
  <c r="AJ557" i="1"/>
  <c r="AI558" i="1"/>
  <c r="AJ558" i="1"/>
  <c r="AI559" i="1"/>
  <c r="AJ559" i="1"/>
  <c r="AI560" i="1"/>
  <c r="AJ560" i="1"/>
  <c r="AI561" i="1"/>
  <c r="AJ561" i="1"/>
  <c r="AI562" i="1"/>
  <c r="AJ562" i="1"/>
  <c r="AI563" i="1"/>
  <c r="AJ563" i="1"/>
  <c r="AI564" i="1"/>
  <c r="AJ564" i="1"/>
  <c r="AI565" i="1"/>
  <c r="AJ565" i="1"/>
  <c r="AI566" i="1"/>
  <c r="AJ566" i="1"/>
  <c r="AI567" i="1"/>
  <c r="AJ567" i="1"/>
  <c r="AI568" i="1"/>
  <c r="AJ568" i="1"/>
  <c r="AI569" i="1"/>
  <c r="AJ569" i="1"/>
  <c r="AI570" i="1"/>
  <c r="AJ570" i="1"/>
  <c r="AI571" i="1"/>
  <c r="AJ571" i="1"/>
  <c r="AI572" i="1"/>
  <c r="AJ572" i="1"/>
  <c r="AI573" i="1"/>
  <c r="AJ573" i="1"/>
  <c r="AI574" i="1"/>
  <c r="AJ574" i="1"/>
  <c r="AI575" i="1"/>
  <c r="AJ575" i="1"/>
  <c r="AI576" i="1"/>
  <c r="AJ576" i="1"/>
  <c r="AI577" i="1"/>
  <c r="AJ577" i="1"/>
  <c r="AI578" i="1"/>
  <c r="AJ578" i="1"/>
  <c r="AI579" i="1"/>
  <c r="AJ579" i="1"/>
  <c r="AI580" i="1"/>
  <c r="AJ580" i="1"/>
  <c r="AI581" i="1"/>
  <c r="AJ581" i="1"/>
  <c r="AI582" i="1"/>
  <c r="AJ582" i="1"/>
  <c r="AI583" i="1"/>
  <c r="AJ583" i="1"/>
  <c r="AI584" i="1"/>
  <c r="AJ584" i="1"/>
  <c r="AI585" i="1"/>
  <c r="AJ585" i="1"/>
  <c r="AI586" i="1"/>
  <c r="AJ586" i="1"/>
  <c r="AI587" i="1"/>
  <c r="AJ587" i="1"/>
  <c r="AI588" i="1"/>
  <c r="AJ588" i="1"/>
  <c r="AI589" i="1"/>
  <c r="AJ589" i="1"/>
  <c r="AI590" i="1"/>
  <c r="AJ590" i="1"/>
  <c r="AI591" i="1"/>
  <c r="AJ591" i="1"/>
  <c r="AI592" i="1"/>
  <c r="AJ592" i="1"/>
  <c r="AI593" i="1"/>
  <c r="AJ593" i="1"/>
  <c r="AI594" i="1"/>
  <c r="AJ594" i="1"/>
  <c r="AI595" i="1"/>
  <c r="AJ595" i="1"/>
  <c r="AI596" i="1"/>
  <c r="AJ596" i="1"/>
  <c r="AI597" i="1"/>
  <c r="AJ597" i="1"/>
  <c r="AI598" i="1"/>
  <c r="AJ598" i="1"/>
  <c r="AI599" i="1"/>
  <c r="AJ599" i="1"/>
  <c r="AI600" i="1"/>
  <c r="AJ600" i="1"/>
  <c r="AI601" i="1"/>
  <c r="AJ601" i="1"/>
  <c r="AI602" i="1"/>
  <c r="AJ602" i="1"/>
  <c r="AI603" i="1"/>
  <c r="AJ603" i="1"/>
  <c r="AI604" i="1"/>
  <c r="AJ604" i="1"/>
  <c r="AI605" i="1"/>
  <c r="AJ605" i="1"/>
  <c r="AI606" i="1"/>
  <c r="AJ606" i="1"/>
  <c r="AI607" i="1"/>
  <c r="AJ607" i="1"/>
  <c r="AI608" i="1"/>
  <c r="AJ608" i="1"/>
  <c r="AI609" i="1"/>
  <c r="AJ609" i="1"/>
  <c r="AI610" i="1"/>
  <c r="AJ610" i="1"/>
  <c r="AI611" i="1"/>
  <c r="AJ611" i="1"/>
  <c r="AI612" i="1"/>
  <c r="AJ612" i="1"/>
  <c r="AI613" i="1"/>
  <c r="AJ613" i="1"/>
  <c r="AI614" i="1"/>
  <c r="AJ614" i="1"/>
  <c r="AI615" i="1"/>
  <c r="AJ615" i="1"/>
  <c r="AI616" i="1"/>
  <c r="AJ616" i="1"/>
  <c r="AI617" i="1"/>
  <c r="AJ617" i="1"/>
  <c r="AI618" i="1"/>
  <c r="AJ618" i="1"/>
  <c r="AI619" i="1"/>
  <c r="AJ619" i="1"/>
  <c r="AI620" i="1"/>
  <c r="AJ620" i="1"/>
  <c r="AI621" i="1"/>
  <c r="AJ621" i="1"/>
  <c r="AI622" i="1"/>
  <c r="AJ622" i="1"/>
  <c r="AI623" i="1"/>
  <c r="AJ623" i="1"/>
  <c r="AI624" i="1"/>
  <c r="AJ624" i="1"/>
  <c r="AI625" i="1"/>
  <c r="AJ625" i="1"/>
  <c r="AI626" i="1"/>
  <c r="AJ626" i="1"/>
  <c r="AI627" i="1"/>
  <c r="AJ627" i="1"/>
  <c r="AI628" i="1"/>
  <c r="AJ628" i="1"/>
  <c r="AI629" i="1"/>
  <c r="AJ629" i="1"/>
  <c r="AI630" i="1"/>
  <c r="AJ630" i="1"/>
  <c r="AI631" i="1"/>
  <c r="AJ631" i="1"/>
  <c r="AI632" i="1"/>
  <c r="AJ632" i="1"/>
  <c r="AI633" i="1"/>
  <c r="AJ633" i="1"/>
  <c r="AI634" i="1"/>
  <c r="AJ634" i="1"/>
  <c r="AI635" i="1"/>
  <c r="AJ635" i="1"/>
  <c r="AI636" i="1"/>
  <c r="AJ636" i="1"/>
  <c r="AI637" i="1"/>
  <c r="AJ637" i="1"/>
  <c r="AI638" i="1"/>
  <c r="AJ638" i="1"/>
  <c r="AI639" i="1"/>
  <c r="AJ639" i="1"/>
  <c r="AI640" i="1"/>
  <c r="AJ640" i="1"/>
  <c r="AI641" i="1"/>
  <c r="AJ641" i="1"/>
  <c r="AI642" i="1"/>
  <c r="AJ642" i="1"/>
  <c r="AI643" i="1"/>
  <c r="AJ643" i="1"/>
  <c r="AI644" i="1"/>
  <c r="AJ644" i="1"/>
  <c r="AI645" i="1"/>
  <c r="AJ645" i="1"/>
  <c r="AI646" i="1"/>
  <c r="AJ646" i="1"/>
  <c r="AI647" i="1"/>
  <c r="AJ647" i="1"/>
  <c r="AI648" i="1"/>
  <c r="AJ648" i="1"/>
  <c r="AI649" i="1"/>
  <c r="AJ649" i="1"/>
  <c r="AI650" i="1"/>
  <c r="AJ650" i="1"/>
  <c r="AI651" i="1"/>
  <c r="AJ651" i="1"/>
  <c r="AI652" i="1"/>
  <c r="AJ652" i="1"/>
  <c r="AI653" i="1"/>
  <c r="AJ653" i="1"/>
  <c r="AI654" i="1"/>
  <c r="AJ654" i="1"/>
  <c r="AI655" i="1"/>
  <c r="AJ655" i="1"/>
  <c r="AI656" i="1"/>
  <c r="AJ656" i="1"/>
  <c r="AI657" i="1"/>
  <c r="AJ657" i="1"/>
  <c r="AI658" i="1"/>
  <c r="AJ658" i="1"/>
  <c r="AI659" i="1"/>
  <c r="AJ659" i="1"/>
  <c r="AI660" i="1"/>
  <c r="AJ660" i="1"/>
  <c r="AI661" i="1"/>
  <c r="AJ661" i="1"/>
  <c r="AI662" i="1"/>
  <c r="AJ662" i="1"/>
  <c r="AI663" i="1"/>
  <c r="AJ663" i="1"/>
  <c r="AI664" i="1"/>
  <c r="AJ664" i="1"/>
  <c r="AI665" i="1"/>
  <c r="AJ665" i="1"/>
  <c r="AI666" i="1"/>
  <c r="AJ666" i="1"/>
  <c r="AI667" i="1"/>
  <c r="AJ667" i="1"/>
  <c r="AI668" i="1"/>
  <c r="AJ668" i="1"/>
  <c r="AI669" i="1"/>
  <c r="AJ669" i="1"/>
  <c r="AI670" i="1"/>
  <c r="AJ670" i="1"/>
  <c r="AI671" i="1"/>
  <c r="AJ671" i="1"/>
  <c r="AI672" i="1"/>
  <c r="AJ672" i="1"/>
  <c r="AI673" i="1"/>
  <c r="AJ673" i="1"/>
  <c r="AI674" i="1"/>
  <c r="AJ674" i="1"/>
  <c r="AI675" i="1"/>
  <c r="AJ675" i="1"/>
  <c r="AI676" i="1"/>
  <c r="AJ676" i="1"/>
  <c r="AI677" i="1"/>
  <c r="AJ677" i="1"/>
  <c r="AI678" i="1"/>
  <c r="AJ678" i="1"/>
  <c r="AI679" i="1"/>
  <c r="AJ679" i="1"/>
  <c r="AI680" i="1"/>
  <c r="AJ680" i="1"/>
  <c r="AI681" i="1"/>
  <c r="AJ681" i="1"/>
  <c r="AI682" i="1"/>
  <c r="AJ682" i="1"/>
  <c r="AI683" i="1"/>
  <c r="AJ683" i="1"/>
  <c r="AI684" i="1"/>
  <c r="AJ684" i="1"/>
  <c r="AI685" i="1"/>
  <c r="AJ685" i="1"/>
  <c r="AI686" i="1"/>
  <c r="AJ686" i="1"/>
  <c r="AI687" i="1"/>
  <c r="AJ687" i="1"/>
  <c r="AI688" i="1"/>
  <c r="AJ688" i="1"/>
  <c r="AI689" i="1"/>
  <c r="AJ689" i="1"/>
  <c r="AI690" i="1"/>
  <c r="AJ690" i="1"/>
  <c r="AI691" i="1"/>
  <c r="AJ691" i="1"/>
  <c r="AI692" i="1"/>
  <c r="AJ692" i="1"/>
  <c r="AI693" i="1"/>
  <c r="AJ693" i="1"/>
  <c r="AI694" i="1"/>
  <c r="AJ694" i="1"/>
  <c r="AI695" i="1"/>
  <c r="AJ695" i="1"/>
  <c r="AI696" i="1"/>
  <c r="AJ696" i="1"/>
  <c r="AI697" i="1"/>
  <c r="AJ697" i="1"/>
  <c r="AI698" i="1"/>
  <c r="AJ698" i="1"/>
  <c r="AI699" i="1"/>
  <c r="AJ699" i="1"/>
  <c r="AI700" i="1"/>
  <c r="AJ700" i="1"/>
  <c r="AI701" i="1"/>
  <c r="AJ701" i="1"/>
  <c r="AI702" i="1"/>
  <c r="AJ702" i="1"/>
  <c r="AI703" i="1"/>
  <c r="AJ703" i="1"/>
  <c r="AI704" i="1"/>
  <c r="AJ704" i="1"/>
  <c r="AI705" i="1"/>
  <c r="AJ705" i="1"/>
  <c r="AI706" i="1"/>
  <c r="AJ706" i="1"/>
  <c r="AI707" i="1"/>
  <c r="AJ707" i="1"/>
  <c r="AI708" i="1"/>
  <c r="AJ708" i="1"/>
  <c r="AI709" i="1"/>
  <c r="AJ709" i="1"/>
  <c r="AI710" i="1"/>
  <c r="AJ710" i="1"/>
  <c r="AI711" i="1"/>
  <c r="AJ711" i="1"/>
  <c r="AI712" i="1"/>
  <c r="AJ712" i="1"/>
  <c r="AI713" i="1"/>
  <c r="AJ713" i="1"/>
  <c r="AI714" i="1"/>
  <c r="AJ714" i="1"/>
  <c r="AI715" i="1"/>
  <c r="AJ715" i="1"/>
  <c r="AI716" i="1"/>
  <c r="AJ716" i="1"/>
  <c r="AI717" i="1"/>
  <c r="AJ717" i="1"/>
  <c r="AI718" i="1"/>
  <c r="AJ718" i="1"/>
  <c r="AI719" i="1"/>
  <c r="AJ719" i="1"/>
  <c r="AI720" i="1"/>
  <c r="AJ720" i="1"/>
  <c r="AI721" i="1"/>
  <c r="AJ721" i="1"/>
  <c r="AI722" i="1"/>
  <c r="AJ722" i="1"/>
  <c r="AI723" i="1"/>
  <c r="AJ723" i="1"/>
  <c r="AI724" i="1"/>
  <c r="AJ724" i="1"/>
  <c r="AI725" i="1"/>
  <c r="AJ725" i="1"/>
  <c r="AI726" i="1"/>
  <c r="AJ726" i="1"/>
  <c r="AI727" i="1"/>
  <c r="AJ727" i="1"/>
  <c r="AI728" i="1"/>
  <c r="AJ728" i="1"/>
  <c r="AI729" i="1"/>
  <c r="AJ729" i="1"/>
  <c r="AI730" i="1"/>
  <c r="AJ730" i="1"/>
  <c r="AI731" i="1"/>
  <c r="AJ731" i="1"/>
  <c r="AI732" i="1"/>
  <c r="AJ732" i="1"/>
  <c r="AI733" i="1"/>
  <c r="AJ733" i="1"/>
  <c r="AI734" i="1"/>
  <c r="AJ734" i="1"/>
  <c r="AI735" i="1"/>
  <c r="AJ735" i="1"/>
  <c r="AI736" i="1"/>
  <c r="AJ736" i="1"/>
  <c r="AI737" i="1"/>
  <c r="AJ737" i="1"/>
  <c r="AI738" i="1"/>
  <c r="AJ738" i="1"/>
  <c r="AI739" i="1"/>
  <c r="AJ739" i="1"/>
  <c r="AI740" i="1"/>
  <c r="AJ740" i="1"/>
  <c r="AI741" i="1"/>
  <c r="AJ741" i="1"/>
  <c r="AI742" i="1"/>
  <c r="AJ742" i="1"/>
  <c r="AI743" i="1"/>
  <c r="AJ743" i="1"/>
  <c r="AI744" i="1"/>
  <c r="AJ744" i="1"/>
  <c r="AI745" i="1"/>
  <c r="AJ745" i="1"/>
  <c r="AI746" i="1"/>
  <c r="AJ746" i="1"/>
  <c r="AI747" i="1"/>
  <c r="AJ747" i="1"/>
  <c r="AI748" i="1"/>
  <c r="AJ748" i="1"/>
  <c r="AI749" i="1"/>
  <c r="AJ749" i="1"/>
  <c r="AI750" i="1"/>
  <c r="AJ750" i="1"/>
  <c r="AI751" i="1"/>
  <c r="AJ751" i="1"/>
  <c r="AI752" i="1"/>
  <c r="AJ752" i="1"/>
  <c r="AI753" i="1"/>
  <c r="AJ753" i="1"/>
  <c r="AI754" i="1"/>
  <c r="AJ754" i="1"/>
  <c r="AI755" i="1"/>
  <c r="AJ755" i="1"/>
  <c r="AI756" i="1"/>
  <c r="AJ756" i="1"/>
  <c r="AI757" i="1"/>
  <c r="AJ757" i="1"/>
  <c r="AI758" i="1"/>
  <c r="AJ758" i="1"/>
  <c r="AI759" i="1"/>
  <c r="AJ759" i="1"/>
  <c r="AI760" i="1"/>
  <c r="AJ760" i="1"/>
  <c r="AI761" i="1"/>
  <c r="AJ761" i="1"/>
  <c r="AI762" i="1"/>
  <c r="AJ762" i="1"/>
  <c r="AI763" i="1"/>
  <c r="AJ763" i="1"/>
  <c r="AI764" i="1"/>
  <c r="AJ764" i="1"/>
  <c r="AI765" i="1"/>
  <c r="AJ765" i="1"/>
  <c r="AI766" i="1"/>
  <c r="AJ766" i="1"/>
  <c r="AI767" i="1"/>
  <c r="AJ767" i="1"/>
  <c r="AI768" i="1"/>
  <c r="AJ768" i="1"/>
  <c r="AI769" i="1"/>
  <c r="AJ769" i="1"/>
  <c r="AI770" i="1"/>
  <c r="AJ770" i="1"/>
  <c r="AI771" i="1"/>
  <c r="AJ771" i="1"/>
  <c r="AI772" i="1"/>
  <c r="AJ772" i="1"/>
  <c r="AI773" i="1"/>
  <c r="AJ773" i="1"/>
  <c r="AI774" i="1"/>
  <c r="AJ774" i="1"/>
  <c r="AI775" i="1"/>
  <c r="AJ775" i="1"/>
  <c r="AI776" i="1"/>
  <c r="AJ776" i="1"/>
  <c r="AI777" i="1"/>
  <c r="AJ777" i="1"/>
  <c r="AI778" i="1"/>
  <c r="AJ778" i="1"/>
  <c r="AI779" i="1"/>
  <c r="AJ779" i="1"/>
  <c r="AI780" i="1"/>
  <c r="AJ780" i="1"/>
  <c r="AI781" i="1"/>
  <c r="AJ781" i="1"/>
  <c r="AI782" i="1"/>
  <c r="AJ782" i="1"/>
  <c r="AI783" i="1"/>
  <c r="AJ783" i="1"/>
  <c r="AI784" i="1"/>
  <c r="AJ784" i="1"/>
  <c r="AI785" i="1"/>
  <c r="AJ785" i="1"/>
  <c r="AI786" i="1"/>
  <c r="AJ786" i="1"/>
  <c r="AI787" i="1"/>
  <c r="AJ787" i="1"/>
  <c r="AI788" i="1"/>
  <c r="AJ788" i="1"/>
  <c r="AI789" i="1"/>
  <c r="AJ789" i="1"/>
  <c r="AI790" i="1"/>
  <c r="AJ790" i="1"/>
  <c r="AI791" i="1"/>
  <c r="AJ791" i="1"/>
  <c r="AI792" i="1"/>
  <c r="AJ792" i="1"/>
  <c r="AI793" i="1"/>
  <c r="AJ793" i="1"/>
  <c r="AI794" i="1"/>
  <c r="AJ794" i="1"/>
  <c r="AI795" i="1"/>
  <c r="AJ795" i="1"/>
  <c r="AI796" i="1"/>
  <c r="AJ796" i="1"/>
  <c r="AI797" i="1"/>
  <c r="AJ797" i="1"/>
  <c r="AI798" i="1"/>
  <c r="AJ798" i="1"/>
  <c r="AI799" i="1"/>
  <c r="AJ799" i="1"/>
  <c r="AI800" i="1"/>
  <c r="AJ800" i="1"/>
  <c r="AI801" i="1"/>
  <c r="AJ801" i="1"/>
  <c r="AI802" i="1"/>
  <c r="AJ802" i="1"/>
  <c r="AI803" i="1"/>
  <c r="AJ803" i="1"/>
  <c r="AI804" i="1"/>
  <c r="AJ804" i="1"/>
  <c r="AI805" i="1"/>
  <c r="AJ805" i="1"/>
  <c r="AI806" i="1"/>
  <c r="AJ806" i="1"/>
  <c r="AI807" i="1"/>
  <c r="AJ807" i="1"/>
  <c r="AI808" i="1"/>
  <c r="AJ808" i="1"/>
  <c r="AI809" i="1"/>
  <c r="AJ809" i="1"/>
  <c r="AI810" i="1"/>
  <c r="AJ810" i="1"/>
  <c r="AI811" i="1"/>
  <c r="AJ811" i="1"/>
  <c r="AI812" i="1"/>
  <c r="AJ812" i="1"/>
  <c r="AI813" i="1"/>
  <c r="AJ813" i="1"/>
  <c r="AI814" i="1"/>
  <c r="AJ814" i="1"/>
  <c r="AI815" i="1"/>
  <c r="AJ815" i="1"/>
  <c r="AI816" i="1"/>
  <c r="AJ816" i="1"/>
  <c r="AI817" i="1"/>
  <c r="AJ817" i="1"/>
  <c r="AI818" i="1"/>
  <c r="AJ818" i="1"/>
  <c r="AI819" i="1"/>
  <c r="AJ819" i="1"/>
  <c r="AI820" i="1"/>
  <c r="AJ820" i="1"/>
  <c r="AI821" i="1"/>
  <c r="AJ821" i="1"/>
  <c r="AI822" i="1"/>
  <c r="AJ822" i="1"/>
  <c r="AI823" i="1"/>
  <c r="AJ823" i="1"/>
  <c r="AI824" i="1"/>
  <c r="AJ824" i="1"/>
  <c r="AI825" i="1"/>
  <c r="AJ825" i="1"/>
  <c r="AI826" i="1"/>
  <c r="AJ826" i="1"/>
  <c r="AI827" i="1"/>
  <c r="AJ827" i="1"/>
  <c r="AI828" i="1"/>
  <c r="AJ828" i="1"/>
  <c r="AI829" i="1"/>
  <c r="AJ829" i="1"/>
  <c r="AI830" i="1"/>
  <c r="AJ830" i="1"/>
  <c r="AI831" i="1"/>
  <c r="AJ831" i="1"/>
  <c r="AI832" i="1"/>
  <c r="AJ832" i="1"/>
  <c r="AI833" i="1"/>
  <c r="AJ833" i="1"/>
  <c r="AI834" i="1"/>
  <c r="AJ834" i="1"/>
  <c r="AI835" i="1"/>
  <c r="AJ835" i="1"/>
  <c r="AI836" i="1"/>
  <c r="AJ836" i="1"/>
  <c r="AI837" i="1"/>
  <c r="AJ837" i="1"/>
  <c r="AI838" i="1"/>
  <c r="AJ838" i="1"/>
  <c r="AI839" i="1"/>
  <c r="AJ839" i="1"/>
  <c r="AI840" i="1"/>
  <c r="AJ840" i="1"/>
  <c r="AI841" i="1"/>
  <c r="AJ841" i="1"/>
  <c r="AI842" i="1"/>
  <c r="AJ842" i="1"/>
  <c r="AI843" i="1"/>
  <c r="AJ843" i="1"/>
  <c r="AI844" i="1"/>
  <c r="AJ844" i="1"/>
  <c r="AI845" i="1"/>
  <c r="AJ845" i="1"/>
  <c r="AI846" i="1"/>
  <c r="AJ846" i="1"/>
  <c r="AI847" i="1"/>
  <c r="AJ847" i="1"/>
  <c r="AI848" i="1"/>
  <c r="AJ848" i="1"/>
  <c r="AI849" i="1"/>
  <c r="AJ849" i="1"/>
  <c r="AI850" i="1"/>
  <c r="AJ850" i="1"/>
  <c r="AI851" i="1"/>
  <c r="AJ851" i="1"/>
  <c r="AI852" i="1"/>
  <c r="AJ852" i="1"/>
  <c r="AI853" i="1"/>
  <c r="AJ853" i="1"/>
  <c r="AI854" i="1"/>
  <c r="AJ854" i="1"/>
  <c r="AI855" i="1"/>
  <c r="AJ855" i="1"/>
  <c r="AI856" i="1"/>
  <c r="AJ856" i="1"/>
  <c r="AI857" i="1"/>
  <c r="AJ857" i="1"/>
  <c r="AI858" i="1"/>
  <c r="AJ858" i="1"/>
  <c r="AI859" i="1"/>
  <c r="AJ859" i="1"/>
  <c r="AI860" i="1"/>
  <c r="AJ860" i="1"/>
  <c r="AI861" i="1"/>
  <c r="AJ861" i="1"/>
  <c r="AI862" i="1"/>
  <c r="AJ862" i="1"/>
  <c r="AI863" i="1"/>
  <c r="AJ863" i="1"/>
  <c r="AI864" i="1"/>
  <c r="AJ864" i="1"/>
  <c r="AI865" i="1"/>
  <c r="AJ865" i="1"/>
  <c r="AI866" i="1"/>
  <c r="AJ866" i="1"/>
  <c r="AI867" i="1"/>
  <c r="AJ867" i="1"/>
  <c r="AI868" i="1"/>
  <c r="AJ868" i="1"/>
  <c r="AI869" i="1"/>
  <c r="AJ869" i="1"/>
  <c r="AI870" i="1"/>
  <c r="AJ870" i="1"/>
  <c r="AI871" i="1"/>
  <c r="AJ871" i="1"/>
  <c r="AI872" i="1"/>
  <c r="AJ872" i="1"/>
  <c r="AI873" i="1"/>
  <c r="AJ873" i="1"/>
  <c r="AI874" i="1"/>
  <c r="AJ874" i="1"/>
  <c r="AI875" i="1"/>
  <c r="AJ875" i="1"/>
  <c r="AI876" i="1"/>
  <c r="AJ876" i="1"/>
  <c r="AI877" i="1"/>
  <c r="AJ877" i="1"/>
  <c r="AI878" i="1"/>
  <c r="AJ878" i="1"/>
  <c r="AI879" i="1"/>
  <c r="AJ879" i="1"/>
  <c r="AI880" i="1"/>
  <c r="AJ880" i="1"/>
  <c r="AI881" i="1"/>
  <c r="AJ881" i="1"/>
  <c r="AI882" i="1"/>
  <c r="AJ882" i="1"/>
  <c r="AI883" i="1"/>
  <c r="AJ883" i="1"/>
  <c r="AI884" i="1"/>
  <c r="AJ884" i="1"/>
  <c r="AI885" i="1"/>
  <c r="AJ885" i="1"/>
  <c r="AI886" i="1"/>
  <c r="AJ886" i="1"/>
  <c r="AI887" i="1"/>
  <c r="AJ887" i="1"/>
  <c r="AI888" i="1"/>
  <c r="AJ888" i="1"/>
  <c r="AI889" i="1"/>
  <c r="AJ889" i="1"/>
  <c r="AI890" i="1"/>
  <c r="AJ890" i="1"/>
  <c r="AI891" i="1"/>
  <c r="AJ891" i="1"/>
  <c r="AI892" i="1"/>
  <c r="AJ892" i="1"/>
  <c r="AI893" i="1"/>
  <c r="AJ893" i="1"/>
  <c r="AI894" i="1"/>
  <c r="AJ894" i="1"/>
  <c r="AI895" i="1"/>
  <c r="AJ895" i="1"/>
  <c r="AI896" i="1"/>
  <c r="AJ896" i="1"/>
  <c r="AI897" i="1"/>
  <c r="AJ897" i="1"/>
  <c r="AI898" i="1"/>
  <c r="AJ898" i="1"/>
  <c r="AI899" i="1"/>
  <c r="AJ899" i="1"/>
  <c r="AI900" i="1"/>
  <c r="AJ900" i="1"/>
  <c r="AI901" i="1"/>
  <c r="AJ901" i="1"/>
  <c r="AI902" i="1"/>
  <c r="AJ902" i="1"/>
  <c r="AI903" i="1"/>
  <c r="AJ903" i="1"/>
  <c r="AI904" i="1"/>
  <c r="AJ904" i="1"/>
  <c r="AI905" i="1"/>
  <c r="AJ905" i="1"/>
  <c r="AI906" i="1"/>
  <c r="AJ906" i="1"/>
  <c r="AI907" i="1"/>
  <c r="AJ907" i="1"/>
  <c r="AI908" i="1"/>
  <c r="AJ908" i="1"/>
  <c r="AI909" i="1"/>
  <c r="AJ909" i="1"/>
  <c r="AI910" i="1"/>
  <c r="AJ910" i="1"/>
  <c r="AI911" i="1"/>
  <c r="AJ911" i="1"/>
  <c r="AI912" i="1"/>
  <c r="AJ912" i="1"/>
  <c r="AI913" i="1"/>
  <c r="AJ913" i="1"/>
  <c r="AI914" i="1"/>
  <c r="AJ914" i="1"/>
  <c r="AI915" i="1"/>
  <c r="AJ915" i="1"/>
  <c r="AI916" i="1"/>
  <c r="AJ916" i="1"/>
  <c r="AI917" i="1"/>
  <c r="AJ917" i="1"/>
  <c r="AI918" i="1"/>
  <c r="AJ918" i="1"/>
  <c r="AI919" i="1"/>
  <c r="AJ919" i="1"/>
  <c r="AI920" i="1"/>
  <c r="AJ920" i="1"/>
  <c r="AI921" i="1"/>
  <c r="AJ921" i="1"/>
  <c r="AI922" i="1"/>
  <c r="AJ922" i="1"/>
  <c r="AI923" i="1"/>
  <c r="AJ923" i="1"/>
  <c r="AI924" i="1"/>
  <c r="AJ924" i="1"/>
  <c r="AI925" i="1"/>
  <c r="AJ925" i="1"/>
  <c r="AI926" i="1"/>
  <c r="AJ926" i="1"/>
  <c r="AI927" i="1"/>
  <c r="AJ927" i="1"/>
  <c r="AI928" i="1"/>
  <c r="AJ928" i="1"/>
  <c r="AI929" i="1"/>
  <c r="AJ929" i="1"/>
  <c r="AI930" i="1"/>
  <c r="AJ930" i="1"/>
  <c r="AI931" i="1"/>
  <c r="AJ931" i="1"/>
  <c r="AI932" i="1"/>
  <c r="AJ932" i="1"/>
  <c r="AI933" i="1"/>
  <c r="AJ933" i="1"/>
  <c r="AI934" i="1"/>
  <c r="AJ934" i="1"/>
  <c r="AI935" i="1"/>
  <c r="AJ935" i="1"/>
  <c r="AI936" i="1"/>
  <c r="AJ936" i="1"/>
  <c r="AI937" i="1"/>
  <c r="AJ937" i="1"/>
  <c r="AI938" i="1"/>
  <c r="AJ938" i="1"/>
  <c r="AI939" i="1"/>
  <c r="AJ939" i="1"/>
  <c r="AI940" i="1"/>
  <c r="AJ940" i="1"/>
  <c r="AI941" i="1"/>
  <c r="AJ941" i="1"/>
  <c r="AI942" i="1"/>
  <c r="AJ942" i="1"/>
  <c r="AI943" i="1"/>
  <c r="AJ943" i="1"/>
  <c r="AI944" i="1"/>
  <c r="AJ944" i="1"/>
  <c r="AI945" i="1"/>
  <c r="AJ945" i="1"/>
  <c r="AI946" i="1"/>
  <c r="AJ946" i="1"/>
  <c r="AI947" i="1"/>
  <c r="AJ947" i="1"/>
  <c r="AI948" i="1"/>
  <c r="AJ948" i="1"/>
  <c r="AI949" i="1"/>
  <c r="AJ949" i="1"/>
  <c r="AI950" i="1"/>
  <c r="AJ950" i="1"/>
  <c r="AI951" i="1"/>
  <c r="AJ951" i="1"/>
  <c r="AI952" i="1"/>
  <c r="AJ952" i="1"/>
  <c r="AI953" i="1"/>
  <c r="AJ953" i="1"/>
  <c r="AI954" i="1"/>
  <c r="AJ954" i="1"/>
  <c r="AI955" i="1"/>
  <c r="AJ955" i="1"/>
  <c r="AI956" i="1"/>
  <c r="AJ956" i="1"/>
  <c r="AI957" i="1"/>
  <c r="AJ957" i="1"/>
  <c r="AI958" i="1"/>
  <c r="AJ958" i="1"/>
  <c r="AI959" i="1"/>
  <c r="AJ959" i="1"/>
  <c r="AI960" i="1"/>
  <c r="AJ960" i="1"/>
  <c r="AI961" i="1"/>
  <c r="AJ961" i="1"/>
  <c r="AI962" i="1"/>
  <c r="AJ962" i="1"/>
  <c r="AI963" i="1"/>
  <c r="AJ963" i="1"/>
  <c r="AI964" i="1"/>
  <c r="AJ964" i="1"/>
  <c r="AI965" i="1"/>
  <c r="AJ965" i="1"/>
  <c r="AI966" i="1"/>
  <c r="AJ966" i="1"/>
  <c r="AI967" i="1"/>
  <c r="AJ967" i="1"/>
  <c r="AI968" i="1"/>
  <c r="AJ968" i="1"/>
  <c r="AI969" i="1"/>
  <c r="AJ969" i="1"/>
  <c r="AI970" i="1"/>
  <c r="AJ970" i="1"/>
  <c r="AI971" i="1"/>
  <c r="AJ971" i="1"/>
  <c r="AI972" i="1"/>
  <c r="AJ972" i="1"/>
  <c r="AI973" i="1"/>
  <c r="AJ973" i="1"/>
  <c r="AI974" i="1"/>
  <c r="AJ974" i="1"/>
  <c r="AI975" i="1"/>
  <c r="AJ975" i="1"/>
  <c r="AI976" i="1"/>
  <c r="AJ976" i="1"/>
  <c r="AI977" i="1"/>
  <c r="AJ977" i="1"/>
  <c r="AI978" i="1"/>
  <c r="AJ978" i="1"/>
  <c r="AI979" i="1"/>
  <c r="AJ979" i="1"/>
  <c r="AI980" i="1"/>
  <c r="AJ980" i="1"/>
  <c r="AI981" i="1"/>
  <c r="AJ981" i="1"/>
  <c r="AI982" i="1"/>
  <c r="AJ982" i="1"/>
  <c r="AI983" i="1"/>
  <c r="AJ983" i="1"/>
  <c r="AI984" i="1"/>
  <c r="AJ984" i="1"/>
  <c r="AI985" i="1"/>
  <c r="AJ985" i="1"/>
  <c r="AI986" i="1"/>
  <c r="AJ986" i="1"/>
  <c r="AI987" i="1"/>
  <c r="AJ987" i="1"/>
  <c r="AI988" i="1"/>
  <c r="AJ988" i="1"/>
  <c r="AI989" i="1"/>
  <c r="AJ989" i="1"/>
  <c r="AI990" i="1"/>
  <c r="AJ990" i="1"/>
  <c r="AI991" i="1"/>
  <c r="AJ991" i="1"/>
  <c r="AI992" i="1"/>
  <c r="AJ992" i="1"/>
  <c r="AI993" i="1"/>
  <c r="AJ993" i="1"/>
  <c r="AI994" i="1"/>
  <c r="AJ994" i="1"/>
  <c r="AI995" i="1"/>
  <c r="AJ995" i="1"/>
  <c r="AI996" i="1"/>
  <c r="AJ996" i="1"/>
  <c r="AI997" i="1"/>
  <c r="AJ997" i="1"/>
  <c r="AI998" i="1"/>
  <c r="AJ998" i="1"/>
  <c r="AI999" i="1"/>
  <c r="AJ999" i="1"/>
  <c r="AI1000" i="1"/>
  <c r="AJ1000" i="1"/>
  <c r="AI1001" i="1"/>
  <c r="AJ1001" i="1"/>
  <c r="AI1002" i="1"/>
  <c r="AJ1002" i="1"/>
  <c r="AI1003" i="1"/>
  <c r="AJ1003" i="1"/>
  <c r="AI1004" i="1"/>
  <c r="AJ1004" i="1"/>
  <c r="AI1005" i="1"/>
  <c r="AJ1005" i="1"/>
  <c r="AI1006" i="1"/>
  <c r="AJ1006" i="1"/>
  <c r="AI1007" i="1"/>
  <c r="AJ1007" i="1"/>
  <c r="AI1008" i="1"/>
  <c r="AJ1008" i="1"/>
  <c r="AI1009" i="1"/>
  <c r="AJ1009" i="1"/>
  <c r="AI1010" i="1"/>
  <c r="AJ1010" i="1"/>
  <c r="AI1011" i="1"/>
  <c r="AJ1011" i="1"/>
  <c r="AI1012" i="1"/>
  <c r="AJ1012" i="1"/>
  <c r="AI1013" i="1"/>
  <c r="AJ1013" i="1"/>
  <c r="AI1014" i="1"/>
  <c r="AJ1014" i="1"/>
  <c r="AI1015" i="1"/>
  <c r="AJ1015" i="1"/>
  <c r="AI1016" i="1"/>
  <c r="AJ1016" i="1"/>
  <c r="AI1017" i="1"/>
  <c r="AJ1017" i="1"/>
  <c r="AI1018" i="1"/>
  <c r="AJ1018" i="1"/>
  <c r="AI1019" i="1"/>
  <c r="AJ1019" i="1"/>
  <c r="AI1020" i="1"/>
  <c r="AJ1020" i="1"/>
  <c r="AI1021" i="1"/>
  <c r="AJ1021" i="1"/>
  <c r="AI1022" i="1"/>
  <c r="AJ1022" i="1"/>
  <c r="AI1023" i="1"/>
  <c r="AJ1023" i="1"/>
  <c r="AI1024" i="1"/>
  <c r="AJ1024" i="1"/>
  <c r="AI1025" i="1"/>
  <c r="AJ1025" i="1"/>
  <c r="AI1026" i="1"/>
  <c r="AJ1026" i="1"/>
  <c r="AI1027" i="1"/>
  <c r="AJ1027" i="1"/>
  <c r="AI1028" i="1"/>
  <c r="AJ1028" i="1"/>
  <c r="AI1029" i="1"/>
  <c r="AJ1029" i="1"/>
  <c r="AI1030" i="1"/>
  <c r="AJ1030" i="1"/>
  <c r="AI1031" i="1"/>
  <c r="AJ1031" i="1"/>
  <c r="AI1032" i="1"/>
  <c r="AJ1032" i="1"/>
  <c r="AI1033" i="1"/>
  <c r="AJ1033" i="1"/>
  <c r="AI1034" i="1"/>
  <c r="AJ1034" i="1"/>
  <c r="T261" i="1"/>
  <c r="S261" i="1"/>
  <c r="N261" i="1"/>
  <c r="T262" i="1"/>
  <c r="S262" i="1"/>
  <c r="N262" i="1"/>
  <c r="T263" i="1"/>
  <c r="S263" i="1"/>
  <c r="N263" i="1"/>
  <c r="T268" i="1"/>
  <c r="S268" i="1"/>
  <c r="N268" i="1"/>
  <c r="T265" i="1"/>
  <c r="S265" i="1"/>
  <c r="N265" i="1"/>
  <c r="T264" i="1"/>
  <c r="S264" i="1"/>
  <c r="N264" i="1"/>
  <c r="T266" i="1"/>
  <c r="S266" i="1"/>
  <c r="N266" i="1"/>
  <c r="T273" i="1"/>
  <c r="S273" i="1"/>
  <c r="N273" i="1"/>
  <c r="T272" i="1"/>
  <c r="S272" i="1"/>
  <c r="N272" i="1"/>
  <c r="T271" i="1"/>
  <c r="S271" i="1"/>
  <c r="N271" i="1"/>
  <c r="T270" i="1"/>
  <c r="S270" i="1"/>
  <c r="N270" i="1"/>
  <c r="T269" i="1"/>
  <c r="S269" i="1"/>
  <c r="N269" i="1"/>
  <c r="T267" i="1"/>
  <c r="S267" i="1"/>
  <c r="N267" i="1"/>
  <c r="T291" i="1"/>
  <c r="S291" i="1"/>
  <c r="T290" i="1"/>
  <c r="S290" i="1"/>
  <c r="T289" i="1"/>
  <c r="S289" i="1"/>
  <c r="T288" i="1"/>
  <c r="S288" i="1"/>
  <c r="T287" i="1"/>
  <c r="S287" i="1"/>
  <c r="T286" i="1"/>
  <c r="S286" i="1"/>
  <c r="T285" i="1"/>
  <c r="S285" i="1"/>
  <c r="T284" i="1"/>
  <c r="S284" i="1"/>
  <c r="T283" i="1"/>
  <c r="S283" i="1"/>
  <c r="T282" i="1"/>
  <c r="S282" i="1"/>
  <c r="T281" i="1"/>
  <c r="S281" i="1"/>
  <c r="T280" i="1"/>
  <c r="S280" i="1"/>
  <c r="T279" i="1"/>
  <c r="S279" i="1"/>
  <c r="T278" i="1"/>
  <c r="S278" i="1"/>
  <c r="T277" i="1"/>
  <c r="S277" i="1"/>
  <c r="T276" i="1"/>
  <c r="S276" i="1"/>
  <c r="T275" i="1"/>
  <c r="S275" i="1"/>
  <c r="T274" i="1"/>
  <c r="S274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309" i="1"/>
  <c r="N305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13" i="1"/>
  <c r="N1014" i="1"/>
  <c r="N1015" i="1"/>
  <c r="N1016" i="1"/>
  <c r="N1017" i="1"/>
  <c r="N1018" i="1"/>
  <c r="N1019" i="1"/>
  <c r="N1004" i="1"/>
  <c r="N1005" i="1"/>
  <c r="N1006" i="1"/>
  <c r="N1007" i="1"/>
  <c r="N1008" i="1"/>
  <c r="N1009" i="1"/>
  <c r="N1010" i="1"/>
  <c r="N1011" i="1"/>
  <c r="N1012" i="1"/>
  <c r="N993" i="1"/>
  <c r="N994" i="1"/>
  <c r="N995" i="1"/>
  <c r="N996" i="1"/>
  <c r="N997" i="1"/>
  <c r="N998" i="1"/>
  <c r="N999" i="1"/>
  <c r="N1000" i="1"/>
  <c r="N1001" i="1"/>
  <c r="N1002" i="1"/>
  <c r="N1003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61" i="1"/>
  <c r="N662" i="1"/>
  <c r="N663" i="1"/>
  <c r="N664" i="1"/>
  <c r="N665" i="1"/>
  <c r="N666" i="1"/>
  <c r="N667" i="1"/>
  <c r="N668" i="1"/>
  <c r="N669" i="1"/>
  <c r="N655" i="1"/>
  <c r="N656" i="1"/>
  <c r="N657" i="1"/>
  <c r="N658" i="1"/>
  <c r="N659" i="1"/>
  <c r="N660" i="1"/>
  <c r="N647" i="1"/>
  <c r="N648" i="1"/>
  <c r="N649" i="1"/>
  <c r="N650" i="1"/>
  <c r="N651" i="1"/>
  <c r="N652" i="1"/>
  <c r="N653" i="1"/>
  <c r="N654" i="1"/>
  <c r="N637" i="1"/>
  <c r="N638" i="1"/>
  <c r="N639" i="1"/>
  <c r="N640" i="1"/>
  <c r="N641" i="1"/>
  <c r="N642" i="1"/>
  <c r="N643" i="1"/>
  <c r="N644" i="1"/>
  <c r="N645" i="1"/>
  <c r="N646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S488" i="1"/>
  <c r="T488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73" i="1"/>
  <c r="N474" i="1"/>
  <c r="N475" i="1"/>
  <c r="N476" i="1"/>
  <c r="N468" i="1"/>
  <c r="N469" i="1"/>
  <c r="N470" i="1"/>
  <c r="N471" i="1"/>
  <c r="N472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49" i="1"/>
  <c r="N450" i="1"/>
  <c r="N451" i="1"/>
  <c r="N452" i="1"/>
  <c r="N453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01" i="1"/>
  <c r="N402" i="1"/>
  <c r="N403" i="1"/>
  <c r="N404" i="1"/>
  <c r="N405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382" i="1"/>
  <c r="N383" i="1"/>
  <c r="N384" i="1"/>
  <c r="N385" i="1"/>
  <c r="N386" i="1"/>
  <c r="N387" i="1"/>
  <c r="N375" i="1"/>
  <c r="N376" i="1"/>
  <c r="N377" i="1"/>
  <c r="N378" i="1"/>
  <c r="N379" i="1"/>
  <c r="N380" i="1"/>
  <c r="N381" i="1"/>
  <c r="N369" i="1"/>
  <c r="N370" i="1"/>
  <c r="N371" i="1"/>
  <c r="N372" i="1"/>
  <c r="N373" i="1"/>
  <c r="N374" i="1"/>
  <c r="N365" i="1"/>
  <c r="N366" i="1"/>
  <c r="N367" i="1"/>
  <c r="N368" i="1"/>
  <c r="N292" i="1"/>
  <c r="T292" i="1"/>
  <c r="S292" i="1"/>
  <c r="N360" i="1"/>
  <c r="N361" i="1"/>
  <c r="N362" i="1"/>
  <c r="N363" i="1"/>
  <c r="N364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294" i="1"/>
  <c r="N295" i="1"/>
  <c r="N296" i="1"/>
  <c r="N297" i="1"/>
  <c r="N298" i="1"/>
  <c r="N299" i="1"/>
  <c r="N300" i="1"/>
  <c r="N302" i="1"/>
  <c r="N303" i="1"/>
  <c r="N304" i="1"/>
  <c r="N306" i="1"/>
  <c r="N307" i="1"/>
  <c r="N308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293" i="1"/>
  <c r="T293" i="1"/>
  <c r="S293" i="1"/>
  <c r="T294" i="1"/>
  <c r="S294" i="1"/>
  <c r="T295" i="1"/>
  <c r="S295" i="1"/>
  <c r="T296" i="1"/>
  <c r="S296" i="1"/>
  <c r="T297" i="1"/>
  <c r="S297" i="1"/>
  <c r="T309" i="1"/>
  <c r="S309" i="1"/>
  <c r="T308" i="1"/>
  <c r="S308" i="1"/>
  <c r="T307" i="1"/>
  <c r="S307" i="1"/>
  <c r="T306" i="1"/>
  <c r="S306" i="1"/>
  <c r="T305" i="1"/>
  <c r="S305" i="1"/>
  <c r="T304" i="1"/>
  <c r="S304" i="1"/>
  <c r="T303" i="1"/>
  <c r="S303" i="1"/>
  <c r="T302" i="1"/>
  <c r="S302" i="1"/>
  <c r="T300" i="1"/>
  <c r="S300" i="1"/>
  <c r="T299" i="1"/>
  <c r="S299" i="1"/>
  <c r="T298" i="1"/>
  <c r="S298" i="1"/>
  <c r="T318" i="1"/>
  <c r="S318" i="1"/>
  <c r="T317" i="1"/>
  <c r="S317" i="1"/>
  <c r="T316" i="1"/>
  <c r="S316" i="1"/>
  <c r="T315" i="1"/>
  <c r="S315" i="1"/>
  <c r="T314" i="1"/>
  <c r="S314" i="1"/>
  <c r="T313" i="1"/>
  <c r="S313" i="1"/>
  <c r="T312" i="1"/>
  <c r="S312" i="1"/>
  <c r="T311" i="1"/>
  <c r="S311" i="1"/>
  <c r="T319" i="1"/>
  <c r="S319" i="1"/>
  <c r="T320" i="1"/>
  <c r="S320" i="1"/>
  <c r="T321" i="1"/>
  <c r="S321" i="1"/>
  <c r="T322" i="1"/>
  <c r="S322" i="1"/>
  <c r="T323" i="1"/>
  <c r="S323" i="1"/>
  <c r="T324" i="1"/>
  <c r="S324" i="1"/>
  <c r="T329" i="1"/>
  <c r="S329" i="1"/>
  <c r="T328" i="1"/>
  <c r="S328" i="1"/>
  <c r="T327" i="1"/>
  <c r="S327" i="1"/>
  <c r="T326" i="1"/>
  <c r="S326" i="1"/>
  <c r="T325" i="1"/>
  <c r="S325" i="1"/>
  <c r="T310" i="1"/>
  <c r="S310" i="1"/>
  <c r="T332" i="1"/>
  <c r="S332" i="1"/>
  <c r="T331" i="1"/>
  <c r="S331" i="1"/>
  <c r="T330" i="1"/>
  <c r="S330" i="1"/>
  <c r="T338" i="1"/>
  <c r="S338" i="1"/>
  <c r="T337" i="1"/>
  <c r="S337" i="1"/>
  <c r="T336" i="1"/>
  <c r="S336" i="1"/>
  <c r="T335" i="1"/>
  <c r="S335" i="1"/>
  <c r="T334" i="1"/>
  <c r="S334" i="1"/>
  <c r="T333" i="1"/>
  <c r="S333" i="1"/>
  <c r="T339" i="1"/>
  <c r="S339" i="1"/>
  <c r="T340" i="1"/>
  <c r="S340" i="1"/>
  <c r="T341" i="1"/>
  <c r="S341" i="1"/>
  <c r="T342" i="1"/>
  <c r="S342" i="1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A2" i="8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0" i="7"/>
  <c r="T343" i="1"/>
  <c r="S343" i="1"/>
  <c r="T345" i="1"/>
  <c r="S345" i="1"/>
  <c r="T344" i="1"/>
  <c r="S344" i="1"/>
  <c r="T348" i="1"/>
  <c r="S348" i="1"/>
  <c r="T347" i="1"/>
  <c r="S347" i="1"/>
  <c r="T346" i="1"/>
  <c r="S346" i="1"/>
  <c r="T355" i="1"/>
  <c r="S355" i="1"/>
  <c r="T354" i="1"/>
  <c r="S354" i="1"/>
  <c r="T353" i="1"/>
  <c r="S353" i="1"/>
  <c r="T352" i="1"/>
  <c r="S352" i="1"/>
  <c r="T351" i="1"/>
  <c r="S351" i="1"/>
  <c r="T350" i="1"/>
  <c r="S350" i="1"/>
  <c r="T349" i="1"/>
  <c r="S349" i="1"/>
  <c r="T356" i="1"/>
  <c r="S356" i="1"/>
  <c r="T357" i="1"/>
  <c r="S357" i="1"/>
  <c r="T358" i="1"/>
  <c r="S358" i="1"/>
  <c r="T359" i="1"/>
  <c r="S359" i="1"/>
  <c r="T360" i="1"/>
  <c r="S360" i="1"/>
  <c r="T373" i="1"/>
  <c r="S373" i="1"/>
  <c r="T372" i="1"/>
  <c r="S372" i="1"/>
  <c r="T371" i="1"/>
  <c r="S371" i="1"/>
  <c r="T370" i="1"/>
  <c r="S370" i="1"/>
  <c r="T369" i="1"/>
  <c r="S369" i="1"/>
  <c r="T368" i="1"/>
  <c r="S368" i="1"/>
  <c r="T367" i="1"/>
  <c r="S367" i="1"/>
  <c r="T366" i="1"/>
  <c r="S366" i="1"/>
  <c r="T365" i="1"/>
  <c r="S365" i="1"/>
  <c r="T364" i="1"/>
  <c r="S364" i="1"/>
  <c r="T363" i="1"/>
  <c r="S363" i="1"/>
  <c r="T362" i="1"/>
  <c r="S362" i="1"/>
  <c r="T361" i="1"/>
  <c r="S361" i="1"/>
  <c r="T376" i="1"/>
  <c r="S376" i="1"/>
  <c r="T375" i="1"/>
  <c r="S375" i="1"/>
  <c r="T374" i="1"/>
  <c r="S374" i="1"/>
  <c r="T377" i="1"/>
  <c r="S377" i="1"/>
  <c r="T387" i="1"/>
  <c r="S387" i="1"/>
  <c r="T386" i="1"/>
  <c r="S386" i="1"/>
  <c r="T385" i="1"/>
  <c r="S385" i="1"/>
  <c r="T384" i="1"/>
  <c r="S384" i="1"/>
  <c r="T383" i="1"/>
  <c r="S383" i="1"/>
  <c r="T382" i="1"/>
  <c r="S382" i="1"/>
  <c r="T381" i="1"/>
  <c r="S381" i="1"/>
  <c r="T380" i="1"/>
  <c r="S380" i="1"/>
  <c r="T379" i="1"/>
  <c r="S379" i="1"/>
  <c r="T378" i="1"/>
  <c r="S378" i="1"/>
  <c r="T391" i="1"/>
  <c r="S391" i="1"/>
  <c r="T390" i="1"/>
  <c r="S390" i="1"/>
  <c r="T389" i="1"/>
  <c r="S389" i="1"/>
  <c r="T388" i="1"/>
  <c r="S388" i="1"/>
  <c r="T399" i="1"/>
  <c r="S399" i="1"/>
  <c r="T398" i="1"/>
  <c r="S398" i="1"/>
  <c r="T397" i="1"/>
  <c r="S397" i="1"/>
  <c r="T396" i="1"/>
  <c r="S396" i="1"/>
  <c r="T395" i="1"/>
  <c r="S395" i="1"/>
  <c r="T394" i="1"/>
  <c r="S394" i="1"/>
  <c r="T393" i="1"/>
  <c r="S393" i="1"/>
  <c r="T392" i="1"/>
  <c r="S392" i="1"/>
  <c r="T400" i="1"/>
  <c r="S400" i="1"/>
  <c r="T401" i="1"/>
  <c r="S401" i="1"/>
  <c r="T402" i="1"/>
  <c r="S402" i="1"/>
  <c r="T403" i="1"/>
  <c r="S403" i="1"/>
  <c r="T404" i="1"/>
  <c r="S404" i="1"/>
  <c r="T405" i="1"/>
  <c r="S405" i="1"/>
  <c r="T406" i="1"/>
  <c r="S406" i="1"/>
  <c r="T407" i="1"/>
  <c r="S407" i="1"/>
  <c r="T408" i="1"/>
  <c r="S408" i="1"/>
  <c r="T409" i="1"/>
  <c r="S409" i="1"/>
  <c r="T412" i="1"/>
  <c r="S412" i="1"/>
  <c r="T411" i="1"/>
  <c r="S411" i="1"/>
  <c r="T410" i="1"/>
  <c r="S410" i="1"/>
  <c r="T414" i="1"/>
  <c r="S414" i="1"/>
  <c r="T413" i="1"/>
  <c r="S413" i="1"/>
  <c r="T418" i="1"/>
  <c r="S418" i="1"/>
  <c r="T417" i="1"/>
  <c r="S417" i="1"/>
  <c r="T416" i="1"/>
  <c r="S416" i="1"/>
  <c r="T415" i="1"/>
  <c r="S415" i="1"/>
  <c r="T419" i="1"/>
  <c r="S419" i="1"/>
  <c r="T428" i="1"/>
  <c r="S428" i="1"/>
  <c r="T427" i="1"/>
  <c r="S427" i="1"/>
  <c r="T426" i="1"/>
  <c r="S426" i="1"/>
  <c r="T425" i="1"/>
  <c r="S425" i="1"/>
  <c r="T424" i="1"/>
  <c r="S424" i="1"/>
  <c r="T423" i="1"/>
  <c r="S423" i="1"/>
  <c r="T422" i="1"/>
  <c r="S422" i="1"/>
  <c r="T421" i="1"/>
  <c r="S421" i="1"/>
  <c r="T420" i="1"/>
  <c r="S420" i="1"/>
  <c r="T429" i="1"/>
  <c r="S429" i="1"/>
  <c r="I515" i="4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T614" i="1"/>
  <c r="T615" i="1"/>
  <c r="T616" i="1"/>
  <c r="S617" i="1"/>
  <c r="T618" i="1"/>
  <c r="S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6" i="1"/>
  <c r="T706" i="1"/>
  <c r="S707" i="1"/>
  <c r="T707" i="1"/>
  <c r="T708" i="1"/>
  <c r="S709" i="1"/>
  <c r="T710" i="1"/>
  <c r="S711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S742" i="1"/>
  <c r="S743" i="1"/>
  <c r="S744" i="1"/>
  <c r="T745" i="1"/>
  <c r="S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S942" i="1"/>
  <c r="T942" i="1"/>
  <c r="S943" i="1"/>
  <c r="S944" i="1"/>
  <c r="T944" i="1"/>
  <c r="T945" i="1"/>
  <c r="S946" i="1"/>
  <c r="T946" i="1"/>
  <c r="S947" i="1"/>
  <c r="T947" i="1"/>
  <c r="T948" i="1"/>
  <c r="T949" i="1"/>
  <c r="T950" i="1"/>
  <c r="T951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S1002" i="1"/>
  <c r="T1002" i="1"/>
  <c r="S1003" i="1"/>
  <c r="T1003" i="1"/>
  <c r="S1004" i="1"/>
  <c r="T1004" i="1"/>
  <c r="S1005" i="1"/>
  <c r="T1005" i="1"/>
  <c r="S1006" i="1"/>
  <c r="T1006" i="1"/>
  <c r="S1007" i="1"/>
  <c r="T1007" i="1"/>
  <c r="S1008" i="1"/>
  <c r="T1008" i="1"/>
  <c r="S1009" i="1"/>
  <c r="T1009" i="1"/>
  <c r="S1010" i="1"/>
  <c r="T1010" i="1"/>
  <c r="S1011" i="1"/>
  <c r="T1011" i="1"/>
  <c r="S1012" i="1"/>
  <c r="T1012" i="1"/>
  <c r="S1013" i="1"/>
  <c r="T1013" i="1"/>
  <c r="S1014" i="1"/>
  <c r="T1014" i="1"/>
  <c r="S1015" i="1"/>
  <c r="T1015" i="1"/>
  <c r="S1016" i="1"/>
  <c r="T1016" i="1"/>
  <c r="S1017" i="1"/>
  <c r="T1017" i="1"/>
  <c r="S1018" i="1"/>
  <c r="T1018" i="1"/>
  <c r="S1019" i="1"/>
  <c r="T1019" i="1"/>
  <c r="S1020" i="1"/>
  <c r="T1020" i="1"/>
  <c r="S1021" i="1"/>
  <c r="T1021" i="1"/>
  <c r="S1022" i="1"/>
  <c r="T1022" i="1"/>
  <c r="S1023" i="1"/>
  <c r="T1023" i="1"/>
  <c r="S1024" i="1"/>
  <c r="T1024" i="1"/>
  <c r="S1025" i="1"/>
  <c r="T1025" i="1"/>
  <c r="S1026" i="1"/>
  <c r="T1026" i="1"/>
  <c r="S1027" i="1"/>
  <c r="T1027" i="1"/>
  <c r="S1028" i="1"/>
  <c r="T1028" i="1"/>
  <c r="S1029" i="1"/>
  <c r="T1029" i="1"/>
  <c r="S1030" i="1"/>
  <c r="T1030" i="1"/>
  <c r="S1031" i="1"/>
  <c r="T1031" i="1"/>
  <c r="S1032" i="1"/>
  <c r="T1032" i="1"/>
  <c r="S234" i="1"/>
  <c r="T235" i="1"/>
  <c r="S198" i="1"/>
  <c r="T197" i="1"/>
  <c r="S88" i="1"/>
  <c r="T199" i="1"/>
  <c r="T236" i="1"/>
  <c r="S94" i="1"/>
  <c r="S84" i="1"/>
  <c r="S83" i="1"/>
  <c r="S86" i="1"/>
  <c r="S81" i="1"/>
  <c r="T196" i="1"/>
  <c r="S89" i="1"/>
  <c r="T619" i="1"/>
  <c r="AM241" i="1" l="1"/>
  <c r="AM245" i="1"/>
  <c r="AM237" i="1"/>
  <c r="AM247" i="1"/>
  <c r="AM230" i="1"/>
  <c r="AM228" i="1"/>
  <c r="AM225" i="1"/>
  <c r="AM220" i="1"/>
  <c r="AM216" i="1"/>
  <c r="AM201" i="1"/>
  <c r="AM205" i="1"/>
  <c r="AM199" i="1"/>
  <c r="AM196" i="1"/>
  <c r="AM193" i="1"/>
  <c r="AM190" i="1"/>
  <c r="AM186" i="1"/>
  <c r="AM184" i="1"/>
  <c r="AM174" i="1"/>
  <c r="AM179" i="1"/>
  <c r="AM169" i="1"/>
  <c r="AM160" i="1"/>
  <c r="AM159" i="1"/>
  <c r="AM157" i="1"/>
  <c r="AM158" i="1"/>
  <c r="AM156" i="1"/>
  <c r="AM155" i="1"/>
  <c r="AM150" i="1"/>
  <c r="AM151" i="1"/>
  <c r="AM152" i="1"/>
  <c r="AM153" i="1"/>
  <c r="AM154" i="1"/>
  <c r="AM149" i="1"/>
  <c r="AM146" i="1"/>
  <c r="AM147" i="1"/>
  <c r="AM148" i="1"/>
  <c r="AM142" i="1"/>
  <c r="AM143" i="1"/>
  <c r="AM144" i="1"/>
  <c r="AM145" i="1"/>
  <c r="AM141" i="1"/>
  <c r="AM138" i="1"/>
  <c r="AM139" i="1"/>
  <c r="AM140" i="1"/>
  <c r="AM132" i="1"/>
  <c r="AM133" i="1"/>
  <c r="AM135" i="1"/>
  <c r="AM136" i="1"/>
  <c r="AM137" i="1"/>
  <c r="AM134" i="1"/>
  <c r="AM130" i="1"/>
  <c r="AM131" i="1"/>
  <c r="AM129" i="1"/>
  <c r="AM128" i="1"/>
  <c r="AM127" i="1"/>
  <c r="AM122" i="1"/>
  <c r="AM123" i="1"/>
  <c r="AM124" i="1"/>
  <c r="AM125" i="1"/>
  <c r="AM126" i="1"/>
  <c r="AM121" i="1"/>
  <c r="AM120" i="1"/>
  <c r="AM119" i="1"/>
  <c r="AM118" i="1"/>
  <c r="AM117" i="1"/>
  <c r="AM116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88" i="1"/>
  <c r="AM209" i="1"/>
  <c r="AN558" i="1"/>
  <c r="AN556" i="1"/>
  <c r="AN554" i="1"/>
  <c r="AN552" i="1"/>
  <c r="AN550" i="1"/>
  <c r="AN548" i="1"/>
  <c r="AN546" i="1"/>
  <c r="AN544" i="1"/>
  <c r="AN542" i="1"/>
  <c r="AN540" i="1"/>
  <c r="AN538" i="1"/>
  <c r="AN536" i="1"/>
  <c r="AN534" i="1"/>
  <c r="AN532" i="1"/>
  <c r="AN530" i="1"/>
  <c r="AN528" i="1"/>
  <c r="AN526" i="1"/>
  <c r="AN524" i="1"/>
  <c r="AN522" i="1"/>
  <c r="AN520" i="1"/>
  <c r="AN518" i="1"/>
  <c r="AN516" i="1"/>
  <c r="AN514" i="1"/>
  <c r="AN512" i="1"/>
  <c r="AN510" i="1"/>
  <c r="AN508" i="1"/>
  <c r="AN506" i="1"/>
  <c r="AN504" i="1"/>
  <c r="AN502" i="1"/>
  <c r="AN500" i="1"/>
  <c r="AN498" i="1"/>
  <c r="AN496" i="1"/>
  <c r="AN494" i="1"/>
  <c r="AN492" i="1"/>
  <c r="AN490" i="1"/>
  <c r="AN18" i="1"/>
  <c r="AM19" i="1"/>
  <c r="AN20" i="1"/>
  <c r="AM21" i="1"/>
  <c r="AM23" i="1"/>
  <c r="AN185" i="1"/>
  <c r="AN183" i="1"/>
  <c r="AN181" i="1"/>
  <c r="AN179" i="1"/>
  <c r="AN177" i="1"/>
  <c r="AN175" i="1"/>
  <c r="AN173" i="1"/>
  <c r="AN488" i="1"/>
  <c r="AN82" i="1"/>
  <c r="AN1033" i="1"/>
  <c r="AN1031" i="1"/>
  <c r="AN1029" i="1"/>
  <c r="AN1027" i="1"/>
  <c r="AN1025" i="1"/>
  <c r="AN1023" i="1"/>
  <c r="AN1021" i="1"/>
  <c r="AN1019" i="1"/>
  <c r="AN1017" i="1"/>
  <c r="AN1015" i="1"/>
  <c r="AN1013" i="1"/>
  <c r="AN1011" i="1"/>
  <c r="AN1009" i="1"/>
  <c r="AN1007" i="1"/>
  <c r="AN1005" i="1"/>
  <c r="AN1003" i="1"/>
  <c r="AN1001" i="1"/>
  <c r="AN999" i="1"/>
  <c r="AN997" i="1"/>
  <c r="AN995" i="1"/>
  <c r="AN993" i="1"/>
  <c r="AN991" i="1"/>
  <c r="AN989" i="1"/>
  <c r="AN987" i="1"/>
  <c r="AN985" i="1"/>
  <c r="AN983" i="1"/>
  <c r="AN981" i="1"/>
  <c r="AN979" i="1"/>
  <c r="AN977" i="1"/>
  <c r="AN975" i="1"/>
  <c r="AN973" i="1"/>
  <c r="AN971" i="1"/>
  <c r="AN969" i="1"/>
  <c r="AN967" i="1"/>
  <c r="AN965" i="1"/>
  <c r="AN963" i="1"/>
  <c r="AN961" i="1"/>
  <c r="AN959" i="1"/>
  <c r="AN957" i="1"/>
  <c r="AN955" i="1"/>
  <c r="AN953" i="1"/>
  <c r="AN951" i="1"/>
  <c r="AN949" i="1"/>
  <c r="AN947" i="1"/>
  <c r="AN945" i="1"/>
  <c r="AN943" i="1"/>
  <c r="AN941" i="1"/>
  <c r="AN939" i="1"/>
  <c r="AN937" i="1"/>
  <c r="AN935" i="1"/>
  <c r="AN171" i="1"/>
  <c r="AN169" i="1"/>
  <c r="AN167" i="1"/>
  <c r="AN165" i="1"/>
  <c r="AN163" i="1"/>
  <c r="AN161" i="1"/>
  <c r="AN159" i="1"/>
  <c r="AN157" i="1"/>
  <c r="AN155" i="1"/>
  <c r="AN153" i="1"/>
  <c r="AN151" i="1"/>
  <c r="AN149" i="1"/>
  <c r="AN147" i="1"/>
  <c r="AN145" i="1"/>
  <c r="AN143" i="1"/>
  <c r="AN141" i="1"/>
  <c r="AN139" i="1"/>
  <c r="AN137" i="1"/>
  <c r="AN135" i="1"/>
  <c r="AN133" i="1"/>
  <c r="AN131" i="1"/>
  <c r="AN129" i="1"/>
  <c r="AN127" i="1"/>
  <c r="AN125" i="1"/>
  <c r="AN123" i="1"/>
  <c r="AN121" i="1"/>
  <c r="AN119" i="1"/>
  <c r="AN117" i="1"/>
  <c r="AN115" i="1"/>
  <c r="AN113" i="1"/>
  <c r="AN111" i="1"/>
  <c r="AN109" i="1"/>
  <c r="AN107" i="1"/>
  <c r="AN105" i="1"/>
  <c r="AN103" i="1"/>
  <c r="AN101" i="1"/>
  <c r="AN99" i="1"/>
  <c r="AN97" i="1"/>
  <c r="AN95" i="1"/>
  <c r="AN93" i="1"/>
  <c r="AN91" i="1"/>
  <c r="AN89" i="1"/>
  <c r="AM71" i="1"/>
  <c r="AN69" i="1"/>
  <c r="AM68" i="1"/>
  <c r="AN67" i="1"/>
  <c r="AM66" i="1"/>
  <c r="AN65" i="1"/>
  <c r="AM64" i="1"/>
  <c r="AM260" i="1"/>
  <c r="AM206" i="1"/>
  <c r="AM203" i="1"/>
  <c r="AM198" i="1"/>
  <c r="AM191" i="1"/>
  <c r="AM188" i="1"/>
  <c r="AM182" i="1"/>
  <c r="AM172" i="1"/>
  <c r="AM177" i="1"/>
  <c r="AM168" i="1"/>
  <c r="AM166" i="1"/>
  <c r="AM164" i="1"/>
  <c r="AM161" i="1"/>
  <c r="AM162" i="1"/>
  <c r="AM163" i="1"/>
  <c r="AM301" i="1"/>
  <c r="AN486" i="1"/>
  <c r="AN484" i="1"/>
  <c r="AN482" i="1"/>
  <c r="AN480" i="1"/>
  <c r="AN478" i="1"/>
  <c r="AN476" i="1"/>
  <c r="AN474" i="1"/>
  <c r="AN472" i="1"/>
  <c r="AN470" i="1"/>
  <c r="AN468" i="1"/>
  <c r="AN466" i="1"/>
  <c r="AN464" i="1"/>
  <c r="AN462" i="1"/>
  <c r="AN460" i="1"/>
  <c r="AN458" i="1"/>
  <c r="AN456" i="1"/>
  <c r="AN454" i="1"/>
  <c r="AN452" i="1"/>
  <c r="AN450" i="1"/>
  <c r="AN448" i="1"/>
  <c r="AN446" i="1"/>
  <c r="AN444" i="1"/>
  <c r="AN442" i="1"/>
  <c r="AN440" i="1"/>
  <c r="AN438" i="1"/>
  <c r="AN436" i="1"/>
  <c r="AN434" i="1"/>
  <c r="AN432" i="1"/>
  <c r="AN430" i="1"/>
  <c r="AN428" i="1"/>
  <c r="AN426" i="1"/>
  <c r="AN424" i="1"/>
  <c r="AN422" i="1"/>
  <c r="AN420" i="1"/>
  <c r="AN418" i="1"/>
  <c r="AN416" i="1"/>
  <c r="AN414" i="1"/>
  <c r="AN412" i="1"/>
  <c r="AN410" i="1"/>
  <c r="AN408" i="1"/>
  <c r="AN406" i="1"/>
  <c r="AN404" i="1"/>
  <c r="AN402" i="1"/>
  <c r="AN400" i="1"/>
  <c r="AN398" i="1"/>
  <c r="AN396" i="1"/>
  <c r="AN394" i="1"/>
  <c r="AN392" i="1"/>
  <c r="AN390" i="1"/>
  <c r="AN388" i="1"/>
  <c r="AN386" i="1"/>
  <c r="AN384" i="1"/>
  <c r="AN382" i="1"/>
  <c r="AN380" i="1"/>
  <c r="AN378" i="1"/>
  <c r="AN376" i="1"/>
  <c r="AN374" i="1"/>
  <c r="AN372" i="1"/>
  <c r="AN370" i="1"/>
  <c r="AN368" i="1"/>
  <c r="AN366" i="1"/>
  <c r="AN364" i="1"/>
  <c r="AN362" i="1"/>
  <c r="AN360" i="1"/>
  <c r="AN358" i="1"/>
  <c r="AN356" i="1"/>
  <c r="AN354" i="1"/>
  <c r="AN352" i="1"/>
  <c r="AN350" i="1"/>
  <c r="AN348" i="1"/>
  <c r="AN346" i="1"/>
  <c r="AN344" i="1"/>
  <c r="AN342" i="1"/>
  <c r="AN340" i="1"/>
  <c r="AN338" i="1"/>
  <c r="AN336" i="1"/>
  <c r="AN334" i="1"/>
  <c r="AN332" i="1"/>
  <c r="AN330" i="1"/>
  <c r="AN328" i="1"/>
  <c r="AN326" i="1"/>
  <c r="AN324" i="1"/>
  <c r="AN322" i="1"/>
  <c r="AN320" i="1"/>
  <c r="AN318" i="1"/>
  <c r="AN316" i="1"/>
  <c r="AN314" i="1"/>
  <c r="AN312" i="1"/>
  <c r="AN310" i="1"/>
  <c r="AN308" i="1"/>
  <c r="AN306" i="1"/>
  <c r="AN304" i="1"/>
  <c r="AN302" i="1"/>
  <c r="AN300" i="1"/>
  <c r="AN298" i="1"/>
  <c r="AN296" i="1"/>
  <c r="AN294" i="1"/>
  <c r="AN292" i="1"/>
  <c r="AN290" i="1"/>
  <c r="AN288" i="1"/>
  <c r="AN286" i="1"/>
  <c r="AN284" i="1"/>
  <c r="AN282" i="1"/>
  <c r="AN280" i="1"/>
  <c r="AN278" i="1"/>
  <c r="AN276" i="1"/>
  <c r="AN274" i="1"/>
  <c r="AN272" i="1"/>
  <c r="AN270" i="1"/>
  <c r="AN268" i="1"/>
  <c r="AN266" i="1"/>
  <c r="AN264" i="1"/>
  <c r="AN262" i="1"/>
  <c r="AN260" i="1"/>
  <c r="AN258" i="1"/>
  <c r="AN256" i="1"/>
  <c r="AN254" i="1"/>
  <c r="AN252" i="1"/>
  <c r="AN250" i="1"/>
  <c r="AM82" i="1"/>
  <c r="AN83" i="1"/>
  <c r="AM84" i="1"/>
  <c r="AM85" i="1"/>
  <c r="AN86" i="1"/>
  <c r="AM81" i="1"/>
  <c r="AN80" i="1"/>
  <c r="AM79" i="1"/>
  <c r="AN71" i="1"/>
  <c r="AM69" i="1"/>
  <c r="AN68" i="1"/>
  <c r="AM67" i="1"/>
  <c r="AN66" i="1"/>
  <c r="AM65" i="1"/>
  <c r="AN64" i="1"/>
  <c r="AM63" i="1"/>
  <c r="AN62" i="1"/>
  <c r="AM61" i="1"/>
  <c r="AN60" i="1"/>
  <c r="AM59" i="1"/>
  <c r="AN58" i="1"/>
  <c r="AM57" i="1"/>
  <c r="AN56" i="1"/>
  <c r="AM55" i="1"/>
  <c r="AN54" i="1"/>
  <c r="AM53" i="1"/>
  <c r="AN52" i="1"/>
  <c r="AM50" i="1"/>
  <c r="AN51" i="1"/>
  <c r="AM49" i="1"/>
  <c r="AN47" i="1"/>
  <c r="AM48" i="1"/>
  <c r="AN44" i="1"/>
  <c r="AM45" i="1"/>
  <c r="AN46" i="1"/>
  <c r="AM38" i="1"/>
  <c r="AN39" i="1"/>
  <c r="AM40" i="1"/>
  <c r="AN41" i="1"/>
  <c r="AM42" i="1"/>
  <c r="AN43" i="1"/>
  <c r="AM37" i="1"/>
  <c r="AN35" i="1"/>
  <c r="AM36" i="1"/>
  <c r="AN31" i="1"/>
  <c r="AM32" i="1"/>
  <c r="AN33" i="1"/>
  <c r="AM34" i="1"/>
  <c r="AN27" i="1"/>
  <c r="AM28" i="1"/>
  <c r="AN29" i="1"/>
  <c r="AM30" i="1"/>
  <c r="AN26" i="1"/>
  <c r="AM24" i="1"/>
  <c r="AN25" i="1"/>
  <c r="AM5" i="1"/>
  <c r="AN6" i="1"/>
  <c r="AM7" i="1"/>
  <c r="AN8" i="1"/>
  <c r="AM9" i="1"/>
  <c r="AN10" i="1"/>
  <c r="AM11" i="1"/>
  <c r="AN12" i="1"/>
  <c r="AM13" i="1"/>
  <c r="AN14" i="1"/>
  <c r="AM15" i="1"/>
  <c r="AN16" i="1"/>
  <c r="AM17" i="1"/>
  <c r="AN248" i="1"/>
  <c r="AN246" i="1"/>
  <c r="AN244" i="1"/>
  <c r="AN242" i="1"/>
  <c r="AN240" i="1"/>
  <c r="AN238" i="1"/>
  <c r="AN236" i="1"/>
  <c r="AN234" i="1"/>
  <c r="AN232" i="1"/>
  <c r="AN230" i="1"/>
  <c r="AN228" i="1"/>
  <c r="AN226" i="1"/>
  <c r="AN224" i="1"/>
  <c r="AN222" i="1"/>
  <c r="AN220" i="1"/>
  <c r="AN218" i="1"/>
  <c r="AN216" i="1"/>
  <c r="AN214" i="1"/>
  <c r="AN212" i="1"/>
  <c r="AN210" i="1"/>
  <c r="AN208" i="1"/>
  <c r="AN206" i="1"/>
  <c r="AN204" i="1"/>
  <c r="AN202" i="1"/>
  <c r="AN200" i="1"/>
  <c r="AN198" i="1"/>
  <c r="AN196" i="1"/>
  <c r="AN194" i="1"/>
  <c r="AN192" i="1"/>
  <c r="AN190" i="1"/>
  <c r="AN188" i="1"/>
  <c r="AN186" i="1"/>
  <c r="AN184" i="1"/>
  <c r="AN182" i="1"/>
  <c r="AN180" i="1"/>
  <c r="AN178" i="1"/>
  <c r="AN176" i="1"/>
  <c r="AN174" i="1"/>
  <c r="AN172" i="1"/>
  <c r="AN170" i="1"/>
  <c r="AN168" i="1"/>
  <c r="AN166" i="1"/>
  <c r="AN164" i="1"/>
  <c r="AN162" i="1"/>
  <c r="AN160" i="1"/>
  <c r="AN158" i="1"/>
  <c r="AN156" i="1"/>
  <c r="AN154" i="1"/>
  <c r="AN152" i="1"/>
  <c r="AN150" i="1"/>
  <c r="AN148" i="1"/>
  <c r="AN146" i="1"/>
  <c r="AN144" i="1"/>
  <c r="AN142" i="1"/>
  <c r="AN140" i="1"/>
  <c r="AN138" i="1"/>
  <c r="AN136" i="1"/>
  <c r="AN134" i="1"/>
  <c r="AN132" i="1"/>
  <c r="AN130" i="1"/>
  <c r="AN128" i="1"/>
  <c r="AN126" i="1"/>
  <c r="AN124" i="1"/>
  <c r="AN122" i="1"/>
  <c r="AN120" i="1"/>
  <c r="AN118" i="1"/>
  <c r="AN116" i="1"/>
  <c r="AN114" i="1"/>
  <c r="AN112" i="1"/>
  <c r="AN110" i="1"/>
  <c r="AN108" i="1"/>
  <c r="AN106" i="1"/>
  <c r="AN104" i="1"/>
  <c r="AN102" i="1"/>
  <c r="AN100" i="1"/>
  <c r="AN98" i="1"/>
  <c r="AN96" i="1"/>
  <c r="AN94" i="1"/>
  <c r="AN92" i="1"/>
  <c r="AN90" i="1"/>
  <c r="AN88" i="1"/>
  <c r="AM83" i="1"/>
  <c r="AN84" i="1"/>
  <c r="AN85" i="1"/>
  <c r="AM86" i="1"/>
  <c r="AN22" i="1"/>
  <c r="AN1034" i="1"/>
  <c r="AN1032" i="1"/>
  <c r="AN1030" i="1"/>
  <c r="AN1028" i="1"/>
  <c r="AN1026" i="1"/>
  <c r="AN1024" i="1"/>
  <c r="AN1022" i="1"/>
  <c r="AN1020" i="1"/>
  <c r="AN1018" i="1"/>
  <c r="AN1016" i="1"/>
  <c r="AN1014" i="1"/>
  <c r="AN1012" i="1"/>
  <c r="AN1010" i="1"/>
  <c r="AN1008" i="1"/>
  <c r="AN1006" i="1"/>
  <c r="AN1004" i="1"/>
  <c r="AN1002" i="1"/>
  <c r="AN1000" i="1"/>
  <c r="AN998" i="1"/>
  <c r="AN996" i="1"/>
  <c r="AN994" i="1"/>
  <c r="AN992" i="1"/>
  <c r="AN990" i="1"/>
  <c r="AN988" i="1"/>
  <c r="AN986" i="1"/>
  <c r="AN984" i="1"/>
  <c r="AN982" i="1"/>
  <c r="AN980" i="1"/>
  <c r="AN978" i="1"/>
  <c r="AN976" i="1"/>
  <c r="AN974" i="1"/>
  <c r="AN972" i="1"/>
  <c r="AN970" i="1"/>
  <c r="AN968" i="1"/>
  <c r="AN966" i="1"/>
  <c r="AN964" i="1"/>
  <c r="AN962" i="1"/>
  <c r="AN960" i="1"/>
  <c r="AN958" i="1"/>
  <c r="AN956" i="1"/>
  <c r="AN954" i="1"/>
  <c r="AN952" i="1"/>
  <c r="AN950" i="1"/>
  <c r="AN948" i="1"/>
  <c r="AN946" i="1"/>
  <c r="AN944" i="1"/>
  <c r="AN942" i="1"/>
  <c r="AN940" i="1"/>
  <c r="AN938" i="1"/>
  <c r="AN936" i="1"/>
  <c r="AN934" i="1"/>
  <c r="AN932" i="1"/>
  <c r="AN930" i="1"/>
  <c r="AN928" i="1"/>
  <c r="AN926" i="1"/>
  <c r="AN924" i="1"/>
  <c r="AN922" i="1"/>
  <c r="AN920" i="1"/>
  <c r="AN918" i="1"/>
  <c r="AN916" i="1"/>
  <c r="AN914" i="1"/>
  <c r="AN912" i="1"/>
  <c r="AN910" i="1"/>
  <c r="AN908" i="1"/>
  <c r="AN906" i="1"/>
  <c r="AN904" i="1"/>
  <c r="AN902" i="1"/>
  <c r="AN900" i="1"/>
  <c r="AN898" i="1"/>
  <c r="AN896" i="1"/>
  <c r="AN894" i="1"/>
  <c r="AN892" i="1"/>
  <c r="AN890" i="1"/>
  <c r="AN888" i="1"/>
  <c r="AN886" i="1"/>
  <c r="AN884" i="1"/>
  <c r="AN882" i="1"/>
  <c r="AN880" i="1"/>
  <c r="AN878" i="1"/>
  <c r="AN876" i="1"/>
  <c r="AN874" i="1"/>
  <c r="AN872" i="1"/>
  <c r="AN870" i="1"/>
  <c r="AN868" i="1"/>
  <c r="AN866" i="1"/>
  <c r="AN864" i="1"/>
  <c r="AN862" i="1"/>
  <c r="AN860" i="1"/>
  <c r="AN858" i="1"/>
  <c r="AN856" i="1"/>
  <c r="AN854" i="1"/>
  <c r="AN852" i="1"/>
  <c r="AN850" i="1"/>
  <c r="AN848" i="1"/>
  <c r="AN846" i="1"/>
  <c r="AN844" i="1"/>
  <c r="AN842" i="1"/>
  <c r="AN840" i="1"/>
  <c r="AN838" i="1"/>
  <c r="AN836" i="1"/>
  <c r="AN834" i="1"/>
  <c r="AN832" i="1"/>
  <c r="AN830" i="1"/>
  <c r="AN828" i="1"/>
  <c r="AN826" i="1"/>
  <c r="AN824" i="1"/>
  <c r="AN822" i="1"/>
  <c r="AN820" i="1"/>
  <c r="AN818" i="1"/>
  <c r="AN816" i="1"/>
  <c r="AN814" i="1"/>
  <c r="AN812" i="1"/>
  <c r="AN810" i="1"/>
  <c r="AN808" i="1"/>
  <c r="AN806" i="1"/>
  <c r="AN804" i="1"/>
  <c r="AN802" i="1"/>
  <c r="AN800" i="1"/>
  <c r="AN798" i="1"/>
  <c r="AN796" i="1"/>
  <c r="AN794" i="1"/>
  <c r="AN792" i="1"/>
  <c r="AN790" i="1"/>
  <c r="AN788" i="1"/>
  <c r="AN786" i="1"/>
  <c r="AN784" i="1"/>
  <c r="AN782" i="1"/>
  <c r="AN780" i="1"/>
  <c r="AN778" i="1"/>
  <c r="AN776" i="1"/>
  <c r="AN774" i="1"/>
  <c r="AN772" i="1"/>
  <c r="AN770" i="1"/>
  <c r="AN768" i="1"/>
  <c r="AN766" i="1"/>
  <c r="AN764" i="1"/>
  <c r="AN762" i="1"/>
  <c r="AN760" i="1"/>
  <c r="AN758" i="1"/>
  <c r="AN756" i="1"/>
  <c r="AN754" i="1"/>
  <c r="AN752" i="1"/>
  <c r="AN750" i="1"/>
  <c r="AN748" i="1"/>
  <c r="AN746" i="1"/>
  <c r="AN744" i="1"/>
  <c r="AN742" i="1"/>
  <c r="AN740" i="1"/>
  <c r="AN738" i="1"/>
  <c r="AN736" i="1"/>
  <c r="AN734" i="1"/>
  <c r="AN732" i="1"/>
  <c r="AN730" i="1"/>
  <c r="AN728" i="1"/>
  <c r="AN726" i="1"/>
  <c r="AN724" i="1"/>
  <c r="AN722" i="1"/>
  <c r="AN720" i="1"/>
  <c r="AN718" i="1"/>
  <c r="AN716" i="1"/>
  <c r="AN714" i="1"/>
  <c r="AN712" i="1"/>
  <c r="AN710" i="1"/>
  <c r="AN708" i="1"/>
  <c r="AN706" i="1"/>
  <c r="AN704" i="1"/>
  <c r="AN702" i="1"/>
  <c r="AN700" i="1"/>
  <c r="AN698" i="1"/>
  <c r="AN696" i="1"/>
  <c r="AN694" i="1"/>
  <c r="AN692" i="1"/>
  <c r="AN690" i="1"/>
  <c r="AN688" i="1"/>
  <c r="AN686" i="1"/>
  <c r="AN684" i="1"/>
  <c r="AN682" i="1"/>
  <c r="AN680" i="1"/>
  <c r="AN678" i="1"/>
  <c r="AN676" i="1"/>
  <c r="AN674" i="1"/>
  <c r="AN672" i="1"/>
  <c r="AN670" i="1"/>
  <c r="AN668" i="1"/>
  <c r="AN666" i="1"/>
  <c r="AN664" i="1"/>
  <c r="AN662" i="1"/>
  <c r="AN660" i="1"/>
  <c r="AN658" i="1"/>
  <c r="AN656" i="1"/>
  <c r="AN654" i="1"/>
  <c r="AN652" i="1"/>
  <c r="AN650" i="1"/>
  <c r="AN648" i="1"/>
  <c r="AN646" i="1"/>
  <c r="AN644" i="1"/>
  <c r="AN642" i="1"/>
  <c r="AN640" i="1"/>
  <c r="AN638" i="1"/>
  <c r="AN636" i="1"/>
  <c r="AN634" i="1"/>
  <c r="AN632" i="1"/>
  <c r="AN630" i="1"/>
  <c r="AN628" i="1"/>
  <c r="AN626" i="1"/>
  <c r="AN624" i="1"/>
  <c r="AN622" i="1"/>
  <c r="AN620" i="1"/>
  <c r="AN618" i="1"/>
  <c r="AN616" i="1"/>
  <c r="AN614" i="1"/>
  <c r="AN612" i="1"/>
  <c r="AN610" i="1"/>
  <c r="AN608" i="1"/>
  <c r="AN606" i="1"/>
  <c r="AN604" i="1"/>
  <c r="AN602" i="1"/>
  <c r="AN600" i="1"/>
  <c r="AN598" i="1"/>
  <c r="AN596" i="1"/>
  <c r="AN594" i="1"/>
  <c r="AN592" i="1"/>
  <c r="AN590" i="1"/>
  <c r="AN588" i="1"/>
  <c r="AN586" i="1"/>
  <c r="AN584" i="1"/>
  <c r="AN582" i="1"/>
  <c r="AN580" i="1"/>
  <c r="AN578" i="1"/>
  <c r="AN576" i="1"/>
  <c r="AN574" i="1"/>
  <c r="AN572" i="1"/>
  <c r="AN570" i="1"/>
  <c r="AN568" i="1"/>
  <c r="AN566" i="1"/>
  <c r="AN564" i="1"/>
  <c r="AN562" i="1"/>
  <c r="AN560" i="1"/>
  <c r="AN81" i="1"/>
  <c r="AM80" i="1"/>
  <c r="AN79" i="1"/>
  <c r="AN63" i="1"/>
  <c r="AM62" i="1"/>
  <c r="AN61" i="1"/>
  <c r="AM60" i="1"/>
  <c r="AN59" i="1"/>
  <c r="AM58" i="1"/>
  <c r="AN57" i="1"/>
  <c r="AM56" i="1"/>
  <c r="AN55" i="1"/>
  <c r="AM54" i="1"/>
  <c r="AN53" i="1"/>
  <c r="AM52" i="1"/>
  <c r="AN50" i="1"/>
  <c r="AM51" i="1"/>
  <c r="AN49" i="1"/>
  <c r="AM47" i="1"/>
  <c r="AN48" i="1"/>
  <c r="AM44" i="1"/>
  <c r="AN45" i="1"/>
  <c r="AM46" i="1"/>
  <c r="AN38" i="1"/>
  <c r="AM39" i="1"/>
  <c r="AN40" i="1"/>
  <c r="AM41" i="1"/>
  <c r="AN42" i="1"/>
  <c r="AM43" i="1"/>
  <c r="AN37" i="1"/>
  <c r="AM35" i="1"/>
  <c r="AN36" i="1"/>
  <c r="AM31" i="1"/>
  <c r="AN32" i="1"/>
  <c r="AM33" i="1"/>
  <c r="AN34" i="1"/>
  <c r="AM27" i="1"/>
  <c r="AN28" i="1"/>
  <c r="AM29" i="1"/>
  <c r="AN30" i="1"/>
  <c r="AM26" i="1"/>
  <c r="AN24" i="1"/>
  <c r="AM25" i="1"/>
  <c r="AN5" i="1"/>
  <c r="AM6" i="1"/>
  <c r="AN7" i="1"/>
  <c r="AM8" i="1"/>
  <c r="AN9" i="1"/>
  <c r="AM10" i="1"/>
  <c r="AN11" i="1"/>
  <c r="AM12" i="1"/>
  <c r="AN13" i="1"/>
  <c r="AM14" i="1"/>
  <c r="AN15" i="1"/>
  <c r="AM16" i="1"/>
  <c r="AN17" i="1"/>
  <c r="AM18" i="1"/>
  <c r="AN19" i="1"/>
  <c r="AM20" i="1"/>
  <c r="AN23" i="1"/>
  <c r="AN933" i="1"/>
  <c r="AN931" i="1"/>
  <c r="AN929" i="1"/>
  <c r="AN927" i="1"/>
  <c r="AN925" i="1"/>
  <c r="AN923" i="1"/>
  <c r="AN921" i="1"/>
  <c r="AN919" i="1"/>
  <c r="AN917" i="1"/>
  <c r="AN915" i="1"/>
  <c r="AN913" i="1"/>
  <c r="AN911" i="1"/>
  <c r="AN909" i="1"/>
  <c r="AN907" i="1"/>
  <c r="AN905" i="1"/>
  <c r="AN903" i="1"/>
  <c r="AN901" i="1"/>
  <c r="AN899" i="1"/>
  <c r="AN897" i="1"/>
  <c r="AN895" i="1"/>
  <c r="AN893" i="1"/>
  <c r="AN891" i="1"/>
  <c r="AN889" i="1"/>
  <c r="AN887" i="1"/>
  <c r="AN885" i="1"/>
  <c r="AN883" i="1"/>
  <c r="AN881" i="1"/>
  <c r="AN879" i="1"/>
  <c r="AN877" i="1"/>
  <c r="AN875" i="1"/>
  <c r="AN873" i="1"/>
  <c r="AN871" i="1"/>
  <c r="AN869" i="1"/>
  <c r="AN867" i="1"/>
  <c r="AN865" i="1"/>
  <c r="AN863" i="1"/>
  <c r="AN861" i="1"/>
  <c r="AN859" i="1"/>
  <c r="AN857" i="1"/>
  <c r="AN855" i="1"/>
  <c r="AN853" i="1"/>
  <c r="AN851" i="1"/>
  <c r="AN849" i="1"/>
  <c r="AN847" i="1"/>
  <c r="AN845" i="1"/>
  <c r="AN843" i="1"/>
  <c r="AN841" i="1"/>
  <c r="AN839" i="1"/>
  <c r="AN837" i="1"/>
  <c r="AN835" i="1"/>
  <c r="AN833" i="1"/>
  <c r="AN831" i="1"/>
  <c r="AN829" i="1"/>
  <c r="AN827" i="1"/>
  <c r="AN825" i="1"/>
  <c r="AN823" i="1"/>
  <c r="AN821" i="1"/>
  <c r="AN819" i="1"/>
  <c r="AN817" i="1"/>
  <c r="AN815" i="1"/>
  <c r="AN813" i="1"/>
  <c r="AN811" i="1"/>
  <c r="AN809" i="1"/>
  <c r="AN807" i="1"/>
  <c r="AN805" i="1"/>
  <c r="AN803" i="1"/>
  <c r="AN801" i="1"/>
  <c r="AN799" i="1"/>
  <c r="AN797" i="1"/>
  <c r="AN795" i="1"/>
  <c r="AN793" i="1"/>
  <c r="AN791" i="1"/>
  <c r="AN789" i="1"/>
  <c r="AN787" i="1"/>
  <c r="AN785" i="1"/>
  <c r="AN783" i="1"/>
  <c r="AN781" i="1"/>
  <c r="AN779" i="1"/>
  <c r="AN777" i="1"/>
  <c r="AN775" i="1"/>
  <c r="AN773" i="1"/>
  <c r="AN771" i="1"/>
  <c r="AN769" i="1"/>
  <c r="AN767" i="1"/>
  <c r="AN765" i="1"/>
  <c r="AN763" i="1"/>
  <c r="AN761" i="1"/>
  <c r="AN759" i="1"/>
  <c r="AN757" i="1"/>
  <c r="AN755" i="1"/>
  <c r="AN753" i="1"/>
  <c r="AN751" i="1"/>
  <c r="AN749" i="1"/>
  <c r="AN747" i="1"/>
  <c r="AN745" i="1"/>
  <c r="AN743" i="1"/>
  <c r="AN741" i="1"/>
  <c r="AN739" i="1"/>
  <c r="AN737" i="1"/>
  <c r="AN735" i="1"/>
  <c r="AN733" i="1"/>
  <c r="AN731" i="1"/>
  <c r="AN729" i="1"/>
  <c r="AN727" i="1"/>
  <c r="AN725" i="1"/>
  <c r="AN723" i="1"/>
  <c r="AN721" i="1"/>
  <c r="AN719" i="1"/>
  <c r="AN717" i="1"/>
  <c r="AN715" i="1"/>
  <c r="AN713" i="1"/>
  <c r="AN711" i="1"/>
  <c r="AN709" i="1"/>
  <c r="AN707" i="1"/>
  <c r="AN705" i="1"/>
  <c r="AN703" i="1"/>
  <c r="AN701" i="1"/>
  <c r="AN699" i="1"/>
  <c r="AN697" i="1"/>
  <c r="AN695" i="1"/>
  <c r="AN693" i="1"/>
  <c r="AN691" i="1"/>
  <c r="AN689" i="1"/>
  <c r="AN687" i="1"/>
  <c r="AN685" i="1"/>
  <c r="AN683" i="1"/>
  <c r="AN681" i="1"/>
  <c r="AN679" i="1"/>
  <c r="AN677" i="1"/>
  <c r="AN675" i="1"/>
  <c r="AN673" i="1"/>
  <c r="AN671" i="1"/>
  <c r="AN669" i="1"/>
  <c r="AN667" i="1"/>
  <c r="AN665" i="1"/>
  <c r="AN663" i="1"/>
  <c r="AN661" i="1"/>
  <c r="AN659" i="1"/>
  <c r="AN657" i="1"/>
  <c r="AN655" i="1"/>
  <c r="AN653" i="1"/>
  <c r="AN651" i="1"/>
  <c r="AN649" i="1"/>
  <c r="AN647" i="1"/>
  <c r="AN645" i="1"/>
  <c r="AN643" i="1"/>
  <c r="AN641" i="1"/>
  <c r="AN639" i="1"/>
  <c r="AN637" i="1"/>
  <c r="AN635" i="1"/>
  <c r="AN633" i="1"/>
  <c r="AN631" i="1"/>
  <c r="AN629" i="1"/>
  <c r="AN627" i="1"/>
  <c r="AN625" i="1"/>
  <c r="AN623" i="1"/>
  <c r="AN621" i="1"/>
  <c r="AN619" i="1"/>
  <c r="AN617" i="1"/>
  <c r="AN615" i="1"/>
  <c r="AN613" i="1"/>
  <c r="AN611" i="1"/>
  <c r="AN609" i="1"/>
  <c r="AN607" i="1"/>
  <c r="AN605" i="1"/>
  <c r="AN603" i="1"/>
  <c r="AN601" i="1"/>
  <c r="AN599" i="1"/>
  <c r="AN597" i="1"/>
  <c r="AN595" i="1"/>
  <c r="AN593" i="1"/>
  <c r="AN591" i="1"/>
  <c r="AN589" i="1"/>
  <c r="AN587" i="1"/>
  <c r="AN585" i="1"/>
  <c r="AN583" i="1"/>
  <c r="AN581" i="1"/>
  <c r="AN579" i="1"/>
  <c r="AN577" i="1"/>
  <c r="AN575" i="1"/>
  <c r="AN573" i="1"/>
  <c r="AN571" i="1"/>
  <c r="AN569" i="1"/>
  <c r="AN567" i="1"/>
  <c r="AN565" i="1"/>
  <c r="AN563" i="1"/>
  <c r="AN561" i="1"/>
  <c r="AN559" i="1"/>
  <c r="AN557" i="1"/>
  <c r="AN555" i="1"/>
  <c r="AN553" i="1"/>
  <c r="AN551" i="1"/>
  <c r="AN549" i="1"/>
  <c r="AN547" i="1"/>
  <c r="AN545" i="1"/>
  <c r="AN543" i="1"/>
  <c r="AN541" i="1"/>
  <c r="AN539" i="1"/>
  <c r="AN537" i="1"/>
  <c r="AN535" i="1"/>
  <c r="AN533" i="1"/>
  <c r="AN531" i="1"/>
  <c r="AN529" i="1"/>
  <c r="AN527" i="1"/>
  <c r="AN525" i="1"/>
  <c r="AN523" i="1"/>
  <c r="AN521" i="1"/>
  <c r="AN519" i="1"/>
  <c r="AN517" i="1"/>
  <c r="AN515" i="1"/>
  <c r="AN513" i="1"/>
  <c r="AN511" i="1"/>
  <c r="AN509" i="1"/>
  <c r="AN507" i="1"/>
  <c r="AN505" i="1"/>
  <c r="AN503" i="1"/>
  <c r="AN501" i="1"/>
  <c r="AN499" i="1"/>
  <c r="AN497" i="1"/>
  <c r="AN495" i="1"/>
  <c r="AN493" i="1"/>
  <c r="AN491" i="1"/>
  <c r="AN489" i="1"/>
  <c r="AN487" i="1"/>
  <c r="AN485" i="1"/>
  <c r="AN483" i="1"/>
  <c r="AN481" i="1"/>
  <c r="AN479" i="1"/>
  <c r="AN477" i="1"/>
  <c r="AN475" i="1"/>
  <c r="AN473" i="1"/>
  <c r="AN471" i="1"/>
  <c r="AN469" i="1"/>
  <c r="AN467" i="1"/>
  <c r="AN465" i="1"/>
  <c r="AN463" i="1"/>
  <c r="AN461" i="1"/>
  <c r="AN459" i="1"/>
  <c r="AN457" i="1"/>
  <c r="AN455" i="1"/>
  <c r="AN453" i="1"/>
  <c r="AN451" i="1"/>
  <c r="AN449" i="1"/>
  <c r="AN447" i="1"/>
  <c r="AN445" i="1"/>
  <c r="AN443" i="1"/>
  <c r="AN441" i="1"/>
  <c r="AN439" i="1"/>
  <c r="AN437" i="1"/>
  <c r="AN435" i="1"/>
  <c r="AN433" i="1"/>
  <c r="AN431" i="1"/>
  <c r="AN429" i="1"/>
  <c r="AN427" i="1"/>
  <c r="AN425" i="1"/>
  <c r="AN423" i="1"/>
  <c r="AN421" i="1"/>
  <c r="AN419" i="1"/>
  <c r="AN417" i="1"/>
  <c r="AN415" i="1"/>
  <c r="AN413" i="1"/>
  <c r="AN411" i="1"/>
  <c r="AN409" i="1"/>
  <c r="AN407" i="1"/>
  <c r="AN405" i="1"/>
  <c r="AN403" i="1"/>
  <c r="AN401" i="1"/>
  <c r="AN399" i="1"/>
  <c r="AN397" i="1"/>
  <c r="AN395" i="1"/>
  <c r="AN393" i="1"/>
  <c r="AN391" i="1"/>
  <c r="AN389" i="1"/>
  <c r="AN387" i="1"/>
  <c r="AN385" i="1"/>
  <c r="AN383" i="1"/>
  <c r="AN381" i="1"/>
  <c r="AN379" i="1"/>
  <c r="AN377" i="1"/>
  <c r="AN375" i="1"/>
  <c r="AN373" i="1"/>
  <c r="AN371" i="1"/>
  <c r="AN369" i="1"/>
  <c r="AN367" i="1"/>
  <c r="AN365" i="1"/>
  <c r="AN363" i="1"/>
  <c r="AN361" i="1"/>
  <c r="AN359" i="1"/>
  <c r="AN357" i="1"/>
  <c r="AN355" i="1"/>
  <c r="AN353" i="1"/>
  <c r="AN351" i="1"/>
  <c r="AN349" i="1"/>
  <c r="AN347" i="1"/>
  <c r="AN345" i="1"/>
  <c r="AN343" i="1"/>
  <c r="AN341" i="1"/>
  <c r="AN339" i="1"/>
  <c r="AN337" i="1"/>
  <c r="AN335" i="1"/>
  <c r="AN333" i="1"/>
  <c r="AN331" i="1"/>
  <c r="AN329" i="1"/>
  <c r="AN327" i="1"/>
  <c r="AN325" i="1"/>
  <c r="AN323" i="1"/>
  <c r="AN321" i="1"/>
  <c r="AN319" i="1"/>
  <c r="AN317" i="1"/>
  <c r="AN315" i="1"/>
  <c r="AN313" i="1"/>
  <c r="AN311" i="1"/>
  <c r="AN309" i="1"/>
  <c r="AN307" i="1"/>
  <c r="AN305" i="1"/>
  <c r="AN303" i="1"/>
  <c r="AN301" i="1"/>
  <c r="AN299" i="1"/>
  <c r="AN297" i="1"/>
  <c r="AN295" i="1"/>
  <c r="AN293" i="1"/>
  <c r="AN291" i="1"/>
  <c r="AN289" i="1"/>
  <c r="AN287" i="1"/>
  <c r="AN285" i="1"/>
  <c r="AN283" i="1"/>
  <c r="AN281" i="1"/>
  <c r="AN279" i="1"/>
  <c r="AN277" i="1"/>
  <c r="AN275" i="1"/>
  <c r="AN273" i="1"/>
  <c r="AN271" i="1"/>
  <c r="AN269" i="1"/>
  <c r="AN267" i="1"/>
  <c r="AN265" i="1"/>
  <c r="AN263" i="1"/>
  <c r="AN261" i="1"/>
  <c r="AN259" i="1"/>
  <c r="AN257" i="1"/>
  <c r="AN255" i="1"/>
  <c r="AN253" i="1"/>
  <c r="AN251" i="1"/>
  <c r="AN249" i="1"/>
  <c r="AN247" i="1"/>
  <c r="AN245" i="1"/>
  <c r="AN243" i="1"/>
  <c r="AN241" i="1"/>
  <c r="AN239" i="1"/>
  <c r="AN237" i="1"/>
  <c r="AN235" i="1"/>
  <c r="AN233" i="1"/>
  <c r="AN231" i="1"/>
  <c r="AN229" i="1"/>
  <c r="AN227" i="1"/>
  <c r="AN225" i="1"/>
  <c r="AN223" i="1"/>
  <c r="AN221" i="1"/>
  <c r="AN219" i="1"/>
  <c r="AN217" i="1"/>
  <c r="AN215" i="1"/>
  <c r="AN213" i="1"/>
  <c r="AN211" i="1"/>
  <c r="AN209" i="1"/>
  <c r="AN207" i="1"/>
  <c r="AN205" i="1"/>
  <c r="AN203" i="1"/>
  <c r="AN201" i="1"/>
  <c r="AN199" i="1"/>
  <c r="AN197" i="1"/>
  <c r="AN195" i="1"/>
  <c r="AN193" i="1"/>
  <c r="AN191" i="1"/>
  <c r="AN189" i="1"/>
  <c r="AN187" i="1"/>
  <c r="AM1033" i="1"/>
  <c r="AM1031" i="1"/>
  <c r="AM1029" i="1"/>
  <c r="AM1027" i="1"/>
  <c r="AM1025" i="1"/>
  <c r="AM1023" i="1"/>
  <c r="AM1021" i="1"/>
  <c r="AM1019" i="1"/>
  <c r="AM1017" i="1"/>
  <c r="AM1015" i="1"/>
  <c r="AM1013" i="1"/>
  <c r="AM1011" i="1"/>
  <c r="AM1009" i="1"/>
  <c r="AM1007" i="1"/>
  <c r="AM1005" i="1"/>
  <c r="AM1003" i="1"/>
  <c r="AM1001" i="1"/>
  <c r="AM999" i="1"/>
  <c r="AM997" i="1"/>
  <c r="AM995" i="1"/>
  <c r="AM993" i="1"/>
  <c r="AM991" i="1"/>
  <c r="AM989" i="1"/>
  <c r="AM987" i="1"/>
  <c r="AM985" i="1"/>
  <c r="AM983" i="1"/>
  <c r="AM981" i="1"/>
  <c r="AM979" i="1"/>
  <c r="AM977" i="1"/>
  <c r="AM975" i="1"/>
  <c r="AM973" i="1"/>
  <c r="AM971" i="1"/>
  <c r="AM969" i="1"/>
  <c r="AM967" i="1"/>
  <c r="AM965" i="1"/>
  <c r="AM963" i="1"/>
  <c r="AM961" i="1"/>
  <c r="AM959" i="1"/>
  <c r="AM957" i="1"/>
  <c r="AM955" i="1"/>
  <c r="AM953" i="1"/>
  <c r="AM951" i="1"/>
  <c r="AM949" i="1"/>
  <c r="AM947" i="1"/>
  <c r="AM945" i="1"/>
  <c r="AM943" i="1"/>
  <c r="AM941" i="1"/>
  <c r="AM939" i="1"/>
  <c r="AM937" i="1"/>
  <c r="AM935" i="1"/>
  <c r="AM933" i="1"/>
  <c r="AM931" i="1"/>
  <c r="AM929" i="1"/>
  <c r="AM927" i="1"/>
  <c r="AM925" i="1"/>
  <c r="AM923" i="1"/>
  <c r="AM921" i="1"/>
  <c r="AM919" i="1"/>
  <c r="AM917" i="1"/>
  <c r="AM915" i="1"/>
  <c r="AM913" i="1"/>
  <c r="AM911" i="1"/>
  <c r="AM909" i="1"/>
  <c r="AM907" i="1"/>
  <c r="AM905" i="1"/>
  <c r="AM903" i="1"/>
  <c r="AM901" i="1"/>
  <c r="AM899" i="1"/>
  <c r="AM897" i="1"/>
  <c r="AM895" i="1"/>
  <c r="AM893" i="1"/>
  <c r="AM891" i="1"/>
  <c r="AM889" i="1"/>
  <c r="AM887" i="1"/>
  <c r="AM885" i="1"/>
  <c r="AM883" i="1"/>
  <c r="AM881" i="1"/>
  <c r="AM879" i="1"/>
  <c r="AM877" i="1"/>
  <c r="AM875" i="1"/>
  <c r="AM873" i="1"/>
  <c r="AM871" i="1"/>
  <c r="AM869" i="1"/>
  <c r="AM867" i="1"/>
  <c r="AM865" i="1"/>
  <c r="AM863" i="1"/>
  <c r="AM861" i="1"/>
  <c r="AM859" i="1"/>
  <c r="AM857" i="1"/>
  <c r="AM855" i="1"/>
  <c r="AM853" i="1"/>
  <c r="AM851" i="1"/>
  <c r="AM849" i="1"/>
  <c r="AM847" i="1"/>
  <c r="AM845" i="1"/>
  <c r="AM843" i="1"/>
  <c r="AM841" i="1"/>
  <c r="AM839" i="1"/>
  <c r="AM837" i="1"/>
  <c r="AM835" i="1"/>
  <c r="AM833" i="1"/>
  <c r="AM831" i="1"/>
  <c r="AM829" i="1"/>
  <c r="AM827" i="1"/>
  <c r="AM825" i="1"/>
  <c r="AM823" i="1"/>
  <c r="AM821" i="1"/>
  <c r="AM819" i="1"/>
  <c r="AM817" i="1"/>
  <c r="AM815" i="1"/>
  <c r="AM813" i="1"/>
  <c r="AM811" i="1"/>
  <c r="AM809" i="1"/>
  <c r="AM807" i="1"/>
  <c r="AM805" i="1"/>
  <c r="AM803" i="1"/>
  <c r="AM801" i="1"/>
  <c r="AM799" i="1"/>
  <c r="AM797" i="1"/>
  <c r="AM795" i="1"/>
  <c r="AM793" i="1"/>
  <c r="AM791" i="1"/>
  <c r="AM789" i="1"/>
  <c r="AM787" i="1"/>
  <c r="AM785" i="1"/>
  <c r="AM783" i="1"/>
  <c r="AM781" i="1"/>
  <c r="AM779" i="1"/>
  <c r="AM777" i="1"/>
  <c r="AM775" i="1"/>
  <c r="AM773" i="1"/>
  <c r="AM771" i="1"/>
  <c r="AM769" i="1"/>
  <c r="AM767" i="1"/>
  <c r="AM765" i="1"/>
  <c r="AM763" i="1"/>
  <c r="AM761" i="1"/>
  <c r="AM759" i="1"/>
  <c r="AM757" i="1"/>
  <c r="AM755" i="1"/>
  <c r="AM753" i="1"/>
  <c r="AM751" i="1"/>
  <c r="AM749" i="1"/>
  <c r="AM747" i="1"/>
  <c r="AM745" i="1"/>
  <c r="AM743" i="1"/>
  <c r="AM741" i="1"/>
  <c r="AM739" i="1"/>
  <c r="AM737" i="1"/>
  <c r="AM735" i="1"/>
  <c r="AM733" i="1"/>
  <c r="AM731" i="1"/>
  <c r="AM729" i="1"/>
  <c r="AM727" i="1"/>
  <c r="AM725" i="1"/>
  <c r="AM723" i="1"/>
  <c r="AM721" i="1"/>
  <c r="AM719" i="1"/>
  <c r="AM717" i="1"/>
  <c r="AM715" i="1"/>
  <c r="AM713" i="1"/>
  <c r="AM711" i="1"/>
  <c r="AM709" i="1"/>
  <c r="AM707" i="1"/>
  <c r="AM705" i="1"/>
  <c r="AM703" i="1"/>
  <c r="AM701" i="1"/>
  <c r="AM699" i="1"/>
  <c r="AM697" i="1"/>
  <c r="AM695" i="1"/>
  <c r="AM693" i="1"/>
  <c r="AM691" i="1"/>
  <c r="AM689" i="1"/>
  <c r="AM687" i="1"/>
  <c r="AM685" i="1"/>
  <c r="AM683" i="1"/>
  <c r="AM681" i="1"/>
  <c r="AM679" i="1"/>
  <c r="AM677" i="1"/>
  <c r="AM675" i="1"/>
  <c r="AM673" i="1"/>
  <c r="AM671" i="1"/>
  <c r="AM669" i="1"/>
  <c r="AM667" i="1"/>
  <c r="AM665" i="1"/>
  <c r="AM663" i="1"/>
  <c r="AM661" i="1"/>
  <c r="AM659" i="1"/>
  <c r="AM657" i="1"/>
  <c r="AM655" i="1"/>
  <c r="AM653" i="1"/>
  <c r="AM651" i="1"/>
  <c r="AM649" i="1"/>
  <c r="AM647" i="1"/>
  <c r="AM645" i="1"/>
  <c r="AM643" i="1"/>
  <c r="AM641" i="1"/>
  <c r="AM639" i="1"/>
  <c r="AM637" i="1"/>
  <c r="AM635" i="1"/>
  <c r="AM633" i="1"/>
  <c r="AM631" i="1"/>
  <c r="AM629" i="1"/>
  <c r="AM627" i="1"/>
  <c r="AM625" i="1"/>
  <c r="AM623" i="1"/>
  <c r="AM621" i="1"/>
  <c r="AM619" i="1"/>
  <c r="AM617" i="1"/>
  <c r="AM615" i="1"/>
  <c r="AM613" i="1"/>
  <c r="AM611" i="1"/>
  <c r="AM609" i="1"/>
  <c r="AM607" i="1"/>
  <c r="AM605" i="1"/>
  <c r="AM603" i="1"/>
  <c r="AM601" i="1"/>
  <c r="AM599" i="1"/>
  <c r="AM597" i="1"/>
  <c r="AM595" i="1"/>
  <c r="AM593" i="1"/>
  <c r="AM591" i="1"/>
  <c r="AM589" i="1"/>
  <c r="AM587" i="1"/>
  <c r="AM585" i="1"/>
  <c r="AM583" i="1"/>
  <c r="AM581" i="1"/>
  <c r="AM579" i="1"/>
  <c r="AM577" i="1"/>
  <c r="AM575" i="1"/>
  <c r="AM573" i="1"/>
  <c r="AM571" i="1"/>
  <c r="AM569" i="1"/>
  <c r="AM567" i="1"/>
  <c r="AM565" i="1"/>
  <c r="AM563" i="1"/>
  <c r="AM561" i="1"/>
  <c r="AM559" i="1"/>
  <c r="AM557" i="1"/>
  <c r="AM555" i="1"/>
  <c r="AM553" i="1"/>
  <c r="AM551" i="1"/>
  <c r="AM549" i="1"/>
  <c r="AM547" i="1"/>
  <c r="AM545" i="1"/>
  <c r="AM543" i="1"/>
  <c r="AM541" i="1"/>
  <c r="AM539" i="1"/>
  <c r="AM537" i="1"/>
  <c r="AM535" i="1"/>
  <c r="AM533" i="1"/>
  <c r="AM531" i="1"/>
  <c r="AM529" i="1"/>
  <c r="AM527" i="1"/>
  <c r="AM525" i="1"/>
  <c r="AM523" i="1"/>
  <c r="AM521" i="1"/>
  <c r="AM519" i="1"/>
  <c r="AM517" i="1"/>
  <c r="AM515" i="1"/>
  <c r="AM513" i="1"/>
  <c r="AM511" i="1"/>
  <c r="AM509" i="1"/>
  <c r="AM507" i="1"/>
  <c r="AM505" i="1"/>
  <c r="AM503" i="1"/>
  <c r="AM501" i="1"/>
  <c r="AM499" i="1"/>
  <c r="AM497" i="1"/>
  <c r="AM495" i="1"/>
  <c r="AM493" i="1"/>
  <c r="AM491" i="1"/>
  <c r="AM489" i="1"/>
  <c r="AM487" i="1"/>
  <c r="AM485" i="1"/>
  <c r="AM483" i="1"/>
  <c r="AM481" i="1"/>
  <c r="AM479" i="1"/>
  <c r="AM477" i="1"/>
  <c r="AM475" i="1"/>
  <c r="AM473" i="1"/>
  <c r="AM471" i="1"/>
  <c r="AM469" i="1"/>
  <c r="AM467" i="1"/>
  <c r="AM465" i="1"/>
  <c r="AM463" i="1"/>
  <c r="AM461" i="1"/>
  <c r="AM459" i="1"/>
  <c r="AM457" i="1"/>
  <c r="AM455" i="1"/>
  <c r="AM453" i="1"/>
  <c r="AM451" i="1"/>
  <c r="AM449" i="1"/>
  <c r="AM447" i="1"/>
  <c r="AM445" i="1"/>
  <c r="AM443" i="1"/>
  <c r="AM441" i="1"/>
  <c r="AM439" i="1"/>
  <c r="AM437" i="1"/>
  <c r="AM435" i="1"/>
  <c r="AM433" i="1"/>
  <c r="AM431" i="1"/>
  <c r="AM429" i="1"/>
  <c r="AM427" i="1"/>
  <c r="AM425" i="1"/>
  <c r="AM423" i="1"/>
  <c r="AM421" i="1"/>
  <c r="AM419" i="1"/>
  <c r="AM417" i="1"/>
  <c r="AM415" i="1"/>
  <c r="AM413" i="1"/>
  <c r="AM411" i="1"/>
  <c r="AM409" i="1"/>
  <c r="AM407" i="1"/>
  <c r="AM405" i="1"/>
  <c r="AM403" i="1"/>
  <c r="AM401" i="1"/>
  <c r="AM399" i="1"/>
  <c r="AM397" i="1"/>
  <c r="AM395" i="1"/>
  <c r="AM393" i="1"/>
  <c r="AM391" i="1"/>
  <c r="AM389" i="1"/>
  <c r="AM387" i="1"/>
  <c r="AM385" i="1"/>
  <c r="AM383" i="1"/>
  <c r="AM381" i="1"/>
  <c r="AM379" i="1"/>
  <c r="AM377" i="1"/>
  <c r="AM375" i="1"/>
  <c r="AM373" i="1"/>
  <c r="AM371" i="1"/>
  <c r="AM369" i="1"/>
  <c r="AM367" i="1"/>
  <c r="AM365" i="1"/>
  <c r="AM363" i="1"/>
  <c r="AM361" i="1"/>
  <c r="AM359" i="1"/>
  <c r="AM357" i="1"/>
  <c r="AM355" i="1"/>
  <c r="AM353" i="1"/>
  <c r="AM351" i="1"/>
  <c r="AM349" i="1"/>
  <c r="AM347" i="1"/>
  <c r="AM345" i="1"/>
  <c r="AM343" i="1"/>
  <c r="AM341" i="1"/>
  <c r="AM339" i="1"/>
  <c r="AM337" i="1"/>
  <c r="AM335" i="1"/>
  <c r="AM333" i="1"/>
  <c r="AM331" i="1"/>
  <c r="AM329" i="1"/>
  <c r="AM327" i="1"/>
  <c r="AM325" i="1"/>
  <c r="AM323" i="1"/>
  <c r="AM321" i="1"/>
  <c r="AM319" i="1"/>
  <c r="AM317" i="1"/>
  <c r="AM315" i="1"/>
  <c r="AM313" i="1"/>
  <c r="AM311" i="1"/>
  <c r="AM309" i="1"/>
  <c r="AM307" i="1"/>
  <c r="AM305" i="1"/>
  <c r="AM303" i="1"/>
  <c r="AM300" i="1"/>
  <c r="AM298" i="1"/>
  <c r="AM296" i="1"/>
  <c r="AM294" i="1"/>
  <c r="AM292" i="1"/>
  <c r="AM290" i="1"/>
  <c r="AM288" i="1"/>
  <c r="AM286" i="1"/>
  <c r="AM284" i="1"/>
  <c r="AM282" i="1"/>
  <c r="AM280" i="1"/>
  <c r="AM278" i="1"/>
  <c r="AM276" i="1"/>
  <c r="AM274" i="1"/>
  <c r="AM272" i="1"/>
  <c r="AM270" i="1"/>
  <c r="AM268" i="1"/>
  <c r="AM266" i="1"/>
  <c r="AM264" i="1"/>
  <c r="AM262" i="1"/>
  <c r="AM96" i="1"/>
  <c r="AN87" i="1"/>
  <c r="AN75" i="1"/>
  <c r="AN77" i="1"/>
  <c r="AN73" i="1"/>
  <c r="AN70" i="1"/>
  <c r="AN21" i="1"/>
  <c r="AM259" i="1"/>
  <c r="AM250" i="1"/>
  <c r="AM242" i="1"/>
  <c r="AM248" i="1"/>
  <c r="AM235" i="1"/>
  <c r="AM231" i="1"/>
  <c r="AM227" i="1"/>
  <c r="AM226" i="1"/>
  <c r="AM219" i="1"/>
  <c r="AM204" i="1"/>
  <c r="AM200" i="1"/>
  <c r="AM195" i="1"/>
  <c r="AM192" i="1"/>
  <c r="AM189" i="1"/>
  <c r="AM180" i="1"/>
  <c r="AM171" i="1"/>
  <c r="AM176" i="1"/>
  <c r="AM170" i="1"/>
  <c r="AM167" i="1"/>
  <c r="AN74" i="1"/>
  <c r="AN76" i="1"/>
  <c r="AN78" i="1"/>
  <c r="AN72" i="1"/>
  <c r="AM1034" i="1"/>
  <c r="AM1032" i="1"/>
  <c r="AM1030" i="1"/>
  <c r="AM1028" i="1"/>
  <c r="AM1026" i="1"/>
  <c r="AM1024" i="1"/>
  <c r="AM1022" i="1"/>
  <c r="AM1020" i="1"/>
  <c r="AM1018" i="1"/>
  <c r="AM1016" i="1"/>
  <c r="AM1014" i="1"/>
  <c r="AM1012" i="1"/>
  <c r="AM1010" i="1"/>
  <c r="AM1008" i="1"/>
  <c r="AM1006" i="1"/>
  <c r="AM1004" i="1"/>
  <c r="AM1002" i="1"/>
  <c r="AM1000" i="1"/>
  <c r="AM998" i="1"/>
  <c r="AM996" i="1"/>
  <c r="AM994" i="1"/>
  <c r="AM992" i="1"/>
  <c r="AM990" i="1"/>
  <c r="AM988" i="1"/>
  <c r="AM986" i="1"/>
  <c r="AM984" i="1"/>
  <c r="AM982" i="1"/>
  <c r="AM980" i="1"/>
  <c r="AM978" i="1"/>
  <c r="AM976" i="1"/>
  <c r="AM974" i="1"/>
  <c r="AM972" i="1"/>
  <c r="AM970" i="1"/>
  <c r="AM968" i="1"/>
  <c r="AM966" i="1"/>
  <c r="AM964" i="1"/>
  <c r="AM962" i="1"/>
  <c r="AM960" i="1"/>
  <c r="AM958" i="1"/>
  <c r="AM956" i="1"/>
  <c r="AM954" i="1"/>
  <c r="AM952" i="1"/>
  <c r="AM950" i="1"/>
  <c r="AM948" i="1"/>
  <c r="AM946" i="1"/>
  <c r="AM944" i="1"/>
  <c r="AM942" i="1"/>
  <c r="AM940" i="1"/>
  <c r="AM938" i="1"/>
  <c r="AM936" i="1"/>
  <c r="AM934" i="1"/>
  <c r="AM932" i="1"/>
  <c r="AM930" i="1"/>
  <c r="AM928" i="1"/>
  <c r="AM926" i="1"/>
  <c r="AM924" i="1"/>
  <c r="AM922" i="1"/>
  <c r="AM920" i="1"/>
  <c r="AM918" i="1"/>
  <c r="AM916" i="1"/>
  <c r="AM914" i="1"/>
  <c r="AM912" i="1"/>
  <c r="AM910" i="1"/>
  <c r="AM908" i="1"/>
  <c r="AM906" i="1"/>
  <c r="AM904" i="1"/>
  <c r="AM902" i="1"/>
  <c r="AM900" i="1"/>
  <c r="AM898" i="1"/>
  <c r="AM896" i="1"/>
  <c r="AM894" i="1"/>
  <c r="AM892" i="1"/>
  <c r="AM890" i="1"/>
  <c r="AM888" i="1"/>
  <c r="AM886" i="1"/>
  <c r="AM884" i="1"/>
  <c r="AM882" i="1"/>
  <c r="AM880" i="1"/>
  <c r="AM878" i="1"/>
  <c r="AM876" i="1"/>
  <c r="AM874" i="1"/>
  <c r="AM872" i="1"/>
  <c r="AM870" i="1"/>
  <c r="AM868" i="1"/>
  <c r="AM866" i="1"/>
  <c r="AM864" i="1"/>
  <c r="AM862" i="1"/>
  <c r="AM860" i="1"/>
  <c r="AM858" i="1"/>
  <c r="AM856" i="1"/>
  <c r="AM854" i="1"/>
  <c r="AM852" i="1"/>
  <c r="AM850" i="1"/>
  <c r="AM848" i="1"/>
  <c r="AM846" i="1"/>
  <c r="AM844" i="1"/>
  <c r="AM842" i="1"/>
  <c r="AM840" i="1"/>
  <c r="AM838" i="1"/>
  <c r="AM836" i="1"/>
  <c r="AM834" i="1"/>
  <c r="AM832" i="1"/>
  <c r="AM830" i="1"/>
  <c r="AM828" i="1"/>
  <c r="AM826" i="1"/>
  <c r="AM824" i="1"/>
  <c r="AM822" i="1"/>
  <c r="AM820" i="1"/>
  <c r="AM818" i="1"/>
  <c r="AM816" i="1"/>
  <c r="AM814" i="1"/>
  <c r="AM812" i="1"/>
  <c r="AM810" i="1"/>
  <c r="AM808" i="1"/>
  <c r="AM806" i="1"/>
  <c r="AM804" i="1"/>
  <c r="AM802" i="1"/>
  <c r="AM800" i="1"/>
  <c r="AM798" i="1"/>
  <c r="AM796" i="1"/>
  <c r="AM794" i="1"/>
  <c r="AM792" i="1"/>
  <c r="AM790" i="1"/>
  <c r="AM788" i="1"/>
  <c r="AM786" i="1"/>
  <c r="AM784" i="1"/>
  <c r="AM782" i="1"/>
  <c r="AM780" i="1"/>
  <c r="AM778" i="1"/>
  <c r="AM776" i="1"/>
  <c r="AM774" i="1"/>
  <c r="AM772" i="1"/>
  <c r="AM770" i="1"/>
  <c r="AM768" i="1"/>
  <c r="AM766" i="1"/>
  <c r="AM764" i="1"/>
  <c r="AM762" i="1"/>
  <c r="AM760" i="1"/>
  <c r="AM758" i="1"/>
  <c r="AM756" i="1"/>
  <c r="AM754" i="1"/>
  <c r="AM752" i="1"/>
  <c r="AM750" i="1"/>
  <c r="AM748" i="1"/>
  <c r="AM746" i="1"/>
  <c r="AM744" i="1"/>
  <c r="AM742" i="1"/>
  <c r="AM740" i="1"/>
  <c r="AM738" i="1"/>
  <c r="AM736" i="1"/>
  <c r="AM734" i="1"/>
  <c r="AM732" i="1"/>
  <c r="AM730" i="1"/>
  <c r="AM728" i="1"/>
  <c r="AM726" i="1"/>
  <c r="AM724" i="1"/>
  <c r="AM722" i="1"/>
  <c r="AM720" i="1"/>
  <c r="AM718" i="1"/>
  <c r="AM716" i="1"/>
  <c r="AM714" i="1"/>
  <c r="AM712" i="1"/>
  <c r="AM710" i="1"/>
  <c r="AM708" i="1"/>
  <c r="AM706" i="1"/>
  <c r="AM704" i="1"/>
  <c r="AM702" i="1"/>
  <c r="AM700" i="1"/>
  <c r="AM698" i="1"/>
  <c r="AM696" i="1"/>
  <c r="AM694" i="1"/>
  <c r="AM692" i="1"/>
  <c r="AM690" i="1"/>
  <c r="AM688" i="1"/>
  <c r="AM686" i="1"/>
  <c r="AM684" i="1"/>
  <c r="AM682" i="1"/>
  <c r="AM680" i="1"/>
  <c r="AM678" i="1"/>
  <c r="AM676" i="1"/>
  <c r="AM674" i="1"/>
  <c r="AM672" i="1"/>
  <c r="AM670" i="1"/>
  <c r="AM668" i="1"/>
  <c r="AM666" i="1"/>
  <c r="AM664" i="1"/>
  <c r="AM662" i="1"/>
  <c r="AM660" i="1"/>
  <c r="AM658" i="1"/>
  <c r="AM656" i="1"/>
  <c r="AM654" i="1"/>
  <c r="AM652" i="1"/>
  <c r="AM650" i="1"/>
  <c r="AM648" i="1"/>
  <c r="AM646" i="1"/>
  <c r="AM644" i="1"/>
  <c r="AM642" i="1"/>
  <c r="AM640" i="1"/>
  <c r="AM638" i="1"/>
  <c r="AM636" i="1"/>
  <c r="AM634" i="1"/>
  <c r="AM632" i="1"/>
  <c r="AM630" i="1"/>
  <c r="AM628" i="1"/>
  <c r="AM626" i="1"/>
  <c r="AM624" i="1"/>
  <c r="AM622" i="1"/>
  <c r="AM620" i="1"/>
  <c r="AM618" i="1"/>
  <c r="AM616" i="1"/>
  <c r="AM614" i="1"/>
  <c r="AM612" i="1"/>
  <c r="AM610" i="1"/>
  <c r="AM608" i="1"/>
  <c r="AM606" i="1"/>
  <c r="AM604" i="1"/>
  <c r="AM602" i="1"/>
  <c r="AM600" i="1"/>
  <c r="AM598" i="1"/>
  <c r="AM596" i="1"/>
  <c r="AM594" i="1"/>
  <c r="AM592" i="1"/>
  <c r="AM590" i="1"/>
  <c r="AM588" i="1"/>
  <c r="AM586" i="1"/>
  <c r="AM584" i="1"/>
  <c r="AM582" i="1"/>
  <c r="AM580" i="1"/>
  <c r="AM578" i="1"/>
  <c r="AM576" i="1"/>
  <c r="AM574" i="1"/>
  <c r="AM572" i="1"/>
  <c r="AM570" i="1"/>
  <c r="AM568" i="1"/>
  <c r="AM566" i="1"/>
  <c r="AM564" i="1"/>
  <c r="AM562" i="1"/>
  <c r="AM560" i="1"/>
  <c r="AM558" i="1"/>
  <c r="AM556" i="1"/>
  <c r="AM554" i="1"/>
  <c r="AM552" i="1"/>
  <c r="AM550" i="1"/>
  <c r="AM548" i="1"/>
  <c r="AM546" i="1"/>
  <c r="AM544" i="1"/>
  <c r="AM542" i="1"/>
  <c r="AM540" i="1"/>
  <c r="AM538" i="1"/>
  <c r="AM536" i="1"/>
  <c r="AM534" i="1"/>
  <c r="AM532" i="1"/>
  <c r="AM530" i="1"/>
  <c r="AM528" i="1"/>
  <c r="AM526" i="1"/>
  <c r="AM524" i="1"/>
  <c r="AM522" i="1"/>
  <c r="AM520" i="1"/>
  <c r="AM518" i="1"/>
  <c r="AM516" i="1"/>
  <c r="AM514" i="1"/>
  <c r="AM512" i="1"/>
  <c r="AM510" i="1"/>
  <c r="AM508" i="1"/>
  <c r="AM506" i="1"/>
  <c r="AM504" i="1"/>
  <c r="AM502" i="1"/>
  <c r="AM500" i="1"/>
  <c r="AM498" i="1"/>
  <c r="AM496" i="1"/>
  <c r="AM494" i="1"/>
  <c r="AM492" i="1"/>
  <c r="AM490" i="1"/>
  <c r="AM488" i="1"/>
  <c r="AM486" i="1"/>
  <c r="AM484" i="1"/>
  <c r="AM482" i="1"/>
  <c r="AM480" i="1"/>
  <c r="AM478" i="1"/>
  <c r="AM476" i="1"/>
  <c r="AM474" i="1"/>
  <c r="AM472" i="1"/>
  <c r="AM470" i="1"/>
  <c r="AM468" i="1"/>
  <c r="AM466" i="1"/>
  <c r="AM464" i="1"/>
  <c r="AM462" i="1"/>
  <c r="AM460" i="1"/>
  <c r="AM458" i="1"/>
  <c r="AM456" i="1"/>
  <c r="AM454" i="1"/>
  <c r="AM452" i="1"/>
  <c r="AM450" i="1"/>
  <c r="AM448" i="1"/>
  <c r="AM446" i="1"/>
  <c r="AM444" i="1"/>
  <c r="AM442" i="1"/>
  <c r="AM440" i="1"/>
  <c r="AM438" i="1"/>
  <c r="AM436" i="1"/>
  <c r="AM434" i="1"/>
  <c r="AM432" i="1"/>
  <c r="AM430" i="1"/>
  <c r="AM428" i="1"/>
  <c r="AM426" i="1"/>
  <c r="AM424" i="1"/>
  <c r="AM422" i="1"/>
  <c r="AM420" i="1"/>
  <c r="AM418" i="1"/>
  <c r="AM416" i="1"/>
  <c r="AM414" i="1"/>
  <c r="AM412" i="1"/>
  <c r="AM410" i="1"/>
  <c r="AM408" i="1"/>
  <c r="AM406" i="1"/>
  <c r="AM404" i="1"/>
  <c r="AM402" i="1"/>
  <c r="AM400" i="1"/>
  <c r="AM398" i="1"/>
  <c r="AM396" i="1"/>
  <c r="AM394" i="1"/>
  <c r="AM392" i="1"/>
  <c r="AM390" i="1"/>
  <c r="AM388" i="1"/>
  <c r="AM386" i="1"/>
  <c r="AM384" i="1"/>
  <c r="AM382" i="1"/>
  <c r="AM380" i="1"/>
  <c r="AM378" i="1"/>
  <c r="AM376" i="1"/>
  <c r="AM374" i="1"/>
  <c r="AM372" i="1"/>
  <c r="AM370" i="1"/>
  <c r="AM368" i="1"/>
  <c r="AM366" i="1"/>
  <c r="AM364" i="1"/>
  <c r="AM362" i="1"/>
  <c r="AM360" i="1"/>
  <c r="AM358" i="1"/>
  <c r="AM356" i="1"/>
  <c r="AM354" i="1"/>
  <c r="AM352" i="1"/>
  <c r="AM350" i="1"/>
  <c r="AM348" i="1"/>
  <c r="AM346" i="1"/>
  <c r="AM344" i="1"/>
  <c r="AM342" i="1"/>
  <c r="AM340" i="1"/>
  <c r="AM338" i="1"/>
  <c r="AM336" i="1"/>
  <c r="AM334" i="1"/>
  <c r="AM332" i="1"/>
  <c r="AM330" i="1"/>
  <c r="AM328" i="1"/>
  <c r="AM326" i="1"/>
  <c r="AM324" i="1"/>
  <c r="AM322" i="1"/>
  <c r="AM320" i="1"/>
  <c r="AM318" i="1"/>
  <c r="AM316" i="1"/>
  <c r="AM314" i="1"/>
  <c r="AM312" i="1"/>
  <c r="AM310" i="1"/>
  <c r="AM308" i="1"/>
  <c r="AM306" i="1"/>
  <c r="AM304" i="1"/>
  <c r="AM302" i="1"/>
  <c r="AM299" i="1"/>
  <c r="AM297" i="1"/>
  <c r="AM295" i="1"/>
  <c r="AM293" i="1"/>
  <c r="AM291" i="1"/>
  <c r="AM289" i="1"/>
  <c r="AM287" i="1"/>
  <c r="AM285" i="1"/>
  <c r="AM283" i="1"/>
  <c r="AM281" i="1"/>
  <c r="AM279" i="1"/>
  <c r="AM277" i="1"/>
  <c r="AM275" i="1"/>
  <c r="AM273" i="1"/>
  <c r="AM271" i="1"/>
  <c r="AM269" i="1"/>
  <c r="AM267" i="1"/>
  <c r="AM265" i="1"/>
  <c r="AM263" i="1"/>
  <c r="AM261" i="1"/>
  <c r="AM75" i="1"/>
  <c r="AM77" i="1"/>
  <c r="AM73" i="1"/>
  <c r="AM70" i="1"/>
  <c r="AM233" i="1"/>
  <c r="AM257" i="1"/>
  <c r="AM256" i="1"/>
  <c r="AM255" i="1"/>
  <c r="AM254" i="1"/>
  <c r="AM253" i="1"/>
  <c r="AM252" i="1"/>
  <c r="AM251" i="1"/>
  <c r="AM240" i="1"/>
  <c r="AM244" i="1"/>
  <c r="AM238" i="1"/>
  <c r="AM246" i="1"/>
  <c r="AM234" i="1"/>
  <c r="AM229" i="1"/>
  <c r="AM224" i="1"/>
  <c r="AM221" i="1"/>
  <c r="AM217" i="1"/>
  <c r="AM215" i="1"/>
  <c r="AM207" i="1"/>
  <c r="AM202" i="1"/>
  <c r="AM197" i="1"/>
  <c r="AM194" i="1"/>
  <c r="AM185" i="1"/>
  <c r="AM187" i="1"/>
  <c r="AM183" i="1"/>
  <c r="AM173" i="1"/>
  <c r="AM178" i="1"/>
  <c r="AM181" i="1"/>
  <c r="AM165" i="1"/>
  <c r="AM175" i="1"/>
  <c r="AM94" i="1"/>
  <c r="AM93" i="1"/>
  <c r="AM74" i="1"/>
  <c r="AM76" i="1"/>
  <c r="AM78" i="1"/>
  <c r="AM72" i="1"/>
  <c r="AM258" i="1"/>
  <c r="AM249" i="1"/>
  <c r="AM243" i="1"/>
  <c r="AM239" i="1"/>
  <c r="AM236" i="1"/>
  <c r="AM232" i="1"/>
  <c r="AM223" i="1"/>
  <c r="AM222" i="1"/>
  <c r="AM218" i="1"/>
  <c r="AM214" i="1"/>
  <c r="AM213" i="1"/>
  <c r="AM212" i="1"/>
  <c r="AM211" i="1"/>
  <c r="AM210" i="1"/>
  <c r="AM208" i="1"/>
  <c r="AM101" i="1"/>
  <c r="AM100" i="1"/>
  <c r="AM97" i="1"/>
  <c r="AM98" i="1"/>
  <c r="AM99" i="1"/>
  <c r="AM95" i="1"/>
  <c r="AM92" i="1"/>
  <c r="AM91" i="1"/>
  <c r="AM90" i="1"/>
  <c r="AM89" i="1"/>
  <c r="AM87" i="1"/>
  <c r="AM22" i="1"/>
  <c r="S614" i="1"/>
  <c r="S879" i="1"/>
  <c r="S945" i="1"/>
  <c r="S615" i="1"/>
  <c r="T743" i="1"/>
  <c r="T711" i="1"/>
  <c r="T941" i="1"/>
  <c r="S712" i="1"/>
  <c r="T943" i="1"/>
  <c r="T709" i="1"/>
  <c r="T741" i="1"/>
  <c r="T850" i="1"/>
  <c r="T617" i="1"/>
  <c r="S745" i="1"/>
  <c r="S708" i="1"/>
  <c r="T742" i="1"/>
  <c r="S616" i="1"/>
  <c r="S710" i="1"/>
  <c r="T746" i="1"/>
  <c r="S618" i="1"/>
  <c r="T744" i="1"/>
  <c r="T8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 xml:space="preserve">Przemysl:
</t>
        </r>
        <r>
          <rPr>
            <sz val="8"/>
            <color rgb="FF000000"/>
            <rFont val="Tahoma"/>
            <family val="2"/>
          </rPr>
          <t>R...Rotwein, W...Weißwein, O...Rosé, S...Sprudel, Ü...Süßwein</t>
        </r>
      </text>
    </comment>
    <comment ref="L1" authorId="0" shapeId="0" xr:uid="{00000000-0006-0000-0000-000002000000}">
      <text>
        <r>
          <rPr>
            <b/>
            <sz val="8"/>
            <color rgb="FF000000"/>
            <rFont val="Tahoma"/>
            <family val="2"/>
          </rPr>
          <t xml:space="preserve">Przemysl:
</t>
        </r>
        <r>
          <rPr>
            <sz val="8"/>
            <color rgb="FF000000"/>
            <rFont val="Tahoma"/>
            <family val="2"/>
          </rPr>
          <t>Preis pro Flasche</t>
        </r>
      </text>
    </comment>
    <comment ref="M1" authorId="0" shapeId="0" xr:uid="{00000000-0006-0000-0000-000003000000}">
      <text>
        <r>
          <rPr>
            <b/>
            <sz val="8"/>
            <color rgb="FF000000"/>
            <rFont val="Tahoma"/>
            <family val="2"/>
          </rPr>
          <t xml:space="preserve">Przemysl:
</t>
        </r>
        <r>
          <rPr>
            <sz val="8"/>
            <color rgb="FF000000"/>
            <rFont val="Tahoma"/>
            <family val="2"/>
          </rPr>
          <t>In welchem Jahr gekauft</t>
        </r>
      </text>
    </comment>
    <comment ref="N1" authorId="0" shapeId="0" xr:uid="{00000000-0006-0000-0000-000004000000}">
      <text>
        <r>
          <rPr>
            <b/>
            <sz val="8"/>
            <color rgb="FF000000"/>
            <rFont val="Tahoma"/>
            <family val="2"/>
          </rPr>
          <t xml:space="preserve">Przemysl:
</t>
        </r>
        <r>
          <rPr>
            <sz val="8"/>
            <color rgb="FF000000"/>
            <rFont val="Arial"/>
            <family val="2"/>
          </rPr>
          <t xml:space="preserve">Wine Spectator (WS)
</t>
        </r>
        <r>
          <rPr>
            <sz val="8"/>
            <color rgb="FF000000"/>
            <rFont val="Arial"/>
            <family val="2"/>
          </rPr>
          <t xml:space="preserve">Wine Advocate (WA)
</t>
        </r>
        <r>
          <rPr>
            <sz val="8"/>
            <color rgb="FF000000"/>
            <rFont val="Arial"/>
            <family val="2"/>
          </rPr>
          <t xml:space="preserve">Vinous (VI)
</t>
        </r>
        <r>
          <rPr>
            <sz val="8"/>
            <color rgb="FF000000"/>
            <rFont val="Tahoma"/>
            <family val="2"/>
          </rPr>
          <t xml:space="preserve">Gambero Rosso (GR)
</t>
        </r>
        <r>
          <rPr>
            <sz val="8"/>
            <color rgb="FF000000"/>
            <rFont val="Tahoma"/>
            <family val="2"/>
          </rPr>
          <t xml:space="preserve">Le Classement (LC)
</t>
        </r>
        <r>
          <rPr>
            <sz val="8"/>
            <color rgb="FF000000"/>
            <rFont val="Tahoma"/>
            <family val="2"/>
          </rPr>
          <t xml:space="preserve">Fallstaff (FS)
</t>
        </r>
        <r>
          <rPr>
            <sz val="8"/>
            <color rgb="FF000000"/>
            <rFont val="Tahoma"/>
            <family val="2"/>
          </rPr>
          <t xml:space="preserve">Rober Parker (RP)
</t>
        </r>
        <r>
          <rPr>
            <sz val="8"/>
            <color rgb="FF000000"/>
            <rFont val="Tahoma"/>
            <family val="2"/>
          </rPr>
          <t xml:space="preserve">Cellar Tracker (CT)
</t>
        </r>
        <r>
          <rPr>
            <sz val="8"/>
            <color rgb="FF000000"/>
            <rFont val="Tahoma"/>
            <family val="2"/>
          </rPr>
          <t>Decanter (DE)</t>
        </r>
      </text>
    </comment>
    <comment ref="Q1" authorId="0" shapeId="0" xr:uid="{00000000-0006-0000-0000-000005000000}">
      <text>
        <r>
          <rPr>
            <b/>
            <sz val="8"/>
            <color rgb="FF000000"/>
            <rFont val="Tahoma"/>
            <family val="2"/>
          </rPr>
          <t xml:space="preserve">Przemysl:
</t>
        </r>
        <r>
          <rPr>
            <sz val="8"/>
            <color rgb="FF000000"/>
            <rFont val="Tahoma"/>
            <family val="2"/>
          </rPr>
          <t>In welchem Jahr getrunken</t>
        </r>
      </text>
    </comment>
  </commentList>
</comments>
</file>

<file path=xl/sharedStrings.xml><?xml version="1.0" encoding="utf-8"?>
<sst xmlns="http://schemas.openxmlformats.org/spreadsheetml/2006/main" count="10923" uniqueCount="1660">
  <si>
    <t>Art</t>
  </si>
  <si>
    <t>Jahr-
gang</t>
  </si>
  <si>
    <t>Land</t>
  </si>
  <si>
    <t># Flaschen gekauft</t>
  </si>
  <si>
    <t># Flaschen im Keller</t>
  </si>
  <si>
    <t>Erzeuger</t>
  </si>
  <si>
    <t>Name</t>
  </si>
  <si>
    <t>Traube</t>
  </si>
  <si>
    <t>Preis</t>
  </si>
  <si>
    <t>Ge-
Kauft</t>
  </si>
  <si>
    <t>Wo
gekauft</t>
  </si>
  <si>
    <t>Anlass</t>
  </si>
  <si>
    <t>Getrunken</t>
  </si>
  <si>
    <t>Kommentar</t>
  </si>
  <si>
    <t>€ Einkauf</t>
  </si>
  <si>
    <t>€ im Keller</t>
  </si>
  <si>
    <t>RM</t>
  </si>
  <si>
    <t>F</t>
  </si>
  <si>
    <t>Les Vignes des Deux Soleils</t>
  </si>
  <si>
    <t>Les Romains</t>
  </si>
  <si>
    <t>Cuvee Rot</t>
  </si>
  <si>
    <t>Mitbringsel Heidi</t>
  </si>
  <si>
    <t>I</t>
  </si>
  <si>
    <t>Terrabianca</t>
  </si>
  <si>
    <t>Piano del Cipresso</t>
  </si>
  <si>
    <t>Mitbringsel Apotheke</t>
  </si>
  <si>
    <t>Baron Di Pauli</t>
  </si>
  <si>
    <t>Arzio</t>
  </si>
  <si>
    <t>Kellerei Kaltern</t>
  </si>
  <si>
    <t>Südtirolurlaub 2017</t>
  </si>
  <si>
    <t>W</t>
  </si>
  <si>
    <t>Dynamis Riesling</t>
  </si>
  <si>
    <t>Riesling</t>
  </si>
  <si>
    <t>Müller Thurgau</t>
  </si>
  <si>
    <t>S</t>
  </si>
  <si>
    <t>Brut Nature</t>
  </si>
  <si>
    <t>Chardonnay</t>
  </si>
  <si>
    <t>Ü</t>
  </si>
  <si>
    <t>Franz Haas</t>
  </si>
  <si>
    <t>Moscato Rosa</t>
  </si>
  <si>
    <t>Lepus</t>
  </si>
  <si>
    <t>Weissburgunder</t>
  </si>
  <si>
    <t>R</t>
  </si>
  <si>
    <t>Istante</t>
  </si>
  <si>
    <t>Merlot</t>
  </si>
  <si>
    <t>Manna</t>
  </si>
  <si>
    <t>Cuvee Weiß</t>
  </si>
  <si>
    <t>Lageder</t>
  </si>
  <si>
    <t>Löwengang Cabernet</t>
  </si>
  <si>
    <t>MCM Merlot</t>
  </si>
  <si>
    <t>Lagrein Lindenburg</t>
  </si>
  <si>
    <t>Lagrein</t>
  </si>
  <si>
    <t>Schlosskellerei Turmhof</t>
  </si>
  <si>
    <t>Turmhof Lagrein</t>
  </si>
  <si>
    <t>Weingut Kornell</t>
  </si>
  <si>
    <t>Aichberg</t>
  </si>
  <si>
    <t>Gemischter Satz</t>
  </si>
  <si>
    <t>Sauvignon</t>
  </si>
  <si>
    <t>Sauvignon Blanc</t>
  </si>
  <si>
    <t>Kellerei Terlan</t>
  </si>
  <si>
    <t>Lagrein Gries</t>
  </si>
  <si>
    <t>Nova Domus</t>
  </si>
  <si>
    <t>Quarz</t>
  </si>
  <si>
    <t>Schreckbichl</t>
  </si>
  <si>
    <t>Canthus Passito</t>
  </si>
  <si>
    <t>Petit Manseng</t>
  </si>
  <si>
    <t>WM</t>
  </si>
  <si>
    <t>Chardonnay Lafoa</t>
  </si>
  <si>
    <t>Cabernet Sauvignon Lafoa</t>
  </si>
  <si>
    <t>Cabernet Sauvignon</t>
  </si>
  <si>
    <t>Merlot Cornell</t>
  </si>
  <si>
    <t>Villa Nigra</t>
  </si>
  <si>
    <t>Pinot Noir</t>
  </si>
  <si>
    <t>Sigis Mundus</t>
  </si>
  <si>
    <t>Cornelius</t>
  </si>
  <si>
    <t>Manincor</t>
  </si>
  <si>
    <t>Castel Campan</t>
  </si>
  <si>
    <t>Cassiano</t>
  </si>
  <si>
    <t>Rubatsch</t>
  </si>
  <si>
    <t>Tannenberg</t>
  </si>
  <si>
    <t>Sophie</t>
  </si>
  <si>
    <t>Eichhorn</t>
  </si>
  <si>
    <t>Cantina Girlan</t>
  </si>
  <si>
    <t>Laurin Lagrein-Merlot</t>
  </si>
  <si>
    <t>Cabernet Doss</t>
  </si>
  <si>
    <t>Arunda</t>
  </si>
  <si>
    <t>Spumante Brut</t>
  </si>
  <si>
    <t>Tenuta di Castellaro</t>
  </si>
  <si>
    <t>Ossidiano</t>
  </si>
  <si>
    <t>Mailversand Tenuta di Castellaro</t>
  </si>
  <si>
    <t>keine Magnum vor Ort</t>
  </si>
  <si>
    <t>Allegrini</t>
  </si>
  <si>
    <t>Solosole</t>
  </si>
  <si>
    <t>Vermentino</t>
  </si>
  <si>
    <t>Hostaria Verona 2017</t>
  </si>
  <si>
    <t>Recioto Valpolicella</t>
  </si>
  <si>
    <t>Amarone</t>
  </si>
  <si>
    <t>La Grola</t>
  </si>
  <si>
    <t>Palazzo</t>
  </si>
  <si>
    <t>D</t>
  </si>
  <si>
    <t>Reinhold Fuchs</t>
  </si>
  <si>
    <t>Pommerner Sonnenuhr</t>
  </si>
  <si>
    <t>Mitbringsel Georg Vallendar</t>
  </si>
  <si>
    <t>Chateau La Nerthe</t>
  </si>
  <si>
    <t>Mitbringsel Eltern</t>
  </si>
  <si>
    <t>Roccolo Grassi</t>
  </si>
  <si>
    <t>Mitbringsel Ursula/Poldi</t>
  </si>
  <si>
    <t>Valpolicella Superiore</t>
  </si>
  <si>
    <t>San Leonardo</t>
  </si>
  <si>
    <t>Kurzurlaub Gardasee 2017/II</t>
  </si>
  <si>
    <t>Terre di San Leonardo</t>
  </si>
  <si>
    <t>Villa Gresti</t>
  </si>
  <si>
    <t>Kellerei Tramin</t>
  </si>
  <si>
    <t>Rungg</t>
  </si>
  <si>
    <t>Geschenk Hannas</t>
  </si>
  <si>
    <t>Abtei Neustift</t>
  </si>
  <si>
    <t>Praepositus Riesling</t>
  </si>
  <si>
    <t>Bozen</t>
  </si>
  <si>
    <t>Geburtstag Lilli</t>
  </si>
  <si>
    <t>Porphyr</t>
  </si>
  <si>
    <t>Occhipinti</t>
  </si>
  <si>
    <t>Il Frappato</t>
  </si>
  <si>
    <t>Frappato</t>
  </si>
  <si>
    <t>Il Buongustaio/Randazzo</t>
  </si>
  <si>
    <t>Urlaub 2017</t>
  </si>
  <si>
    <t>SP68</t>
  </si>
  <si>
    <t>Daino</t>
  </si>
  <si>
    <t>Suber</t>
  </si>
  <si>
    <t>Nero d'Avola</t>
  </si>
  <si>
    <t>Le Casematte</t>
  </si>
  <si>
    <t>Faro</t>
  </si>
  <si>
    <t>Planeta</t>
  </si>
  <si>
    <t>DiVino/</t>
  </si>
  <si>
    <t>Hauner</t>
  </si>
  <si>
    <t>Malvasia Passito</t>
  </si>
  <si>
    <t>Malvasia</t>
  </si>
  <si>
    <t>Laise/Lipari</t>
  </si>
  <si>
    <t>Lantieri</t>
  </si>
  <si>
    <t>I Vigneri</t>
  </si>
  <si>
    <t>Aurora</t>
  </si>
  <si>
    <t>Carricante</t>
  </si>
  <si>
    <t>Vigna di Milo</t>
  </si>
  <si>
    <t>Vignudilice</t>
  </si>
  <si>
    <t>Gulfi</t>
  </si>
  <si>
    <t>Neromaccarj</t>
  </si>
  <si>
    <t>Nerobuffalefj</t>
  </si>
  <si>
    <t>Pino</t>
  </si>
  <si>
    <t>Reseca</t>
  </si>
  <si>
    <t>Corinto</t>
  </si>
  <si>
    <t>Pomice</t>
  </si>
  <si>
    <t>Cantrina</t>
  </si>
  <si>
    <t>Sole di Dario</t>
  </si>
  <si>
    <t>Kurzurlaub Gardasee 2017</t>
  </si>
  <si>
    <t>Zerdi</t>
  </si>
  <si>
    <t>Riné</t>
  </si>
  <si>
    <t>Nepomuceno</t>
  </si>
  <si>
    <t>Comincioli</t>
  </si>
  <si>
    <t>Perli</t>
  </si>
  <si>
    <t>Riviera</t>
  </si>
  <si>
    <t>Suler</t>
  </si>
  <si>
    <t>Strasserhof</t>
  </si>
  <si>
    <t>Weinausflug Südtirol nord Martin</t>
  </si>
  <si>
    <t>Kerner</t>
  </si>
  <si>
    <t>Sylvaner</t>
  </si>
  <si>
    <t>Köfererhof</t>
  </si>
  <si>
    <t>Eisacktaler Kellerei</t>
  </si>
  <si>
    <t>Sabiona</t>
  </si>
  <si>
    <t>Aristos</t>
  </si>
  <si>
    <t>Garlider</t>
  </si>
  <si>
    <t>Grüner Veltliner</t>
  </si>
  <si>
    <t>Kaiton</t>
  </si>
  <si>
    <t>Hofer Sterzing</t>
  </si>
  <si>
    <t>Lafoa</t>
  </si>
  <si>
    <t>A</t>
  </si>
  <si>
    <t>Schwarz</t>
  </si>
  <si>
    <t>Zweigelt</t>
  </si>
  <si>
    <t>Geschenk Hannahs</t>
  </si>
  <si>
    <t>Einkauf Gottardi</t>
  </si>
  <si>
    <t>Muri-Gries</t>
  </si>
  <si>
    <t>Lagrein Riserva</t>
  </si>
  <si>
    <t>Geschenk Eltern</t>
  </si>
  <si>
    <t>Montlobre</t>
  </si>
  <si>
    <t>Tete de Cuvee</t>
  </si>
  <si>
    <t>Gottardi</t>
  </si>
  <si>
    <t>Produttori di Manduria</t>
  </si>
  <si>
    <t>Elegia</t>
  </si>
  <si>
    <t>Primitivo</t>
  </si>
  <si>
    <t>Geschenk Bernhard</t>
  </si>
  <si>
    <t>Chateau d'Aydie</t>
  </si>
  <si>
    <t>ODÉ AYDIE BLANC SEC</t>
  </si>
  <si>
    <t>Cason Brusa</t>
  </si>
  <si>
    <t>Mitbringsel Miri/Georg</t>
  </si>
  <si>
    <t>Mastrobernardino</t>
  </si>
  <si>
    <t>Greco di Tufo</t>
  </si>
  <si>
    <t>Fuchs</t>
  </si>
  <si>
    <t>Roter Veltliner Steinberg</t>
  </si>
  <si>
    <t>Roter Veltliner</t>
  </si>
  <si>
    <t>Nier</t>
  </si>
  <si>
    <t>Mitbringsel Ralf/Claudia</t>
  </si>
  <si>
    <t>Sangiovese</t>
  </si>
  <si>
    <t>Geschenk Apotheke</t>
  </si>
  <si>
    <t>Pacherhof</t>
  </si>
  <si>
    <t>Geschenk</t>
  </si>
  <si>
    <t>Mitbringsel Gerhard</t>
  </si>
  <si>
    <t>Urban</t>
  </si>
  <si>
    <t>Bozen Mädelsshopping</t>
  </si>
  <si>
    <t>Thunhof</t>
  </si>
  <si>
    <t>Wiesenegg</t>
  </si>
  <si>
    <t>Elena Walch</t>
  </si>
  <si>
    <t>Chardonnay Castel Ringberg</t>
  </si>
  <si>
    <t>Merlot Kastellaz</t>
  </si>
  <si>
    <t>Grießbauerhof</t>
  </si>
  <si>
    <t>Cabernet Sauvignon Riserva (in Summe 97,80)</t>
  </si>
  <si>
    <t>Isarcus</t>
  </si>
  <si>
    <t>St.Michael Eppan</t>
  </si>
  <si>
    <t>Blauburgunder St. Valentin</t>
  </si>
  <si>
    <t>Masseria Li Veli</t>
  </si>
  <si>
    <t>Susumaniello</t>
  </si>
  <si>
    <t>Geschenk Törggelen Ulli, Margit, Simon</t>
  </si>
  <si>
    <t>Riesling Montiggl</t>
  </si>
  <si>
    <t>Südtirolurlaub 2016</t>
  </si>
  <si>
    <t>St. Valentin Chardonnay</t>
  </si>
  <si>
    <t>St. Valentin Sauvignon</t>
  </si>
  <si>
    <t>Kreuth</t>
  </si>
  <si>
    <t>Terlaner</t>
  </si>
  <si>
    <t>Gries</t>
  </si>
  <si>
    <t>Enovit Bozen</t>
  </si>
  <si>
    <t>Goldmuskateller</t>
  </si>
  <si>
    <t>Rosatum</t>
  </si>
  <si>
    <t>Rosenmuskateller</t>
  </si>
  <si>
    <t>Sand</t>
  </si>
  <si>
    <t>Formigar</t>
  </si>
  <si>
    <t>Masi</t>
  </si>
  <si>
    <t>M-Preis</t>
  </si>
  <si>
    <t>Geschenk Helli</t>
  </si>
  <si>
    <t>Polz</t>
  </si>
  <si>
    <t>Morillon Obegg</t>
  </si>
  <si>
    <t>Der Steirer</t>
  </si>
  <si>
    <t>Kurztrip Graz</t>
  </si>
  <si>
    <t>Sattlerhof</t>
  </si>
  <si>
    <t>Kranachberg</t>
  </si>
  <si>
    <t>Sabathi</t>
  </si>
  <si>
    <t>Pössnitzberg</t>
  </si>
  <si>
    <t>-</t>
  </si>
  <si>
    <t>Brut M</t>
  </si>
  <si>
    <t>Muskateller</t>
  </si>
  <si>
    <t>Harkamp</t>
  </si>
  <si>
    <t>Brut Reserve</t>
  </si>
  <si>
    <t>Brut</t>
  </si>
  <si>
    <t>Murgo</t>
  </si>
  <si>
    <t>Extra Brut</t>
  </si>
  <si>
    <t>Perivancu</t>
  </si>
  <si>
    <t>Sizilien 2016</t>
  </si>
  <si>
    <t>Tenuta delle Terre Nerre</t>
  </si>
  <si>
    <t>Etna Rosso Prephyloxera</t>
  </si>
  <si>
    <t>Etna Rosso Guardiola</t>
  </si>
  <si>
    <t>Etna Bianca Calderara Sottana</t>
  </si>
  <si>
    <t>Ciro Biondi</t>
  </si>
  <si>
    <t>Etna Bianca Chianta</t>
  </si>
  <si>
    <t>Etna Rosso San Nicolo</t>
  </si>
  <si>
    <t>Etna Rosso Cisterna Fuori</t>
  </si>
  <si>
    <t>Feudo Maccari</t>
  </si>
  <si>
    <t>Mahâris</t>
  </si>
  <si>
    <t>Sultana</t>
  </si>
  <si>
    <t>Moscato</t>
  </si>
  <si>
    <t>Saia</t>
  </si>
  <si>
    <t>Benanti</t>
  </si>
  <si>
    <t>Enta Rosso Serra della Contessa</t>
  </si>
  <si>
    <t>Tasca d'Almerita/Capofaro</t>
  </si>
  <si>
    <t>Passito</t>
  </si>
  <si>
    <t>Lipari Feinkost</t>
  </si>
  <si>
    <t>Malvasia/Corinto Nero</t>
  </si>
  <si>
    <t>Corinto Nero/Nero d'Avola</t>
  </si>
  <si>
    <t>Hochgrassnitzberg GSTK</t>
  </si>
  <si>
    <t>Urlaub Laschitz</t>
  </si>
  <si>
    <t>Tement</t>
  </si>
  <si>
    <t>Zieregg GSTK</t>
  </si>
  <si>
    <t>GR3</t>
  </si>
  <si>
    <t>Enoteca Verona</t>
  </si>
  <si>
    <t>Verona 2016</t>
  </si>
  <si>
    <t>Valpolicella Ripasso</t>
  </si>
  <si>
    <t>Cavalchina</t>
  </si>
  <si>
    <t>Amedeo Custoza Superiore</t>
  </si>
  <si>
    <t>Passito Bianco</t>
  </si>
  <si>
    <t>Inama</t>
  </si>
  <si>
    <t>Vigneto du Lot</t>
  </si>
  <si>
    <t>Garganega</t>
  </si>
  <si>
    <t>Vulcaia Fumé</t>
  </si>
  <si>
    <t>Oratoria di San Lorenzo</t>
  </si>
  <si>
    <t>Carmenere</t>
  </si>
  <si>
    <t>Begali</t>
  </si>
  <si>
    <t>Amarone Classico</t>
  </si>
  <si>
    <t>Monte Ca'Bianca (Amarone)</t>
  </si>
  <si>
    <t>Recioto</t>
  </si>
  <si>
    <t>L'Arco</t>
  </si>
  <si>
    <t>Rubeo</t>
  </si>
  <si>
    <t>Pietrus</t>
  </si>
  <si>
    <t>Coffele</t>
  </si>
  <si>
    <t>Le Sponde</t>
  </si>
  <si>
    <t>Alzari</t>
  </si>
  <si>
    <t>Pieropan</t>
  </si>
  <si>
    <t>La Rocca</t>
  </si>
  <si>
    <t>Franz Pichler</t>
  </si>
  <si>
    <t>Federspiel Bachgarten</t>
  </si>
  <si>
    <t>Vinothek Fohringer</t>
  </si>
  <si>
    <t>ARZ-Ausflug Wachau 2016</t>
  </si>
  <si>
    <t>Federspiel Terrassen</t>
  </si>
  <si>
    <t>Hirtzberger</t>
  </si>
  <si>
    <t>TBA Singerriedel</t>
  </si>
  <si>
    <t>BA</t>
  </si>
  <si>
    <t>Smaragd Hochrain</t>
  </si>
  <si>
    <t>Fohringer</t>
  </si>
  <si>
    <t>Cuvee</t>
  </si>
  <si>
    <t>Schmelz</t>
  </si>
  <si>
    <t>Best of Riesling</t>
  </si>
  <si>
    <t>Pichl Point</t>
  </si>
  <si>
    <t>Steinriegl</t>
  </si>
  <si>
    <t>Loibenberg</t>
  </si>
  <si>
    <t>Best of Grüner Veltliner</t>
  </si>
  <si>
    <t>Holzapfel</t>
  </si>
  <si>
    <t>Hippolyt</t>
  </si>
  <si>
    <t>Jülg</t>
  </si>
  <si>
    <t>Gelber Muskateller</t>
  </si>
  <si>
    <t>Vinocentral</t>
  </si>
  <si>
    <t>DSAG Frühlingsmeeting 2016</t>
  </si>
  <si>
    <t>Clemens Busch</t>
  </si>
  <si>
    <t>Marienburg Fahrlay</t>
  </si>
  <si>
    <t>Geil</t>
  </si>
  <si>
    <t>Brut Rosé</t>
  </si>
  <si>
    <t>Frauenberg</t>
  </si>
  <si>
    <t>Kellerei Bozen</t>
  </si>
  <si>
    <t>Vinalia</t>
  </si>
  <si>
    <t>Ausflug Bozen</t>
  </si>
  <si>
    <t>Mumelter</t>
  </si>
  <si>
    <t>Südtirolurlaub 2015</t>
  </si>
  <si>
    <t>Pepi</t>
  </si>
  <si>
    <t>Maglen</t>
  </si>
  <si>
    <t>Terminum</t>
  </si>
  <si>
    <t>Gewürztraminer</t>
  </si>
  <si>
    <t>Roen</t>
  </si>
  <si>
    <t>Carned – Kerner</t>
  </si>
  <si>
    <t>Exilissi Sell</t>
  </si>
  <si>
    <t>Serenade Passito</t>
  </si>
  <si>
    <t>Pfarrhof Cabernet</t>
  </si>
  <si>
    <t>Enosi</t>
  </si>
  <si>
    <t>Hofstätter</t>
  </si>
  <si>
    <t>Yngram</t>
  </si>
  <si>
    <t>Barthenau</t>
  </si>
  <si>
    <t>Gewürztraminer Spätlese</t>
  </si>
  <si>
    <t>Cashmere Passito</t>
  </si>
  <si>
    <t>Lagrein Castel Ringberg</t>
  </si>
  <si>
    <t>Kermesse</t>
  </si>
  <si>
    <t>Gewürztraminer Kastelaz</t>
  </si>
  <si>
    <t>Kastelt</t>
  </si>
  <si>
    <t>Sauvignon Lafoa</t>
  </si>
  <si>
    <t>Barbi</t>
  </si>
  <si>
    <t>I Vasari</t>
  </si>
  <si>
    <t>Montepulciano</t>
  </si>
  <si>
    <t>Urlaub 2015</t>
  </si>
  <si>
    <t>Trebbiano Barbi</t>
  </si>
  <si>
    <t>Trebbiano</t>
  </si>
  <si>
    <t>Oasi Degli Angeli</t>
  </si>
  <si>
    <t>Kurni</t>
  </si>
  <si>
    <t>Enoteca Spello</t>
  </si>
  <si>
    <t>Paolo Bea</t>
  </si>
  <si>
    <t>Pagliaro</t>
  </si>
  <si>
    <t>Sagrantino</t>
  </si>
  <si>
    <t>Pipparello</t>
  </si>
  <si>
    <t>Sagrantino Passito</t>
  </si>
  <si>
    <t>Di Majo Norante</t>
  </si>
  <si>
    <t>Don Luigi</t>
  </si>
  <si>
    <t>Ramitello</t>
  </si>
  <si>
    <t>Aglianico Bio</t>
  </si>
  <si>
    <t>Aglianico</t>
  </si>
  <si>
    <t>Tintilia</t>
  </si>
  <si>
    <t>Brut Falanghina</t>
  </si>
  <si>
    <t>Falanghina</t>
  </si>
  <si>
    <t>Apianae</t>
  </si>
  <si>
    <t>Moscato Reale</t>
  </si>
  <si>
    <t>D'Alfonso Del Sordo</t>
  </si>
  <si>
    <t>Guado San Leo</t>
  </si>
  <si>
    <t>Uva di Troia</t>
  </si>
  <si>
    <t>Enoteca L'Angolo Divino Peschici</t>
  </si>
  <si>
    <t>D'Arapri</t>
  </si>
  <si>
    <t>Riserva Nobile</t>
  </si>
  <si>
    <t>Bombino Bianco</t>
  </si>
  <si>
    <t>Gran Cuvée XXI Secolo</t>
  </si>
  <si>
    <t>Caprai</t>
  </si>
  <si>
    <t>25 Anni</t>
  </si>
  <si>
    <t>Sagrantino Collepiano</t>
  </si>
  <si>
    <t>Montefalco Rosso Riserva</t>
  </si>
  <si>
    <t>Franz Keller</t>
  </si>
  <si>
    <t>Sect brut</t>
  </si>
  <si>
    <t>Kurzurlaub Europapark</t>
  </si>
  <si>
    <t>Im Leh</t>
  </si>
  <si>
    <t>Franz Anton</t>
  </si>
  <si>
    <t>Oberberger Bassgeige</t>
  </si>
  <si>
    <t>Grauburgunder</t>
  </si>
  <si>
    <t>Andreas Laible</t>
  </si>
  <si>
    <t>Pinot Rosé Brut</t>
  </si>
  <si>
    <t>Riesling Brut</t>
  </si>
  <si>
    <t>Achat</t>
  </si>
  <si>
    <t>Klingelberger</t>
  </si>
  <si>
    <t>René Muré</t>
  </si>
  <si>
    <t>Clos St. Landelin</t>
  </si>
  <si>
    <t>Enotec René Muré, Colmar</t>
  </si>
  <si>
    <t>Cantina Rotaliana</t>
  </si>
  <si>
    <t>Clesurae</t>
  </si>
  <si>
    <t>Teroldego</t>
  </si>
  <si>
    <t>Enotec 12 Gradi</t>
  </si>
  <si>
    <t>Kurzurlaub Trient</t>
  </si>
  <si>
    <t>Hochzeitstag Kalterer See</t>
  </si>
  <si>
    <t>Erste+Neue</t>
  </si>
  <si>
    <t>Anthos</t>
  </si>
  <si>
    <t>Haderburg</t>
  </si>
  <si>
    <t>Pas Dosé</t>
  </si>
  <si>
    <t>Sauvignon - „di Lieben Aich?“</t>
  </si>
  <si>
    <t>Reserve della Contessa</t>
  </si>
  <si>
    <t>Moscato Gialla</t>
  </si>
  <si>
    <t>Krispel</t>
  </si>
  <si>
    <t>Herz Jesu Feuer</t>
  </si>
  <si>
    <t>Silberberg</t>
  </si>
  <si>
    <t>Meletin</t>
  </si>
  <si>
    <t>Vinothek bei der Oper</t>
  </si>
  <si>
    <t>Kurzurlaub Graz</t>
  </si>
  <si>
    <t>Zieregg</t>
  </si>
  <si>
    <t>Frankowitsch</t>
  </si>
  <si>
    <t>E</t>
  </si>
  <si>
    <t>Marques de Caceres</t>
  </si>
  <si>
    <t>Rioja Blanco</t>
  </si>
  <si>
    <t>Weinverkostung „Agapenwein 2015“</t>
  </si>
  <si>
    <t>Cantina di Soave</t>
  </si>
  <si>
    <t>Soave Rocca Sveva</t>
  </si>
  <si>
    <t>Belisario</t>
  </si>
  <si>
    <t>Del Cerro</t>
  </si>
  <si>
    <t>Verdicchio di Matelica</t>
  </si>
  <si>
    <t>Wedl</t>
  </si>
  <si>
    <t>Cantina di Custoza</t>
  </si>
  <si>
    <t>Bianco di Custoza</t>
  </si>
  <si>
    <t>Sauvignon Blanc Klassic</t>
  </si>
  <si>
    <t>Taferner</t>
  </si>
  <si>
    <t>Julius Klein</t>
  </si>
  <si>
    <t>Wiege</t>
  </si>
  <si>
    <t>Morillon Muschelkalk</t>
  </si>
  <si>
    <t>Geschenk Heidi</t>
  </si>
  <si>
    <t>Domaine de L'Arjolle</t>
  </si>
  <si>
    <t>Cuvée Monsieur Fourcade</t>
  </si>
  <si>
    <t>Geschenk Weihnachten 2014</t>
  </si>
  <si>
    <t>Erbhof Unterganzner – Josephus Mayr</t>
  </si>
  <si>
    <t>Sekt Rosé</t>
  </si>
  <si>
    <t>Kellerei Unterganzner</t>
  </si>
  <si>
    <t>Geburtstag Heidi</t>
  </si>
  <si>
    <t>Reif</t>
  </si>
  <si>
    <t>Palazzone</t>
  </si>
  <si>
    <t>Orvieto Classico Superiore Campo del Guardiano</t>
  </si>
  <si>
    <t>Alimentari in Orvieto</t>
  </si>
  <si>
    <t>Urlaub Korsika/Umbrien 2014</t>
  </si>
  <si>
    <t>Decugnano dei Barbi</t>
  </si>
  <si>
    <t>Orvieto Classico Superiore Il Bianco</t>
  </si>
  <si>
    <t>Antinori</t>
  </si>
  <si>
    <t>Cervaro della Sala</t>
  </si>
  <si>
    <t>Poliziano</t>
  </si>
  <si>
    <t>Vin Santo</t>
  </si>
  <si>
    <t>Mandrone di Lhosa</t>
  </si>
  <si>
    <t>Le Stanze</t>
  </si>
  <si>
    <t>Asinone</t>
  </si>
  <si>
    <t>Vino Nobile di Montepulciano</t>
  </si>
  <si>
    <t>O</t>
  </si>
  <si>
    <t>Domaine de Vaccelli</t>
  </si>
  <si>
    <t>Rosé</t>
  </si>
  <si>
    <t>Granit</t>
  </si>
  <si>
    <t>Cuvée Jean Claude Pietri</t>
  </si>
  <si>
    <t>Domaine de Pratavone</t>
  </si>
  <si>
    <t>Guillaume de Pratavone</t>
  </si>
  <si>
    <t>Manus Ritterhof</t>
  </si>
  <si>
    <t>MairMair Sterzing</t>
  </si>
  <si>
    <t>Abendessen Sterzing</t>
  </si>
  <si>
    <t>Linticlarus</t>
  </si>
  <si>
    <t>Chardonnay Linticlarus</t>
  </si>
  <si>
    <t>Niedermayr</t>
  </si>
  <si>
    <t>Lagrein Gries Riserva</t>
  </si>
  <si>
    <t>Rosis</t>
  </si>
  <si>
    <t>Ausflug Bozen 2</t>
  </si>
  <si>
    <t>Sauvignon Mock</t>
  </si>
  <si>
    <t>Blauburgunder Riserva</t>
  </si>
  <si>
    <t>Klosterkellerei Muri-Gries</t>
  </si>
  <si>
    <t>Lorenz Martini</t>
  </si>
  <si>
    <t>Comtissa Brut Reserve</t>
  </si>
  <si>
    <t>Ansitz Waldgries</t>
  </si>
  <si>
    <t>Cabernet Sauvignon Laurenz</t>
  </si>
  <si>
    <t>Ausflug Bozen 1</t>
  </si>
  <si>
    <t>Muster</t>
  </si>
  <si>
    <t>Grubthal – Sauvignon Blanc</t>
  </si>
  <si>
    <t>Vorbereitung Agape Paul</t>
  </si>
  <si>
    <t>Gmeiner</t>
  </si>
  <si>
    <t>Leithaberg – Muschelkalk</t>
  </si>
  <si>
    <t>Custoza – I Classici</t>
  </si>
  <si>
    <t>Mezzacorona</t>
  </si>
  <si>
    <t>Müller</t>
  </si>
  <si>
    <t>Göttweiger Berg – Martin</t>
  </si>
  <si>
    <t>Neumeister</t>
  </si>
  <si>
    <t>Junker</t>
  </si>
  <si>
    <t>Fred Loimer</t>
  </si>
  <si>
    <t>Lois</t>
  </si>
  <si>
    <t>Metro</t>
  </si>
  <si>
    <t>Netzl</t>
  </si>
  <si>
    <t>Barone Montalto</t>
  </si>
  <si>
    <t>Pinot Grigio</t>
  </si>
  <si>
    <t>Südtirolurlaub 2013</t>
  </si>
  <si>
    <t>Le Petit</t>
  </si>
  <si>
    <t>8.9.2016: sensationell</t>
  </si>
  <si>
    <t>Sauvignon St.Valentin</t>
  </si>
  <si>
    <t>Kellerei St. Michael/Eppan</t>
  </si>
  <si>
    <t>Chardonnay St. Valentin</t>
  </si>
  <si>
    <t>Merlot St. Valentin</t>
  </si>
  <si>
    <t>Comtess St. Valentin</t>
  </si>
  <si>
    <t>Kellerei Girlan</t>
  </si>
  <si>
    <t>Pasithea Oro</t>
  </si>
  <si>
    <t>Pasithea Rosa</t>
  </si>
  <si>
    <t>Riserva Bianca</t>
  </si>
  <si>
    <t>Riserva Rossa Cabernet/Merlot</t>
  </si>
  <si>
    <t>Chardonnay Flora</t>
  </si>
  <si>
    <t>Piaggia</t>
  </si>
  <si>
    <t>Il Sasso – Carmignano</t>
  </si>
  <si>
    <t>Wanderung Plose</t>
  </si>
  <si>
    <t>Carano</t>
  </si>
  <si>
    <t>Haderburg Brut</t>
  </si>
  <si>
    <t>Arunda Brut Metodo Classico</t>
  </si>
  <si>
    <t>Passito – Kerner</t>
  </si>
  <si>
    <t>Dominius – Weiß</t>
  </si>
  <si>
    <t>Sabiona – Kerner</t>
  </si>
  <si>
    <t>Sabiona – Sylvaner</t>
  </si>
  <si>
    <t>Aristos – Kerner</t>
  </si>
  <si>
    <t>Pietra Nera</t>
  </si>
  <si>
    <t>Valtellina Superiore Inferno Riserva</t>
  </si>
  <si>
    <t>Nebbiolo</t>
  </si>
  <si>
    <t>Einkauf Hofer Sterzing</t>
  </si>
  <si>
    <t>Aristos – Sylvaner</t>
  </si>
  <si>
    <t>Aristos – Grüner Verliner</t>
  </si>
  <si>
    <t>Tenuta di Ghizzano</t>
  </si>
  <si>
    <t>Chianti Classico</t>
  </si>
  <si>
    <t>Urlaub Korsika/Toskana 2013</t>
  </si>
  <si>
    <t>San Germano – Vin Santo</t>
  </si>
  <si>
    <t>Veneroso</t>
  </si>
  <si>
    <t>Nambrot</t>
  </si>
  <si>
    <t>Signano</t>
  </si>
  <si>
    <t>Chianti Colli Senesi</t>
  </si>
  <si>
    <t>Enothek in Volterra</t>
  </si>
  <si>
    <t>Villa Saletta</t>
  </si>
  <si>
    <t>Fonterutoli</t>
  </si>
  <si>
    <t xml:space="preserve">Ser Lapo </t>
  </si>
  <si>
    <t>Enoteca di Fonterutoli</t>
  </si>
  <si>
    <t>Clos Canarelli</t>
  </si>
  <si>
    <t>Bianco Gentile</t>
  </si>
  <si>
    <t>A Cantina L'Orriu</t>
  </si>
  <si>
    <t>Corse Figari</t>
  </si>
  <si>
    <t>Amphora</t>
  </si>
  <si>
    <t>Domaine de Tanella</t>
  </si>
  <si>
    <t>Cuvée Alexandra</t>
  </si>
  <si>
    <t>Cave Sartenaise</t>
  </si>
  <si>
    <t>Clos Culombu</t>
  </si>
  <si>
    <t>Ribbe Rosse</t>
  </si>
  <si>
    <t>Domaine Saparale</t>
  </si>
  <si>
    <t>Cuvée Casteddu</t>
  </si>
  <si>
    <t>Domaine Fiumicicoli</t>
  </si>
  <si>
    <t>Cuvée Varsilia</t>
  </si>
  <si>
    <t>Domaine de Torraccia</t>
  </si>
  <si>
    <t>Oriu Rouge</t>
  </si>
  <si>
    <t>Domaine de Terraccia</t>
  </si>
  <si>
    <t>Nielucciu</t>
  </si>
  <si>
    <t>Oriu Rosé</t>
  </si>
  <si>
    <t>Oriu Blanc</t>
  </si>
  <si>
    <t>Domaine Casanova</t>
  </si>
  <si>
    <t>Lune é Sole</t>
  </si>
  <si>
    <t>Vignerons d'Aghione (?)</t>
  </si>
  <si>
    <t>Cuvée Alexandra Grande Reserve</t>
  </si>
  <si>
    <t>Kindergartenwochenende</t>
  </si>
  <si>
    <t>Casale del Giglio</t>
  </si>
  <si>
    <t>Ostergeschenk Eltern</t>
  </si>
  <si>
    <t>Casanova di Neri</t>
  </si>
  <si>
    <t>Rosso di Montalcino</t>
  </si>
  <si>
    <t>Heinrich Hartl III</t>
  </si>
  <si>
    <t>St. Laurent Reserve</t>
  </si>
  <si>
    <t>St. Laurent</t>
  </si>
  <si>
    <t>Gemeinsam mit Andreas Friedl</t>
  </si>
  <si>
    <t>Cuvee Classic</t>
  </si>
  <si>
    <t>Besuch Bozen mit den Kleins/Baumgartners</t>
  </si>
  <si>
    <t>Siebeneich</t>
  </si>
  <si>
    <t>Quartz</t>
  </si>
  <si>
    <t>Winkl</t>
  </si>
  <si>
    <t>Gattinger</t>
  </si>
  <si>
    <t>Smaragd – Vorder Seiber</t>
  </si>
  <si>
    <t>Moni Apotherzeitungstreffen Krems</t>
  </si>
  <si>
    <t>Urlaub Südtirol 2012</t>
  </si>
  <si>
    <t>Mason di Mason</t>
  </si>
  <si>
    <t>Reserve Del Conte</t>
  </si>
  <si>
    <t>Weingut Nidrist</t>
  </si>
  <si>
    <t>CS Riserva</t>
  </si>
  <si>
    <t>Moscato Rosa „Rosatum“</t>
  </si>
  <si>
    <t>Andrius</t>
  </si>
  <si>
    <t>Lunare</t>
  </si>
  <si>
    <t>Azienda Mura</t>
  </si>
  <si>
    <t>Prisma</t>
  </si>
  <si>
    <t>Urlaub Sardinien 2012</t>
  </si>
  <si>
    <t>Sienda</t>
  </si>
  <si>
    <t>Sienda dicesimo</t>
  </si>
  <si>
    <t>Sella &amp; Mosca</t>
  </si>
  <si>
    <t>Marchese di Villamarina</t>
  </si>
  <si>
    <t>Auchan Olbia</t>
  </si>
  <si>
    <t>Capichera</t>
  </si>
  <si>
    <t>Vign'angena</t>
  </si>
  <si>
    <t>Cantina Sociale Santadi</t>
  </si>
  <si>
    <t>Terre Brune</t>
  </si>
  <si>
    <t>Carignano</t>
  </si>
  <si>
    <t>Cantina Sociale Dorgali</t>
  </si>
  <si>
    <t>Hortos</t>
  </si>
  <si>
    <t>Fuili</t>
  </si>
  <si>
    <t>Cannonau Riserva Viniola</t>
  </si>
  <si>
    <t>Cannonau</t>
  </si>
  <si>
    <t>Cannonau V.di Isalle</t>
  </si>
  <si>
    <t>Lupi</t>
  </si>
  <si>
    <t>Vignamare</t>
  </si>
  <si>
    <t>Pigato</t>
  </si>
  <si>
    <t>Seghezzo/Santa Margherita Ligure</t>
  </si>
  <si>
    <t>Urlaub Cinque Terre</t>
  </si>
  <si>
    <t>Cantina 5 Terre</t>
  </si>
  <si>
    <t>Sciacchetra</t>
  </si>
  <si>
    <t>Cheo</t>
  </si>
  <si>
    <t>Percio</t>
  </si>
  <si>
    <t>Enotec Vernazza</t>
  </si>
  <si>
    <t>Provenca</t>
  </si>
  <si>
    <t>Garda Classico Rosso Fabio Contaldo</t>
  </si>
  <si>
    <t>GR2</t>
  </si>
  <si>
    <t>Urlaub Garda 2012</t>
  </si>
  <si>
    <t>Lugana Fabio Contaldo</t>
  </si>
  <si>
    <t>Lugana Molin</t>
  </si>
  <si>
    <t>Amedeo</t>
  </si>
  <si>
    <t>Custoza</t>
  </si>
  <si>
    <t>Monte del Frá</t>
  </si>
  <si>
    <t>Ca' del Magro</t>
  </si>
  <si>
    <t>Garganega Vigneto Colombara</t>
  </si>
  <si>
    <t>Cantina di Franciacorta</t>
  </si>
  <si>
    <t>Ferghettina</t>
  </si>
  <si>
    <t>Satén</t>
  </si>
  <si>
    <t>Gatti</t>
  </si>
  <si>
    <t>Nature</t>
  </si>
  <si>
    <t>Ansitz Pfitscher</t>
  </si>
  <si>
    <t>Pinot Nero „Fuchsleiten“</t>
  </si>
  <si>
    <t>Urlaub Südtirol 2011</t>
  </si>
  <si>
    <t>Cortazo</t>
  </si>
  <si>
    <t>Chardonnay „Fuchs“</t>
  </si>
  <si>
    <t>Rocca di Frassinello</t>
  </si>
  <si>
    <t>Urlaub Toscana 2011</t>
  </si>
  <si>
    <t>Le Sughere di Frassinello</t>
  </si>
  <si>
    <t>Morrisfarms</t>
  </si>
  <si>
    <t>Morrelino di Scansano</t>
  </si>
  <si>
    <t>Morrelino di Scansano Riserva</t>
  </si>
  <si>
    <t>Avvoltore</t>
  </si>
  <si>
    <t>Fonterutoli (Chianti Classico)</t>
  </si>
  <si>
    <t>Castello Fonterutoli (Chianti Classico)</t>
  </si>
  <si>
    <t>Tenuta Belguardo</t>
  </si>
  <si>
    <t>Vigneto Altura</t>
  </si>
  <si>
    <t>Ansonaco Carfagna</t>
  </si>
  <si>
    <t>Delikatesseladen in Giglio Porto</t>
  </si>
  <si>
    <t>Petra</t>
  </si>
  <si>
    <t>Quercegobbe</t>
  </si>
  <si>
    <t>Vino e Olio gegenüber Weingut</t>
  </si>
  <si>
    <t>Ottella</t>
  </si>
  <si>
    <t>Lugana Classico</t>
  </si>
  <si>
    <t>Urlaub Garda 2011</t>
  </si>
  <si>
    <t>Molceo</t>
  </si>
  <si>
    <t>Fabio Contaldo</t>
  </si>
  <si>
    <t>Roveglia</t>
  </si>
  <si>
    <t>Lugana Classico „Limne“</t>
  </si>
  <si>
    <t>Vigne di Catullo</t>
  </si>
  <si>
    <t>Filo di Arianna</t>
  </si>
  <si>
    <t>Soave Classico</t>
  </si>
  <si>
    <t>Urlaub Venedig 2011</t>
  </si>
  <si>
    <t>Calvarino</t>
  </si>
  <si>
    <t>Guerrieri Rizzardi</t>
  </si>
  <si>
    <t>Munus</t>
  </si>
  <si>
    <t>Osterurlaub Grado</t>
  </si>
  <si>
    <t>Beyond the Clouds</t>
  </si>
  <si>
    <t>Urlaub Tramin 2010</t>
  </si>
  <si>
    <t>Schweizer</t>
  </si>
  <si>
    <t>de Vite</t>
  </si>
  <si>
    <t>Strologo Silvano</t>
  </si>
  <si>
    <t>Julius</t>
  </si>
  <si>
    <t>Urlaub 2010</t>
  </si>
  <si>
    <t>Trajano</t>
  </si>
  <si>
    <t>Decebalo</t>
  </si>
  <si>
    <t>unbenannt</t>
  </si>
  <si>
    <t>Garofoli</t>
  </si>
  <si>
    <t>Serra Fiorese</t>
  </si>
  <si>
    <t>Podium</t>
  </si>
  <si>
    <t>Verdicchio</t>
  </si>
  <si>
    <t>Umani Ronchi</t>
  </si>
  <si>
    <t>Cumaro</t>
  </si>
  <si>
    <t>Pelago</t>
  </si>
  <si>
    <t>Costamorro</t>
  </si>
  <si>
    <t>Vecchie Vigne</t>
  </si>
  <si>
    <t>Plenio</t>
  </si>
  <si>
    <t>Le Terazze</t>
  </si>
  <si>
    <t>Visions of J</t>
  </si>
  <si>
    <t>Chaos</t>
  </si>
  <si>
    <t>Sassi Neri</t>
  </si>
  <si>
    <t>Loam</t>
  </si>
  <si>
    <t>Ausflug Eltern</t>
  </si>
  <si>
    <t>Gewürztraminer „Nussbaumer“</t>
  </si>
  <si>
    <t>Enoteca Valpolicella</t>
  </si>
  <si>
    <t>Valpolicella Classico Superiore</t>
  </si>
  <si>
    <t>Ca die Frati</t>
  </si>
  <si>
    <t>I Frati</t>
  </si>
  <si>
    <t>Brolettino</t>
  </si>
  <si>
    <t>Tacchetto</t>
  </si>
  <si>
    <t>Sportoletti</t>
  </si>
  <si>
    <t>Villa Fidelia Rosso</t>
  </si>
  <si>
    <t>Urlaub Umbrien 2009</t>
  </si>
  <si>
    <t>Villa Fidelia Bianco</t>
  </si>
  <si>
    <t>Rosso Outsider</t>
  </si>
  <si>
    <t>Urlaub Sardinien 2009</t>
  </si>
  <si>
    <t>Rocca Rubia</t>
  </si>
  <si>
    <t>Antichi Poderi Jerzu</t>
  </si>
  <si>
    <t>Radames</t>
  </si>
  <si>
    <t>Cannonau Riserva Antichi Poderi</t>
  </si>
  <si>
    <t>Cannonau Riserva Chuerra</t>
  </si>
  <si>
    <t>Cantina del Giogantinu</t>
  </si>
  <si>
    <t>Vermentino d.Gallura Sup. Aldia</t>
  </si>
  <si>
    <t>Vendemmia Tardiva Lughente</t>
  </si>
  <si>
    <t>Vermentino d.Gallura Sup. Karenzia</t>
  </si>
  <si>
    <t>Cantina Sociale Gallura</t>
  </si>
  <si>
    <t>Vermentino d.Gallura Sup. Piras</t>
  </si>
  <si>
    <t>Vermentino d.Gallura Sup. Genesi</t>
  </si>
  <si>
    <t>Az.Agr. Cascina La Pertica</t>
  </si>
  <si>
    <t>Osterurlaub Salo</t>
  </si>
  <si>
    <t>Classico Rosso</t>
  </si>
  <si>
    <t>Le Zalte</t>
  </si>
  <si>
    <t>Capichera 07</t>
  </si>
  <si>
    <t>Supermarkt Puntaldia</t>
  </si>
  <si>
    <t>Cabernet Sauvignon St.Valentin</t>
  </si>
  <si>
    <t>Herbsturlaub Meran 2008</t>
  </si>
  <si>
    <t>Unterortl</t>
  </si>
  <si>
    <t>Riesling (Magnum)</t>
  </si>
  <si>
    <t>Weingut Unterortl</t>
  </si>
  <si>
    <t>Alessandro Moroder</t>
  </si>
  <si>
    <t>Ankon</t>
  </si>
  <si>
    <t>noch nicht im GR</t>
  </si>
  <si>
    <t>Moroder</t>
  </si>
  <si>
    <t>Urlaub 2008</t>
  </si>
  <si>
    <t>Dorico</t>
  </si>
  <si>
    <t>Planet Waves</t>
  </si>
  <si>
    <t>Agontano</t>
  </si>
  <si>
    <t>Piancarda</t>
  </si>
  <si>
    <t>Dorato</t>
  </si>
  <si>
    <t>Brut Charmat</t>
  </si>
  <si>
    <t>Santa Barbara</t>
  </si>
  <si>
    <t>Stefano Antonucci</t>
  </si>
  <si>
    <t>Enotec Jesi</t>
  </si>
  <si>
    <t>Nidastore</t>
  </si>
  <si>
    <t>Colpetrone</t>
  </si>
  <si>
    <t>Josef Jamek</t>
  </si>
  <si>
    <t xml:space="preserve">Federspiel - Stein am Rain </t>
  </si>
  <si>
    <t>Jamek</t>
  </si>
  <si>
    <t>Kurzurlaub Wachau</t>
  </si>
  <si>
    <t>Sekt brut</t>
  </si>
  <si>
    <t>Federspiel - Ried Klaus</t>
  </si>
  <si>
    <t>Freie Weingärten Wachau</t>
  </si>
  <si>
    <t>Federspiel - Loibenberg</t>
  </si>
  <si>
    <t>Smaragd - Loibenberg</t>
  </si>
  <si>
    <t>Loibnerhof</t>
  </si>
  <si>
    <t>Loibner Riesling – Smaragd</t>
  </si>
  <si>
    <t>Restaurant Loibnerhof</t>
  </si>
  <si>
    <t>Maculan</t>
  </si>
  <si>
    <t>Ferrata</t>
  </si>
  <si>
    <t>Kurzurlaub Vicenza</t>
  </si>
  <si>
    <t>Bidibi</t>
  </si>
  <si>
    <t>Acininobili</t>
  </si>
  <si>
    <t>Palazotto</t>
  </si>
  <si>
    <t>Morisfarms</t>
  </si>
  <si>
    <t>Enoteca von Morrisfarms</t>
  </si>
  <si>
    <t>Urlaub Toscana</t>
  </si>
  <si>
    <t>GR1</t>
  </si>
  <si>
    <t>Enoteca von Poliziano</t>
  </si>
  <si>
    <t>Mantellassi</t>
  </si>
  <si>
    <t>Morrelino di Scansano Riserva Le Sentinelle</t>
  </si>
  <si>
    <t>Enoteca von Mantelassi</t>
  </si>
  <si>
    <t>Tenuta Roccaccia</t>
  </si>
  <si>
    <t>Oraluna</t>
  </si>
  <si>
    <t>Enoteca in Pitigliano</t>
  </si>
  <si>
    <t>Terruzi&amp;Puthod</t>
  </si>
  <si>
    <t>Terre di Tufi</t>
  </si>
  <si>
    <t>Enoteca in San Giminano</t>
  </si>
  <si>
    <t>Le Pupille</t>
  </si>
  <si>
    <t>Saffredi</t>
  </si>
  <si>
    <t>Serafini &amp; Vidotto</t>
  </si>
  <si>
    <t>Il Rosso dell'Abazia</t>
  </si>
  <si>
    <t>Enoteca in Treviso</t>
  </si>
  <si>
    <t>Kurzurlaub VittorioVeneto</t>
  </si>
  <si>
    <t>Phigaia after the Red</t>
  </si>
  <si>
    <t>Livio Felluga</t>
  </si>
  <si>
    <t>Sossó</t>
  </si>
  <si>
    <t>Terre&amp;Vini</t>
  </si>
  <si>
    <t>Urlaub Grado</t>
  </si>
  <si>
    <t>Terre Alte</t>
  </si>
  <si>
    <t>Shàrjs</t>
  </si>
  <si>
    <t>Cardonnay, Ribolla Gialla</t>
  </si>
  <si>
    <t>Shàrjs (Magnum)</t>
  </si>
  <si>
    <t>Aitá</t>
  </si>
  <si>
    <t>Lacrima</t>
  </si>
  <si>
    <t>Tocai Friulano</t>
  </si>
  <si>
    <t>La Boatina</t>
  </si>
  <si>
    <t>Perle</t>
  </si>
  <si>
    <t>Verduzzo</t>
  </si>
  <si>
    <t>Enoteca</t>
  </si>
  <si>
    <t>Refosco</t>
  </si>
  <si>
    <t>Malvasia Istriana</t>
  </si>
  <si>
    <t>Geschenk Stefania/Richard</t>
  </si>
  <si>
    <t>Ribolla Gialla</t>
  </si>
  <si>
    <t>Verduzzo?</t>
  </si>
  <si>
    <t>Col D'Orcia</t>
  </si>
  <si>
    <t>Ghiaie Bianche</t>
  </si>
  <si>
    <t xml:space="preserve">Urlaub Umbrien </t>
  </si>
  <si>
    <t>Castello della Sala</t>
  </si>
  <si>
    <t>Enoteca in Orvieto</t>
  </si>
  <si>
    <t>Forti Terre di Sicilia</t>
  </si>
  <si>
    <t>Cantina Sociale</t>
  </si>
  <si>
    <t>Urlaub Sizilien</t>
  </si>
  <si>
    <t>Firriato</t>
  </si>
  <si>
    <t>Santagostino</t>
  </si>
  <si>
    <t>Nero D'Avola/Syrah</t>
  </si>
  <si>
    <t>Savigliano Mario Azienda Vitivinicola</t>
  </si>
  <si>
    <t>Barolo</t>
  </si>
  <si>
    <t>Geschenk Gerhard</t>
  </si>
  <si>
    <t>Castello di Ama</t>
  </si>
  <si>
    <t>Il Chiuso</t>
  </si>
  <si>
    <t>Osteria beim Weingut</t>
  </si>
  <si>
    <t>Hochzeitsreise</t>
  </si>
  <si>
    <t>Brunello di Montalcino</t>
  </si>
  <si>
    <t>GR3/RP94</t>
  </si>
  <si>
    <t>Olmaia</t>
  </si>
  <si>
    <t>Pancena</t>
  </si>
  <si>
    <t>Tignanello</t>
  </si>
  <si>
    <t>RP 91/100</t>
  </si>
  <si>
    <t>La Tenute di Luce</t>
  </si>
  <si>
    <t>Luce</t>
  </si>
  <si>
    <t>FS 92/100</t>
  </si>
  <si>
    <t>Kracher</t>
  </si>
  <si>
    <t>Zwischen den Seen</t>
  </si>
  <si>
    <t>Umathum</t>
  </si>
  <si>
    <t>Ried Hallebühl</t>
  </si>
  <si>
    <t>Hochzeitsgeschenk</t>
  </si>
  <si>
    <t>St. Laurent vom Stein</t>
  </si>
  <si>
    <t>La Chappelle</t>
  </si>
  <si>
    <t>A. Gottardi</t>
  </si>
  <si>
    <t>ARZ-Sammelbestellung</t>
  </si>
  <si>
    <t>Chateau (Vieux) Larmande</t>
  </si>
  <si>
    <t>Grand Cru St. Emillion</t>
  </si>
  <si>
    <t>"Auftragskauf" Gerhard</t>
  </si>
  <si>
    <t>Chateau Peyroux</t>
  </si>
  <si>
    <t>Cotes de Castillon</t>
  </si>
  <si>
    <t>Chateau Potensac</t>
  </si>
  <si>
    <t>Delon?</t>
  </si>
  <si>
    <t>RP 89/100</t>
  </si>
  <si>
    <t>Chateauneuf du Pape</t>
  </si>
  <si>
    <t>Rocca delle Macie</t>
  </si>
  <si>
    <t>Chianti Classico (5l Magnum)</t>
  </si>
  <si>
    <t>Grassnitzberg</t>
  </si>
  <si>
    <t>Assigal</t>
  </si>
  <si>
    <t>Burgunder Cuvee</t>
  </si>
  <si>
    <t>Steiermark 2005</t>
  </si>
  <si>
    <t>Sabathi (der andere)</t>
  </si>
  <si>
    <t>Morillon</t>
  </si>
  <si>
    <t>Sernauberg</t>
  </si>
  <si>
    <t>Chateau Grand Lacaze</t>
  </si>
  <si>
    <t>Weihnachtsgeschenk 2007 (?)</t>
  </si>
  <si>
    <t>Gianpiero Marrone</t>
  </si>
  <si>
    <t>Langhe „Sancarlo“</t>
  </si>
  <si>
    <t>Geschenk Heidi und Otto</t>
  </si>
  <si>
    <t>La Jasse</t>
  </si>
  <si>
    <t>CSM</t>
  </si>
  <si>
    <t>Gemeinschaftsbestellung ARZ</t>
  </si>
  <si>
    <t>Chateau Sociando Mallet</t>
  </si>
  <si>
    <t>Geschenk?</t>
  </si>
  <si>
    <t>Aurelio Settimo</t>
  </si>
  <si>
    <t>Barolo Rocche</t>
  </si>
  <si>
    <t>Réserve Privée</t>
  </si>
  <si>
    <t>Scheiblhofer</t>
  </si>
  <si>
    <t>Big John</t>
  </si>
  <si>
    <t>Bodega Los Aljibes</t>
  </si>
  <si>
    <t>Selectus</t>
  </si>
  <si>
    <t>Mpreis</t>
  </si>
  <si>
    <t>Markowitsch</t>
  </si>
  <si>
    <t>Rosenberg</t>
  </si>
  <si>
    <t>ARZ</t>
  </si>
  <si>
    <t>Mazzolada</t>
  </si>
  <si>
    <t>Umberto</t>
  </si>
  <si>
    <t>Geschenk Miri&amp;Georg</t>
  </si>
  <si>
    <t>Klumpp</t>
  </si>
  <si>
    <t>SK Späburgunder</t>
  </si>
  <si>
    <t>Tauss</t>
  </si>
  <si>
    <t>Opok Chardonnay</t>
  </si>
  <si>
    <t>Mitbringsel Helmut</t>
  </si>
  <si>
    <t>Villa Sandi</t>
  </si>
  <si>
    <t>Raboso Passito</t>
  </si>
  <si>
    <t>Raboso</t>
  </si>
  <si>
    <t>Achs-Tremmel</t>
  </si>
  <si>
    <t>Blauburgunder Beerenauslese</t>
  </si>
  <si>
    <t>Toffoli</t>
  </si>
  <si>
    <t>Passito di Refrontolo</t>
  </si>
  <si>
    <t>Marzemino</t>
  </si>
  <si>
    <t>Filter</t>
  </si>
  <si>
    <t>Daten</t>
  </si>
  <si>
    <t>Summe - # Flaschen im Keller</t>
  </si>
  <si>
    <t>(Alle)</t>
  </si>
  <si>
    <t>Gesamtergebnis</t>
  </si>
  <si>
    <t>(Leer)</t>
  </si>
  <si>
    <t>Mitbringsel Eva/Martin</t>
  </si>
  <si>
    <t>Bründlmayer</t>
  </si>
  <si>
    <t>Zöbinger Heiligenstein Alte Reben</t>
  </si>
  <si>
    <t>Fortbildung Moni 2018</t>
  </si>
  <si>
    <t>Johann Topf</t>
  </si>
  <si>
    <t>Weingut Topf</t>
  </si>
  <si>
    <t>Sauvignon Blanc Hasel</t>
  </si>
  <si>
    <t>TBA Wechselberg Spiegel</t>
  </si>
  <si>
    <t>Riesling Strassertal</t>
  </si>
  <si>
    <t>Riesling Heiligenstein</t>
  </si>
  <si>
    <t>Riesling Wechselberg Spiegel M</t>
  </si>
  <si>
    <t>[W]</t>
  </si>
  <si>
    <t>Collectif de Barique</t>
  </si>
  <si>
    <t>Grillage mit Altvorderen</t>
  </si>
  <si>
    <t xml:space="preserve">Pfingstausflug Südsteiermark </t>
  </si>
  <si>
    <t>Chardonnay Grassnitzberg</t>
  </si>
  <si>
    <t>Sauvignon Blanc Czamilla</t>
  </si>
  <si>
    <t>Sauvignon Blanc Zieregg</t>
  </si>
  <si>
    <t>Morillon Zieregg</t>
  </si>
  <si>
    <t xml:space="preserve">Saziani Grauburgunder </t>
  </si>
  <si>
    <t>Eruption Weiß</t>
  </si>
  <si>
    <t>Kranachberg Sauvignon</t>
  </si>
  <si>
    <t>Pfarrweingarten Morillon</t>
  </si>
  <si>
    <t>Sernauberg Sauvignon Blanc</t>
  </si>
  <si>
    <t xml:space="preserve">Trockenbeerenauslese Muskateller </t>
  </si>
  <si>
    <t>Lauffener Weingärtner</t>
  </si>
  <si>
    <t>Josua</t>
  </si>
  <si>
    <t>Schwarzriesling</t>
  </si>
  <si>
    <t>Mitbringsel Hr Mauk</t>
  </si>
  <si>
    <t>Lauffener Katzenbeißer</t>
  </si>
  <si>
    <t>Ergebnis</t>
  </si>
  <si>
    <t>Merlot Riserva Siebeneich</t>
  </si>
  <si>
    <t>T.FX.T</t>
  </si>
  <si>
    <t>a'Kira</t>
  </si>
  <si>
    <t>Blaufränkisch</t>
  </si>
  <si>
    <t>1x Kork, 24.5.2018</t>
  </si>
  <si>
    <t># Flaschen</t>
  </si>
  <si>
    <t>Gesamt: # Flaschen</t>
  </si>
  <si>
    <t>€</t>
  </si>
  <si>
    <t>Gesamt: €</t>
  </si>
  <si>
    <t>Summe von # Flaschen gekauft</t>
  </si>
  <si>
    <t>Summe von € Einkauf</t>
  </si>
  <si>
    <t>Summe von € im Keller</t>
  </si>
  <si>
    <t>Gropel</t>
  </si>
  <si>
    <t>Gardasee mit Moni 2018</t>
  </si>
  <si>
    <t>Verona mit Großfamilie</t>
  </si>
  <si>
    <t>Mas de la Dame</t>
  </si>
  <si>
    <t>Urlaub Provence 2018</t>
  </si>
  <si>
    <t>Domaine des Bosquets</t>
  </si>
  <si>
    <t>Gigondas</t>
  </si>
  <si>
    <t>Gigondas Lieu Dit</t>
  </si>
  <si>
    <t>Gigondas Colline</t>
  </si>
  <si>
    <t>Maison du Gigondas</t>
  </si>
  <si>
    <t>Nez! Bar a Vin</t>
  </si>
  <si>
    <t>Saint Cosme</t>
  </si>
  <si>
    <t>Famille Perrin</t>
  </si>
  <si>
    <t>Gigondas Clos des Tourelles</t>
  </si>
  <si>
    <t>Domaine Brusset</t>
  </si>
  <si>
    <t>Gigondas Tradition le grand Montmirail</t>
  </si>
  <si>
    <t xml:space="preserve">Gigondas les hauts de Montmirail </t>
  </si>
  <si>
    <t xml:space="preserve">Gigondas les secrets de Montmirail </t>
  </si>
  <si>
    <t>Chateau d‘Estoublon</t>
  </si>
  <si>
    <t>Maison Ogier</t>
  </si>
  <si>
    <t>Les Bosquet des Papes</t>
  </si>
  <si>
    <t>Domaine Olivier Hillare</t>
  </si>
  <si>
    <t>Le Vallon des Amants</t>
  </si>
  <si>
    <t>Mono Cépage Syrah</t>
  </si>
  <si>
    <t>Domaine d‘Estoublon blanc</t>
  </si>
  <si>
    <t>Syrah</t>
  </si>
  <si>
    <t>Mono Cépage Grenache</t>
  </si>
  <si>
    <t>Grenache blanc</t>
  </si>
  <si>
    <t>Chateau La Nerthe blanc</t>
  </si>
  <si>
    <t>Clos de Beauvenir</t>
  </si>
  <si>
    <t>Cuvee des Cadettes</t>
  </si>
  <si>
    <t>CT92</t>
  </si>
  <si>
    <t>CT93</t>
  </si>
  <si>
    <t>CT90,7</t>
  </si>
  <si>
    <t>CT88</t>
  </si>
  <si>
    <t>Poggio al Tesoro</t>
  </si>
  <si>
    <t>CT90</t>
  </si>
  <si>
    <t>DE84</t>
  </si>
  <si>
    <t>DE85</t>
  </si>
  <si>
    <t>FS96</t>
  </si>
  <si>
    <t>FS95</t>
  </si>
  <si>
    <t>FS91-93</t>
  </si>
  <si>
    <t>FS95-97</t>
  </si>
  <si>
    <t>FS90</t>
  </si>
  <si>
    <t>FS93-95</t>
  </si>
  <si>
    <t>FS91</t>
  </si>
  <si>
    <t>FS93</t>
  </si>
  <si>
    <t>FS92-94</t>
  </si>
  <si>
    <t>CT88,8</t>
  </si>
  <si>
    <t>CT89,5</t>
  </si>
  <si>
    <t>CT91,5</t>
  </si>
  <si>
    <t>CT95</t>
  </si>
  <si>
    <t>CT89</t>
  </si>
  <si>
    <t>CT91</t>
  </si>
  <si>
    <t>CT89,7</t>
  </si>
  <si>
    <t>CT90,3</t>
  </si>
  <si>
    <t>CT90,5</t>
  </si>
  <si>
    <t>CT92,8</t>
  </si>
  <si>
    <t>CT93,7</t>
  </si>
  <si>
    <t>CT90,1</t>
  </si>
  <si>
    <t>CT91,7</t>
  </si>
  <si>
    <t>Soave Brigaldara/La Broia</t>
  </si>
  <si>
    <t>CT88,5</t>
  </si>
  <si>
    <t>CT94</t>
  </si>
  <si>
    <t>CT95,5</t>
  </si>
  <si>
    <t>CT87,3</t>
  </si>
  <si>
    <t>Toskanaurlaub 2018</t>
  </si>
  <si>
    <t>Tenuta Vicchiomaggio</t>
  </si>
  <si>
    <t>Ripa delle More</t>
  </si>
  <si>
    <t>Chianti Classico La Prima</t>
  </si>
  <si>
    <t>Castello di Volpaia</t>
  </si>
  <si>
    <t>Vinsanto</t>
  </si>
  <si>
    <t>Chianti Classico Riserva</t>
  </si>
  <si>
    <t>Balificio</t>
  </si>
  <si>
    <t>Coltassala</t>
  </si>
  <si>
    <t>Fattoria Poggerino</t>
  </si>
  <si>
    <t>Bugialla Riserva</t>
  </si>
  <si>
    <t>Belguardo</t>
  </si>
  <si>
    <t>Castello Gran Selezione</t>
  </si>
  <si>
    <t>Fontodi</t>
  </si>
  <si>
    <t>Flaccianello</t>
  </si>
  <si>
    <t>Geschenk Moni</t>
  </si>
  <si>
    <t>Chateauneuf du Pape Safres</t>
  </si>
  <si>
    <t>Clos de L‘oratoire des Papes</t>
  </si>
  <si>
    <t>Primamatera</t>
  </si>
  <si>
    <t>A la gloire du mon grand pere</t>
  </si>
  <si>
    <t>CT92,5</t>
  </si>
  <si>
    <t>FS94-96, CT94,8</t>
  </si>
  <si>
    <t>CT94,5</t>
  </si>
  <si>
    <t>CT85</t>
  </si>
  <si>
    <t>CT91,6</t>
  </si>
  <si>
    <t>CT89,6</t>
  </si>
  <si>
    <t>Coin Cache</t>
  </si>
  <si>
    <t>Bois de Rose</t>
  </si>
  <si>
    <t>Cairanne Les Travers</t>
  </si>
  <si>
    <t>Cairanne L’esprit des Papes</t>
  </si>
  <si>
    <t>GR3, WS91, CT91</t>
  </si>
  <si>
    <t>Kettmeir</t>
  </si>
  <si>
    <t>Athesis Brut Sekt</t>
  </si>
  <si>
    <t>Athesis Rose Sekt</t>
  </si>
  <si>
    <t>Herbsturlaub Südtirol 2018</t>
  </si>
  <si>
    <t>Mauritius</t>
  </si>
  <si>
    <t>Kellerei Schreckbichl</t>
  </si>
  <si>
    <t>Nerello Mascalese</t>
  </si>
  <si>
    <t>NZ</t>
  </si>
  <si>
    <t>Cloudy Bay</t>
  </si>
  <si>
    <t>Geschenk Kirchers</t>
  </si>
  <si>
    <t>Kellerei St. Pauls</t>
  </si>
  <si>
    <t>Geschenk Raichs</t>
  </si>
  <si>
    <t>heute</t>
  </si>
  <si>
    <t>jahr</t>
  </si>
  <si>
    <t>Summe von # Flaschen im Keller</t>
  </si>
  <si>
    <t>Preis pro Flasche Einkauf</t>
  </si>
  <si>
    <t>Preispro Flasche Keller</t>
  </si>
  <si>
    <t>Ca dei Frati</t>
  </si>
  <si>
    <t>VI88</t>
  </si>
  <si>
    <t>CT92,VI92</t>
  </si>
  <si>
    <t>VI92+</t>
  </si>
  <si>
    <t>VI90</t>
  </si>
  <si>
    <t>Vinupetra</t>
  </si>
  <si>
    <t>CT94,VI94+</t>
  </si>
  <si>
    <t>NeroSanlore</t>
  </si>
  <si>
    <t>VI94</t>
  </si>
  <si>
    <t>VI89+</t>
  </si>
  <si>
    <t>VI92</t>
  </si>
  <si>
    <t>Oratorio di San Lorenzo</t>
  </si>
  <si>
    <t>Punkte WA</t>
  </si>
  <si>
    <t>92+</t>
  </si>
  <si>
    <t>93+</t>
  </si>
  <si>
    <t>89+</t>
  </si>
  <si>
    <t>90+</t>
  </si>
  <si>
    <t>Domaine Olivier Hillaire</t>
  </si>
  <si>
    <t>93 (Cuvee tradition)</t>
  </si>
  <si>
    <t>(87-89)</t>
  </si>
  <si>
    <t>(88-90)</t>
  </si>
  <si>
    <t>94+</t>
  </si>
  <si>
    <t>(92-94)</t>
  </si>
  <si>
    <t>(95-97)</t>
  </si>
  <si>
    <t>96+</t>
  </si>
  <si>
    <t>(94-96)</t>
  </si>
  <si>
    <t>Weinausflug Burschen</t>
  </si>
  <si>
    <t>86?</t>
  </si>
  <si>
    <t>87?</t>
  </si>
  <si>
    <t>91+</t>
  </si>
  <si>
    <t>(90-91)+</t>
  </si>
  <si>
    <t>WA haltbar von</t>
  </si>
  <si>
    <t>WA haltbar bis</t>
  </si>
  <si>
    <t>WS Punkte</t>
  </si>
  <si>
    <t>WS haltbar von</t>
  </si>
  <si>
    <t>WS haltbar bis</t>
  </si>
  <si>
    <t>88+</t>
  </si>
  <si>
    <t>Campofiorin</t>
  </si>
  <si>
    <t>(89-90)</t>
  </si>
  <si>
    <t>2019: tadellos, immer noch intensiv nach Eibischteig</t>
  </si>
  <si>
    <t>Weingut Niedrist</t>
  </si>
  <si>
    <t>VI Punkte</t>
  </si>
  <si>
    <t>VI haltbar von</t>
  </si>
  <si>
    <t>VI haltbar bis</t>
  </si>
  <si>
    <t>(90-92)</t>
  </si>
  <si>
    <t>(93-95)</t>
  </si>
  <si>
    <t>(91-93)</t>
  </si>
  <si>
    <t>Tiefenbrunner</t>
  </si>
  <si>
    <t>Kuenhof</t>
  </si>
  <si>
    <t>95+</t>
  </si>
  <si>
    <t>89+?</t>
  </si>
  <si>
    <t>87+</t>
  </si>
  <si>
    <t>Monte dei Ragni</t>
  </si>
  <si>
    <t>90+?</t>
  </si>
  <si>
    <t>89+ (GG)</t>
  </si>
  <si>
    <t>94+/91+</t>
  </si>
  <si>
    <t>87-89</t>
  </si>
  <si>
    <t>89-92</t>
  </si>
  <si>
    <t>CH</t>
  </si>
  <si>
    <t>Davaz</t>
  </si>
  <si>
    <t>Chardonnay Ried Hasel</t>
  </si>
  <si>
    <t>Winestore Bozen</t>
  </si>
  <si>
    <t>Bozenausflug</t>
  </si>
  <si>
    <t>Nusserhof</t>
  </si>
  <si>
    <t>Kornellhof</t>
  </si>
  <si>
    <t>Merlot Riserva</t>
  </si>
  <si>
    <t>Wassererhof</t>
  </si>
  <si>
    <t>Mumbolt</t>
  </si>
  <si>
    <t>Larcherhof</t>
  </si>
  <si>
    <t>Justinus</t>
  </si>
  <si>
    <t>Kobler</t>
  </si>
  <si>
    <t>Cabernet Franc</t>
  </si>
  <si>
    <t>Weingut Klumpp</t>
  </si>
  <si>
    <t>Apothekenausflug Karlsruhe</t>
  </si>
  <si>
    <t>Riesling Himmelreich</t>
  </si>
  <si>
    <t>St. Laurent Rothenberg</t>
  </si>
  <si>
    <t>Blaufränkisch Himmelreich</t>
  </si>
  <si>
    <t>Robert Mondavi</t>
  </si>
  <si>
    <t>Maestro</t>
  </si>
  <si>
    <t>USA-Reise 2019</t>
  </si>
  <si>
    <t>USA</t>
  </si>
  <si>
    <t>Jeff Cohn</t>
  </si>
  <si>
    <t>Cassata Vineyard Zinfandel</t>
  </si>
  <si>
    <t>Zinfandel</t>
  </si>
  <si>
    <t>Sweetwater Springs Vineyard Zinfandel</t>
  </si>
  <si>
    <t>Domaine des Chirat Rockpile Vineyard Syrah</t>
  </si>
  <si>
    <t>Ridge Vineyards - Lytton Springs</t>
  </si>
  <si>
    <t>Ridge Vineyards</t>
  </si>
  <si>
    <t>Estate Chardonnay</t>
  </si>
  <si>
    <t>Syrah - Lytton Estate</t>
  </si>
  <si>
    <t>Geyserville</t>
  </si>
  <si>
    <t>Bedrock</t>
  </si>
  <si>
    <t>Bedrock Vineyard Heritage</t>
  </si>
  <si>
    <t>Chuy Chardonnay</t>
  </si>
  <si>
    <t>Weill-A-Way Vineyard Syrah</t>
  </si>
  <si>
    <t>Toskanaurlaub 2019</t>
  </si>
  <si>
    <t>Vigne del Sorbo</t>
  </si>
  <si>
    <t>Castello dei Rampolla</t>
  </si>
  <si>
    <t>Vendemmia Tardiva</t>
  </si>
  <si>
    <t>Sammarco</t>
  </si>
  <si>
    <t>Castellare di Castellina</t>
  </si>
  <si>
    <t>I Sodi di San Niccolo</t>
  </si>
  <si>
    <t>Poggio ai Merli</t>
  </si>
  <si>
    <t>Coniale</t>
  </si>
  <si>
    <t>Le Fonti</t>
  </si>
  <si>
    <t>Chianti Classico Gran Selezione</t>
  </si>
  <si>
    <t>Fontissimo</t>
  </si>
  <si>
    <t>Case Via</t>
  </si>
  <si>
    <t>97+</t>
  </si>
  <si>
    <t>Peter Schneider</t>
  </si>
  <si>
    <t>Zöbinger Terrassen</t>
  </si>
  <si>
    <t>Geschenk Miri/Georg</t>
  </si>
  <si>
    <t>CT89,2</t>
  </si>
  <si>
    <t>CT88,3</t>
  </si>
  <si>
    <t>CT90,4</t>
  </si>
  <si>
    <t>VI90+</t>
  </si>
  <si>
    <t>CT90,9</t>
  </si>
  <si>
    <t>GR3, CT88</t>
  </si>
  <si>
    <t>GR3, CT90</t>
  </si>
  <si>
    <t>Hostaria Verona 2019</t>
  </si>
  <si>
    <t>Signorvino</t>
  </si>
  <si>
    <t>Chianti Classico Riserva Rancia</t>
  </si>
  <si>
    <t>Tedeschi</t>
  </si>
  <si>
    <t>Fattoria di Felsina</t>
  </si>
  <si>
    <t>Valpolicella Superiore Maternigo</t>
  </si>
  <si>
    <t>Pezzalunga</t>
  </si>
  <si>
    <t>Rosso Santiago</t>
  </si>
  <si>
    <t>Ilatium</t>
  </si>
  <si>
    <t>Valpolicella Superiore Campo Prognai</t>
  </si>
  <si>
    <t>Bewertung (WA/WS/VI/CT)</t>
  </si>
  <si>
    <t>Bonus Weinkauf</t>
  </si>
  <si>
    <t>Cellartracker etc</t>
  </si>
  <si>
    <t>von</t>
  </si>
  <si>
    <t>bis</t>
  </si>
  <si>
    <t>Hersteller bis</t>
  </si>
  <si>
    <t>Hersteller von</t>
  </si>
  <si>
    <t>CT</t>
  </si>
  <si>
    <t>CT90,8</t>
  </si>
  <si>
    <t>GR3, CT88,7</t>
  </si>
  <si>
    <t>FS93-95, CT92,4</t>
  </si>
  <si>
    <t>CT89,9</t>
  </si>
  <si>
    <t>FS91,CT86</t>
  </si>
  <si>
    <t>FS89-91,CT87</t>
  </si>
  <si>
    <t>FS93,CT87</t>
  </si>
  <si>
    <t>Kellerei Kurtatsch</t>
  </si>
  <si>
    <t>Brenntal</t>
  </si>
  <si>
    <t>Frauenrigl</t>
  </si>
  <si>
    <t>Freienfeld</t>
  </si>
  <si>
    <t>Cabernet</t>
  </si>
  <si>
    <t>Südtirolurlaub 2019</t>
  </si>
  <si>
    <t>Lagrein Prestige</t>
  </si>
  <si>
    <t>Taber</t>
  </si>
  <si>
    <t>Quintessenz</t>
  </si>
  <si>
    <t>Kunststück</t>
  </si>
  <si>
    <t>Exil</t>
  </si>
  <si>
    <t>Vigna Au</t>
  </si>
  <si>
    <t>Grande Cuvee</t>
  </si>
  <si>
    <t>Metodo Classico Rose</t>
  </si>
  <si>
    <t>Berg</t>
  </si>
  <si>
    <t>Cantina Dorigati</t>
  </si>
  <si>
    <t>Luigi</t>
  </si>
  <si>
    <t>Brigaldara</t>
  </si>
  <si>
    <t>Amarone Case Vecie</t>
  </si>
  <si>
    <t>Schloss Vollrads</t>
  </si>
  <si>
    <t>Schlossberg</t>
  </si>
  <si>
    <t>Flughafen Frau</t>
  </si>
  <si>
    <t>DSAG Herbstmeeting</t>
  </si>
  <si>
    <t>CT88,4</t>
  </si>
  <si>
    <t>CT88,1</t>
  </si>
  <si>
    <t>CT90,6</t>
  </si>
  <si>
    <t>FS93-95, CT92,2</t>
  </si>
  <si>
    <t>Latitude/Breitengrad</t>
  </si>
  <si>
    <t>Longitude/Längengrad</t>
  </si>
  <si>
    <t>Stadt</t>
  </si>
  <si>
    <t>Berlin</t>
  </si>
  <si>
    <t>Paris</t>
  </si>
  <si>
    <t>Rom</t>
  </si>
  <si>
    <t>Wien</t>
  </si>
  <si>
    <t>Madrid</t>
  </si>
  <si>
    <t>San Francisco</t>
  </si>
  <si>
    <t>Auckland</t>
  </si>
  <si>
    <t>Zürich</t>
  </si>
  <si>
    <t>Region</t>
  </si>
  <si>
    <t>R3</t>
  </si>
  <si>
    <t>Toscana</t>
  </si>
  <si>
    <t>Südtirol</t>
  </si>
  <si>
    <t>Trient</t>
  </si>
  <si>
    <t>Californien</t>
  </si>
  <si>
    <t>Veneto</t>
  </si>
  <si>
    <t>Lombardei</t>
  </si>
  <si>
    <t>Burgenland</t>
  </si>
  <si>
    <t>Steiermark</t>
  </si>
  <si>
    <t>NÖ</t>
  </si>
  <si>
    <t>Sizilien</t>
  </si>
  <si>
    <t>Umbrien</t>
  </si>
  <si>
    <t>Molise</t>
  </si>
  <si>
    <t>Apulien</t>
  </si>
  <si>
    <t>Korsika</t>
  </si>
  <si>
    <t>Sardinien</t>
  </si>
  <si>
    <t>Marken</t>
  </si>
  <si>
    <t>Friaul</t>
  </si>
  <si>
    <t>Land Longitude/Längengrad</t>
  </si>
  <si>
    <t>Land Latitude/Breitengrad</t>
  </si>
  <si>
    <t>Region Longitude/Längengrad</t>
  </si>
  <si>
    <t>Abruzzen</t>
  </si>
  <si>
    <t>Florenz</t>
  </si>
  <si>
    <t>Verona</t>
  </si>
  <si>
    <t>Provence</t>
  </si>
  <si>
    <t>Elsass</t>
  </si>
  <si>
    <t>Languedoc</t>
  </si>
  <si>
    <t>Montpellier</t>
  </si>
  <si>
    <t>Baden-Württemberg</t>
  </si>
  <si>
    <t>Hessen</t>
  </si>
  <si>
    <t>Rheinland-Pfalz</t>
  </si>
  <si>
    <t>Piemont</t>
  </si>
  <si>
    <t>Ligurien</t>
  </si>
  <si>
    <t>Graubünden</t>
  </si>
  <si>
    <t>https://www.gpskoordinaten.de/</t>
  </si>
  <si>
    <t>Region Latitude/Breitengrad</t>
  </si>
  <si>
    <t>Haltbar von (WA/WS/VI/CT/Winzer)</t>
  </si>
  <si>
    <t>Haltbar bis (WA/WS/VI/CT/Winzer)</t>
  </si>
  <si>
    <t>Terra Galos</t>
  </si>
  <si>
    <t>Weinverkostung Laschitz</t>
  </si>
  <si>
    <t>Ried Altenberg</t>
  </si>
  <si>
    <t>Cuvee Philipp</t>
  </si>
  <si>
    <t>Curtis</t>
  </si>
  <si>
    <t>Pulcino</t>
  </si>
  <si>
    <t>Mesa</t>
  </si>
  <si>
    <t>Cannonau di Sardegna Primo Scuro</t>
  </si>
  <si>
    <t>Cantina Sociale di Dolianova</t>
  </si>
  <si>
    <t>Moscato di Sardegna</t>
  </si>
  <si>
    <t>Prager</t>
  </si>
  <si>
    <t>Ried Klaus Riesling Smaragd</t>
  </si>
  <si>
    <t>Geburtstagsgeschenk Stefan, Helli, Christian</t>
  </si>
  <si>
    <t>Pannobile</t>
  </si>
  <si>
    <t>Le Roque</t>
  </si>
  <si>
    <t>Geburtstagsgeschenk für Stefan</t>
  </si>
  <si>
    <t>Geschenk Moni/Apotheke</t>
  </si>
  <si>
    <t>Paul Achs</t>
  </si>
  <si>
    <t>Judith Beck</t>
  </si>
  <si>
    <t>Andreas Gsellmann</t>
  </si>
  <si>
    <t>Gernot Heinrich</t>
  </si>
  <si>
    <t>Gernot Leitner</t>
  </si>
  <si>
    <t>A&amp;H Nittnaus</t>
  </si>
  <si>
    <t>Gerhard Pittnauer</t>
  </si>
  <si>
    <t>Claus Preisinger</t>
  </si>
  <si>
    <t>Rennersistas</t>
  </si>
  <si>
    <t>FS92</t>
  </si>
  <si>
    <t>FS(92-94)</t>
  </si>
  <si>
    <t>Sorrentberg</t>
  </si>
  <si>
    <t>Einkauf Wedl 03/2020</t>
  </si>
  <si>
    <t>Ca Rugate</t>
  </si>
  <si>
    <t>Soave</t>
  </si>
  <si>
    <t>Prieler</t>
  </si>
  <si>
    <t>Rotschiefer Reiler Sorrentberg</t>
  </si>
  <si>
    <t>Grande Cuvee Rose</t>
  </si>
  <si>
    <t>Clos Teddi</t>
  </si>
  <si>
    <t>Maison Ventenac</t>
  </si>
  <si>
    <t>Marie</t>
  </si>
  <si>
    <t>Heiderer Mayer</t>
  </si>
  <si>
    <t>Le Vele</t>
  </si>
  <si>
    <t>Lugana Limne</t>
  </si>
  <si>
    <t>Einkauf Rainer Wein</t>
  </si>
  <si>
    <t>Moncaro</t>
  </si>
  <si>
    <t>Hannes Reeh</t>
  </si>
  <si>
    <t>Cabenet Franc Umplugged</t>
  </si>
  <si>
    <t>Weißburgunder</t>
  </si>
  <si>
    <t>Kremser</t>
  </si>
  <si>
    <t>Krax'n</t>
  </si>
  <si>
    <t>Li Veli</t>
  </si>
  <si>
    <t>Verdeca</t>
  </si>
  <si>
    <t>Askos</t>
  </si>
  <si>
    <t>Dürnberg</t>
  </si>
  <si>
    <t>Falco</t>
  </si>
  <si>
    <t>Gorgo</t>
  </si>
  <si>
    <t>Einkauf Rainer Wein 22.4.</t>
  </si>
  <si>
    <t>Riesling Smaragd Pichl Point</t>
  </si>
  <si>
    <t>InVinum</t>
  </si>
  <si>
    <t>Samstageinkauf 25.4.2020</t>
  </si>
  <si>
    <t>Brunello 2015 Internetshopping</t>
  </si>
  <si>
    <t>Argiano</t>
  </si>
  <si>
    <t>Vinorama</t>
  </si>
  <si>
    <t>FS92;CT93,5</t>
  </si>
  <si>
    <t>FS95;CT96</t>
  </si>
  <si>
    <t>Il Poggione</t>
  </si>
  <si>
    <t>Vicampo</t>
  </si>
  <si>
    <t>FS94;CT90,7</t>
  </si>
  <si>
    <t>Fattoria die Barbi</t>
  </si>
  <si>
    <t>FS90;CT92</t>
  </si>
  <si>
    <t>Castello Romitorio</t>
  </si>
  <si>
    <t>FS93;CT93</t>
  </si>
  <si>
    <t>Donatella Cinelli Colombini</t>
  </si>
  <si>
    <t>Sauvignon Blanc Marlborough</t>
  </si>
  <si>
    <t>Walking Bird</t>
  </si>
  <si>
    <t>Marlborough</t>
  </si>
  <si>
    <t>Cantarelle</t>
  </si>
  <si>
    <t>Lugana</t>
  </si>
  <si>
    <t>Codex</t>
  </si>
  <si>
    <t>Côtes de Gascogne</t>
  </si>
  <si>
    <t>Höllmüller</t>
  </si>
  <si>
    <t>Abendessen 2.5.2020</t>
  </si>
  <si>
    <t>Hérault</t>
  </si>
  <si>
    <t>Piano del Cerro</t>
  </si>
  <si>
    <t>San Marzano</t>
  </si>
  <si>
    <t>Fiano Salento Talo</t>
  </si>
  <si>
    <t>Fiano</t>
  </si>
  <si>
    <t>Kampanien</t>
  </si>
  <si>
    <t>Basilikata</t>
  </si>
  <si>
    <t>Vigne del Vulture</t>
  </si>
  <si>
    <t>Familienaperitiv</t>
  </si>
  <si>
    <t>Haideboden</t>
  </si>
  <si>
    <t>Aichinger</t>
  </si>
  <si>
    <t>Von den Terrassen</t>
  </si>
  <si>
    <t>Einladung Miri/Georg</t>
  </si>
  <si>
    <t>Warnung</t>
  </si>
  <si>
    <t>Lillimaturafeier Familie</t>
  </si>
  <si>
    <t>Maier am Pfarrplatz</t>
  </si>
  <si>
    <t>Conte Vistarino</t>
  </si>
  <si>
    <t>Pino Nero Spumante</t>
  </si>
  <si>
    <t>nv</t>
  </si>
  <si>
    <t>Winestore Bozen 2020</t>
  </si>
  <si>
    <t>Bozenbesuch 19./20.6.2020</t>
  </si>
  <si>
    <t>Waldthaler</t>
  </si>
  <si>
    <t>Egger Ramer</t>
  </si>
  <si>
    <t>Cabernet Sauvignon Turmhof</t>
  </si>
  <si>
    <t>Schmid</t>
  </si>
  <si>
    <t>Merlot Tulledro</t>
  </si>
  <si>
    <t>Rottensteiner</t>
  </si>
  <si>
    <t>Cabernet Riserva</t>
  </si>
  <si>
    <t>Raut</t>
  </si>
  <si>
    <t>Wedl 06/2020</t>
  </si>
  <si>
    <t>Sass Antico</t>
  </si>
  <si>
    <t>Cagnulari</t>
  </si>
  <si>
    <t>Lan.</t>
  </si>
  <si>
    <t>Blaufränkisch L Reserve</t>
  </si>
  <si>
    <t>Podere Morellino</t>
  </si>
  <si>
    <t>Urlaub Sizilien 2020</t>
  </si>
  <si>
    <t>Barone di Villagrande</t>
  </si>
  <si>
    <t>Santa Cecilia</t>
  </si>
  <si>
    <t>Carjcanti</t>
  </si>
  <si>
    <t>Nerobaronj</t>
  </si>
  <si>
    <t>Nerosanlore</t>
  </si>
  <si>
    <t>Neromacarj</t>
  </si>
  <si>
    <t>Etna Bianco Contrada Viagrande</t>
  </si>
  <si>
    <t>Sciaria</t>
  </si>
  <si>
    <t>Nero Ossidiana</t>
  </si>
  <si>
    <t>Planeta/Buonivini</t>
  </si>
  <si>
    <t>Tenuta Castellaro</t>
  </si>
  <si>
    <t>Allemanda</t>
  </si>
  <si>
    <t>Passito di Noto</t>
  </si>
  <si>
    <t>Moscato Bianco</t>
  </si>
  <si>
    <t>Terebinto</t>
  </si>
  <si>
    <t>Grillo</t>
  </si>
  <si>
    <t>Burdese</t>
  </si>
  <si>
    <t>Mamertino</t>
  </si>
  <si>
    <t>Ebner-Ebenauer</t>
  </si>
  <si>
    <t>Black Edition</t>
  </si>
  <si>
    <t>Weinmarkt Poysdorf</t>
  </si>
  <si>
    <t>Urlaub Laschitz Poysdorf</t>
  </si>
  <si>
    <t>Il Sasso</t>
  </si>
  <si>
    <t>Carmignano</t>
  </si>
  <si>
    <t>?</t>
  </si>
  <si>
    <t>Zuletzt gesehen</t>
  </si>
  <si>
    <t>Spalte im Keller</t>
  </si>
  <si>
    <t>Kiste</t>
  </si>
  <si>
    <t>Südtirolurlaub 2015 (?)</t>
  </si>
  <si>
    <t>Gehring</t>
  </si>
  <si>
    <t>Happacherhof</t>
  </si>
  <si>
    <t>Igler</t>
  </si>
  <si>
    <t>Vulcano</t>
  </si>
  <si>
    <t>Mamuthone</t>
  </si>
  <si>
    <t>Spalten</t>
  </si>
  <si>
    <t>1-7</t>
  </si>
  <si>
    <t>Weißwein</t>
  </si>
  <si>
    <t>8-9</t>
  </si>
  <si>
    <t>Rotwein</t>
  </si>
  <si>
    <t>10-15</t>
  </si>
  <si>
    <t>16</t>
  </si>
  <si>
    <t>Süßwein</t>
  </si>
  <si>
    <t>Holzkiste</t>
  </si>
  <si>
    <t>Fontissimo (Moni's)</t>
  </si>
  <si>
    <t>Niersteiner Pettenthal</t>
  </si>
  <si>
    <t>Toskanaurlaub 2020</t>
  </si>
  <si>
    <t>Poggerino</t>
  </si>
  <si>
    <t>Primamateria</t>
  </si>
  <si>
    <t>D‘Alceo</t>
  </si>
  <si>
    <t>Fontalloro</t>
  </si>
  <si>
    <t>RK</t>
  </si>
  <si>
    <t>Maestro Raro</t>
  </si>
  <si>
    <t>I Sistri</t>
  </si>
  <si>
    <t>Castellare in Castellina</t>
  </si>
  <si>
    <t>Chianti Classico il Poggiale</t>
  </si>
  <si>
    <t>I Sodi di San Nicolo</t>
  </si>
  <si>
    <t>Renzo Marinai</t>
  </si>
  <si>
    <t>Chianti Gran Selezione</t>
  </si>
  <si>
    <t>Kadar</t>
  </si>
  <si>
    <t>Rose</t>
  </si>
  <si>
    <t>98+</t>
  </si>
  <si>
    <t>Burgund</t>
  </si>
  <si>
    <t>Lilli Rom</t>
  </si>
  <si>
    <t>Domaine Forey Père &amp; Fils</t>
  </si>
  <si>
    <t>Morey-Saint-Denise</t>
  </si>
  <si>
    <t>Chianti Classico Pagliarese</t>
  </si>
  <si>
    <t>Flügge Mädels</t>
  </si>
  <si>
    <t>Bei Inventur gefunden</t>
  </si>
  <si>
    <t>Aurum</t>
  </si>
  <si>
    <t>Nittnaus</t>
  </si>
  <si>
    <t>Trockenbeerenauslese</t>
  </si>
  <si>
    <t>Muscat</t>
  </si>
  <si>
    <t>SLO</t>
  </si>
  <si>
    <t>Puklavec Family</t>
  </si>
  <si>
    <t>Eiswein</t>
  </si>
  <si>
    <t>Furmint</t>
  </si>
  <si>
    <t>Seven Numbers Eiswein</t>
  </si>
  <si>
    <t>Slowenien</t>
  </si>
  <si>
    <t>Ernst Triebaumer</t>
  </si>
  <si>
    <t>Vom junge Goldbech</t>
  </si>
  <si>
    <t>Am Bühl - Riesling Auslese</t>
  </si>
  <si>
    <t>Giuseppe Sedilesu</t>
  </si>
  <si>
    <t>Mitbringsel Guni</t>
  </si>
  <si>
    <t>Braci</t>
  </si>
  <si>
    <t>Hostaria 2020</t>
  </si>
  <si>
    <t>Weinkauf Winter 2020</t>
  </si>
  <si>
    <t>22.10.2020: leicher Kork, Preiselbeeren, a bissl Marzipan im Abgang</t>
  </si>
  <si>
    <t>super! Idealer Zeitpunkt für den Lagrein!</t>
  </si>
  <si>
    <t>Soma</t>
  </si>
  <si>
    <t>Chianti</t>
  </si>
  <si>
    <t>Irgendwo bei San Gimignano</t>
  </si>
  <si>
    <t>rund, voll, sehr gut</t>
  </si>
  <si>
    <t>Südtirolkurzurlaub 2020</t>
  </si>
  <si>
    <t>Lagrein-Merlot</t>
  </si>
  <si>
    <t>Flora</t>
  </si>
  <si>
    <t>Trattmann</t>
  </si>
  <si>
    <t>Hermanschachern</t>
  </si>
  <si>
    <t>xxx</t>
  </si>
  <si>
    <t>Geburtstagsgeschenk Heidi</t>
  </si>
  <si>
    <t>Donnafugata</t>
  </si>
  <si>
    <t>Ben Rye</t>
  </si>
  <si>
    <t>Zibibbo</t>
  </si>
  <si>
    <t>Warre</t>
  </si>
  <si>
    <t>Vintage Port</t>
  </si>
  <si>
    <t>P</t>
  </si>
  <si>
    <t>Porto</t>
  </si>
  <si>
    <t>Wein&amp;Co Wien</t>
  </si>
  <si>
    <t>XmasMoni</t>
  </si>
  <si>
    <t>Rossetta Vini</t>
  </si>
  <si>
    <t>Tino Rosso</t>
  </si>
  <si>
    <t>Mitbringsel Ians</t>
  </si>
  <si>
    <t>Umtrunk 12/20</t>
  </si>
  <si>
    <t>Pfarrweingarten</t>
  </si>
  <si>
    <t>Weihnachtsfondü 2020</t>
  </si>
  <si>
    <t>I Custodi delle vigne dell'Etna</t>
  </si>
  <si>
    <t>Pistus</t>
  </si>
  <si>
    <t>Weihnachtsgeschenk Lillifamilierom</t>
  </si>
  <si>
    <t>Weihnachten 2020</t>
  </si>
  <si>
    <t>Quinta do Noval</t>
  </si>
  <si>
    <t>Domäne Wachau</t>
  </si>
  <si>
    <t>20sixteen</t>
  </si>
  <si>
    <t>Geburtstagsessen Martin</t>
  </si>
  <si>
    <t>Abendessen 20.2.2021</t>
  </si>
  <si>
    <t>Collectiv de Barrique</t>
  </si>
  <si>
    <t>Abendessen 22.2.2021</t>
  </si>
  <si>
    <t>Wedl 02/2021</t>
  </si>
  <si>
    <t>Bertagna</t>
  </si>
  <si>
    <t>Turbiana</t>
  </si>
  <si>
    <t>Braida</t>
  </si>
  <si>
    <t>Il Baciale Monferrato Rosso</t>
  </si>
  <si>
    <t>Bestellung Vinorama 02_2021</t>
  </si>
  <si>
    <t>Bottega Fragolino</t>
  </si>
  <si>
    <t>Fragolino Rosso</t>
  </si>
  <si>
    <t>Sacchetto</t>
  </si>
  <si>
    <t>Mille Bolle Spumante Millesimato</t>
  </si>
  <si>
    <t>Allacher</t>
  </si>
  <si>
    <t>Golser Merlot</t>
  </si>
  <si>
    <t>Iby</t>
  </si>
  <si>
    <t>Blaufränkisch Hochäcker Reserve</t>
  </si>
  <si>
    <t>Abendessen Spazeks 03/2021</t>
  </si>
  <si>
    <t>Valcanzjria</t>
  </si>
  <si>
    <t>Josef Dockner</t>
  </si>
  <si>
    <t>Joe Grüner Veltliner Reserve</t>
  </si>
  <si>
    <t>Geburtstagsgeschenk Johannes</t>
  </si>
  <si>
    <t>Keringer</t>
  </si>
  <si>
    <t>Heideboden</t>
  </si>
  <si>
    <t>Überraschend gut - durchaus eine €10 Option!</t>
  </si>
  <si>
    <t>D'Alceo</t>
  </si>
  <si>
    <t>Mailbestellung 2021</t>
  </si>
  <si>
    <t>Abendessen 11.4.21</t>
  </si>
  <si>
    <t>Abendessen 23.4.21</t>
  </si>
  <si>
    <t>Wedl 05/2021</t>
  </si>
  <si>
    <t>Bestellung Vinorama 05_2021</t>
  </si>
  <si>
    <t>Rubin Carnuntum</t>
  </si>
  <si>
    <t>Alte Reben</t>
  </si>
  <si>
    <t>Kirchknopf</t>
  </si>
  <si>
    <t>Bayer</t>
  </si>
  <si>
    <t>Leithaberg</t>
  </si>
  <si>
    <t>Justina</t>
  </si>
  <si>
    <t>Wohlmuth</t>
  </si>
  <si>
    <t>Kitzeck-Sausal</t>
  </si>
  <si>
    <t>Bozenausflug 22.5.2ß21</t>
  </si>
  <si>
    <t>Weingut Rottensteiner</t>
  </si>
  <si>
    <t>Carnol</t>
  </si>
  <si>
    <t>Select Lagrein</t>
  </si>
  <si>
    <t>Mirell</t>
  </si>
  <si>
    <t>Z0_GaHi</t>
  </si>
  <si>
    <t>Z1_LiVo</t>
  </si>
  <si>
    <t>Z2_LiMiVo</t>
  </si>
  <si>
    <t>Z3_MiLiVo</t>
  </si>
  <si>
    <t>Bugialla</t>
  </si>
  <si>
    <t>Z4_MiReVo</t>
  </si>
  <si>
    <t>Z5_ReMiVo</t>
  </si>
  <si>
    <t>Z6_ReVo</t>
  </si>
  <si>
    <t>Magnums</t>
  </si>
  <si>
    <t>Latium</t>
  </si>
  <si>
    <t>Habemus (white label)</t>
  </si>
  <si>
    <t>Rombesuch Lilli 06/2021</t>
  </si>
  <si>
    <t>San Giovenale</t>
  </si>
  <si>
    <t>Weinladen Rom "Il Vinaio", Viglioglia Silvio</t>
  </si>
  <si>
    <t>Ried Achleiten Stockkultur Smaragd</t>
  </si>
  <si>
    <t>Geschenk Laschitz</t>
  </si>
  <si>
    <t>Brisket 2021</t>
  </si>
  <si>
    <t>Apulien 2021</t>
  </si>
  <si>
    <t>I Pastini</t>
  </si>
  <si>
    <t>Gianfranco Fino</t>
  </si>
  <si>
    <t>Es</t>
  </si>
  <si>
    <t>Jo</t>
  </si>
  <si>
    <t>Negroamaro</t>
  </si>
  <si>
    <t>Se</t>
  </si>
  <si>
    <t>Simona Natale</t>
  </si>
  <si>
    <t>Es piu Sole</t>
  </si>
  <si>
    <t>Es Riserva</t>
  </si>
  <si>
    <t>Fiano Minutolo</t>
  </si>
  <si>
    <t>Verso Sud</t>
  </si>
  <si>
    <t>Rampone</t>
  </si>
  <si>
    <t>Antico</t>
  </si>
  <si>
    <t>Menhir Salento</t>
  </si>
  <si>
    <t>D'Alesio</t>
  </si>
  <si>
    <t>Cantina Menhir</t>
  </si>
  <si>
    <t>Feudi di Guagnago</t>
  </si>
  <si>
    <t>Nero di Velluto</t>
  </si>
  <si>
    <t>Enoteca Mieravigliosa (Maglie)</t>
  </si>
  <si>
    <t>Enoteca Divino (Maglie)</t>
  </si>
  <si>
    <t>Nero di Troia</t>
  </si>
  <si>
    <t>Enoteca Properzio</t>
  </si>
  <si>
    <t>Arnaldo Caprai</t>
  </si>
  <si>
    <t>25 anni</t>
  </si>
  <si>
    <t>Collepiano</t>
  </si>
  <si>
    <t>Morella</t>
  </si>
  <si>
    <t>Old Vines</t>
  </si>
  <si>
    <t>La Signora</t>
  </si>
  <si>
    <t>NV</t>
  </si>
  <si>
    <t>Puer Apuliae</t>
  </si>
  <si>
    <t>Rivera</t>
  </si>
  <si>
    <t>Vigne Monache</t>
  </si>
  <si>
    <t>1920 Primitivo Dolce Naturale</t>
  </si>
  <si>
    <t>Masseria L'Astore</t>
  </si>
  <si>
    <t>Alberelli</t>
  </si>
  <si>
    <t>Toskanaurlaub 2021</t>
  </si>
  <si>
    <t>Mazzei</t>
  </si>
  <si>
    <t>Cafaggio</t>
  </si>
  <si>
    <t>Basilica di San Martino</t>
  </si>
  <si>
    <t>Basilica di Cortaccio</t>
  </si>
  <si>
    <t>Basilica del Pruneto</t>
  </si>
  <si>
    <t>Badia a Coltibuono</t>
  </si>
  <si>
    <t>Cultus Boni</t>
  </si>
  <si>
    <t>Occhio di Perenice</t>
  </si>
  <si>
    <t>Meriggio</t>
  </si>
  <si>
    <t>Liu</t>
  </si>
  <si>
    <t>Cabernet Franc # Flaschen</t>
  </si>
  <si>
    <t>Cabernet Franc €</t>
  </si>
  <si>
    <t>Negroamaro # Flaschen</t>
  </si>
  <si>
    <t>Negroamaro €</t>
  </si>
  <si>
    <t>Nero di Troia # Flaschen</t>
  </si>
  <si>
    <t>Nero di Troia €</t>
  </si>
  <si>
    <t>Zinfandel # Flaschen</t>
  </si>
  <si>
    <t>Zinfandel €</t>
  </si>
  <si>
    <t>R # Flaschen</t>
  </si>
  <si>
    <t>R €</t>
  </si>
  <si>
    <t>Montebello</t>
  </si>
  <si>
    <t>Tschida</t>
  </si>
  <si>
    <t>Geburtstag Moni</t>
  </si>
  <si>
    <t>Bordeaux</t>
  </si>
  <si>
    <t>Chateau Larruau</t>
  </si>
  <si>
    <t>Mitbringsel Eric/Angela</t>
  </si>
  <si>
    <t>Abendessen Eric/Angela</t>
  </si>
  <si>
    <t>Land Lat/Long</t>
  </si>
  <si>
    <t>Region Lat/Long</t>
  </si>
  <si>
    <t>Kiste li 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</si>
</sst>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&quot; € &quot;#,##0.00\ ;&quot;-€ &quot;#,##0.00\ ;&quot; € -&quot;#\ ;@\ "/>
    <numFmt numFmtId="165" formatCode="[$€-C07]\ #,##0.00;[Red]\-[$€-C07]\ #,##0.00"/>
    <numFmt numFmtId="166" formatCode="#,##0.00\ &quot;€&quot;"/>
    <numFmt numFmtId="167" formatCode="[$-C07]dddd\,\ dd/\ mmmm\ yyyy;@"/>
  </numFmts>
  <fonts count="10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sz val="8"/>
      <color indexed="12"/>
      <name val="Arial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1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164" fontId="4" fillId="0" borderId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1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1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82">
    <xf numFmtId="0" fontId="0" fillId="0" borderId="0" xfId="0"/>
    <xf numFmtId="164" fontId="0" fillId="0" borderId="0" xfId="8" applyFont="1" applyFill="1" applyBorder="1" applyAlignment="1" applyProtection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8" applyFont="1" applyFill="1" applyBorder="1" applyAlignment="1" applyProtection="1">
      <alignment wrapText="1"/>
    </xf>
    <xf numFmtId="0" fontId="0" fillId="0" borderId="0" xfId="0" applyFont="1" applyAlignment="1">
      <alignment wrapText="1"/>
    </xf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 applyAlignment="1">
      <alignment horizontal="left"/>
    </xf>
    <xf numFmtId="164" fontId="0" fillId="0" borderId="0" xfId="8" applyFont="1" applyFill="1" applyBorder="1" applyAlignment="1" applyProtection="1">
      <alignment wrapText="1"/>
    </xf>
    <xf numFmtId="0" fontId="3" fillId="0" borderId="0" xfId="1" applyNumberFormat="1" applyFont="1" applyFill="1" applyBorder="1" applyAlignment="1" applyProtection="1"/>
    <xf numFmtId="0" fontId="0" fillId="0" borderId="1" xfId="0" applyBorder="1"/>
    <xf numFmtId="0" fontId="0" fillId="0" borderId="0" xfId="0" applyFill="1" applyBorder="1"/>
    <xf numFmtId="44" fontId="0" fillId="0" borderId="0" xfId="21" applyFont="1"/>
    <xf numFmtId="0" fontId="0" fillId="0" borderId="0" xfId="0" applyAlignment="1">
      <alignment wrapText="1"/>
    </xf>
    <xf numFmtId="167" fontId="0" fillId="0" borderId="0" xfId="0" applyNumberFormat="1"/>
    <xf numFmtId="1" fontId="0" fillId="0" borderId="0" xfId="0" applyNumberFormat="1"/>
    <xf numFmtId="0" fontId="0" fillId="0" borderId="0" xfId="0" applyNumberFormat="1"/>
    <xf numFmtId="44" fontId="0" fillId="0" borderId="0" xfId="0" applyNumberFormat="1"/>
    <xf numFmtId="1" fontId="2" fillId="0" borderId="0" xfId="0" applyNumberFormat="1" applyFont="1" applyAlignment="1">
      <alignment wrapText="1"/>
    </xf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6" fontId="0" fillId="0" borderId="2" xfId="0" pivotButton="1" applyNumberFormat="1" applyBorder="1"/>
    <xf numFmtId="3" fontId="0" fillId="0" borderId="0" xfId="0" applyNumberFormat="1"/>
    <xf numFmtId="0" fontId="1" fillId="0" borderId="0" xfId="0" applyFont="1"/>
    <xf numFmtId="0" fontId="3" fillId="0" borderId="0" xfId="1"/>
    <xf numFmtId="0" fontId="2" fillId="0" borderId="0" xfId="0" applyFont="1" applyFill="1" applyAlignment="1">
      <alignment wrapText="1"/>
    </xf>
    <xf numFmtId="1" fontId="2" fillId="0" borderId="0" xfId="0" applyNumberFormat="1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4" fontId="2" fillId="2" borderId="0" xfId="8" applyFont="1" applyFill="1" applyBorder="1" applyAlignment="1" applyProtection="1">
      <alignment wrapText="1"/>
    </xf>
    <xf numFmtId="14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16" xfId="0" applyBorder="1"/>
    <xf numFmtId="1" fontId="0" fillId="0" borderId="2" xfId="0" applyNumberFormat="1" applyBorder="1"/>
    <xf numFmtId="44" fontId="0" fillId="0" borderId="16" xfId="0" applyNumberFormat="1" applyBorder="1"/>
    <xf numFmtId="1" fontId="0" fillId="0" borderId="8" xfId="0" applyNumberFormat="1" applyBorder="1"/>
    <xf numFmtId="44" fontId="0" fillId="0" borderId="17" xfId="0" applyNumberFormat="1" applyBorder="1"/>
    <xf numFmtId="0" fontId="0" fillId="0" borderId="10" xfId="0" pivotButton="1" applyBorder="1"/>
    <xf numFmtId="0" fontId="0" fillId="0" borderId="10" xfId="0" applyBorder="1"/>
    <xf numFmtId="1" fontId="0" fillId="0" borderId="2" xfId="0" pivotButton="1" applyNumberFormat="1" applyBorder="1"/>
    <xf numFmtId="44" fontId="0" fillId="0" borderId="10" xfId="0" applyNumberFormat="1" applyBorder="1"/>
    <xf numFmtId="0" fontId="0" fillId="0" borderId="18" xfId="0" applyBorder="1"/>
    <xf numFmtId="0" fontId="0" fillId="0" borderId="2" xfId="0" applyNumberFormat="1" applyBorder="1"/>
    <xf numFmtId="0" fontId="0" fillId="0" borderId="18" xfId="0" applyNumberFormat="1" applyBorder="1"/>
    <xf numFmtId="44" fontId="0" fillId="0" borderId="18" xfId="0" applyNumberFormat="1" applyBorder="1"/>
    <xf numFmtId="0" fontId="0" fillId="0" borderId="6" xfId="0" applyNumberFormat="1" applyBorder="1"/>
    <xf numFmtId="44" fontId="0" fillId="0" borderId="19" xfId="0" applyNumberFormat="1" applyBorder="1"/>
    <xf numFmtId="0" fontId="0" fillId="0" borderId="8" xfId="0" applyNumberFormat="1" applyBorder="1"/>
    <xf numFmtId="0" fontId="0" fillId="0" borderId="20" xfId="0" applyNumberFormat="1" applyBorder="1"/>
    <xf numFmtId="44" fontId="0" fillId="0" borderId="20" xfId="0" applyNumberFormat="1" applyBorder="1"/>
    <xf numFmtId="14" fontId="0" fillId="0" borderId="0" xfId="0" applyNumberFormat="1" applyFont="1"/>
    <xf numFmtId="1" fontId="2" fillId="0" borderId="0" xfId="0" applyNumberFormat="1" applyFont="1"/>
    <xf numFmtId="0" fontId="8" fillId="0" borderId="0" xfId="0" applyFont="1"/>
    <xf numFmtId="0" fontId="9" fillId="0" borderId="0" xfId="1" applyNumberFormat="1" applyFont="1" applyFill="1" applyBorder="1" applyAlignment="1" applyProtection="1"/>
    <xf numFmtId="0" fontId="8" fillId="0" borderId="0" xfId="0" applyFont="1" applyAlignment="1">
      <alignment wrapText="1"/>
    </xf>
    <xf numFmtId="44" fontId="0" fillId="0" borderId="2" xfId="0" applyNumberFormat="1" applyBorder="1"/>
    <xf numFmtId="44" fontId="0" fillId="0" borderId="8" xfId="0" applyNumberFormat="1" applyBorder="1"/>
    <xf numFmtId="0" fontId="0" fillId="0" borderId="16" xfId="0" applyNumberFormat="1" applyBorder="1"/>
    <xf numFmtId="44" fontId="0" fillId="0" borderId="6" xfId="0" applyNumberFormat="1" applyBorder="1"/>
    <xf numFmtId="0" fontId="0" fillId="0" borderId="19" xfId="0" applyNumberFormat="1" applyBorder="1"/>
    <xf numFmtId="0" fontId="0" fillId="0" borderId="17" xfId="0" applyNumberFormat="1" applyBorder="1"/>
  </cellXfs>
  <cellStyles count="22">
    <cellStyle name="Datenpilot Ecke" xfId="2" xr:uid="{00000000-0005-0000-0000-000000000000}"/>
    <cellStyle name="Datenpilot Ergebnis" xfId="3" xr:uid="{00000000-0005-0000-0000-000001000000}"/>
    <cellStyle name="Datenpilot Feld" xfId="4" xr:uid="{00000000-0005-0000-0000-000002000000}"/>
    <cellStyle name="Datenpilot Kategorie" xfId="5" xr:uid="{00000000-0005-0000-0000-000003000000}"/>
    <cellStyle name="Datenpilot Titel" xfId="6" xr:uid="{00000000-0005-0000-0000-000004000000}"/>
    <cellStyle name="Datenpilot Wert" xfId="7" xr:uid="{00000000-0005-0000-0000-000005000000}"/>
    <cellStyle name="Euro" xfId="8" xr:uid="{00000000-0005-0000-0000-000006000000}"/>
    <cellStyle name="Link" xfId="1" builtinId="8"/>
    <cellStyle name="Pivot Tabelle Ecke" xfId="9" xr:uid="{00000000-0005-0000-0000-000008000000}"/>
    <cellStyle name="Pivot Tabelle Ergebnis" xfId="10" xr:uid="{00000000-0005-0000-0000-000009000000}"/>
    <cellStyle name="Pivot Tabelle Feld" xfId="11" xr:uid="{00000000-0005-0000-0000-00000A000000}"/>
    <cellStyle name="Pivot Tabelle Kategorie" xfId="12" xr:uid="{00000000-0005-0000-0000-00000B000000}"/>
    <cellStyle name="Pivot Tabelle Titel" xfId="13" xr:uid="{00000000-0005-0000-0000-00000C000000}"/>
    <cellStyle name="Pivot Tabelle Wert" xfId="14" xr:uid="{00000000-0005-0000-0000-00000D000000}"/>
    <cellStyle name="Pivot-Tabelle Ecke" xfId="15" xr:uid="{00000000-0005-0000-0000-00000E000000}"/>
    <cellStyle name="Pivot-Tabelle Ergebnis" xfId="16" xr:uid="{00000000-0005-0000-0000-00000F000000}"/>
    <cellStyle name="Pivot-Tabelle Feld" xfId="17" xr:uid="{00000000-0005-0000-0000-000010000000}"/>
    <cellStyle name="Pivot-Tabelle Kategorie" xfId="18" xr:uid="{00000000-0005-0000-0000-000011000000}"/>
    <cellStyle name="Pivot-Tabelle Titel" xfId="19" xr:uid="{00000000-0005-0000-0000-000012000000}"/>
    <cellStyle name="Pivot-Tabelle Wert" xfId="20" xr:uid="{00000000-0005-0000-0000-000013000000}"/>
    <cellStyle name="Standard" xfId="0" builtinId="0"/>
    <cellStyle name="Währung" xfId="21" builtinId="4"/>
  </cellStyles>
  <dxfs count="21">
    <dxf>
      <numFmt numFmtId="166" formatCode="#,##0.00\ &quot;€&quot;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" formatCode="0"/>
    </dxf>
    <dxf>
      <numFmt numFmtId="1" formatCode="0"/>
    </dxf>
    <dxf>
      <numFmt numFmtId="1" formatCode="0"/>
    </dxf>
    <dxf>
      <numFmt numFmtId="166" formatCode="#,##0.00\ &quot;€&quot;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6" formatCode="#,##0.00\ &quot;€&quot;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" formatCode="0"/>
    </dxf>
    <dxf>
      <numFmt numFmtId="1" formatCode="0"/>
    </dxf>
    <dxf>
      <numFmt numFmtId="1" formatCode="0"/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gger Klaus" refreshedDate="44488.808197569444" createdVersion="6" refreshedVersion="7" minRefreshableVersion="3" recordCount="1034" xr:uid="{D2AAF31B-9DDE-0348-8D0F-0E1103CDA67C}">
  <cacheSource type="worksheet">
    <worksheetSource ref="A1:AQ1048576" sheet="Keller"/>
  </cacheSource>
  <cacheFields count="43">
    <cacheField name="Art" numFmtId="0">
      <sharedItems containsBlank="1"/>
    </cacheField>
    <cacheField name="Jahr-_x000a_gang" numFmtId="0">
      <sharedItems containsBlank="1" containsMixedTypes="1" containsNumber="1" containsInteger="1" minValue="1986" maxValue="9999" count="32">
        <m/>
        <n v="2015"/>
        <n v="2018"/>
        <n v="2016"/>
        <n v="2019"/>
        <n v="2012"/>
        <n v="2007"/>
        <n v="2017"/>
        <n v="2011"/>
        <n v="2020"/>
        <n v="2014"/>
        <s v="NV"/>
        <n v="2006"/>
        <n v="2008"/>
        <n v="2013"/>
        <n v="9999"/>
        <n v="2009"/>
        <n v="2010"/>
        <n v="1998"/>
        <s v="-"/>
        <n v="2005"/>
        <n v="2004"/>
        <n v="2001"/>
        <n v="2003"/>
        <n v="1995"/>
        <n v="2000"/>
        <n v="2002"/>
        <n v="1996"/>
        <n v="1994"/>
        <n v="1997"/>
        <n v="1999"/>
        <n v="1986" u="1"/>
      </sharedItems>
    </cacheField>
    <cacheField name="Land" numFmtId="0">
      <sharedItems containsBlank="1"/>
    </cacheField>
    <cacheField name="Region" numFmtId="0">
      <sharedItems containsBlank="1"/>
    </cacheField>
    <cacheField name="# Flaschen gekauft" numFmtId="0">
      <sharedItems containsString="0" containsBlank="1" containsNumber="1" containsInteger="1" minValue="0" maxValue="36"/>
    </cacheField>
    <cacheField name="# Flaschen im Keller" numFmtId="0">
      <sharedItems containsString="0" containsBlank="1" containsNumber="1" containsInteger="1" minValue="0" maxValue="32" count="14">
        <m/>
        <n v="1"/>
        <n v="2"/>
        <n v="3"/>
        <n v="6"/>
        <n v="4"/>
        <n v="9"/>
        <n v="0"/>
        <n v="8"/>
        <n v="5"/>
        <n v="7" u="1"/>
        <n v="24" u="1"/>
        <n v="11" u="1"/>
        <n v="32" u="1"/>
      </sharedItems>
    </cacheField>
    <cacheField name="Erzeuger" numFmtId="0">
      <sharedItems containsBlank="1" count="360">
        <m/>
        <s v="Chateau Larruau"/>
        <s v="Tschida"/>
        <s v="Mazzei"/>
        <s v="Cafaggio"/>
        <s v="Badia a Coltibuono"/>
        <s v="Castello dei Rampolla"/>
        <s v="Fontodi"/>
        <s v="Caprai"/>
        <s v="Paolo Bea"/>
        <s v="Rivera"/>
        <s v="Morella"/>
        <s v="Vigne Monache"/>
        <s v="Masseria L'Astore"/>
        <s v="Feudi di Guagnago"/>
        <s v="Menhir Salento"/>
        <s v="Gianfranco Fino"/>
        <s v="I Pastini"/>
        <s v="Cloudy Bay"/>
        <s v="Prager"/>
        <s v="San Giovenale"/>
        <s v="Rottensteiner"/>
        <s v="Ansitz Waldgries"/>
        <s v="Erbhof Unterganzner – Josephus Mayr"/>
        <s v="Wohlmuth"/>
        <s v="Kellerei St. Pauls"/>
        <s v="Bayer"/>
        <s v="Rennersistas"/>
        <s v="Kirchknopf"/>
        <s v="Markowitsch"/>
        <s v="Braida"/>
        <s v="Iby"/>
        <s v="Sorrentberg"/>
        <s v="Kellerei Kurtatsch"/>
        <s v="Gulfi"/>
        <s v="Josef Dockner"/>
        <s v="Keringer"/>
        <s v="Allacher"/>
        <s v="Sacchetto"/>
        <s v="Feudo Maccari"/>
        <s v="Bottega Fragolino"/>
        <s v="Bertagna"/>
        <s v="Collectiv de Barrique"/>
        <s v="Inama"/>
        <s v="Domäne Wachau"/>
        <s v="I Custodi delle vigne dell'Etna"/>
        <s v="Schmid"/>
        <s v="Rossetta Vini"/>
        <s v="Warre"/>
        <s v="Quinta do Noval"/>
        <s v="Donnafugata"/>
        <s v="Allegrini"/>
        <s v="Kellerei Schreckbichl"/>
        <s v="Kellerei Girlan"/>
        <s v="Les Vignes des Deux Soleils"/>
        <s v="Braci"/>
        <s v="Terrabianca"/>
        <s v="Irgendwo bei San Gimignano"/>
        <s v="Ernst Triebaumer"/>
        <s v="Puklavec Family"/>
        <s v="xxx"/>
        <s v="Nittnaus"/>
        <s v="Happacherhof"/>
        <s v="Kellerei Bozen"/>
        <s v="Ansitz Pfitscher"/>
        <s v="Domaine Forey Père &amp; Fils"/>
        <s v="Le Fonti"/>
        <s v="Renzo Marinai"/>
        <s v="Castellare in Castellina"/>
        <s v="Fattoria di Felsina"/>
        <s v="Fattoria Poggerino"/>
        <s v="Igler"/>
        <s v="Giuseppe Sedilesu"/>
        <s v="Gehring"/>
        <s v="Elena Walch"/>
        <s v="Il Sasso"/>
        <s v="Ebner-Ebenauer"/>
        <s v="Planeta"/>
        <s v="I Vigneri"/>
        <s v="Barone di Villagrande"/>
        <s v="Murgo"/>
        <s v="Tenuta di Castellaro"/>
        <s v="Podere Morellino"/>
        <s v="Lan."/>
        <s v="Cagnulari"/>
        <s v="Waldthaler"/>
        <s v="Tiefenbrunner"/>
        <s v="Egger Ramer"/>
        <s v="Conte Vistarino"/>
        <s v="Maier am Pfarrplatz"/>
        <s v="Aichinger"/>
        <s v="Umathum"/>
        <s v="Vigne del Vulture"/>
        <s v="San Marzano"/>
        <s v="La Jasse"/>
        <s v="Codex"/>
        <s v="Cantarelle"/>
        <s v="Walking Bird"/>
        <s v="Donatella Cinelli Colombini"/>
        <s v="Castello Romitorio"/>
        <s v="Fattoria die Barbi"/>
        <s v="Il Poggione"/>
        <s v="Casanova di Neri"/>
        <s v="Argiano"/>
        <s v="Höllmüller"/>
        <s v="Gorgo"/>
        <s v="Dürnberg"/>
        <s v="Li Veli"/>
        <s v="Kremser"/>
        <s v="Muster"/>
        <s v="Hannes Reeh"/>
        <s v="Roveglia"/>
        <s v="Moncaro"/>
        <s v="Heiderer Mayer"/>
        <s v="Maison Ventenac"/>
        <s v="Clos Teddi"/>
        <s v="Prieler"/>
        <s v="Ca Rugate"/>
        <s v="Paul Achs"/>
        <s v="Judith Beck"/>
        <s v="Andreas Gsellmann"/>
        <s v="Gernot Heinrich"/>
        <s v="Gernot Leitner"/>
        <s v="A&amp;H Nittnaus"/>
        <s v="Claus Preisinger"/>
        <s v="Gerhard Pittnauer"/>
        <s v="Cantina Sociale di Dolianova"/>
        <s v="Mesa"/>
        <s v="Pulcino"/>
        <s v="Terra Galos"/>
        <s v="Fonterutoli"/>
        <s v="Muri-Gries"/>
        <s v="Montlobre"/>
        <s v="Schloss Vollrads"/>
        <s v="Brigaldara"/>
        <s v="Cantina Dorigati"/>
        <s v="San Leonardo"/>
        <s v="Kettmeir"/>
        <s v="Baron Di Pauli"/>
        <s v="Kellerei Kaltern"/>
        <s v="Tedeschi"/>
        <s v="Poggio al Tesoro"/>
        <s v="Ilatium"/>
        <s v="Pezzalunga"/>
        <s v="Peter Schneider"/>
        <s v="Bedrock"/>
        <s v="Ridge Vineyards"/>
        <s v="Jeff Cohn"/>
        <s v="Robert Mondavi"/>
        <s v="Klumpp"/>
        <s v="Kobler"/>
        <s v="Larcherhof"/>
        <s v="Wassererhof"/>
        <s v="Kornellhof"/>
        <s v="Nusserhof"/>
        <s v="Davaz"/>
        <s v="Franz Haas"/>
        <s v="Ca dei Frati"/>
        <s v="Antinori"/>
        <s v="Tenuta Belguardo"/>
        <s v="Castello di Volpaia"/>
        <s v="Tenuta Vicchiomaggio"/>
        <s v="Chateau La Nerthe"/>
        <s v="Domaine Olivier Hillaire"/>
        <s v="Les Bosquet des Papes"/>
        <s v="Clos de L‘oratoire des Papes"/>
        <s v="Maison Ogier"/>
        <s v="Chateau d‘Estoublon"/>
        <s v="Domaine Brusset"/>
        <s v="Famille Perrin"/>
        <s v="Saint Cosme"/>
        <s v="Domaine des Bosquets"/>
        <s v="Mas de la Dame"/>
        <s v="Comincioli"/>
        <s v="T.FX.T"/>
        <s v="Lauffener Weingärtner"/>
        <s v="Sattlerhof"/>
        <s v="Krispel"/>
        <s v="Tement"/>
        <s v="Polz"/>
        <s v="Neumeister"/>
        <s v="Johann Topf"/>
        <s v="Bründlmayer"/>
        <s v="Kellerei Tramin"/>
        <s v="Lageder"/>
        <s v="Weingut Kornell"/>
        <s v="Kellerei Terlan"/>
        <s v="Manincor"/>
        <s v="Arunda"/>
        <s v="Reinhold Fuchs"/>
        <s v="Roccolo Grassi"/>
        <s v="Abtei Neustift"/>
        <s v="Occhipinti"/>
        <s v="Daino"/>
        <s v="Le Casematte"/>
        <s v="Hauner"/>
        <s v="Lantieri"/>
        <s v="Tasca d'Almerita/Capofaro"/>
        <s v="Cantrina"/>
        <s v="Strasserhof"/>
        <s v="Köfererhof"/>
        <s v="Eisacktaler Kellerei"/>
        <s v="Garlider"/>
        <s v="Kuenhof"/>
        <s v="Schwarz"/>
        <s v="Produttori di Manduria"/>
        <s v="Chateau d'Aydie"/>
        <s v="Cason Brusa"/>
        <s v="Mastrobernardino"/>
        <s v="Fuchs"/>
        <s v="Nier"/>
        <s v="Pacherhof"/>
        <s v="Thunhof"/>
        <s v="Grießbauerhof"/>
        <s v="St.Michael Eppan"/>
        <s v="Masseria Li Veli"/>
        <s v="Masi"/>
        <s v="Sabathi"/>
        <s v="Harkamp"/>
        <s v="Tenuta delle Terre Nerre"/>
        <s v="Ciro Biondi"/>
        <s v="Benanti"/>
        <s v="Monte dei Ragni"/>
        <s v="Cavalchina"/>
        <s v="Begali"/>
        <s v="L'Arco"/>
        <s v="Coffele"/>
        <s v="Pieropan"/>
        <s v="Franz Pichler"/>
        <s v="Hirtzberger"/>
        <s v="Fohringer"/>
        <s v="Schmelz"/>
        <s v="Holzapfel"/>
        <s v="Jülg"/>
        <s v="Clemens Busch"/>
        <s v="Geil"/>
        <s v="Hofstätter"/>
        <s v="Barbi"/>
        <s v="Oasi Degli Angeli"/>
        <s v="Di Majo Norante"/>
        <s v="D'Alfonso Del Sordo"/>
        <s v="D'Arapri"/>
        <s v="Franz Keller"/>
        <s v="Andreas Laible"/>
        <s v="René Muré"/>
        <s v="Cantina Rotaliana"/>
        <s v="Erste+Neue"/>
        <s v="Haderburg"/>
        <s v="Silberberg"/>
        <s v="Marques de Caceres"/>
        <s v="Cantina di Soave"/>
        <s v="Belisario"/>
        <s v="Cantina di Custoza"/>
        <s v="Taferner"/>
        <s v="Julius Klein"/>
        <s v="Domaine de L'Arjolle"/>
        <s v="Palazzone"/>
        <s v="Decugnano dei Barbi"/>
        <s v="Castello della Sala"/>
        <s v="Poliziano"/>
        <s v="Domaine de Vaccelli"/>
        <s v="Domaine de Pratavone"/>
        <s v="Manus Ritterhof"/>
        <s v="Linticlarus"/>
        <s v="Niedermayr"/>
        <s v="Lorenz Martini"/>
        <s v="Gmeiner"/>
        <s v="Mezzacorona"/>
        <s v="Müller"/>
        <s v="Fred Loimer"/>
        <s v="Netzl"/>
        <s v="Barone Montalto"/>
        <s v="Piaggia"/>
        <s v="Pietra Nera"/>
        <s v="Tenuta di Ghizzano"/>
        <s v="Signano"/>
        <s v="Villa Saletta"/>
        <s v="Clos Canarelli"/>
        <s v="Domaine de Tanella"/>
        <s v="Clos Culombu"/>
        <s v="Domaine Saparale"/>
        <s v="Domaine Fiumicicoli"/>
        <s v="Domaine de Torraccia"/>
        <s v="Domaine Casanova"/>
        <s v="Casale del Giglio"/>
        <s v="Heinrich Hartl III"/>
        <s v="Gattinger"/>
        <s v="Weingut Niedrist"/>
        <s v="Azienda Mura"/>
        <s v="Sella &amp; Mosca"/>
        <s v="Capichera"/>
        <s v="Cantina Sociale Santadi"/>
        <s v="Cantina Sociale Dorgali"/>
        <s v="Lupi"/>
        <s v="Cantina 5 Terre"/>
        <s v="Cheo"/>
        <s v="Provenca"/>
        <s v="Monte del Frá"/>
        <s v="Ferghettina"/>
        <s v="Gatti"/>
        <s v="Rocca di Frassinello"/>
        <s v="Morisfarms"/>
        <s v="Vigneto Altura"/>
        <s v="Petra"/>
        <s v="Ottella"/>
        <s v="Guerrieri Rizzardi"/>
        <s v="Strologo Silvano"/>
        <s v="Garofoli"/>
        <s v="Umani Ronchi"/>
        <s v="Le Terazze"/>
        <s v="Sportoletti"/>
        <s v="Antichi Poderi Jerzu"/>
        <s v="Cantina del Giogantinu"/>
        <s v="Cantina Sociale Gallura"/>
        <s v="Az.Agr. Cascina La Pertica"/>
        <s v="Unterortl"/>
        <s v="Alessandro Moroder"/>
        <s v="Santa Barbara"/>
        <s v="Colpetrone"/>
        <s v="Josef Jamek"/>
        <s v="Freie Weingärten Wachau"/>
        <s v="Loibnerhof"/>
        <s v="Maculan"/>
        <s v="Mantellassi"/>
        <s v="Tenuta Roccaccia"/>
        <s v="Terruzi&amp;Puthod"/>
        <s v="Le Pupille"/>
        <s v="Serafini &amp; Vidotto"/>
        <s v="Livio Felluga"/>
        <s v="Aitá"/>
        <s v="La Boatina"/>
        <s v="Col D'Orcia"/>
        <s v="Forti Terre di Sicilia"/>
        <s v="Firriato"/>
        <s v="Savigliano Mario Azienda Vitivinicola"/>
        <s v="Castello di Ama"/>
        <s v="La Tenute di Luce"/>
        <s v="Kracher"/>
        <s v="Chateau (Vieux) Larmande"/>
        <s v="Chateau Peyroux"/>
        <s v="Chateau Potensac"/>
        <s v="Rocca delle Macie"/>
        <s v="Assigal"/>
        <s v="Sabathi (der andere)"/>
        <s v="Chateau Grand Lacaze"/>
        <s v="Gianpiero Marrone"/>
        <s v="Chateau Sociando Mallet"/>
        <s v="Aurelio Settimo"/>
        <s v="Scheiblhofer"/>
        <s v="Bodega Los Aljibes"/>
        <s v="Mazzolada"/>
        <s v="Tauss"/>
        <s v="Villa Sandi"/>
        <s v="Achs-Tremmel"/>
        <s v="Toffoli"/>
        <s v="Poggerino" u="1"/>
        <s v="Quinta do irgendwas" u="1"/>
        <s v="Castellare di Castellina" u="1"/>
        <s v="Schreckbichl" u="1"/>
        <s v="I Vigneri " u="1"/>
      </sharedItems>
    </cacheField>
    <cacheField name="Name" numFmtId="0">
      <sharedItems containsBlank="1" containsMixedTypes="1" containsNumber="1" containsInteger="1" minValue="414" maxValue="414" count="706">
        <m/>
        <s v="Chateau Larruau"/>
        <s v="Eiswein"/>
        <s v="Tenuta Belguardo"/>
        <s v="Chianti Classico"/>
        <s v="Chianti Classico Riserva"/>
        <s v="Basilica del Pruneto"/>
        <s v="Basilica di San Martino"/>
        <s v="Basilica di Cortaccio"/>
        <s v="Cultus Boni"/>
        <s v="Montebello"/>
        <s v="Vin Santo"/>
        <s v="Occhio di Perenice"/>
        <s v="Sammarco"/>
        <s v="Liu"/>
        <s v="Case Via"/>
        <s v="Flaccianello"/>
        <s v="Meriggio"/>
        <s v="Rosso Outsider"/>
        <s v="Chardonnay"/>
        <s v="Collepiano"/>
        <s v="Passito"/>
        <s v="25 anni"/>
        <s v="Pagliaro"/>
        <s v="Puer Apuliae"/>
        <s v="La Signora"/>
        <s v="Old Vines"/>
        <s v="1920 Primitivo Dolce Naturale"/>
        <s v="Alberelli"/>
        <s v="Nero di Velluto"/>
        <s v="D'Alesio"/>
        <s v="Es Riserva"/>
        <s v="Es piu Sole"/>
        <s v="Simona Natale"/>
        <s v="Es"/>
        <s v="Se"/>
        <s v="Jo"/>
        <s v="Verso Sud"/>
        <s v="Spumante Brut"/>
        <s v="Rampone"/>
        <s v="Antico"/>
        <s v="Sauvignon Blanc"/>
        <s v="Ried Achleiten Stockkultur Smaragd"/>
        <s v="Habemus (white label)"/>
        <s v="Lagrein Riserva"/>
        <s v="Select Lagrein"/>
        <s v="Carnol"/>
        <s v="Mirell"/>
        <s v="Kerner"/>
        <s v="Cabernet Riserva"/>
        <s v="Kitzeck-Sausal"/>
        <s v="Justina"/>
        <s v="Leithaberg"/>
        <s v="Heideboden"/>
        <s v="Alte Reben"/>
        <s v="Rubin Carnuntum"/>
        <s v="Il Baciale Monferrato Rosso"/>
        <s v="Blaufränkisch Hochäcker Reserve"/>
        <s v="Rotschiefer Reiler Sorrentberg"/>
        <s v="Soma"/>
        <s v="D'Alceo"/>
        <s v="Valcanzjria"/>
        <s v="Joe Grüner Veltliner Reserve"/>
        <s v="Golser Merlot"/>
        <s v="Mille Bolle Spumante Millesimato"/>
        <s v="Saia"/>
        <s v="Fragolino Rosso"/>
        <s v="Lugana"/>
        <s v="Soave"/>
        <s v="20sixteen"/>
        <s v="Pistus"/>
        <s v="Pfarrweingarten"/>
        <s v="Tino Rosso"/>
        <s v="Vintage Port"/>
        <s v="Ben Rye"/>
        <s v="Amarone"/>
        <s v="Rosatum"/>
        <s v="Canthus Passito"/>
        <s v="Villa Nigra"/>
        <s v="Kastelt"/>
        <s v="Sigis Mundus"/>
        <s v="Cornelius"/>
        <s v="Lafoa"/>
        <s v="Formigar"/>
        <s v="Flora"/>
        <s v="Trattmann"/>
        <s v="Lagrein-Merlot"/>
        <s v="Les Romains"/>
        <s v="Braci"/>
        <s v="Piano del Cipresso"/>
        <s v="Chianti"/>
        <s v="Seven Numbers Eiswein"/>
        <s v="Muscat"/>
        <s v="Trockenbeerenauslese"/>
        <s v="Aurum"/>
        <s v="Vinalia"/>
        <s v="Cortazo"/>
        <s v="Morey-Saint-Denise"/>
        <s v="Fontissimo"/>
        <s v="Chianti Classico Gran Selezione"/>
        <s v="Rose"/>
        <s v="Kadar"/>
        <s v="Chianti Gran Selezione"/>
        <s v="I Sodi di San Nicolo"/>
        <s v="Chianti Classico il Poggiale"/>
        <s v="Chianti Classico Pagliarese"/>
        <s v="I Sistri"/>
        <s v="Maestro Raro"/>
        <s v="Fontalloro"/>
        <s v="Vendemmia Tardiva"/>
        <s v="D‘Alceo"/>
        <s v="Bugialla"/>
        <s v="Primamateria"/>
        <s v="Vigne del Sorbo"/>
        <s v="Vulcano"/>
        <s v="Mamuthone"/>
        <s v="Niersteiner Pettenthal"/>
        <s v="Chardonnay Castel Ringberg"/>
        <s v="Carmignano"/>
        <s v="Hermanschachern"/>
        <s v="Black Edition"/>
        <s v="Allemanda"/>
        <s v="Terebinto"/>
        <s v="Passito di Noto"/>
        <s v="Santa Cecilia"/>
        <s v="Mamertino"/>
        <s v="Burdese"/>
        <s v="Carjcanti"/>
        <s v="Nerobaronj"/>
        <s v="Nerobuffalefj"/>
        <s v="Nerosanlore"/>
        <s v="Neromacarj"/>
        <s v="Vinupetra"/>
        <s v="I Vigneri"/>
        <s v="Etna Bianco Contrada Viagrande"/>
        <s v="Sciaria"/>
        <s v="Brut"/>
        <s v="Malvasia"/>
        <s v="Corinto"/>
        <s v="Nero Ossidiana"/>
        <n v="414"/>
        <s v="Blaufränkisch L Reserve"/>
        <s v="Sass Antico"/>
        <s v="Raut"/>
        <s v="Merlot Tulledro"/>
        <s v="Cabernet Sauvignon Turmhof"/>
        <s v="Lagrein Gries"/>
        <s v="Pino Nero Spumante"/>
        <s v="Von den Terrassen"/>
        <s v="Haideboden"/>
        <s v="Piano del Cerro"/>
        <s v="Fiano Salento Talo"/>
        <s v="Collectif de Barique"/>
        <s v="Côtes de Gascogne"/>
        <s v="Sauvignon Blanc Marlborough"/>
        <s v="Brunello di Montalcino"/>
        <s v="Riesling Smaragd Pichl Point"/>
        <s v="Bianco di Custoza"/>
        <s v="Falco"/>
        <s v="Askos"/>
        <s v="Krax'n"/>
        <s v="Weißburgunder"/>
        <s v="Cabenet Franc Umplugged"/>
        <s v="Lugana Limne"/>
        <s v="Le Vele"/>
        <s v="Roter Veltliner"/>
        <s v="Marie"/>
        <s v="Grande Cuvee Rose"/>
        <s v="Brenntal"/>
        <s v="Le Roque"/>
        <s v="Pannobile"/>
        <s v="Ried Klaus Riesling Smaragd"/>
        <s v="Moscato di Sardegna"/>
        <s v="Cannonau di Sardegna Primo Scuro"/>
        <s v="Vino Nobile di Montepulciano"/>
        <s v="Curtis"/>
        <s v="Cuvee Philipp"/>
        <s v="Ried Altenberg"/>
        <s v="Rosé"/>
        <s v="Fonterutoli (Chianti Classico)"/>
        <s v="Montlobre"/>
        <s v="Schlossberg"/>
        <s v="Amarone Case Vecie"/>
        <s v="Luigi"/>
        <s v="Carmenere"/>
        <s v="San Leonardo"/>
        <s v="Berg"/>
        <s v="Metodo Classico Rose"/>
        <s v="Grande Cuvee"/>
        <s v="Vigna Au"/>
        <s v="Linticlarus"/>
        <s v="Exil"/>
        <s v="Exilissi Sell"/>
        <s v="Carano"/>
        <s v="Arzio"/>
        <s v="Kunststück"/>
        <s v="Quintessenz"/>
        <s v="Taber"/>
        <s v="Mumelter"/>
        <s v="Siebeneich"/>
        <s v="Lagrein Prestige"/>
        <s v="Freienfeld"/>
        <s v="Frauenrigl"/>
        <s v="Chianti Classico Riserva Rancia"/>
        <s v="Valpolicella Superiore Maternigo"/>
        <s v="Solosole"/>
        <s v="Valpolicella Superiore Campo Prognai"/>
        <s v="Rosso Santiago"/>
        <s v="Zöbinger Terrassen"/>
        <s v="Merlot"/>
        <s v="Fontissimo (Moni's)"/>
        <s v="Coniale"/>
        <s v="Poggio ai Merli"/>
        <s v="I Sodi di San Niccolo"/>
        <s v="Vinsanto"/>
        <s v="Pinot Noir"/>
        <s v="Weill-A-Way Vineyard Syrah"/>
        <s v="Bedrock Vineyard Heritage"/>
        <s v="Chuy Chardonnay"/>
        <s v="Geyserville"/>
        <s v="Syrah - Lytton Estate"/>
        <s v="Estate Chardonnay"/>
        <s v="Domaine des Chirat Rockpile Vineyard Syrah"/>
        <s v="Sweetwater Springs Vineyard Zinfandel"/>
        <s v="Cassata Vineyard Zinfandel"/>
        <s v="Maestro"/>
        <s v="Gewürztraminer"/>
        <s v="Blaufränkisch Himmelreich"/>
        <s v="St. Laurent Rothenberg"/>
        <s v="Riesling Himmelreich"/>
        <s v="Cabernet Franc"/>
        <s v="Justinus"/>
        <s v="Mumbolt"/>
        <s v="Merlot Riserva"/>
        <s v="Recioto Valpolicella"/>
        <s v="Schweizer"/>
        <s v="Lagrein"/>
        <s v="Brolettino"/>
        <s v="Sauvignon Lafoa"/>
        <s v="Chardonnay Lafoa"/>
        <s v="Cabernet Sauvignon Lafoa"/>
        <s v="Mauritius"/>
        <s v="Riesling"/>
        <s v="Athesis Brut Sekt"/>
        <s v="Athesis Rose Sekt"/>
        <s v="Tignanello"/>
        <s v="Belguardo"/>
        <s v="Castello Gran Selezione"/>
        <s v="Bugialla Riserva"/>
        <s v="Primamatera"/>
        <s v="Coltassala"/>
        <s v="Balificio"/>
        <s v="Ripa delle More"/>
        <s v="Chianti Classico La Prima"/>
        <s v="Cuvee des Cadettes"/>
        <s v="Clos de Beauvenir"/>
        <s v="Chateau La Nerthe blanc"/>
        <s v="Chateauneuf du Pape"/>
        <s v="A la gloire du mon grand pere"/>
        <s v="Chateauneuf du Pape Safres"/>
        <s v="Chateau d‘Estoublon"/>
        <s v="Mono Cépage Syrah"/>
        <s v="Domaine d‘Estoublon blanc"/>
        <s v="Mono Cépage Grenache"/>
        <s v="Cairanne Les Travers"/>
        <s v="Cairanne L’esprit des Papes"/>
        <s v="Gigondas les secrets de Montmirail "/>
        <s v="Gigondas les hauts de Montmirail "/>
        <s v="Gigondas Tradition le grand Montmirail"/>
        <s v="Gigondas Clos des Tourelles"/>
        <s v="Gigondas"/>
        <s v="Gigondas Lieu Dit"/>
        <s v="Gigondas Colline"/>
        <s v="Bois de Rose"/>
        <s v="Coin Cache"/>
        <s v="Le Vallon des Amants"/>
        <s v="La Grola"/>
        <s v="Riviera"/>
        <s v="Gropel"/>
        <s v="Suler"/>
        <s v="a'Kira"/>
        <s v="Lauffener Katzenbeißer"/>
        <s v="Josua"/>
        <s v="Trockenbeerenauslese Muskateller "/>
        <s v="Sernauberg Sauvignon Blanc"/>
        <s v="Pfarrweingarten Morillon"/>
        <s v="Kranachberg Sauvignon"/>
        <s v="Eruption Weiß"/>
        <s v="Sauvignon Blanc Zieregg"/>
        <s v="Morillon Zieregg"/>
        <s v="Chardonnay Grassnitzberg"/>
        <s v="Sauvignon Blanc Czamilla"/>
        <s v="Saziani Grauburgunder "/>
        <s v="TBA Wechselberg Spiegel"/>
        <s v="Sauvignon Blanc Hasel"/>
        <s v="Chardonnay Ried Hasel"/>
        <s v="Riesling Heiligenstein"/>
        <s v="Riesling Wechselberg Spiegel M"/>
        <s v="Riesling Strassertal"/>
        <s v="[W]"/>
        <s v="Zöbinger Heiligenstein Alte Reben"/>
        <s v="Rungg"/>
        <s v="Dynamis Riesling"/>
        <s v="Müller Thurgau"/>
        <s v="Brut Nature"/>
        <s v="Moscato Rosa"/>
        <s v="Lepus"/>
        <s v="Istante"/>
        <s v="Manna"/>
        <s v="Löwengang Cabernet"/>
        <s v="MCM Merlot"/>
        <s v="Lagrein Lindenburg"/>
        <s v="Turmhof Lagrein"/>
        <s v="Aichberg"/>
        <s v="Sauvignon"/>
        <s v="Nova Domus"/>
        <s v="Quarz"/>
        <s v="Merlot Cornell"/>
        <s v="Castel Campan"/>
        <s v="Cassiano"/>
        <s v="Rubatsch"/>
        <s v="Tannenberg"/>
        <s v="Sophie"/>
        <s v="Eichhorn"/>
        <s v="Laurin Lagrein-Merlot"/>
        <s v="Cabernet Doss"/>
        <s v="Ossidiano"/>
        <s v="Palazzo"/>
        <s v="Pommerner Sonnenuhr"/>
        <s v="Vom junge Goldbech"/>
        <s v="Chateau La Nerthe"/>
        <s v="Soave Brigaldara/La Broia"/>
        <s v="Valpolicella Superiore"/>
        <s v="Terre di San Leonardo"/>
        <s v="Villa Gresti"/>
        <s v="Praepositus Riesling"/>
        <s v="Porphyr"/>
        <s v="Il Frappato"/>
        <s v="SP68"/>
        <s v="Suber"/>
        <s v="Faro"/>
        <s v="Malvasia Passito"/>
        <s v="Aurora"/>
        <s v="Vigna di Milo"/>
        <s v="Vignudilice"/>
        <s v="Neromaccarj"/>
        <s v="Pino"/>
        <s v="Reseca"/>
        <s v="Pomice"/>
        <s v="Sole di Dario"/>
        <s v="Zerdi"/>
        <s v="Riné"/>
        <s v="Nepomuceno"/>
        <s v="Perli"/>
        <s v="Sylvaner"/>
        <s v="Sabiona"/>
        <s v="Aristos"/>
        <s v="Grüner Veltliner"/>
        <s v="Kaiton"/>
        <s v="Zweigelt"/>
        <s v="Tete de Cuvee"/>
        <s v="Elegia"/>
        <s v="ODÉ AYDIE BLANC SEC"/>
        <s v="Greco di Tufo"/>
        <s v="Roter Veltliner Steinberg"/>
        <s v="Urban"/>
        <s v="Wiesenegg"/>
        <s v="Merlot Kastellaz"/>
        <s v="Cabernet Sauvignon Riserva (in Summe 97,80)"/>
        <s v="Isarcus"/>
        <s v="Blauburgunder St. Valentin"/>
        <s v="Susumaniello"/>
        <s v="Riesling Montiggl"/>
        <s v="St. Valentin Chardonnay"/>
        <s v="St. Valentin Sauvignon"/>
        <s v="Kreuth"/>
        <s v="Terlaner"/>
        <s v="Gries"/>
        <s v="Sand"/>
        <s v="Campofiorin"/>
        <s v="Morillon Obegg"/>
        <s v="Kranachberg"/>
        <s v="Pössnitzberg"/>
        <s v="Brut M"/>
        <s v="Brut Reserve"/>
        <s v="Extra Brut"/>
        <s v="Etna Rosso Prephyloxera"/>
        <s v="Etna Rosso Guardiola"/>
        <s v="Etna Bianca Calderara Sottana"/>
        <s v="Etna Bianca Chianta"/>
        <s v="Etna Rosso San Nicolo"/>
        <s v="Etna Rosso Cisterna Fuori"/>
        <s v="Mahâris"/>
        <s v="Sultana"/>
        <s v="Enta Rosso Serra della Contessa"/>
        <s v="Hochgrassnitzberg GSTK"/>
        <s v="Zieregg GSTK"/>
        <s v="Valpolicella Ripasso"/>
        <s v="Amedeo Custoza Superiore"/>
        <s v="Passito Bianco"/>
        <s v="Vigneto du Lot"/>
        <s v="Vulcaia Fumé"/>
        <s v="Oratoria di San Lorenzo"/>
        <s v="Oratorio di San Lorenzo"/>
        <s v="Amarone Classico"/>
        <s v="Monte Ca'Bianca (Amarone)"/>
        <s v="Recioto"/>
        <s v="Rubeo"/>
        <s v="Pietrus"/>
        <s v="Le Sponde"/>
        <s v="Alzari"/>
        <s v="La Rocca"/>
        <s v="Federspiel Bachgarten"/>
        <s v="Federspiel Terrassen"/>
        <s v="TBA Singerriedel"/>
        <s v="BA"/>
        <s v="Smaragd Hochrain"/>
        <s v="Cuvee"/>
        <s v="Best of Riesling"/>
        <s v="Pichl Point"/>
        <s v="Steinriegl"/>
        <s v="Loibenberg"/>
        <s v="Best of Grüner Veltliner"/>
        <s v="Hippolyt"/>
        <s v="Marienburg Fahrlay"/>
        <s v="Brut Rosé"/>
        <s v="Frauenberg"/>
        <s v="Pepi"/>
        <s v="Maglen"/>
        <s v="Terminum"/>
        <s v="Roen"/>
        <s v="Carned – Kerner"/>
        <s v="Serenade Passito"/>
        <s v="Pfarrhof Cabernet"/>
        <s v="Enosi"/>
        <s v="Yngram"/>
        <s v="Barthenau"/>
        <s v="Gewürztraminer Spätlese"/>
        <s v="Cashmere Passito"/>
        <s v="Lagrein Castel Ringberg"/>
        <s v="Kermesse"/>
        <s v="Gewürztraminer Kastelaz"/>
        <s v="I Vasari"/>
        <s v="Trebbiano Barbi"/>
        <s v="Kurni"/>
        <s v="Pipparello"/>
        <s v="Sagrantino Passito"/>
        <s v="Don Luigi"/>
        <s v="Ramitello"/>
        <s v="Aglianico Bio"/>
        <s v="Tintilia"/>
        <s v="Brut Falanghina"/>
        <s v="Apianae"/>
        <s v="Guado San Leo"/>
        <s v="Riserva Nobile"/>
        <s v="Gran Cuvée XXI Secolo"/>
        <s v="Sagrantino Collepiano"/>
        <s v="Montefalco Rosso Riserva"/>
        <s v="Sect brut"/>
        <s v="Im Leh"/>
        <s v="Franz Anton"/>
        <s v="Oberberger Bassgeige"/>
        <s v="Pinot Rosé Brut"/>
        <s v="Riesling Brut"/>
        <s v="Am Bühl - Riesling Auslese"/>
        <s v="Achat"/>
        <s v="Klingelberger"/>
        <s v="Clos St. Landelin"/>
        <s v="Clesurae"/>
        <s v="Anthos"/>
        <s v="Pas Dosé"/>
        <s v="Sauvignon - „di Lieben Aich?“"/>
        <s v="Reserve della Contessa"/>
        <s v="Moscato Gialla"/>
        <s v="Gelber Muskateller"/>
        <s v="Meletin"/>
        <s v="Zieregg"/>
        <s v="Rioja Blanco"/>
        <s v="Soave Rocca Sveva"/>
        <s v="Del Cerro"/>
        <s v="Sauvignon Blanc Klassic"/>
        <s v="Wiege"/>
        <s v="Morillon Muschelkalk"/>
        <s v="Cuvée Monsieur Fourcade"/>
        <s v="Sekt Rosé"/>
        <s v="Reif"/>
        <s v="Orvieto Classico Superiore Campo del Guardiano"/>
        <s v="Orvieto Classico Superiore Il Bianco"/>
        <s v="Cervaro della Sala"/>
        <s v="Mandrone di Lhosa"/>
        <s v="Le Stanze"/>
        <s v="Asinone"/>
        <s v="Granit"/>
        <s v="Cuvée Jean Claude Pietri"/>
        <s v="Guillaume de Pratavone"/>
        <s v="Chardonnay Linticlarus"/>
        <s v="Lagrein Gries Riserva"/>
        <s v="Rosis"/>
        <s v="Merlot Riserva Siebeneich"/>
        <s v="Sauvignon Mock"/>
        <s v="Blauburgunder Riserva"/>
        <s v="Comtissa Brut Reserve"/>
        <s v="Cabernet Sauvignon Laurenz"/>
        <s v="Grubthal – Sauvignon Blanc"/>
        <s v="Leithaberg – Muschelkalk"/>
        <s v="Custoza – I Classici"/>
        <s v="Göttweiger Berg – Martin"/>
        <s v="Junker"/>
        <s v="Lois"/>
        <s v="Pinot Grigio"/>
        <s v="Le Petit"/>
        <s v="Sauvignon St.Valentin"/>
        <s v="Chardonnay St. Valentin"/>
        <s v="Merlot St. Valentin"/>
        <s v="Comtess St. Valentin"/>
        <s v="Pasithea Oro"/>
        <s v="Pasithea Rosa"/>
        <s v="Riserva Bianca"/>
        <s v="Riserva Rossa Cabernet/Merlot"/>
        <s v="Chardonnay Flora"/>
        <s v="Il Sasso – Carmignano"/>
        <s v="Haderburg Brut"/>
        <s v="Arunda Brut Metodo Classico"/>
        <s v="Passito – Kerner"/>
        <s v="Dominius – Weiß"/>
        <s v="Sabiona – Kerner"/>
        <s v="Sabiona – Sylvaner"/>
        <s v="Aristos – Kerner"/>
        <s v="Valtellina Superiore Inferno Riserva"/>
        <s v="Aristos – Sylvaner"/>
        <s v="Aristos – Grüner Verliner"/>
        <s v="San Germano – Vin Santo"/>
        <s v="Veneroso"/>
        <s v="Nambrot"/>
        <s v="Chianti Colli Senesi"/>
        <s v="Ser Lapo "/>
        <s v="Bianco Gentile"/>
        <s v="Corse Figari"/>
        <s v="Amphora"/>
        <s v="Cuvée Alexandra"/>
        <s v="Ribbe Rosse"/>
        <s v="Cuvée Casteddu"/>
        <s v="Cuvée Varsilia"/>
        <s v="Oriu Rouge"/>
        <s v="Nielucciu"/>
        <s v="Oriu Rosé"/>
        <s v="Oriu Blanc"/>
        <s v="Lune é Sole"/>
        <s v="Cuvée Alexandra Grande Reserve"/>
        <s v="Rosso di Montalcino"/>
        <s v="St. Laurent Reserve"/>
        <s v="Cuvee Classic"/>
        <s v="Quartz"/>
        <s v="Winkl"/>
        <s v="Smaragd – Vorder Seiber"/>
        <s v="Mason di Mason"/>
        <s v="Reserve Del Conte"/>
        <s v="CS Riserva"/>
        <s v="Moscato Rosa „Rosatum“"/>
        <s v="Andrius"/>
        <s v="Lunare"/>
        <s v="Prisma"/>
        <s v="Sienda"/>
        <s v="Sienda dicesimo"/>
        <s v="Marchese di Villamarina"/>
        <s v="Vign'angena"/>
        <s v="Terre Brune"/>
        <s v="Hortos"/>
        <s v="Fuili"/>
        <s v="Cannonau Riserva Viniola"/>
        <s v="Cannonau V.di Isalle"/>
        <s v="Vignamare"/>
        <s v="Sciacchetra"/>
        <s v="Percio"/>
        <s v="Garda Classico Rosso Fabio Contaldo"/>
        <s v="Lugana Fabio Contaldo"/>
        <s v="Lugana Molin"/>
        <s v="Amedeo"/>
        <s v="Custoza"/>
        <s v="Ca' del Magro"/>
        <s v="Garganega Vigneto Colombara"/>
        <s v="Satén"/>
        <s v="Nature"/>
        <s v="Pinot Nero „Fuchsleiten“"/>
        <s v="Chardonnay „Fuchs“"/>
        <s v="Rocca di Frassinello"/>
        <s v="Le Sughere di Frassinello"/>
        <s v="Morrelino di Scansano"/>
        <s v="Morrelino di Scansano Riserva"/>
        <s v="Avvoltore"/>
        <s v="Castello Fonterutoli (Chianti Classico)"/>
        <s v="Ansonaco Carfagna"/>
        <s v="Quercegobbe"/>
        <s v="Lugana Classico"/>
        <s v="Molceo"/>
        <s v="Fabio Contaldo"/>
        <s v="Lugana Classico „Limne“"/>
        <s v="Vigne di Catullo"/>
        <s v="Filo di Arianna"/>
        <s v="Soave Classico"/>
        <s v="Calvarino"/>
        <s v="Munus"/>
        <s v="Beyond the Clouds"/>
        <s v="de Vite"/>
        <s v="Julius"/>
        <s v="Trajano"/>
        <s v="Decebalo"/>
        <s v="unbenannt"/>
        <s v="Serra Fiorese"/>
        <s v="Podium"/>
        <s v="Cumaro"/>
        <s v="Pelago"/>
        <s v="Costamorro"/>
        <s v="Vecchie Vigne"/>
        <s v="Plenio"/>
        <s v="Visions of J"/>
        <s v="Chaos"/>
        <s v="Sassi Neri"/>
        <s v="Loam"/>
        <s v="Weissburgunder"/>
        <s v="Gewürztraminer „Nussbaumer“"/>
        <s v="Valpolicella Classico Superiore"/>
        <s v="I Frati"/>
        <s v="Tacchetto"/>
        <s v="Villa Fidelia Rosso"/>
        <s v="Villa Fidelia Bianco"/>
        <s v="Rocca Rubia"/>
        <s v="Radames"/>
        <s v="Cannonau Riserva Antichi Poderi"/>
        <s v="Cannonau Riserva Chuerra"/>
        <s v="Vermentino d.Gallura Sup. Aldia"/>
        <s v="Vendemmia Tardiva Lughente"/>
        <s v="Vermentino d.Gallura Sup. Karenzia"/>
        <s v="Vermentino d.Gallura Sup. Piras"/>
        <s v="Vermentino d.Gallura Sup. Genesi"/>
        <s v="Classico Rosso"/>
        <s v="Le Zalte"/>
        <s v="Capichera 07"/>
        <s v="Cabernet Sauvignon St.Valentin"/>
        <s v="Riesling (Magnum)"/>
        <s v="Ankon"/>
        <s v="Dorico"/>
        <s v="Planet Waves"/>
        <s v="Agontano"/>
        <s v="Piancarda"/>
        <s v="Dorato"/>
        <s v="Brut Charmat"/>
        <s v="Stefano Antonucci"/>
        <s v="Nidastore"/>
        <s v="Sagrantino"/>
        <s v="Federspiel - Stein am Rain "/>
        <s v="Sekt brut"/>
        <s v="Federspiel - Ried Klaus"/>
        <s v="Federspiel - Loibenberg"/>
        <s v="Smaragd - Loibenberg"/>
        <s v="Loibner Riesling – Smaragd"/>
        <s v="Ferrata"/>
        <s v="Bidibi"/>
        <s v="Acininobili"/>
        <s v="Palazotto"/>
        <s v="Morrelino di Scansano Riserva Le Sentinelle"/>
        <s v="Oraluna"/>
        <s v="Terre di Tufi"/>
        <s v="Saffredi"/>
        <s v="Il Rosso dell'Abazia"/>
        <s v="Phigaia after the Red"/>
        <s v="Sossó"/>
        <s v="Terre Alte"/>
        <s v="Shàrjs"/>
        <s v="Shàrjs (Magnum)"/>
        <s v="Lacrima"/>
        <s v="Perle"/>
        <s v="Ghiaie Bianche"/>
        <s v="Cabernet Sauvignon"/>
        <s v="Santagostino"/>
        <s v="Barolo"/>
        <s v="Il Chiuso"/>
        <s v="Olmaia"/>
        <s v="Pancena"/>
        <s v="Luce"/>
        <s v="Zwischen den Seen"/>
        <s v="Ried Hallebühl"/>
        <s v="St. Laurent vom Stein"/>
        <s v="La Chappelle"/>
        <s v="Grand Cru St. Emillion"/>
        <s v="Cotes de Castillon"/>
        <s v="Delon?"/>
        <s v="Chianti Classico (5l Magnum)"/>
        <s v="Grassnitzberg"/>
        <s v="Burgunder Cuvee"/>
        <s v="Sernauberg"/>
        <s v="Chateau Grand Lacaze"/>
        <s v="Langhe „Sancarlo“"/>
        <s v="CSM"/>
        <s v="Chateau Sociando Mallet"/>
        <s v="Barolo Rocche"/>
        <s v="Réserve Privée"/>
        <s v="Big John"/>
        <s v="Selectus"/>
        <s v="Rosenberg"/>
        <s v="Umberto"/>
        <s v="SK Späburgunder"/>
        <s v="Opok Chardonnay"/>
        <s v="Raboso Passito"/>
        <s v="Blauburgunder Beerenauslese"/>
        <s v="Passito di Refrontolo"/>
      </sharedItems>
    </cacheField>
    <cacheField name="Traube" numFmtId="0">
      <sharedItems containsBlank="1" count="92">
        <m/>
        <s v="Cuvee Rot"/>
        <s v="Gelber Muskateller"/>
        <s v="Merlot"/>
        <s v="Cabernet Sauvignon"/>
        <s v="Sangiovese"/>
        <s v="Cuvee Weiß"/>
        <s v="Syrah"/>
        <s v="Sagrantino"/>
        <s v="Nero di Troia"/>
        <s v="Primitivo"/>
        <s v="Negroamaro"/>
        <s v="Susumaniello"/>
        <s v="Verdeca"/>
        <s v="Fiano Minutolo"/>
        <s v="Sauvignon Blanc"/>
        <s v="Grüner Veltliner"/>
        <s v="Lagrein"/>
        <s v="Weissburgunder"/>
        <s v="Kerner"/>
        <s v="Grauburgunder"/>
        <s v="Gewürztraminer"/>
        <s v="Chardonnay"/>
        <s v="Zweigelt"/>
        <s v="Blaufränkisch"/>
        <s v="Riesling"/>
        <s v="Nero d'Avola"/>
        <s v="Turbiana"/>
        <s v="Garganega"/>
        <s v="Zibibbo"/>
        <s v="Rosenmuskateller"/>
        <s v="Goldmuskateller"/>
        <s v="Pinot Noir"/>
        <s v="Furmint"/>
        <s v="Muscat"/>
        <s v="Moscato Bianco"/>
        <s v="Grillo"/>
        <s v="Carricante"/>
        <s v="Malvasia"/>
        <s v="Corinto"/>
        <s v="Aglianico"/>
        <s v="Fiano"/>
        <s v="Weißburgunder"/>
        <s v="Cabernet Franc"/>
        <s v="Verdicchio"/>
        <s v="Roter Veltliner"/>
        <s v="Moscato"/>
        <s v="Cannonau"/>
        <s v="Teroldego"/>
        <s v="Carmenere"/>
        <s v="Cabernet"/>
        <s v="Vermentino"/>
        <s v="Zinfandel"/>
        <s v="St. Laurent"/>
        <s v="Grenache blanc"/>
        <s v="Schwarzriesling"/>
        <s v="Muskateller"/>
        <s v="Müller Thurgau"/>
        <s v="Gemischter Satz"/>
        <s v="Petit Manseng"/>
        <s v="Frappato"/>
        <s v="Nerello Mascalese"/>
        <s v="Corinto Nero/Nero d'Avola"/>
        <s v="Sylvaner"/>
        <s v="Greco di Tufo"/>
        <s v="Malvasia/Corinto Nero"/>
        <s v="Cuvee"/>
        <s v="Montepulciano"/>
        <s v="Trebbiano"/>
        <s v="Tintilia"/>
        <s v="Falanghina"/>
        <s v="Moscato Reale"/>
        <s v="Uva di Troia"/>
        <s v="Bombino Bianco"/>
        <s v="Verdicchio di Matelica"/>
        <s v="Sauvignon"/>
        <s v="Nebbiolo"/>
        <s v="Bianco Gentile"/>
        <s v="Nielucciu"/>
        <s v="Carignano"/>
        <s v="Pigato"/>
        <s v="Cardonnay, Ribolla Gialla"/>
        <s v="Tocai Friulano"/>
        <s v="Verduzzo"/>
        <s v="Refosco"/>
        <s v="Malvasia Istriana"/>
        <s v="Ribolla Gialla"/>
        <s v="Verduzzo?"/>
        <s v="Nero D'Avola/Syrah"/>
        <s v="Morillon"/>
        <s v="Raboso"/>
        <s v="Marzemino"/>
      </sharedItems>
    </cacheField>
    <cacheField name="Haltbar von (WA/WS/VI/CT/Winzer)" numFmtId="0">
      <sharedItems containsBlank="1"/>
    </cacheField>
    <cacheField name="Haltbar bis (WA/WS/VI/CT/Winzer)" numFmtId="0">
      <sharedItems containsBlank="1"/>
    </cacheField>
    <cacheField name="Preis" numFmtId="0">
      <sharedItems containsString="0" containsBlank="1" containsNumber="1" minValue="0" maxValue="160" count="291">
        <m/>
        <n v="0"/>
        <n v="38"/>
        <n v="16.5"/>
        <n v="18"/>
        <n v="24.5"/>
        <n v="26.5"/>
        <n v="72"/>
        <n v="13.3"/>
        <n v="26.9"/>
        <n v="49"/>
        <n v="35"/>
        <n v="57"/>
        <n v="40"/>
        <n v="25"/>
        <n v="45"/>
        <n v="21"/>
        <n v="85"/>
        <n v="16"/>
        <n v="24"/>
        <n v="120"/>
        <n v="50"/>
        <n v="42"/>
        <n v="60"/>
        <n v="39.9"/>
        <n v="26"/>
        <n v="23"/>
        <n v="31"/>
        <n v="16.2"/>
        <n v="100"/>
        <n v="34"/>
        <n v="10"/>
        <n v="8"/>
        <n v="6.5"/>
        <n v="52"/>
        <n v="11.4"/>
        <n v="12.4"/>
        <n v="20.8"/>
        <n v="11.8"/>
        <n v="69.8"/>
        <n v="20"/>
        <n v="33.5"/>
        <n v="13"/>
        <n v="22"/>
        <n v="11.79"/>
        <n v="13.68"/>
        <n v="11.44"/>
        <n v="14.13"/>
        <n v="12.69"/>
        <n v="11.5"/>
        <n v="16.920000000000002"/>
        <n v="12.24"/>
        <n v="13.188000000000001"/>
        <n v="105"/>
        <n v="62"/>
        <n v="80"/>
        <n v="70"/>
        <n v="11.333333333333334"/>
        <n v="10.4"/>
        <n v="6.12"/>
        <n v="7.11"/>
        <n v="15.040000000000001"/>
        <n v="8.9879999999999995"/>
        <n v="11.399999999999999"/>
        <n v="29"/>
        <n v="55.95"/>
        <n v="25.5"/>
        <n v="28.9"/>
        <n v="16.600000000000001"/>
        <n v="24.9"/>
        <n v="27.5"/>
        <n v="59.9"/>
        <n v="23.9"/>
        <n v="61.5"/>
        <n v="14.2"/>
        <n v="7.45"/>
        <n v="30"/>
        <n v="65"/>
        <n v="17"/>
        <n v="28"/>
        <n v="14.5"/>
        <n v="15"/>
        <n v="90"/>
        <n v="125"/>
        <n v="32.9"/>
        <n v="10.5"/>
        <n v="53"/>
        <n v="46"/>
        <n v="34.5"/>
        <n v="92"/>
        <n v="14.988"/>
        <n v="15.587999999999999"/>
        <n v="10.788"/>
        <n v="75.7"/>
        <n v="10.6"/>
        <n v="9.4"/>
        <n v="16.3"/>
        <n v="10.1"/>
        <n v="14.7"/>
        <n v="18.899999999999999"/>
        <n v="9.9"/>
        <n v="7.5"/>
        <n v="9.5"/>
        <n v="37.9"/>
        <n v="49.9"/>
        <n v="31.9"/>
        <n v="35.9"/>
        <n v="56.25"/>
        <n v="40.1"/>
        <n v="16.899999999999999"/>
        <n v="7.75"/>
        <n v="8.9499999999999993"/>
        <n v="13.95"/>
        <n v="14.1"/>
        <n v="7.25"/>
        <n v="6.95"/>
        <n v="12.947999999999999"/>
        <n v="11.268000000000001"/>
        <n v="78"/>
        <n v="54"/>
        <n v="22.8"/>
        <n v="27.9"/>
        <n v="51"/>
        <n v="37.799999999999997"/>
        <n v="63"/>
        <n v="148"/>
        <n v="22.9"/>
        <n v="11"/>
        <n v="95"/>
        <n v="93.5"/>
        <n v="33.4"/>
        <n v="88"/>
        <n v="19.8"/>
        <n v="33"/>
        <n v="33.9"/>
        <n v="19.899999999999999"/>
        <n v="15.9"/>
        <n v="12"/>
        <n v="39"/>
        <n v="75"/>
        <n v="74"/>
        <n v="160"/>
        <n v="54.288631722260035"/>
        <n v="38.49557522123893"/>
        <n v="36.521443158611298"/>
        <n v="44.417971409121847"/>
        <n v="45.40503744043567"/>
        <n v="78.96528250510552"/>
        <n v="49.353301565690941"/>
        <n v="19"/>
        <n v="18.399999999999999"/>
        <n v="15.5"/>
        <n v="23.7"/>
        <n v="23.6"/>
        <n v="114"/>
        <n v="36"/>
        <n v="34.799999999999997"/>
        <n v="20.7"/>
        <n v="81"/>
        <n v="37.5"/>
        <n v="21.9"/>
        <n v="37"/>
        <n v="13.4"/>
        <n v="22.5"/>
        <n v="20.5"/>
        <n v="19.5"/>
        <n v="9"/>
        <n v="31.5"/>
        <n v="39.700000000000003"/>
        <n v="19.649999999999999"/>
        <n v="17.95"/>
        <n v="23.4"/>
        <n v="22.2"/>
        <n v="25.3"/>
        <n v="32.4"/>
        <n v="9.8000000000000007"/>
        <n v="8.6"/>
        <n v="46.8"/>
        <n v="69"/>
        <n v="18.5"/>
        <n v="41.6"/>
        <n v="38.6"/>
        <n v="13.6"/>
        <n v="27"/>
        <n v="31.4"/>
        <n v="47"/>
        <n v="52.9"/>
        <n v="46.5"/>
        <n v="28.5"/>
        <n v="21.5"/>
        <n v="12.6"/>
        <n v="58.5"/>
        <n v="36.5"/>
        <n v="61.9"/>
        <n v="32.799999999999997"/>
        <n v="65.900000000000006"/>
        <n v="27.2"/>
        <n v="8.5"/>
        <n v="11.2"/>
        <n v="10.8"/>
        <n v="14.9"/>
        <n v="13.5"/>
        <n v="16.8"/>
        <n v="20.9"/>
        <n v="12.5"/>
        <n v="33.299999999999997"/>
        <n v="34.700000000000003"/>
        <n v="21.3"/>
        <n v="11.9"/>
        <n v="36.200000000000003"/>
        <n v="24.7"/>
        <n v="40.9"/>
        <n v="34.9"/>
        <n v="25.9"/>
        <n v="32"/>
        <n v="29.7"/>
        <n v="7"/>
        <n v="14"/>
        <n v="12.9"/>
        <n v="15.36"/>
        <n v="81.899999999999991"/>
        <n v="44.448"/>
        <n v="54.527999999999999"/>
        <n v="20.004000000000001"/>
        <n v="17.899999999999999"/>
        <n v="25.8"/>
        <n v="41.7"/>
        <n v="31.6"/>
        <n v="41.8"/>
        <n v="23.8"/>
        <n v="21.8"/>
        <n v="45.8"/>
        <n v="8.9"/>
        <n v="7.9"/>
        <n v="7.8"/>
        <n v="5.4"/>
        <n v="7.56"/>
        <n v="7.1879999999999997"/>
        <n v="7.08"/>
        <n v="24.8"/>
        <n v="22.6"/>
        <n v="22.679999999999996"/>
        <n v="11.88"/>
        <n v="4.919999999999999"/>
        <n v="4.1879999999999997"/>
        <n v="5.04"/>
        <n v="4.5200000000000005"/>
        <n v="22.3"/>
        <n v="19.7"/>
        <n v="18.7"/>
        <n v="21.4"/>
        <n v="15.8"/>
        <n v="19.600000000000001"/>
        <n v="17.5"/>
        <n v="17.8"/>
        <n v="14.95"/>
        <n v="13.75"/>
        <n v="12.75"/>
        <n v="11.35"/>
        <n v="38.5"/>
        <n v="23.5"/>
        <n v="24.2"/>
        <n v="41"/>
        <n v="18.8"/>
        <n v="6"/>
        <n v="30.9"/>
        <n v="20.27"/>
        <n v="5.6"/>
        <n v="15.73"/>
        <n v="16.940000000000001"/>
        <n v="9.07"/>
        <n v="5.3"/>
        <n v="6.3"/>
        <n v="4.3"/>
        <n v="8.4"/>
        <n v="16.399999999999999"/>
        <n v="29.5"/>
        <n v="7.666666666666667"/>
        <n v="23.3"/>
        <n v="9.6"/>
        <n v="6.75"/>
        <n v="5.55"/>
        <n v="10.7"/>
        <n v="5.9"/>
        <n v="5.0999999999999996"/>
        <n v="8.6449999999999996"/>
        <n v="13.7"/>
        <n v="5.8216666666666663"/>
        <n v="4.335"/>
        <n v="17.2"/>
        <n v="5"/>
      </sharedItems>
    </cacheField>
    <cacheField name="Ge-_x000a_Kauft" numFmtId="0">
      <sharedItems containsString="0" containsBlank="1" containsNumber="1" containsInteger="1" minValue="2001" maxValue="2021"/>
    </cacheField>
    <cacheField name="Bewertung (WA/WS/VI/CT)" numFmtId="0">
      <sharedItems containsBlank="1"/>
    </cacheField>
    <cacheField name="Wo_x000a_gekauft" numFmtId="0">
      <sharedItems containsBlank="1"/>
    </cacheField>
    <cacheField name="Anlass" numFmtId="0">
      <sharedItems containsBlank="1"/>
    </cacheField>
    <cacheField name="Getrunken" numFmtId="0">
      <sharedItems containsDate="1" containsBlank="1" containsMixedTypes="1" minDate="2020-10-22T00:00:00" maxDate="2020-10-25T00:00:00"/>
    </cacheField>
    <cacheField name="Kommentar" numFmtId="0">
      <sharedItems containsBlank="1"/>
    </cacheField>
    <cacheField name="€ Einkauf" numFmtId="0">
      <sharedItems containsString="0" containsBlank="1" containsNumber="1" minValue="0" maxValue="375"/>
    </cacheField>
    <cacheField name="€ im Keller" numFmtId="0">
      <sharedItems containsString="0" containsBlank="1" containsNumber="1" minValue="0" maxValue="240"/>
    </cacheField>
    <cacheField name="Punkte WA" numFmtId="0">
      <sharedItems containsBlank="1" containsMixedTypes="1" containsNumber="1" containsInteger="1" minValue="86" maxValue="100"/>
    </cacheField>
    <cacheField name="WA haltbar von" numFmtId="0">
      <sharedItems containsString="0" containsBlank="1" containsNumber="1" containsInteger="1" minValue="1999" maxValue="2026"/>
    </cacheField>
    <cacheField name="WA haltbar bis" numFmtId="0">
      <sharedItems containsString="0" containsBlank="1" containsNumber="1" containsInteger="1" minValue="2008" maxValue="2075"/>
    </cacheField>
    <cacheField name="WS Punkte" numFmtId="0">
      <sharedItems containsBlank="1" containsMixedTypes="1" containsNumber="1" containsInteger="1" minValue="83" maxValue="98"/>
    </cacheField>
    <cacheField name="WS haltbar von" numFmtId="0">
      <sharedItems containsBlank="1" containsMixedTypes="1" containsNumber="1" containsInteger="1" minValue="2007" maxValue="2035"/>
    </cacheField>
    <cacheField name="WS haltbar bis" numFmtId="0">
      <sharedItems containsBlank="1" containsMixedTypes="1" containsNumber="1" containsInteger="1" minValue="2007" maxValue="2055"/>
    </cacheField>
    <cacheField name="VI Punkte" numFmtId="0">
      <sharedItems containsBlank="1" containsMixedTypes="1" containsNumber="1" containsInteger="1" minValue="85" maxValue="98"/>
    </cacheField>
    <cacheField name="VI haltbar von" numFmtId="0">
      <sharedItems containsString="0" containsBlank="1" containsNumber="1" containsInteger="1" minValue="2013" maxValue="2024"/>
    </cacheField>
    <cacheField name="VI haltbar bis" numFmtId="0">
      <sharedItems containsString="0" containsBlank="1" containsNumber="1" containsInteger="1" minValue="2013" maxValue="2040"/>
    </cacheField>
    <cacheField name="Cellartracker etc" numFmtId="0">
      <sharedItems containsBlank="1" containsMixedTypes="1" containsNumber="1" minValue="84" maxValue="95.7"/>
    </cacheField>
    <cacheField name="von" numFmtId="0">
      <sharedItems containsString="0" containsBlank="1" containsNumber="1" containsInteger="1" minValue="2008" maxValue="2025"/>
    </cacheField>
    <cacheField name="bis" numFmtId="0">
      <sharedItems containsString="0" containsBlank="1" containsNumber="1" containsInteger="1" minValue="2015" maxValue="2060"/>
    </cacheField>
    <cacheField name="Hersteller von" numFmtId="0">
      <sharedItems containsBlank="1" containsMixedTypes="1" containsNumber="1" containsInteger="1" minValue="2012" maxValue="2020"/>
    </cacheField>
    <cacheField name="Hersteller bis" numFmtId="0">
      <sharedItems containsBlank="1" containsMixedTypes="1" containsNumber="1" containsInteger="1" minValue="2020" maxValue="2031"/>
    </cacheField>
    <cacheField name="Land Longitude/Längengrad" numFmtId="0">
      <sharedItems containsString="0" containsBlank="1" containsNumber="1" minValue="-122.419" maxValue="174.76599999999999"/>
    </cacheField>
    <cacheField name="Land Latitude/Breitengrad" numFmtId="0">
      <sharedItems containsString="0" containsBlank="1" containsNumber="1" minValue="-36.853499999999997" maxValue="52.516181000000003"/>
    </cacheField>
    <cacheField name="Region Longitude/Längengrad" numFmtId="0">
      <sharedItems containsString="0" containsBlank="1" containsNumber="1" minValue="-122.419" maxValue="174.76599999999999"/>
    </cacheField>
    <cacheField name="Region Latitude/Breitengrad" numFmtId="0">
      <sharedItems containsString="0" containsBlank="1" containsNumber="1" minValue="-41.565097808837798" maxValue="52.516181000000003"/>
    </cacheField>
    <cacheField name="Land Lat/Long" numFmtId="0">
      <sharedItems containsBlank="1"/>
    </cacheField>
    <cacheField name="Region Lat/Long" numFmtId="0">
      <sharedItems containsBlank="1"/>
    </cacheField>
    <cacheField name="Warnung" numFmtId="0">
      <sharedItems containsString="0" containsBlank="1" containsNumber="1" containsInteger="1" minValue="2007" maxValue="9999"/>
    </cacheField>
    <cacheField name="Zuletzt gesehen" numFmtId="0">
      <sharedItems containsNonDate="0" containsDate="1" containsString="0" containsBlank="1" minDate="2020-08-21T00:00:00" maxDate="2021-09-20T00:00:00"/>
    </cacheField>
    <cacheField name="Spalte im Keller" numFmtId="0">
      <sharedItems containsBlank="1" containsMixedTypes="1" containsNumber="1" containsInteger="1" minValue="1" maxValue="16" count="27">
        <m/>
        <s v="Kiste"/>
        <n v="10"/>
        <s v="Kiste li OV"/>
        <n v="12"/>
        <n v="6"/>
        <n v="11"/>
        <n v="14"/>
        <n v="15"/>
        <n v="7"/>
        <s v="Z2_LiMiVo"/>
        <n v="8"/>
        <s v="Holzkiste"/>
        <n v="5"/>
        <n v="3"/>
        <n v="2"/>
        <n v="1"/>
        <s v="Z5_ReMiVo"/>
        <n v="16"/>
        <n v="13"/>
        <s v="Z0_GaHi"/>
        <s v="Z6_ReVo"/>
        <n v="4"/>
        <s v="Z3_MiLiVo"/>
        <s v="Z1_LiVo"/>
        <n v="9"/>
        <s v="Z4_MiReV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Lugger Klaus" refreshedDate="44489.830496527778" createdVersion="1" refreshedVersion="7" recordCount="1034" xr:uid="{00000000-000A-0000-FFFF-FFFF4C000000}">
  <cacheSource type="worksheet">
    <worksheetSource ref="A1:U2175" sheet="Keller"/>
  </cacheSource>
  <cacheFields count="21">
    <cacheField name="Art" numFmtId="0">
      <sharedItems containsBlank="1" count="11">
        <m/>
        <s v="R"/>
        <s v="Ü"/>
        <s v="RM"/>
        <s v="W"/>
        <s v="R3"/>
        <s v="S"/>
        <s v="WM"/>
        <s v="O"/>
        <s v="RK"/>
        <s v="?" u="1"/>
      </sharedItems>
    </cacheField>
    <cacheField name="Jahr-_x000a_gang" numFmtId="0">
      <sharedItems containsBlank="1" containsMixedTypes="1" containsNumber="1" containsInteger="1" minValue="1986" maxValue="9999" count="32">
        <m/>
        <n v="2015"/>
        <n v="2018"/>
        <n v="2016"/>
        <n v="2019"/>
        <n v="2012"/>
        <n v="2007"/>
        <n v="2017"/>
        <n v="2011"/>
        <n v="2020"/>
        <n v="2014"/>
        <s v="NV"/>
        <n v="2006"/>
        <n v="2008"/>
        <n v="2013"/>
        <n v="9999"/>
        <n v="2009"/>
        <n v="2010"/>
        <n v="1998"/>
        <s v="-"/>
        <n v="2005"/>
        <n v="2004"/>
        <n v="2001"/>
        <n v="2003"/>
        <n v="1995"/>
        <n v="2000"/>
        <n v="2002"/>
        <n v="1996"/>
        <n v="1994"/>
        <n v="1997"/>
        <n v="1999"/>
        <n v="1986" u="1"/>
      </sharedItems>
    </cacheField>
    <cacheField name="Land" numFmtId="0">
      <sharedItems containsBlank="1"/>
    </cacheField>
    <cacheField name="Region" numFmtId="0">
      <sharedItems containsBlank="1"/>
    </cacheField>
    <cacheField name="# Flaschen gekauft" numFmtId="0">
      <sharedItems containsString="0" containsBlank="1" containsNumber="1" containsInteger="1" minValue="0" maxValue="36"/>
    </cacheField>
    <cacheField name="# Flaschen im Keller" numFmtId="0">
      <sharedItems containsString="0" containsBlank="1" containsNumber="1" containsInteger="1" minValue="0" maxValue="36" count="20">
        <m/>
        <n v="1"/>
        <n v="2"/>
        <n v="3"/>
        <n v="4"/>
        <n v="9"/>
        <n v="6"/>
        <n v="0"/>
        <n v="8"/>
        <n v="5"/>
        <n v="34" u="1"/>
        <n v="36" u="1"/>
        <n v="14" u="1"/>
        <n v="15" u="1"/>
        <n v="7" u="1"/>
        <n v="22" u="1"/>
        <n v="24" u="1"/>
        <n v="11" u="1"/>
        <n v="12" u="1"/>
        <n v="32" u="1"/>
      </sharedItems>
    </cacheField>
    <cacheField name="Erzeuger" numFmtId="0">
      <sharedItems containsBlank="1" count="377">
        <m/>
        <s v="Chateau Larruau"/>
        <s v="Tschida"/>
        <s v="Mazzei"/>
        <s v="Cafaggio"/>
        <s v="Badia a Coltibuono"/>
        <s v="Castello dei Rampolla"/>
        <s v="Fontodi"/>
        <s v="Caprai"/>
        <s v="Paolo Bea"/>
        <s v="Rivera"/>
        <s v="Morella"/>
        <s v="Vigne Monache"/>
        <s v="Masseria L'Astore"/>
        <s v="Feudi di Guagnago"/>
        <s v="Menhir Salento"/>
        <s v="Gianfranco Fino"/>
        <s v="I Pastini"/>
        <s v="Cloudy Bay"/>
        <s v="Prager"/>
        <s v="San Giovenale"/>
        <s v="Rottensteiner"/>
        <s v="Ansitz Waldgries"/>
        <s v="Erbhof Unterganzner – Josephus Mayr"/>
        <s v="Wohlmuth"/>
        <s v="Kellerei St. Pauls"/>
        <s v="Bayer"/>
        <s v="Rennersistas"/>
        <s v="Kirchknopf"/>
        <s v="Markowitsch"/>
        <s v="Braida"/>
        <s v="Iby"/>
        <s v="Sorrentberg"/>
        <s v="Kellerei Kurtatsch"/>
        <s v="Gulfi"/>
        <s v="Josef Dockner"/>
        <s v="Keringer"/>
        <s v="Allacher"/>
        <s v="Sacchetto"/>
        <s v="Feudo Maccari"/>
        <s v="Bottega Fragolino"/>
        <s v="Bertagna"/>
        <s v="Collectiv de Barrique"/>
        <s v="Inama"/>
        <s v="Domäne Wachau"/>
        <s v="I Custodi delle vigne dell'Etna"/>
        <s v="Schmid"/>
        <s v="Rossetta Vini"/>
        <s v="Warre"/>
        <s v="Quinta do Noval"/>
        <s v="Donnafugata"/>
        <s v="Allegrini"/>
        <s v="Kellerei Schreckbichl"/>
        <s v="Kellerei Girlan"/>
        <s v="Les Vignes des Deux Soleils"/>
        <s v="Braci"/>
        <s v="Terrabianca"/>
        <s v="Irgendwo bei San Gimignano"/>
        <s v="Ernst Triebaumer"/>
        <s v="Puklavec Family"/>
        <s v="xxx"/>
        <s v="Nittnaus"/>
        <s v="Happacherhof"/>
        <s v="Kellerei Bozen"/>
        <s v="Ansitz Pfitscher"/>
        <s v="Domaine Forey Père &amp; Fils"/>
        <s v="Le Fonti"/>
        <s v="Renzo Marinai"/>
        <s v="Castellare in Castellina"/>
        <s v="Fattoria di Felsina"/>
        <s v="Fattoria Poggerino"/>
        <s v="Igler"/>
        <s v="Giuseppe Sedilesu"/>
        <s v="Gehring"/>
        <s v="Elena Walch"/>
        <s v="Il Sasso"/>
        <s v="Ebner-Ebenauer"/>
        <s v="Planeta"/>
        <s v="I Vigneri"/>
        <s v="Barone di Villagrande"/>
        <s v="Murgo"/>
        <s v="Tenuta di Castellaro"/>
        <s v="Podere Morellino"/>
        <s v="Lan."/>
        <s v="Cagnulari"/>
        <s v="Waldthaler"/>
        <s v="Tiefenbrunner"/>
        <s v="Egger Ramer"/>
        <s v="Conte Vistarino"/>
        <s v="Maier am Pfarrplatz"/>
        <s v="Aichinger"/>
        <s v="Umathum"/>
        <s v="Vigne del Vulture"/>
        <s v="San Marzano"/>
        <s v="La Jasse"/>
        <s v="Codex"/>
        <s v="Cantarelle"/>
        <s v="Walking Bird"/>
        <s v="Donatella Cinelli Colombini"/>
        <s v="Castello Romitorio"/>
        <s v="Fattoria die Barbi"/>
        <s v="Il Poggione"/>
        <s v="Casanova di Neri"/>
        <s v="Argiano"/>
        <s v="Höllmüller"/>
        <s v="Gorgo"/>
        <s v="Dürnberg"/>
        <s v="Li Veli"/>
        <s v="Kremser"/>
        <s v="Muster"/>
        <s v="Hannes Reeh"/>
        <s v="Roveglia"/>
        <s v="Moncaro"/>
        <s v="Heiderer Mayer"/>
        <s v="Maison Ventenac"/>
        <s v="Clos Teddi"/>
        <s v="Prieler"/>
        <s v="Ca Rugate"/>
        <s v="Paul Achs"/>
        <s v="Judith Beck"/>
        <s v="Andreas Gsellmann"/>
        <s v="Gernot Heinrich"/>
        <s v="Gernot Leitner"/>
        <s v="A&amp;H Nittnaus"/>
        <s v="Claus Preisinger"/>
        <s v="Gerhard Pittnauer"/>
        <s v="Cantina Sociale di Dolianova"/>
        <s v="Mesa"/>
        <s v="Pulcino"/>
        <s v="Terra Galos"/>
        <s v="Fonterutoli"/>
        <s v="Muri-Gries"/>
        <s v="Montlobre"/>
        <s v="Schloss Vollrads"/>
        <s v="Brigaldara"/>
        <s v="Cantina Dorigati"/>
        <s v="San Leonardo"/>
        <s v="Kettmeir"/>
        <s v="Baron Di Pauli"/>
        <s v="Kellerei Kaltern"/>
        <s v="Tedeschi"/>
        <s v="Poggio al Tesoro"/>
        <s v="Ilatium"/>
        <s v="Pezzalunga"/>
        <s v="Peter Schneider"/>
        <s v="Bedrock"/>
        <s v="Ridge Vineyards"/>
        <s v="Jeff Cohn"/>
        <s v="Robert Mondavi"/>
        <s v="Klumpp"/>
        <s v="Kobler"/>
        <s v="Larcherhof"/>
        <s v="Wassererhof"/>
        <s v="Kornellhof"/>
        <s v="Nusserhof"/>
        <s v="Davaz"/>
        <s v="Franz Haas"/>
        <s v="Ca dei Frati"/>
        <s v="Antinori"/>
        <s v="Tenuta Belguardo"/>
        <s v="Castello di Volpaia"/>
        <s v="Tenuta Vicchiomaggio"/>
        <s v="Chateau La Nerthe"/>
        <s v="Domaine Olivier Hillaire"/>
        <s v="Les Bosquet des Papes"/>
        <s v="Clos de L‘oratoire des Papes"/>
        <s v="Maison Ogier"/>
        <s v="Chateau d‘Estoublon"/>
        <s v="Domaine Brusset"/>
        <s v="Famille Perrin"/>
        <s v="Saint Cosme"/>
        <s v="Domaine des Bosquets"/>
        <s v="Mas de la Dame"/>
        <s v="Comincioli"/>
        <s v="T.FX.T"/>
        <s v="Lauffener Weingärtner"/>
        <s v="Sattlerhof"/>
        <s v="Krispel"/>
        <s v="Tement"/>
        <s v="Polz"/>
        <s v="Neumeister"/>
        <s v="Johann Topf"/>
        <s v="Bründlmayer"/>
        <s v="Kellerei Tramin"/>
        <s v="Lageder"/>
        <s v="Weingut Kornell"/>
        <s v="Kellerei Terlan"/>
        <s v="Manincor"/>
        <s v="Arunda"/>
        <s v="Reinhold Fuchs"/>
        <s v="Roccolo Grassi"/>
        <s v="Abtei Neustift"/>
        <s v="Occhipinti"/>
        <s v="Daino"/>
        <s v="Le Casematte"/>
        <s v="Hauner"/>
        <s v="Lantieri"/>
        <s v="Tasca d'Almerita/Capofaro"/>
        <s v="Cantrina"/>
        <s v="Strasserhof"/>
        <s v="Köfererhof"/>
        <s v="Eisacktaler Kellerei"/>
        <s v="Garlider"/>
        <s v="Kuenhof"/>
        <s v="Schwarz"/>
        <s v="Produttori di Manduria"/>
        <s v="Chateau d'Aydie"/>
        <s v="Cason Brusa"/>
        <s v="Mastrobernardino"/>
        <s v="Fuchs"/>
        <s v="Nier"/>
        <s v="Pacherhof"/>
        <s v="Thunhof"/>
        <s v="Grießbauerhof"/>
        <s v="St.Michael Eppan"/>
        <s v="Masseria Li Veli"/>
        <s v="Masi"/>
        <s v="Sabathi"/>
        <s v="Harkamp"/>
        <s v="Tenuta delle Terre Nerre"/>
        <s v="Ciro Biondi"/>
        <s v="Benanti"/>
        <s v="Monte dei Ragni"/>
        <s v="Cavalchina"/>
        <s v="Begali"/>
        <s v="L'Arco"/>
        <s v="Coffele"/>
        <s v="Pieropan"/>
        <s v="Franz Pichler"/>
        <s v="Hirtzberger"/>
        <s v="Fohringer"/>
        <s v="Schmelz"/>
        <s v="Holzapfel"/>
        <s v="Jülg"/>
        <s v="Clemens Busch"/>
        <s v="Geil"/>
        <s v="Hofstätter"/>
        <s v="Barbi"/>
        <s v="Oasi Degli Angeli"/>
        <s v="Di Majo Norante"/>
        <s v="D'Alfonso Del Sordo"/>
        <s v="D'Arapri"/>
        <s v="Franz Keller"/>
        <s v="Andreas Laible"/>
        <s v="René Muré"/>
        <s v="Cantina Rotaliana"/>
        <s v="Erste+Neue"/>
        <s v="Haderburg"/>
        <s v="Silberberg"/>
        <s v="Marques de Caceres"/>
        <s v="Cantina di Soave"/>
        <s v="Belisario"/>
        <s v="Cantina di Custoza"/>
        <s v="Taferner"/>
        <s v="Julius Klein"/>
        <s v="Domaine de L'Arjolle"/>
        <s v="Palazzone"/>
        <s v="Decugnano dei Barbi"/>
        <s v="Castello della Sala"/>
        <s v="Poliziano"/>
        <s v="Domaine de Vaccelli"/>
        <s v="Domaine de Pratavone"/>
        <s v="Manus Ritterhof"/>
        <s v="Linticlarus"/>
        <s v="Niedermayr"/>
        <s v="Lorenz Martini"/>
        <s v="Gmeiner"/>
        <s v="Mezzacorona"/>
        <s v="Müller"/>
        <s v="Fred Loimer"/>
        <s v="Netzl"/>
        <s v="Barone Montalto"/>
        <s v="Piaggia"/>
        <s v="Pietra Nera"/>
        <s v="Tenuta di Ghizzano"/>
        <s v="Signano"/>
        <s v="Villa Saletta"/>
        <s v="Clos Canarelli"/>
        <s v="Domaine de Tanella"/>
        <s v="Clos Culombu"/>
        <s v="Domaine Saparale"/>
        <s v="Domaine Fiumicicoli"/>
        <s v="Domaine de Torraccia"/>
        <s v="Domaine Casanova"/>
        <s v="Casale del Giglio"/>
        <s v="Heinrich Hartl III"/>
        <s v="Gattinger"/>
        <s v="Weingut Niedrist"/>
        <s v="Azienda Mura"/>
        <s v="Sella &amp; Mosca"/>
        <s v="Capichera"/>
        <s v="Cantina Sociale Santadi"/>
        <s v="Cantina Sociale Dorgali"/>
        <s v="Lupi"/>
        <s v="Cantina 5 Terre"/>
        <s v="Cheo"/>
        <s v="Provenca"/>
        <s v="Monte del Frá"/>
        <s v="Ferghettina"/>
        <s v="Gatti"/>
        <s v="Rocca di Frassinello"/>
        <s v="Morisfarms"/>
        <s v="Vigneto Altura"/>
        <s v="Petra"/>
        <s v="Ottella"/>
        <s v="Guerrieri Rizzardi"/>
        <s v="Strologo Silvano"/>
        <s v="Garofoli"/>
        <s v="Umani Ronchi"/>
        <s v="Le Terazze"/>
        <s v="Sportoletti"/>
        <s v="Antichi Poderi Jerzu"/>
        <s v="Cantina del Giogantinu"/>
        <s v="Cantina Sociale Gallura"/>
        <s v="Az.Agr. Cascina La Pertica"/>
        <s v="Unterortl"/>
        <s v="Alessandro Moroder"/>
        <s v="Santa Barbara"/>
        <s v="Colpetrone"/>
        <s v="Josef Jamek"/>
        <s v="Freie Weingärten Wachau"/>
        <s v="Loibnerhof"/>
        <s v="Maculan"/>
        <s v="Mantellassi"/>
        <s v="Tenuta Roccaccia"/>
        <s v="Terruzi&amp;Puthod"/>
        <s v="Le Pupille"/>
        <s v="Serafini &amp; Vidotto"/>
        <s v="Livio Felluga"/>
        <s v="Aitá"/>
        <s v="La Boatina"/>
        <s v="Col D'Orcia"/>
        <s v="Forti Terre di Sicilia"/>
        <s v="Firriato"/>
        <s v="Savigliano Mario Azienda Vitivinicola"/>
        <s v="Castello di Ama"/>
        <s v="La Tenute di Luce"/>
        <s v="Kracher"/>
        <s v="Chateau (Vieux) Larmande"/>
        <s v="Chateau Peyroux"/>
        <s v="Chateau Potensac"/>
        <s v="Rocca delle Macie"/>
        <s v="Assigal"/>
        <s v="Sabathi (der andere)"/>
        <s v="Chateau Grand Lacaze"/>
        <s v="Gianpiero Marrone"/>
        <s v="Chateau Sociando Mallet"/>
        <s v="Aurelio Settimo"/>
        <s v="Scheiblhofer"/>
        <s v="Bodega Los Aljibes"/>
        <s v="Mazzolada"/>
        <s v="Tauss"/>
        <s v="Villa Sandi"/>
        <s v="Achs-Tremmel"/>
        <s v="Toffoli"/>
        <s v="Morrisfarms" u="1"/>
        <s v="Leonildo Pieropan" u="1"/>
        <s v="Kuen Hof" u="1"/>
        <s v="Remelluri" u="1"/>
        <s v="Weingut Nidrist" u="1"/>
        <s v="Dorigati" u="1"/>
        <s v="Collectif de Barique" u="1"/>
        <s v="Poggerino" u="1"/>
        <s v="Clos Teddy" u="1"/>
        <s v="Quinta do irgendwas" u="1"/>
        <s v="Monte die Ragni" u="1"/>
        <s v="Castellare di Castellina" u="1"/>
        <s v="Arnaldo Caprai" u="1"/>
        <s v="Schlosskellerei Turmhof" u="1"/>
        <s v="Castello di Rampolla" u="1"/>
        <s v="Schreckbichl" u="1"/>
        <s v="Cantina Girlan" u="1"/>
        <s v="Domaine Olivier Hillare" u="1"/>
        <s v="Capofaro" u="1"/>
        <s v="Ca die Frati" u="1"/>
        <s v="Castellaro " u="1"/>
        <s v="I Vigneri " u="1"/>
      </sharedItems>
    </cacheField>
    <cacheField name="Name" numFmtId="0">
      <sharedItems containsBlank="1" containsMixedTypes="1" containsNumber="1" containsInteger="1" minValue="414" maxValue="414" count="706">
        <m/>
        <s v="Chateau Larruau"/>
        <s v="Eiswein"/>
        <s v="Tenuta Belguardo"/>
        <s v="Chianti Classico"/>
        <s v="Chianti Classico Riserva"/>
        <s v="Basilica del Pruneto"/>
        <s v="Basilica di San Martino"/>
        <s v="Basilica di Cortaccio"/>
        <s v="Cultus Boni"/>
        <s v="Montebello"/>
        <s v="Vin Santo"/>
        <s v="Occhio di Perenice"/>
        <s v="Sammarco"/>
        <s v="Liu"/>
        <s v="Case Via"/>
        <s v="Flaccianello"/>
        <s v="Meriggio"/>
        <s v="Rosso Outsider"/>
        <s v="Chardonnay"/>
        <s v="Collepiano"/>
        <s v="Passito"/>
        <s v="25 anni"/>
        <s v="Pagliaro"/>
        <s v="Puer Apuliae"/>
        <s v="La Signora"/>
        <s v="Old Vines"/>
        <s v="1920 Primitivo Dolce Naturale"/>
        <s v="Alberelli"/>
        <s v="Nero di Velluto"/>
        <s v="D'Alesio"/>
        <s v="Es Riserva"/>
        <s v="Es piu Sole"/>
        <s v="Simona Natale"/>
        <s v="Es"/>
        <s v="Se"/>
        <s v="Jo"/>
        <s v="Verso Sud"/>
        <s v="Spumante Brut"/>
        <s v="Rampone"/>
        <s v="Antico"/>
        <s v="Sauvignon Blanc"/>
        <s v="Ried Achleiten Stockkultur Smaragd"/>
        <s v="Habemus (white label)"/>
        <s v="Lagrein Riserva"/>
        <s v="Select Lagrein"/>
        <s v="Carnol"/>
        <s v="Mirell"/>
        <s v="Kerner"/>
        <s v="Cabernet Riserva"/>
        <s v="Kitzeck-Sausal"/>
        <s v="Justina"/>
        <s v="Leithaberg"/>
        <s v="Heideboden"/>
        <s v="Alte Reben"/>
        <s v="Rubin Carnuntum"/>
        <s v="Il Baciale Monferrato Rosso"/>
        <s v="Blaufränkisch Hochäcker Reserve"/>
        <s v="Rotschiefer Reiler Sorrentberg"/>
        <s v="Soma"/>
        <s v="D'Alceo"/>
        <s v="Valcanzjria"/>
        <s v="Joe Grüner Veltliner Reserve"/>
        <s v="Golser Merlot"/>
        <s v="Mille Bolle Spumante Millesimato"/>
        <s v="Saia"/>
        <s v="Fragolino Rosso"/>
        <s v="Lugana"/>
        <s v="Soave"/>
        <s v="20sixteen"/>
        <s v="Pistus"/>
        <s v="Pfarrweingarten"/>
        <s v="Tino Rosso"/>
        <s v="Vintage Port"/>
        <s v="Ben Rye"/>
        <s v="Amarone"/>
        <s v="Rosatum"/>
        <s v="Canthus Passito"/>
        <s v="Villa Nigra"/>
        <s v="Kastelt"/>
        <s v="Sigis Mundus"/>
        <s v="Cornelius"/>
        <s v="Lafoa"/>
        <s v="Formigar"/>
        <s v="Flora"/>
        <s v="Trattmann"/>
        <s v="Lagrein-Merlot"/>
        <s v="Les Romains"/>
        <s v="Braci"/>
        <s v="Piano del Cipresso"/>
        <s v="Chianti"/>
        <s v="Seven Numbers Eiswein"/>
        <s v="Muscat"/>
        <s v="Trockenbeerenauslese"/>
        <s v="Aurum"/>
        <s v="Vinalia"/>
        <s v="Cortazo"/>
        <s v="Morey-Saint-Denise"/>
        <s v="Fontissimo"/>
        <s v="Chianti Classico Gran Selezione"/>
        <s v="Rose"/>
        <s v="Kadar"/>
        <s v="Chianti Gran Selezione"/>
        <s v="I Sodi di San Nicolo"/>
        <s v="Chianti Classico il Poggiale"/>
        <s v="Chianti Classico Pagliarese"/>
        <s v="I Sistri"/>
        <s v="Maestro Raro"/>
        <s v="Fontalloro"/>
        <s v="Vendemmia Tardiva"/>
        <s v="D‘Alceo"/>
        <s v="Bugialla"/>
        <s v="Primamateria"/>
        <s v="Vigne del Sorbo"/>
        <s v="Vulcano"/>
        <s v="Mamuthone"/>
        <s v="Niersteiner Pettenthal"/>
        <s v="Chardonnay Castel Ringberg"/>
        <s v="Carmignano"/>
        <s v="Hermanschachern"/>
        <s v="Black Edition"/>
        <s v="Allemanda"/>
        <s v="Terebinto"/>
        <s v="Passito di Noto"/>
        <s v="Santa Cecilia"/>
        <s v="Mamertino"/>
        <s v="Burdese"/>
        <s v="Carjcanti"/>
        <s v="Nerobaronj"/>
        <s v="Nerobuffalefj"/>
        <s v="Nerosanlore"/>
        <s v="Neromacarj"/>
        <s v="Vinupetra"/>
        <s v="I Vigneri"/>
        <s v="Etna Bianco Contrada Viagrande"/>
        <s v="Sciaria"/>
        <s v="Brut"/>
        <s v="Malvasia"/>
        <s v="Corinto"/>
        <s v="Nero Ossidiana"/>
        <n v="414"/>
        <s v="Blaufränkisch L Reserve"/>
        <s v="Sass Antico"/>
        <s v="Raut"/>
        <s v="Merlot Tulledro"/>
        <s v="Cabernet Sauvignon Turmhof"/>
        <s v="Lagrein Gries"/>
        <s v="Pino Nero Spumante"/>
        <s v="Von den Terrassen"/>
        <s v="Haideboden"/>
        <s v="Piano del Cerro"/>
        <s v="Fiano Salento Talo"/>
        <s v="Collectif de Barique"/>
        <s v="Côtes de Gascogne"/>
        <s v="Sauvignon Blanc Marlborough"/>
        <s v="Brunello di Montalcino"/>
        <s v="Riesling Smaragd Pichl Point"/>
        <s v="Bianco di Custoza"/>
        <s v="Falco"/>
        <s v="Askos"/>
        <s v="Krax'n"/>
        <s v="Weißburgunder"/>
        <s v="Cabenet Franc Umplugged"/>
        <s v="Lugana Limne"/>
        <s v="Le Vele"/>
        <s v="Roter Veltliner"/>
        <s v="Marie"/>
        <s v="Grande Cuvee Rose"/>
        <s v="Brenntal"/>
        <s v="Le Roque"/>
        <s v="Pannobile"/>
        <s v="Ried Klaus Riesling Smaragd"/>
        <s v="Moscato di Sardegna"/>
        <s v="Cannonau di Sardegna Primo Scuro"/>
        <s v="Vino Nobile di Montepulciano"/>
        <s v="Curtis"/>
        <s v="Cuvee Philipp"/>
        <s v="Ried Altenberg"/>
        <s v="Rosé"/>
        <s v="Fonterutoli (Chianti Classico)"/>
        <s v="Montlobre"/>
        <s v="Schlossberg"/>
        <s v="Amarone Case Vecie"/>
        <s v="Luigi"/>
        <s v="Carmenere"/>
        <s v="San Leonardo"/>
        <s v="Berg"/>
        <s v="Metodo Classico Rose"/>
        <s v="Grande Cuvee"/>
        <s v="Vigna Au"/>
        <s v="Linticlarus"/>
        <s v="Exil"/>
        <s v="Exilissi Sell"/>
        <s v="Carano"/>
        <s v="Arzio"/>
        <s v="Kunststück"/>
        <s v="Quintessenz"/>
        <s v="Taber"/>
        <s v="Mumelter"/>
        <s v="Siebeneich"/>
        <s v="Lagrein Prestige"/>
        <s v="Freienfeld"/>
        <s v="Frauenrigl"/>
        <s v="Chianti Classico Riserva Rancia"/>
        <s v="Valpolicella Superiore Maternigo"/>
        <s v="Solosole"/>
        <s v="Valpolicella Superiore Campo Prognai"/>
        <s v="Rosso Santiago"/>
        <s v="Zöbinger Terrassen"/>
        <s v="Merlot"/>
        <s v="Fontissimo (Moni's)"/>
        <s v="Coniale"/>
        <s v="Poggio ai Merli"/>
        <s v="I Sodi di San Niccolo"/>
        <s v="Vinsanto"/>
        <s v="Pinot Noir"/>
        <s v="Weill-A-Way Vineyard Syrah"/>
        <s v="Bedrock Vineyard Heritage"/>
        <s v="Chuy Chardonnay"/>
        <s v="Geyserville"/>
        <s v="Syrah - Lytton Estate"/>
        <s v="Estate Chardonnay"/>
        <s v="Domaine des Chirat Rockpile Vineyard Syrah"/>
        <s v="Sweetwater Springs Vineyard Zinfandel"/>
        <s v="Cassata Vineyard Zinfandel"/>
        <s v="Maestro"/>
        <s v="Gewürztraminer"/>
        <s v="Blaufränkisch Himmelreich"/>
        <s v="St. Laurent Rothenberg"/>
        <s v="Riesling Himmelreich"/>
        <s v="Cabernet Franc"/>
        <s v="Justinus"/>
        <s v="Mumbolt"/>
        <s v="Merlot Riserva"/>
        <s v="Recioto Valpolicella"/>
        <s v="Schweizer"/>
        <s v="Lagrein"/>
        <s v="Brolettino"/>
        <s v="Sauvignon Lafoa"/>
        <s v="Chardonnay Lafoa"/>
        <s v="Cabernet Sauvignon Lafoa"/>
        <s v="Mauritius"/>
        <s v="Riesling"/>
        <s v="Athesis Brut Sekt"/>
        <s v="Athesis Rose Sekt"/>
        <s v="Tignanello"/>
        <s v="Belguardo"/>
        <s v="Castello Gran Selezione"/>
        <s v="Bugialla Riserva"/>
        <s v="Primamatera"/>
        <s v="Coltassala"/>
        <s v="Balificio"/>
        <s v="Ripa delle More"/>
        <s v="Chianti Classico La Prima"/>
        <s v="Cuvee des Cadettes"/>
        <s v="Clos de Beauvenir"/>
        <s v="Chateau La Nerthe blanc"/>
        <s v="Chateauneuf du Pape"/>
        <s v="A la gloire du mon grand pere"/>
        <s v="Chateauneuf du Pape Safres"/>
        <s v="Chateau d‘Estoublon"/>
        <s v="Mono Cépage Syrah"/>
        <s v="Domaine d‘Estoublon blanc"/>
        <s v="Mono Cépage Grenache"/>
        <s v="Cairanne Les Travers"/>
        <s v="Cairanne L’esprit des Papes"/>
        <s v="Gigondas les secrets de Montmirail "/>
        <s v="Gigondas les hauts de Montmirail "/>
        <s v="Gigondas Tradition le grand Montmirail"/>
        <s v="Gigondas Clos des Tourelles"/>
        <s v="Gigondas"/>
        <s v="Gigondas Lieu Dit"/>
        <s v="Gigondas Colline"/>
        <s v="Bois de Rose"/>
        <s v="Coin Cache"/>
        <s v="Le Vallon des Amants"/>
        <s v="La Grola"/>
        <s v="Riviera"/>
        <s v="Gropel"/>
        <s v="Suler"/>
        <s v="a'Kira"/>
        <s v="Lauffener Katzenbeißer"/>
        <s v="Josua"/>
        <s v="Trockenbeerenauslese Muskateller "/>
        <s v="Sernauberg Sauvignon Blanc"/>
        <s v="Pfarrweingarten Morillon"/>
        <s v="Kranachberg Sauvignon"/>
        <s v="Eruption Weiß"/>
        <s v="Sauvignon Blanc Zieregg"/>
        <s v="Morillon Zieregg"/>
        <s v="Chardonnay Grassnitzberg"/>
        <s v="Sauvignon Blanc Czamilla"/>
        <s v="Saziani Grauburgunder "/>
        <s v="TBA Wechselberg Spiegel"/>
        <s v="Sauvignon Blanc Hasel"/>
        <s v="Chardonnay Ried Hasel"/>
        <s v="Riesling Heiligenstein"/>
        <s v="Riesling Wechselberg Spiegel M"/>
        <s v="Riesling Strassertal"/>
        <s v="[W]"/>
        <s v="Zöbinger Heiligenstein Alte Reben"/>
        <s v="Rungg"/>
        <s v="Dynamis Riesling"/>
        <s v="Müller Thurgau"/>
        <s v="Brut Nature"/>
        <s v="Moscato Rosa"/>
        <s v="Lepus"/>
        <s v="Istante"/>
        <s v="Manna"/>
        <s v="Löwengang Cabernet"/>
        <s v="MCM Merlot"/>
        <s v="Lagrein Lindenburg"/>
        <s v="Turmhof Lagrein"/>
        <s v="Aichberg"/>
        <s v="Sauvignon"/>
        <s v="Nova Domus"/>
        <s v="Quarz"/>
        <s v="Merlot Cornell"/>
        <s v="Castel Campan"/>
        <s v="Cassiano"/>
        <s v="Rubatsch"/>
        <s v="Tannenberg"/>
        <s v="Sophie"/>
        <s v="Eichhorn"/>
        <s v="Laurin Lagrein-Merlot"/>
        <s v="Cabernet Doss"/>
        <s v="Ossidiano"/>
        <s v="Palazzo"/>
        <s v="Pommerner Sonnenuhr"/>
        <s v="Vom junge Goldbech"/>
        <s v="Chateau La Nerthe"/>
        <s v="Soave Brigaldara/La Broia"/>
        <s v="Valpolicella Superiore"/>
        <s v="Terre di San Leonardo"/>
        <s v="Villa Gresti"/>
        <s v="Praepositus Riesling"/>
        <s v="Porphyr"/>
        <s v="Il Frappato"/>
        <s v="SP68"/>
        <s v="Suber"/>
        <s v="Faro"/>
        <s v="Malvasia Passito"/>
        <s v="Aurora"/>
        <s v="Vigna di Milo"/>
        <s v="Vignudilice"/>
        <s v="Neromaccarj"/>
        <s v="Pino"/>
        <s v="Reseca"/>
        <s v="Pomice"/>
        <s v="Sole di Dario"/>
        <s v="Zerdi"/>
        <s v="Riné"/>
        <s v="Nepomuceno"/>
        <s v="Perli"/>
        <s v="Sylvaner"/>
        <s v="Sabiona"/>
        <s v="Aristos"/>
        <s v="Grüner Veltliner"/>
        <s v="Kaiton"/>
        <s v="Zweigelt"/>
        <s v="Tete de Cuvee"/>
        <s v="Elegia"/>
        <s v="ODÉ AYDIE BLANC SEC"/>
        <s v="Greco di Tufo"/>
        <s v="Roter Veltliner Steinberg"/>
        <s v="Urban"/>
        <s v="Wiesenegg"/>
        <s v="Merlot Kastellaz"/>
        <s v="Cabernet Sauvignon Riserva (in Summe 97,80)"/>
        <s v="Isarcus"/>
        <s v="Blauburgunder St. Valentin"/>
        <s v="Susumaniello"/>
        <s v="Riesling Montiggl"/>
        <s v="St. Valentin Chardonnay"/>
        <s v="St. Valentin Sauvignon"/>
        <s v="Kreuth"/>
        <s v="Terlaner"/>
        <s v="Gries"/>
        <s v="Sand"/>
        <s v="Campofiorin"/>
        <s v="Morillon Obegg"/>
        <s v="Kranachberg"/>
        <s v="Pössnitzberg"/>
        <s v="Brut M"/>
        <s v="Brut Reserve"/>
        <s v="Extra Brut"/>
        <s v="Etna Rosso Prephyloxera"/>
        <s v="Etna Rosso Guardiola"/>
        <s v="Etna Bianca Calderara Sottana"/>
        <s v="Etna Bianca Chianta"/>
        <s v="Etna Rosso San Nicolo"/>
        <s v="Etna Rosso Cisterna Fuori"/>
        <s v="Mahâris"/>
        <s v="Sultana"/>
        <s v="Enta Rosso Serra della Contessa"/>
        <s v="Hochgrassnitzberg GSTK"/>
        <s v="Zieregg GSTK"/>
        <s v="Valpolicella Ripasso"/>
        <s v="Amedeo Custoza Superiore"/>
        <s v="Passito Bianco"/>
        <s v="Vigneto du Lot"/>
        <s v="Vulcaia Fumé"/>
        <s v="Oratoria di San Lorenzo"/>
        <s v="Oratorio di San Lorenzo"/>
        <s v="Amarone Classico"/>
        <s v="Monte Ca'Bianca (Amarone)"/>
        <s v="Recioto"/>
        <s v="Rubeo"/>
        <s v="Pietrus"/>
        <s v="Le Sponde"/>
        <s v="Alzari"/>
        <s v="La Rocca"/>
        <s v="Federspiel Bachgarten"/>
        <s v="Federspiel Terrassen"/>
        <s v="TBA Singerriedel"/>
        <s v="BA"/>
        <s v="Smaragd Hochrain"/>
        <s v="Cuvee"/>
        <s v="Best of Riesling"/>
        <s v="Pichl Point"/>
        <s v="Steinriegl"/>
        <s v="Loibenberg"/>
        <s v="Best of Grüner Veltliner"/>
        <s v="Hippolyt"/>
        <s v="Marienburg Fahrlay"/>
        <s v="Brut Rosé"/>
        <s v="Frauenberg"/>
        <s v="Pepi"/>
        <s v="Maglen"/>
        <s v="Terminum"/>
        <s v="Roen"/>
        <s v="Carned – Kerner"/>
        <s v="Serenade Passito"/>
        <s v="Pfarrhof Cabernet"/>
        <s v="Enosi"/>
        <s v="Yngram"/>
        <s v="Barthenau"/>
        <s v="Gewürztraminer Spätlese"/>
        <s v="Cashmere Passito"/>
        <s v="Lagrein Castel Ringberg"/>
        <s v="Kermesse"/>
        <s v="Gewürztraminer Kastelaz"/>
        <s v="I Vasari"/>
        <s v="Trebbiano Barbi"/>
        <s v="Kurni"/>
        <s v="Pipparello"/>
        <s v="Sagrantino Passito"/>
        <s v="Don Luigi"/>
        <s v="Ramitello"/>
        <s v="Aglianico Bio"/>
        <s v="Tintilia"/>
        <s v="Brut Falanghina"/>
        <s v="Apianae"/>
        <s v="Guado San Leo"/>
        <s v="Riserva Nobile"/>
        <s v="Gran Cuvée XXI Secolo"/>
        <s v="Sagrantino Collepiano"/>
        <s v="Montefalco Rosso Riserva"/>
        <s v="Sect brut"/>
        <s v="Im Leh"/>
        <s v="Franz Anton"/>
        <s v="Oberberger Bassgeige"/>
        <s v="Pinot Rosé Brut"/>
        <s v="Riesling Brut"/>
        <s v="Am Bühl - Riesling Auslese"/>
        <s v="Achat"/>
        <s v="Klingelberger"/>
        <s v="Clos St. Landelin"/>
        <s v="Clesurae"/>
        <s v="Anthos"/>
        <s v="Pas Dosé"/>
        <s v="Sauvignon - „di Lieben Aich?“"/>
        <s v="Reserve della Contessa"/>
        <s v="Moscato Gialla"/>
        <s v="Gelber Muskateller"/>
        <s v="Meletin"/>
        <s v="Zieregg"/>
        <s v="Rioja Blanco"/>
        <s v="Soave Rocca Sveva"/>
        <s v="Del Cerro"/>
        <s v="Sauvignon Blanc Klassic"/>
        <s v="Wiege"/>
        <s v="Morillon Muschelkalk"/>
        <s v="Cuvée Monsieur Fourcade"/>
        <s v="Sekt Rosé"/>
        <s v="Reif"/>
        <s v="Orvieto Classico Superiore Campo del Guardiano"/>
        <s v="Orvieto Classico Superiore Il Bianco"/>
        <s v="Cervaro della Sala"/>
        <s v="Mandrone di Lhosa"/>
        <s v="Le Stanze"/>
        <s v="Asinone"/>
        <s v="Granit"/>
        <s v="Cuvée Jean Claude Pietri"/>
        <s v="Guillaume de Pratavone"/>
        <s v="Chardonnay Linticlarus"/>
        <s v="Lagrein Gries Riserva"/>
        <s v="Rosis"/>
        <s v="Merlot Riserva Siebeneich"/>
        <s v="Sauvignon Mock"/>
        <s v="Blauburgunder Riserva"/>
        <s v="Comtissa Brut Reserve"/>
        <s v="Cabernet Sauvignon Laurenz"/>
        <s v="Grubthal – Sauvignon Blanc"/>
        <s v="Leithaberg – Muschelkalk"/>
        <s v="Custoza – I Classici"/>
        <s v="Göttweiger Berg – Martin"/>
        <s v="Junker"/>
        <s v="Lois"/>
        <s v="Pinot Grigio"/>
        <s v="Le Petit"/>
        <s v="Sauvignon St.Valentin"/>
        <s v="Chardonnay St. Valentin"/>
        <s v="Merlot St. Valentin"/>
        <s v="Comtess St. Valentin"/>
        <s v="Pasithea Oro"/>
        <s v="Pasithea Rosa"/>
        <s v="Riserva Bianca"/>
        <s v="Riserva Rossa Cabernet/Merlot"/>
        <s v="Chardonnay Flora"/>
        <s v="Il Sasso – Carmignano"/>
        <s v="Haderburg Brut"/>
        <s v="Arunda Brut Metodo Classico"/>
        <s v="Passito – Kerner"/>
        <s v="Dominius – Weiß"/>
        <s v="Sabiona – Kerner"/>
        <s v="Sabiona – Sylvaner"/>
        <s v="Aristos – Kerner"/>
        <s v="Valtellina Superiore Inferno Riserva"/>
        <s v="Aristos – Sylvaner"/>
        <s v="Aristos – Grüner Verliner"/>
        <s v="San Germano – Vin Santo"/>
        <s v="Veneroso"/>
        <s v="Nambrot"/>
        <s v="Chianti Colli Senesi"/>
        <s v="Ser Lapo "/>
        <s v="Bianco Gentile"/>
        <s v="Corse Figari"/>
        <s v="Amphora"/>
        <s v="Cuvée Alexandra"/>
        <s v="Ribbe Rosse"/>
        <s v="Cuvée Casteddu"/>
        <s v="Cuvée Varsilia"/>
        <s v="Oriu Rouge"/>
        <s v="Nielucciu"/>
        <s v="Oriu Rosé"/>
        <s v="Oriu Blanc"/>
        <s v="Lune é Sole"/>
        <s v="Cuvée Alexandra Grande Reserve"/>
        <s v="Rosso di Montalcino"/>
        <s v="St. Laurent Reserve"/>
        <s v="Cuvee Classic"/>
        <s v="Quartz"/>
        <s v="Winkl"/>
        <s v="Smaragd – Vorder Seiber"/>
        <s v="Mason di Mason"/>
        <s v="Reserve Del Conte"/>
        <s v="CS Riserva"/>
        <s v="Moscato Rosa „Rosatum“"/>
        <s v="Andrius"/>
        <s v="Lunare"/>
        <s v="Prisma"/>
        <s v="Sienda"/>
        <s v="Sienda dicesimo"/>
        <s v="Marchese di Villamarina"/>
        <s v="Vign'angena"/>
        <s v="Terre Brune"/>
        <s v="Hortos"/>
        <s v="Fuili"/>
        <s v="Cannonau Riserva Viniola"/>
        <s v="Cannonau V.di Isalle"/>
        <s v="Vignamare"/>
        <s v="Sciacchetra"/>
        <s v="Percio"/>
        <s v="Garda Classico Rosso Fabio Contaldo"/>
        <s v="Lugana Fabio Contaldo"/>
        <s v="Lugana Molin"/>
        <s v="Amedeo"/>
        <s v="Custoza"/>
        <s v="Ca' del Magro"/>
        <s v="Garganega Vigneto Colombara"/>
        <s v="Satén"/>
        <s v="Nature"/>
        <s v="Pinot Nero „Fuchsleiten“"/>
        <s v="Chardonnay „Fuchs“"/>
        <s v="Rocca di Frassinello"/>
        <s v="Le Sughere di Frassinello"/>
        <s v="Morrelino di Scansano"/>
        <s v="Morrelino di Scansano Riserva"/>
        <s v="Avvoltore"/>
        <s v="Castello Fonterutoli (Chianti Classico)"/>
        <s v="Ansonaco Carfagna"/>
        <s v="Quercegobbe"/>
        <s v="Lugana Classico"/>
        <s v="Molceo"/>
        <s v="Fabio Contaldo"/>
        <s v="Lugana Classico „Limne“"/>
        <s v="Vigne di Catullo"/>
        <s v="Filo di Arianna"/>
        <s v="Soave Classico"/>
        <s v="Calvarino"/>
        <s v="Munus"/>
        <s v="Beyond the Clouds"/>
        <s v="de Vite"/>
        <s v="Julius"/>
        <s v="Trajano"/>
        <s v="Decebalo"/>
        <s v="unbenannt"/>
        <s v="Serra Fiorese"/>
        <s v="Podium"/>
        <s v="Cumaro"/>
        <s v="Pelago"/>
        <s v="Costamorro"/>
        <s v="Vecchie Vigne"/>
        <s v="Plenio"/>
        <s v="Visions of J"/>
        <s v="Chaos"/>
        <s v="Sassi Neri"/>
        <s v="Loam"/>
        <s v="Weissburgunder"/>
        <s v="Gewürztraminer „Nussbaumer“"/>
        <s v="Valpolicella Classico Superiore"/>
        <s v="I Frati"/>
        <s v="Tacchetto"/>
        <s v="Villa Fidelia Rosso"/>
        <s v="Villa Fidelia Bianco"/>
        <s v="Rocca Rubia"/>
        <s v="Radames"/>
        <s v="Cannonau Riserva Antichi Poderi"/>
        <s v="Cannonau Riserva Chuerra"/>
        <s v="Vermentino d.Gallura Sup. Aldia"/>
        <s v="Vendemmia Tardiva Lughente"/>
        <s v="Vermentino d.Gallura Sup. Karenzia"/>
        <s v="Vermentino d.Gallura Sup. Piras"/>
        <s v="Vermentino d.Gallura Sup. Genesi"/>
        <s v="Classico Rosso"/>
        <s v="Le Zalte"/>
        <s v="Capichera 07"/>
        <s v="Cabernet Sauvignon St.Valentin"/>
        <s v="Riesling (Magnum)"/>
        <s v="Ankon"/>
        <s v="Dorico"/>
        <s v="Planet Waves"/>
        <s v="Agontano"/>
        <s v="Piancarda"/>
        <s v="Dorato"/>
        <s v="Brut Charmat"/>
        <s v="Stefano Antonucci"/>
        <s v="Nidastore"/>
        <s v="Sagrantino"/>
        <s v="Federspiel - Stein am Rain "/>
        <s v="Sekt brut"/>
        <s v="Federspiel - Ried Klaus"/>
        <s v="Federspiel - Loibenberg"/>
        <s v="Smaragd - Loibenberg"/>
        <s v="Loibner Riesling – Smaragd"/>
        <s v="Ferrata"/>
        <s v="Bidibi"/>
        <s v="Acininobili"/>
        <s v="Palazotto"/>
        <s v="Morrelino di Scansano Riserva Le Sentinelle"/>
        <s v="Oraluna"/>
        <s v="Terre di Tufi"/>
        <s v="Saffredi"/>
        <s v="Il Rosso dell'Abazia"/>
        <s v="Phigaia after the Red"/>
        <s v="Sossó"/>
        <s v="Terre Alte"/>
        <s v="Shàrjs"/>
        <s v="Shàrjs (Magnum)"/>
        <s v="Lacrima"/>
        <s v="Perle"/>
        <s v="Ghiaie Bianche"/>
        <s v="Cabernet Sauvignon"/>
        <s v="Santagostino"/>
        <s v="Barolo"/>
        <s v="Il Chiuso"/>
        <s v="Olmaia"/>
        <s v="Pancena"/>
        <s v="Luce"/>
        <s v="Zwischen den Seen"/>
        <s v="Ried Hallebühl"/>
        <s v="St. Laurent vom Stein"/>
        <s v="La Chappelle"/>
        <s v="Grand Cru St. Emillion"/>
        <s v="Cotes de Castillon"/>
        <s v="Delon?"/>
        <s v="Chianti Classico (5l Magnum)"/>
        <s v="Grassnitzberg"/>
        <s v="Burgunder Cuvee"/>
        <s v="Sernauberg"/>
        <s v="Chateau Grand Lacaze"/>
        <s v="Langhe „Sancarlo“"/>
        <s v="CSM"/>
        <s v="Chateau Sociando Mallet"/>
        <s v="Barolo Rocche"/>
        <s v="Réserve Privée"/>
        <s v="Big John"/>
        <s v="Selectus"/>
        <s v="Rosenberg"/>
        <s v="Umberto"/>
        <s v="SK Späburgunder"/>
        <s v="Opok Chardonnay"/>
        <s v="Raboso Passito"/>
        <s v="Blauburgunder Beerenauslese"/>
        <s v="Passito di Refrontolo"/>
      </sharedItems>
    </cacheField>
    <cacheField name="Traube" numFmtId="0">
      <sharedItems containsBlank="1" count="97">
        <m/>
        <s v="Cuvee Rot"/>
        <s v="Gelber Muskateller"/>
        <s v="Merlot"/>
        <s v="Cabernet Sauvignon"/>
        <s v="Sangiovese"/>
        <s v="Cuvee Weiß"/>
        <s v="Syrah"/>
        <s v="Sagrantino"/>
        <s v="Nero di Troia"/>
        <s v="Primitivo"/>
        <s v="Negroamaro"/>
        <s v="Susumaniello"/>
        <s v="Verdeca"/>
        <s v="Fiano Minutolo"/>
        <s v="Sauvignon Blanc"/>
        <s v="Grüner Veltliner"/>
        <s v="Lagrein"/>
        <s v="Weissburgunder"/>
        <s v="Kerner"/>
        <s v="Grauburgunder"/>
        <s v="Gewürztraminer"/>
        <s v="Chardonnay"/>
        <s v="Zweigelt"/>
        <s v="Blaufränkisch"/>
        <s v="Riesling"/>
        <s v="Nero d'Avola"/>
        <s v="Turbiana"/>
        <s v="Garganega"/>
        <s v="Zibibbo"/>
        <s v="Rosenmuskateller"/>
        <s v="Goldmuskateller"/>
        <s v="Pinot Noir"/>
        <s v="Furmint"/>
        <s v="Muscat"/>
        <s v="Moscato Bianco"/>
        <s v="Grillo"/>
        <s v="Carricante"/>
        <s v="Malvasia"/>
        <s v="Corinto"/>
        <s v="Aglianico"/>
        <s v="Fiano"/>
        <s v="Weißburgunder"/>
        <s v="Cabernet Franc"/>
        <s v="Verdicchio"/>
        <s v="Roter Veltliner"/>
        <s v="Moscato"/>
        <s v="Cannonau"/>
        <s v="Teroldego"/>
        <s v="Carmenere"/>
        <s v="Cabernet"/>
        <s v="Vermentino"/>
        <s v="Zinfandel"/>
        <s v="St. Laurent"/>
        <s v="Grenache blanc"/>
        <s v="Schwarzriesling"/>
        <s v="Muskateller"/>
        <s v="Müller Thurgau"/>
        <s v="Gemischter Satz"/>
        <s v="Petit Manseng"/>
        <s v="Frappato"/>
        <s v="Nerello Mascalese"/>
        <s v="Corinto Nero/Nero d'Avola"/>
        <s v="Sylvaner"/>
        <s v="Greco di Tufo"/>
        <s v="Malvasia/Corinto Nero"/>
        <s v="Cuvee"/>
        <s v="Montepulciano"/>
        <s v="Trebbiano"/>
        <s v="Tintilia"/>
        <s v="Falanghina"/>
        <s v="Moscato Reale"/>
        <s v="Uva di Troia"/>
        <s v="Bombino Bianco"/>
        <s v="Verdicchio di Matelica"/>
        <s v="Sauvignon"/>
        <s v="Nebbiolo"/>
        <s v="Bianco Gentile"/>
        <s v="Nielucciu"/>
        <s v="Carignano"/>
        <s v="Pigato"/>
        <s v="Cardonnay, Ribolla Gialla"/>
        <s v="Tocai Friulano"/>
        <s v="Verduzzo"/>
        <s v="Refosco"/>
        <s v="Malvasia Istriana"/>
        <s v="Ribolla Gialla"/>
        <s v="Verduzzo?"/>
        <s v="Nero D'Avola/Syrah"/>
        <s v="Morillon"/>
        <s v="Raboso"/>
        <s v="Marzemino"/>
        <s v="Moscato Rosa" u="1"/>
        <s v="Grenache" u="1"/>
        <s v="Carmignano?" u="1"/>
        <s v="Pinot Grigio" u="1"/>
        <s v="?" u="1"/>
      </sharedItems>
    </cacheField>
    <cacheField name="Haltbar von (WA/WS/VI/CT/Winzer)" numFmtId="0">
      <sharedItems containsBlank="1" count="221">
        <m/>
        <s v="-/-/-/-/-"/>
        <s v="2020/2021/-/-/-"/>
        <s v="2019/-/-/-/-"/>
        <s v="2021/2023/-/-/-"/>
        <s v="2021/-/-/-/-"/>
        <s v="2019/2020/-/-/-"/>
        <s v="-/2021/-/-/-"/>
        <s v="2022/2024/-/-/-"/>
        <s v="-/2023/-/-/-"/>
        <s v="2021/2022/-/-/-"/>
        <s v="2022/-/-/-/-"/>
        <s v="2020/2020/-/2019/-"/>
        <s v="2020/2015/-/2019/-"/>
        <s v="-/-/-/-/2020"/>
        <s v="2016/2014/-/-/-"/>
        <s v="2017/2014/-/-/-"/>
        <s v="2018/2016/-/-/-"/>
        <s v="2018/2020/-/-/-"/>
        <s v="2019/-/-/2020/-"/>
        <s v="2025/2035/-/-/-"/>
        <s v="2020/2035/-/-/-"/>
        <s v="2026/2035/-/-/-"/>
        <s v="2016/2016/-/-/-"/>
        <s v="-/-/-/2021/-"/>
        <s v="2020/-/-/2021/-"/>
        <s v="-/-/-/2016/-"/>
        <s v="2020/-/-/-/-"/>
        <s v="-/-/-/2017/-"/>
        <s v="-/-/-/2014/-"/>
        <s v="-/-/-/2022/-"/>
        <s v="2019/-/-/2019/-"/>
        <s v="2018/-/-/2020/-"/>
        <s v="-/-/-/2020/-"/>
        <s v="-/2023/-/2024/-"/>
        <s v="-/2022/-/2022/-"/>
        <s v="-/2020/-/2020/-"/>
        <s v="2020/-/-/2020/-"/>
        <s v="2020/-/-/2022/-"/>
        <s v="2021/-/-/2022/-"/>
        <s v="2021/-/-/2023/-"/>
        <s v="2018/-/-/2018/-"/>
        <s v="2020/2020/-/2023/-"/>
        <s v="2017/2017/-/2019/-"/>
        <s v="2021/2022/-/2023/-"/>
        <s v="-/2019/-/2022/-"/>
        <s v="2014/2014/-/2015/-"/>
        <s v="2020/2021/-/2024/-"/>
        <s v="2022/2021/-/2022/-"/>
        <s v="2019/2021/-/2020/-"/>
        <s v="2018/2020/-/2018/-"/>
        <s v="2019/2021/-/2019/-"/>
        <s v="-/-/-/2018/-"/>
        <s v="-/-/-/2019/-"/>
        <s v="2021/2023/-/2024/-"/>
        <s v="2021/2023/-/2021/-"/>
        <s v="2021/2023/-/2022/-"/>
        <s v="2021/2023/-/2025/-"/>
        <s v="2021/2022/-/2021/-"/>
        <s v="-/-/-/-/2019"/>
        <s v="2017/-/-/-/-"/>
        <s v="2022/2023/-/-/-"/>
        <s v="-/2019/-/-/-"/>
        <s v="2017/2019/-/2019/-"/>
        <s v="-/2018/-/-/-"/>
        <s v="2020/2022/-/-/-"/>
        <s v="2019/2021/-/-/-"/>
        <s v="2019/2019/-/-/-"/>
        <s v="2018/2018/-/-/-"/>
        <s v="2020/2022/-/2021/-"/>
        <s v="2018/2020/-/2021/-"/>
        <s v="2019/2022/-/2022/-"/>
        <s v="2017/2018/-/2020/-"/>
        <s v="2020/2019/-/-/-"/>
        <s v="2018/2020/-/2020/-"/>
        <s v="2020/2023/-/2022/-"/>
        <s v="2020/2021/-/2023/-"/>
        <s v="-/2018/-/-/2020"/>
        <s v="2018/2019/-/-/-"/>
        <s v="2018/-/-/-/-"/>
        <s v="-/2017/-/-/-"/>
        <s v="2018/2018/2018/-/-"/>
        <s v="2019/2016/-/2017/-"/>
        <s v="-/2017/2017/-/-"/>
        <s v="2018/2022/-/2021/-"/>
        <s v="2018/2023/-/2021/-"/>
        <s v="2017/2018/-/-/-"/>
        <s v="2022/2018/-/-/-"/>
        <s v="2015/2017/2019/-/-"/>
        <s v="2018/2018/2022/-/-"/>
        <s v="2018/2019/2022/-/-"/>
        <s v="2018/2020/2020/-/-"/>
        <s v="2018/2022/-/-/-"/>
        <s v="2016/-/-/-/-"/>
        <s v="2017/-/-/-/2016"/>
        <s v="2020/2020/2023/-/-"/>
        <s v="2020/2020/2022/-/-"/>
        <s v="2017/2018/2024/-/-"/>
        <s v="2017/2019/-/-/-"/>
        <s v="2018/2020/2023/-/-"/>
        <s v="2018/2020/2022/-/-"/>
        <s v="2023/-/-/-/-"/>
        <s v="2024/-/-/-/-"/>
        <s v="2025/2018/-/-/-"/>
        <s v="2021/2021/-/2023/-"/>
        <s v="2025/-/-/-/-"/>
        <s v="-/-/2018/-/-"/>
        <s v="2018/-/2018/-/-"/>
        <s v="-/-/2020/-/-"/>
        <s v="-/-/-/2020/2016"/>
        <s v="2017/2017/-/-/-"/>
        <s v="2017/-/2018/2018/-"/>
        <s v="2017/-/-/2019/-"/>
        <s v="2019/-/2018/-/-"/>
        <s v="2016/-/2017/-/-"/>
        <s v="-/2017/2020/-/-"/>
        <s v="2017/2017/2020/-/-"/>
        <s v="-/-/2017/-/-"/>
        <s v="2020/2018/2018/2019/-"/>
        <s v="2017/2018/2018/-/-"/>
        <s v="2016/2016/2016/-/-"/>
        <s v="2016/-/2016/-/-"/>
        <s v="-/2017/-/2018/-"/>
        <s v="-/-/2015/-/-"/>
        <s v="2017/-/2019/-/-"/>
        <s v="2018/-/-/2019/-"/>
        <s v="2017/-/2020/2020/-"/>
        <s v="2017/-/2016/-/-"/>
        <s v="-/-/2017/2018/-"/>
        <s v="-/-/2016/-/-"/>
        <s v="-/2013/2013/-/-"/>
        <s v="2016/2017/-/-/-"/>
        <s v="-/2016/-/-/-"/>
        <s v="2016/2018/-/-/-"/>
        <s v="2016/2018/2017/-/-"/>
        <s v="2017/-/-/2017/-"/>
        <s v="2016/-/2016/2017/-"/>
        <s v="2024/-/2015/-/-"/>
        <s v="2016/-/2015/-/-"/>
        <s v="2018/2016/2018/-/-"/>
        <s v="-/2016/2016/-/-"/>
        <s v="2017/-/2017/-/-"/>
        <s v="-/2014/-/-/-"/>
        <s v="2016/2017/2016/-/-"/>
        <s v="2017/-/2018/-/-"/>
        <s v="2015/-/-/-/-"/>
        <s v="2015/-/2015/-/-"/>
        <s v="-/-/-/2015/-"/>
        <s v="2015/2017/-/-/-"/>
        <s v="2017/-/2020/-/-"/>
        <s v="-/-/-/2009/-"/>
        <s v="2014/2014/-/-/-"/>
        <s v="2014/-/2014/-/-"/>
        <s v="-/2009/-/-/-"/>
        <s v="-/2015/2016/-/-"/>
        <s v="2016/-/2016/2018/-"/>
        <s v="-/-/2016/2016/-"/>
        <s v="2018/2018/-/2018/-"/>
        <s v="2015/2014/-/-/-"/>
        <s v="2015/2017/2013/-/-"/>
        <s v="2016/-/2020/-/-"/>
        <s v="2014/-/-/-/-"/>
        <s v="-/-/-/2011/-"/>
        <s v="-/2012/-/-/-"/>
        <s v="2013/-/-/-/-"/>
        <s v="-/2015/-/-/-"/>
        <s v="2010/-/2013/-/-"/>
        <s v="-/2015/2015/-/-"/>
        <s v="2015/2015/2014/-/-"/>
        <s v="-/-/2015/2013/-"/>
        <s v="-/-/-/2010/-"/>
        <s v="2007/-/2013/-/-"/>
        <s v="-/2013/-/-/-"/>
        <s v="2013/-/2013/-/-"/>
        <s v="2013/-/2015/-/-"/>
        <s v="2014/2016/-/-/-"/>
        <s v="-/-/2013/-/-"/>
        <s v="-/-/-/2013/-"/>
        <s v="-/-/-/-/2012"/>
        <s v="-/2013/-/2012/-"/>
        <s v="-/2013/2013/2013/-"/>
        <s v="2012/2013/2013/-/-"/>
        <s v="2013/2013/2013/-/-"/>
        <s v="2010/2010/2013/-/-"/>
        <s v="2012/2010/2013/-/-"/>
        <s v="2011/-/2013/-/-"/>
        <s v="2010/-/-/-/-"/>
        <s v="2012/2010/-/-/-"/>
        <s v="2011/2013/-/-/-"/>
        <s v="2010/2007/-/-/-"/>
        <s v="2012/2014/2013/-/-"/>
        <s v="2012/2010/2015/-/-"/>
        <s v="2012/2011/2013/-/-"/>
        <s v="2011/2011/-/-/-"/>
        <s v="-/2011/-/2009/-"/>
        <s v="-/2011/-/-/-"/>
        <s v="2012/-/2013/-/-"/>
        <s v="2009/-/2013/-/-"/>
        <s v="2011/2011/2013/-/-"/>
        <s v="2011/2012/2013/-/-"/>
        <s v="-/2008/-/-/-"/>
        <s v="2009/-/-/-/-"/>
        <s v="2007/2008/2013/-/-"/>
        <s v="-/-/-/2008/-"/>
        <s v="2004/-/-/-/-"/>
        <s v="2005/-/-/-/-"/>
        <s v="2001/-/-/-/-"/>
        <s v="2003/-/-/-/-"/>
        <s v="2002/-/-/-/-"/>
        <s v="1999/-/-/-/-"/>
        <s v="2011/2009/-/-/-"/>
        <s v="2010/2011/2013/-/-"/>
        <s v="2020/2020/-/2021/-" u="1"/>
        <s v="2020/2023/-/-/-" u="1"/>
        <s v="-/2023/-/2022/-" u="1"/>
        <s v="2019/2016/-/-/-" u="1"/>
        <s v="2018/2023/-/-/-" u="1"/>
        <s v="2022/2021/-/-/-" u="1"/>
        <s v="2020/2018/2018/-/-" u="1"/>
        <s v="2019/2022/-/-/-" u="1"/>
        <s v="-/-/-/-/2016" u="1"/>
      </sharedItems>
    </cacheField>
    <cacheField name="Haltbar bis (WA/WS/VI/CT/Winzer)" numFmtId="0">
      <sharedItems containsBlank="1" count="299">
        <m/>
        <s v="-/-/-/-/-"/>
        <s v="2030/2036/-/-/-"/>
        <s v="2028/-/-/-/-"/>
        <s v="2024/2038/-/-/-"/>
        <s v="2030/-/-/-/-"/>
        <s v="2030/2028/-/-/-"/>
        <s v="-/2030/-/-/-"/>
        <s v="2040/-/-/-/-"/>
        <s v="2027/2030/-/-/-"/>
        <s v="2040/2043/-/-/-"/>
        <s v="-/2029/-/-/-"/>
        <s v="2045/2040/-/-/-"/>
        <s v="2038/-/-/-/-"/>
        <s v="2021/2020/-/2022/-"/>
        <s v="2028/2020/-/2019/-"/>
        <s v="-/-/-/-/2027"/>
        <s v="2031/-/-/-/-"/>
        <s v="2027/2032/-/-/-"/>
        <s v="2038/2035/-/-/-"/>
        <s v="2035/2033/-/-/-"/>
        <s v="2024/-/-/2023/-"/>
        <s v="2067/2055/-/-/-"/>
        <s v="2056/2055/-/-/-"/>
        <s v="2075/2055/-/-/-"/>
        <s v="-/-/-/2028/-"/>
        <s v="2028/-/-/2026/-"/>
        <s v="-/-/-/2021/-"/>
        <s v="2023/-/-/-/-"/>
        <s v="2026/-/-/-/-"/>
        <s v="-/-/-/2017/-"/>
        <s v="-/-/-/2039/-"/>
        <s v="2027/-/-/2028/-"/>
        <s v="2030/-/-/2030/-"/>
        <s v="-/-/-/2032/-"/>
        <s v="-/2048/-/2041/-"/>
        <s v="-/2033/-/2027/-"/>
        <s v="-/2027/-/2027/-"/>
        <s v="2026/-/-/2025/-"/>
        <s v="2040/-/-/2029/-"/>
        <s v="2040/-/-/2037/-"/>
        <s v="2045/-/-/2037/-"/>
        <s v="2030/-/-/2023/-"/>
        <s v="2028/2029/-/2035/-"/>
        <s v="2026/2025/-/2034/-"/>
        <s v="2040/2036/-/2034/-"/>
        <s v="-/2035/-/2035/-"/>
        <s v="-/-/-/2034/-"/>
        <s v="2026/-/-/2029/-"/>
        <s v="2024/2024/-/2023/-"/>
        <s v="2050/2040/-/2043/-"/>
        <s v="2050/2038/-/2043/-"/>
        <s v="2025/-/-/-/-"/>
        <s v="2030/2026/-/2025/-"/>
        <s v="2028/2027/-/2022/-"/>
        <s v="2030/2028/-/2026/-"/>
        <s v="2030/-/-/2024/-"/>
        <s v="-/-/-/2031/-"/>
        <s v="-/-/-/2026/-"/>
        <s v="-/-/-/2022/-"/>
        <s v="-/-/-/2025/-"/>
        <s v="-/-/-/2020/-"/>
        <s v="-/-/-/-/2030"/>
        <s v="2035/2042/-/2039/-"/>
        <s v="2038/2040/-/2033/-"/>
        <s v="2035/2040/-/2032/-"/>
        <s v="2045/2042/-/2039/-"/>
        <s v="2035/2036/-/2035/-"/>
        <s v="2033/2037/-/2028/-"/>
        <s v="-/-/-/-/2031"/>
        <s v="2022/-/-/-/-"/>
        <s v="2040/2035/-/-/-"/>
        <s v="-/2019/-/-/-"/>
        <s v="2024/2033/-/2024/-"/>
        <s v="-/2027/-/-/-"/>
        <s v="-/-/-/2030/-"/>
        <s v="2040/2042/-/-/-"/>
        <s v="2023/2025/-/-/-"/>
        <s v="2023/2019/-/-/-"/>
        <s v="2027/2024/-/-/-"/>
        <s v="2038/2045/-/2034/-"/>
        <s v="2035/2028/-/2033/-"/>
        <s v="2033/2033/-/2037/-"/>
        <s v="2022/2033/-/-/-"/>
        <s v="2030/2027/-/2036/-"/>
        <s v="2035/2024/-/-/-"/>
        <s v="2060/-/-/2060/-"/>
        <s v="2028/2032/-/2028/-"/>
        <s v="2045/2040/-/2039/-"/>
        <s v="2050/2035/-/2041/-"/>
        <s v="2035/-/-/2027/-"/>
        <s v="-/2026/-/-/2030"/>
        <s v="-/2025/-/-/-"/>
        <s v="-/2024/-/-/-"/>
        <s v="2027/-/-/-/-"/>
        <s v="2024/2026/-/-/-"/>
        <s v="-/-/-/2024/-"/>
        <s v="2028/-/-/2023/-"/>
        <s v="2021/-/-/-/-"/>
        <s v="2019/2018/2021/-/-"/>
        <s v="2028/-/-/2024/-"/>
        <s v="-/-/-/2029/-"/>
        <s v="2029/2028/-/2027/-"/>
        <s v="-/2028/2023/-/-"/>
        <s v="2035/2036/-/-/-"/>
        <s v="-/2040/-/-/-"/>
        <s v="2030/2036/-/2036/-"/>
        <s v="2030/2033/-/-/-"/>
        <s v="2028/2040/-/2034/-"/>
        <s v="2035/-/-/2028/-"/>
        <s v="2028/2029/-/-/-"/>
        <s v="2026/2028/-/-/-"/>
        <s v="2035/2030/-/-/-"/>
        <s v="2025/2018/2027/-/-"/>
        <s v="2022/2020/2028/-/-"/>
        <s v="2030/2030/2029/-/-"/>
        <s v="2030/2030/2026/-/-"/>
        <s v="2019/-/-/-/-"/>
        <s v="2018/-/-/-/2026"/>
        <s v="2035/2035/2029/-/-"/>
        <s v="2035/2035/2027/-/-"/>
        <s v="2025/2028/2030/-/-"/>
        <s v="2027/2028/-/-/-"/>
        <s v="2025/2030/-/-/-"/>
        <s v="2028/2036/2031/-/-"/>
        <s v="2028/2036/2030/-/-"/>
        <s v="2025/2029/2028/-/-"/>
        <s v="-/2028/-/-/-"/>
        <s v="-/2018/-/-/-"/>
        <s v="2045/2022/-/-/-"/>
        <s v="2038/2027/-/2039/-"/>
        <s v="-/-/-/2023/-"/>
        <s v="-/-/2020/-/-"/>
        <s v="2024/-/2021/-/-"/>
        <s v="2024/-/-/-/-"/>
        <s v="-/-/2025/2022/-"/>
        <s v="-/-/-/2025/2028"/>
        <s v="2024/2025/-/-/-"/>
        <s v="2028/2023/-/-/-"/>
        <s v="2024/-/2020/2025/-"/>
        <s v="2028/-/-/2029/-"/>
        <s v="2030/-/2021/-/-"/>
        <s v="-/-/2022/-/-"/>
        <s v="2025/-/2020/-/-"/>
        <s v="2026/-/2022/-/-"/>
        <s v="2019/-/2020/-/-"/>
        <s v="2020/2017/-/-/-"/>
        <s v="-/2030/2032/-/-"/>
        <s v="-/2020/-/-/-"/>
        <s v="2025/2023/2026/-/-"/>
        <s v="2035/2028/2025/2031/-"/>
        <s v="2020/2023/-/-/-"/>
        <s v="2025/2026/2022/-/-"/>
        <s v="2023/2019/2018/-/-"/>
        <s v="2022/-/2017/-/-"/>
        <s v="-/-/2025/-/-"/>
        <s v="-/2025/-/2022/-"/>
        <s v="-/-/2023/-/-"/>
        <s v="-/-/2018/-/-"/>
        <s v="2024/-/2024/-/-"/>
        <s v="2026/-/-/2030/-"/>
        <s v="2028/-/2028/2030/-"/>
        <s v="2024/-/2020/-/-"/>
        <s v="2024/-/2026/-/-"/>
        <s v="2019/-/2024/-/-"/>
        <s v="2022/-/2019/-/-"/>
        <s v="-/-/2024/-/-"/>
        <s v="-/-/2024/2030/-"/>
        <s v="2020/-/-/-/-"/>
        <s v="-/2016/2019/-/-"/>
        <s v="2020/2020/-/-/-"/>
        <s v="2020/-/2017/-/-"/>
        <s v="-/-/-/2019/-"/>
        <s v="-/-/2019/-/-"/>
        <s v="-/2017/-/-/-"/>
        <s v="2019/2022/-/-/-"/>
        <s v="-/2021/-/-/-"/>
        <s v="-/2022/-/-/-"/>
        <s v="2022/2020/-/-/-"/>
        <s v="2026/2023/2025/-/-"/>
        <s v="2022/-/-/2021/-"/>
        <s v="2022/-/2018/2023/-"/>
        <s v="2040/-/2022/-/-"/>
        <s v="2023/-/2020/-/-"/>
        <s v="-/-/2026/-/-"/>
        <s v="2028/2026/2025/-/-"/>
        <s v="-/2024/2021/-/-"/>
        <s v="2022/-/2024/-/-"/>
        <s v="2024/2024/2017/-/-"/>
        <s v="2030/-/2022/-/-"/>
        <s v="2022/-/2021/-/-"/>
        <s v="-/-/-/2018/-"/>
        <s v="2022/2027/-/-/-"/>
        <s v="2024/-/2027/-/-"/>
        <s v="-/-/-/2037/-"/>
        <s v="2025/-/2023/-/-"/>
        <s v="2025/-/2021/-/-"/>
        <s v="-/2009/-/-/-"/>
        <s v="2024/2021/2020/-/-"/>
        <s v="2024/2022/-/-/-"/>
        <s v="-/2019/2018/-/-"/>
        <s v="2021/-/2016/-/-"/>
        <s v="-/-/2016/-/-"/>
        <s v="2019/-/2019/2022/-"/>
        <s v="-/-/2024/2026/-"/>
        <s v="2018/-/-/-/-"/>
        <s v="2025/2029/-/2025/-"/>
        <s v="2025/2024/-/-/-"/>
        <s v="2023/2030/2019/-/-"/>
        <s v="2030/-/2040/-/-"/>
        <s v="2017/-/-/-/-"/>
        <s v="-/2023/2020/-/-"/>
        <s v="-/-/2021/2021/-"/>
        <s v="-/2015/-/-/-"/>
        <s v="2015/-/-/-/-"/>
        <s v="-/2016/-/-/-"/>
        <s v="-/2024/-/-/2025"/>
        <s v="2019/-/2019/-/-"/>
        <s v="-/2025/2025/-/-"/>
        <s v="2025/2024/2021/-/-"/>
        <s v="-/-/2017/-/-"/>
        <s v="-/2014/-/-/-"/>
        <s v="-/-/2021/2015/-"/>
        <s v="2019/2017/-/-/-"/>
        <s v="2015/2018/-/-/-"/>
        <s v="2016/2014/-/-/-"/>
        <s v="2016/-/2016/-/-"/>
        <s v="2016/-/-/-/-"/>
        <s v="2017/-/2016/-/-"/>
        <s v="2015/-/2017/-/-"/>
        <s v="2016/-/2025/-/-"/>
        <s v="2025/2019/-/-/-"/>
        <s v="-/-/-/2016/-"/>
        <s v="-/-/-/-/2022"/>
        <s v="-/2016/-/2018/-"/>
        <s v="-/2017/2015/2020/-"/>
        <s v="2019/2015/2019/-/-"/>
        <s v="2026/2013/2026/-/-"/>
        <s v="2018/-/2018/-/-"/>
        <s v="2017/2017/2017/-/-"/>
        <s v="-/-/2021/-/-"/>
        <s v="2018/2015/2018/-/-"/>
        <s v="2017/2020/2016/-/-"/>
        <s v="2014/-/2014/-/-"/>
        <s v="2027/2010/-/-/-"/>
        <s v="2014/2024/-/-/-"/>
        <s v="2022/2007/-/-/-"/>
        <s v="2022/2022/2016/-/-"/>
        <s v="2022/2015/2027/-/-"/>
        <s v="2018/2013/2018/-/-"/>
        <s v="2018/2013/-/-/-"/>
        <s v="-/2018/-/2015/2026"/>
        <s v="-/2013/-/-/-"/>
        <s v="2017/2020/2017/-/-"/>
        <s v="2021/-/2021/-/-"/>
        <s v="2013/-/2013/-/-"/>
        <s v="2014/2018/2014/-/-"/>
        <s v="2014/-/2013/-/-"/>
        <s v="2015/-/2015/-/-"/>
        <s v="2021/2020/2021/-/-"/>
        <s v="2025/-/2025/-/-"/>
        <s v="2011/-/2013/-/-"/>
        <s v="-/2008/-/-/-"/>
        <s v="2020/-/2020/-/-"/>
        <s v="2012/-/-/-/-"/>
        <s v="2017/-/2017/-/-"/>
        <s v="2022/-/2022/-/-"/>
        <s v="2016/2013/2016/-/-"/>
        <s v="-/-/-/2040/2020"/>
        <s v="2015/-/2023/-/-"/>
        <s v="2008/-/-/-/-"/>
        <s v="2010/-/-/-/-"/>
        <s v="2014/-/-/-/-"/>
        <s v="2027/2014/-/-/-"/>
        <s v="2020/2016/2020/-/-"/>
        <s v="2030/2027/-/-/-" u="1"/>
        <s v="2050/2035/-/-/-" u="1"/>
        <s v="2024/2024/-/-/-" u="1"/>
        <s v="2033/2033/-/-/-" u="1"/>
        <s v="2030/2045/-/2034/-" u="1"/>
        <s v="2030/2045/-/-/-" u="1"/>
        <s v="2050/2038/-/-/-" u="1"/>
        <s v="2028/2032/-/-/-" u="1"/>
        <s v="2028/2040/-/-/-" u="1"/>
        <s v="2060/-/-/-/-" u="1"/>
        <s v="2035/2028/-/-/-" u="1"/>
        <s v="2025/2029/-/-/-" u="1"/>
        <s v="2029/2028/-/-/-" u="1"/>
        <s v="2035/-/-/-/-" u="1"/>
        <s v="2035/2028/2025/-/-" u="1"/>
        <s v="-/-/-/2027/-" u="1"/>
        <s v="2028/-/2028/-/-" u="1"/>
        <s v="-/-/-/2040/-" u="1"/>
        <s v="2030/-/-/2025/-" u="1"/>
        <s v="2028/2029/-/2036/-" u="1"/>
        <s v="2030/-/-/2026/-" u="1"/>
        <s v="-/-/-/-/2028" u="1"/>
        <s v="-/2048/-/2039/-" u="1"/>
        <s v="2050/2040/-/-/-" u="1"/>
      </sharedItems>
    </cacheField>
    <cacheField name="Preis" numFmtId="0">
      <sharedItems containsString="0" containsBlank="1" containsNumber="1" minValue="0" maxValue="160" count="293">
        <m/>
        <n v="0"/>
        <n v="38"/>
        <n v="16.5"/>
        <n v="18"/>
        <n v="24.5"/>
        <n v="26.5"/>
        <n v="72"/>
        <n v="13.3"/>
        <n v="26.9"/>
        <n v="49"/>
        <n v="35"/>
        <n v="57"/>
        <n v="40"/>
        <n v="25"/>
        <n v="45"/>
        <n v="21"/>
        <n v="85"/>
        <n v="16"/>
        <n v="24"/>
        <n v="120"/>
        <n v="50"/>
        <n v="42"/>
        <n v="60"/>
        <n v="39.9"/>
        <n v="26"/>
        <n v="23"/>
        <n v="31"/>
        <n v="16.2"/>
        <n v="100"/>
        <n v="34"/>
        <n v="10"/>
        <n v="8"/>
        <n v="6.5"/>
        <n v="52"/>
        <n v="11.4"/>
        <n v="12.4"/>
        <n v="20.8"/>
        <n v="11.8"/>
        <n v="69.8"/>
        <n v="20"/>
        <n v="33.5"/>
        <n v="13"/>
        <n v="22"/>
        <n v="11.79"/>
        <n v="13.68"/>
        <n v="11.44"/>
        <n v="14.13"/>
        <n v="12.69"/>
        <n v="11.5"/>
        <n v="16.920000000000002"/>
        <n v="12.24"/>
        <n v="13.188000000000001"/>
        <n v="105"/>
        <n v="62"/>
        <n v="80"/>
        <n v="70"/>
        <n v="11.333333333333334"/>
        <n v="10.4"/>
        <n v="6.12"/>
        <n v="7.11"/>
        <n v="15.040000000000001"/>
        <n v="8.9879999999999995"/>
        <n v="11.399999999999999"/>
        <n v="29"/>
        <n v="55.95"/>
        <n v="25.5"/>
        <n v="28.9"/>
        <n v="16.600000000000001"/>
        <n v="24.9"/>
        <n v="27.5"/>
        <n v="59.9"/>
        <n v="23.9"/>
        <n v="61.5"/>
        <n v="14.2"/>
        <n v="7.45"/>
        <n v="30"/>
        <n v="65"/>
        <n v="17"/>
        <n v="28"/>
        <n v="14.5"/>
        <n v="15"/>
        <n v="90"/>
        <n v="125"/>
        <n v="32.9"/>
        <n v="10.5"/>
        <n v="53"/>
        <n v="46"/>
        <n v="34.5"/>
        <n v="92"/>
        <n v="14.988"/>
        <n v="15.587999999999999"/>
        <n v="10.788"/>
        <n v="75.7"/>
        <n v="10.6"/>
        <n v="9.4"/>
        <n v="16.3"/>
        <n v="10.1"/>
        <n v="14.7"/>
        <n v="18.899999999999999"/>
        <n v="9.9"/>
        <n v="7.5"/>
        <n v="9.5"/>
        <n v="37.9"/>
        <n v="49.9"/>
        <n v="31.9"/>
        <n v="35.9"/>
        <n v="56.25"/>
        <n v="40.1"/>
        <n v="16.899999999999999"/>
        <n v="7.75"/>
        <n v="8.9499999999999993"/>
        <n v="13.95"/>
        <n v="14.1"/>
        <n v="7.25"/>
        <n v="6.95"/>
        <n v="12.947999999999999"/>
        <n v="11.268000000000001"/>
        <n v="78"/>
        <n v="54"/>
        <n v="22.8"/>
        <n v="27.9"/>
        <n v="51"/>
        <n v="37.799999999999997"/>
        <n v="63"/>
        <n v="148"/>
        <n v="22.9"/>
        <n v="11"/>
        <n v="95"/>
        <n v="93.5"/>
        <n v="33.4"/>
        <n v="88"/>
        <n v="19.8"/>
        <n v="33"/>
        <n v="33.9"/>
        <n v="19.899999999999999"/>
        <n v="15.9"/>
        <n v="12"/>
        <n v="39"/>
        <n v="75"/>
        <n v="74"/>
        <n v="160"/>
        <n v="54.288631722260035"/>
        <n v="38.49557522123893"/>
        <n v="36.521443158611298"/>
        <n v="44.417971409121847"/>
        <n v="45.40503744043567"/>
        <n v="78.96528250510552"/>
        <n v="49.353301565690941"/>
        <n v="19"/>
        <n v="18.399999999999999"/>
        <n v="15.5"/>
        <n v="23.7"/>
        <n v="23.6"/>
        <n v="114"/>
        <n v="36"/>
        <n v="34.799999999999997"/>
        <n v="20.7"/>
        <n v="81"/>
        <n v="37.5"/>
        <n v="21.9"/>
        <n v="37"/>
        <n v="13.4"/>
        <n v="22.5"/>
        <n v="20.5"/>
        <n v="19.5"/>
        <n v="9"/>
        <n v="31.5"/>
        <n v="39.700000000000003"/>
        <n v="19.649999999999999"/>
        <n v="17.95"/>
        <n v="23.4"/>
        <n v="22.2"/>
        <n v="25.3"/>
        <n v="32.4"/>
        <n v="9.8000000000000007"/>
        <n v="8.6"/>
        <n v="46.8"/>
        <n v="69"/>
        <n v="18.5"/>
        <n v="41.6"/>
        <n v="38.6"/>
        <n v="13.6"/>
        <n v="27"/>
        <n v="31.4"/>
        <n v="47"/>
        <n v="52.9"/>
        <n v="46.5"/>
        <n v="28.5"/>
        <n v="21.5"/>
        <n v="12.6"/>
        <n v="58.5"/>
        <n v="36.5"/>
        <n v="61.9"/>
        <n v="32.799999999999997"/>
        <n v="65.900000000000006"/>
        <n v="27.2"/>
        <n v="8.5"/>
        <n v="11.2"/>
        <n v="10.8"/>
        <n v="14.9"/>
        <n v="13.5"/>
        <n v="16.8"/>
        <n v="20.9"/>
        <n v="12.5"/>
        <n v="33.299999999999997"/>
        <n v="34.700000000000003"/>
        <n v="21.3"/>
        <n v="11.9"/>
        <n v="36.200000000000003"/>
        <n v="24.7"/>
        <n v="40.9"/>
        <n v="34.9"/>
        <n v="25.9"/>
        <n v="32"/>
        <n v="29.7"/>
        <n v="7"/>
        <n v="14"/>
        <n v="12.9"/>
        <n v="15.36"/>
        <n v="81.899999999999991"/>
        <n v="44.448"/>
        <n v="54.527999999999999"/>
        <n v="20.004000000000001"/>
        <n v="17.899999999999999"/>
        <n v="25.8"/>
        <n v="41.7"/>
        <n v="31.6"/>
        <n v="41.8"/>
        <n v="23.8"/>
        <n v="21.8"/>
        <n v="45.8"/>
        <n v="8.9"/>
        <n v="7.9"/>
        <n v="7.8"/>
        <n v="5.4"/>
        <n v="7.56"/>
        <n v="7.1879999999999997"/>
        <n v="7.08"/>
        <n v="24.8"/>
        <n v="22.6"/>
        <n v="22.679999999999996"/>
        <n v="11.88"/>
        <n v="4.919999999999999"/>
        <n v="4.1879999999999997"/>
        <n v="5.04"/>
        <n v="4.5200000000000005"/>
        <n v="22.3"/>
        <n v="19.7"/>
        <n v="18.7"/>
        <n v="21.4"/>
        <n v="15.8"/>
        <n v="19.600000000000001"/>
        <n v="17.5"/>
        <n v="17.8"/>
        <n v="14.95"/>
        <n v="13.75"/>
        <n v="12.75"/>
        <n v="11.35"/>
        <n v="38.5"/>
        <n v="23.5"/>
        <n v="24.2"/>
        <n v="41"/>
        <n v="18.8"/>
        <n v="6"/>
        <n v="30.9"/>
        <n v="20.27"/>
        <n v="5.6"/>
        <n v="15.73"/>
        <n v="16.940000000000001"/>
        <n v="9.07"/>
        <n v="5.3"/>
        <n v="6.3"/>
        <n v="4.3"/>
        <n v="8.4"/>
        <n v="16.399999999999999"/>
        <n v="29.5"/>
        <n v="7.666666666666667"/>
        <n v="23.3"/>
        <n v="9.6"/>
        <n v="6.75"/>
        <n v="5.55"/>
        <n v="10.7"/>
        <n v="5.9"/>
        <n v="5.0999999999999996"/>
        <n v="8.6449999999999996"/>
        <n v="13.7"/>
        <n v="5.8216666666666663"/>
        <n v="4.335"/>
        <n v="17.2"/>
        <n v="5"/>
        <n v="15.15" u="1"/>
        <n v="58" u="1"/>
      </sharedItems>
    </cacheField>
    <cacheField name="Ge-_x000a_Kauft" numFmtId="0">
      <sharedItems containsString="0" containsBlank="1" containsNumber="1" containsInteger="1" minValue="2001" maxValue="2021" count="21">
        <m/>
        <n v="2021"/>
        <n v="2020"/>
        <n v="2019"/>
        <n v="2018"/>
        <n v="2017"/>
        <n v="2015"/>
        <n v="2016"/>
        <n v="2011"/>
        <n v="2013"/>
        <n v="2014"/>
        <n v="2012"/>
        <n v="2010"/>
        <n v="2009"/>
        <n v="2008"/>
        <n v="2007"/>
        <n v="2006"/>
        <n v="2003"/>
        <n v="2004"/>
        <n v="2001"/>
        <n v="2005"/>
      </sharedItems>
    </cacheField>
    <cacheField name="Bewertung (WA/WS/VI/CT)" numFmtId="0">
      <sharedItems containsBlank="1" containsMixedTypes="1" containsNumber="1" containsInteger="1" minValue="322" maxValue="322" count="327">
        <m/>
        <s v="-/-/-/-"/>
        <s v="94/93/-/-"/>
        <s v="93/-/-/-"/>
        <s v="88/93/-/-"/>
        <s v="94/90/-/-"/>
        <s v="-/93/-/-"/>
        <s v="95/-/-/-"/>
        <s v="92/92/-/-"/>
        <s v="95/95/-/-"/>
        <s v="-/92/-/-"/>
        <s v="-/89/-/-"/>
        <s v="96/95/-/-"/>
        <s v="94/-/-/-"/>
        <s v="96/-/-/-"/>
        <s v="88/93/-/90,5"/>
        <s v="87/92/-/94,5"/>
        <s v="96/98/97/93,1"/>
        <s v="97/97/96/93,1"/>
        <s v="98+/94/95/93,7"/>
        <s v="95/97/98/92,8"/>
        <s v="90/-/-/89,2"/>
        <s v="(94-96)/97/-/-"/>
        <s v="91/98/-/-"/>
        <s v="97/98/-/-"/>
        <s v="93/91/-/-"/>
        <s v="94/-/-/92,5"/>
        <s v="-/-/-/90,5"/>
        <s v="92/-/-/-"/>
        <s v="-/-/-/CT90,7"/>
        <s v="-/-/-/91,3"/>
        <s v="91/-/-/-"/>
        <s v="94/-/-/93"/>
        <s v="-/-/-/91"/>
        <s v="-/96/-/94,5"/>
        <s v="-/90/-/88,5"/>
        <s v="-/90/-/89,6"/>
        <s v="94/-/-/92,1"/>
        <s v="97/-/-/91,9"/>
        <s v="98+/-/-/92,3"/>
        <s v="93/-/-/89"/>
        <s v="?/96/-/91"/>
        <s v="91/97/-/93,3"/>
        <s v="-/94/-/90"/>
        <s v="-/-/-/95"/>
        <s v="91/-/-/90,1"/>
        <s v="91/92/-/90"/>
        <s v="100/97/-/94,9"/>
        <s v="98/94/-/92,8"/>
        <s v="-/-/-/FS92"/>
        <s v="-/-/-/90,3"/>
        <s v="94/90/-/86,2"/>
        <s v="92/90/-/89,3"/>
        <s v="94/92/-/92"/>
        <s v="90+/-/-/-"/>
        <s v="91/-/-/91"/>
        <s v="94+/-/-/88,3"/>
        <s v="-/-/-/90"/>
        <s v="-/-/-/90,8"/>
        <s v="-/-/-/92,5"/>
        <s v="-/-/-/92"/>
        <s v="-/-/-/90,4"/>
        <s v="-/-/-/89"/>
        <s v="94/94/-/-"/>
        <s v="95/93/-/FS93;CT93"/>
        <s v="94/92/-/FS90;CT92"/>
        <s v="97/95/-/FS94;CT90,7"/>
        <s v="94/92/-/FS95;CT96"/>
        <s v="95+/93/-/FS92;CT93,5"/>
        <s v="90/-/-/-"/>
        <s v="-/-/-/FS93"/>
        <s v="-/-/-/FS(92-94)"/>
        <s v="93+/93/-/-"/>
        <s v="88/-/-/-"/>
        <s v="-/86/-/-"/>
        <s v="89/93/-/88,2"/>
        <s v="93/-/-/91,5"/>
        <s v="94+/-/-/-"/>
        <s v="92+/-/-/-"/>
        <s v="90/90/-/-"/>
        <s v="92+/90/-/-"/>
        <s v="93/90/-/-"/>
        <s v="-/-/-/CT89"/>
        <s v="89/-/-/CT88"/>
        <s v="96+/95/-/93"/>
        <s v="97+/94/-/91"/>
        <s v="94+/93/-/93,3"/>
        <s v="87/94/-/-"/>
        <s v="95/93/-/93,2"/>
        <s v="98/-/-/91,5"/>
        <s v="91/93/(90-92)/90,8"/>
        <s v="96+/95/-/93,1"/>
        <s v="98/96/-/93,8"/>
        <s v="94/-/-/84"/>
        <s v="-/94/-/-"/>
        <s v="(93-95)/91/-/-"/>
        <s v="92/93/-/-"/>
        <s v="-/-/-/CT"/>
        <s v="-/-/-/CT90"/>
        <s v="-/89/-/CT90,3"/>
        <s v="90/87/87/CT89,2"/>
        <s v="94/-/-/90,7"/>
        <s v="-/-/-/88"/>
        <s v="94/93/94+/93"/>
        <s v="96/97/-/-"/>
        <s v="-/95/92/-"/>
        <s v="-/96/-/-"/>
        <s v="95/95/-/92,66"/>
        <s v="92/96/-/91,1"/>
        <s v="94/-/-/95"/>
        <s v="92/91/-/-"/>
        <s v="94/94/(93-95)/-"/>
        <s v="90+/92/93/-"/>
        <s v="90/92/92/-"/>
        <s v="94/92/91/-"/>
        <s v="93 (Cuvee tradition)/92/93/-"/>
        <s v="96/94/(93-95)/-"/>
        <s v="(87-89)/91/-/-"/>
        <s v="(88-90)/-/-/CT90"/>
        <s v="95/96/88+/CT93"/>
        <s v="94+/95/88/CT92"/>
        <s v="91/93/91/CT90,7"/>
        <s v="94/93/(92-94)/-"/>
        <s v="90/95/(90-92)/-"/>
        <s v="(92-94)/93/(90-92)/-"/>
        <s v="(95-97)/95/(91-93)/-"/>
        <s v="93/96/95/-"/>
        <s v="94/95/93/-"/>
        <s v="92/92/92/CT88"/>
        <s v="-/90/-/-"/>
        <s v="-/88/-/-"/>
        <s v="-/-/-/DE85"/>
        <s v="-/-/-/DE84"/>
        <s v="-/-/-/FS95"/>
        <s v="93+/-/-/FS96"/>
        <s v="94/90/-/FS95"/>
        <s v="-/-/-/FS91-93"/>
        <s v="96+/92/-/95,7"/>
        <s v="90/-/-/FS92-94"/>
        <s v="-/-/-/FS93,CT87"/>
        <s v="-/-/-/FS89-91,CT87"/>
        <s v="-/-/-/FS93-95"/>
        <s v="-/-/-/FS91,CT86"/>
        <s v="(94-96)/-/-/-"/>
        <s v="-/-/-/CT88,8"/>
        <s v="-/-/-/CT95"/>
        <s v="-/-/88/-"/>
        <s v="91/-/93/CT92"/>
        <s v="-/-/91/90,5"/>
        <s v="91/91/-/-"/>
        <s v="94/91/-/CT92,VI92"/>
        <s v="93/-/88/91,4"/>
        <s v="93/-/90/-"/>
        <s v="-/-/91/-"/>
        <s v="-/-/-/CT88"/>
        <s v="92/-/88/CT92,8"/>
        <s v="92+/-/91/-"/>
        <s v="86?/-/90/CT88"/>
        <s v="91/84/-/CT88,3"/>
        <s v="-/93/93/-"/>
        <s v="-/91/-/-"/>
        <s v="89+/91/91/-"/>
        <s v="-/-/90/CT88"/>
        <s v="-/-/-/CT91,7"/>
        <s v="90+/-/-/91"/>
        <s v="93/92/91/92,8"/>
        <s v="88/89/-/-"/>
        <s v="90/90/90/-"/>
        <s v="89/-/-/CT89,7"/>
        <s v="93/88/90+/CT90,4"/>
        <s v="92+/-/89/-"/>
        <s v="-/-/92+/VI92+"/>
        <s v="-/91/-/87,3"/>
        <s v="-/-/93/-"/>
        <s v="-/-/90/CT88,5"/>
        <s v="93+/-/90/VI90"/>
        <s v="91/-/-/91,4"/>
        <s v="92+/-/94/91,5"/>
        <s v="93/-/90+/VI90+"/>
        <s v="91/-/94/-"/>
        <s v="87?/-/94+/CT94,VI94+"/>
        <s v="89/-/88+/-"/>
        <s v="-/-/90/VI90"/>
        <s v="-/-/92/90"/>
        <s v="-/-/90/CT92"/>
        <s v="-/-/-/CT91"/>
        <s v="88+/-/-/-"/>
        <s v="88/-/-/CT89"/>
        <s v="94/-/-/CT90"/>
        <s v="-/-/89/CT89,5"/>
        <s v="93/-/88/CT91,6"/>
        <s v="-/88/92/-"/>
        <s v="86/89/-/-"/>
        <s v="90/-/87/-"/>
        <s v="91+/-/-/CT88"/>
        <s v="-/-/-/CT89,5"/>
        <s v="87/-/-/-"/>
        <s v="-/87/-/-"/>
        <s v="89/88/-/-"/>
        <s v="90/89/-/-"/>
        <s v="92/90/93/-"/>
        <s v="-/-/-/CT85"/>
        <s v="92/-/-/92"/>
        <s v="89/-/87/CT90"/>
        <s v="92+/-/93/CT93"/>
        <s v="91+/-/91/FS93"/>
        <s v="-/-/96+/CT95,5"/>
        <s v="94/90/95+/-"/>
        <s v="-/91/94/-"/>
        <s v="86/-/88/VI88"/>
        <s v="89/-/89+?/VI89+"/>
        <s v="89/-/94/VI94"/>
        <s v="93+/-/-/CT87,3"/>
        <s v="93/90/87+/-"/>
        <s v="92/-/91/-"/>
        <s v="-/-/92/VI92"/>
        <s v="86/-/-/-"/>
        <s v="92+/-/-/CT90,1"/>
        <s v="-/91/-/FS95"/>
        <s v="90/-/93/GR3"/>
        <s v="-/-/-/GR3, CT88,7"/>
        <s v="92/90/-/-"/>
        <s v="94/-/-/CT92"/>
        <s v="-/-/-/CT92,5"/>
        <s v="92/-/91/CT90,9"/>
        <s v="95/-/-/FS94-96, CT94,8"/>
        <s v="-/-/-/FS93-95, CT92,4"/>
        <s v="93/89/92/FS93-95, CT92,2"/>
        <s v="-/-/90+?/-"/>
        <s v="-/-/-/CT91,5"/>
        <s v="-/-/-/FS91"/>
        <s v="92+/-/89+ (GG)/CT94,5"/>
        <s v="95/91/94/-"/>
        <s v="91/90/90/-"/>
        <s v="91/90/-/89"/>
        <s v="-/88/85/-"/>
        <s v="91/-/90/CT94"/>
        <s v="89+/-/86/CT88"/>
        <s v="-/-/92/CT89,7"/>
        <s v="-/-/91/93,1"/>
        <s v="-/-/90/92"/>
        <s v="-/-/90/-"/>
        <s v="92/93/-/90,3"/>
        <s v="91/91/90/-"/>
        <s v="89/-/-/-"/>
        <s v="91+/-/93+/-"/>
        <s v="-/90/92/-"/>
        <s v="-/-/92/CT90,5"/>
        <s v="87?/-/-/-"/>
        <s v="94+/-/93/FS95-97"/>
        <s v="-/-/-/FS90"/>
        <s v="-/92/88/-"/>
        <s v="92/-/92/-"/>
        <s v="-/89/93/-"/>
        <s v="90+/90/90/-"/>
        <s v="-/-/89/-"/>
        <s v="-/-/-/85"/>
        <s v="-/83/-/-"/>
        <s v="-/-/92/CT89"/>
        <s v="90/88/-/-"/>
        <s v="87/89/-/-"/>
        <s v="88/86/-/-"/>
        <s v="91/-/91/-"/>
        <s v="88/-/88/-"/>
        <s v="87/-/89/-"/>
        <s v="88/-/93/-"/>
        <s v="94+/-/94+/91+/CT91,6"/>
        <s v="-/-/(87-89)/-"/>
        <s v="94/91/91/-"/>
        <s v="-/-/-/CT93,7"/>
        <s v="-/-/-/CT92"/>
        <s v="-/85/-/-"/>
        <s v="-/-/-/GR3"/>
        <s v="-/89/91/CT90,8"/>
        <s v="-/89/91/GR3, CT88"/>
        <s v="91/90/91/GR3"/>
        <s v="94+/88/94+/CT88,4"/>
        <s v="94/89/94/-"/>
        <s v="-/-/-/GR2"/>
        <s v="-/-/91/GR3"/>
        <s v="92/91/92/-"/>
        <s v="90/91/90/-"/>
        <s v="90/-/90/-"/>
        <s v="93/88/93/-"/>
        <s v="89+/92/-/-"/>
        <s v="92/92/89/GR3, CT90"/>
        <s v="91/90/91/GR2"/>
        <s v="92/88/92/-"/>
        <s v="89+/-/90/-"/>
        <s v="92/90/92/CT88,1"/>
        <s v="92/91/92+/CT90,6"/>
        <s v="-/90/-/CT89,9"/>
        <s v="-/88/-/89"/>
        <s v="91/91/91/-"/>
        <s v="90/-/90/GR3"/>
        <s v="91/-/89/-"/>
        <s v="89/-/89/-"/>
        <s v="90/90/90/GR3"/>
        <s v="89/-/87/-"/>
        <s v="92/90/92+/-"/>
        <s v="94/-/94/-"/>
        <s v="-/92/91/-"/>
        <s v="-/-/-/noch nicht im GR"/>
        <s v="92/-/92/GR3"/>
        <s v="-/-/92/noch nicht im GR"/>
        <s v="91/-/91/GR2"/>
        <s v="92/-/92/GR2"/>
        <s v="94/-/94/GR3, WS91, CT91"/>
        <s v="88/-/87/-"/>
        <s v="(90-91)+/-/-/-"/>
        <s v="96/-/96/-"/>
        <s v="-/-/91/GR1"/>
        <s v="89/87/89/-"/>
        <s v="(90-91)+/-/-/CT95"/>
        <s v="-/-/-/GR1"/>
        <s v="91/-/92/GR3"/>
        <s v="(89-90)/-/-/GR2"/>
        <s v="90/-/-/GR3"/>
        <s v="-/-/-/GR3/RP94"/>
        <s v="91/89/89/RP 91/100"/>
        <s v="-/-/-/FS 92/100"/>
        <s v="90/-/87-89/RP 89/100"/>
        <s v="88/91/-/-"/>
        <s v="90/90/89-92/-"/>
        <s v="86/91/86/-"/>
        <s v="-/-/-/CT89,6"/>
        <n v="322" u="1"/>
      </sharedItems>
    </cacheField>
    <cacheField name="Wo_x000a_gekauft" numFmtId="0">
      <sharedItems containsBlank="1"/>
    </cacheField>
    <cacheField name="Anlass" numFmtId="0">
      <sharedItems containsBlank="1"/>
    </cacheField>
    <cacheField name="Getrunken" numFmtId="0">
      <sharedItems containsDate="1" containsBlank="1" containsMixedTypes="1" minDate="2020-10-22T00:00:00" maxDate="2020-10-25T00:00:00"/>
    </cacheField>
    <cacheField name="Kommentar" numFmtId="0">
      <sharedItems containsBlank="1"/>
    </cacheField>
    <cacheField name="€ Einkauf" numFmtId="0">
      <sharedItems containsString="0" containsBlank="1" containsNumber="1" minValue="0" maxValue="375"/>
    </cacheField>
    <cacheField name="€ im Keller" numFmtId="0">
      <sharedItems containsString="0" containsBlank="1" containsNumber="1" minValue="0" maxValue="240"/>
    </cacheField>
    <cacheField name="Punkte WA" numFmtId="0">
      <sharedItems containsBlank="1" containsMixedTypes="1" containsNumber="1" containsInteger="1" minValue="86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Lugger Klaus" refreshedDate="44489.830500115742" createdVersion="1" refreshedVersion="7" recordCount="1033" xr:uid="{00000000-000A-0000-FFFF-FFFF29000000}">
  <cacheSource type="worksheet">
    <worksheetSource ref="A1:T1034" sheet="Keller"/>
  </cacheSource>
  <cacheFields count="20">
    <cacheField name="Art" numFmtId="0">
      <sharedItems containsBlank="1" count="11">
        <m/>
        <s v="R"/>
        <s v="Ü"/>
        <s v="RM"/>
        <s v="W"/>
        <s v="R3"/>
        <s v="S"/>
        <s v="WM"/>
        <s v="O"/>
        <s v="RK"/>
        <s v="?" u="1"/>
      </sharedItems>
    </cacheField>
    <cacheField name="Jahr-_x000a_gang" numFmtId="0">
      <sharedItems containsBlank="1" containsMixedTypes="1" containsNumber="1" containsInteger="1" minValue="1994" maxValue="9999"/>
    </cacheField>
    <cacheField name="Land" numFmtId="0">
      <sharedItems containsBlank="1"/>
    </cacheField>
    <cacheField name="Region" numFmtId="0">
      <sharedItems containsBlank="1"/>
    </cacheField>
    <cacheField name="# Flaschen gekauft" numFmtId="0">
      <sharedItems containsString="0" containsBlank="1" containsNumber="1" containsInteger="1" minValue="0" maxValue="36"/>
    </cacheField>
    <cacheField name="# Flaschen im Keller" numFmtId="0">
      <sharedItems containsString="0" containsBlank="1" containsNumber="1" containsInteger="1" minValue="0" maxValue="9"/>
    </cacheField>
    <cacheField name="Erzeuger" numFmtId="0">
      <sharedItems containsBlank="1" count="376">
        <m/>
        <s v="Chateau Larruau"/>
        <s v="Tschida"/>
        <s v="Mazzei"/>
        <s v="Cafaggio"/>
        <s v="Badia a Coltibuono"/>
        <s v="Castello dei Rampolla"/>
        <s v="Fontodi"/>
        <s v="Caprai"/>
        <s v="Paolo Bea"/>
        <s v="Rivera"/>
        <s v="Morella"/>
        <s v="Vigne Monache"/>
        <s v="Masseria L'Astore"/>
        <s v="Feudi di Guagnago"/>
        <s v="Menhir Salento"/>
        <s v="Gianfranco Fino"/>
        <s v="I Pastini"/>
        <s v="Cloudy Bay"/>
        <s v="Prager"/>
        <s v="San Giovenale"/>
        <s v="Rottensteiner"/>
        <s v="Ansitz Waldgries"/>
        <s v="Erbhof Unterganzner – Josephus Mayr"/>
        <s v="Wohlmuth"/>
        <s v="Kellerei St. Pauls"/>
        <s v="Bayer"/>
        <s v="Rennersistas"/>
        <s v="Kirchknopf"/>
        <s v="Markowitsch"/>
        <s v="Braida"/>
        <s v="Iby"/>
        <s v="Sorrentberg"/>
        <s v="Kellerei Kurtatsch"/>
        <s v="Gulfi"/>
        <s v="Josef Dockner"/>
        <s v="Keringer"/>
        <s v="Allacher"/>
        <s v="Sacchetto"/>
        <s v="Feudo Maccari"/>
        <s v="Bottega Fragolino"/>
        <s v="Bertagna"/>
        <s v="Collectiv de Barrique"/>
        <s v="Inama"/>
        <s v="Domäne Wachau"/>
        <s v="I Custodi delle vigne dell'Etna"/>
        <s v="Schmid"/>
        <s v="Rossetta Vini"/>
        <s v="Warre"/>
        <s v="Quinta do Noval"/>
        <s v="Donnafugata"/>
        <s v="Allegrini"/>
        <s v="Kellerei Schreckbichl"/>
        <s v="Kellerei Girlan"/>
        <s v="Les Vignes des Deux Soleils"/>
        <s v="Braci"/>
        <s v="Terrabianca"/>
        <s v="Irgendwo bei San Gimignano"/>
        <s v="Ernst Triebaumer"/>
        <s v="Puklavec Family"/>
        <s v="xxx"/>
        <s v="Nittnaus"/>
        <s v="Happacherhof"/>
        <s v="Kellerei Bozen"/>
        <s v="Ansitz Pfitscher"/>
        <s v="Domaine Forey Père &amp; Fils"/>
        <s v="Le Fonti"/>
        <s v="Renzo Marinai"/>
        <s v="Castellare in Castellina"/>
        <s v="Fattoria di Felsina"/>
        <s v="Fattoria Poggerino"/>
        <s v="Igler"/>
        <s v="Giuseppe Sedilesu"/>
        <s v="Gehring"/>
        <s v="Elena Walch"/>
        <s v="Il Sasso"/>
        <s v="Ebner-Ebenauer"/>
        <s v="Planeta"/>
        <s v="I Vigneri"/>
        <s v="Barone di Villagrande"/>
        <s v="Murgo"/>
        <s v="Tenuta di Castellaro"/>
        <s v="Podere Morellino"/>
        <s v="Lan."/>
        <s v="Cagnulari"/>
        <s v="Waldthaler"/>
        <s v="Tiefenbrunner"/>
        <s v="Egger Ramer"/>
        <s v="Conte Vistarino"/>
        <s v="Maier am Pfarrplatz"/>
        <s v="Aichinger"/>
        <s v="Umathum"/>
        <s v="Vigne del Vulture"/>
        <s v="San Marzano"/>
        <s v="La Jasse"/>
        <s v="Codex"/>
        <s v="Cantarelle"/>
        <s v="Walking Bird"/>
        <s v="Donatella Cinelli Colombini"/>
        <s v="Castello Romitorio"/>
        <s v="Fattoria die Barbi"/>
        <s v="Il Poggione"/>
        <s v="Casanova di Neri"/>
        <s v="Argiano"/>
        <s v="Höllmüller"/>
        <s v="Gorgo"/>
        <s v="Dürnberg"/>
        <s v="Li Veli"/>
        <s v="Kremser"/>
        <s v="Muster"/>
        <s v="Hannes Reeh"/>
        <s v="Roveglia"/>
        <s v="Moncaro"/>
        <s v="Heiderer Mayer"/>
        <s v="Maison Ventenac"/>
        <s v="Clos Teddi"/>
        <s v="Prieler"/>
        <s v="Ca Rugate"/>
        <s v="Paul Achs"/>
        <s v="Judith Beck"/>
        <s v="Andreas Gsellmann"/>
        <s v="Gernot Heinrich"/>
        <s v="Gernot Leitner"/>
        <s v="A&amp;H Nittnaus"/>
        <s v="Claus Preisinger"/>
        <s v="Gerhard Pittnauer"/>
        <s v="Cantina Sociale di Dolianova"/>
        <s v="Mesa"/>
        <s v="Pulcino"/>
        <s v="Terra Galos"/>
        <s v="Fonterutoli"/>
        <s v="Muri-Gries"/>
        <s v="Montlobre"/>
        <s v="Schloss Vollrads"/>
        <s v="Brigaldara"/>
        <s v="Cantina Dorigati"/>
        <s v="San Leonardo"/>
        <s v="Kettmeir"/>
        <s v="Baron Di Pauli"/>
        <s v="Kellerei Kaltern"/>
        <s v="Tedeschi"/>
        <s v="Poggio al Tesoro"/>
        <s v="Ilatium"/>
        <s v="Pezzalunga"/>
        <s v="Peter Schneider"/>
        <s v="Bedrock"/>
        <s v="Ridge Vineyards"/>
        <s v="Jeff Cohn"/>
        <s v="Robert Mondavi"/>
        <s v="Klumpp"/>
        <s v="Kobler"/>
        <s v="Larcherhof"/>
        <s v="Wassererhof"/>
        <s v="Kornellhof"/>
        <s v="Nusserhof"/>
        <s v="Davaz"/>
        <s v="Franz Haas"/>
        <s v="Ca dei Frati"/>
        <s v="Antinori"/>
        <s v="Tenuta Belguardo"/>
        <s v="Castello di Volpaia"/>
        <s v="Tenuta Vicchiomaggio"/>
        <s v="Chateau La Nerthe"/>
        <s v="Domaine Olivier Hillaire"/>
        <s v="Les Bosquet des Papes"/>
        <s v="Clos de L‘oratoire des Papes"/>
        <s v="Maison Ogier"/>
        <s v="Chateau d‘Estoublon"/>
        <s v="Domaine Brusset"/>
        <s v="Famille Perrin"/>
        <s v="Saint Cosme"/>
        <s v="Domaine des Bosquets"/>
        <s v="Mas de la Dame"/>
        <s v="Comincioli"/>
        <s v="T.FX.T"/>
        <s v="Lauffener Weingärtner"/>
        <s v="Sattlerhof"/>
        <s v="Krispel"/>
        <s v="Tement"/>
        <s v="Polz"/>
        <s v="Neumeister"/>
        <s v="Johann Topf"/>
        <s v="Bründlmayer"/>
        <s v="Kellerei Tramin"/>
        <s v="Lageder"/>
        <s v="Weingut Kornell"/>
        <s v="Kellerei Terlan"/>
        <s v="Manincor"/>
        <s v="Arunda"/>
        <s v="Reinhold Fuchs"/>
        <s v="Roccolo Grassi"/>
        <s v="Abtei Neustift"/>
        <s v="Occhipinti"/>
        <s v="Daino"/>
        <s v="Le Casematte"/>
        <s v="Hauner"/>
        <s v="Lantieri"/>
        <s v="Tasca d'Almerita/Capofaro"/>
        <s v="Cantrina"/>
        <s v="Strasserhof"/>
        <s v="Köfererhof"/>
        <s v="Eisacktaler Kellerei"/>
        <s v="Garlider"/>
        <s v="Kuenhof"/>
        <s v="Schwarz"/>
        <s v="Produttori di Manduria"/>
        <s v="Chateau d'Aydie"/>
        <s v="Cason Brusa"/>
        <s v="Mastrobernardino"/>
        <s v="Fuchs"/>
        <s v="Nier"/>
        <s v="Pacherhof"/>
        <s v="Thunhof"/>
        <s v="Grießbauerhof"/>
        <s v="St.Michael Eppan"/>
        <s v="Masseria Li Veli"/>
        <s v="Masi"/>
        <s v="Sabathi"/>
        <s v="Harkamp"/>
        <s v="Tenuta delle Terre Nerre"/>
        <s v="Ciro Biondi"/>
        <s v="Benanti"/>
        <s v="Monte dei Ragni"/>
        <s v="Cavalchina"/>
        <s v="Begali"/>
        <s v="L'Arco"/>
        <s v="Coffele"/>
        <s v="Pieropan"/>
        <s v="Franz Pichler"/>
        <s v="Hirtzberger"/>
        <s v="Fohringer"/>
        <s v="Schmelz"/>
        <s v="Holzapfel"/>
        <s v="Jülg"/>
        <s v="Clemens Busch"/>
        <s v="Geil"/>
        <s v="Hofstätter"/>
        <s v="Barbi"/>
        <s v="Oasi Degli Angeli"/>
        <s v="Di Majo Norante"/>
        <s v="D'Alfonso Del Sordo"/>
        <s v="D'Arapri"/>
        <s v="Franz Keller"/>
        <s v="Andreas Laible"/>
        <s v="René Muré"/>
        <s v="Cantina Rotaliana"/>
        <s v="Erste+Neue"/>
        <s v="Haderburg"/>
        <s v="Silberberg"/>
        <s v="Marques de Caceres"/>
        <s v="Cantina di Soave"/>
        <s v="Belisario"/>
        <s v="Cantina di Custoza"/>
        <s v="Taferner"/>
        <s v="Julius Klein"/>
        <s v="Domaine de L'Arjolle"/>
        <s v="Palazzone"/>
        <s v="Decugnano dei Barbi"/>
        <s v="Castello della Sala"/>
        <s v="Poliziano"/>
        <s v="Domaine de Vaccelli"/>
        <s v="Domaine de Pratavone"/>
        <s v="Manus Ritterhof"/>
        <s v="Linticlarus"/>
        <s v="Niedermayr"/>
        <s v="Lorenz Martini"/>
        <s v="Gmeiner"/>
        <s v="Mezzacorona"/>
        <s v="Müller"/>
        <s v="Fred Loimer"/>
        <s v="Netzl"/>
        <s v="Barone Montalto"/>
        <s v="Piaggia"/>
        <s v="Pietra Nera"/>
        <s v="Tenuta di Ghizzano"/>
        <s v="Signano"/>
        <s v="Villa Saletta"/>
        <s v="Clos Canarelli"/>
        <s v="Domaine de Tanella"/>
        <s v="Clos Culombu"/>
        <s v="Domaine Saparale"/>
        <s v="Domaine Fiumicicoli"/>
        <s v="Domaine de Torraccia"/>
        <s v="Domaine Casanova"/>
        <s v="Casale del Giglio"/>
        <s v="Heinrich Hartl III"/>
        <s v="Gattinger"/>
        <s v="Weingut Niedrist"/>
        <s v="Azienda Mura"/>
        <s v="Sella &amp; Mosca"/>
        <s v="Capichera"/>
        <s v="Cantina Sociale Santadi"/>
        <s v="Cantina Sociale Dorgali"/>
        <s v="Lupi"/>
        <s v="Cantina 5 Terre"/>
        <s v="Cheo"/>
        <s v="Provenca"/>
        <s v="Monte del Frá"/>
        <s v="Ferghettina"/>
        <s v="Gatti"/>
        <s v="Rocca di Frassinello"/>
        <s v="Morisfarms"/>
        <s v="Vigneto Altura"/>
        <s v="Petra"/>
        <s v="Ottella"/>
        <s v="Guerrieri Rizzardi"/>
        <s v="Strologo Silvano"/>
        <s v="Garofoli"/>
        <s v="Umani Ronchi"/>
        <s v="Le Terazze"/>
        <s v="Sportoletti"/>
        <s v="Antichi Poderi Jerzu"/>
        <s v="Cantina del Giogantinu"/>
        <s v="Cantina Sociale Gallura"/>
        <s v="Az.Agr. Cascina La Pertica"/>
        <s v="Unterortl"/>
        <s v="Alessandro Moroder"/>
        <s v="Santa Barbara"/>
        <s v="Colpetrone"/>
        <s v="Josef Jamek"/>
        <s v="Freie Weingärten Wachau"/>
        <s v="Loibnerhof"/>
        <s v="Maculan"/>
        <s v="Mantellassi"/>
        <s v="Tenuta Roccaccia"/>
        <s v="Terruzi&amp;Puthod"/>
        <s v="Le Pupille"/>
        <s v="Serafini &amp; Vidotto"/>
        <s v="Livio Felluga"/>
        <s v="Aitá"/>
        <s v="La Boatina"/>
        <s v="Col D'Orcia"/>
        <s v="Forti Terre di Sicilia"/>
        <s v="Firriato"/>
        <s v="Savigliano Mario Azienda Vitivinicola"/>
        <s v="Castello di Ama"/>
        <s v="La Tenute di Luce"/>
        <s v="Kracher"/>
        <s v="Chateau (Vieux) Larmande"/>
        <s v="Chateau Peyroux"/>
        <s v="Chateau Potensac"/>
        <s v="Rocca delle Macie"/>
        <s v="Assigal"/>
        <s v="Sabathi (der andere)"/>
        <s v="Chateau Grand Lacaze"/>
        <s v="Gianpiero Marrone"/>
        <s v="Chateau Sociando Mallet"/>
        <s v="Aurelio Settimo"/>
        <s v="Scheiblhofer"/>
        <s v="Bodega Los Aljibes"/>
        <s v="Mazzolada"/>
        <s v="Tauss"/>
        <s v="Villa Sandi"/>
        <s v="Achs-Tremmel"/>
        <s v="Toffoli"/>
        <s v="Morrisfarms" u="1"/>
        <s v="Leonildo Pieropan" u="1"/>
        <s v="Kuen Hof" u="1"/>
        <s v="Remelluri" u="1"/>
        <s v="Weingut Nidrist" u="1"/>
        <s v="Dorigati" u="1"/>
        <s v="Collectif de Barique" u="1"/>
        <s v="Poggerino" u="1"/>
        <s v="Clos Teddy" u="1"/>
        <s v="Quinta do irgendwas" u="1"/>
        <s v="Monte die Ragni" u="1"/>
        <s v="Castellare di Castellina" u="1"/>
        <s v="Schlosskellerei Turmhof" u="1"/>
        <s v="Castello di Rampolla" u="1"/>
        <s v="Schreckbichl" u="1"/>
        <s v="Cantina Girlan" u="1"/>
        <s v="Domaine Olivier Hillare" u="1"/>
        <s v="Capofaro" u="1"/>
        <s v="Ca die Frati" u="1"/>
        <s v="Castellaro " u="1"/>
        <s v="I Vigneri " u="1"/>
      </sharedItems>
    </cacheField>
    <cacheField name="Name" numFmtId="0">
      <sharedItems containsBlank="1" containsMixedTypes="1" containsNumber="1" containsInteger="1" minValue="414" maxValue="414" count="706">
        <m/>
        <s v="Chateau Larruau"/>
        <s v="Eiswein"/>
        <s v="Tenuta Belguardo"/>
        <s v="Chianti Classico"/>
        <s v="Chianti Classico Riserva"/>
        <s v="Basilica del Pruneto"/>
        <s v="Basilica di San Martino"/>
        <s v="Basilica di Cortaccio"/>
        <s v="Cultus Boni"/>
        <s v="Montebello"/>
        <s v="Vin Santo"/>
        <s v="Occhio di Perenice"/>
        <s v="Sammarco"/>
        <s v="Liu"/>
        <s v="Case Via"/>
        <s v="Flaccianello"/>
        <s v="Meriggio"/>
        <s v="Rosso Outsider"/>
        <s v="Chardonnay"/>
        <s v="Collepiano"/>
        <s v="Passito"/>
        <s v="25 anni"/>
        <s v="Pagliaro"/>
        <s v="Puer Apuliae"/>
        <s v="La Signora"/>
        <s v="Old Vines"/>
        <s v="1920 Primitivo Dolce Naturale"/>
        <s v="Alberelli"/>
        <s v="Nero di Velluto"/>
        <s v="D'Alesio"/>
        <s v="Es Riserva"/>
        <s v="Es piu Sole"/>
        <s v="Simona Natale"/>
        <s v="Es"/>
        <s v="Se"/>
        <s v="Jo"/>
        <s v="Verso Sud"/>
        <s v="Spumante Brut"/>
        <s v="Rampone"/>
        <s v="Antico"/>
        <s v="Sauvignon Blanc"/>
        <s v="Ried Achleiten Stockkultur Smaragd"/>
        <s v="Habemus (white label)"/>
        <s v="Lagrein Riserva"/>
        <s v="Select Lagrein"/>
        <s v="Carnol"/>
        <s v="Mirell"/>
        <s v="Kerner"/>
        <s v="Cabernet Riserva"/>
        <s v="Kitzeck-Sausal"/>
        <s v="Justina"/>
        <s v="Leithaberg"/>
        <s v="Heideboden"/>
        <s v="Alte Reben"/>
        <s v="Rubin Carnuntum"/>
        <s v="Il Baciale Monferrato Rosso"/>
        <s v="Blaufränkisch Hochäcker Reserve"/>
        <s v="Rotschiefer Reiler Sorrentberg"/>
        <s v="Soma"/>
        <s v="D'Alceo"/>
        <s v="Valcanzjria"/>
        <s v="Joe Grüner Veltliner Reserve"/>
        <s v="Golser Merlot"/>
        <s v="Mille Bolle Spumante Millesimato"/>
        <s v="Saia"/>
        <s v="Fragolino Rosso"/>
        <s v="Lugana"/>
        <s v="Soave"/>
        <s v="20sixteen"/>
        <s v="Pistus"/>
        <s v="Pfarrweingarten"/>
        <s v="Tino Rosso"/>
        <s v="Vintage Port"/>
        <s v="Ben Rye"/>
        <s v="Amarone"/>
        <s v="Rosatum"/>
        <s v="Canthus Passito"/>
        <s v="Villa Nigra"/>
        <s v="Kastelt"/>
        <s v="Sigis Mundus"/>
        <s v="Cornelius"/>
        <s v="Lafoa"/>
        <s v="Formigar"/>
        <s v="Flora"/>
        <s v="Trattmann"/>
        <s v="Lagrein-Merlot"/>
        <s v="Les Romains"/>
        <s v="Braci"/>
        <s v="Piano del Cipresso"/>
        <s v="Chianti"/>
        <s v="Seven Numbers Eiswein"/>
        <s v="Muscat"/>
        <s v="Trockenbeerenauslese"/>
        <s v="Aurum"/>
        <s v="Vinalia"/>
        <s v="Cortazo"/>
        <s v="Morey-Saint-Denise"/>
        <s v="Fontissimo"/>
        <s v="Chianti Classico Gran Selezione"/>
        <s v="Rose"/>
        <s v="Kadar"/>
        <s v="Chianti Gran Selezione"/>
        <s v="I Sodi di San Nicolo"/>
        <s v="Chianti Classico il Poggiale"/>
        <s v="Chianti Classico Pagliarese"/>
        <s v="I Sistri"/>
        <s v="Maestro Raro"/>
        <s v="Fontalloro"/>
        <s v="Vendemmia Tardiva"/>
        <s v="D‘Alceo"/>
        <s v="Bugialla"/>
        <s v="Primamateria"/>
        <s v="Vigne del Sorbo"/>
        <s v="Vulcano"/>
        <s v="Mamuthone"/>
        <s v="Niersteiner Pettenthal"/>
        <s v="Chardonnay Castel Ringberg"/>
        <s v="Carmignano"/>
        <s v="Hermanschachern"/>
        <s v="Black Edition"/>
        <s v="Allemanda"/>
        <s v="Terebinto"/>
        <s v="Passito di Noto"/>
        <s v="Santa Cecilia"/>
        <s v="Mamertino"/>
        <s v="Burdese"/>
        <s v="Carjcanti"/>
        <s v="Nerobaronj"/>
        <s v="Nerobuffalefj"/>
        <s v="Nerosanlore"/>
        <s v="Neromacarj"/>
        <s v="Vinupetra"/>
        <s v="I Vigneri"/>
        <s v="Etna Bianco Contrada Viagrande"/>
        <s v="Sciaria"/>
        <s v="Brut"/>
        <s v="Malvasia"/>
        <s v="Corinto"/>
        <s v="Nero Ossidiana"/>
        <n v="414"/>
        <s v="Blaufränkisch L Reserve"/>
        <s v="Sass Antico"/>
        <s v="Raut"/>
        <s v="Merlot Tulledro"/>
        <s v="Cabernet Sauvignon Turmhof"/>
        <s v="Lagrein Gries"/>
        <s v="Pino Nero Spumante"/>
        <s v="Von den Terrassen"/>
        <s v="Haideboden"/>
        <s v="Piano del Cerro"/>
        <s v="Fiano Salento Talo"/>
        <s v="Collectif de Barique"/>
        <s v="Côtes de Gascogne"/>
        <s v="Sauvignon Blanc Marlborough"/>
        <s v="Brunello di Montalcino"/>
        <s v="Riesling Smaragd Pichl Point"/>
        <s v="Bianco di Custoza"/>
        <s v="Falco"/>
        <s v="Askos"/>
        <s v="Krax'n"/>
        <s v="Weißburgunder"/>
        <s v="Cabenet Franc Umplugged"/>
        <s v="Lugana Limne"/>
        <s v="Le Vele"/>
        <s v="Roter Veltliner"/>
        <s v="Marie"/>
        <s v="Grande Cuvee Rose"/>
        <s v="Brenntal"/>
        <s v="Le Roque"/>
        <s v="Pannobile"/>
        <s v="Ried Klaus Riesling Smaragd"/>
        <s v="Moscato di Sardegna"/>
        <s v="Cannonau di Sardegna Primo Scuro"/>
        <s v="Vino Nobile di Montepulciano"/>
        <s v="Curtis"/>
        <s v="Cuvee Philipp"/>
        <s v="Ried Altenberg"/>
        <s v="Rosé"/>
        <s v="Fonterutoli (Chianti Classico)"/>
        <s v="Montlobre"/>
        <s v="Schlossberg"/>
        <s v="Amarone Case Vecie"/>
        <s v="Luigi"/>
        <s v="Carmenere"/>
        <s v="San Leonardo"/>
        <s v="Berg"/>
        <s v="Metodo Classico Rose"/>
        <s v="Grande Cuvee"/>
        <s v="Vigna Au"/>
        <s v="Linticlarus"/>
        <s v="Exil"/>
        <s v="Exilissi Sell"/>
        <s v="Carano"/>
        <s v="Arzio"/>
        <s v="Kunststück"/>
        <s v="Quintessenz"/>
        <s v="Taber"/>
        <s v="Mumelter"/>
        <s v="Siebeneich"/>
        <s v="Lagrein Prestige"/>
        <s v="Freienfeld"/>
        <s v="Frauenrigl"/>
        <s v="Chianti Classico Riserva Rancia"/>
        <s v="Valpolicella Superiore Maternigo"/>
        <s v="Solosole"/>
        <s v="Valpolicella Superiore Campo Prognai"/>
        <s v="Rosso Santiago"/>
        <s v="Zöbinger Terrassen"/>
        <s v="Merlot"/>
        <s v="Fontissimo (Moni's)"/>
        <s v="Coniale"/>
        <s v="Poggio ai Merli"/>
        <s v="I Sodi di San Niccolo"/>
        <s v="Vinsanto"/>
        <s v="Pinot Noir"/>
        <s v="Weill-A-Way Vineyard Syrah"/>
        <s v="Bedrock Vineyard Heritage"/>
        <s v="Chuy Chardonnay"/>
        <s v="Geyserville"/>
        <s v="Syrah - Lytton Estate"/>
        <s v="Estate Chardonnay"/>
        <s v="Domaine des Chirat Rockpile Vineyard Syrah"/>
        <s v="Sweetwater Springs Vineyard Zinfandel"/>
        <s v="Cassata Vineyard Zinfandel"/>
        <s v="Maestro"/>
        <s v="Gewürztraminer"/>
        <s v="Blaufränkisch Himmelreich"/>
        <s v="St. Laurent Rothenberg"/>
        <s v="Riesling Himmelreich"/>
        <s v="Cabernet Franc"/>
        <s v="Justinus"/>
        <s v="Mumbolt"/>
        <s v="Merlot Riserva"/>
        <s v="Recioto Valpolicella"/>
        <s v="Schweizer"/>
        <s v="Lagrein"/>
        <s v="Brolettino"/>
        <s v="Sauvignon Lafoa"/>
        <s v="Chardonnay Lafoa"/>
        <s v="Cabernet Sauvignon Lafoa"/>
        <s v="Mauritius"/>
        <s v="Riesling"/>
        <s v="Athesis Brut Sekt"/>
        <s v="Athesis Rose Sekt"/>
        <s v="Tignanello"/>
        <s v="Belguardo"/>
        <s v="Castello Gran Selezione"/>
        <s v="Bugialla Riserva"/>
        <s v="Primamatera"/>
        <s v="Coltassala"/>
        <s v="Balificio"/>
        <s v="Ripa delle More"/>
        <s v="Chianti Classico La Prima"/>
        <s v="Cuvee des Cadettes"/>
        <s v="Clos de Beauvenir"/>
        <s v="Chateau La Nerthe blanc"/>
        <s v="Chateauneuf du Pape"/>
        <s v="A la gloire du mon grand pere"/>
        <s v="Chateauneuf du Pape Safres"/>
        <s v="Chateau d‘Estoublon"/>
        <s v="Mono Cépage Syrah"/>
        <s v="Domaine d‘Estoublon blanc"/>
        <s v="Mono Cépage Grenache"/>
        <s v="Cairanne Les Travers"/>
        <s v="Cairanne L’esprit des Papes"/>
        <s v="Gigondas les secrets de Montmirail "/>
        <s v="Gigondas les hauts de Montmirail "/>
        <s v="Gigondas Tradition le grand Montmirail"/>
        <s v="Gigondas Clos des Tourelles"/>
        <s v="Gigondas"/>
        <s v="Gigondas Lieu Dit"/>
        <s v="Gigondas Colline"/>
        <s v="Bois de Rose"/>
        <s v="Coin Cache"/>
        <s v="Le Vallon des Amants"/>
        <s v="La Grola"/>
        <s v="Riviera"/>
        <s v="Gropel"/>
        <s v="Suler"/>
        <s v="a'Kira"/>
        <s v="Lauffener Katzenbeißer"/>
        <s v="Josua"/>
        <s v="Trockenbeerenauslese Muskateller "/>
        <s v="Sernauberg Sauvignon Blanc"/>
        <s v="Pfarrweingarten Morillon"/>
        <s v="Kranachberg Sauvignon"/>
        <s v="Eruption Weiß"/>
        <s v="Sauvignon Blanc Zieregg"/>
        <s v="Morillon Zieregg"/>
        <s v="Chardonnay Grassnitzberg"/>
        <s v="Sauvignon Blanc Czamilla"/>
        <s v="Saziani Grauburgunder "/>
        <s v="TBA Wechselberg Spiegel"/>
        <s v="Sauvignon Blanc Hasel"/>
        <s v="Chardonnay Ried Hasel"/>
        <s v="Riesling Heiligenstein"/>
        <s v="Riesling Wechselberg Spiegel M"/>
        <s v="Riesling Strassertal"/>
        <s v="[W]"/>
        <s v="Zöbinger Heiligenstein Alte Reben"/>
        <s v="Rungg"/>
        <s v="Dynamis Riesling"/>
        <s v="Müller Thurgau"/>
        <s v="Brut Nature"/>
        <s v="Moscato Rosa"/>
        <s v="Lepus"/>
        <s v="Istante"/>
        <s v="Manna"/>
        <s v="Löwengang Cabernet"/>
        <s v="MCM Merlot"/>
        <s v="Lagrein Lindenburg"/>
        <s v="Turmhof Lagrein"/>
        <s v="Aichberg"/>
        <s v="Sauvignon"/>
        <s v="Nova Domus"/>
        <s v="Quarz"/>
        <s v="Merlot Cornell"/>
        <s v="Castel Campan"/>
        <s v="Cassiano"/>
        <s v="Rubatsch"/>
        <s v="Tannenberg"/>
        <s v="Sophie"/>
        <s v="Eichhorn"/>
        <s v="Laurin Lagrein-Merlot"/>
        <s v="Cabernet Doss"/>
        <s v="Ossidiano"/>
        <s v="Palazzo"/>
        <s v="Pommerner Sonnenuhr"/>
        <s v="Vom junge Goldbech"/>
        <s v="Chateau La Nerthe"/>
        <s v="Soave Brigaldara/La Broia"/>
        <s v="Valpolicella Superiore"/>
        <s v="Terre di San Leonardo"/>
        <s v="Villa Gresti"/>
        <s v="Praepositus Riesling"/>
        <s v="Porphyr"/>
        <s v="Il Frappato"/>
        <s v="SP68"/>
        <s v="Suber"/>
        <s v="Faro"/>
        <s v="Malvasia Passito"/>
        <s v="Aurora"/>
        <s v="Vigna di Milo"/>
        <s v="Vignudilice"/>
        <s v="Neromaccarj"/>
        <s v="Pino"/>
        <s v="Reseca"/>
        <s v="Pomice"/>
        <s v="Sole di Dario"/>
        <s v="Zerdi"/>
        <s v="Riné"/>
        <s v="Nepomuceno"/>
        <s v="Perli"/>
        <s v="Sylvaner"/>
        <s v="Sabiona"/>
        <s v="Aristos"/>
        <s v="Grüner Veltliner"/>
        <s v="Kaiton"/>
        <s v="Zweigelt"/>
        <s v="Tete de Cuvee"/>
        <s v="Elegia"/>
        <s v="ODÉ AYDIE BLANC SEC"/>
        <s v="Greco di Tufo"/>
        <s v="Roter Veltliner Steinberg"/>
        <s v="Urban"/>
        <s v="Wiesenegg"/>
        <s v="Merlot Kastellaz"/>
        <s v="Cabernet Sauvignon Riserva (in Summe 97,80)"/>
        <s v="Isarcus"/>
        <s v="Blauburgunder St. Valentin"/>
        <s v="Susumaniello"/>
        <s v="Riesling Montiggl"/>
        <s v="St. Valentin Chardonnay"/>
        <s v="St. Valentin Sauvignon"/>
        <s v="Kreuth"/>
        <s v="Terlaner"/>
        <s v="Gries"/>
        <s v="Sand"/>
        <s v="Campofiorin"/>
        <s v="Morillon Obegg"/>
        <s v="Kranachberg"/>
        <s v="Pössnitzberg"/>
        <s v="Brut M"/>
        <s v="Brut Reserve"/>
        <s v="Extra Brut"/>
        <s v="Etna Rosso Prephyloxera"/>
        <s v="Etna Rosso Guardiola"/>
        <s v="Etna Bianca Calderara Sottana"/>
        <s v="Etna Bianca Chianta"/>
        <s v="Etna Rosso San Nicolo"/>
        <s v="Etna Rosso Cisterna Fuori"/>
        <s v="Mahâris"/>
        <s v="Sultana"/>
        <s v="Enta Rosso Serra della Contessa"/>
        <s v="Hochgrassnitzberg GSTK"/>
        <s v="Zieregg GSTK"/>
        <s v="Valpolicella Ripasso"/>
        <s v="Amedeo Custoza Superiore"/>
        <s v="Passito Bianco"/>
        <s v="Vigneto du Lot"/>
        <s v="Vulcaia Fumé"/>
        <s v="Oratoria di San Lorenzo"/>
        <s v="Oratorio di San Lorenzo"/>
        <s v="Amarone Classico"/>
        <s v="Monte Ca'Bianca (Amarone)"/>
        <s v="Recioto"/>
        <s v="Rubeo"/>
        <s v="Pietrus"/>
        <s v="Le Sponde"/>
        <s v="Alzari"/>
        <s v="La Rocca"/>
        <s v="Federspiel Bachgarten"/>
        <s v="Federspiel Terrassen"/>
        <s v="TBA Singerriedel"/>
        <s v="BA"/>
        <s v="Smaragd Hochrain"/>
        <s v="Cuvee"/>
        <s v="Best of Riesling"/>
        <s v="Pichl Point"/>
        <s v="Steinriegl"/>
        <s v="Loibenberg"/>
        <s v="Best of Grüner Veltliner"/>
        <s v="Hippolyt"/>
        <s v="Marienburg Fahrlay"/>
        <s v="Brut Rosé"/>
        <s v="Frauenberg"/>
        <s v="Pepi"/>
        <s v="Maglen"/>
        <s v="Terminum"/>
        <s v="Roen"/>
        <s v="Carned – Kerner"/>
        <s v="Serenade Passito"/>
        <s v="Pfarrhof Cabernet"/>
        <s v="Enosi"/>
        <s v="Yngram"/>
        <s v="Barthenau"/>
        <s v="Gewürztraminer Spätlese"/>
        <s v="Cashmere Passito"/>
        <s v="Lagrein Castel Ringberg"/>
        <s v="Kermesse"/>
        <s v="Gewürztraminer Kastelaz"/>
        <s v="I Vasari"/>
        <s v="Trebbiano Barbi"/>
        <s v="Kurni"/>
        <s v="Pipparello"/>
        <s v="Sagrantino Passito"/>
        <s v="Don Luigi"/>
        <s v="Ramitello"/>
        <s v="Aglianico Bio"/>
        <s v="Tintilia"/>
        <s v="Brut Falanghina"/>
        <s v="Apianae"/>
        <s v="Guado San Leo"/>
        <s v="Riserva Nobile"/>
        <s v="Gran Cuvée XXI Secolo"/>
        <s v="Sagrantino Collepiano"/>
        <s v="Montefalco Rosso Riserva"/>
        <s v="Sect brut"/>
        <s v="Im Leh"/>
        <s v="Franz Anton"/>
        <s v="Oberberger Bassgeige"/>
        <s v="Pinot Rosé Brut"/>
        <s v="Riesling Brut"/>
        <s v="Am Bühl - Riesling Auslese"/>
        <s v="Achat"/>
        <s v="Klingelberger"/>
        <s v="Clos St. Landelin"/>
        <s v="Clesurae"/>
        <s v="Anthos"/>
        <s v="Pas Dosé"/>
        <s v="Sauvignon - „di Lieben Aich?“"/>
        <s v="Reserve della Contessa"/>
        <s v="Moscato Gialla"/>
        <s v="Gelber Muskateller"/>
        <s v="Meletin"/>
        <s v="Zieregg"/>
        <s v="Rioja Blanco"/>
        <s v="Soave Rocca Sveva"/>
        <s v="Del Cerro"/>
        <s v="Sauvignon Blanc Klassic"/>
        <s v="Wiege"/>
        <s v="Morillon Muschelkalk"/>
        <s v="Cuvée Monsieur Fourcade"/>
        <s v="Sekt Rosé"/>
        <s v="Reif"/>
        <s v="Orvieto Classico Superiore Campo del Guardiano"/>
        <s v="Orvieto Classico Superiore Il Bianco"/>
        <s v="Cervaro della Sala"/>
        <s v="Mandrone di Lhosa"/>
        <s v="Le Stanze"/>
        <s v="Asinone"/>
        <s v="Granit"/>
        <s v="Cuvée Jean Claude Pietri"/>
        <s v="Guillaume de Pratavone"/>
        <s v="Chardonnay Linticlarus"/>
        <s v="Lagrein Gries Riserva"/>
        <s v="Rosis"/>
        <s v="Merlot Riserva Siebeneich"/>
        <s v="Sauvignon Mock"/>
        <s v="Blauburgunder Riserva"/>
        <s v="Comtissa Brut Reserve"/>
        <s v="Cabernet Sauvignon Laurenz"/>
        <s v="Grubthal – Sauvignon Blanc"/>
        <s v="Leithaberg – Muschelkalk"/>
        <s v="Custoza – I Classici"/>
        <s v="Göttweiger Berg – Martin"/>
        <s v="Junker"/>
        <s v="Lois"/>
        <s v="Pinot Grigio"/>
        <s v="Le Petit"/>
        <s v="Sauvignon St.Valentin"/>
        <s v="Chardonnay St. Valentin"/>
        <s v="Merlot St. Valentin"/>
        <s v="Comtess St. Valentin"/>
        <s v="Pasithea Oro"/>
        <s v="Pasithea Rosa"/>
        <s v="Riserva Bianca"/>
        <s v="Riserva Rossa Cabernet/Merlot"/>
        <s v="Chardonnay Flora"/>
        <s v="Il Sasso – Carmignano"/>
        <s v="Haderburg Brut"/>
        <s v="Arunda Brut Metodo Classico"/>
        <s v="Passito – Kerner"/>
        <s v="Dominius – Weiß"/>
        <s v="Sabiona – Kerner"/>
        <s v="Sabiona – Sylvaner"/>
        <s v="Aristos – Kerner"/>
        <s v="Valtellina Superiore Inferno Riserva"/>
        <s v="Aristos – Sylvaner"/>
        <s v="Aristos – Grüner Verliner"/>
        <s v="San Germano – Vin Santo"/>
        <s v="Veneroso"/>
        <s v="Nambrot"/>
        <s v="Chianti Colli Senesi"/>
        <s v="Ser Lapo "/>
        <s v="Bianco Gentile"/>
        <s v="Corse Figari"/>
        <s v="Amphora"/>
        <s v="Cuvée Alexandra"/>
        <s v="Ribbe Rosse"/>
        <s v="Cuvée Casteddu"/>
        <s v="Cuvée Varsilia"/>
        <s v="Oriu Rouge"/>
        <s v="Nielucciu"/>
        <s v="Oriu Rosé"/>
        <s v="Oriu Blanc"/>
        <s v="Lune é Sole"/>
        <s v="Cuvée Alexandra Grande Reserve"/>
        <s v="Rosso di Montalcino"/>
        <s v="St. Laurent Reserve"/>
        <s v="Cuvee Classic"/>
        <s v="Quartz"/>
        <s v="Winkl"/>
        <s v="Smaragd – Vorder Seiber"/>
        <s v="Mason di Mason"/>
        <s v="Reserve Del Conte"/>
        <s v="CS Riserva"/>
        <s v="Moscato Rosa „Rosatum“"/>
        <s v="Andrius"/>
        <s v="Lunare"/>
        <s v="Prisma"/>
        <s v="Sienda"/>
        <s v="Sienda dicesimo"/>
        <s v="Marchese di Villamarina"/>
        <s v="Vign'angena"/>
        <s v="Terre Brune"/>
        <s v="Hortos"/>
        <s v="Fuili"/>
        <s v="Cannonau Riserva Viniola"/>
        <s v="Cannonau V.di Isalle"/>
        <s v="Vignamare"/>
        <s v="Sciacchetra"/>
        <s v="Percio"/>
        <s v="Garda Classico Rosso Fabio Contaldo"/>
        <s v="Lugana Fabio Contaldo"/>
        <s v="Lugana Molin"/>
        <s v="Amedeo"/>
        <s v="Custoza"/>
        <s v="Ca' del Magro"/>
        <s v="Garganega Vigneto Colombara"/>
        <s v="Satén"/>
        <s v="Nature"/>
        <s v="Pinot Nero „Fuchsleiten“"/>
        <s v="Chardonnay „Fuchs“"/>
        <s v="Rocca di Frassinello"/>
        <s v="Le Sughere di Frassinello"/>
        <s v="Morrelino di Scansano"/>
        <s v="Morrelino di Scansano Riserva"/>
        <s v="Avvoltore"/>
        <s v="Castello Fonterutoli (Chianti Classico)"/>
        <s v="Ansonaco Carfagna"/>
        <s v="Quercegobbe"/>
        <s v="Lugana Classico"/>
        <s v="Molceo"/>
        <s v="Fabio Contaldo"/>
        <s v="Lugana Classico „Limne“"/>
        <s v="Vigne di Catullo"/>
        <s v="Filo di Arianna"/>
        <s v="Soave Classico"/>
        <s v="Calvarino"/>
        <s v="Munus"/>
        <s v="Beyond the Clouds"/>
        <s v="de Vite"/>
        <s v="Julius"/>
        <s v="Trajano"/>
        <s v="Decebalo"/>
        <s v="unbenannt"/>
        <s v="Serra Fiorese"/>
        <s v="Podium"/>
        <s v="Cumaro"/>
        <s v="Pelago"/>
        <s v="Costamorro"/>
        <s v="Vecchie Vigne"/>
        <s v="Plenio"/>
        <s v="Visions of J"/>
        <s v="Chaos"/>
        <s v="Sassi Neri"/>
        <s v="Loam"/>
        <s v="Weissburgunder"/>
        <s v="Gewürztraminer „Nussbaumer“"/>
        <s v="Valpolicella Classico Superiore"/>
        <s v="I Frati"/>
        <s v="Tacchetto"/>
        <s v="Villa Fidelia Rosso"/>
        <s v="Villa Fidelia Bianco"/>
        <s v="Rocca Rubia"/>
        <s v="Radames"/>
        <s v="Cannonau Riserva Antichi Poderi"/>
        <s v="Cannonau Riserva Chuerra"/>
        <s v="Vermentino d.Gallura Sup. Aldia"/>
        <s v="Vendemmia Tardiva Lughente"/>
        <s v="Vermentino d.Gallura Sup. Karenzia"/>
        <s v="Vermentino d.Gallura Sup. Piras"/>
        <s v="Vermentino d.Gallura Sup. Genesi"/>
        <s v="Classico Rosso"/>
        <s v="Le Zalte"/>
        <s v="Capichera 07"/>
        <s v="Cabernet Sauvignon St.Valentin"/>
        <s v="Riesling (Magnum)"/>
        <s v="Ankon"/>
        <s v="Dorico"/>
        <s v="Planet Waves"/>
        <s v="Agontano"/>
        <s v="Piancarda"/>
        <s v="Dorato"/>
        <s v="Brut Charmat"/>
        <s v="Stefano Antonucci"/>
        <s v="Nidastore"/>
        <s v="Sagrantino"/>
        <s v="Federspiel - Stein am Rain "/>
        <s v="Sekt brut"/>
        <s v="Federspiel - Ried Klaus"/>
        <s v="Federspiel - Loibenberg"/>
        <s v="Smaragd - Loibenberg"/>
        <s v="Loibner Riesling – Smaragd"/>
        <s v="Ferrata"/>
        <s v="Bidibi"/>
        <s v="Acininobili"/>
        <s v="Palazotto"/>
        <s v="Morrelino di Scansano Riserva Le Sentinelle"/>
        <s v="Oraluna"/>
        <s v="Terre di Tufi"/>
        <s v="Saffredi"/>
        <s v="Il Rosso dell'Abazia"/>
        <s v="Phigaia after the Red"/>
        <s v="Sossó"/>
        <s v="Terre Alte"/>
        <s v="Shàrjs"/>
        <s v="Shàrjs (Magnum)"/>
        <s v="Lacrima"/>
        <s v="Perle"/>
        <s v="Ghiaie Bianche"/>
        <s v="Cabernet Sauvignon"/>
        <s v="Santagostino"/>
        <s v="Barolo"/>
        <s v="Il Chiuso"/>
        <s v="Olmaia"/>
        <s v="Pancena"/>
        <s v="Luce"/>
        <s v="Zwischen den Seen"/>
        <s v="Ried Hallebühl"/>
        <s v="St. Laurent vom Stein"/>
        <s v="La Chappelle"/>
        <s v="Grand Cru St. Emillion"/>
        <s v="Cotes de Castillon"/>
        <s v="Delon?"/>
        <s v="Chianti Classico (5l Magnum)"/>
        <s v="Grassnitzberg"/>
        <s v="Burgunder Cuvee"/>
        <s v="Sernauberg"/>
        <s v="Chateau Grand Lacaze"/>
        <s v="Langhe „Sancarlo“"/>
        <s v="CSM"/>
        <s v="Chateau Sociando Mallet"/>
        <s v="Barolo Rocche"/>
        <s v="Réserve Privée"/>
        <s v="Big John"/>
        <s v="Selectus"/>
        <s v="Rosenberg"/>
        <s v="Umberto"/>
        <s v="SK Späburgunder"/>
        <s v="Opok Chardonnay"/>
        <s v="Raboso Passito"/>
        <s v="Blauburgunder Beerenauslese"/>
        <s v="Passito di Refrontolo"/>
      </sharedItems>
    </cacheField>
    <cacheField name="Traube" numFmtId="0">
      <sharedItems containsBlank="1" count="97">
        <m/>
        <s v="Cuvee Rot"/>
        <s v="Gelber Muskateller"/>
        <s v="Merlot"/>
        <s v="Cabernet Sauvignon"/>
        <s v="Sangiovese"/>
        <s v="Cuvee Weiß"/>
        <s v="Syrah"/>
        <s v="Sagrantino"/>
        <s v="Nero di Troia"/>
        <s v="Primitivo"/>
        <s v="Negroamaro"/>
        <s v="Susumaniello"/>
        <s v="Verdeca"/>
        <s v="Fiano Minutolo"/>
        <s v="Sauvignon Blanc"/>
        <s v="Grüner Veltliner"/>
        <s v="Lagrein"/>
        <s v="Weissburgunder"/>
        <s v="Kerner"/>
        <s v="Grauburgunder"/>
        <s v="Gewürztraminer"/>
        <s v="Chardonnay"/>
        <s v="Zweigelt"/>
        <s v="Blaufränkisch"/>
        <s v="Riesling"/>
        <s v="Nero d'Avola"/>
        <s v="Turbiana"/>
        <s v="Garganega"/>
        <s v="Zibibbo"/>
        <s v="Rosenmuskateller"/>
        <s v="Goldmuskateller"/>
        <s v="Pinot Noir"/>
        <s v="Furmint"/>
        <s v="Muscat"/>
        <s v="Moscato Bianco"/>
        <s v="Grillo"/>
        <s v="Carricante"/>
        <s v="Malvasia"/>
        <s v="Corinto"/>
        <s v="Aglianico"/>
        <s v="Fiano"/>
        <s v="Weißburgunder"/>
        <s v="Cabernet Franc"/>
        <s v="Verdicchio"/>
        <s v="Roter Veltliner"/>
        <s v="Moscato"/>
        <s v="Cannonau"/>
        <s v="Teroldego"/>
        <s v="Carmenere"/>
        <s v="Cabernet"/>
        <s v="Vermentino"/>
        <s v="Zinfandel"/>
        <s v="St. Laurent"/>
        <s v="Grenache blanc"/>
        <s v="Schwarzriesling"/>
        <s v="Muskateller"/>
        <s v="Müller Thurgau"/>
        <s v="Gemischter Satz"/>
        <s v="Petit Manseng"/>
        <s v="Frappato"/>
        <s v="Nerello Mascalese"/>
        <s v="Corinto Nero/Nero d'Avola"/>
        <s v="Sylvaner"/>
        <s v="Greco di Tufo"/>
        <s v="Malvasia/Corinto Nero"/>
        <s v="Cuvee"/>
        <s v="Montepulciano"/>
        <s v="Trebbiano"/>
        <s v="Tintilia"/>
        <s v="Falanghina"/>
        <s v="Moscato Reale"/>
        <s v="Uva di Troia"/>
        <s v="Bombino Bianco"/>
        <s v="Verdicchio di Matelica"/>
        <s v="Sauvignon"/>
        <s v="Nebbiolo"/>
        <s v="Bianco Gentile"/>
        <s v="Nielucciu"/>
        <s v="Carignano"/>
        <s v="Pigato"/>
        <s v="Cardonnay, Ribolla Gialla"/>
        <s v="Tocai Friulano"/>
        <s v="Verduzzo"/>
        <s v="Refosco"/>
        <s v="Malvasia Istriana"/>
        <s v="Ribolla Gialla"/>
        <s v="Verduzzo?"/>
        <s v="Nero D'Avola/Syrah"/>
        <s v="Morillon"/>
        <s v="Raboso"/>
        <s v="Marzemino"/>
        <s v="Moscato Rosa" u="1"/>
        <s v="Grenache" u="1"/>
        <s v="Carmignano?" u="1"/>
        <s v="Pinot Grigio" u="1"/>
        <s v="?" u="1"/>
      </sharedItems>
    </cacheField>
    <cacheField name="Haltbar von (WA/WS/VI/CT/Winzer)" numFmtId="0">
      <sharedItems containsBlank="1"/>
    </cacheField>
    <cacheField name="Haltbar bis (WA/WS/VI/CT/Winzer)" numFmtId="0">
      <sharedItems containsBlank="1"/>
    </cacheField>
    <cacheField name="Preis" numFmtId="0">
      <sharedItems containsString="0" containsBlank="1" containsNumber="1" minValue="0" maxValue="160"/>
    </cacheField>
    <cacheField name="Ge-_x000a_Kauft" numFmtId="0">
      <sharedItems containsString="0" containsBlank="1" containsNumber="1" containsInteger="1" minValue="2001" maxValue="2021"/>
    </cacheField>
    <cacheField name="Bewertung (WA/WS/VI/CT)" numFmtId="0">
      <sharedItems containsBlank="1"/>
    </cacheField>
    <cacheField name="Wo_x000a_gekauft" numFmtId="0">
      <sharedItems containsBlank="1"/>
    </cacheField>
    <cacheField name="Anlass" numFmtId="0">
      <sharedItems containsBlank="1"/>
    </cacheField>
    <cacheField name="Getrunken" numFmtId="0">
      <sharedItems containsDate="1" containsBlank="1" containsMixedTypes="1" minDate="2020-10-22T00:00:00" maxDate="2020-10-25T00:00:00"/>
    </cacheField>
    <cacheField name="Kommentar" numFmtId="0">
      <sharedItems containsBlank="1"/>
    </cacheField>
    <cacheField name="€ Einkauf" numFmtId="0">
      <sharedItems containsString="0" containsBlank="1" containsNumber="1" minValue="0" maxValue="375"/>
    </cacheField>
    <cacheField name="€ im Keller" numFmtId="0">
      <sharedItems containsString="0" containsBlank="1" containsNumber="1" minValue="0" maxValue="2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Lugger Klaus" refreshedDate="44489.830501157405" createdVersion="1" refreshedVersion="7" recordCount="1033" xr:uid="{00000000-000A-0000-FFFF-FFFF20000000}">
  <cacheSource type="worksheet">
    <worksheetSource ref="A1:T1034" sheet="Keller"/>
  </cacheSource>
  <cacheFields count="20">
    <cacheField name="Art" numFmtId="0">
      <sharedItems containsBlank="1" count="11">
        <m/>
        <s v="R"/>
        <s v="Ü"/>
        <s v="RM"/>
        <s v="W"/>
        <s v="R3"/>
        <s v="S"/>
        <s v="WM"/>
        <s v="O"/>
        <s v="RK"/>
        <s v="?" u="1"/>
      </sharedItems>
    </cacheField>
    <cacheField name="Jahr-_x000a_gang" numFmtId="0">
      <sharedItems containsBlank="1" containsMixedTypes="1" containsNumber="1" containsInteger="1" minValue="1986" maxValue="9999" count="32">
        <m/>
        <n v="2015"/>
        <n v="2018"/>
        <n v="2016"/>
        <n v="2019"/>
        <n v="2012"/>
        <n v="2007"/>
        <n v="2017"/>
        <n v="2011"/>
        <n v="2020"/>
        <n v="2014"/>
        <s v="NV"/>
        <n v="2006"/>
        <n v="2008"/>
        <n v="2013"/>
        <n v="9999"/>
        <n v="2009"/>
        <n v="2010"/>
        <n v="1998"/>
        <s v="-"/>
        <n v="2005"/>
        <n v="2004"/>
        <n v="2001"/>
        <n v="2003"/>
        <n v="1995"/>
        <n v="2000"/>
        <n v="2002"/>
        <n v="1996"/>
        <n v="1994"/>
        <n v="1997"/>
        <n v="1999"/>
        <n v="1986" u="1"/>
      </sharedItems>
    </cacheField>
    <cacheField name="Land" numFmtId="0">
      <sharedItems containsBlank="1"/>
    </cacheField>
    <cacheField name="Region" numFmtId="0">
      <sharedItems containsBlank="1"/>
    </cacheField>
    <cacheField name="# Flaschen gekauft" numFmtId="0">
      <sharedItems containsString="0" containsBlank="1" containsNumber="1" containsInteger="1" minValue="0" maxValue="36"/>
    </cacheField>
    <cacheField name="# Flaschen im Keller" numFmtId="0">
      <sharedItems containsString="0" containsBlank="1" containsNumber="1" containsInteger="1" minValue="0" maxValue="36" count="20">
        <m/>
        <n v="1"/>
        <n v="2"/>
        <n v="3"/>
        <n v="4"/>
        <n v="9"/>
        <n v="6"/>
        <n v="0"/>
        <n v="8"/>
        <n v="5"/>
        <n v="34" u="1"/>
        <n v="36" u="1"/>
        <n v="14" u="1"/>
        <n v="15" u="1"/>
        <n v="7" u="1"/>
        <n v="22" u="1"/>
        <n v="24" u="1"/>
        <n v="11" u="1"/>
        <n v="12" u="1"/>
        <n v="32" u="1"/>
      </sharedItems>
    </cacheField>
    <cacheField name="Erzeuger" numFmtId="0">
      <sharedItems containsBlank="1" count="376">
        <m/>
        <s v="Chateau Larruau"/>
        <s v="Tschida"/>
        <s v="Mazzei"/>
        <s v="Cafaggio"/>
        <s v="Badia a Coltibuono"/>
        <s v="Castello dei Rampolla"/>
        <s v="Fontodi"/>
        <s v="Caprai"/>
        <s v="Paolo Bea"/>
        <s v="Rivera"/>
        <s v="Morella"/>
        <s v="Vigne Monache"/>
        <s v="Masseria L'Astore"/>
        <s v="Feudi di Guagnago"/>
        <s v="Menhir Salento"/>
        <s v="Gianfranco Fino"/>
        <s v="I Pastini"/>
        <s v="Cloudy Bay"/>
        <s v="Prager"/>
        <s v="San Giovenale"/>
        <s v="Rottensteiner"/>
        <s v="Ansitz Waldgries"/>
        <s v="Erbhof Unterganzner – Josephus Mayr"/>
        <s v="Wohlmuth"/>
        <s v="Kellerei St. Pauls"/>
        <s v="Bayer"/>
        <s v="Rennersistas"/>
        <s v="Kirchknopf"/>
        <s v="Markowitsch"/>
        <s v="Braida"/>
        <s v="Iby"/>
        <s v="Sorrentberg"/>
        <s v="Kellerei Kurtatsch"/>
        <s v="Gulfi"/>
        <s v="Josef Dockner"/>
        <s v="Keringer"/>
        <s v="Allacher"/>
        <s v="Sacchetto"/>
        <s v="Feudo Maccari"/>
        <s v="Bottega Fragolino"/>
        <s v="Bertagna"/>
        <s v="Collectiv de Barrique"/>
        <s v="Inama"/>
        <s v="Domäne Wachau"/>
        <s v="I Custodi delle vigne dell'Etna"/>
        <s v="Schmid"/>
        <s v="Rossetta Vini"/>
        <s v="Warre"/>
        <s v="Quinta do Noval"/>
        <s v="Donnafugata"/>
        <s v="Allegrini"/>
        <s v="Kellerei Schreckbichl"/>
        <s v="Kellerei Girlan"/>
        <s v="Les Vignes des Deux Soleils"/>
        <s v="Braci"/>
        <s v="Terrabianca"/>
        <s v="Irgendwo bei San Gimignano"/>
        <s v="Ernst Triebaumer"/>
        <s v="Puklavec Family"/>
        <s v="xxx"/>
        <s v="Nittnaus"/>
        <s v="Happacherhof"/>
        <s v="Kellerei Bozen"/>
        <s v="Ansitz Pfitscher"/>
        <s v="Domaine Forey Père &amp; Fils"/>
        <s v="Le Fonti"/>
        <s v="Renzo Marinai"/>
        <s v="Castellare in Castellina"/>
        <s v="Fattoria di Felsina"/>
        <s v="Fattoria Poggerino"/>
        <s v="Igler"/>
        <s v="Giuseppe Sedilesu"/>
        <s v="Gehring"/>
        <s v="Elena Walch"/>
        <s v="Il Sasso"/>
        <s v="Ebner-Ebenauer"/>
        <s v="Planeta"/>
        <s v="I Vigneri"/>
        <s v="Barone di Villagrande"/>
        <s v="Murgo"/>
        <s v="Tenuta di Castellaro"/>
        <s v="Podere Morellino"/>
        <s v="Lan."/>
        <s v="Cagnulari"/>
        <s v="Waldthaler"/>
        <s v="Tiefenbrunner"/>
        <s v="Egger Ramer"/>
        <s v="Conte Vistarino"/>
        <s v="Maier am Pfarrplatz"/>
        <s v="Aichinger"/>
        <s v="Umathum"/>
        <s v="Vigne del Vulture"/>
        <s v="San Marzano"/>
        <s v="La Jasse"/>
        <s v="Codex"/>
        <s v="Cantarelle"/>
        <s v="Walking Bird"/>
        <s v="Donatella Cinelli Colombini"/>
        <s v="Castello Romitorio"/>
        <s v="Fattoria die Barbi"/>
        <s v="Il Poggione"/>
        <s v="Casanova di Neri"/>
        <s v="Argiano"/>
        <s v="Höllmüller"/>
        <s v="Gorgo"/>
        <s v="Dürnberg"/>
        <s v="Li Veli"/>
        <s v="Kremser"/>
        <s v="Muster"/>
        <s v="Hannes Reeh"/>
        <s v="Roveglia"/>
        <s v="Moncaro"/>
        <s v="Heiderer Mayer"/>
        <s v="Maison Ventenac"/>
        <s v="Clos Teddi"/>
        <s v="Prieler"/>
        <s v="Ca Rugate"/>
        <s v="Paul Achs"/>
        <s v="Judith Beck"/>
        <s v="Andreas Gsellmann"/>
        <s v="Gernot Heinrich"/>
        <s v="Gernot Leitner"/>
        <s v="A&amp;H Nittnaus"/>
        <s v="Claus Preisinger"/>
        <s v="Gerhard Pittnauer"/>
        <s v="Cantina Sociale di Dolianova"/>
        <s v="Mesa"/>
        <s v="Pulcino"/>
        <s v="Terra Galos"/>
        <s v="Fonterutoli"/>
        <s v="Muri-Gries"/>
        <s v="Montlobre"/>
        <s v="Schloss Vollrads"/>
        <s v="Brigaldara"/>
        <s v="Cantina Dorigati"/>
        <s v="San Leonardo"/>
        <s v="Kettmeir"/>
        <s v="Baron Di Pauli"/>
        <s v="Kellerei Kaltern"/>
        <s v="Tedeschi"/>
        <s v="Poggio al Tesoro"/>
        <s v="Ilatium"/>
        <s v="Pezzalunga"/>
        <s v="Peter Schneider"/>
        <s v="Bedrock"/>
        <s v="Ridge Vineyards"/>
        <s v="Jeff Cohn"/>
        <s v="Robert Mondavi"/>
        <s v="Klumpp"/>
        <s v="Kobler"/>
        <s v="Larcherhof"/>
        <s v="Wassererhof"/>
        <s v="Kornellhof"/>
        <s v="Nusserhof"/>
        <s v="Davaz"/>
        <s v="Franz Haas"/>
        <s v="Ca dei Frati"/>
        <s v="Antinori"/>
        <s v="Tenuta Belguardo"/>
        <s v="Castello di Volpaia"/>
        <s v="Tenuta Vicchiomaggio"/>
        <s v="Chateau La Nerthe"/>
        <s v="Domaine Olivier Hillaire"/>
        <s v="Les Bosquet des Papes"/>
        <s v="Clos de L‘oratoire des Papes"/>
        <s v="Maison Ogier"/>
        <s v="Chateau d‘Estoublon"/>
        <s v="Domaine Brusset"/>
        <s v="Famille Perrin"/>
        <s v="Saint Cosme"/>
        <s v="Domaine des Bosquets"/>
        <s v="Mas de la Dame"/>
        <s v="Comincioli"/>
        <s v="T.FX.T"/>
        <s v="Lauffener Weingärtner"/>
        <s v="Sattlerhof"/>
        <s v="Krispel"/>
        <s v="Tement"/>
        <s v="Polz"/>
        <s v="Neumeister"/>
        <s v="Johann Topf"/>
        <s v="Bründlmayer"/>
        <s v="Kellerei Tramin"/>
        <s v="Lageder"/>
        <s v="Weingut Kornell"/>
        <s v="Kellerei Terlan"/>
        <s v="Manincor"/>
        <s v="Arunda"/>
        <s v="Reinhold Fuchs"/>
        <s v="Roccolo Grassi"/>
        <s v="Abtei Neustift"/>
        <s v="Occhipinti"/>
        <s v="Daino"/>
        <s v="Le Casematte"/>
        <s v="Hauner"/>
        <s v="Lantieri"/>
        <s v="Tasca d'Almerita/Capofaro"/>
        <s v="Cantrina"/>
        <s v="Strasserhof"/>
        <s v="Köfererhof"/>
        <s v="Eisacktaler Kellerei"/>
        <s v="Garlider"/>
        <s v="Kuenhof"/>
        <s v="Schwarz"/>
        <s v="Produttori di Manduria"/>
        <s v="Chateau d'Aydie"/>
        <s v="Cason Brusa"/>
        <s v="Mastrobernardino"/>
        <s v="Fuchs"/>
        <s v="Nier"/>
        <s v="Pacherhof"/>
        <s v="Thunhof"/>
        <s v="Grießbauerhof"/>
        <s v="St.Michael Eppan"/>
        <s v="Masseria Li Veli"/>
        <s v="Masi"/>
        <s v="Sabathi"/>
        <s v="Harkamp"/>
        <s v="Tenuta delle Terre Nerre"/>
        <s v="Ciro Biondi"/>
        <s v="Benanti"/>
        <s v="Monte dei Ragni"/>
        <s v="Cavalchina"/>
        <s v="Begali"/>
        <s v="L'Arco"/>
        <s v="Coffele"/>
        <s v="Pieropan"/>
        <s v="Franz Pichler"/>
        <s v="Hirtzberger"/>
        <s v="Fohringer"/>
        <s v="Schmelz"/>
        <s v="Holzapfel"/>
        <s v="Jülg"/>
        <s v="Clemens Busch"/>
        <s v="Geil"/>
        <s v="Hofstätter"/>
        <s v="Barbi"/>
        <s v="Oasi Degli Angeli"/>
        <s v="Di Majo Norante"/>
        <s v="D'Alfonso Del Sordo"/>
        <s v="D'Arapri"/>
        <s v="Franz Keller"/>
        <s v="Andreas Laible"/>
        <s v="René Muré"/>
        <s v="Cantina Rotaliana"/>
        <s v="Erste+Neue"/>
        <s v="Haderburg"/>
        <s v="Silberberg"/>
        <s v="Marques de Caceres"/>
        <s v="Cantina di Soave"/>
        <s v="Belisario"/>
        <s v="Cantina di Custoza"/>
        <s v="Taferner"/>
        <s v="Julius Klein"/>
        <s v="Domaine de L'Arjolle"/>
        <s v="Palazzone"/>
        <s v="Decugnano dei Barbi"/>
        <s v="Castello della Sala"/>
        <s v="Poliziano"/>
        <s v="Domaine de Vaccelli"/>
        <s v="Domaine de Pratavone"/>
        <s v="Manus Ritterhof"/>
        <s v="Linticlarus"/>
        <s v="Niedermayr"/>
        <s v="Lorenz Martini"/>
        <s v="Gmeiner"/>
        <s v="Mezzacorona"/>
        <s v="Müller"/>
        <s v="Fred Loimer"/>
        <s v="Netzl"/>
        <s v="Barone Montalto"/>
        <s v="Piaggia"/>
        <s v="Pietra Nera"/>
        <s v="Tenuta di Ghizzano"/>
        <s v="Signano"/>
        <s v="Villa Saletta"/>
        <s v="Clos Canarelli"/>
        <s v="Domaine de Tanella"/>
        <s v="Clos Culombu"/>
        <s v="Domaine Saparale"/>
        <s v="Domaine Fiumicicoli"/>
        <s v="Domaine de Torraccia"/>
        <s v="Domaine Casanova"/>
        <s v="Casale del Giglio"/>
        <s v="Heinrich Hartl III"/>
        <s v="Gattinger"/>
        <s v="Weingut Niedrist"/>
        <s v="Azienda Mura"/>
        <s v="Sella &amp; Mosca"/>
        <s v="Capichera"/>
        <s v="Cantina Sociale Santadi"/>
        <s v="Cantina Sociale Dorgali"/>
        <s v="Lupi"/>
        <s v="Cantina 5 Terre"/>
        <s v="Cheo"/>
        <s v="Provenca"/>
        <s v="Monte del Frá"/>
        <s v="Ferghettina"/>
        <s v="Gatti"/>
        <s v="Rocca di Frassinello"/>
        <s v="Morisfarms"/>
        <s v="Vigneto Altura"/>
        <s v="Petra"/>
        <s v="Ottella"/>
        <s v="Guerrieri Rizzardi"/>
        <s v="Strologo Silvano"/>
        <s v="Garofoli"/>
        <s v="Umani Ronchi"/>
        <s v="Le Terazze"/>
        <s v="Sportoletti"/>
        <s v="Antichi Poderi Jerzu"/>
        <s v="Cantina del Giogantinu"/>
        <s v="Cantina Sociale Gallura"/>
        <s v="Az.Agr. Cascina La Pertica"/>
        <s v="Unterortl"/>
        <s v="Alessandro Moroder"/>
        <s v="Santa Barbara"/>
        <s v="Colpetrone"/>
        <s v="Josef Jamek"/>
        <s v="Freie Weingärten Wachau"/>
        <s v="Loibnerhof"/>
        <s v="Maculan"/>
        <s v="Mantellassi"/>
        <s v="Tenuta Roccaccia"/>
        <s v="Terruzi&amp;Puthod"/>
        <s v="Le Pupille"/>
        <s v="Serafini &amp; Vidotto"/>
        <s v="Livio Felluga"/>
        <s v="Aitá"/>
        <s v="La Boatina"/>
        <s v="Col D'Orcia"/>
        <s v="Forti Terre di Sicilia"/>
        <s v="Firriato"/>
        <s v="Savigliano Mario Azienda Vitivinicola"/>
        <s v="Castello di Ama"/>
        <s v="La Tenute di Luce"/>
        <s v="Kracher"/>
        <s v="Chateau (Vieux) Larmande"/>
        <s v="Chateau Peyroux"/>
        <s v="Chateau Potensac"/>
        <s v="Rocca delle Macie"/>
        <s v="Assigal"/>
        <s v="Sabathi (der andere)"/>
        <s v="Chateau Grand Lacaze"/>
        <s v="Gianpiero Marrone"/>
        <s v="Chateau Sociando Mallet"/>
        <s v="Aurelio Settimo"/>
        <s v="Scheiblhofer"/>
        <s v="Bodega Los Aljibes"/>
        <s v="Mazzolada"/>
        <s v="Tauss"/>
        <s v="Villa Sandi"/>
        <s v="Achs-Tremmel"/>
        <s v="Toffoli"/>
        <s v="Morrisfarms" u="1"/>
        <s v="Leonildo Pieropan" u="1"/>
        <s v="Kuen Hof" u="1"/>
        <s v="Remelluri" u="1"/>
        <s v="Weingut Nidrist" u="1"/>
        <s v="Dorigati" u="1"/>
        <s v="Collectif de Barique" u="1"/>
        <s v="Poggerino" u="1"/>
        <s v="Clos Teddy" u="1"/>
        <s v="Quinta do irgendwas" u="1"/>
        <s v="Monte die Ragni" u="1"/>
        <s v="Castellare di Castellina" u="1"/>
        <s v="Schlosskellerei Turmhof" u="1"/>
        <s v="Castello di Rampolla" u="1"/>
        <s v="Schreckbichl" u="1"/>
        <s v="Cantina Girlan" u="1"/>
        <s v="Domaine Olivier Hillare" u="1"/>
        <s v="Capofaro" u="1"/>
        <s v="Ca die Frati" u="1"/>
        <s v="Castellaro " u="1"/>
        <s v="I Vigneri " u="1"/>
      </sharedItems>
    </cacheField>
    <cacheField name="Name" numFmtId="0">
      <sharedItems containsBlank="1" containsMixedTypes="1" containsNumber="1" containsInteger="1" minValue="414" maxValue="414" count="706">
        <m/>
        <s v="Chateau Larruau"/>
        <s v="Eiswein"/>
        <s v="Tenuta Belguardo"/>
        <s v="Chianti Classico"/>
        <s v="Chianti Classico Riserva"/>
        <s v="Basilica del Pruneto"/>
        <s v="Basilica di San Martino"/>
        <s v="Basilica di Cortaccio"/>
        <s v="Cultus Boni"/>
        <s v="Montebello"/>
        <s v="Vin Santo"/>
        <s v="Occhio di Perenice"/>
        <s v="Sammarco"/>
        <s v="Liu"/>
        <s v="Case Via"/>
        <s v="Flaccianello"/>
        <s v="Meriggio"/>
        <s v="Rosso Outsider"/>
        <s v="Chardonnay"/>
        <s v="Collepiano"/>
        <s v="Passito"/>
        <s v="25 anni"/>
        <s v="Pagliaro"/>
        <s v="Puer Apuliae"/>
        <s v="La Signora"/>
        <s v="Old Vines"/>
        <s v="1920 Primitivo Dolce Naturale"/>
        <s v="Alberelli"/>
        <s v="Nero di Velluto"/>
        <s v="D'Alesio"/>
        <s v="Es Riserva"/>
        <s v="Es piu Sole"/>
        <s v="Simona Natale"/>
        <s v="Es"/>
        <s v="Se"/>
        <s v="Jo"/>
        <s v="Verso Sud"/>
        <s v="Spumante Brut"/>
        <s v="Rampone"/>
        <s v="Antico"/>
        <s v="Sauvignon Blanc"/>
        <s v="Ried Achleiten Stockkultur Smaragd"/>
        <s v="Habemus (white label)"/>
        <s v="Lagrein Riserva"/>
        <s v="Select Lagrein"/>
        <s v="Carnol"/>
        <s v="Mirell"/>
        <s v="Kerner"/>
        <s v="Cabernet Riserva"/>
        <s v="Kitzeck-Sausal"/>
        <s v="Justina"/>
        <s v="Leithaberg"/>
        <s v="Heideboden"/>
        <s v="Alte Reben"/>
        <s v="Rubin Carnuntum"/>
        <s v="Il Baciale Monferrato Rosso"/>
        <s v="Blaufränkisch Hochäcker Reserve"/>
        <s v="Rotschiefer Reiler Sorrentberg"/>
        <s v="Soma"/>
        <s v="D'Alceo"/>
        <s v="Valcanzjria"/>
        <s v="Joe Grüner Veltliner Reserve"/>
        <s v="Golser Merlot"/>
        <s v="Mille Bolle Spumante Millesimato"/>
        <s v="Saia"/>
        <s v="Fragolino Rosso"/>
        <s v="Lugana"/>
        <s v="Soave"/>
        <s v="20sixteen"/>
        <s v="Pistus"/>
        <s v="Pfarrweingarten"/>
        <s v="Tino Rosso"/>
        <s v="Vintage Port"/>
        <s v="Ben Rye"/>
        <s v="Amarone"/>
        <s v="Rosatum"/>
        <s v="Canthus Passito"/>
        <s v="Villa Nigra"/>
        <s v="Kastelt"/>
        <s v="Sigis Mundus"/>
        <s v="Cornelius"/>
        <s v="Lafoa"/>
        <s v="Formigar"/>
        <s v="Flora"/>
        <s v="Trattmann"/>
        <s v="Lagrein-Merlot"/>
        <s v="Les Romains"/>
        <s v="Braci"/>
        <s v="Piano del Cipresso"/>
        <s v="Chianti"/>
        <s v="Seven Numbers Eiswein"/>
        <s v="Muscat"/>
        <s v="Trockenbeerenauslese"/>
        <s v="Aurum"/>
        <s v="Vinalia"/>
        <s v="Cortazo"/>
        <s v="Morey-Saint-Denise"/>
        <s v="Fontissimo"/>
        <s v="Chianti Classico Gran Selezione"/>
        <s v="Rose"/>
        <s v="Kadar"/>
        <s v="Chianti Gran Selezione"/>
        <s v="I Sodi di San Nicolo"/>
        <s v="Chianti Classico il Poggiale"/>
        <s v="Chianti Classico Pagliarese"/>
        <s v="I Sistri"/>
        <s v="Maestro Raro"/>
        <s v="Fontalloro"/>
        <s v="Vendemmia Tardiva"/>
        <s v="D‘Alceo"/>
        <s v="Bugialla"/>
        <s v="Primamateria"/>
        <s v="Vigne del Sorbo"/>
        <s v="Vulcano"/>
        <s v="Mamuthone"/>
        <s v="Niersteiner Pettenthal"/>
        <s v="Chardonnay Castel Ringberg"/>
        <s v="Carmignano"/>
        <s v="Hermanschachern"/>
        <s v="Black Edition"/>
        <s v="Allemanda"/>
        <s v="Terebinto"/>
        <s v="Passito di Noto"/>
        <s v="Santa Cecilia"/>
        <s v="Mamertino"/>
        <s v="Burdese"/>
        <s v="Carjcanti"/>
        <s v="Nerobaronj"/>
        <s v="Nerobuffalefj"/>
        <s v="Nerosanlore"/>
        <s v="Neromacarj"/>
        <s v="Vinupetra"/>
        <s v="I Vigneri"/>
        <s v="Etna Bianco Contrada Viagrande"/>
        <s v="Sciaria"/>
        <s v="Brut"/>
        <s v="Malvasia"/>
        <s v="Corinto"/>
        <s v="Nero Ossidiana"/>
        <n v="414"/>
        <s v="Blaufränkisch L Reserve"/>
        <s v="Sass Antico"/>
        <s v="Raut"/>
        <s v="Merlot Tulledro"/>
        <s v="Cabernet Sauvignon Turmhof"/>
        <s v="Lagrein Gries"/>
        <s v="Pino Nero Spumante"/>
        <s v="Von den Terrassen"/>
        <s v="Haideboden"/>
        <s v="Piano del Cerro"/>
        <s v="Fiano Salento Talo"/>
        <s v="Collectif de Barique"/>
        <s v="Côtes de Gascogne"/>
        <s v="Sauvignon Blanc Marlborough"/>
        <s v="Brunello di Montalcino"/>
        <s v="Riesling Smaragd Pichl Point"/>
        <s v="Bianco di Custoza"/>
        <s v="Falco"/>
        <s v="Askos"/>
        <s v="Krax'n"/>
        <s v="Weißburgunder"/>
        <s v="Cabenet Franc Umplugged"/>
        <s v="Lugana Limne"/>
        <s v="Le Vele"/>
        <s v="Roter Veltliner"/>
        <s v="Marie"/>
        <s v="Grande Cuvee Rose"/>
        <s v="Brenntal"/>
        <s v="Le Roque"/>
        <s v="Pannobile"/>
        <s v="Ried Klaus Riesling Smaragd"/>
        <s v="Moscato di Sardegna"/>
        <s v="Cannonau di Sardegna Primo Scuro"/>
        <s v="Vino Nobile di Montepulciano"/>
        <s v="Curtis"/>
        <s v="Cuvee Philipp"/>
        <s v="Ried Altenberg"/>
        <s v="Rosé"/>
        <s v="Fonterutoli (Chianti Classico)"/>
        <s v="Montlobre"/>
        <s v="Schlossberg"/>
        <s v="Amarone Case Vecie"/>
        <s v="Luigi"/>
        <s v="Carmenere"/>
        <s v="San Leonardo"/>
        <s v="Berg"/>
        <s v="Metodo Classico Rose"/>
        <s v="Grande Cuvee"/>
        <s v="Vigna Au"/>
        <s v="Linticlarus"/>
        <s v="Exil"/>
        <s v="Exilissi Sell"/>
        <s v="Carano"/>
        <s v="Arzio"/>
        <s v="Kunststück"/>
        <s v="Quintessenz"/>
        <s v="Taber"/>
        <s v="Mumelter"/>
        <s v="Siebeneich"/>
        <s v="Lagrein Prestige"/>
        <s v="Freienfeld"/>
        <s v="Frauenrigl"/>
        <s v="Chianti Classico Riserva Rancia"/>
        <s v="Valpolicella Superiore Maternigo"/>
        <s v="Solosole"/>
        <s v="Valpolicella Superiore Campo Prognai"/>
        <s v="Rosso Santiago"/>
        <s v="Zöbinger Terrassen"/>
        <s v="Merlot"/>
        <s v="Fontissimo (Moni's)"/>
        <s v="Coniale"/>
        <s v="Poggio ai Merli"/>
        <s v="I Sodi di San Niccolo"/>
        <s v="Vinsanto"/>
        <s v="Pinot Noir"/>
        <s v="Weill-A-Way Vineyard Syrah"/>
        <s v="Bedrock Vineyard Heritage"/>
        <s v="Chuy Chardonnay"/>
        <s v="Geyserville"/>
        <s v="Syrah - Lytton Estate"/>
        <s v="Estate Chardonnay"/>
        <s v="Domaine des Chirat Rockpile Vineyard Syrah"/>
        <s v="Sweetwater Springs Vineyard Zinfandel"/>
        <s v="Cassata Vineyard Zinfandel"/>
        <s v="Maestro"/>
        <s v="Gewürztraminer"/>
        <s v="Blaufränkisch Himmelreich"/>
        <s v="St. Laurent Rothenberg"/>
        <s v="Riesling Himmelreich"/>
        <s v="Cabernet Franc"/>
        <s v="Justinus"/>
        <s v="Mumbolt"/>
        <s v="Merlot Riserva"/>
        <s v="Recioto Valpolicella"/>
        <s v="Schweizer"/>
        <s v="Lagrein"/>
        <s v="Brolettino"/>
        <s v="Sauvignon Lafoa"/>
        <s v="Chardonnay Lafoa"/>
        <s v="Cabernet Sauvignon Lafoa"/>
        <s v="Mauritius"/>
        <s v="Riesling"/>
        <s v="Athesis Brut Sekt"/>
        <s v="Athesis Rose Sekt"/>
        <s v="Tignanello"/>
        <s v="Belguardo"/>
        <s v="Castello Gran Selezione"/>
        <s v="Bugialla Riserva"/>
        <s v="Primamatera"/>
        <s v="Coltassala"/>
        <s v="Balificio"/>
        <s v="Ripa delle More"/>
        <s v="Chianti Classico La Prima"/>
        <s v="Cuvee des Cadettes"/>
        <s v="Clos de Beauvenir"/>
        <s v="Chateau La Nerthe blanc"/>
        <s v="Chateauneuf du Pape"/>
        <s v="A la gloire du mon grand pere"/>
        <s v="Chateauneuf du Pape Safres"/>
        <s v="Chateau d‘Estoublon"/>
        <s v="Mono Cépage Syrah"/>
        <s v="Domaine d‘Estoublon blanc"/>
        <s v="Mono Cépage Grenache"/>
        <s v="Cairanne Les Travers"/>
        <s v="Cairanne L’esprit des Papes"/>
        <s v="Gigondas les secrets de Montmirail "/>
        <s v="Gigondas les hauts de Montmirail "/>
        <s v="Gigondas Tradition le grand Montmirail"/>
        <s v="Gigondas Clos des Tourelles"/>
        <s v="Gigondas"/>
        <s v="Gigondas Lieu Dit"/>
        <s v="Gigondas Colline"/>
        <s v="Bois de Rose"/>
        <s v="Coin Cache"/>
        <s v="Le Vallon des Amants"/>
        <s v="La Grola"/>
        <s v="Riviera"/>
        <s v="Gropel"/>
        <s v="Suler"/>
        <s v="a'Kira"/>
        <s v="Lauffener Katzenbeißer"/>
        <s v="Josua"/>
        <s v="Trockenbeerenauslese Muskateller "/>
        <s v="Sernauberg Sauvignon Blanc"/>
        <s v="Pfarrweingarten Morillon"/>
        <s v="Kranachberg Sauvignon"/>
        <s v="Eruption Weiß"/>
        <s v="Sauvignon Blanc Zieregg"/>
        <s v="Morillon Zieregg"/>
        <s v="Chardonnay Grassnitzberg"/>
        <s v="Sauvignon Blanc Czamilla"/>
        <s v="Saziani Grauburgunder "/>
        <s v="TBA Wechselberg Spiegel"/>
        <s v="Sauvignon Blanc Hasel"/>
        <s v="Chardonnay Ried Hasel"/>
        <s v="Riesling Heiligenstein"/>
        <s v="Riesling Wechselberg Spiegel M"/>
        <s v="Riesling Strassertal"/>
        <s v="[W]"/>
        <s v="Zöbinger Heiligenstein Alte Reben"/>
        <s v="Rungg"/>
        <s v="Dynamis Riesling"/>
        <s v="Müller Thurgau"/>
        <s v="Brut Nature"/>
        <s v="Moscato Rosa"/>
        <s v="Lepus"/>
        <s v="Istante"/>
        <s v="Manna"/>
        <s v="Löwengang Cabernet"/>
        <s v="MCM Merlot"/>
        <s v="Lagrein Lindenburg"/>
        <s v="Turmhof Lagrein"/>
        <s v="Aichberg"/>
        <s v="Sauvignon"/>
        <s v="Nova Domus"/>
        <s v="Quarz"/>
        <s v="Merlot Cornell"/>
        <s v="Castel Campan"/>
        <s v="Cassiano"/>
        <s v="Rubatsch"/>
        <s v="Tannenberg"/>
        <s v="Sophie"/>
        <s v="Eichhorn"/>
        <s v="Laurin Lagrein-Merlot"/>
        <s v="Cabernet Doss"/>
        <s v="Ossidiano"/>
        <s v="Palazzo"/>
        <s v="Pommerner Sonnenuhr"/>
        <s v="Vom junge Goldbech"/>
        <s v="Chateau La Nerthe"/>
        <s v="Soave Brigaldara/La Broia"/>
        <s v="Valpolicella Superiore"/>
        <s v="Terre di San Leonardo"/>
        <s v="Villa Gresti"/>
        <s v="Praepositus Riesling"/>
        <s v="Porphyr"/>
        <s v="Il Frappato"/>
        <s v="SP68"/>
        <s v="Suber"/>
        <s v="Faro"/>
        <s v="Malvasia Passito"/>
        <s v="Aurora"/>
        <s v="Vigna di Milo"/>
        <s v="Vignudilice"/>
        <s v="Neromaccarj"/>
        <s v="Pino"/>
        <s v="Reseca"/>
        <s v="Pomice"/>
        <s v="Sole di Dario"/>
        <s v="Zerdi"/>
        <s v="Riné"/>
        <s v="Nepomuceno"/>
        <s v="Perli"/>
        <s v="Sylvaner"/>
        <s v="Sabiona"/>
        <s v="Aristos"/>
        <s v="Grüner Veltliner"/>
        <s v="Kaiton"/>
        <s v="Zweigelt"/>
        <s v="Tete de Cuvee"/>
        <s v="Elegia"/>
        <s v="ODÉ AYDIE BLANC SEC"/>
        <s v="Greco di Tufo"/>
        <s v="Roter Veltliner Steinberg"/>
        <s v="Urban"/>
        <s v="Wiesenegg"/>
        <s v="Merlot Kastellaz"/>
        <s v="Cabernet Sauvignon Riserva (in Summe 97,80)"/>
        <s v="Isarcus"/>
        <s v="Blauburgunder St. Valentin"/>
        <s v="Susumaniello"/>
        <s v="Riesling Montiggl"/>
        <s v="St. Valentin Chardonnay"/>
        <s v="St. Valentin Sauvignon"/>
        <s v="Kreuth"/>
        <s v="Terlaner"/>
        <s v="Gries"/>
        <s v="Sand"/>
        <s v="Campofiorin"/>
        <s v="Morillon Obegg"/>
        <s v="Kranachberg"/>
        <s v="Pössnitzberg"/>
        <s v="Brut M"/>
        <s v="Brut Reserve"/>
        <s v="Extra Brut"/>
        <s v="Etna Rosso Prephyloxera"/>
        <s v="Etna Rosso Guardiola"/>
        <s v="Etna Bianca Calderara Sottana"/>
        <s v="Etna Bianca Chianta"/>
        <s v="Etna Rosso San Nicolo"/>
        <s v="Etna Rosso Cisterna Fuori"/>
        <s v="Mahâris"/>
        <s v="Sultana"/>
        <s v="Enta Rosso Serra della Contessa"/>
        <s v="Hochgrassnitzberg GSTK"/>
        <s v="Zieregg GSTK"/>
        <s v="Valpolicella Ripasso"/>
        <s v="Amedeo Custoza Superiore"/>
        <s v="Passito Bianco"/>
        <s v="Vigneto du Lot"/>
        <s v="Vulcaia Fumé"/>
        <s v="Oratoria di San Lorenzo"/>
        <s v="Oratorio di San Lorenzo"/>
        <s v="Amarone Classico"/>
        <s v="Monte Ca'Bianca (Amarone)"/>
        <s v="Recioto"/>
        <s v="Rubeo"/>
        <s v="Pietrus"/>
        <s v="Le Sponde"/>
        <s v="Alzari"/>
        <s v="La Rocca"/>
        <s v="Federspiel Bachgarten"/>
        <s v="Federspiel Terrassen"/>
        <s v="TBA Singerriedel"/>
        <s v="BA"/>
        <s v="Smaragd Hochrain"/>
        <s v="Cuvee"/>
        <s v="Best of Riesling"/>
        <s v="Pichl Point"/>
        <s v="Steinriegl"/>
        <s v="Loibenberg"/>
        <s v="Best of Grüner Veltliner"/>
        <s v="Hippolyt"/>
        <s v="Marienburg Fahrlay"/>
        <s v="Brut Rosé"/>
        <s v="Frauenberg"/>
        <s v="Pepi"/>
        <s v="Maglen"/>
        <s v="Terminum"/>
        <s v="Roen"/>
        <s v="Carned – Kerner"/>
        <s v="Serenade Passito"/>
        <s v="Pfarrhof Cabernet"/>
        <s v="Enosi"/>
        <s v="Yngram"/>
        <s v="Barthenau"/>
        <s v="Gewürztraminer Spätlese"/>
        <s v="Cashmere Passito"/>
        <s v="Lagrein Castel Ringberg"/>
        <s v="Kermesse"/>
        <s v="Gewürztraminer Kastelaz"/>
        <s v="I Vasari"/>
        <s v="Trebbiano Barbi"/>
        <s v="Kurni"/>
        <s v="Pipparello"/>
        <s v="Sagrantino Passito"/>
        <s v="Don Luigi"/>
        <s v="Ramitello"/>
        <s v="Aglianico Bio"/>
        <s v="Tintilia"/>
        <s v="Brut Falanghina"/>
        <s v="Apianae"/>
        <s v="Guado San Leo"/>
        <s v="Riserva Nobile"/>
        <s v="Gran Cuvée XXI Secolo"/>
        <s v="Sagrantino Collepiano"/>
        <s v="Montefalco Rosso Riserva"/>
        <s v="Sect brut"/>
        <s v="Im Leh"/>
        <s v="Franz Anton"/>
        <s v="Oberberger Bassgeige"/>
        <s v="Pinot Rosé Brut"/>
        <s v="Riesling Brut"/>
        <s v="Am Bühl - Riesling Auslese"/>
        <s v="Achat"/>
        <s v="Klingelberger"/>
        <s v="Clos St. Landelin"/>
        <s v="Clesurae"/>
        <s v="Anthos"/>
        <s v="Pas Dosé"/>
        <s v="Sauvignon - „di Lieben Aich?“"/>
        <s v="Reserve della Contessa"/>
        <s v="Moscato Gialla"/>
        <s v="Gelber Muskateller"/>
        <s v="Meletin"/>
        <s v="Zieregg"/>
        <s v="Rioja Blanco"/>
        <s v="Soave Rocca Sveva"/>
        <s v="Del Cerro"/>
        <s v="Sauvignon Blanc Klassic"/>
        <s v="Wiege"/>
        <s v="Morillon Muschelkalk"/>
        <s v="Cuvée Monsieur Fourcade"/>
        <s v="Sekt Rosé"/>
        <s v="Reif"/>
        <s v="Orvieto Classico Superiore Campo del Guardiano"/>
        <s v="Orvieto Classico Superiore Il Bianco"/>
        <s v="Cervaro della Sala"/>
        <s v="Mandrone di Lhosa"/>
        <s v="Le Stanze"/>
        <s v="Asinone"/>
        <s v="Granit"/>
        <s v="Cuvée Jean Claude Pietri"/>
        <s v="Guillaume de Pratavone"/>
        <s v="Chardonnay Linticlarus"/>
        <s v="Lagrein Gries Riserva"/>
        <s v="Rosis"/>
        <s v="Merlot Riserva Siebeneich"/>
        <s v="Sauvignon Mock"/>
        <s v="Blauburgunder Riserva"/>
        <s v="Comtissa Brut Reserve"/>
        <s v="Cabernet Sauvignon Laurenz"/>
        <s v="Grubthal – Sauvignon Blanc"/>
        <s v="Leithaberg – Muschelkalk"/>
        <s v="Custoza – I Classici"/>
        <s v="Göttweiger Berg – Martin"/>
        <s v="Junker"/>
        <s v="Lois"/>
        <s v="Pinot Grigio"/>
        <s v="Le Petit"/>
        <s v="Sauvignon St.Valentin"/>
        <s v="Chardonnay St. Valentin"/>
        <s v="Merlot St. Valentin"/>
        <s v="Comtess St. Valentin"/>
        <s v="Pasithea Oro"/>
        <s v="Pasithea Rosa"/>
        <s v="Riserva Bianca"/>
        <s v="Riserva Rossa Cabernet/Merlot"/>
        <s v="Chardonnay Flora"/>
        <s v="Il Sasso – Carmignano"/>
        <s v="Haderburg Brut"/>
        <s v="Arunda Brut Metodo Classico"/>
        <s v="Passito – Kerner"/>
        <s v="Dominius – Weiß"/>
        <s v="Sabiona – Kerner"/>
        <s v="Sabiona – Sylvaner"/>
        <s v="Aristos – Kerner"/>
        <s v="Valtellina Superiore Inferno Riserva"/>
        <s v="Aristos – Sylvaner"/>
        <s v="Aristos – Grüner Verliner"/>
        <s v="San Germano – Vin Santo"/>
        <s v="Veneroso"/>
        <s v="Nambrot"/>
        <s v="Chianti Colli Senesi"/>
        <s v="Ser Lapo "/>
        <s v="Bianco Gentile"/>
        <s v="Corse Figari"/>
        <s v="Amphora"/>
        <s v="Cuvée Alexandra"/>
        <s v="Ribbe Rosse"/>
        <s v="Cuvée Casteddu"/>
        <s v="Cuvée Varsilia"/>
        <s v="Oriu Rouge"/>
        <s v="Nielucciu"/>
        <s v="Oriu Rosé"/>
        <s v="Oriu Blanc"/>
        <s v="Lune é Sole"/>
        <s v="Cuvée Alexandra Grande Reserve"/>
        <s v="Rosso di Montalcino"/>
        <s v="St. Laurent Reserve"/>
        <s v="Cuvee Classic"/>
        <s v="Quartz"/>
        <s v="Winkl"/>
        <s v="Smaragd – Vorder Seiber"/>
        <s v="Mason di Mason"/>
        <s v="Reserve Del Conte"/>
        <s v="CS Riserva"/>
        <s v="Moscato Rosa „Rosatum“"/>
        <s v="Andrius"/>
        <s v="Lunare"/>
        <s v="Prisma"/>
        <s v="Sienda"/>
        <s v="Sienda dicesimo"/>
        <s v="Marchese di Villamarina"/>
        <s v="Vign'angena"/>
        <s v="Terre Brune"/>
        <s v="Hortos"/>
        <s v="Fuili"/>
        <s v="Cannonau Riserva Viniola"/>
        <s v="Cannonau V.di Isalle"/>
        <s v="Vignamare"/>
        <s v="Sciacchetra"/>
        <s v="Percio"/>
        <s v="Garda Classico Rosso Fabio Contaldo"/>
        <s v="Lugana Fabio Contaldo"/>
        <s v="Lugana Molin"/>
        <s v="Amedeo"/>
        <s v="Custoza"/>
        <s v="Ca' del Magro"/>
        <s v="Garganega Vigneto Colombara"/>
        <s v="Satén"/>
        <s v="Nature"/>
        <s v="Pinot Nero „Fuchsleiten“"/>
        <s v="Chardonnay „Fuchs“"/>
        <s v="Rocca di Frassinello"/>
        <s v="Le Sughere di Frassinello"/>
        <s v="Morrelino di Scansano"/>
        <s v="Morrelino di Scansano Riserva"/>
        <s v="Avvoltore"/>
        <s v="Castello Fonterutoli (Chianti Classico)"/>
        <s v="Ansonaco Carfagna"/>
        <s v="Quercegobbe"/>
        <s v="Lugana Classico"/>
        <s v="Molceo"/>
        <s v="Fabio Contaldo"/>
        <s v="Lugana Classico „Limne“"/>
        <s v="Vigne di Catullo"/>
        <s v="Filo di Arianna"/>
        <s v="Soave Classico"/>
        <s v="Calvarino"/>
        <s v="Munus"/>
        <s v="Beyond the Clouds"/>
        <s v="de Vite"/>
        <s v="Julius"/>
        <s v="Trajano"/>
        <s v="Decebalo"/>
        <s v="unbenannt"/>
        <s v="Serra Fiorese"/>
        <s v="Podium"/>
        <s v="Cumaro"/>
        <s v="Pelago"/>
        <s v="Costamorro"/>
        <s v="Vecchie Vigne"/>
        <s v="Plenio"/>
        <s v="Visions of J"/>
        <s v="Chaos"/>
        <s v="Sassi Neri"/>
        <s v="Loam"/>
        <s v="Weissburgunder"/>
        <s v="Gewürztraminer „Nussbaumer“"/>
        <s v="Valpolicella Classico Superiore"/>
        <s v="I Frati"/>
        <s v="Tacchetto"/>
        <s v="Villa Fidelia Rosso"/>
        <s v="Villa Fidelia Bianco"/>
        <s v="Rocca Rubia"/>
        <s v="Radames"/>
        <s v="Cannonau Riserva Antichi Poderi"/>
        <s v="Cannonau Riserva Chuerra"/>
        <s v="Vermentino d.Gallura Sup. Aldia"/>
        <s v="Vendemmia Tardiva Lughente"/>
        <s v="Vermentino d.Gallura Sup. Karenzia"/>
        <s v="Vermentino d.Gallura Sup. Piras"/>
        <s v="Vermentino d.Gallura Sup. Genesi"/>
        <s v="Classico Rosso"/>
        <s v="Le Zalte"/>
        <s v="Capichera 07"/>
        <s v="Cabernet Sauvignon St.Valentin"/>
        <s v="Riesling (Magnum)"/>
        <s v="Ankon"/>
        <s v="Dorico"/>
        <s v="Planet Waves"/>
        <s v="Agontano"/>
        <s v="Piancarda"/>
        <s v="Dorato"/>
        <s v="Brut Charmat"/>
        <s v="Stefano Antonucci"/>
        <s v="Nidastore"/>
        <s v="Sagrantino"/>
        <s v="Federspiel - Stein am Rain "/>
        <s v="Sekt brut"/>
        <s v="Federspiel - Ried Klaus"/>
        <s v="Federspiel - Loibenberg"/>
        <s v="Smaragd - Loibenberg"/>
        <s v="Loibner Riesling – Smaragd"/>
        <s v="Ferrata"/>
        <s v="Bidibi"/>
        <s v="Acininobili"/>
        <s v="Palazotto"/>
        <s v="Morrelino di Scansano Riserva Le Sentinelle"/>
        <s v="Oraluna"/>
        <s v="Terre di Tufi"/>
        <s v="Saffredi"/>
        <s v="Il Rosso dell'Abazia"/>
        <s v="Phigaia after the Red"/>
        <s v="Sossó"/>
        <s v="Terre Alte"/>
        <s v="Shàrjs"/>
        <s v="Shàrjs (Magnum)"/>
        <s v="Lacrima"/>
        <s v="Perle"/>
        <s v="Ghiaie Bianche"/>
        <s v="Cabernet Sauvignon"/>
        <s v="Santagostino"/>
        <s v="Barolo"/>
        <s v="Il Chiuso"/>
        <s v="Olmaia"/>
        <s v="Pancena"/>
        <s v="Luce"/>
        <s v="Zwischen den Seen"/>
        <s v="Ried Hallebühl"/>
        <s v="St. Laurent vom Stein"/>
        <s v="La Chappelle"/>
        <s v="Grand Cru St. Emillion"/>
        <s v="Cotes de Castillon"/>
        <s v="Delon?"/>
        <s v="Chianti Classico (5l Magnum)"/>
        <s v="Grassnitzberg"/>
        <s v="Burgunder Cuvee"/>
        <s v="Sernauberg"/>
        <s v="Chateau Grand Lacaze"/>
        <s v="Langhe „Sancarlo“"/>
        <s v="CSM"/>
        <s v="Chateau Sociando Mallet"/>
        <s v="Barolo Rocche"/>
        <s v="Réserve Privée"/>
        <s v="Big John"/>
        <s v="Selectus"/>
        <s v="Rosenberg"/>
        <s v="Umberto"/>
        <s v="SK Späburgunder"/>
        <s v="Opok Chardonnay"/>
        <s v="Raboso Passito"/>
        <s v="Blauburgunder Beerenauslese"/>
        <s v="Passito di Refrontolo"/>
      </sharedItems>
    </cacheField>
    <cacheField name="Traube" numFmtId="0">
      <sharedItems containsBlank="1" count="94">
        <m/>
        <s v="Cuvee Rot"/>
        <s v="Gelber Muskateller"/>
        <s v="Merlot"/>
        <s v="Cabernet Sauvignon"/>
        <s v="Sangiovese"/>
        <s v="Cuvee Weiß"/>
        <s v="Syrah"/>
        <s v="Sagrantino"/>
        <s v="Nero di Troia"/>
        <s v="Primitivo"/>
        <s v="Negroamaro"/>
        <s v="Susumaniello"/>
        <s v="Verdeca"/>
        <s v="Fiano Minutolo"/>
        <s v="Sauvignon Blanc"/>
        <s v="Grüner Veltliner"/>
        <s v="Lagrein"/>
        <s v="Weissburgunder"/>
        <s v="Kerner"/>
        <s v="Grauburgunder"/>
        <s v="Gewürztraminer"/>
        <s v="Chardonnay"/>
        <s v="Zweigelt"/>
        <s v="Blaufränkisch"/>
        <s v="Riesling"/>
        <s v="Nero d'Avola"/>
        <s v="Turbiana"/>
        <s v="Garganega"/>
        <s v="Zibibbo"/>
        <s v="Rosenmuskateller"/>
        <s v="Goldmuskateller"/>
        <s v="Pinot Noir"/>
        <s v="Furmint"/>
        <s v="Muscat"/>
        <s v="Moscato Bianco"/>
        <s v="Grillo"/>
        <s v="Carricante"/>
        <s v="Malvasia"/>
        <s v="Corinto"/>
        <s v="Aglianico"/>
        <s v="Fiano"/>
        <s v="Weißburgunder"/>
        <s v="Cabernet Franc"/>
        <s v="Verdicchio"/>
        <s v="Roter Veltliner"/>
        <s v="Moscato"/>
        <s v="Cannonau"/>
        <s v="Teroldego"/>
        <s v="Carmenere"/>
        <s v="Cabernet"/>
        <s v="Vermentino"/>
        <s v="Zinfandel"/>
        <s v="St. Laurent"/>
        <s v="Grenache blanc"/>
        <s v="Schwarzriesling"/>
        <s v="Muskateller"/>
        <s v="Müller Thurgau"/>
        <s v="Gemischter Satz"/>
        <s v="Petit Manseng"/>
        <s v="Frappato"/>
        <s v="Nerello Mascalese"/>
        <s v="Corinto Nero/Nero d'Avola"/>
        <s v="Sylvaner"/>
        <s v="Greco di Tufo"/>
        <s v="Malvasia/Corinto Nero"/>
        <s v="Cuvee"/>
        <s v="Montepulciano"/>
        <s v="Trebbiano"/>
        <s v="Tintilia"/>
        <s v="Falanghina"/>
        <s v="Moscato Reale"/>
        <s v="Uva di Troia"/>
        <s v="Bombino Bianco"/>
        <s v="Verdicchio di Matelica"/>
        <s v="Sauvignon"/>
        <s v="Nebbiolo"/>
        <s v="Bianco Gentile"/>
        <s v="Nielucciu"/>
        <s v="Carignano"/>
        <s v="Pigato"/>
        <s v="Cardonnay, Ribolla Gialla"/>
        <s v="Tocai Friulano"/>
        <s v="Verduzzo"/>
        <s v="Refosco"/>
        <s v="Malvasia Istriana"/>
        <s v="Ribolla Gialla"/>
        <s v="Verduzzo?"/>
        <s v="Nero D'Avola/Syrah"/>
        <s v="Morillon"/>
        <s v="Raboso"/>
        <s v="Marzemino"/>
        <s v="Moscato Rosa" u="1"/>
        <s v="Carmignano?" u="1"/>
      </sharedItems>
    </cacheField>
    <cacheField name="Haltbar von (WA/WS/VI/CT/Winzer)" numFmtId="0">
      <sharedItems containsBlank="1"/>
    </cacheField>
    <cacheField name="Haltbar bis (WA/WS/VI/CT/Winzer)" numFmtId="0">
      <sharedItems containsBlank="1"/>
    </cacheField>
    <cacheField name="Preis" numFmtId="0">
      <sharedItems containsString="0" containsBlank="1" containsNumber="1" minValue="0" maxValue="160" count="293">
        <m/>
        <n v="0"/>
        <n v="38"/>
        <n v="16.5"/>
        <n v="18"/>
        <n v="24.5"/>
        <n v="26.5"/>
        <n v="72"/>
        <n v="13.3"/>
        <n v="26.9"/>
        <n v="49"/>
        <n v="35"/>
        <n v="57"/>
        <n v="40"/>
        <n v="25"/>
        <n v="45"/>
        <n v="21"/>
        <n v="85"/>
        <n v="16"/>
        <n v="24"/>
        <n v="120"/>
        <n v="50"/>
        <n v="42"/>
        <n v="60"/>
        <n v="39.9"/>
        <n v="26"/>
        <n v="23"/>
        <n v="31"/>
        <n v="16.2"/>
        <n v="100"/>
        <n v="34"/>
        <n v="10"/>
        <n v="8"/>
        <n v="6.5"/>
        <n v="52"/>
        <n v="11.4"/>
        <n v="12.4"/>
        <n v="20.8"/>
        <n v="11.8"/>
        <n v="69.8"/>
        <n v="20"/>
        <n v="33.5"/>
        <n v="13"/>
        <n v="22"/>
        <n v="11.79"/>
        <n v="13.68"/>
        <n v="11.44"/>
        <n v="14.13"/>
        <n v="12.69"/>
        <n v="11.5"/>
        <n v="16.920000000000002"/>
        <n v="12.24"/>
        <n v="13.188000000000001"/>
        <n v="105"/>
        <n v="62"/>
        <n v="80"/>
        <n v="70"/>
        <n v="11.333333333333334"/>
        <n v="10.4"/>
        <n v="6.12"/>
        <n v="7.11"/>
        <n v="15.040000000000001"/>
        <n v="8.9879999999999995"/>
        <n v="11.399999999999999"/>
        <n v="29"/>
        <n v="55.95"/>
        <n v="25.5"/>
        <n v="28.9"/>
        <n v="16.600000000000001"/>
        <n v="24.9"/>
        <n v="27.5"/>
        <n v="59.9"/>
        <n v="23.9"/>
        <n v="61.5"/>
        <n v="14.2"/>
        <n v="7.45"/>
        <n v="30"/>
        <n v="65"/>
        <n v="17"/>
        <n v="28"/>
        <n v="14.5"/>
        <n v="15"/>
        <n v="90"/>
        <n v="125"/>
        <n v="32.9"/>
        <n v="10.5"/>
        <n v="53"/>
        <n v="46"/>
        <n v="34.5"/>
        <n v="92"/>
        <n v="14.988"/>
        <n v="15.587999999999999"/>
        <n v="10.788"/>
        <n v="75.7"/>
        <n v="10.6"/>
        <n v="9.4"/>
        <n v="16.3"/>
        <n v="10.1"/>
        <n v="14.7"/>
        <n v="18.899999999999999"/>
        <n v="9.9"/>
        <n v="7.5"/>
        <n v="9.5"/>
        <n v="37.9"/>
        <n v="49.9"/>
        <n v="31.9"/>
        <n v="35.9"/>
        <n v="56.25"/>
        <n v="40.1"/>
        <n v="16.899999999999999"/>
        <n v="7.75"/>
        <n v="8.9499999999999993"/>
        <n v="13.95"/>
        <n v="14.1"/>
        <n v="7.25"/>
        <n v="6.95"/>
        <n v="12.947999999999999"/>
        <n v="11.268000000000001"/>
        <n v="78"/>
        <n v="54"/>
        <n v="22.8"/>
        <n v="27.9"/>
        <n v="51"/>
        <n v="37.799999999999997"/>
        <n v="63"/>
        <n v="148"/>
        <n v="22.9"/>
        <n v="11"/>
        <n v="95"/>
        <n v="93.5"/>
        <n v="33.4"/>
        <n v="88"/>
        <n v="19.8"/>
        <n v="33"/>
        <n v="33.9"/>
        <n v="19.899999999999999"/>
        <n v="15.9"/>
        <n v="12"/>
        <n v="39"/>
        <n v="75"/>
        <n v="74"/>
        <n v="160"/>
        <n v="54.288631722260035"/>
        <n v="38.49557522123893"/>
        <n v="36.521443158611298"/>
        <n v="44.417971409121847"/>
        <n v="45.40503744043567"/>
        <n v="78.96528250510552"/>
        <n v="49.353301565690941"/>
        <n v="19"/>
        <n v="18.399999999999999"/>
        <n v="15.5"/>
        <n v="23.7"/>
        <n v="23.6"/>
        <n v="114"/>
        <n v="36"/>
        <n v="34.799999999999997"/>
        <n v="20.7"/>
        <n v="81"/>
        <n v="37.5"/>
        <n v="21.9"/>
        <n v="37"/>
        <n v="13.4"/>
        <n v="22.5"/>
        <n v="20.5"/>
        <n v="19.5"/>
        <n v="9"/>
        <n v="31.5"/>
        <n v="39.700000000000003"/>
        <n v="19.649999999999999"/>
        <n v="17.95"/>
        <n v="23.4"/>
        <n v="22.2"/>
        <n v="25.3"/>
        <n v="32.4"/>
        <n v="9.8000000000000007"/>
        <n v="8.6"/>
        <n v="46.8"/>
        <n v="69"/>
        <n v="18.5"/>
        <n v="41.6"/>
        <n v="38.6"/>
        <n v="13.6"/>
        <n v="27"/>
        <n v="31.4"/>
        <n v="47"/>
        <n v="52.9"/>
        <n v="46.5"/>
        <n v="28.5"/>
        <n v="21.5"/>
        <n v="12.6"/>
        <n v="58.5"/>
        <n v="36.5"/>
        <n v="61.9"/>
        <n v="32.799999999999997"/>
        <n v="65.900000000000006"/>
        <n v="27.2"/>
        <n v="8.5"/>
        <n v="11.2"/>
        <n v="10.8"/>
        <n v="14.9"/>
        <n v="13.5"/>
        <n v="16.8"/>
        <n v="20.9"/>
        <n v="12.5"/>
        <n v="33.299999999999997"/>
        <n v="34.700000000000003"/>
        <n v="21.3"/>
        <n v="11.9"/>
        <n v="36.200000000000003"/>
        <n v="24.7"/>
        <n v="40.9"/>
        <n v="34.9"/>
        <n v="25.9"/>
        <n v="32"/>
        <n v="29.7"/>
        <n v="7"/>
        <n v="14"/>
        <n v="12.9"/>
        <n v="15.36"/>
        <n v="81.899999999999991"/>
        <n v="44.448"/>
        <n v="54.527999999999999"/>
        <n v="20.004000000000001"/>
        <n v="17.899999999999999"/>
        <n v="25.8"/>
        <n v="41.7"/>
        <n v="31.6"/>
        <n v="41.8"/>
        <n v="23.8"/>
        <n v="21.8"/>
        <n v="45.8"/>
        <n v="8.9"/>
        <n v="7.9"/>
        <n v="7.8"/>
        <n v="5.4"/>
        <n v="7.56"/>
        <n v="7.1879999999999997"/>
        <n v="7.08"/>
        <n v="24.8"/>
        <n v="22.6"/>
        <n v="22.679999999999996"/>
        <n v="11.88"/>
        <n v="4.919999999999999"/>
        <n v="4.1879999999999997"/>
        <n v="5.04"/>
        <n v="4.5200000000000005"/>
        <n v="22.3"/>
        <n v="19.7"/>
        <n v="18.7"/>
        <n v="21.4"/>
        <n v="15.8"/>
        <n v="19.600000000000001"/>
        <n v="17.5"/>
        <n v="17.8"/>
        <n v="14.95"/>
        <n v="13.75"/>
        <n v="12.75"/>
        <n v="11.35"/>
        <n v="38.5"/>
        <n v="23.5"/>
        <n v="24.2"/>
        <n v="41"/>
        <n v="18.8"/>
        <n v="6"/>
        <n v="30.9"/>
        <n v="20.27"/>
        <n v="5.6"/>
        <n v="15.73"/>
        <n v="16.940000000000001"/>
        <n v="9.07"/>
        <n v="5.3"/>
        <n v="6.3"/>
        <n v="4.3"/>
        <n v="8.4"/>
        <n v="16.399999999999999"/>
        <n v="29.5"/>
        <n v="7.666666666666667"/>
        <n v="23.3"/>
        <n v="9.6"/>
        <n v="6.75"/>
        <n v="5.55"/>
        <n v="10.7"/>
        <n v="5.9"/>
        <n v="5.0999999999999996"/>
        <n v="8.6449999999999996"/>
        <n v="13.7"/>
        <n v="5.8216666666666663"/>
        <n v="4.335"/>
        <n v="17.2"/>
        <n v="5"/>
        <n v="15.15" u="1"/>
        <n v="58" u="1"/>
      </sharedItems>
    </cacheField>
    <cacheField name="Ge-_x000a_Kauft" numFmtId="0">
      <sharedItems containsString="0" containsBlank="1" containsNumber="1" containsInteger="1" minValue="2001" maxValue="2021"/>
    </cacheField>
    <cacheField name="Bewertung (WA/WS/VI/CT)" numFmtId="0">
      <sharedItems containsBlank="1"/>
    </cacheField>
    <cacheField name="Wo_x000a_gekauft" numFmtId="0">
      <sharedItems containsBlank="1"/>
    </cacheField>
    <cacheField name="Anlass" numFmtId="0">
      <sharedItems containsBlank="1"/>
    </cacheField>
    <cacheField name="Getrunken" numFmtId="0">
      <sharedItems containsDate="1" containsBlank="1" containsMixedTypes="1" minDate="2020-10-22T00:00:00" maxDate="2020-10-25T00:00:00"/>
    </cacheField>
    <cacheField name="Kommentar" numFmtId="0">
      <sharedItems containsBlank="1"/>
    </cacheField>
    <cacheField name="€ Einkauf" numFmtId="0">
      <sharedItems containsString="0" containsBlank="1" containsNumber="1" minValue="0" maxValue="375"/>
    </cacheField>
    <cacheField name="€ im Keller" numFmtId="0">
      <sharedItems containsString="0" containsBlank="1" containsNumber="1" minValue="0" maxValue="2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4">
  <r>
    <m/>
    <x v="0"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s v="R"/>
    <x v="1"/>
    <s v="F"/>
    <s v="Bordeaux"/>
    <n v="0"/>
    <x v="1"/>
    <x v="1"/>
    <x v="1"/>
    <x v="1"/>
    <s v="-/-/-/-/-"/>
    <s v="-/-/-/-/-"/>
    <x v="1"/>
    <n v="2021"/>
    <s v="-/-/-/-"/>
    <s v="Mitbringsel Eric/Angela"/>
    <s v="Abendessen Eric/Angela"/>
    <m/>
    <m/>
    <n v="0"/>
    <n v="0"/>
    <m/>
    <m/>
    <m/>
    <m/>
    <m/>
    <m/>
    <m/>
    <m/>
    <m/>
    <m/>
    <m/>
    <m/>
    <m/>
    <m/>
    <n v="2.3514615999999999"/>
    <n v="48.856696900000003"/>
    <n v="-0.58003640000000001"/>
    <n v="44.841225000000001"/>
    <m/>
    <m/>
    <n v="9999"/>
    <d v="2021-09-19T00:00:00"/>
    <x v="1"/>
  </r>
  <r>
    <s v="Ü"/>
    <x v="2"/>
    <s v="A"/>
    <s v="Burgenland"/>
    <n v="0"/>
    <x v="1"/>
    <x v="2"/>
    <x v="2"/>
    <x v="2"/>
    <s v="-/-/-/-/-"/>
    <s v="-/-/-/-/-"/>
    <x v="1"/>
    <n v="2021"/>
    <s v="-/-/-/-"/>
    <s v="Mitbringsel Heidi"/>
    <s v="Geburtstag Moni"/>
    <m/>
    <m/>
    <n v="0"/>
    <n v="0"/>
    <m/>
    <m/>
    <m/>
    <m/>
    <m/>
    <m/>
    <m/>
    <m/>
    <m/>
    <m/>
    <m/>
    <m/>
    <m/>
    <m/>
    <n v="16.372504200000002"/>
    <n v="48.208353700000004"/>
    <n v="16.416666599999999"/>
    <n v="47.500000100000001"/>
    <m/>
    <m/>
    <n v="9999"/>
    <d v="2021-09-04T00:00:00"/>
    <x v="1"/>
  </r>
  <r>
    <s v="R"/>
    <x v="3"/>
    <s v="I"/>
    <s v="Toscana"/>
    <n v="2"/>
    <x v="2"/>
    <x v="3"/>
    <x v="3"/>
    <x v="1"/>
    <s v="2020/2021/-/-/-"/>
    <s v="2030/2036/-/-/-"/>
    <x v="2"/>
    <n v="2021"/>
    <s v="94/93/-/-"/>
    <s v="Mazzei"/>
    <s v="Toskanaurlaub 2021"/>
    <m/>
    <m/>
    <n v="76"/>
    <n v="76"/>
    <n v="94"/>
    <n v="2020"/>
    <n v="2030"/>
    <n v="93"/>
    <n v="2021"/>
    <n v="2036"/>
    <m/>
    <m/>
    <m/>
    <m/>
    <m/>
    <m/>
    <m/>
    <m/>
    <n v="12.4853384"/>
    <n v="41.894801999999999"/>
    <n v="11.2555757"/>
    <n v="43.769871199999997"/>
    <s v="41,894802;12,4853384"/>
    <s v="43,7698712;11,2555757"/>
    <n v="2030"/>
    <d v="2021-08-31T00:00:00"/>
    <x v="1"/>
  </r>
  <r>
    <s v="R"/>
    <x v="4"/>
    <s v="I"/>
    <s v="Toscana"/>
    <n v="3"/>
    <x v="3"/>
    <x v="3"/>
    <x v="4"/>
    <x v="1"/>
    <s v="-/-/-/-/-"/>
    <s v="-/-/-/-/-"/>
    <x v="3"/>
    <n v="2021"/>
    <s v="-/-/-/-"/>
    <s v="Mazzei"/>
    <s v="Toskanaurlaub 2021"/>
    <m/>
    <m/>
    <n v="49.5"/>
    <n v="49.5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1-08-31T00:00:00"/>
    <x v="1"/>
  </r>
  <r>
    <s v="R"/>
    <x v="2"/>
    <s v="I"/>
    <s v="Toscana"/>
    <n v="3"/>
    <x v="3"/>
    <x v="3"/>
    <x v="5"/>
    <x v="1"/>
    <s v="-/-/-/-/-"/>
    <s v="-/-/-/-/-"/>
    <x v="4"/>
    <n v="2021"/>
    <s v="-/-/-/-"/>
    <s v="Mazzei"/>
    <s v="Toskanaurlaub 2021"/>
    <m/>
    <m/>
    <n v="54"/>
    <n v="54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1-08-31T00:00:00"/>
    <x v="1"/>
  </r>
  <r>
    <s v="R"/>
    <x v="3"/>
    <s v="I"/>
    <s v="Toscana"/>
    <n v="9"/>
    <x v="3"/>
    <x v="4"/>
    <x v="6"/>
    <x v="3"/>
    <s v="-/-/-/-/-"/>
    <s v="-/-/-/-/-"/>
    <x v="5"/>
    <n v="2021"/>
    <s v="-/-/-/-"/>
    <s v="Cafaggio"/>
    <s v="Toskanaurlaub 2021"/>
    <m/>
    <m/>
    <n v="220.5"/>
    <n v="73.5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1-08-31T00:00:00"/>
    <x v="1"/>
  </r>
  <r>
    <s v="R"/>
    <x v="3"/>
    <s v="I"/>
    <s v="Toscana"/>
    <n v="3"/>
    <x v="3"/>
    <x v="4"/>
    <x v="7"/>
    <x v="1"/>
    <s v="-/-/-/-/-"/>
    <s v="-/-/-/-/-"/>
    <x v="6"/>
    <n v="2021"/>
    <s v="-/-/-/-"/>
    <s v="Cafaggio"/>
    <s v="Toskanaurlaub 2021"/>
    <m/>
    <m/>
    <n v="79.5"/>
    <n v="79.5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1-08-31T00:00:00"/>
    <x v="1"/>
  </r>
  <r>
    <s v="RM"/>
    <x v="1"/>
    <s v="I"/>
    <s v="Toscana"/>
    <n v="1"/>
    <x v="1"/>
    <x v="4"/>
    <x v="8"/>
    <x v="4"/>
    <s v="2019/-/-/-/-"/>
    <s v="2028/-/-/-/-"/>
    <x v="7"/>
    <n v="2021"/>
    <s v="93/-/-/-"/>
    <s v="Cafaggio"/>
    <s v="Toskanaurlaub 2021"/>
    <m/>
    <m/>
    <n v="72"/>
    <n v="72"/>
    <n v="93"/>
    <n v="2019"/>
    <n v="2028"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2028"/>
    <d v="2021-08-31T00:00:00"/>
    <x v="1"/>
  </r>
  <r>
    <s v="R"/>
    <x v="2"/>
    <s v="I"/>
    <s v="Toscana"/>
    <n v="6"/>
    <x v="4"/>
    <x v="5"/>
    <x v="4"/>
    <x v="5"/>
    <s v="2021/2023/-/-/-"/>
    <s v="2024/2038/-/-/-"/>
    <x v="8"/>
    <n v="2021"/>
    <s v="88/93/-/-"/>
    <s v="Badia a Coltibuono"/>
    <s v="Toskanaurlaub 2021"/>
    <m/>
    <m/>
    <n v="79.800000000000011"/>
    <n v="79.800000000000011"/>
    <n v="88"/>
    <n v="2021"/>
    <n v="2024"/>
    <n v="93"/>
    <n v="2023"/>
    <n v="2038"/>
    <m/>
    <m/>
    <m/>
    <m/>
    <m/>
    <m/>
    <m/>
    <m/>
    <n v="12.4853384"/>
    <n v="41.894801999999999"/>
    <n v="11.2555757"/>
    <n v="43.769871199999997"/>
    <s v="41,894802;12,4853384"/>
    <s v="43,7698712;11,2555757"/>
    <n v="2024"/>
    <d v="2021-08-31T00:00:00"/>
    <x v="1"/>
  </r>
  <r>
    <s v="R"/>
    <x v="3"/>
    <s v="I"/>
    <s v="Toscana"/>
    <n v="4"/>
    <x v="5"/>
    <x v="5"/>
    <x v="9"/>
    <x v="5"/>
    <s v="2021/-/-/-/-"/>
    <s v="2030/-/-/-/-"/>
    <x v="9"/>
    <n v="2021"/>
    <s v="93/-/-/-"/>
    <s v="Badia a Coltibuono"/>
    <s v="Toskanaurlaub 2021"/>
    <m/>
    <m/>
    <n v="107.6"/>
    <n v="107.6"/>
    <n v="93"/>
    <n v="2021"/>
    <n v="2030"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2030"/>
    <d v="2021-08-31T00:00:00"/>
    <x v="1"/>
  </r>
  <r>
    <s v="R"/>
    <x v="1"/>
    <s v="I"/>
    <s v="Toscana"/>
    <n v="2"/>
    <x v="2"/>
    <x v="5"/>
    <x v="10"/>
    <x v="5"/>
    <s v="2019/2020/-/-/-"/>
    <s v="2030/2028/-/-/-"/>
    <x v="10"/>
    <n v="2021"/>
    <s v="94/90/-/-"/>
    <s v="Badia a Coltibuono"/>
    <s v="Toskanaurlaub 2021"/>
    <m/>
    <m/>
    <n v="98"/>
    <n v="98"/>
    <n v="94"/>
    <n v="2019"/>
    <n v="2030"/>
    <n v="90"/>
    <n v="2020"/>
    <n v="2028"/>
    <m/>
    <m/>
    <m/>
    <m/>
    <m/>
    <m/>
    <m/>
    <m/>
    <n v="12.4853384"/>
    <n v="41.894801999999999"/>
    <n v="11.2555757"/>
    <n v="43.769871199999997"/>
    <s v="41,894802;12,4853384"/>
    <s v="43,7698712;11,2555757"/>
    <n v="2028"/>
    <d v="2021-08-31T00:00:00"/>
    <x v="2"/>
  </r>
  <r>
    <s v="Ü"/>
    <x v="5"/>
    <s v="I"/>
    <s v="Toscana"/>
    <n v="2"/>
    <x v="2"/>
    <x v="5"/>
    <x v="11"/>
    <x v="6"/>
    <s v="-/2021/-/-/-"/>
    <s v="-/2030/-/-/-"/>
    <x v="11"/>
    <n v="2021"/>
    <s v="-/93/-/-"/>
    <s v="Badia a Coltibuono"/>
    <s v="Toskanaurlaub 2021"/>
    <m/>
    <m/>
    <n v="70"/>
    <n v="70"/>
    <m/>
    <m/>
    <m/>
    <n v="93"/>
    <n v="2021"/>
    <n v="2030"/>
    <m/>
    <m/>
    <m/>
    <m/>
    <m/>
    <m/>
    <m/>
    <m/>
    <n v="12.4853384"/>
    <n v="41.894801999999999"/>
    <n v="11.2555757"/>
    <n v="43.769871199999997"/>
    <s v="41,894802;12,4853384"/>
    <s v="43,7698712;11,2555757"/>
    <n v="2030"/>
    <d v="2021-08-31T00:00:00"/>
    <x v="1"/>
  </r>
  <r>
    <s v="Ü"/>
    <x v="6"/>
    <s v="I"/>
    <s v="Toscana"/>
    <n v="1"/>
    <x v="1"/>
    <x v="5"/>
    <x v="12"/>
    <x v="5"/>
    <s v="2021/-/-/-/-"/>
    <s v="2040/-/-/-/-"/>
    <x v="12"/>
    <n v="2021"/>
    <s v="95/-/-/-"/>
    <s v="Badia a Coltibuono"/>
    <s v="Toskanaurlaub 2021"/>
    <m/>
    <m/>
    <n v="57"/>
    <n v="57"/>
    <n v="95"/>
    <n v="2021"/>
    <n v="2040"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2040"/>
    <d v="2021-08-31T00:00:00"/>
    <x v="1"/>
  </r>
  <r>
    <s v="R"/>
    <x v="2"/>
    <s v="I"/>
    <s v="Toscana"/>
    <n v="15"/>
    <x v="6"/>
    <x v="6"/>
    <x v="4"/>
    <x v="1"/>
    <s v="2020/2021/-/-/-"/>
    <s v="2027/2030/-/-/-"/>
    <x v="4"/>
    <n v="2021"/>
    <s v="92/92/-/-"/>
    <s v="Castello dei Rampolla"/>
    <s v="Toskanaurlaub 2021"/>
    <m/>
    <m/>
    <n v="270"/>
    <n v="162"/>
    <n v="92"/>
    <n v="2020"/>
    <n v="2027"/>
    <n v="92"/>
    <n v="2021"/>
    <n v="2030"/>
    <m/>
    <m/>
    <m/>
    <m/>
    <m/>
    <m/>
    <m/>
    <m/>
    <n v="12.4853384"/>
    <n v="41.894801999999999"/>
    <n v="11.2555757"/>
    <n v="43.769871199999997"/>
    <s v="41,894802;12,4853384"/>
    <s v="43,7698712;11,2555757"/>
    <n v="2027"/>
    <d v="2021-08-31T00:00:00"/>
    <x v="3"/>
  </r>
  <r>
    <s v="R"/>
    <x v="7"/>
    <s v="I"/>
    <s v="Toscana"/>
    <n v="6"/>
    <x v="4"/>
    <x v="6"/>
    <x v="13"/>
    <x v="1"/>
    <s v="2022/2024/-/-/-"/>
    <s v="2040/2043/-/-/-"/>
    <x v="13"/>
    <n v="2021"/>
    <s v="95/95/-/-"/>
    <s v="Castello dei Rampolla"/>
    <s v="Toskanaurlaub 2021"/>
    <m/>
    <m/>
    <n v="240"/>
    <n v="240"/>
    <n v="95"/>
    <n v="2022"/>
    <n v="2040"/>
    <n v="95"/>
    <n v="2024"/>
    <n v="2043"/>
    <m/>
    <m/>
    <m/>
    <m/>
    <m/>
    <m/>
    <m/>
    <m/>
    <n v="12.4853384"/>
    <n v="41.894801999999999"/>
    <n v="11.2555757"/>
    <n v="43.769871199999997"/>
    <s v="41,894802;12,4853384"/>
    <s v="43,7698712;11,2555757"/>
    <n v="2040"/>
    <d v="2021-08-31T00:00:00"/>
    <x v="1"/>
  </r>
  <r>
    <s v="R"/>
    <x v="4"/>
    <s v="I"/>
    <s v="Toscana"/>
    <n v="3"/>
    <x v="3"/>
    <x v="6"/>
    <x v="14"/>
    <x v="3"/>
    <s v="-/-/-/-/-"/>
    <s v="-/-/-/-/-"/>
    <x v="14"/>
    <n v="2021"/>
    <s v="-/-/-/-"/>
    <s v="Castello dei Rampolla"/>
    <s v="Toskanaurlaub 2021"/>
    <m/>
    <m/>
    <n v="75"/>
    <n v="75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1-08-31T00:00:00"/>
    <x v="1"/>
  </r>
  <r>
    <s v="Ü"/>
    <x v="8"/>
    <s v="I"/>
    <s v="Toscana"/>
    <n v="2"/>
    <x v="2"/>
    <x v="7"/>
    <x v="11"/>
    <x v="5"/>
    <s v="-/-/-/-/-"/>
    <s v="-/-/-/-/-"/>
    <x v="15"/>
    <n v="2021"/>
    <s v="-/-/-/-"/>
    <s v="Fontodi"/>
    <s v="Toskanaurlaub 2021"/>
    <m/>
    <m/>
    <n v="90"/>
    <n v="90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1-08-31T00:00:00"/>
    <x v="1"/>
  </r>
  <r>
    <s v="R"/>
    <x v="2"/>
    <s v="I"/>
    <s v="Toscana"/>
    <n v="12"/>
    <x v="4"/>
    <x v="7"/>
    <x v="4"/>
    <x v="5"/>
    <s v="-/2021/-/-/-"/>
    <s v="-/2030/-/-/-"/>
    <x v="16"/>
    <n v="2021"/>
    <s v="-/92/-/-"/>
    <s v="Fontodi"/>
    <s v="Toskanaurlaub 2021"/>
    <m/>
    <m/>
    <n v="252"/>
    <n v="126"/>
    <m/>
    <m/>
    <m/>
    <n v="92"/>
    <n v="2021"/>
    <n v="2030"/>
    <m/>
    <m/>
    <m/>
    <m/>
    <m/>
    <m/>
    <m/>
    <m/>
    <n v="12.4853384"/>
    <n v="41.894801999999999"/>
    <n v="11.2555757"/>
    <n v="43.769871199999997"/>
    <s v="41,894802;12,4853384"/>
    <s v="43,7698712;11,2555757"/>
    <n v="2030"/>
    <d v="2021-08-31T00:00:00"/>
    <x v="3"/>
  </r>
  <r>
    <s v="R"/>
    <x v="2"/>
    <s v="I"/>
    <s v="Toscana"/>
    <n v="2"/>
    <x v="2"/>
    <x v="7"/>
    <x v="15"/>
    <x v="7"/>
    <s v="-/2023/-/-/-"/>
    <s v="-/2029/-/-/-"/>
    <x v="11"/>
    <n v="2021"/>
    <s v="-/89/-/-"/>
    <s v="Fontodi"/>
    <s v="Toskanaurlaub 2021"/>
    <m/>
    <m/>
    <n v="70"/>
    <n v="70"/>
    <m/>
    <m/>
    <m/>
    <n v="89"/>
    <n v="2023"/>
    <n v="2029"/>
    <m/>
    <m/>
    <m/>
    <m/>
    <m/>
    <m/>
    <m/>
    <m/>
    <n v="12.4853384"/>
    <n v="41.894801999999999"/>
    <n v="11.2555757"/>
    <n v="43.769871199999997"/>
    <s v="41,894802;12,4853384"/>
    <s v="43,7698712;11,2555757"/>
    <n v="2029"/>
    <d v="2021-08-31T00:00:00"/>
    <x v="1"/>
  </r>
  <r>
    <s v="R"/>
    <x v="7"/>
    <s v="I"/>
    <s v="Toscana"/>
    <n v="1"/>
    <x v="1"/>
    <x v="7"/>
    <x v="16"/>
    <x v="5"/>
    <s v="2021/2022/-/-/-"/>
    <s v="2045/2040/-/-/-"/>
    <x v="17"/>
    <n v="2021"/>
    <s v="96/95/-/-"/>
    <s v="Fontodi"/>
    <s v="Toskanaurlaub 2021"/>
    <m/>
    <m/>
    <n v="85"/>
    <n v="85"/>
    <n v="96"/>
    <n v="2021"/>
    <n v="2045"/>
    <n v="95"/>
    <n v="2022"/>
    <n v="2040"/>
    <m/>
    <m/>
    <m/>
    <m/>
    <m/>
    <m/>
    <m/>
    <m/>
    <n v="12.4853384"/>
    <n v="41.894801999999999"/>
    <n v="11.2555757"/>
    <n v="43.769871199999997"/>
    <s v="41,894802;12,4853384"/>
    <s v="43,7698712;11,2555757"/>
    <n v="2040"/>
    <d v="2021-08-31T00:00:00"/>
    <x v="4"/>
  </r>
  <r>
    <s v="W"/>
    <x v="9"/>
    <s v="I"/>
    <s v="Toscana"/>
    <n v="3"/>
    <x v="3"/>
    <x v="7"/>
    <x v="17"/>
    <x v="5"/>
    <s v="-/-/-/-/-"/>
    <s v="-/-/-/-/-"/>
    <x v="18"/>
    <n v="2021"/>
    <s v="-/-/-/-"/>
    <s v="Fontodi"/>
    <s v="Toskanaurlaub 2021"/>
    <m/>
    <m/>
    <n v="48"/>
    <n v="48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1-08-31T00:00:00"/>
    <x v="5"/>
  </r>
  <r>
    <s v="R"/>
    <x v="5"/>
    <s v="I"/>
    <s v="Umbrien"/>
    <n v="2"/>
    <x v="2"/>
    <x v="8"/>
    <x v="18"/>
    <x v="8"/>
    <s v="-/-/-/-/-"/>
    <s v="-/-/-/-/-"/>
    <x v="19"/>
    <n v="2021"/>
    <s v="-/-/-/-"/>
    <s v="Arnaldo Caprai"/>
    <s v="Apulien 2021"/>
    <m/>
    <m/>
    <n v="48"/>
    <n v="48"/>
    <m/>
    <m/>
    <m/>
    <m/>
    <m/>
    <m/>
    <m/>
    <m/>
    <m/>
    <m/>
    <m/>
    <m/>
    <m/>
    <m/>
    <n v="12.4853384"/>
    <n v="41.894801999999999"/>
    <n v="12.490235999999999"/>
    <n v="42.965916"/>
    <s v="41,894802;12,4853384"/>
    <s v="42,965916;12,490236"/>
    <n v="9999"/>
    <d v="2021-08-04T00:00:00"/>
    <x v="6"/>
  </r>
  <r>
    <s v="W"/>
    <x v="4"/>
    <s v="I"/>
    <s v="Umbrien"/>
    <n v="2"/>
    <x v="1"/>
    <x v="8"/>
    <x v="19"/>
    <x v="8"/>
    <s v="-/-/-/-/-"/>
    <s v="-/-/-/-/-"/>
    <x v="4"/>
    <n v="2021"/>
    <s v="-/-/-/-"/>
    <s v="Arnaldo Caprai"/>
    <s v="Apulien 2021"/>
    <m/>
    <m/>
    <n v="36"/>
    <n v="18"/>
    <m/>
    <m/>
    <m/>
    <m/>
    <m/>
    <m/>
    <m/>
    <m/>
    <m/>
    <m/>
    <m/>
    <m/>
    <m/>
    <m/>
    <n v="12.4853384"/>
    <n v="41.894801999999999"/>
    <n v="12.490235999999999"/>
    <n v="42.965916"/>
    <s v="41,894802;12,4853384"/>
    <s v="42,965916;12,490236"/>
    <n v="9999"/>
    <d v="2021-08-04T00:00:00"/>
    <x v="1"/>
  </r>
  <r>
    <s v="R"/>
    <x v="3"/>
    <s v="I"/>
    <s v="Umbrien"/>
    <n v="6"/>
    <x v="5"/>
    <x v="8"/>
    <x v="20"/>
    <x v="8"/>
    <s v="2021/-/-/-/-"/>
    <s v="2038/-/-/-/-"/>
    <x v="19"/>
    <n v="2021"/>
    <s v="94/-/-/-"/>
    <s v="Arnaldo Caprai"/>
    <s v="Apulien 2021"/>
    <m/>
    <m/>
    <n v="144"/>
    <n v="96"/>
    <n v="94"/>
    <n v="2021"/>
    <n v="2038"/>
    <m/>
    <m/>
    <m/>
    <m/>
    <m/>
    <m/>
    <m/>
    <m/>
    <m/>
    <m/>
    <m/>
    <n v="12.4853384"/>
    <n v="41.894801999999999"/>
    <n v="12.490235999999999"/>
    <n v="42.965916"/>
    <s v="41,894802;12,4853384"/>
    <s v="42,965916;12,490236"/>
    <n v="2038"/>
    <d v="2021-08-04T00:00:00"/>
    <x v="1"/>
  </r>
  <r>
    <s v="R3"/>
    <x v="3"/>
    <s v="I"/>
    <s v="Umbrien"/>
    <n v="1"/>
    <x v="1"/>
    <x v="8"/>
    <x v="20"/>
    <x v="8"/>
    <s v="2021/-/-/-/-"/>
    <s v="2038/-/-/-/-"/>
    <x v="20"/>
    <n v="2021"/>
    <s v="94/-/-/-"/>
    <s v="Arnaldo Caprai"/>
    <s v="Apulien 2021"/>
    <m/>
    <m/>
    <n v="120"/>
    <n v="120"/>
    <n v="94"/>
    <n v="2021"/>
    <n v="2038"/>
    <m/>
    <m/>
    <m/>
    <m/>
    <m/>
    <m/>
    <m/>
    <m/>
    <m/>
    <m/>
    <m/>
    <n v="12.4853384"/>
    <n v="41.894801999999999"/>
    <n v="12.490235999999999"/>
    <n v="42.965916"/>
    <s v="41,894802;12,4853384"/>
    <s v="42,965916;12,490236"/>
    <n v="2038"/>
    <d v="2021-08-04T00:00:00"/>
    <x v="1"/>
  </r>
  <r>
    <s v="R"/>
    <x v="7"/>
    <s v="I"/>
    <s v="Umbrien"/>
    <n v="1"/>
    <x v="1"/>
    <x v="8"/>
    <x v="21"/>
    <x v="8"/>
    <s v="-/-/-/-/-"/>
    <s v="-/-/-/-/-"/>
    <x v="11"/>
    <n v="2021"/>
    <s v="-/-/-/-"/>
    <s v="Arnaldo Caprai"/>
    <s v="Apulien 2021"/>
    <m/>
    <m/>
    <n v="35"/>
    <n v="35"/>
    <m/>
    <m/>
    <m/>
    <m/>
    <m/>
    <m/>
    <m/>
    <m/>
    <m/>
    <m/>
    <m/>
    <m/>
    <m/>
    <m/>
    <n v="12.4853384"/>
    <n v="41.894801999999999"/>
    <n v="12.490235999999999"/>
    <n v="42.965916"/>
    <s v="41,894802;12,4853384"/>
    <s v="42,965916;12,490236"/>
    <n v="9999"/>
    <d v="2021-08-04T00:00:00"/>
    <x v="1"/>
  </r>
  <r>
    <s v="R"/>
    <x v="1"/>
    <s v="I"/>
    <s v="Umbrien"/>
    <n v="1"/>
    <x v="1"/>
    <x v="8"/>
    <x v="22"/>
    <x v="8"/>
    <s v="2022/-/-/-/-"/>
    <s v="2040/-/-/-/-"/>
    <x v="21"/>
    <n v="2021"/>
    <s v="96/-/-/-"/>
    <s v="Arnaldo Caprai"/>
    <s v="Apulien 2021"/>
    <m/>
    <m/>
    <n v="50"/>
    <n v="50"/>
    <n v="96"/>
    <n v="2022"/>
    <n v="2040"/>
    <m/>
    <m/>
    <m/>
    <m/>
    <m/>
    <m/>
    <m/>
    <m/>
    <m/>
    <m/>
    <m/>
    <n v="12.4853384"/>
    <n v="41.894801999999999"/>
    <n v="12.490235999999999"/>
    <n v="42.965916"/>
    <s v="41,894802;12,4853384"/>
    <s v="42,965916;12,490236"/>
    <n v="2040"/>
    <d v="2021-08-04T00:00:00"/>
    <x v="1"/>
  </r>
  <r>
    <s v="R"/>
    <x v="1"/>
    <s v="I"/>
    <s v="Umbrien"/>
    <n v="6"/>
    <x v="3"/>
    <x v="8"/>
    <x v="22"/>
    <x v="8"/>
    <s v="2022/-/-/-/-"/>
    <s v="2040/-/-/-/-"/>
    <x v="22"/>
    <n v="2021"/>
    <s v="96/-/-/-"/>
    <s v="Enoteca Properzio"/>
    <s v="Apulien 2021"/>
    <m/>
    <m/>
    <n v="252"/>
    <n v="126"/>
    <n v="96"/>
    <n v="2022"/>
    <n v="2040"/>
    <m/>
    <m/>
    <m/>
    <m/>
    <m/>
    <m/>
    <m/>
    <m/>
    <m/>
    <m/>
    <m/>
    <n v="12.4853384"/>
    <n v="41.894801999999999"/>
    <n v="12.490235999999999"/>
    <n v="42.965916"/>
    <s v="41,894802;12,4853384"/>
    <s v="42,965916;12,490236"/>
    <n v="2040"/>
    <d v="2021-08-04T00:00:00"/>
    <x v="1"/>
  </r>
  <r>
    <s v="R"/>
    <x v="5"/>
    <s v="I"/>
    <s v="Umbrien"/>
    <n v="2"/>
    <x v="1"/>
    <x v="9"/>
    <x v="23"/>
    <x v="8"/>
    <s v="-/-/-/-/-"/>
    <s v="-/-/-/-/-"/>
    <x v="23"/>
    <n v="2021"/>
    <s v="-/-/-/-"/>
    <s v="Enoteca Properzio"/>
    <s v="Apulien 2021"/>
    <m/>
    <m/>
    <n v="120"/>
    <n v="60"/>
    <m/>
    <m/>
    <m/>
    <m/>
    <m/>
    <m/>
    <m/>
    <m/>
    <m/>
    <m/>
    <m/>
    <m/>
    <m/>
    <m/>
    <n v="12.4853384"/>
    <n v="41.894801999999999"/>
    <n v="12.490235999999999"/>
    <n v="42.965916"/>
    <s v="41,894802;12,4853384"/>
    <s v="42,965916;12,490236"/>
    <n v="9999"/>
    <d v="2021-08-04T00:00:00"/>
    <x v="1"/>
  </r>
  <r>
    <s v="R"/>
    <x v="10"/>
    <s v="I"/>
    <s v="Apulien"/>
    <n v="1"/>
    <x v="1"/>
    <x v="10"/>
    <x v="24"/>
    <x v="9"/>
    <s v="-/-/-/-/-"/>
    <s v="-/-/-/-/-"/>
    <x v="6"/>
    <n v="2021"/>
    <s v="-/-/-/-"/>
    <s v="Enoteca Divino (Maglie)"/>
    <s v="Apulien 2021"/>
    <m/>
    <m/>
    <n v="26.5"/>
    <n v="26.5"/>
    <m/>
    <m/>
    <m/>
    <m/>
    <m/>
    <m/>
    <m/>
    <m/>
    <m/>
    <m/>
    <m/>
    <m/>
    <m/>
    <m/>
    <n v="12.4853384"/>
    <n v="41.894801999999999"/>
    <n v="16.621002699999998"/>
    <n v="40.984253899999999"/>
    <s v="41,894802;12,4853384"/>
    <s v="40,9842539;16,6210027"/>
    <n v="9999"/>
    <d v="2021-08-04T00:00:00"/>
    <x v="1"/>
  </r>
  <r>
    <s v="R"/>
    <x v="1"/>
    <s v="I"/>
    <s v="Apulien"/>
    <n v="1"/>
    <x v="1"/>
    <x v="11"/>
    <x v="25"/>
    <x v="10"/>
    <s v="-/-/-/-/-"/>
    <s v="-/-/-/-/-"/>
    <x v="24"/>
    <n v="2021"/>
    <s v="-/-/-/-"/>
    <s v="Enoteca Divino (Maglie)"/>
    <s v="Apulien 2021"/>
    <m/>
    <m/>
    <n v="39.9"/>
    <n v="39.9"/>
    <m/>
    <m/>
    <m/>
    <m/>
    <m/>
    <m/>
    <m/>
    <m/>
    <m/>
    <m/>
    <m/>
    <m/>
    <m/>
    <m/>
    <n v="12.4853384"/>
    <n v="41.894801999999999"/>
    <n v="16.621002699999998"/>
    <n v="40.984253899999999"/>
    <s v="41,894802;12,4853384"/>
    <s v="40,9842539;16,6210027"/>
    <n v="9999"/>
    <d v="2021-08-04T00:00:00"/>
    <x v="7"/>
  </r>
  <r>
    <s v="R"/>
    <x v="1"/>
    <s v="I"/>
    <s v="Apulien"/>
    <n v="1"/>
    <x v="1"/>
    <x v="11"/>
    <x v="26"/>
    <x v="10"/>
    <s v="-/-/-/-/-"/>
    <s v="-/-/-/-/-"/>
    <x v="24"/>
    <n v="2021"/>
    <s v="-/-/-/-"/>
    <s v="Enoteca Divino (Maglie)"/>
    <s v="Apulien 2021"/>
    <m/>
    <m/>
    <n v="39.9"/>
    <n v="39.9"/>
    <m/>
    <m/>
    <m/>
    <m/>
    <m/>
    <m/>
    <m/>
    <m/>
    <m/>
    <m/>
    <m/>
    <m/>
    <m/>
    <m/>
    <n v="12.4853384"/>
    <n v="41.894801999999999"/>
    <n v="16.621002699999998"/>
    <n v="40.984253899999999"/>
    <s v="41,894802;12,4853384"/>
    <s v="40,9842539;16,6210027"/>
    <n v="9999"/>
    <d v="2021-08-04T00:00:00"/>
    <x v="7"/>
  </r>
  <r>
    <s v="Ü"/>
    <x v="1"/>
    <s v="I"/>
    <s v="Apulien"/>
    <n v="1"/>
    <x v="1"/>
    <x v="12"/>
    <x v="27"/>
    <x v="10"/>
    <s v="-/-/-/-/-"/>
    <s v="-/-/-/-/-"/>
    <x v="25"/>
    <n v="2021"/>
    <s v="-/-/-/-"/>
    <s v="Enoteca Mieravigliosa (Maglie)"/>
    <s v="Apulien 2021"/>
    <m/>
    <m/>
    <n v="26"/>
    <n v="26"/>
    <m/>
    <m/>
    <m/>
    <m/>
    <m/>
    <m/>
    <m/>
    <m/>
    <m/>
    <m/>
    <m/>
    <m/>
    <m/>
    <m/>
    <n v="12.4853384"/>
    <n v="41.894801999999999"/>
    <n v="16.621002699999998"/>
    <n v="40.984253899999999"/>
    <s v="41,894802;12,4853384"/>
    <s v="40,9842539;16,6210027"/>
    <n v="9999"/>
    <d v="2021-08-04T00:00:00"/>
    <x v="1"/>
  </r>
  <r>
    <s v="R"/>
    <x v="1"/>
    <s v="I"/>
    <s v="Apulien"/>
    <n v="1"/>
    <x v="1"/>
    <x v="13"/>
    <x v="28"/>
    <x v="11"/>
    <s v="-/-/-/-/-"/>
    <s v="-/-/-/-/-"/>
    <x v="26"/>
    <n v="2021"/>
    <s v="-/-/-/-"/>
    <s v="Enoteca Mieravigliosa (Maglie)"/>
    <s v="Apulien 2021"/>
    <m/>
    <m/>
    <n v="23"/>
    <n v="23"/>
    <m/>
    <m/>
    <m/>
    <m/>
    <m/>
    <m/>
    <m/>
    <m/>
    <m/>
    <m/>
    <m/>
    <m/>
    <m/>
    <m/>
    <n v="12.4853384"/>
    <n v="41.894801999999999"/>
    <n v="16.621002699999998"/>
    <n v="40.984253899999999"/>
    <s v="41,894802;12,4853384"/>
    <s v="40,9842539;16,6210027"/>
    <n v="9999"/>
    <d v="2021-08-04T00:00:00"/>
    <x v="1"/>
  </r>
  <r>
    <s v="R"/>
    <x v="1"/>
    <s v="I"/>
    <s v="Apulien"/>
    <n v="1"/>
    <x v="1"/>
    <x v="14"/>
    <x v="29"/>
    <x v="11"/>
    <s v="-/-/-/-/-"/>
    <s v="-/-/-/-/-"/>
    <x v="27"/>
    <n v="2021"/>
    <s v="-/-/-/-"/>
    <s v="Enoteca Mieravigliosa (Maglie)"/>
    <s v="Apulien 2021"/>
    <m/>
    <m/>
    <n v="31"/>
    <n v="31"/>
    <m/>
    <m/>
    <m/>
    <m/>
    <m/>
    <m/>
    <m/>
    <m/>
    <m/>
    <m/>
    <m/>
    <m/>
    <m/>
    <m/>
    <n v="12.4853384"/>
    <n v="41.894801999999999"/>
    <n v="16.621002699999998"/>
    <n v="40.984253899999999"/>
    <s v="41,894802;12,4853384"/>
    <s v="40,9842539;16,6210027"/>
    <n v="9999"/>
    <d v="2021-08-04T00:00:00"/>
    <x v="1"/>
  </r>
  <r>
    <s v="Ü"/>
    <x v="2"/>
    <s v="I"/>
    <s v="Apulien"/>
    <n v="2"/>
    <x v="1"/>
    <x v="15"/>
    <x v="30"/>
    <x v="10"/>
    <s v="-/-/-/-/-"/>
    <s v="-/-/-/-/-"/>
    <x v="28"/>
    <n v="2021"/>
    <s v="-/-/-/-"/>
    <s v="Cantina Menhir"/>
    <s v="Apulien 2021"/>
    <m/>
    <m/>
    <n v="32.4"/>
    <n v="16.2"/>
    <m/>
    <m/>
    <m/>
    <m/>
    <m/>
    <m/>
    <m/>
    <m/>
    <m/>
    <m/>
    <m/>
    <m/>
    <m/>
    <m/>
    <n v="12.4853384"/>
    <n v="41.894801999999999"/>
    <n v="16.621002699999998"/>
    <n v="40.984253899999999"/>
    <s v="41,894802;12,4853384"/>
    <s v="40,9842539;16,6210027"/>
    <n v="9999"/>
    <d v="2021-08-04T00:00:00"/>
    <x v="1"/>
  </r>
  <r>
    <s v="R"/>
    <x v="3"/>
    <s v="I"/>
    <s v="Apulien"/>
    <n v="1"/>
    <x v="1"/>
    <x v="16"/>
    <x v="31"/>
    <x v="10"/>
    <s v="-/-/-/-/-"/>
    <s v="-/-/-/-/-"/>
    <x v="29"/>
    <n v="2021"/>
    <s v="-/-/-/-"/>
    <s v="Gianfranco Fino"/>
    <s v="Apulien 2021"/>
    <m/>
    <m/>
    <n v="100"/>
    <n v="100"/>
    <m/>
    <m/>
    <m/>
    <m/>
    <m/>
    <m/>
    <m/>
    <m/>
    <m/>
    <m/>
    <m/>
    <m/>
    <m/>
    <m/>
    <n v="12.4853384"/>
    <n v="41.894801999999999"/>
    <n v="16.621002699999998"/>
    <n v="40.984253899999999"/>
    <s v="41,894802;12,4853384"/>
    <s v="40,9842539;16,6210027"/>
    <n v="9999"/>
    <d v="2021-08-04T00:00:00"/>
    <x v="1"/>
  </r>
  <r>
    <s v="Ü"/>
    <x v="2"/>
    <s v="I"/>
    <s v="Apulien"/>
    <n v="2"/>
    <x v="1"/>
    <x v="16"/>
    <x v="32"/>
    <x v="10"/>
    <s v="-/-/-/-/-"/>
    <s v="-/-/-/-/-"/>
    <x v="15"/>
    <n v="2021"/>
    <s v="-/-/-/-"/>
    <s v="Gianfranco Fino"/>
    <s v="Apulien 2021"/>
    <m/>
    <m/>
    <n v="90"/>
    <n v="45"/>
    <m/>
    <m/>
    <m/>
    <m/>
    <m/>
    <m/>
    <m/>
    <m/>
    <m/>
    <m/>
    <m/>
    <m/>
    <m/>
    <m/>
    <n v="12.4853384"/>
    <n v="41.894801999999999"/>
    <n v="16.621002699999998"/>
    <n v="40.984253899999999"/>
    <s v="41,894802;12,4853384"/>
    <s v="40,9842539;16,6210027"/>
    <n v="9999"/>
    <d v="2021-08-04T00:00:00"/>
    <x v="1"/>
  </r>
  <r>
    <s v="S"/>
    <x v="2"/>
    <s v="I"/>
    <s v="Apulien"/>
    <n v="2"/>
    <x v="2"/>
    <x v="16"/>
    <x v="33"/>
    <x v="10"/>
    <s v="-/-/-/-/-"/>
    <s v="-/-/-/-/-"/>
    <x v="11"/>
    <n v="2021"/>
    <s v="-/-/-/-"/>
    <s v="Gianfranco Fino"/>
    <s v="Apulien 2021"/>
    <m/>
    <m/>
    <n v="70"/>
    <n v="70"/>
    <m/>
    <m/>
    <m/>
    <m/>
    <m/>
    <m/>
    <m/>
    <m/>
    <m/>
    <m/>
    <m/>
    <m/>
    <m/>
    <m/>
    <n v="12.4853384"/>
    <n v="41.894801999999999"/>
    <n v="16.621002699999998"/>
    <n v="40.984253899999999"/>
    <s v="41,894802;12,4853384"/>
    <s v="40,9842539;16,6210027"/>
    <n v="9999"/>
    <d v="2021-08-04T00:00:00"/>
    <x v="1"/>
  </r>
  <r>
    <s v="RM"/>
    <x v="4"/>
    <s v="I"/>
    <s v="Apulien"/>
    <n v="1"/>
    <x v="1"/>
    <x v="16"/>
    <x v="34"/>
    <x v="10"/>
    <s v="-/-/-/-/-"/>
    <s v="-/-/-/-/-"/>
    <x v="29"/>
    <n v="2021"/>
    <s v="-/-/-/-"/>
    <s v="Gianfranco Fino"/>
    <s v="Apulien 2021"/>
    <m/>
    <m/>
    <n v="100"/>
    <n v="100"/>
    <m/>
    <m/>
    <m/>
    <m/>
    <m/>
    <m/>
    <m/>
    <m/>
    <m/>
    <m/>
    <m/>
    <m/>
    <m/>
    <m/>
    <n v="12.4853384"/>
    <n v="41.894801999999999"/>
    <n v="16.621002699999998"/>
    <n v="40.984253899999999"/>
    <s v="41,894802;12,4853384"/>
    <s v="40,9842539;16,6210027"/>
    <n v="9999"/>
    <d v="2021-08-04T00:00:00"/>
    <x v="1"/>
  </r>
  <r>
    <s v="R"/>
    <x v="2"/>
    <s v="I"/>
    <s v="Apulien"/>
    <n v="3"/>
    <x v="3"/>
    <x v="16"/>
    <x v="35"/>
    <x v="10"/>
    <s v="-/-/-/-/-"/>
    <s v="-/-/-/-/-"/>
    <x v="30"/>
    <n v="2021"/>
    <s v="-/-/-/-"/>
    <s v="Gianfranco Fino"/>
    <s v="Apulien 2021"/>
    <m/>
    <m/>
    <n v="102"/>
    <n v="102"/>
    <m/>
    <m/>
    <m/>
    <m/>
    <m/>
    <m/>
    <m/>
    <m/>
    <m/>
    <m/>
    <m/>
    <m/>
    <m/>
    <m/>
    <n v="12.4853384"/>
    <n v="41.894801999999999"/>
    <n v="16.621002699999998"/>
    <n v="40.984253899999999"/>
    <s v="41,894802;12,4853384"/>
    <s v="40,9842539;16,6210027"/>
    <n v="9999"/>
    <d v="2021-08-04T00:00:00"/>
    <x v="1"/>
  </r>
  <r>
    <s v="R"/>
    <x v="2"/>
    <s v="I"/>
    <s v="Apulien"/>
    <n v="3"/>
    <x v="5"/>
    <x v="16"/>
    <x v="36"/>
    <x v="11"/>
    <s v="-/-/-/-/-"/>
    <s v="-/-/-/-/-"/>
    <x v="15"/>
    <n v="2021"/>
    <s v="-/-/-/-"/>
    <s v="Gianfranco Fino"/>
    <s v="Apulien 2021"/>
    <m/>
    <m/>
    <n v="135"/>
    <n v="180"/>
    <m/>
    <m/>
    <m/>
    <m/>
    <m/>
    <m/>
    <m/>
    <m/>
    <m/>
    <m/>
    <m/>
    <m/>
    <m/>
    <m/>
    <n v="12.4853384"/>
    <n v="41.894801999999999"/>
    <n v="16.621002699999998"/>
    <n v="40.984253899999999"/>
    <s v="41,894802;12,4853384"/>
    <s v="40,9842539;16,6210027"/>
    <n v="9999"/>
    <d v="2021-08-04T00:00:00"/>
    <x v="1"/>
  </r>
  <r>
    <s v="R"/>
    <x v="4"/>
    <s v="I"/>
    <s v="Apulien"/>
    <n v="3"/>
    <x v="2"/>
    <x v="16"/>
    <x v="34"/>
    <x v="10"/>
    <s v="-/-/-/-/-"/>
    <s v="-/-/-/-/-"/>
    <x v="15"/>
    <n v="2021"/>
    <s v="-/-/-/-"/>
    <s v="Gianfranco Fino"/>
    <s v="Apulien 2021"/>
    <m/>
    <m/>
    <n v="135"/>
    <n v="90"/>
    <m/>
    <m/>
    <m/>
    <m/>
    <m/>
    <m/>
    <m/>
    <m/>
    <m/>
    <m/>
    <m/>
    <m/>
    <m/>
    <m/>
    <n v="12.4853384"/>
    <n v="41.894801999999999"/>
    <n v="16.621002699999998"/>
    <n v="40.984253899999999"/>
    <s v="41,894802;12,4853384"/>
    <s v="40,9842539;16,6210027"/>
    <n v="9999"/>
    <d v="2021-08-04T00:00:00"/>
    <x v="8"/>
  </r>
  <r>
    <s v="R"/>
    <x v="2"/>
    <s v="I"/>
    <s v="Apulien"/>
    <n v="3"/>
    <x v="1"/>
    <x v="17"/>
    <x v="37"/>
    <x v="12"/>
    <s v="-/-/-/-/-"/>
    <s v="-/-/-/-/-"/>
    <x v="31"/>
    <n v="2021"/>
    <s v="-/-/-/-"/>
    <s v="I Pastini"/>
    <s v="Apulien 2021"/>
    <m/>
    <m/>
    <n v="30"/>
    <n v="10"/>
    <m/>
    <m/>
    <m/>
    <m/>
    <m/>
    <m/>
    <m/>
    <m/>
    <m/>
    <m/>
    <m/>
    <m/>
    <m/>
    <m/>
    <n v="12.4853384"/>
    <n v="41.894801999999999"/>
    <n v="16.621002699999998"/>
    <n v="40.984253899999999"/>
    <s v="41,894802;12,4853384"/>
    <s v="40,9842539;16,6210027"/>
    <n v="9999"/>
    <d v="2021-08-04T00:00:00"/>
    <x v="1"/>
  </r>
  <r>
    <s v="S"/>
    <x v="11"/>
    <s v="I"/>
    <s v="Apulien"/>
    <n v="3"/>
    <x v="1"/>
    <x v="17"/>
    <x v="38"/>
    <x v="13"/>
    <s v="-/-/-/-/-"/>
    <s v="-/-/-/-/-"/>
    <x v="32"/>
    <n v="2021"/>
    <s v="-/-/-/-"/>
    <s v="I Pastini"/>
    <s v="Apulien 2021"/>
    <m/>
    <m/>
    <n v="24"/>
    <n v="8"/>
    <m/>
    <m/>
    <m/>
    <m/>
    <m/>
    <m/>
    <m/>
    <m/>
    <m/>
    <m/>
    <m/>
    <m/>
    <m/>
    <m/>
    <n v="12.4853384"/>
    <n v="41.894801999999999"/>
    <n v="16.621002699999998"/>
    <n v="40.984253899999999"/>
    <s v="41,894802;12,4853384"/>
    <s v="40,9842539;16,6210027"/>
    <n v="9999"/>
    <d v="2021-08-04T00:00:00"/>
    <x v="1"/>
  </r>
  <r>
    <s v="W"/>
    <x v="9"/>
    <s v="I"/>
    <s v="Apulien"/>
    <n v="3"/>
    <x v="7"/>
    <x v="17"/>
    <x v="39"/>
    <x v="14"/>
    <s v="-/-/-/-/-"/>
    <s v="-/-/-/-/-"/>
    <x v="31"/>
    <n v="2021"/>
    <s v="-/-/-/-"/>
    <s v="I Pastini"/>
    <s v="Apulien 2021"/>
    <m/>
    <m/>
    <n v="30"/>
    <n v="0"/>
    <m/>
    <m/>
    <m/>
    <m/>
    <m/>
    <m/>
    <m/>
    <m/>
    <m/>
    <m/>
    <m/>
    <m/>
    <m/>
    <m/>
    <n v="12.4853384"/>
    <n v="41.894801999999999"/>
    <n v="16.621002699999998"/>
    <n v="40.984253899999999"/>
    <s v="41,894802;12,4853384"/>
    <s v="40,9842539;16,6210027"/>
    <n v="9999"/>
    <d v="2021-08-04T00:00:00"/>
    <x v="1"/>
  </r>
  <r>
    <s v="W"/>
    <x v="9"/>
    <s v="I"/>
    <s v="Apulien"/>
    <n v="3"/>
    <x v="1"/>
    <x v="17"/>
    <x v="40"/>
    <x v="6"/>
    <s v="-/-/-/-/-"/>
    <s v="-/-/-/-/-"/>
    <x v="33"/>
    <n v="2021"/>
    <s v="-/-/-/-"/>
    <s v="I Pastini"/>
    <s v="Apulien 2021"/>
    <m/>
    <m/>
    <n v="19.5"/>
    <n v="6.5"/>
    <m/>
    <m/>
    <m/>
    <m/>
    <m/>
    <m/>
    <m/>
    <m/>
    <m/>
    <m/>
    <m/>
    <m/>
    <m/>
    <m/>
    <n v="12.4853384"/>
    <n v="41.894801999999999"/>
    <n v="16.621002699999998"/>
    <n v="40.984253899999999"/>
    <s v="41,894802;12,4853384"/>
    <s v="40,9842539;16,6210027"/>
    <n v="9999"/>
    <d v="2021-08-04T00:00:00"/>
    <x v="1"/>
  </r>
  <r>
    <s v="W"/>
    <x v="4"/>
    <s v="NZ"/>
    <s v="NZ"/>
    <n v="0"/>
    <x v="1"/>
    <x v="18"/>
    <x v="41"/>
    <x v="15"/>
    <s v="2020/2020/-/2019/-"/>
    <s v="2021/2020/-/2022/-"/>
    <x v="1"/>
    <n v="2021"/>
    <s v="88/93/-/90,5"/>
    <s v="Geschenk Kirchers"/>
    <s v="Brisket 2021"/>
    <m/>
    <m/>
    <n v="0"/>
    <n v="0"/>
    <n v="88"/>
    <n v="2020"/>
    <n v="2021"/>
    <n v="93"/>
    <n v="2020"/>
    <n v="2020"/>
    <m/>
    <m/>
    <m/>
    <n v="90.5"/>
    <n v="2019"/>
    <n v="2022"/>
    <m/>
    <m/>
    <n v="174.76599999999999"/>
    <n v="-36.853499999999997"/>
    <n v="174.76599999999999"/>
    <n v="-36.853499999999997"/>
    <s v="-36,8535;174,766"/>
    <s v="-36,8535;174,766"/>
    <n v="2020"/>
    <d v="2021-08-04T00:00:00"/>
    <x v="1"/>
  </r>
  <r>
    <s v="W"/>
    <x v="10"/>
    <s v="A"/>
    <s v="NÖ"/>
    <n v="0"/>
    <x v="1"/>
    <x v="19"/>
    <x v="42"/>
    <x v="16"/>
    <s v="2020/2015/-/2019/-"/>
    <s v="2028/2020/-/2019/-"/>
    <x v="1"/>
    <n v="2021"/>
    <s v="87/92/-/94,5"/>
    <s v="Geschenk Laschitz"/>
    <s v="Brisket 2021"/>
    <m/>
    <m/>
    <n v="0"/>
    <n v="0"/>
    <n v="87"/>
    <n v="2020"/>
    <n v="2028"/>
    <n v="92"/>
    <n v="2015"/>
    <n v="2020"/>
    <m/>
    <m/>
    <m/>
    <n v="94.5"/>
    <n v="2019"/>
    <n v="2019"/>
    <m/>
    <m/>
    <n v="16.372504200000002"/>
    <n v="48.208353700000004"/>
    <n v="16.081600000000002"/>
    <n v="47.722099999999998"/>
    <s v="48,2083537;16,3725042"/>
    <s v="47,7221;16,0816"/>
    <n v="2019"/>
    <d v="2020-08-22T00:00:00"/>
    <x v="9"/>
  </r>
  <r>
    <s v="R"/>
    <x v="2"/>
    <s v="I"/>
    <s v="Latium"/>
    <n v="1"/>
    <x v="1"/>
    <x v="20"/>
    <x v="43"/>
    <x v="1"/>
    <s v="-/-/-/-/-"/>
    <s v="-/-/-/-/-"/>
    <x v="34"/>
    <n v="2021"/>
    <s v="-/-/-/-"/>
    <s v="Weinladen Rom &quot;Il Vinaio&quot;, Viglioglia Silvio"/>
    <s v="Rombesuch Lilli 06/2021"/>
    <m/>
    <m/>
    <n v="52"/>
    <n v="52"/>
    <m/>
    <m/>
    <m/>
    <m/>
    <m/>
    <m/>
    <m/>
    <m/>
    <m/>
    <m/>
    <m/>
    <m/>
    <m/>
    <m/>
    <n v="12.4853384"/>
    <n v="41.894801999999999"/>
    <n v="12.7662312"/>
    <n v="41.980803799999997"/>
    <s v="41,894802;12,4853384"/>
    <s v="41,9808038;12,7662312"/>
    <n v="9999"/>
    <d v="2021-06-07T00:00:00"/>
    <x v="2"/>
  </r>
  <r>
    <s v="W"/>
    <x v="4"/>
    <s v="I"/>
    <s v="Südtirol"/>
    <n v="3"/>
    <x v="0"/>
    <x v="21"/>
    <x v="41"/>
    <x v="15"/>
    <s v="-/-/-/-/-"/>
    <s v="-/-/-/-/-"/>
    <x v="35"/>
    <n v="2021"/>
    <s v="-/-/-/-"/>
    <s v="Weingut Rottensteiner"/>
    <s v="Bozenausflug 22.5.2ß21"/>
    <m/>
    <m/>
    <n v="34.200000000000003"/>
    <n v="0"/>
    <s v="-"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1-05-22T00:00:00"/>
    <x v="1"/>
  </r>
  <r>
    <s v="R"/>
    <x v="7"/>
    <s v="I"/>
    <s v="Südtirol"/>
    <n v="6"/>
    <x v="0"/>
    <x v="21"/>
    <x v="44"/>
    <x v="17"/>
    <s v="-/-/-/-/-"/>
    <s v="-/-/-/-/-"/>
    <x v="36"/>
    <n v="2021"/>
    <s v="-/-/-/-"/>
    <s v="Weingut Rottensteiner"/>
    <s v="Bozenausflug 22.5.2ß21"/>
    <m/>
    <m/>
    <n v="74.400000000000006"/>
    <n v="0"/>
    <s v="-"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1-05-22T00:00:00"/>
    <x v="1"/>
  </r>
  <r>
    <s v="R"/>
    <x v="7"/>
    <s v="I"/>
    <s v="Südtirol"/>
    <n v="3"/>
    <x v="0"/>
    <x v="21"/>
    <x v="45"/>
    <x v="17"/>
    <s v="-/-/-/-/-"/>
    <s v="-/-/-/-/-"/>
    <x v="37"/>
    <n v="2021"/>
    <s v="-/-/-/-"/>
    <s v="Weingut Rottensteiner"/>
    <s v="Bozenausflug 22.5.2ß21"/>
    <m/>
    <m/>
    <n v="62.400000000000006"/>
    <n v="0"/>
    <s v="-"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1-05-22T00:00:00"/>
    <x v="1"/>
  </r>
  <r>
    <s v="R"/>
    <x v="4"/>
    <s v="I"/>
    <s v="Südtirol"/>
    <n v="6"/>
    <x v="7"/>
    <x v="21"/>
    <x v="46"/>
    <x v="18"/>
    <s v="-/-/-/-/-"/>
    <s v="-/-/-/-/-"/>
    <x v="38"/>
    <n v="2021"/>
    <s v="-/-/-/-"/>
    <s v="Weingut Rottensteiner"/>
    <s v="Bozenausflug 22.5.2ß21"/>
    <m/>
    <m/>
    <n v="70.800000000000011"/>
    <n v="0"/>
    <s v="-"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1-05-22T00:00:00"/>
    <x v="1"/>
  </r>
  <r>
    <s v="RM"/>
    <x v="2"/>
    <s v="I"/>
    <s v="Südtirol"/>
    <n v="1"/>
    <x v="1"/>
    <x v="22"/>
    <x v="47"/>
    <x v="17"/>
    <s v="-/-/-/-/-"/>
    <s v="-/-/-/-/-"/>
    <x v="39"/>
    <n v="2021"/>
    <s v="-/-/-/-"/>
    <s v="Ansitz Waldgries"/>
    <s v="Bozenausflug 22.5.2ß21"/>
    <m/>
    <m/>
    <n v="69.8"/>
    <n v="69.8"/>
    <s v="-"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1-05-22T00:00:00"/>
    <x v="10"/>
  </r>
  <r>
    <s v="R"/>
    <x v="2"/>
    <s v="I"/>
    <s v="Südtirol"/>
    <n v="9"/>
    <x v="4"/>
    <x v="22"/>
    <x v="44"/>
    <x v="17"/>
    <s v="-/-/-/-/-"/>
    <s v="-/-/-/-/-"/>
    <x v="40"/>
    <n v="2021"/>
    <s v="-/-/-/-"/>
    <s v="Ansitz Waldgries"/>
    <s v="Bozenausflug 22.5.2ß21"/>
    <m/>
    <m/>
    <n v="180"/>
    <n v="120"/>
    <s v="-"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1-05-22T00:00:00"/>
    <x v="1"/>
  </r>
  <r>
    <s v="R"/>
    <x v="2"/>
    <s v="I"/>
    <s v="Südtirol"/>
    <n v="3"/>
    <x v="3"/>
    <x v="22"/>
    <x v="47"/>
    <x v="17"/>
    <s v="-/-/-/-/-"/>
    <s v="-/-/-/-/-"/>
    <x v="41"/>
    <n v="2021"/>
    <s v="-/-/-/-"/>
    <s v="Ansitz Waldgries"/>
    <s v="Bozenausflug 22.5.2ß21"/>
    <m/>
    <m/>
    <n v="100.5"/>
    <n v="100.5"/>
    <s v="-"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1-05-22T00:00:00"/>
    <x v="1"/>
  </r>
  <r>
    <s v="W"/>
    <x v="9"/>
    <s v="I"/>
    <s v="Südtirol"/>
    <n v="3"/>
    <x v="1"/>
    <x v="23"/>
    <x v="48"/>
    <x v="19"/>
    <s v="-/-/-/-/-"/>
    <s v="-/-/-/-/-"/>
    <x v="42"/>
    <n v="2021"/>
    <s v="-/-/-/-"/>
    <s v="Kellerei Unterganzner"/>
    <s v="Bozenausflug 22.5.2ß21"/>
    <m/>
    <m/>
    <n v="39"/>
    <n v="13"/>
    <s v="-"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1-05-22T00:00:00"/>
    <x v="1"/>
  </r>
  <r>
    <s v="R"/>
    <x v="2"/>
    <s v="I"/>
    <s v="Südtirol"/>
    <n v="9"/>
    <x v="4"/>
    <x v="23"/>
    <x v="49"/>
    <x v="4"/>
    <s v="-/-/-/-/-"/>
    <s v="-/-/-/-/-"/>
    <x v="43"/>
    <n v="2021"/>
    <s v="-/-/-/-"/>
    <s v="Kellerei Unterganzner"/>
    <s v="Bozenausflug 22.5.2ß21"/>
    <m/>
    <m/>
    <n v="198"/>
    <n v="132"/>
    <s v="-"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1-05-22T00:00:00"/>
    <x v="1"/>
  </r>
  <r>
    <s v="R"/>
    <x v="2"/>
    <s v="I"/>
    <s v="Südtirol"/>
    <n v="3"/>
    <x v="3"/>
    <x v="23"/>
    <x v="44"/>
    <x v="17"/>
    <s v="-/-/-/-/-"/>
    <s v="-/-/-/-/-"/>
    <x v="43"/>
    <n v="2021"/>
    <s v="-/-/-/-"/>
    <s v="Kellerei Unterganzner"/>
    <s v="Bozenausflug 22.5.2ß21"/>
    <m/>
    <m/>
    <n v="66"/>
    <n v="66"/>
    <s v="-"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1-05-22T00:00:00"/>
    <x v="1"/>
  </r>
  <r>
    <s v="W"/>
    <x v="4"/>
    <s v="A"/>
    <s v="Steiermark"/>
    <n v="2"/>
    <x v="0"/>
    <x v="24"/>
    <x v="50"/>
    <x v="20"/>
    <s v="-/-/-/-/-"/>
    <s v="-/-/-/-/-"/>
    <x v="44"/>
    <n v="2021"/>
    <s v="-/-/-/-"/>
    <s v="Bestellung Vinorama 05_2021"/>
    <s v="Bestellung Vinorama 05_2021"/>
    <m/>
    <m/>
    <n v="23.58"/>
    <n v="0"/>
    <m/>
    <m/>
    <m/>
    <m/>
    <m/>
    <m/>
    <m/>
    <m/>
    <m/>
    <m/>
    <m/>
    <m/>
    <m/>
    <m/>
    <n v="16.372504200000002"/>
    <n v="48.208353700000004"/>
    <n v="15.1666665"/>
    <n v="47.250000100000001"/>
    <s v="48,2083537;16,3725042"/>
    <s v="47,2500001;15,1666665"/>
    <n v="9999"/>
    <d v="2021-05-22T00:00:00"/>
    <x v="1"/>
  </r>
  <r>
    <s v="W"/>
    <x v="4"/>
    <s v="I"/>
    <s v="Südtirol"/>
    <n v="2"/>
    <x v="0"/>
    <x v="25"/>
    <x v="51"/>
    <x v="21"/>
    <s v="-/-/-/-/-"/>
    <s v="-/-/-/-/-"/>
    <x v="45"/>
    <n v="2021"/>
    <s v="-/-/-/-"/>
    <s v="Bestellung Vinorama 05_2021"/>
    <s v="Bestellung Vinorama 05_2021"/>
    <m/>
    <m/>
    <n v="27.36"/>
    <n v="0"/>
    <m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1-05-22T00:00:00"/>
    <x v="1"/>
  </r>
  <r>
    <s v="W"/>
    <x v="4"/>
    <s v="A"/>
    <s v="Burgenland"/>
    <n v="2"/>
    <x v="0"/>
    <x v="26"/>
    <x v="52"/>
    <x v="22"/>
    <s v="-/-/-/-/-"/>
    <s v="-/-/-/-/-"/>
    <x v="46"/>
    <n v="2021"/>
    <s v="-/-/-/-"/>
    <s v="Bestellung Vinorama 05_2021"/>
    <s v="Bestellung Vinorama 05_2021"/>
    <m/>
    <m/>
    <n v="22.88"/>
    <n v="0"/>
    <m/>
    <m/>
    <m/>
    <m/>
    <m/>
    <m/>
    <m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d v="2021-05-22T00:00:00"/>
    <x v="1"/>
  </r>
  <r>
    <s v="R"/>
    <x v="1"/>
    <s v="A"/>
    <s v="Burgenland"/>
    <n v="2"/>
    <x v="0"/>
    <x v="27"/>
    <x v="53"/>
    <x v="1"/>
    <s v="-/-/-/-/-"/>
    <s v="-/-/-/-/-"/>
    <x v="47"/>
    <n v="2021"/>
    <s v="-/-/-/-"/>
    <s v="Bestellung Vinorama 05_2021"/>
    <s v="Bestellung Vinorama 05_2021"/>
    <m/>
    <m/>
    <n v="28.26"/>
    <n v="0"/>
    <m/>
    <m/>
    <m/>
    <m/>
    <m/>
    <m/>
    <m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d v="2021-05-22T00:00:00"/>
    <x v="1"/>
  </r>
  <r>
    <s v="R"/>
    <x v="4"/>
    <s v="A"/>
    <s v="Burgenland"/>
    <n v="2"/>
    <x v="0"/>
    <x v="28"/>
    <x v="54"/>
    <x v="3"/>
    <s v="-/-/-/-/-"/>
    <s v="-/-/-/-/-"/>
    <x v="48"/>
    <n v="2021"/>
    <s v="-/-/-/-"/>
    <s v="Bestellung Vinorama 05_2021"/>
    <s v="Bestellung Vinorama 05_2021"/>
    <m/>
    <m/>
    <n v="25.38"/>
    <n v="0"/>
    <m/>
    <m/>
    <m/>
    <m/>
    <m/>
    <m/>
    <m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d v="2021-05-22T00:00:00"/>
    <x v="1"/>
  </r>
  <r>
    <s v="R"/>
    <x v="4"/>
    <s v="A"/>
    <s v="Burgenland"/>
    <n v="2"/>
    <x v="0"/>
    <x v="29"/>
    <x v="55"/>
    <x v="23"/>
    <s v="-/-/-/-/-"/>
    <s v="-/-/-/-/-"/>
    <x v="49"/>
    <n v="2021"/>
    <s v="-/-/-/-"/>
    <s v="Bestellung Vinorama 05_2021"/>
    <s v="Bestellung Vinorama 05_2021"/>
    <m/>
    <m/>
    <n v="23"/>
    <n v="0"/>
    <m/>
    <m/>
    <m/>
    <m/>
    <m/>
    <m/>
    <m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d v="2021-05-22T00:00:00"/>
    <x v="1"/>
  </r>
  <r>
    <s v="R"/>
    <x v="7"/>
    <s v="I"/>
    <s v="Lombardei"/>
    <n v="6"/>
    <x v="0"/>
    <x v="30"/>
    <x v="56"/>
    <x v="1"/>
    <s v="-/-/-/-/-"/>
    <s v="-/-/-/-/-"/>
    <x v="50"/>
    <n v="2021"/>
    <s v="-/-/-/-"/>
    <s v="Bestellung Vinorama 05_2021"/>
    <s v="Bestellung Vinorama 05_2021"/>
    <m/>
    <m/>
    <n v="101.52000000000001"/>
    <n v="0"/>
    <m/>
    <m/>
    <m/>
    <m/>
    <m/>
    <m/>
    <m/>
    <m/>
    <m/>
    <m/>
    <m/>
    <m/>
    <m/>
    <m/>
    <n v="12.4853384"/>
    <n v="41.894801999999999"/>
    <n v="9.7688930000000003"/>
    <n v="45.620899999999999"/>
    <s v="41,894802;12,4853384"/>
    <s v="45,6209;9,768893"/>
    <n v="9999"/>
    <d v="2021-05-22T00:00:00"/>
    <x v="1"/>
  </r>
  <r>
    <s v="R"/>
    <x v="2"/>
    <s v="A"/>
    <s v="Burgenland"/>
    <n v="6"/>
    <x v="5"/>
    <x v="31"/>
    <x v="57"/>
    <x v="24"/>
    <s v="-/-/-/-/-"/>
    <s v="-/-/-/-/-"/>
    <x v="51"/>
    <n v="2021"/>
    <s v="-/-/-/-"/>
    <s v="Bestellung Vinorama 05_2021"/>
    <s v="Bestellung Vinorama 05_2021"/>
    <m/>
    <m/>
    <n v="73.44"/>
    <n v="48.96"/>
    <m/>
    <m/>
    <m/>
    <m/>
    <m/>
    <m/>
    <m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d v="2021-05-22T00:00:00"/>
    <x v="1"/>
  </r>
  <r>
    <s v="W"/>
    <x v="2"/>
    <s v="D"/>
    <s v="Rheinland-Pfalz"/>
    <n v="12"/>
    <x v="8"/>
    <x v="32"/>
    <x v="58"/>
    <x v="25"/>
    <s v="-/-/-/-/-"/>
    <s v="-/-/-/-/-"/>
    <x v="52"/>
    <n v="2021"/>
    <s v="-/-/-/-"/>
    <s v="Wedl 05/2021"/>
    <s v="Wedl 05/2021"/>
    <m/>
    <m/>
    <n v="158.256"/>
    <n v="105.504"/>
    <m/>
    <m/>
    <m/>
    <m/>
    <m/>
    <m/>
    <m/>
    <m/>
    <m/>
    <m/>
    <m/>
    <m/>
    <m/>
    <m/>
    <n v="13.376935"/>
    <n v="52.516181000000003"/>
    <n v="7.4396553000000001"/>
    <n v="49.749734599999996"/>
    <s v="52,516181;13,376935"/>
    <s v="49,7497346;7,4396553"/>
    <n v="9999"/>
    <d v="2021-05-22T00:00:00"/>
    <x v="1"/>
  </r>
  <r>
    <s v="R"/>
    <x v="3"/>
    <s v="I"/>
    <s v="Südtirol"/>
    <n v="0"/>
    <x v="1"/>
    <x v="25"/>
    <x v="44"/>
    <x v="17"/>
    <s v="-/-/-/-/-"/>
    <s v="-/-/-/-/-"/>
    <x v="1"/>
    <n v="2021"/>
    <s v="-/-/-/-"/>
    <s v="Geschenk Eltern"/>
    <s v="Abendessen 23.4.21"/>
    <m/>
    <m/>
    <n v="0"/>
    <n v="0"/>
    <m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1-05-22T00:00:00"/>
    <x v="8"/>
  </r>
  <r>
    <s v="R"/>
    <x v="7"/>
    <s v="I"/>
    <s v="Südtirol"/>
    <n v="0"/>
    <x v="1"/>
    <x v="33"/>
    <x v="59"/>
    <x v="1"/>
    <s v="-/-/-/-/2020"/>
    <s v="-/-/-/-/2027"/>
    <x v="0"/>
    <n v="2021"/>
    <s v="-/-/-/-"/>
    <s v="Geschenk Kirchers"/>
    <s v="Abendessen 11.4.21"/>
    <m/>
    <m/>
    <n v="0"/>
    <n v="0"/>
    <s v="-"/>
    <m/>
    <m/>
    <m/>
    <m/>
    <m/>
    <m/>
    <m/>
    <m/>
    <m/>
    <m/>
    <m/>
    <n v="2020"/>
    <n v="2027"/>
    <n v="12.4853384"/>
    <n v="41.894801999999999"/>
    <n v="11.354780099999999"/>
    <n v="46.498112499999998"/>
    <s v="41,894802;12,4853384"/>
    <s v="46,4981125;11,3547801"/>
    <n v="2027"/>
    <d v="2020-08-23T00:00:00"/>
    <x v="11"/>
  </r>
  <r>
    <s v="R"/>
    <x v="12"/>
    <s v="I"/>
    <s v="Toscana"/>
    <n v="1"/>
    <x v="1"/>
    <x v="6"/>
    <x v="60"/>
    <x v="1"/>
    <s v="2016/2014/-/-/-"/>
    <s v="2031/-/-/-/-"/>
    <x v="53"/>
    <n v="2021"/>
    <s v="96/98/97/93,1"/>
    <s v="Castello dei Rampolla"/>
    <s v="Mailbestellung 2021"/>
    <m/>
    <m/>
    <n v="105"/>
    <n v="105"/>
    <n v="96"/>
    <n v="2016"/>
    <n v="2031"/>
    <n v="98"/>
    <n v="2014"/>
    <m/>
    <n v="97"/>
    <m/>
    <m/>
    <n v="93.1"/>
    <m/>
    <m/>
    <m/>
    <m/>
    <n v="12.4853384"/>
    <n v="41.894801999999999"/>
    <n v="11.2555757"/>
    <n v="43.769871199999997"/>
    <s v="41,894802;12,4853384"/>
    <s v="43,7698712;11,2555757"/>
    <n v="2031"/>
    <d v="2020-09-25T00:00:00"/>
    <x v="12"/>
  </r>
  <r>
    <s v="R"/>
    <x v="3"/>
    <s v="I"/>
    <s v="Toscana"/>
    <n v="1"/>
    <x v="1"/>
    <x v="6"/>
    <x v="60"/>
    <x v="1"/>
    <s v="2022/-/-/-/-"/>
    <s v="2040/-/-/-/-"/>
    <x v="54"/>
    <n v="2021"/>
    <s v="96/-/-/-"/>
    <s v="Castello dei Rampolla"/>
    <s v="Mailbestellung 2021"/>
    <m/>
    <m/>
    <n v="62"/>
    <n v="62"/>
    <n v="96"/>
    <n v="2022"/>
    <n v="2040"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2040"/>
    <d v="2020-09-25T00:00:00"/>
    <x v="12"/>
  </r>
  <r>
    <s v="R"/>
    <x v="6"/>
    <s v="I"/>
    <s v="Toscana"/>
    <n v="2"/>
    <x v="2"/>
    <x v="6"/>
    <x v="13"/>
    <x v="1"/>
    <s v="2017/2014/-/-/-"/>
    <s v="2027/2032/-/-/-"/>
    <x v="55"/>
    <n v="2021"/>
    <s v="97/97/96/93,1"/>
    <s v="Castello dei Rampolla"/>
    <s v="Mailbestellung 2021"/>
    <m/>
    <m/>
    <n v="160"/>
    <n v="160"/>
    <n v="97"/>
    <n v="2017"/>
    <n v="2027"/>
    <n v="97"/>
    <n v="2014"/>
    <n v="2032"/>
    <n v="96"/>
    <m/>
    <m/>
    <n v="93.1"/>
    <m/>
    <m/>
    <m/>
    <m/>
    <n v="12.4853384"/>
    <n v="41.894801999999999"/>
    <n v="11.2555757"/>
    <n v="43.769871199999997"/>
    <s v="41,894802;12,4853384"/>
    <s v="43,7698712;11,2555757"/>
    <n v="2027"/>
    <d v="2020-09-25T00:00:00"/>
    <x v="12"/>
  </r>
  <r>
    <s v="R"/>
    <x v="13"/>
    <s v="I"/>
    <s v="Toscana"/>
    <n v="1"/>
    <x v="1"/>
    <x v="6"/>
    <x v="13"/>
    <x v="1"/>
    <s v="2018/2016/-/-/-"/>
    <s v="2038/2035/-/-/-"/>
    <x v="56"/>
    <n v="2021"/>
    <s v="98+/94/95/93,7"/>
    <s v="Castello dei Rampolla"/>
    <s v="Mailbestellung 2021"/>
    <m/>
    <m/>
    <n v="70"/>
    <n v="70"/>
    <s v="98+"/>
    <n v="2018"/>
    <n v="2038"/>
    <n v="94"/>
    <n v="2016"/>
    <n v="2035"/>
    <n v="95"/>
    <m/>
    <m/>
    <n v="93.7"/>
    <m/>
    <m/>
    <m/>
    <m/>
    <n v="12.4853384"/>
    <n v="41.894801999999999"/>
    <n v="11.2555757"/>
    <n v="43.769871199999997"/>
    <s v="41,894802;12,4853384"/>
    <s v="43,7698712;11,2555757"/>
    <n v="2035"/>
    <d v="2020-09-25T00:00:00"/>
    <x v="12"/>
  </r>
  <r>
    <s v="R"/>
    <x v="14"/>
    <s v="I"/>
    <s v="Toscana"/>
    <n v="1"/>
    <x v="1"/>
    <x v="6"/>
    <x v="13"/>
    <x v="1"/>
    <s v="2018/2020/-/-/-"/>
    <s v="2035/2033/-/-/-"/>
    <x v="13"/>
    <n v="2021"/>
    <s v="95/97/98/92,8"/>
    <s v="Castello dei Rampolla"/>
    <s v="Mailbestellung 2021"/>
    <m/>
    <m/>
    <n v="40"/>
    <n v="40"/>
    <n v="95"/>
    <n v="2018"/>
    <n v="2035"/>
    <n v="97"/>
    <n v="2020"/>
    <n v="2033"/>
    <n v="98"/>
    <m/>
    <m/>
    <n v="92.8"/>
    <m/>
    <m/>
    <m/>
    <m/>
    <n v="12.4853384"/>
    <n v="41.894801999999999"/>
    <n v="11.2555757"/>
    <n v="43.769871199999997"/>
    <s v="41,894802;12,4853384"/>
    <s v="43,7698712;11,2555757"/>
    <n v="2033"/>
    <d v="2020-09-25T00:00:00"/>
    <x v="12"/>
  </r>
  <r>
    <s v="W"/>
    <x v="7"/>
    <s v="I"/>
    <s v="Sizilien"/>
    <n v="0"/>
    <x v="1"/>
    <x v="34"/>
    <x v="61"/>
    <x v="22"/>
    <s v="-/-/-/-/-"/>
    <s v="-/-/-/-/-"/>
    <x v="0"/>
    <n v="2021"/>
    <s v="-/-/-/-"/>
    <s v="Mitbringsel Eva/Martin"/>
    <s v="Mitbringsel Eva/Martin"/>
    <m/>
    <m/>
    <n v="0"/>
    <n v="0"/>
    <m/>
    <m/>
    <m/>
    <m/>
    <m/>
    <m/>
    <m/>
    <m/>
    <m/>
    <m/>
    <m/>
    <m/>
    <m/>
    <m/>
    <n v="12.4853384"/>
    <n v="41.894801999999999"/>
    <n v="14.155048000000001"/>
    <n v="37.587794000000002"/>
    <s v="41,894802;12,4853384"/>
    <s v="37,587794;14,155048"/>
    <n v="9999"/>
    <d v="2020-08-22T00:00:00"/>
    <x v="13"/>
  </r>
  <r>
    <s v="W"/>
    <x v="2"/>
    <s v="A"/>
    <s v="Burgenland"/>
    <n v="0"/>
    <x v="7"/>
    <x v="35"/>
    <x v="62"/>
    <x v="16"/>
    <s v="-/-/-/-/-"/>
    <s v="-/-/-/-/-"/>
    <x v="1"/>
    <n v="2021"/>
    <s v="-/-/-/-"/>
    <s v="Abendessen Spazeks 03/2021"/>
    <s v="Abendessen Spazeks 03/2021"/>
    <m/>
    <m/>
    <n v="0"/>
    <n v="0"/>
    <m/>
    <m/>
    <m/>
    <m/>
    <m/>
    <m/>
    <m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m/>
    <x v="1"/>
  </r>
  <r>
    <s v="R"/>
    <x v="2"/>
    <s v="A"/>
    <s v="Burgenland"/>
    <n v="0"/>
    <x v="0"/>
    <x v="36"/>
    <x v="53"/>
    <x v="1"/>
    <s v="-/-/-/-/-"/>
    <s v="-/-/-/-/-"/>
    <x v="1"/>
    <n v="2021"/>
    <s v="-/-/-/-"/>
    <s v="Abendessen Spazeks 03/2021"/>
    <s v="Abendessen Spazeks 03/2021"/>
    <m/>
    <s v="Überraschend gut - durchaus eine €10 Option!"/>
    <n v="0"/>
    <n v="0"/>
    <m/>
    <m/>
    <m/>
    <m/>
    <m/>
    <m/>
    <m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m/>
    <x v="1"/>
  </r>
  <r>
    <s v="R"/>
    <x v="2"/>
    <s v="A"/>
    <s v="Burgenland"/>
    <n v="6"/>
    <x v="0"/>
    <x v="31"/>
    <x v="57"/>
    <x v="24"/>
    <s v="-/-/-/-/-"/>
    <s v="-/-/-/-/-"/>
    <x v="57"/>
    <n v="2021"/>
    <s v="-/-/-/-"/>
    <s v="Bestellung Vinorama 02_2021"/>
    <s v="Bestellung Vinorama 02_2021"/>
    <m/>
    <m/>
    <n v="68"/>
    <n v="0"/>
    <m/>
    <m/>
    <m/>
    <m/>
    <m/>
    <m/>
    <m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m/>
    <x v="1"/>
  </r>
  <r>
    <s v="R"/>
    <x v="2"/>
    <s v="A"/>
    <s v="Burgenland"/>
    <n v="6"/>
    <x v="0"/>
    <x v="37"/>
    <x v="63"/>
    <x v="3"/>
    <s v="-/-/-/-/-"/>
    <s v="-/-/-/-/-"/>
    <x v="58"/>
    <n v="2021"/>
    <s v="-/-/-/-"/>
    <s v="Bestellung Vinorama 02_2021"/>
    <s v="Bestellung Vinorama 02_2021"/>
    <m/>
    <m/>
    <n v="62.400000000000006"/>
    <n v="0"/>
    <m/>
    <m/>
    <m/>
    <m/>
    <m/>
    <m/>
    <m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m/>
    <x v="1"/>
  </r>
  <r>
    <s v="R"/>
    <x v="4"/>
    <s v="I"/>
    <s v="Veneto"/>
    <n v="5"/>
    <x v="5"/>
    <x v="38"/>
    <x v="64"/>
    <x v="6"/>
    <s v="-/-/-/-/-"/>
    <s v="-/-/-/-/-"/>
    <x v="59"/>
    <n v="2021"/>
    <s v="-/-/-/-"/>
    <s v="Bestellung Vinorama 02_2021"/>
    <s v="Bestellung Vinorama 02_2021"/>
    <m/>
    <m/>
    <n v="30.6"/>
    <n v="24.48"/>
    <m/>
    <m/>
    <m/>
    <m/>
    <m/>
    <m/>
    <m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1"/>
  </r>
  <r>
    <s v="R"/>
    <x v="7"/>
    <s v="I"/>
    <s v="Sizilien"/>
    <n v="12"/>
    <x v="9"/>
    <x v="39"/>
    <x v="65"/>
    <x v="26"/>
    <s v="-/-/-/-/-"/>
    <s v="-/-/-/-/-"/>
    <x v="37"/>
    <n v="2021"/>
    <s v="-/-/-/-"/>
    <s v="Bestellung Vinorama 02_2021"/>
    <s v="Bestellung Vinorama 02_2021"/>
    <m/>
    <m/>
    <n v="249.60000000000002"/>
    <n v="104"/>
    <m/>
    <m/>
    <m/>
    <m/>
    <m/>
    <m/>
    <m/>
    <m/>
    <m/>
    <m/>
    <m/>
    <m/>
    <m/>
    <m/>
    <n v="12.4853384"/>
    <n v="41.894801999999999"/>
    <n v="14.155048000000001"/>
    <n v="37.587794000000002"/>
    <s v="41,894802;12,4853384"/>
    <s v="37,587794;14,155048"/>
    <n v="9999"/>
    <m/>
    <x v="1"/>
  </r>
  <r>
    <s v="S"/>
    <x v="15"/>
    <s v="I"/>
    <s v="Veneto"/>
    <n v="1"/>
    <x v="1"/>
    <x v="40"/>
    <x v="66"/>
    <x v="1"/>
    <s v="-/-/-/-/-"/>
    <s v="-/-/-/-/-"/>
    <x v="60"/>
    <n v="2021"/>
    <s v="-/-/-/-"/>
    <s v="Bestellung Vinorama 02_2021"/>
    <s v="Bestellung Vinorama 02_2021"/>
    <m/>
    <m/>
    <n v="7.11"/>
    <n v="7.11"/>
    <m/>
    <m/>
    <m/>
    <m/>
    <m/>
    <m/>
    <m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1"/>
  </r>
  <r>
    <s v="R"/>
    <x v="7"/>
    <s v="I"/>
    <s v="Lombardei"/>
    <n v="6"/>
    <x v="0"/>
    <x v="30"/>
    <x v="56"/>
    <x v="1"/>
    <s v="-/-/-/-/-"/>
    <s v="-/-/-/-/-"/>
    <x v="61"/>
    <n v="2021"/>
    <s v="-/-/-/-"/>
    <s v="Bestellung Vinorama 02_2021"/>
    <s v="Bestellung Vinorama 02_2021"/>
    <m/>
    <m/>
    <n v="90.240000000000009"/>
    <n v="0"/>
    <m/>
    <m/>
    <m/>
    <m/>
    <m/>
    <m/>
    <m/>
    <m/>
    <m/>
    <m/>
    <m/>
    <m/>
    <m/>
    <m/>
    <n v="12.4853384"/>
    <n v="41.894801999999999"/>
    <n v="9.7688930000000003"/>
    <n v="45.620899999999999"/>
    <s v="41,894802;12,4853384"/>
    <s v="45,6209;9,768893"/>
    <n v="9999"/>
    <m/>
    <x v="1"/>
  </r>
  <r>
    <s v="W"/>
    <x v="4"/>
    <s v="I"/>
    <s v="Lombardei"/>
    <n v="6"/>
    <x v="1"/>
    <x v="41"/>
    <x v="67"/>
    <x v="27"/>
    <s v="-/-/-/-/-"/>
    <s v="-/-/-/-/-"/>
    <x v="62"/>
    <n v="2021"/>
    <s v="-/-/-/-"/>
    <s v="Wedl 02/2021"/>
    <s v="Wedl 02/2021"/>
    <m/>
    <m/>
    <n v="53.927999999999997"/>
    <n v="8.9879999999999995"/>
    <m/>
    <m/>
    <m/>
    <m/>
    <m/>
    <m/>
    <m/>
    <m/>
    <m/>
    <m/>
    <m/>
    <m/>
    <m/>
    <m/>
    <n v="12.4853384"/>
    <n v="41.894801999999999"/>
    <n v="9.7688930000000003"/>
    <n v="45.620899999999999"/>
    <s v="41,894802;12,4853384"/>
    <s v="45,6209;9,768893"/>
    <n v="9999"/>
    <d v="2020-08-23T00:00:00"/>
    <x v="1"/>
  </r>
  <r>
    <s v="W"/>
    <x v="2"/>
    <s v="D"/>
    <s v="Rheinland-Pfalz"/>
    <n v="6"/>
    <x v="0"/>
    <x v="32"/>
    <x v="58"/>
    <x v="25"/>
    <s v="-/-/-/-/-"/>
    <s v="-/-/-/-/-"/>
    <x v="52"/>
    <n v="2021"/>
    <s v="-/-/-/-"/>
    <s v="Wedl 02/2021"/>
    <s v="Wedl 02/2021"/>
    <m/>
    <m/>
    <n v="79.128"/>
    <n v="0"/>
    <m/>
    <m/>
    <m/>
    <m/>
    <m/>
    <m/>
    <m/>
    <m/>
    <m/>
    <m/>
    <m/>
    <m/>
    <m/>
    <m/>
    <n v="13.376935"/>
    <n v="52.516181000000003"/>
    <n v="7.4396553000000001"/>
    <n v="49.749734599999996"/>
    <s v="52,516181;13,376935"/>
    <s v="49,7497346;7,4396553"/>
    <n v="9999"/>
    <d v="2020-08-23T00:00:00"/>
    <x v="1"/>
  </r>
  <r>
    <s v="W"/>
    <x v="16"/>
    <s v="F"/>
    <s v="Languedoc"/>
    <n v="0"/>
    <x v="1"/>
    <x v="42"/>
    <x v="19"/>
    <x v="22"/>
    <s v="-/-/-/-/-"/>
    <s v="-/-/-/-/-"/>
    <x v="0"/>
    <n v="2021"/>
    <s v="-/-/-/-"/>
    <s v="Mitbringsel Heidi"/>
    <s v="Abendessen 22.2.2021"/>
    <m/>
    <m/>
    <n v="0"/>
    <n v="0"/>
    <m/>
    <m/>
    <m/>
    <m/>
    <m/>
    <m/>
    <m/>
    <m/>
    <m/>
    <m/>
    <m/>
    <m/>
    <m/>
    <m/>
    <n v="2.3514615999999999"/>
    <n v="48.856696900000003"/>
    <n v="3.8968699999999998"/>
    <n v="43.598500000000001"/>
    <s v="48,8566969;2,3514616"/>
    <s v="43,5985;3,89687"/>
    <n v="9999"/>
    <m/>
    <x v="14"/>
  </r>
  <r>
    <s v="W"/>
    <x v="4"/>
    <s v="I"/>
    <s v="Veneto"/>
    <n v="0"/>
    <x v="1"/>
    <x v="43"/>
    <x v="68"/>
    <x v="28"/>
    <s v="-/-/-/-/-"/>
    <s v="-/-/-/-/-"/>
    <x v="1"/>
    <n v="2021"/>
    <s v="-/-/-/-"/>
    <s v="Mitbringsel Eva/Martin"/>
    <s v="Abendessen 20.2.2021"/>
    <m/>
    <m/>
    <n v="0"/>
    <n v="0"/>
    <s v="-"/>
    <m/>
    <m/>
    <m/>
    <m/>
    <m/>
    <m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3"/>
    <s v="A"/>
    <s v="NÖ"/>
    <n v="0"/>
    <x v="1"/>
    <x v="44"/>
    <x v="69"/>
    <x v="22"/>
    <s v="-/-/-/-/-"/>
    <s v="-/-/-/-/-"/>
    <x v="0"/>
    <n v="2021"/>
    <s v="-/-/-/-"/>
    <s v="Mitbringsel Eva/Martin"/>
    <s v="Geburtstagsessen Martin"/>
    <m/>
    <m/>
    <n v="0"/>
    <n v="0"/>
    <m/>
    <m/>
    <m/>
    <m/>
    <m/>
    <m/>
    <m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d v="2021-01-09T00:00:00"/>
    <x v="15"/>
  </r>
  <r>
    <s v="R"/>
    <x v="7"/>
    <s v="I"/>
    <s v="Sizilien"/>
    <n v="0"/>
    <x v="1"/>
    <x v="45"/>
    <x v="70"/>
    <x v="1"/>
    <s v="2019/-/-/2020/-"/>
    <s v="2024/-/-/2023/-"/>
    <x v="0"/>
    <n v="2020"/>
    <s v="90/-/-/89,2"/>
    <s v="Weihnachtsgeschenk Lillifamilierom"/>
    <s v="Weihnachten 2020"/>
    <m/>
    <m/>
    <n v="0"/>
    <n v="0"/>
    <n v="90"/>
    <n v="2019"/>
    <n v="2024"/>
    <m/>
    <m/>
    <m/>
    <m/>
    <m/>
    <m/>
    <n v="89.2"/>
    <n v="2020"/>
    <n v="2023"/>
    <m/>
    <m/>
    <n v="12.4853384"/>
    <n v="41.894801999999999"/>
    <n v="14.155048000000001"/>
    <n v="37.587794000000002"/>
    <s v="41,894802;12,4853384"/>
    <s v="37,587794;14,155048"/>
    <n v="2023"/>
    <d v="2020-12-31T00:00:00"/>
    <x v="1"/>
  </r>
  <r>
    <s v="W"/>
    <x v="4"/>
    <s v="A"/>
    <s v="NÖ"/>
    <n v="3"/>
    <x v="0"/>
    <x v="46"/>
    <x v="71"/>
    <x v="16"/>
    <s v="-/-/-/-/-"/>
    <s v="-/-/-/-/-"/>
    <x v="63"/>
    <n v="2020"/>
    <s v="-/-/-/-"/>
    <s v="Gottardi"/>
    <s v="Weihnachtsfondü 2020"/>
    <m/>
    <m/>
    <n v="34.199999999999996"/>
    <n v="0"/>
    <m/>
    <m/>
    <m/>
    <m/>
    <m/>
    <m/>
    <m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m/>
    <x v="1"/>
  </r>
  <r>
    <s v="R"/>
    <x v="14"/>
    <s v="I"/>
    <s v="Toscana"/>
    <n v="0"/>
    <x v="1"/>
    <x v="47"/>
    <x v="72"/>
    <x v="1"/>
    <s v="-/-/-/-/-"/>
    <s v="-/-/-/-/-"/>
    <x v="0"/>
    <n v="2020"/>
    <s v="-/-/-/-"/>
    <s v="Mitbringsel Ians"/>
    <s v="Umtrunk 12/20"/>
    <m/>
    <m/>
    <n v="0"/>
    <n v="0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m/>
    <x v="2"/>
  </r>
  <r>
    <s v="Ü"/>
    <x v="7"/>
    <s v="P"/>
    <s v="Porto"/>
    <n v="1"/>
    <x v="1"/>
    <x v="48"/>
    <x v="73"/>
    <x v="1"/>
    <s v="2025/2035/-/-/-"/>
    <s v="2067/2055/-/-/-"/>
    <x v="0"/>
    <n v="2020"/>
    <s v="(94-96)/97/-/-"/>
    <s v="Gottardi"/>
    <s v="Geburtstagsgeschenk Johannes"/>
    <m/>
    <m/>
    <n v="0"/>
    <n v="0"/>
    <s v="(94-96)"/>
    <n v="2025"/>
    <n v="2067"/>
    <n v="97"/>
    <n v="2035"/>
    <n v="2055"/>
    <m/>
    <m/>
    <m/>
    <m/>
    <m/>
    <m/>
    <m/>
    <m/>
    <n v="-7.8896262999999998"/>
    <n v="40.033262899999997"/>
    <n v="-8.6107884000000006"/>
    <n v="41.149451200000001"/>
    <s v="40,0332629;-7,8896263"/>
    <s v="41,1494512;-8,6107884"/>
    <n v="2055"/>
    <m/>
    <x v="0"/>
  </r>
  <r>
    <s v="Ü"/>
    <x v="7"/>
    <s v="P"/>
    <s v="Porto"/>
    <n v="1"/>
    <x v="1"/>
    <x v="48"/>
    <x v="73"/>
    <x v="1"/>
    <s v="2025/2035/-/-/-"/>
    <s v="2067/2055/-/-/-"/>
    <x v="0"/>
    <n v="2019"/>
    <s v="(94-96)/97/-/-"/>
    <s v="Gottardi"/>
    <s v="XmasMoni"/>
    <m/>
    <m/>
    <n v="0"/>
    <n v="0"/>
    <s v="(94-96)"/>
    <n v="2025"/>
    <n v="2067"/>
    <n v="97"/>
    <n v="2035"/>
    <n v="2055"/>
    <m/>
    <m/>
    <m/>
    <m/>
    <m/>
    <m/>
    <m/>
    <m/>
    <n v="-7.8896262999999998"/>
    <n v="40.033262899999997"/>
    <n v="-8.6107884000000006"/>
    <n v="41.149451200000001"/>
    <s v="40,0332629;-7,8896263"/>
    <s v="41,1494512;-8,6107884"/>
    <n v="2055"/>
    <m/>
    <x v="0"/>
  </r>
  <r>
    <s v="Ü"/>
    <x v="3"/>
    <s v="P"/>
    <s v="Porto"/>
    <n v="1"/>
    <x v="1"/>
    <x v="48"/>
    <x v="73"/>
    <x v="1"/>
    <s v="2020/2035/-/-/-"/>
    <s v="2056/2055/-/-/-"/>
    <x v="0"/>
    <n v="2018"/>
    <s v="91/98/-/-"/>
    <s v="Gottardi"/>
    <s v="XmasMoni"/>
    <m/>
    <m/>
    <n v="0"/>
    <n v="0"/>
    <n v="91"/>
    <n v="2020"/>
    <n v="2056"/>
    <n v="98"/>
    <n v="2035"/>
    <n v="2055"/>
    <m/>
    <m/>
    <m/>
    <m/>
    <m/>
    <m/>
    <m/>
    <m/>
    <n v="-7.8896262999999998"/>
    <n v="40.033262899999997"/>
    <n v="-8.6107884000000006"/>
    <n v="41.149451200000001"/>
    <s v="40,0332629;-7,8896263"/>
    <s v="41,1494512;-8,6107884"/>
    <n v="2055"/>
    <m/>
    <x v="0"/>
  </r>
  <r>
    <s v="Ü"/>
    <x v="3"/>
    <s v="P"/>
    <s v="Porto"/>
    <n v="1"/>
    <x v="1"/>
    <x v="49"/>
    <x v="73"/>
    <x v="1"/>
    <s v="2026/2035/-/-/-"/>
    <s v="2075/2055/-/-/-"/>
    <x v="0"/>
    <n v="2017"/>
    <s v="97/98/-/-"/>
    <s v="Wein&amp;Co Wien"/>
    <s v="XmasMoni"/>
    <m/>
    <m/>
    <n v="0"/>
    <n v="0"/>
    <n v="97"/>
    <n v="2026"/>
    <n v="2075"/>
    <n v="98"/>
    <n v="2035"/>
    <n v="2055"/>
    <m/>
    <m/>
    <m/>
    <m/>
    <m/>
    <m/>
    <m/>
    <m/>
    <n v="-7.8896262999999998"/>
    <n v="40.033262899999997"/>
    <n v="-8.6107884000000006"/>
    <n v="41.149451200000001"/>
    <s v="40,0332629;-7,8896263"/>
    <s v="41,1494512;-8,6107884"/>
    <n v="2055"/>
    <m/>
    <x v="0"/>
  </r>
  <r>
    <s v="Ü"/>
    <x v="14"/>
    <s v="I"/>
    <s v="Sizilien"/>
    <n v="2"/>
    <x v="2"/>
    <x v="50"/>
    <x v="74"/>
    <x v="29"/>
    <s v="2016/2016/-/-/-"/>
    <s v="2030/2028/-/-/-"/>
    <x v="64"/>
    <n v="2020"/>
    <s v="93/91/-/-"/>
    <s v="Gottardi"/>
    <s v="Geburtstagsgeschenk Johannes"/>
    <m/>
    <m/>
    <n v="58"/>
    <n v="58"/>
    <n v="93"/>
    <n v="2016"/>
    <n v="2030"/>
    <n v="91"/>
    <n v="2016"/>
    <n v="2028"/>
    <m/>
    <m/>
    <m/>
    <m/>
    <m/>
    <m/>
    <m/>
    <m/>
    <n v="12.4853384"/>
    <n v="41.894801999999999"/>
    <n v="14.155048000000001"/>
    <n v="37.587794000000002"/>
    <s v="41,894802;12,4853384"/>
    <s v="37,587794;14,155048"/>
    <n v="2028"/>
    <d v="2021-01-09T00:00:00"/>
    <x v="1"/>
  </r>
  <r>
    <s v="R"/>
    <x v="3"/>
    <s v="I"/>
    <s v="Veneto"/>
    <n v="1"/>
    <x v="1"/>
    <x v="51"/>
    <x v="75"/>
    <x v="1"/>
    <s v="-/-/-/-/-"/>
    <s v="-/-/-/-/-"/>
    <x v="65"/>
    <n v="2020"/>
    <s v="-/-/-/-"/>
    <s v="Gottardi"/>
    <s v="Geburtstagsgeschenk Heidi"/>
    <m/>
    <m/>
    <n v="55.95"/>
    <n v="55.95"/>
    <s v="-"/>
    <m/>
    <m/>
    <m/>
    <m/>
    <m/>
    <m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7"/>
  </r>
  <r>
    <s v="Ü"/>
    <x v="1"/>
    <s v="I"/>
    <s v="Südtirol"/>
    <n v="3"/>
    <x v="2"/>
    <x v="52"/>
    <x v="76"/>
    <x v="30"/>
    <s v="-/-/-/-/-"/>
    <s v="-/-/-/-/-"/>
    <x v="5"/>
    <n v="2020"/>
    <s v="-/-/-/-"/>
    <s v="Kellerei Schreckbichl"/>
    <s v="Südtirolkurzurlaub 2020"/>
    <m/>
    <m/>
    <n v="73.5"/>
    <n v="49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1"/>
  </r>
  <r>
    <s v="Ü"/>
    <x v="3"/>
    <s v="I"/>
    <s v="Südtirol"/>
    <n v="3"/>
    <x v="1"/>
    <x v="52"/>
    <x v="77"/>
    <x v="31"/>
    <s v="-/-/-/-/-"/>
    <s v="-/-/-/-/-"/>
    <x v="66"/>
    <n v="2020"/>
    <s v="-/-/-/-"/>
    <s v="Kellerei Schreckbichl"/>
    <s v="Südtirolkurzurlaub 2020"/>
    <m/>
    <m/>
    <n v="76.5"/>
    <n v="25.5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1"/>
  </r>
  <r>
    <s v="R"/>
    <x v="3"/>
    <s v="I"/>
    <s v="Südtirol"/>
    <n v="2"/>
    <x v="3"/>
    <x v="52"/>
    <x v="78"/>
    <x v="32"/>
    <s v="-/-/-/2021/-"/>
    <s v="-/-/-/2028/-"/>
    <x v="67"/>
    <n v="2020"/>
    <s v="-/-/-/-"/>
    <s v="Kellerei Schreckbichl"/>
    <s v="Südtirolkurzurlaub 2020"/>
    <m/>
    <m/>
    <n v="57.8"/>
    <n v="86.699999999999989"/>
    <s v="-"/>
    <m/>
    <m/>
    <s v="-"/>
    <m/>
    <m/>
    <s v="-"/>
    <m/>
    <m/>
    <m/>
    <n v="2021"/>
    <n v="2028"/>
    <m/>
    <m/>
    <n v="12.4853384"/>
    <n v="41.894801999999999"/>
    <n v="11.354780099999999"/>
    <n v="46.498112499999998"/>
    <s v="41,894802;12,4853384"/>
    <s v="46,4981125;11,3547801"/>
    <n v="2028"/>
    <m/>
    <x v="1"/>
  </r>
  <r>
    <s v="R"/>
    <x v="7"/>
    <s v="I"/>
    <s v="Südtirol"/>
    <n v="2"/>
    <x v="2"/>
    <x v="52"/>
    <x v="79"/>
    <x v="4"/>
    <s v="-/-/-/-/-"/>
    <s v="-/-/-/-/-"/>
    <x v="68"/>
    <n v="2020"/>
    <s v="-/-/-/-"/>
    <s v="Kellerei Schreckbichl"/>
    <s v="Südtirolkurzurlaub 2020"/>
    <m/>
    <m/>
    <n v="33.200000000000003"/>
    <n v="33.200000000000003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1"/>
  </r>
  <r>
    <s v="R"/>
    <x v="7"/>
    <s v="I"/>
    <s v="Südtirol"/>
    <n v="4"/>
    <x v="3"/>
    <x v="52"/>
    <x v="80"/>
    <x v="17"/>
    <s v="-/-/-/-/-"/>
    <s v="-/-/-/-/-"/>
    <x v="69"/>
    <n v="2020"/>
    <s v="-/-/-/-"/>
    <s v="Kellerei Schreckbichl"/>
    <s v="Südtirolkurzurlaub 2020"/>
    <m/>
    <m/>
    <n v="99.6"/>
    <n v="74.699999999999989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1"/>
  </r>
  <r>
    <s v="R"/>
    <x v="7"/>
    <s v="I"/>
    <s v="Südtirol"/>
    <n v="3"/>
    <x v="3"/>
    <x v="52"/>
    <x v="81"/>
    <x v="1"/>
    <s v="-/-/-/-/-"/>
    <s v="-/-/-/-/-"/>
    <x v="70"/>
    <n v="2020"/>
    <s v="-/-/-/-"/>
    <s v="Kellerei Schreckbichl"/>
    <s v="Südtirolkurzurlaub 2020"/>
    <m/>
    <m/>
    <n v="82.5"/>
    <n v="82.5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1"/>
  </r>
  <r>
    <s v="R"/>
    <x v="7"/>
    <s v="I"/>
    <s v="Südtirol"/>
    <n v="1"/>
    <x v="1"/>
    <x v="52"/>
    <x v="82"/>
    <x v="4"/>
    <s v="-/-/-/-/-"/>
    <s v="-/-/-/-/-"/>
    <x v="71"/>
    <n v="2020"/>
    <s v="-/-/-/-"/>
    <s v="Kellerei Schreckbichl"/>
    <s v="Südtirolkurzurlaub 2020"/>
    <m/>
    <m/>
    <n v="59.9"/>
    <n v="59.9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2"/>
  </r>
  <r>
    <s v="W"/>
    <x v="2"/>
    <s v="I"/>
    <s v="Südtirol"/>
    <n v="2"/>
    <x v="2"/>
    <x v="52"/>
    <x v="82"/>
    <x v="21"/>
    <s v="-/-/-/-/-"/>
    <s v="-/-/-/-/-"/>
    <x v="72"/>
    <n v="2020"/>
    <s v="-/-/-/-"/>
    <s v="Kellerei Schreckbichl"/>
    <s v="Südtirolkurzurlaub 2020"/>
    <m/>
    <m/>
    <n v="47.8"/>
    <n v="47.8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16"/>
  </r>
  <r>
    <s v="W"/>
    <x v="2"/>
    <s v="I"/>
    <s v="Südtirol"/>
    <n v="3"/>
    <x v="3"/>
    <x v="52"/>
    <x v="82"/>
    <x v="22"/>
    <s v="2020/-/-/2021/-"/>
    <s v="2028/-/-/2026/-"/>
    <x v="5"/>
    <n v="2020"/>
    <s v="94/-/-/92,5"/>
    <s v="Kellerei Schreckbichl"/>
    <s v="Südtirolkurzurlaub 2020"/>
    <m/>
    <m/>
    <n v="73.5"/>
    <n v="73.5"/>
    <n v="94"/>
    <n v="2020"/>
    <n v="2028"/>
    <s v="-"/>
    <m/>
    <m/>
    <s v="-"/>
    <m/>
    <m/>
    <n v="92.5"/>
    <n v="2021"/>
    <n v="2026"/>
    <m/>
    <m/>
    <n v="12.4853384"/>
    <n v="41.894801999999999"/>
    <n v="11.354780099999999"/>
    <n v="46.498112499999998"/>
    <s v="41,894802;12,4853384"/>
    <s v="46,4981125;11,3547801"/>
    <n v="2026"/>
    <m/>
    <x v="16"/>
  </r>
  <r>
    <s v="WM"/>
    <x v="14"/>
    <s v="I"/>
    <s v="Südtirol"/>
    <n v="1"/>
    <x v="0"/>
    <x v="52"/>
    <x v="83"/>
    <x v="22"/>
    <s v="-/-/-/2016/-"/>
    <s v="-/-/-/2021/-"/>
    <x v="73"/>
    <n v="2020"/>
    <s v="-/-/-/90,5"/>
    <s v="Kellerei Schreckbichl"/>
    <s v="Südtirolkurzurlaub 2020"/>
    <m/>
    <m/>
    <n v="61.5"/>
    <n v="0"/>
    <s v="-"/>
    <m/>
    <m/>
    <s v="-"/>
    <m/>
    <m/>
    <s v="-"/>
    <m/>
    <m/>
    <n v="90.5"/>
    <n v="2016"/>
    <n v="2021"/>
    <m/>
    <m/>
    <n v="12.4853384"/>
    <n v="41.894801999999999"/>
    <n v="11.354780099999999"/>
    <n v="46.498112499999998"/>
    <s v="41,894802;12,4853384"/>
    <s v="46,4981125;11,3547801"/>
    <n v="2021"/>
    <m/>
    <x v="0"/>
  </r>
  <r>
    <s v="W"/>
    <x v="2"/>
    <s v="I"/>
    <s v="Südtirol"/>
    <n v="3"/>
    <x v="3"/>
    <x v="53"/>
    <x v="84"/>
    <x v="15"/>
    <s v="2020/-/-/-/-"/>
    <s v="2023/-/-/-/-"/>
    <x v="16"/>
    <n v="2020"/>
    <s v="92/-/-/-"/>
    <s v="Kellerei Girlan"/>
    <s v="Südtirolkurzurlaub 2020"/>
    <m/>
    <m/>
    <n v="63"/>
    <n v="63"/>
    <n v="92"/>
    <n v="2020"/>
    <n v="2023"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3"/>
    <m/>
    <x v="1"/>
  </r>
  <r>
    <s v="R"/>
    <x v="7"/>
    <s v="I"/>
    <s v="Südtirol"/>
    <n v="1"/>
    <x v="1"/>
    <x v="53"/>
    <x v="85"/>
    <x v="32"/>
    <s v="2020/-/-/-/-"/>
    <s v="2026/-/-/-/-"/>
    <x v="41"/>
    <n v="2020"/>
    <s v="93/-/-/-"/>
    <s v="Kellerei Girlan"/>
    <s v="Südtirolkurzurlaub 2020"/>
    <m/>
    <m/>
    <n v="33.5"/>
    <n v="33.5"/>
    <n v="93"/>
    <n v="2020"/>
    <n v="2026"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6"/>
    <m/>
    <x v="1"/>
  </r>
  <r>
    <s v="R"/>
    <x v="3"/>
    <s v="I"/>
    <s v="Südtirol"/>
    <n v="2"/>
    <x v="2"/>
    <x v="53"/>
    <x v="84"/>
    <x v="1"/>
    <s v="-/-/-/-/-"/>
    <s v="-/-/-/-/-"/>
    <x v="66"/>
    <n v="2020"/>
    <s v="-/-/-/-"/>
    <s v="Kellerei Girlan"/>
    <s v="Südtirolkurzurlaub 2020"/>
    <m/>
    <m/>
    <n v="51"/>
    <n v="51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1"/>
  </r>
  <r>
    <s v="R"/>
    <x v="2"/>
    <s v="I"/>
    <s v="Südtirol"/>
    <n v="6"/>
    <x v="4"/>
    <x v="53"/>
    <x v="86"/>
    <x v="1"/>
    <s v="-/-/-/-/-"/>
    <s v="-/-/-/-/-"/>
    <x v="74"/>
    <n v="2020"/>
    <s v="-/-/-/-"/>
    <s v="Kellerei Girlan"/>
    <s v="Südtirolkurzurlaub 2020"/>
    <m/>
    <m/>
    <n v="85.199999999999989"/>
    <n v="85.199999999999989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1"/>
  </r>
  <r>
    <s v="R"/>
    <x v="7"/>
    <s v="I"/>
    <s v="Südtirol"/>
    <n v="0"/>
    <x v="1"/>
    <x v="33"/>
    <x v="59"/>
    <x v="1"/>
    <s v="-/-/-/-/2020"/>
    <s v="-/-/-/-/2027"/>
    <x v="0"/>
    <n v="2020"/>
    <s v="-/-/-/-"/>
    <s v="Geschenk Kirchers"/>
    <s v="Geschenk Kirchers"/>
    <m/>
    <m/>
    <n v="0"/>
    <n v="0"/>
    <s v="-"/>
    <m/>
    <m/>
    <m/>
    <m/>
    <m/>
    <m/>
    <m/>
    <m/>
    <m/>
    <m/>
    <m/>
    <n v="2020"/>
    <n v="2027"/>
    <n v="12.4853384"/>
    <n v="41.894801999999999"/>
    <n v="11.354780099999999"/>
    <n v="46.498112499999998"/>
    <s v="41,894802;12,4853384"/>
    <s v="46,4981125;11,3547801"/>
    <n v="2027"/>
    <d v="2020-08-23T00:00:00"/>
    <x v="11"/>
  </r>
  <r>
    <s v="R"/>
    <x v="7"/>
    <s v="F"/>
    <s v="Languedoc"/>
    <n v="36"/>
    <x v="6"/>
    <x v="54"/>
    <x v="87"/>
    <x v="4"/>
    <s v="-/-/-/-/-"/>
    <s v="-/-/-/-/-"/>
    <x v="75"/>
    <n v="2020"/>
    <s v="-/-/-/-"/>
    <s v="Gottardi"/>
    <s v="Weinkauf Winter 2020"/>
    <m/>
    <m/>
    <n v="268.2"/>
    <n v="67.05"/>
    <s v="-"/>
    <m/>
    <m/>
    <s v="-"/>
    <m/>
    <m/>
    <s v="-"/>
    <m/>
    <m/>
    <m/>
    <m/>
    <m/>
    <m/>
    <m/>
    <n v="2.3514615999999999"/>
    <n v="48.856696900000003"/>
    <n v="3.8968699999999998"/>
    <n v="43.598500000000001"/>
    <s v="48,8566969;2,3514616"/>
    <s v="43,5985;3,89687"/>
    <n v="9999"/>
    <d v="2020-09-25T00:00:00"/>
    <x v="1"/>
  </r>
  <r>
    <s v="RM"/>
    <x v="2"/>
    <s v="F"/>
    <s v="Languedoc"/>
    <n v="0"/>
    <x v="1"/>
    <x v="54"/>
    <x v="87"/>
    <x v="4"/>
    <s v="-/-/-/-/-"/>
    <s v="-/-/-/-/-"/>
    <x v="1"/>
    <n v="2020"/>
    <s v="-/-/-/-"/>
    <s v="Gottardi"/>
    <s v="Bonus Weinkauf"/>
    <m/>
    <m/>
    <n v="0"/>
    <n v="0"/>
    <s v="-"/>
    <m/>
    <m/>
    <s v="-"/>
    <m/>
    <m/>
    <s v="-"/>
    <m/>
    <m/>
    <m/>
    <m/>
    <m/>
    <m/>
    <m/>
    <n v="2.3514615999999999"/>
    <n v="48.856696900000003"/>
    <n v="3.8968699999999998"/>
    <n v="43.598500000000001"/>
    <s v="48,8566969;2,3514616"/>
    <s v="43,5985;3,89687"/>
    <n v="9999"/>
    <d v="2021-04-16T00:00:00"/>
    <x v="17"/>
  </r>
  <r>
    <s v="R"/>
    <x v="10"/>
    <s v="I"/>
    <s v="Sizilien"/>
    <n v="2"/>
    <x v="7"/>
    <x v="55"/>
    <x v="88"/>
    <x v="26"/>
    <s v="-/-/-/-/-"/>
    <s v="-/-/-/-/-"/>
    <x v="40"/>
    <n v="2020"/>
    <s v="-/-/-/-"/>
    <s v="Hostaria 2020"/>
    <s v="Hostaria 2020"/>
    <m/>
    <m/>
    <n v="40"/>
    <n v="0"/>
    <s v="-"/>
    <m/>
    <m/>
    <s v="-"/>
    <m/>
    <m/>
    <s v="-"/>
    <m/>
    <m/>
    <m/>
    <m/>
    <m/>
    <m/>
    <m/>
    <n v="12.4853384"/>
    <n v="41.894801999999999"/>
    <n v="14.155048000000001"/>
    <n v="37.587794000000002"/>
    <s v="41,894802;12,4853384"/>
    <s v="37,587794;14,155048"/>
    <n v="9999"/>
    <d v="2020-10-14T00:00:00"/>
    <x v="2"/>
  </r>
  <r>
    <s v="RM"/>
    <x v="17"/>
    <s v="I"/>
    <s v="Toscana"/>
    <n v="0"/>
    <x v="0"/>
    <x v="56"/>
    <x v="89"/>
    <x v="1"/>
    <s v="-/-/-/2017/-"/>
    <s v="-/-/-/2021/-"/>
    <x v="0"/>
    <n v="2020"/>
    <s v="-/-/-/CT90,7"/>
    <s v="Geschenk Moni/Apotheke"/>
    <s v="Geschenk Moni/Apotheke"/>
    <m/>
    <m/>
    <n v="0"/>
    <n v="0"/>
    <s v="-"/>
    <m/>
    <m/>
    <s v="-"/>
    <m/>
    <m/>
    <s v="-"/>
    <m/>
    <m/>
    <s v="CT90,7"/>
    <n v="2017"/>
    <n v="2021"/>
    <m/>
    <m/>
    <n v="12.4853384"/>
    <n v="41.894801999999999"/>
    <n v="11.2555757"/>
    <n v="43.769871199999997"/>
    <s v="41,894802;12,4853384"/>
    <s v="43,7698712;11,2555757"/>
    <n v="2021"/>
    <d v="2020-10-14T00:00:00"/>
    <x v="1"/>
  </r>
  <r>
    <s v="R"/>
    <x v="2"/>
    <s v="I"/>
    <s v="Toscana"/>
    <n v="0"/>
    <x v="7"/>
    <x v="57"/>
    <x v="90"/>
    <x v="1"/>
    <s v="-/-/-/-/-"/>
    <s v="-/-/-/-/-"/>
    <x v="0"/>
    <n v="2020"/>
    <s v="-/-/-/-"/>
    <s v="Mitbringsel Guni"/>
    <s v="Mitbringsel Guni"/>
    <m/>
    <m/>
    <n v="0"/>
    <n v="0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0-10-03T00:00:00"/>
    <x v="0"/>
  </r>
  <r>
    <s v="Ü"/>
    <x v="18"/>
    <s v="A"/>
    <s v="Burgenland"/>
    <n v="0"/>
    <x v="1"/>
    <x v="58"/>
    <x v="2"/>
    <x v="15"/>
    <s v="-/-/-/-/-"/>
    <s v="-/-/-/-/-"/>
    <x v="0"/>
    <n v="2020"/>
    <s v="-/-/-/-"/>
    <s v="Bei Inventur gefunden"/>
    <s v="Bei Inventur gefunden"/>
    <m/>
    <m/>
    <n v="0"/>
    <n v="0"/>
    <m/>
    <m/>
    <m/>
    <m/>
    <m/>
    <m/>
    <m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d v="2020-10-03T00:00:00"/>
    <x v="18"/>
  </r>
  <r>
    <s v="Ü"/>
    <x v="15"/>
    <s v="SLO"/>
    <s v="Slowenien"/>
    <n v="0"/>
    <x v="1"/>
    <x v="59"/>
    <x v="91"/>
    <x v="33"/>
    <s v="-/-/-/-/-"/>
    <s v="-/-/-/-/-"/>
    <x v="0"/>
    <n v="2020"/>
    <s v="-/-/-/-"/>
    <s v="Bei Inventur gefunden"/>
    <s v="Bei Inventur gefunden"/>
    <m/>
    <m/>
    <n v="0"/>
    <n v="0"/>
    <m/>
    <m/>
    <m/>
    <m/>
    <m/>
    <m/>
    <m/>
    <m/>
    <m/>
    <m/>
    <m/>
    <m/>
    <m/>
    <m/>
    <n v="14.4808369"/>
    <n v="45.813311300000002"/>
    <n v="14.4808369"/>
    <n v="45.813311300000002"/>
    <s v="45,8133113;14,4808369"/>
    <s v="45,8133113;14,4808369"/>
    <n v="9999"/>
    <d v="2020-10-03T00:00:00"/>
    <x v="18"/>
  </r>
  <r>
    <s v="Ü"/>
    <x v="15"/>
    <s v="F"/>
    <s v="Korsika"/>
    <n v="0"/>
    <x v="2"/>
    <x v="60"/>
    <x v="92"/>
    <x v="34"/>
    <s v="-/-/-/-/-"/>
    <s v="-/-/-/-/-"/>
    <x v="0"/>
    <n v="2020"/>
    <s v="-/-/-/-"/>
    <s v="Bei Inventur gefunden"/>
    <s v="Bei Inventur gefunden"/>
    <m/>
    <m/>
    <n v="0"/>
    <n v="0"/>
    <m/>
    <m/>
    <m/>
    <m/>
    <m/>
    <m/>
    <m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d v="2020-10-03T00:00:00"/>
    <x v="1"/>
  </r>
  <r>
    <s v="Ü"/>
    <x v="1"/>
    <s v="A"/>
    <s v="Burgenland"/>
    <n v="0"/>
    <x v="1"/>
    <x v="61"/>
    <x v="93"/>
    <x v="6"/>
    <s v="-/-/-/-/-"/>
    <s v="-/-/-/-/-"/>
    <x v="0"/>
    <n v="2020"/>
    <s v="-/-/-/-"/>
    <s v="Bei Inventur gefunden"/>
    <s v="Bei Inventur gefunden"/>
    <m/>
    <m/>
    <n v="0"/>
    <n v="0"/>
    <m/>
    <m/>
    <m/>
    <m/>
    <m/>
    <m/>
    <m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d v="2020-10-03T00:00:00"/>
    <x v="1"/>
  </r>
  <r>
    <s v="Ü"/>
    <x v="6"/>
    <s v="I"/>
    <s v="Südtirol"/>
    <n v="0"/>
    <x v="1"/>
    <x v="62"/>
    <x v="94"/>
    <x v="22"/>
    <s v="-/-/-/-/-"/>
    <s v="-/-/-/-/-"/>
    <x v="0"/>
    <n v="2020"/>
    <s v="-/-/-/-"/>
    <s v="Bei Inventur gefunden"/>
    <s v="Bei Inventur gefunden"/>
    <m/>
    <m/>
    <n v="0"/>
    <n v="0"/>
    <m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10-03T00:00:00"/>
    <x v="1"/>
  </r>
  <r>
    <s v="Ü"/>
    <x v="3"/>
    <s v="I"/>
    <s v="Südtirol"/>
    <n v="0"/>
    <x v="1"/>
    <x v="63"/>
    <x v="95"/>
    <x v="31"/>
    <s v="-/-/-/-/-"/>
    <s v="-/-/-/-/-"/>
    <x v="0"/>
    <n v="2020"/>
    <s v="-/-/-/-"/>
    <s v="Bei Inventur gefunden"/>
    <s v="Bei Inventur gefunden"/>
    <m/>
    <m/>
    <n v="0"/>
    <n v="0"/>
    <m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10-03T00:00:00"/>
    <x v="1"/>
  </r>
  <r>
    <s v="R"/>
    <x v="1"/>
    <s v="I"/>
    <s v="Südtirol"/>
    <n v="0"/>
    <x v="1"/>
    <x v="64"/>
    <x v="96"/>
    <x v="1"/>
    <s v="-/-/-/-/-"/>
    <s v="-/-/-/-/-"/>
    <x v="0"/>
    <n v="2020"/>
    <s v="-/-/-/-"/>
    <s v="Mitbringsel Eva/Martin"/>
    <s v="Flügge Mädels"/>
    <m/>
    <m/>
    <n v="0"/>
    <n v="0"/>
    <s v="-"/>
    <m/>
    <m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09-29T00:00:00"/>
    <x v="19"/>
  </r>
  <r>
    <s v="R"/>
    <x v="6"/>
    <s v="F"/>
    <s v="Burgund"/>
    <n v="0"/>
    <x v="0"/>
    <x v="65"/>
    <x v="97"/>
    <x v="32"/>
    <s v="-/-/-/2014/-"/>
    <s v="-/-/-/2017/-"/>
    <x v="0"/>
    <n v="2020"/>
    <s v="-/-/-/91,3"/>
    <s v="Mitbringsel Eltern"/>
    <s v="Lilli Rom"/>
    <m/>
    <m/>
    <n v="0"/>
    <n v="0"/>
    <m/>
    <m/>
    <m/>
    <m/>
    <m/>
    <m/>
    <m/>
    <m/>
    <m/>
    <n v="91.3"/>
    <n v="2014"/>
    <n v="2017"/>
    <m/>
    <m/>
    <n v="2.3514615999999999"/>
    <n v="48.856696900000003"/>
    <n v="4.2224862999999999"/>
    <n v="47.278087200000002"/>
    <s v="48,8566969;2,3514616"/>
    <s v="47,2780872;4,2224863"/>
    <n v="2017"/>
    <d v="2020-09-25T00:00:00"/>
    <x v="8"/>
  </r>
  <r>
    <s v="R"/>
    <x v="3"/>
    <s v="I"/>
    <s v="Toscana"/>
    <n v="3"/>
    <x v="3"/>
    <x v="66"/>
    <x v="98"/>
    <x v="1"/>
    <s v="2019/-/-/-/-"/>
    <s v="2028/-/-/-/-"/>
    <x v="76"/>
    <n v="2020"/>
    <s v="92/-/-/-"/>
    <s v="Le Fonti"/>
    <s v="Toskanaurlaub 2020"/>
    <m/>
    <m/>
    <n v="90"/>
    <n v="90"/>
    <n v="92"/>
    <n v="2019"/>
    <n v="2028"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2028"/>
    <d v="2020-09-25T00:00:00"/>
    <x v="3"/>
  </r>
  <r>
    <s v="R"/>
    <x v="3"/>
    <s v="I"/>
    <s v="Toscana"/>
    <n v="3"/>
    <x v="3"/>
    <x v="66"/>
    <x v="99"/>
    <x v="1"/>
    <s v="-/-/-/2022/-"/>
    <s v="-/-/-/2039/-"/>
    <x v="0"/>
    <n v="2020"/>
    <s v="-/-/-/-"/>
    <s v="Le Fonti"/>
    <s v="Toskanaurlaub 2020"/>
    <m/>
    <m/>
    <n v="0"/>
    <n v="0"/>
    <m/>
    <m/>
    <m/>
    <m/>
    <m/>
    <m/>
    <m/>
    <m/>
    <m/>
    <m/>
    <n v="2022"/>
    <n v="2039"/>
    <m/>
    <m/>
    <n v="12.4853384"/>
    <n v="41.894801999999999"/>
    <n v="11.2555757"/>
    <n v="43.769871199999997"/>
    <s v="41,894802;12,4853384"/>
    <s v="43,7698712;11,2555757"/>
    <n v="2039"/>
    <d v="2020-09-25T00:00:00"/>
    <x v="3"/>
  </r>
  <r>
    <s v="R"/>
    <x v="1"/>
    <s v="I"/>
    <s v="Toscana"/>
    <n v="3"/>
    <x v="3"/>
    <x v="66"/>
    <x v="5"/>
    <x v="1"/>
    <s v="2019/-/-/2019/-"/>
    <s v="2027/-/-/2028/-"/>
    <x v="0"/>
    <n v="2020"/>
    <s v="91/-/-/-"/>
    <s v="Le Fonti"/>
    <s v="Toskanaurlaub 2020"/>
    <m/>
    <m/>
    <n v="0"/>
    <n v="0"/>
    <n v="91"/>
    <n v="2019"/>
    <n v="2027"/>
    <m/>
    <m/>
    <m/>
    <m/>
    <m/>
    <m/>
    <m/>
    <n v="2019"/>
    <n v="2028"/>
    <m/>
    <m/>
    <n v="12.4853384"/>
    <n v="41.894801999999999"/>
    <n v="11.2555757"/>
    <n v="43.769871199999997"/>
    <s v="41,894802;12,4853384"/>
    <s v="43,7698712;11,2555757"/>
    <n v="2027"/>
    <d v="2020-09-25T00:00:00"/>
    <x v="1"/>
  </r>
  <r>
    <s v="O"/>
    <x v="4"/>
    <s v="I"/>
    <s v="Toscana"/>
    <n v="3"/>
    <x v="3"/>
    <x v="66"/>
    <x v="100"/>
    <x v="1"/>
    <s v="-/-/-/-/-"/>
    <s v="-/-/-/-/-"/>
    <x v="0"/>
    <n v="2020"/>
    <s v="-/-/-/-"/>
    <s v="Le Fonti"/>
    <s v="Toskanaurlaub 2020"/>
    <m/>
    <m/>
    <n v="0"/>
    <n v="0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0-09-25T00:00:00"/>
    <x v="9"/>
  </r>
  <r>
    <s v="R"/>
    <x v="3"/>
    <s v="I"/>
    <s v="Toscana"/>
    <n v="1"/>
    <x v="1"/>
    <x v="67"/>
    <x v="101"/>
    <x v="1"/>
    <s v="-/-/-/-/-"/>
    <s v="-/-/-/-/-"/>
    <x v="77"/>
    <n v="2020"/>
    <s v="-/-/-/-"/>
    <s v="Renzo Marinai"/>
    <s v="Toskanaurlaub 2020"/>
    <m/>
    <m/>
    <n v="65"/>
    <n v="65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0-09-25T00:00:00"/>
    <x v="20"/>
  </r>
  <r>
    <s v="R"/>
    <x v="1"/>
    <s v="I"/>
    <s v="Toscana"/>
    <n v="1"/>
    <x v="1"/>
    <x v="67"/>
    <x v="102"/>
    <x v="5"/>
    <s v="2018/-/-/2020/-"/>
    <s v="2030/-/-/2030/-"/>
    <x v="11"/>
    <n v="2020"/>
    <s v="94/-/-/93"/>
    <s v="Renzo Marinai"/>
    <s v="Toskanaurlaub 2020"/>
    <m/>
    <m/>
    <n v="35"/>
    <n v="35"/>
    <n v="94"/>
    <n v="2018"/>
    <n v="2030"/>
    <m/>
    <m/>
    <m/>
    <m/>
    <m/>
    <m/>
    <n v="93"/>
    <n v="2020"/>
    <n v="2030"/>
    <m/>
    <m/>
    <n v="12.4853384"/>
    <n v="41.894801999999999"/>
    <n v="11.2555757"/>
    <n v="43.769871199999997"/>
    <s v="41,894802;12,4853384"/>
    <s v="43,7698712;11,2555757"/>
    <n v="2030"/>
    <d v="2020-09-25T00:00:00"/>
    <x v="3"/>
  </r>
  <r>
    <s v="R"/>
    <x v="3"/>
    <s v="I"/>
    <s v="Toscana"/>
    <n v="2"/>
    <x v="2"/>
    <x v="67"/>
    <x v="102"/>
    <x v="5"/>
    <s v="-/-/-/-/-"/>
    <s v="-/-/-/-/-"/>
    <x v="11"/>
    <n v="2020"/>
    <s v="-/-/-/-"/>
    <s v="Renzo Marinai"/>
    <s v="Toskanaurlaub 2020"/>
    <m/>
    <m/>
    <n v="70"/>
    <n v="70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0-09-25T00:00:00"/>
    <x v="3"/>
  </r>
  <r>
    <s v="R"/>
    <x v="3"/>
    <s v="I"/>
    <s v="Toscana"/>
    <n v="15"/>
    <x v="3"/>
    <x v="67"/>
    <x v="5"/>
    <x v="1"/>
    <s v="-/-/-/2020/-"/>
    <s v="-/-/-/2032/-"/>
    <x v="14"/>
    <n v="2020"/>
    <s v="-/-/-/91"/>
    <s v="Renzo Marinai"/>
    <s v="Toskanaurlaub 2020"/>
    <m/>
    <m/>
    <n v="375"/>
    <n v="75"/>
    <m/>
    <m/>
    <m/>
    <m/>
    <m/>
    <m/>
    <m/>
    <m/>
    <m/>
    <n v="91"/>
    <n v="2020"/>
    <n v="2032"/>
    <m/>
    <m/>
    <n v="12.4853384"/>
    <n v="41.894801999999999"/>
    <n v="11.2555757"/>
    <n v="43.769871199999997"/>
    <s v="41,894802;12,4853384"/>
    <s v="43,7698712;11,2555757"/>
    <n v="2032"/>
    <d v="2020-09-25T00:00:00"/>
    <x v="3"/>
  </r>
  <r>
    <s v="R"/>
    <x v="7"/>
    <s v="I"/>
    <s v="Toscana"/>
    <n v="6"/>
    <x v="0"/>
    <x v="67"/>
    <x v="4"/>
    <x v="1"/>
    <s v="-/-/-/-/-"/>
    <s v="-/-/-/-/-"/>
    <x v="78"/>
    <n v="2020"/>
    <s v="-/-/-/-"/>
    <s v="Renzo Marinai"/>
    <s v="Toskanaurlaub 2020"/>
    <m/>
    <m/>
    <n v="102"/>
    <n v="0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0-09-25T00:00:00"/>
    <x v="19"/>
  </r>
  <r>
    <s v="R"/>
    <x v="3"/>
    <s v="I"/>
    <s v="Toscana"/>
    <n v="1"/>
    <x v="1"/>
    <x v="68"/>
    <x v="103"/>
    <x v="1"/>
    <s v="-/2023/-/2024/-"/>
    <s v="-/2048/-/2041/-"/>
    <x v="77"/>
    <n v="2020"/>
    <s v="-/96/-/94,5"/>
    <s v="Castellare in Castellina"/>
    <s v="Toskanaurlaub 2020"/>
    <m/>
    <m/>
    <n v="65"/>
    <n v="65"/>
    <m/>
    <m/>
    <m/>
    <n v="96"/>
    <n v="2023"/>
    <n v="2048"/>
    <m/>
    <m/>
    <m/>
    <n v="94.5"/>
    <n v="2024"/>
    <n v="2041"/>
    <m/>
    <m/>
    <n v="12.4853384"/>
    <n v="41.894801999999999"/>
    <n v="11.2555757"/>
    <n v="43.769871199999997"/>
    <s v="41,894802;12,4853384"/>
    <s v="43,7698712;11,2555757"/>
    <n v="2041"/>
    <d v="2020-09-25T00:00:00"/>
    <x v="6"/>
  </r>
  <r>
    <s v="R"/>
    <x v="7"/>
    <s v="I"/>
    <s v="Toscana"/>
    <n v="2"/>
    <x v="2"/>
    <x v="68"/>
    <x v="104"/>
    <x v="1"/>
    <s v="-/2022/-/2022/-"/>
    <s v="-/2033/-/2027/-"/>
    <x v="79"/>
    <n v="2020"/>
    <s v="-/90/-/88,5"/>
    <s v="Castellare in Castellina"/>
    <s v="Toskanaurlaub 2020"/>
    <m/>
    <m/>
    <n v="56"/>
    <n v="56"/>
    <m/>
    <m/>
    <m/>
    <n v="90"/>
    <n v="2022"/>
    <n v="2033"/>
    <m/>
    <m/>
    <m/>
    <n v="88.5"/>
    <n v="2022"/>
    <n v="2027"/>
    <m/>
    <m/>
    <n v="12.4853384"/>
    <n v="41.894801999999999"/>
    <n v="11.2555757"/>
    <n v="43.769871199999997"/>
    <s v="41,894802;12,4853384"/>
    <s v="43,7698712;11,2555757"/>
    <n v="2027"/>
    <d v="2020-09-25T00:00:00"/>
    <x v="12"/>
  </r>
  <r>
    <s v="R"/>
    <x v="2"/>
    <s v="I"/>
    <s v="Toscana"/>
    <n v="12"/>
    <x v="0"/>
    <x v="68"/>
    <x v="4"/>
    <x v="5"/>
    <s v="-/2020/-/2020/-"/>
    <s v="-/2027/-/2027/-"/>
    <x v="80"/>
    <n v="2020"/>
    <s v="-/90/-/89,6"/>
    <s v="Castellare in Castellina"/>
    <s v="Toskanaurlaub 2020"/>
    <m/>
    <m/>
    <n v="174"/>
    <n v="0"/>
    <m/>
    <m/>
    <m/>
    <n v="90"/>
    <n v="2020"/>
    <n v="2027"/>
    <m/>
    <m/>
    <m/>
    <n v="89.6"/>
    <n v="2020"/>
    <n v="2027"/>
    <m/>
    <m/>
    <n v="12.4853384"/>
    <n v="41.894801999999999"/>
    <n v="11.2555757"/>
    <n v="43.769871199999997"/>
    <s v="41,894802;12,4853384"/>
    <s v="43,7698712;11,2555757"/>
    <n v="2027"/>
    <d v="2020-09-25T00:00:00"/>
    <x v="1"/>
  </r>
  <r>
    <s v="RM"/>
    <x v="7"/>
    <s v="I"/>
    <s v="Toscana"/>
    <n v="0"/>
    <x v="1"/>
    <x v="69"/>
    <x v="105"/>
    <x v="5"/>
    <s v="-/-/-/-/-"/>
    <s v="-/-/-/-/-"/>
    <x v="0"/>
    <n v="2020"/>
    <s v="-/-/-/-"/>
    <s v="Fattoria di Felsina"/>
    <s v="Toskanaurlaub 2020"/>
    <m/>
    <m/>
    <n v="0"/>
    <n v="0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1-04-16T00:00:00"/>
    <x v="21"/>
  </r>
  <r>
    <s v="W"/>
    <x v="2"/>
    <s v="I"/>
    <s v="Toscana"/>
    <n v="3"/>
    <x v="3"/>
    <x v="69"/>
    <x v="106"/>
    <x v="22"/>
    <s v="2020/-/-/2020/-"/>
    <s v="2026/-/-/2025/-"/>
    <x v="81"/>
    <n v="2020"/>
    <s v="92/-/-/-"/>
    <s v="Fattoria di Felsina"/>
    <s v="Toskanaurlaub 2020"/>
    <m/>
    <m/>
    <n v="45"/>
    <n v="45"/>
    <n v="92"/>
    <n v="2020"/>
    <n v="2026"/>
    <m/>
    <m/>
    <m/>
    <m/>
    <m/>
    <m/>
    <m/>
    <n v="2020"/>
    <n v="2025"/>
    <m/>
    <m/>
    <n v="12.4853384"/>
    <n v="41.894801999999999"/>
    <n v="11.2555757"/>
    <n v="43.769871199999997"/>
    <s v="41,894802;12,4853384"/>
    <s v="43,7698712;11,2555757"/>
    <n v="2025"/>
    <d v="2020-09-25T00:00:00"/>
    <x v="13"/>
  </r>
  <r>
    <s v="S"/>
    <x v="7"/>
    <s v="I"/>
    <s v="Toscana"/>
    <n v="6"/>
    <x v="0"/>
    <x v="69"/>
    <x v="38"/>
    <x v="6"/>
    <s v="-/-/-/-/-"/>
    <s v="-/-/-/-/-"/>
    <x v="81"/>
    <n v="2020"/>
    <s v="-/-/-/-"/>
    <s v="Fattoria di Felsina"/>
    <s v="Toskanaurlaub 2020"/>
    <m/>
    <m/>
    <n v="90"/>
    <n v="0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0-09-25T00:00:00"/>
    <x v="22"/>
  </r>
  <r>
    <s v="Ü"/>
    <x v="13"/>
    <s v="I"/>
    <s v="Toscana"/>
    <n v="3"/>
    <x v="2"/>
    <x v="69"/>
    <x v="11"/>
    <x v="6"/>
    <s v="-/-/-/-/-"/>
    <s v="-/-/-/-/-"/>
    <x v="14"/>
    <n v="2020"/>
    <s v="-/-/-/-"/>
    <s v="Fattoria di Felsina"/>
    <s v="Toskanaurlaub 2020"/>
    <m/>
    <m/>
    <n v="75"/>
    <n v="50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0-09-25T00:00:00"/>
    <x v="1"/>
  </r>
  <r>
    <s v="R"/>
    <x v="1"/>
    <s v="I"/>
    <s v="Toscana"/>
    <n v="3"/>
    <x v="3"/>
    <x v="69"/>
    <x v="107"/>
    <x v="4"/>
    <s v="2020/-/-/2021/-"/>
    <s v="2040/-/-/2029/-"/>
    <x v="11"/>
    <n v="2020"/>
    <s v="94/-/-/92,1"/>
    <s v="Fattoria di Felsina"/>
    <s v="Toskanaurlaub 2020"/>
    <m/>
    <m/>
    <n v="105"/>
    <n v="105"/>
    <n v="94"/>
    <n v="2020"/>
    <n v="2040"/>
    <m/>
    <m/>
    <m/>
    <m/>
    <m/>
    <m/>
    <n v="92.1"/>
    <n v="2021"/>
    <n v="2029"/>
    <m/>
    <m/>
    <n v="12.4853384"/>
    <n v="41.894801999999999"/>
    <n v="11.2555757"/>
    <n v="43.769871199999997"/>
    <s v="41,894802;12,4853384"/>
    <s v="43,7698712;11,2555757"/>
    <n v="2029"/>
    <d v="2020-09-25T00:00:00"/>
    <x v="1"/>
  </r>
  <r>
    <s v="RM"/>
    <x v="1"/>
    <s v="I"/>
    <s v="Toscana"/>
    <n v="1"/>
    <x v="1"/>
    <x v="69"/>
    <x v="108"/>
    <x v="5"/>
    <s v="2020/-/-/2022/-"/>
    <s v="2040/-/-/2037/-"/>
    <x v="17"/>
    <n v="2020"/>
    <s v="97/-/-/91,9"/>
    <s v="Fattoria di Felsina"/>
    <s v="Toskanaurlaub 2020"/>
    <m/>
    <m/>
    <n v="85"/>
    <n v="85"/>
    <n v="97"/>
    <n v="2020"/>
    <n v="2040"/>
    <m/>
    <m/>
    <m/>
    <m/>
    <m/>
    <m/>
    <n v="91.9"/>
    <n v="2022"/>
    <n v="2037"/>
    <m/>
    <m/>
    <n v="12.4853384"/>
    <n v="41.894801999999999"/>
    <n v="11.2555757"/>
    <n v="43.769871199999997"/>
    <s v="41,894802;12,4853384"/>
    <s v="43,7698712;11,2555757"/>
    <n v="2037"/>
    <d v="2021-04-16T00:00:00"/>
    <x v="23"/>
  </r>
  <r>
    <s v="RK"/>
    <x v="3"/>
    <s v="I"/>
    <s v="Toscana"/>
    <n v="3"/>
    <x v="3"/>
    <x v="69"/>
    <x v="108"/>
    <x v="5"/>
    <s v="2021/-/-/2022/-"/>
    <s v="2045/-/-/2037/-"/>
    <x v="40"/>
    <n v="2020"/>
    <s v="98+/-/-/92,3"/>
    <s v="Fattoria di Felsina"/>
    <s v="Toskanaurlaub 2020"/>
    <m/>
    <m/>
    <n v="60"/>
    <n v="60"/>
    <s v="98+"/>
    <n v="2021"/>
    <n v="2045"/>
    <m/>
    <m/>
    <m/>
    <m/>
    <m/>
    <m/>
    <n v="92.3"/>
    <n v="2022"/>
    <n v="2037"/>
    <m/>
    <m/>
    <n v="12.4853384"/>
    <n v="41.894801999999999"/>
    <n v="11.2555757"/>
    <n v="43.769871199999997"/>
    <s v="41,894802;12,4853384"/>
    <s v="43,7698712;11,2555757"/>
    <n v="2037"/>
    <d v="2020-09-25T00:00:00"/>
    <x v="1"/>
  </r>
  <r>
    <s v="R"/>
    <x v="7"/>
    <s v="I"/>
    <s v="Toscana"/>
    <n v="3"/>
    <x v="3"/>
    <x v="69"/>
    <x v="108"/>
    <x v="5"/>
    <s v="2021/-/-/2023/-"/>
    <s v="2040/-/-/2037/-"/>
    <x v="13"/>
    <n v="2020"/>
    <s v="95/-/-/-"/>
    <s v="Fattoria di Felsina"/>
    <s v="Toskanaurlaub 2020"/>
    <m/>
    <m/>
    <n v="120"/>
    <n v="120"/>
    <n v="95"/>
    <n v="2021"/>
    <n v="2040"/>
    <m/>
    <m/>
    <m/>
    <m/>
    <m/>
    <m/>
    <m/>
    <n v="2023"/>
    <n v="2037"/>
    <m/>
    <m/>
    <n v="12.4853384"/>
    <n v="41.894801999999999"/>
    <n v="11.2555757"/>
    <n v="43.769871199999997"/>
    <s v="41,894802;12,4853384"/>
    <s v="43,7698712;11,2555757"/>
    <n v="2037"/>
    <d v="2020-09-25T00:00:00"/>
    <x v="1"/>
  </r>
  <r>
    <s v="Ü"/>
    <x v="14"/>
    <s v="I"/>
    <s v="Toscana"/>
    <n v="1"/>
    <x v="1"/>
    <x v="6"/>
    <x v="109"/>
    <x v="6"/>
    <s v="2018/-/-/2018/-"/>
    <s v="2030/-/-/2023/-"/>
    <x v="40"/>
    <n v="2020"/>
    <s v="93/-/-/89"/>
    <s v="Castello dei Rampolla"/>
    <s v="Toskanaurlaub 2020"/>
    <m/>
    <m/>
    <n v="20"/>
    <n v="20"/>
    <n v="93"/>
    <n v="2018"/>
    <n v="2030"/>
    <m/>
    <m/>
    <m/>
    <m/>
    <m/>
    <m/>
    <n v="89"/>
    <n v="2018"/>
    <n v="2023"/>
    <m/>
    <m/>
    <n v="12.4853384"/>
    <n v="41.894801999999999"/>
    <n v="11.2555757"/>
    <n v="43.769871199999997"/>
    <s v="41,894802;12,4853384"/>
    <s v="43,7698712;11,2555757"/>
    <n v="2023"/>
    <d v="2020-09-25T00:00:00"/>
    <x v="1"/>
  </r>
  <r>
    <s v="R"/>
    <x v="1"/>
    <s v="I"/>
    <s v="Toscana"/>
    <n v="1"/>
    <x v="1"/>
    <x v="6"/>
    <x v="110"/>
    <x v="1"/>
    <s v="2020/2020/-/2023/-"/>
    <s v="2028/2029/-/2035/-"/>
    <x v="56"/>
    <n v="2020"/>
    <s v="?/96/-/91"/>
    <s v="Castello dei Rampolla"/>
    <s v="Toskanaurlaub 2020"/>
    <m/>
    <m/>
    <n v="70"/>
    <n v="70"/>
    <s v="?"/>
    <n v="2020"/>
    <n v="2028"/>
    <n v="96"/>
    <n v="2020"/>
    <n v="2029"/>
    <m/>
    <m/>
    <m/>
    <n v="91"/>
    <n v="2023"/>
    <n v="2035"/>
    <m/>
    <m/>
    <n v="12.4853384"/>
    <n v="41.894801999999999"/>
    <n v="11.2555757"/>
    <n v="43.769871199999997"/>
    <s v="41,894802;12,4853384"/>
    <s v="43,7698712;11,2555757"/>
    <n v="2028"/>
    <d v="2020-09-25T00:00:00"/>
    <x v="12"/>
  </r>
  <r>
    <s v="R"/>
    <x v="5"/>
    <s v="I"/>
    <s v="Toscana"/>
    <n v="1"/>
    <x v="1"/>
    <x v="6"/>
    <x v="110"/>
    <x v="1"/>
    <s v="2017/2017/-/2019/-"/>
    <s v="2026/2025/-/2034/-"/>
    <x v="21"/>
    <n v="2020"/>
    <s v="91/97/-/93,3"/>
    <s v="Castello dei Rampolla"/>
    <s v="Toskanaurlaub 2020"/>
    <m/>
    <m/>
    <n v="50"/>
    <n v="50"/>
    <n v="91"/>
    <n v="2017"/>
    <n v="2026"/>
    <n v="97"/>
    <n v="2017"/>
    <n v="2025"/>
    <m/>
    <m/>
    <m/>
    <n v="93.3"/>
    <n v="2019"/>
    <n v="2034"/>
    <m/>
    <m/>
    <n v="12.4853384"/>
    <n v="41.894801999999999"/>
    <n v="11.2555757"/>
    <n v="43.769871199999997"/>
    <s v="41,894802;12,4853384"/>
    <s v="43,7698712;11,2555757"/>
    <n v="2025"/>
    <d v="2020-09-25T00:00:00"/>
    <x v="12"/>
  </r>
  <r>
    <s v="R"/>
    <x v="1"/>
    <s v="I"/>
    <s v="Toscana"/>
    <n v="3"/>
    <x v="3"/>
    <x v="6"/>
    <x v="13"/>
    <x v="1"/>
    <s v="2021/2022/-/2023/-"/>
    <s v="2040/2036/-/2034/-"/>
    <x v="13"/>
    <n v="2020"/>
    <s v="95/95/-/-"/>
    <s v="Castello dei Rampolla"/>
    <s v="Toskanaurlaub 2020"/>
    <m/>
    <m/>
    <n v="120"/>
    <n v="120"/>
    <n v="95"/>
    <n v="2021"/>
    <n v="2040"/>
    <n v="95"/>
    <n v="2022"/>
    <n v="2036"/>
    <m/>
    <m/>
    <m/>
    <m/>
    <n v="2023"/>
    <n v="2034"/>
    <m/>
    <m/>
    <n v="12.4853384"/>
    <n v="41.894801999999999"/>
    <n v="11.2555757"/>
    <n v="43.769871199999997"/>
    <s v="41,894802;12,4853384"/>
    <s v="43,7698712;11,2555757"/>
    <n v="2034"/>
    <d v="2020-09-25T00:00:00"/>
    <x v="1"/>
  </r>
  <r>
    <s v="RM"/>
    <x v="3"/>
    <s v="I"/>
    <s v="Toscana"/>
    <n v="1"/>
    <x v="1"/>
    <x v="70"/>
    <x v="111"/>
    <x v="5"/>
    <s v="-/2019/-/2022/-"/>
    <s v="-/2035/-/2035/-"/>
    <x v="23"/>
    <n v="2020"/>
    <s v="-/94/-/90"/>
    <s v="Poggerino"/>
    <s v="Toskanaurlaub 2020"/>
    <m/>
    <m/>
    <n v="60"/>
    <n v="60"/>
    <m/>
    <m/>
    <m/>
    <n v="94"/>
    <n v="2019"/>
    <n v="2035"/>
    <m/>
    <m/>
    <m/>
    <n v="90"/>
    <n v="2022"/>
    <n v="2035"/>
    <m/>
    <m/>
    <n v="12.4853384"/>
    <n v="41.894801999999999"/>
    <n v="11.2555757"/>
    <n v="43.769871199999997"/>
    <s v="41,894802;12,4853384"/>
    <s v="43,7698712;11,2555757"/>
    <n v="2035"/>
    <d v="2021-04-16T00:00:00"/>
    <x v="23"/>
  </r>
  <r>
    <s v="R"/>
    <x v="7"/>
    <s v="I"/>
    <s v="Toscana"/>
    <n v="12"/>
    <x v="4"/>
    <x v="70"/>
    <x v="112"/>
    <x v="1"/>
    <s v="-/-/-/-/-"/>
    <s v="-/-/-/-/-"/>
    <x v="43"/>
    <n v="2020"/>
    <s v="-/-/-/-"/>
    <s v="Poggerino"/>
    <s v="Toskanaurlaub 2020"/>
    <m/>
    <m/>
    <n v="264"/>
    <n v="132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0-09-25T00:00:00"/>
    <x v="3"/>
  </r>
  <r>
    <s v="Ü"/>
    <x v="13"/>
    <s v="I"/>
    <s v="Toscana"/>
    <n v="1"/>
    <x v="1"/>
    <x v="7"/>
    <x v="11"/>
    <x v="5"/>
    <s v="-/-/-/2020/-"/>
    <s v="-/-/-/2034/-"/>
    <x v="15"/>
    <n v="2020"/>
    <s v="-/-/-/95"/>
    <s v="Fontodi"/>
    <s v="Toskanaurlaub 2020"/>
    <m/>
    <m/>
    <n v="45"/>
    <n v="45"/>
    <m/>
    <m/>
    <m/>
    <m/>
    <m/>
    <m/>
    <m/>
    <m/>
    <m/>
    <n v="95"/>
    <n v="2020"/>
    <n v="2034"/>
    <m/>
    <m/>
    <n v="12.4853384"/>
    <n v="41.894801999999999"/>
    <n v="11.2555757"/>
    <n v="43.769871199999997"/>
    <s v="41,894802;12,4853384"/>
    <s v="43,7698712;11,2555757"/>
    <n v="2034"/>
    <d v="2020-09-25T00:00:00"/>
    <x v="1"/>
  </r>
  <r>
    <s v="R"/>
    <x v="7"/>
    <s v="I"/>
    <s v="Toscana"/>
    <n v="12"/>
    <x v="4"/>
    <x v="7"/>
    <x v="4"/>
    <x v="5"/>
    <s v="2020/-/-/2021/-"/>
    <s v="2026/-/-/2029/-"/>
    <x v="40"/>
    <n v="2020"/>
    <s v="91/-/-/90,1"/>
    <s v="Fontodi"/>
    <s v="Toskanaurlaub 2020"/>
    <m/>
    <m/>
    <n v="240"/>
    <n v="120"/>
    <n v="91"/>
    <n v="2020"/>
    <n v="2026"/>
    <m/>
    <m/>
    <m/>
    <m/>
    <m/>
    <m/>
    <n v="90.1"/>
    <n v="2021"/>
    <n v="2029"/>
    <m/>
    <m/>
    <n v="12.4853384"/>
    <n v="41.894801999999999"/>
    <n v="11.2555757"/>
    <n v="43.769871199999997"/>
    <s v="41,894802;12,4853384"/>
    <s v="43,7698712;11,2555757"/>
    <n v="2026"/>
    <d v="2020-09-25T00:00:00"/>
    <x v="3"/>
  </r>
  <r>
    <s v="R"/>
    <x v="16"/>
    <s v="I"/>
    <s v="Toscana"/>
    <n v="3"/>
    <x v="0"/>
    <x v="7"/>
    <x v="15"/>
    <x v="7"/>
    <s v="2014/2014/-/2015/-"/>
    <s v="2024/2024/-/2023/-"/>
    <x v="76"/>
    <n v="2020"/>
    <s v="91/92/-/90"/>
    <s v="Fontodi"/>
    <s v="Toskanaurlaub 2020"/>
    <m/>
    <m/>
    <n v="90"/>
    <n v="0"/>
    <n v="91"/>
    <n v="2014"/>
    <n v="2024"/>
    <n v="92"/>
    <n v="2014"/>
    <n v="2024"/>
    <m/>
    <m/>
    <m/>
    <n v="90"/>
    <n v="2015"/>
    <n v="2023"/>
    <m/>
    <m/>
    <n v="12.4853384"/>
    <n v="41.894801999999999"/>
    <n v="11.2555757"/>
    <n v="43.769871199999997"/>
    <s v="41,894802;12,4853384"/>
    <s v="43,7698712;11,2555757"/>
    <n v="2023"/>
    <d v="2020-09-25T00:00:00"/>
    <x v="1"/>
  </r>
  <r>
    <s v="R"/>
    <x v="3"/>
    <s v="I"/>
    <s v="Toscana"/>
    <n v="2"/>
    <x v="2"/>
    <x v="7"/>
    <x v="16"/>
    <x v="5"/>
    <s v="2020/2021/-/2024/-"/>
    <s v="2050/2040/-/2043/-"/>
    <x v="82"/>
    <n v="2020"/>
    <s v="100/97/-/94,9"/>
    <s v="Fontodi"/>
    <s v="Toskanaurlaub 2020"/>
    <m/>
    <m/>
    <n v="180"/>
    <n v="180"/>
    <n v="100"/>
    <n v="2020"/>
    <n v="2050"/>
    <n v="97"/>
    <n v="2021"/>
    <n v="2040"/>
    <m/>
    <m/>
    <m/>
    <n v="94.9"/>
    <n v="2024"/>
    <n v="2043"/>
    <m/>
    <m/>
    <n v="12.4853384"/>
    <n v="41.894801999999999"/>
    <n v="11.2555757"/>
    <n v="43.769871199999997"/>
    <s v="41,894802;12,4853384"/>
    <s v="43,7698712;11,2555757"/>
    <n v="2040"/>
    <d v="2020-09-25T00:00:00"/>
    <x v="4"/>
  </r>
  <r>
    <s v="RM"/>
    <x v="3"/>
    <s v="I"/>
    <s v="Toscana"/>
    <n v="1"/>
    <x v="1"/>
    <x v="7"/>
    <x v="113"/>
    <x v="5"/>
    <s v="2022/2021/-/2022/-"/>
    <s v="2050/2038/-/2043/-"/>
    <x v="83"/>
    <n v="2020"/>
    <s v="98/94/-/92,8"/>
    <s v="Fontodi"/>
    <s v="Toskanaurlaub 2020"/>
    <m/>
    <m/>
    <n v="125"/>
    <n v="125"/>
    <n v="98"/>
    <n v="2022"/>
    <n v="2050"/>
    <n v="94"/>
    <n v="2021"/>
    <n v="2038"/>
    <m/>
    <m/>
    <m/>
    <n v="92.8"/>
    <n v="2022"/>
    <n v="2043"/>
    <m/>
    <m/>
    <n v="12.4853384"/>
    <n v="41.894801999999999"/>
    <n v="11.2555757"/>
    <n v="43.769871199999997"/>
    <s v="41,894802;12,4853384"/>
    <s v="43,7698712;11,2555757"/>
    <n v="2038"/>
    <d v="2021-04-16T00:00:00"/>
    <x v="10"/>
  </r>
  <r>
    <s v="R"/>
    <x v="3"/>
    <s v="A"/>
    <s v="Burgenland"/>
    <n v="0"/>
    <x v="2"/>
    <x v="71"/>
    <x v="114"/>
    <x v="1"/>
    <s v="-/-/-/-/-"/>
    <s v="-/-/-/-/-"/>
    <x v="1"/>
    <n v="2020"/>
    <s v="-/-/-/FS92"/>
    <s v="Mitbringsel Eva/Martin"/>
    <s v="?"/>
    <m/>
    <m/>
    <n v="0"/>
    <n v="0"/>
    <s v="-"/>
    <m/>
    <m/>
    <s v="-"/>
    <m/>
    <m/>
    <s v="-"/>
    <m/>
    <m/>
    <s v="FS92"/>
    <m/>
    <m/>
    <m/>
    <m/>
    <n v="16.372504200000002"/>
    <n v="48.208353700000004"/>
    <n v="16.416666599999999"/>
    <n v="47.500000100000001"/>
    <s v="48,2083537;16,3725042"/>
    <s v="47,5000001;16,4166666"/>
    <n v="9999"/>
    <d v="2020-08-22T00:00:00"/>
    <x v="11"/>
  </r>
  <r>
    <s v="R"/>
    <x v="1"/>
    <s v="I"/>
    <s v="Sardinien"/>
    <n v="0"/>
    <x v="0"/>
    <x v="72"/>
    <x v="115"/>
    <x v="1"/>
    <s v="-/-/-/-/-"/>
    <s v="-/-/-/-/-"/>
    <x v="1"/>
    <n v="2019"/>
    <s v="-/-/-/-"/>
    <s v="Mitbringsel Ursula/Poldi"/>
    <s v="Mitbringsel Ursula/Poldi"/>
    <m/>
    <m/>
    <n v="0"/>
    <n v="0"/>
    <s v="-"/>
    <m/>
    <m/>
    <s v="-"/>
    <m/>
    <m/>
    <s v="-"/>
    <m/>
    <m/>
    <m/>
    <m/>
    <m/>
    <m/>
    <m/>
    <n v="12.4853384"/>
    <n v="41.894801999999999"/>
    <n v="9.0977537999999996"/>
    <n v="40.061604000000003"/>
    <s v="41,894802;12,4853384"/>
    <s v="40,061604;9,0977538"/>
    <n v="9999"/>
    <d v="2020-08-22T00:00:00"/>
    <x v="2"/>
  </r>
  <r>
    <s v="R"/>
    <x v="1"/>
    <s v="I"/>
    <s v="Südtirol"/>
    <n v="0"/>
    <x v="0"/>
    <x v="62"/>
    <x v="44"/>
    <x v="17"/>
    <s v="-/-/-/-/-"/>
    <s v="-/-/-/-/-"/>
    <x v="1"/>
    <n v="2020"/>
    <s v="-/-/-/-"/>
    <s v="Mitbringsel Eva/Martin"/>
    <s v="?"/>
    <m/>
    <m/>
    <n v="0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08-22T00:00:00"/>
    <x v="19"/>
  </r>
  <r>
    <s v="W"/>
    <x v="7"/>
    <s v="D"/>
    <s v="Rheinland-Pfalz"/>
    <n v="0"/>
    <x v="0"/>
    <x v="73"/>
    <x v="116"/>
    <x v="25"/>
    <s v="-/-/-/-/-"/>
    <s v="-/-/-/-/-"/>
    <x v="1"/>
    <n v="2020"/>
    <s v="-/-/-/-"/>
    <s v="Mitbringsel Miri/Georg"/>
    <s v="?"/>
    <m/>
    <m/>
    <n v="0"/>
    <n v="0"/>
    <s v="-"/>
    <m/>
    <m/>
    <s v="-"/>
    <m/>
    <m/>
    <s v="-"/>
    <m/>
    <m/>
    <m/>
    <m/>
    <m/>
    <m/>
    <m/>
    <n v="13.376935"/>
    <n v="52.516181000000003"/>
    <n v="7.4396553000000001"/>
    <n v="49.749734599999996"/>
    <s v="52,516181;13,376935"/>
    <s v="49,7497346;7,4396553"/>
    <n v="9999"/>
    <d v="2020-08-21T00:00:00"/>
    <x v="9"/>
  </r>
  <r>
    <s v="W"/>
    <x v="14"/>
    <s v="I"/>
    <s v="Südtirol"/>
    <n v="2"/>
    <x v="0"/>
    <x v="74"/>
    <x v="117"/>
    <x v="22"/>
    <s v="-/-/-/-/-"/>
    <s v="-/-/-/-/-"/>
    <x v="84"/>
    <n v="2015"/>
    <s v="-/-/-/90,3"/>
    <s v="Elena Walch"/>
    <s v="Südtirolurlaub 2015 (?)"/>
    <m/>
    <m/>
    <n v="65.8"/>
    <n v="0"/>
    <s v="-"/>
    <m/>
    <m/>
    <s v="-"/>
    <m/>
    <m/>
    <s v="-"/>
    <m/>
    <m/>
    <n v="90.3"/>
    <m/>
    <m/>
    <m/>
    <m/>
    <n v="12.4853384"/>
    <n v="41.894801999999999"/>
    <n v="11.354780099999999"/>
    <n v="46.498112499999998"/>
    <s v="41,894802;12,4853384"/>
    <s v="46,4981125;11,3547801"/>
    <n v="9999"/>
    <d v="2020-08-22T00:00:00"/>
    <x v="13"/>
  </r>
  <r>
    <s v="R"/>
    <x v="3"/>
    <s v="I"/>
    <s v="Toscana"/>
    <n v="0"/>
    <x v="0"/>
    <x v="75"/>
    <x v="118"/>
    <x v="1"/>
    <s v="-/-/-/-/-"/>
    <s v="-/-/-/-/-"/>
    <x v="1"/>
    <n v="2019"/>
    <s v="-/-/-/-"/>
    <s v="Geschenk Eltern"/>
    <s v="?"/>
    <m/>
    <m/>
    <n v="0"/>
    <n v="0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0-08-22T00:00:00"/>
    <x v="19"/>
  </r>
  <r>
    <s v="W"/>
    <x v="2"/>
    <s v="A"/>
    <s v="NÖ"/>
    <n v="3"/>
    <x v="7"/>
    <x v="76"/>
    <x v="119"/>
    <x v="16"/>
    <s v="-/-/-/-/-"/>
    <s v="-/-/-/-/-"/>
    <x v="81"/>
    <n v="2020"/>
    <s v="-/-/-/-"/>
    <s v="Weinmarkt Poysdorf"/>
    <s v="Urlaub Laschitz Poysdorf"/>
    <m/>
    <m/>
    <n v="45"/>
    <n v="0"/>
    <m/>
    <m/>
    <m/>
    <m/>
    <m/>
    <m/>
    <m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d v="2020-08-22T00:00:00"/>
    <x v="1"/>
  </r>
  <r>
    <s v="W"/>
    <x v="3"/>
    <s v="A"/>
    <s v="NÖ"/>
    <n v="3"/>
    <x v="3"/>
    <x v="76"/>
    <x v="120"/>
    <x v="16"/>
    <s v="-/-/-/-/-"/>
    <s v="-/-/-/-/-"/>
    <x v="11"/>
    <n v="2020"/>
    <s v="-/-/-/-"/>
    <s v="Weinmarkt Poysdorf"/>
    <s v="Urlaub Laschitz Poysdorf"/>
    <m/>
    <m/>
    <n v="105"/>
    <n v="105"/>
    <m/>
    <m/>
    <m/>
    <m/>
    <m/>
    <m/>
    <m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d v="2020-08-22T00:00:00"/>
    <x v="15"/>
  </r>
  <r>
    <s v="W"/>
    <x v="4"/>
    <s v="I"/>
    <s v="Sizilien"/>
    <n v="3"/>
    <x v="0"/>
    <x v="77"/>
    <x v="121"/>
    <x v="35"/>
    <s v="-/-/-/-/-"/>
    <s v="-/-/-/-/-"/>
    <x v="0"/>
    <n v="2020"/>
    <s v="-/-/-/-"/>
    <s v="Planeta/Buonivini"/>
    <s v="Urlaub Sizilien 2020"/>
    <m/>
    <m/>
    <n v="0"/>
    <n v="0"/>
    <m/>
    <m/>
    <m/>
    <m/>
    <m/>
    <m/>
    <m/>
    <m/>
    <m/>
    <m/>
    <m/>
    <m/>
    <m/>
    <m/>
    <n v="12.4853384"/>
    <n v="41.894801999999999"/>
    <n v="14.155048000000001"/>
    <n v="37.587794000000002"/>
    <s v="41,894802;12,4853384"/>
    <s v="37,587794;14,155048"/>
    <n v="9999"/>
    <d v="2020-09-25T00:00:00"/>
    <x v="1"/>
  </r>
  <r>
    <s v="W"/>
    <x v="4"/>
    <s v="I"/>
    <s v="Sizilien"/>
    <n v="3"/>
    <x v="0"/>
    <x v="77"/>
    <x v="122"/>
    <x v="36"/>
    <s v="-/-/-/-/-"/>
    <s v="-/-/-/-/-"/>
    <x v="0"/>
    <n v="2020"/>
    <s v="-/-/-/-"/>
    <s v="Planeta/Buonivini"/>
    <s v="Urlaub Sizilien 2020"/>
    <m/>
    <m/>
    <n v="0"/>
    <n v="0"/>
    <m/>
    <m/>
    <m/>
    <m/>
    <m/>
    <m/>
    <m/>
    <m/>
    <m/>
    <m/>
    <m/>
    <m/>
    <m/>
    <m/>
    <n v="12.4853384"/>
    <n v="41.894801999999999"/>
    <n v="14.155048000000001"/>
    <n v="37.587794000000002"/>
    <s v="41,894802;12,4853384"/>
    <s v="37,587794;14,155048"/>
    <n v="9999"/>
    <d v="2020-09-25T00:00:00"/>
    <x v="1"/>
  </r>
  <r>
    <s v="Ü"/>
    <x v="2"/>
    <s v="I"/>
    <s v="Sizilien"/>
    <n v="3"/>
    <x v="7"/>
    <x v="77"/>
    <x v="123"/>
    <x v="35"/>
    <s v="2019/-/-/-/-"/>
    <s v="2025/-/-/-/-"/>
    <x v="43"/>
    <n v="2020"/>
    <s v="92/-/-/-"/>
    <s v="Planeta/Buonivini"/>
    <s v="Urlaub Sizilien 2020"/>
    <m/>
    <m/>
    <n v="66"/>
    <n v="0"/>
    <n v="92"/>
    <n v="2019"/>
    <n v="2025"/>
    <m/>
    <m/>
    <m/>
    <m/>
    <m/>
    <m/>
    <m/>
    <m/>
    <m/>
    <m/>
    <m/>
    <n v="12.4853384"/>
    <n v="41.894801999999999"/>
    <n v="14.155048000000001"/>
    <n v="37.587794000000002"/>
    <s v="41,894802;12,4853384"/>
    <s v="37,587794;14,155048"/>
    <n v="2025"/>
    <d v="2020-10-03T00:00:00"/>
    <x v="1"/>
  </r>
  <r>
    <s v="W"/>
    <x v="2"/>
    <s v="I"/>
    <s v="Sizilien"/>
    <n v="6"/>
    <x v="9"/>
    <x v="77"/>
    <x v="19"/>
    <x v="22"/>
    <s v="2019/2021/-/2020/-"/>
    <s v="2030/2026/-/2025/-"/>
    <x v="43"/>
    <n v="2020"/>
    <s v="94/90/-/86,2"/>
    <s v="Planeta/Buonivini"/>
    <s v="Urlaub Sizilien 2020"/>
    <m/>
    <m/>
    <n v="132"/>
    <n v="110"/>
    <n v="94"/>
    <n v="2019"/>
    <n v="2030"/>
    <n v="90"/>
    <n v="2021"/>
    <n v="2026"/>
    <m/>
    <m/>
    <m/>
    <n v="86.2"/>
    <n v="2020"/>
    <n v="2025"/>
    <m/>
    <m/>
    <n v="12.4853384"/>
    <n v="41.894801999999999"/>
    <n v="14.155048000000001"/>
    <n v="37.587794000000002"/>
    <s v="41,894802;12,4853384"/>
    <s v="37,587794;14,155048"/>
    <n v="2025"/>
    <d v="2020-09-25T00:00:00"/>
    <x v="1"/>
  </r>
  <r>
    <s v="W"/>
    <x v="4"/>
    <s v="I"/>
    <s v="Sizilien"/>
    <n v="3"/>
    <x v="0"/>
    <x v="77"/>
    <x v="121"/>
    <x v="35"/>
    <s v="-/-/-/-/-"/>
    <s v="-/-/-/-/-"/>
    <x v="85"/>
    <n v="2020"/>
    <s v="-/-/-/-"/>
    <s v="Planeta/Buonivini"/>
    <s v="Urlaub Sizilien 2020"/>
    <m/>
    <m/>
    <n v="31.5"/>
    <n v="0"/>
    <m/>
    <m/>
    <m/>
    <m/>
    <m/>
    <m/>
    <m/>
    <m/>
    <m/>
    <m/>
    <m/>
    <m/>
    <m/>
    <m/>
    <n v="12.4853384"/>
    <n v="41.894801999999999"/>
    <n v="14.155048000000001"/>
    <n v="37.587794000000002"/>
    <s v="41,894802;12,4853384"/>
    <s v="37,587794;14,155048"/>
    <n v="9999"/>
    <d v="2020-09-25T00:00:00"/>
    <x v="1"/>
  </r>
  <r>
    <s v="WM"/>
    <x v="7"/>
    <s v="I"/>
    <s v="Sizilien"/>
    <n v="1"/>
    <x v="1"/>
    <x v="77"/>
    <x v="19"/>
    <x v="22"/>
    <s v="2018/2020/-/2018/-"/>
    <s v="2028/2027/-/2022/-"/>
    <x v="86"/>
    <n v="2020"/>
    <s v="92/90/-/89,3"/>
    <s v="Planeta/Buonivini"/>
    <s v="Urlaub Sizilien 2020"/>
    <m/>
    <m/>
    <n v="53"/>
    <n v="53"/>
    <n v="92"/>
    <n v="2018"/>
    <n v="2028"/>
    <n v="90"/>
    <n v="2020"/>
    <n v="2027"/>
    <m/>
    <m/>
    <m/>
    <n v="89.3"/>
    <n v="2018"/>
    <n v="2022"/>
    <m/>
    <m/>
    <n v="12.4853384"/>
    <n v="41.894801999999999"/>
    <n v="14.155048000000001"/>
    <n v="37.587794000000002"/>
    <s v="41,894802;12,4853384"/>
    <s v="37,587794;14,155048"/>
    <n v="2022"/>
    <d v="2021-04-16T00:00:00"/>
    <x v="23"/>
  </r>
  <r>
    <s v="R"/>
    <x v="3"/>
    <s v="I"/>
    <s v="Sizilien"/>
    <n v="3"/>
    <x v="0"/>
    <x v="77"/>
    <x v="124"/>
    <x v="26"/>
    <s v="2019/2021/-/2019/-"/>
    <s v="2030/2028/-/2026/-"/>
    <x v="14"/>
    <n v="2020"/>
    <s v="94/92/-/92"/>
    <s v="Planeta/Buonivini"/>
    <s v="Urlaub Sizilien 2020"/>
    <m/>
    <m/>
    <n v="75"/>
    <n v="0"/>
    <n v="94"/>
    <n v="2019"/>
    <n v="2030"/>
    <n v="92"/>
    <n v="2021"/>
    <n v="2028"/>
    <m/>
    <m/>
    <m/>
    <n v="92"/>
    <n v="2019"/>
    <n v="2026"/>
    <m/>
    <m/>
    <n v="12.4853384"/>
    <n v="41.894801999999999"/>
    <n v="14.155048000000001"/>
    <n v="37.587794000000002"/>
    <s v="41,894802;12,4853384"/>
    <s v="37,587794;14,155048"/>
    <n v="2026"/>
    <d v="2020-09-25T00:00:00"/>
    <x v="19"/>
  </r>
  <r>
    <s v="R"/>
    <x v="7"/>
    <s v="I"/>
    <s v="Sizilien"/>
    <n v="3"/>
    <x v="3"/>
    <x v="77"/>
    <x v="124"/>
    <x v="26"/>
    <s v="-/-/-/-/-"/>
    <s v="-/-/-/-/-"/>
    <x v="14"/>
    <n v="2020"/>
    <s v="-/-/-/-"/>
    <s v="Planeta/Buonivini"/>
    <s v="Urlaub Sizilien 2020"/>
    <m/>
    <m/>
    <n v="75"/>
    <n v="75"/>
    <m/>
    <m/>
    <m/>
    <m/>
    <m/>
    <m/>
    <m/>
    <m/>
    <m/>
    <m/>
    <m/>
    <m/>
    <m/>
    <m/>
    <n v="12.4853384"/>
    <n v="41.894801999999999"/>
    <n v="14.155048000000001"/>
    <n v="37.587794000000002"/>
    <s v="41,894802;12,4853384"/>
    <s v="37,587794;14,155048"/>
    <n v="9999"/>
    <d v="2020-09-25T00:00:00"/>
    <x v="1"/>
  </r>
  <r>
    <s v="R"/>
    <x v="7"/>
    <s v="I"/>
    <s v="Sizilien"/>
    <n v="3"/>
    <x v="2"/>
    <x v="77"/>
    <x v="125"/>
    <x v="1"/>
    <s v="2019/-/-/-/-"/>
    <s v="2023/-/-/-/-"/>
    <x v="3"/>
    <n v="2020"/>
    <s v="90+/-/-/-"/>
    <s v="Planeta/Buonivini"/>
    <s v="Urlaub Sizilien 2020"/>
    <m/>
    <m/>
    <n v="49.5"/>
    <n v="33"/>
    <s v="90+"/>
    <n v="2019"/>
    <n v="2023"/>
    <m/>
    <m/>
    <m/>
    <m/>
    <m/>
    <m/>
    <m/>
    <m/>
    <m/>
    <m/>
    <m/>
    <n v="12.4853384"/>
    <n v="41.894801999999999"/>
    <n v="14.155048000000001"/>
    <n v="37.587794000000002"/>
    <s v="41,894802;12,4853384"/>
    <s v="37,587794;14,155048"/>
    <n v="2023"/>
    <d v="2020-09-25T00:00:00"/>
    <x v="1"/>
  </r>
  <r>
    <s v="R"/>
    <x v="1"/>
    <s v="I"/>
    <s v="Sizilien"/>
    <n v="3"/>
    <x v="0"/>
    <x v="77"/>
    <x v="126"/>
    <x v="1"/>
    <s v="2019/-/-/-/-"/>
    <s v="2025/-/-/-/-"/>
    <x v="4"/>
    <n v="2020"/>
    <s v="91/-/-/91"/>
    <s v="Planeta/Buonivini"/>
    <s v="Urlaub Sizilien 2020"/>
    <m/>
    <m/>
    <n v="54"/>
    <n v="0"/>
    <n v="91"/>
    <n v="2019"/>
    <n v="2025"/>
    <m/>
    <m/>
    <m/>
    <m/>
    <m/>
    <m/>
    <n v="91"/>
    <m/>
    <m/>
    <m/>
    <m/>
    <n v="12.4853384"/>
    <n v="41.894801999999999"/>
    <n v="14.155048000000001"/>
    <n v="37.587794000000002"/>
    <s v="41,894802;12,4853384"/>
    <s v="37,587794;14,155048"/>
    <n v="2025"/>
    <d v="2020-09-25T00:00:00"/>
    <x v="1"/>
  </r>
  <r>
    <s v="RM"/>
    <x v="1"/>
    <s v="I"/>
    <s v="Sizilien"/>
    <n v="1"/>
    <x v="1"/>
    <x v="77"/>
    <x v="124"/>
    <x v="26"/>
    <s v="2019/-/-/2020/-"/>
    <s v="2030/-/-/2024/-"/>
    <x v="86"/>
    <n v="2020"/>
    <s v="94+/-/-/88,3"/>
    <s v="Planeta/Buonivini"/>
    <s v="Urlaub Sizilien 2020"/>
    <m/>
    <m/>
    <n v="53"/>
    <n v="53"/>
    <s v="94+"/>
    <n v="2019"/>
    <n v="2030"/>
    <m/>
    <m/>
    <m/>
    <m/>
    <m/>
    <m/>
    <n v="88.3"/>
    <n v="2020"/>
    <n v="2024"/>
    <m/>
    <m/>
    <n v="12.4853384"/>
    <n v="41.894801999999999"/>
    <n v="14.155048000000001"/>
    <n v="37.587794000000002"/>
    <s v="41,894802;12,4853384"/>
    <s v="37,587794;14,155048"/>
    <n v="2024"/>
    <d v="2021-04-16T00:00:00"/>
    <x v="21"/>
  </r>
  <r>
    <s v="W"/>
    <x v="7"/>
    <s v="I"/>
    <s v="Sizilien"/>
    <n v="3"/>
    <x v="3"/>
    <x v="34"/>
    <x v="127"/>
    <x v="37"/>
    <s v="-/-/-/-/-"/>
    <s v="-/-/-/-/-"/>
    <x v="19"/>
    <n v="2020"/>
    <s v="-/-/-/90"/>
    <s v="Gulfi"/>
    <s v="Urlaub Sizilien 2020"/>
    <m/>
    <m/>
    <n v="72"/>
    <n v="72"/>
    <m/>
    <m/>
    <m/>
    <m/>
    <m/>
    <m/>
    <m/>
    <m/>
    <m/>
    <n v="90"/>
    <m/>
    <m/>
    <m/>
    <m/>
    <n v="12.4853384"/>
    <n v="41.894801999999999"/>
    <n v="14.155048000000001"/>
    <n v="37.587794000000002"/>
    <s v="41,894802;12,4853384"/>
    <s v="37,587794;14,155048"/>
    <n v="9999"/>
    <d v="2020-08-22T00:00:00"/>
    <x v="13"/>
  </r>
  <r>
    <s v="R"/>
    <x v="3"/>
    <s v="I"/>
    <s v="Sizilien"/>
    <n v="3"/>
    <x v="3"/>
    <x v="34"/>
    <x v="128"/>
    <x v="26"/>
    <s v="-/-/-/-/-"/>
    <s v="-/-/-/-/-"/>
    <x v="14"/>
    <n v="2020"/>
    <s v="-/-/-/90"/>
    <s v="Gulfi"/>
    <s v="Urlaub Sizilien 2020"/>
    <m/>
    <m/>
    <n v="75"/>
    <n v="75"/>
    <m/>
    <m/>
    <m/>
    <m/>
    <m/>
    <m/>
    <m/>
    <m/>
    <m/>
    <n v="90"/>
    <m/>
    <m/>
    <m/>
    <m/>
    <n v="12.4853384"/>
    <n v="41.894801999999999"/>
    <n v="14.155048000000001"/>
    <n v="37.587794000000002"/>
    <s v="41,894802;12,4853384"/>
    <s v="37,587794;14,155048"/>
    <n v="9999"/>
    <d v="2020-08-22T00:00:00"/>
    <x v="1"/>
  </r>
  <r>
    <s v="R"/>
    <x v="3"/>
    <s v="I"/>
    <s v="Sizilien"/>
    <n v="1"/>
    <x v="1"/>
    <x v="34"/>
    <x v="129"/>
    <x v="26"/>
    <s v="-/-/-/2021/-"/>
    <s v="-/-/-/2028/-"/>
    <x v="87"/>
    <n v="2020"/>
    <s v="-/-/-/90,8"/>
    <s v="Gulfi"/>
    <s v="Urlaub Sizilien 2020"/>
    <m/>
    <m/>
    <n v="46"/>
    <n v="46"/>
    <m/>
    <m/>
    <m/>
    <m/>
    <m/>
    <m/>
    <m/>
    <m/>
    <m/>
    <n v="90.8"/>
    <n v="2021"/>
    <n v="2028"/>
    <m/>
    <m/>
    <n v="12.4853384"/>
    <n v="41.894801999999999"/>
    <n v="14.155048000000001"/>
    <n v="37.587794000000002"/>
    <s v="41,894802;12,4853384"/>
    <s v="37,587794;14,155048"/>
    <n v="2028"/>
    <d v="2020-08-22T00:00:00"/>
    <x v="8"/>
  </r>
  <r>
    <s v="R"/>
    <x v="3"/>
    <s v="I"/>
    <s v="Sizilien"/>
    <n v="1"/>
    <x v="1"/>
    <x v="34"/>
    <x v="130"/>
    <x v="26"/>
    <s v="-/-/-/2021/-"/>
    <s v="-/-/-/2031/-"/>
    <x v="87"/>
    <n v="2020"/>
    <s v="-/-/-/91,3"/>
    <s v="Gulfi"/>
    <s v="Urlaub Sizilien 2020"/>
    <m/>
    <m/>
    <n v="46"/>
    <n v="46"/>
    <m/>
    <m/>
    <m/>
    <m/>
    <m/>
    <m/>
    <m/>
    <m/>
    <m/>
    <n v="91.3"/>
    <n v="2021"/>
    <n v="2031"/>
    <m/>
    <m/>
    <n v="12.4853384"/>
    <n v="41.894801999999999"/>
    <n v="14.155048000000001"/>
    <n v="37.587794000000002"/>
    <s v="41,894802;12,4853384"/>
    <s v="37,587794;14,155048"/>
    <n v="2031"/>
    <d v="2020-08-22T00:00:00"/>
    <x v="6"/>
  </r>
  <r>
    <s v="R"/>
    <x v="3"/>
    <s v="I"/>
    <s v="Sizilien"/>
    <n v="1"/>
    <x v="1"/>
    <x v="34"/>
    <x v="131"/>
    <x v="26"/>
    <s v="-/-/-/2021/-"/>
    <s v="-/-/-/2026/-"/>
    <x v="88"/>
    <n v="2020"/>
    <s v="-/-/-/91,3"/>
    <s v="Gulfi"/>
    <s v="Urlaub Sizilien 2020"/>
    <m/>
    <m/>
    <n v="34.5"/>
    <n v="34.5"/>
    <m/>
    <m/>
    <m/>
    <m/>
    <m/>
    <m/>
    <m/>
    <m/>
    <m/>
    <n v="91.3"/>
    <n v="2021"/>
    <n v="2026"/>
    <m/>
    <m/>
    <n v="12.4853384"/>
    <n v="41.894801999999999"/>
    <n v="14.155048000000001"/>
    <n v="37.587794000000002"/>
    <s v="41,894802;12,4853384"/>
    <s v="37,587794;14,155048"/>
    <n v="2026"/>
    <d v="2020-08-22T00:00:00"/>
    <x v="6"/>
  </r>
  <r>
    <s v="RM"/>
    <x v="3"/>
    <s v="I"/>
    <s v="Sizilien"/>
    <n v="1"/>
    <x v="1"/>
    <x v="34"/>
    <x v="129"/>
    <x v="26"/>
    <s v="-/-/-/2021/-"/>
    <s v="-/-/-/2028/-"/>
    <x v="89"/>
    <n v="2020"/>
    <s v="-/-/-/90,8"/>
    <s v="Gulfi"/>
    <s v="Urlaub Sizilien 2020"/>
    <m/>
    <m/>
    <n v="92"/>
    <n v="92"/>
    <m/>
    <m/>
    <m/>
    <m/>
    <m/>
    <m/>
    <m/>
    <m/>
    <m/>
    <n v="90.8"/>
    <n v="2021"/>
    <n v="2028"/>
    <m/>
    <m/>
    <n v="12.4853384"/>
    <n v="41.894801999999999"/>
    <n v="14.155048000000001"/>
    <n v="37.587794000000002"/>
    <s v="41,894802;12,4853384"/>
    <s v="37,587794;14,155048"/>
    <n v="2028"/>
    <d v="2021-04-16T00:00:00"/>
    <x v="24"/>
  </r>
  <r>
    <s v="R"/>
    <x v="4"/>
    <s v="I"/>
    <s v="Sizilien"/>
    <n v="3"/>
    <x v="3"/>
    <x v="78"/>
    <x v="132"/>
    <x v="1"/>
    <s v="-/-/-/-/-"/>
    <s v="-/-/-/-/-"/>
    <x v="13"/>
    <n v="2020"/>
    <s v="-/-/-/-"/>
    <s v="I Vigneri"/>
    <s v="Urlaub Sizilien 2020"/>
    <m/>
    <m/>
    <n v="120"/>
    <n v="120"/>
    <m/>
    <m/>
    <m/>
    <m/>
    <m/>
    <m/>
    <m/>
    <m/>
    <m/>
    <m/>
    <m/>
    <m/>
    <m/>
    <m/>
    <n v="12.4853384"/>
    <n v="41.894801999999999"/>
    <n v="14.155048000000001"/>
    <n v="37.587794000000002"/>
    <s v="41,894802;12,4853384"/>
    <s v="37,587794;14,155048"/>
    <n v="9999"/>
    <d v="2020-08-22T00:00:00"/>
    <x v="1"/>
  </r>
  <r>
    <s v="R"/>
    <x v="7"/>
    <s v="I"/>
    <s v="Sizilien"/>
    <n v="3"/>
    <x v="3"/>
    <x v="78"/>
    <x v="133"/>
    <x v="1"/>
    <s v="-/-/-/2018/-"/>
    <s v="-/-/-/2022/-"/>
    <x v="40"/>
    <n v="2020"/>
    <s v="-/-/-/-"/>
    <s v="I Vigneri"/>
    <s v="Urlaub Sizilien 2020"/>
    <m/>
    <m/>
    <n v="60"/>
    <n v="60"/>
    <m/>
    <m/>
    <m/>
    <m/>
    <m/>
    <m/>
    <m/>
    <m/>
    <m/>
    <m/>
    <n v="2018"/>
    <n v="2022"/>
    <m/>
    <m/>
    <n v="12.4853384"/>
    <n v="41.894801999999999"/>
    <n v="14.155048000000001"/>
    <n v="37.587794000000002"/>
    <s v="41,894802;12,4853384"/>
    <s v="37,587794;14,155048"/>
    <n v="2022"/>
    <d v="2020-08-22T00:00:00"/>
    <x v="1"/>
  </r>
  <r>
    <s v="RM"/>
    <x v="7"/>
    <s v="I"/>
    <s v="Sizilien"/>
    <n v="1"/>
    <x v="7"/>
    <x v="78"/>
    <x v="133"/>
    <x v="1"/>
    <s v="-/-/-/2018/-"/>
    <s v="-/-/-/2022/-"/>
    <x v="13"/>
    <n v="2020"/>
    <s v="-/-/-/-"/>
    <s v="I Vigneri"/>
    <s v="Urlaub Sizilien 2020"/>
    <m/>
    <m/>
    <n v="40"/>
    <n v="0"/>
    <m/>
    <m/>
    <m/>
    <m/>
    <m/>
    <m/>
    <m/>
    <m/>
    <m/>
    <m/>
    <n v="2018"/>
    <n v="2022"/>
    <m/>
    <m/>
    <n v="12.4853384"/>
    <n v="41.894801999999999"/>
    <n v="14.155048000000001"/>
    <n v="37.587794000000002"/>
    <s v="41,894802;12,4853384"/>
    <s v="37,587794;14,155048"/>
    <n v="2022"/>
    <d v="2021-04-16T00:00:00"/>
    <x v="1"/>
  </r>
  <r>
    <s v="W"/>
    <x v="7"/>
    <s v="I"/>
    <s v="Sizilien"/>
    <n v="3"/>
    <x v="3"/>
    <x v="79"/>
    <x v="134"/>
    <x v="6"/>
    <s v="-/-/-/-/-"/>
    <s v="-/-/-/-/-"/>
    <x v="13"/>
    <n v="2020"/>
    <s v="-/-/-/-"/>
    <s v="Barone di Villagrande"/>
    <s v="Urlaub Sizilien 2020"/>
    <m/>
    <m/>
    <n v="120"/>
    <n v="120"/>
    <m/>
    <m/>
    <m/>
    <m/>
    <m/>
    <m/>
    <m/>
    <m/>
    <m/>
    <m/>
    <m/>
    <m/>
    <m/>
    <m/>
    <n v="12.4853384"/>
    <n v="41.894801999999999"/>
    <n v="14.155048000000001"/>
    <n v="37.587794000000002"/>
    <s v="41,894802;12,4853384"/>
    <s v="37,587794;14,155048"/>
    <n v="9999"/>
    <d v="2020-08-22T00:00:00"/>
    <x v="15"/>
  </r>
  <r>
    <s v="R"/>
    <x v="3"/>
    <s v="I"/>
    <s v="Sizilien"/>
    <n v="3"/>
    <x v="2"/>
    <x v="79"/>
    <x v="135"/>
    <x v="1"/>
    <s v="-/-/-/-/-"/>
    <s v="-/-/-/-/-"/>
    <x v="79"/>
    <n v="2020"/>
    <s v="-/-/-/-"/>
    <s v="Barone di Villagrande"/>
    <s v="Urlaub Sizilien 2020"/>
    <m/>
    <m/>
    <n v="84"/>
    <n v="56"/>
    <m/>
    <m/>
    <m/>
    <m/>
    <m/>
    <m/>
    <m/>
    <m/>
    <m/>
    <m/>
    <m/>
    <m/>
    <m/>
    <m/>
    <n v="12.4853384"/>
    <n v="41.894801999999999"/>
    <n v="14.155048000000001"/>
    <n v="37.587794000000002"/>
    <s v="41,894802;12,4853384"/>
    <s v="37,587794;14,155048"/>
    <n v="9999"/>
    <d v="2020-08-22T00:00:00"/>
    <x v="25"/>
  </r>
  <r>
    <s v="S"/>
    <x v="7"/>
    <s v="I"/>
    <s v="Sizilien"/>
    <n v="6"/>
    <x v="7"/>
    <x v="80"/>
    <x v="136"/>
    <x v="6"/>
    <s v="-/-/-/-/-"/>
    <s v="-/-/-/-/-"/>
    <x v="42"/>
    <n v="2020"/>
    <s v="-/-/-/-"/>
    <s v="Murgo"/>
    <s v="Urlaub Sizilien 2020"/>
    <m/>
    <m/>
    <n v="78"/>
    <n v="0"/>
    <m/>
    <m/>
    <m/>
    <m/>
    <m/>
    <m/>
    <m/>
    <m/>
    <m/>
    <m/>
    <m/>
    <m/>
    <m/>
    <m/>
    <n v="12.4853384"/>
    <n v="41.894801999999999"/>
    <n v="14.155048000000001"/>
    <n v="37.587794000000002"/>
    <s v="41,894802;12,4853384"/>
    <s v="37,587794;14,155048"/>
    <n v="9999"/>
    <d v="2020-08-22T00:00:00"/>
    <x v="16"/>
  </r>
  <r>
    <s v="Ü"/>
    <x v="3"/>
    <s v="I"/>
    <s v="Sizilien"/>
    <n v="1"/>
    <x v="1"/>
    <x v="81"/>
    <x v="137"/>
    <x v="38"/>
    <s v="-/-/-/2019/-"/>
    <s v="-/-/-/2026/-"/>
    <x v="76"/>
    <n v="2020"/>
    <s v="-/-/-/92,5"/>
    <s v="Tenuta Castellaro"/>
    <s v="Urlaub Sizilien 2020"/>
    <m/>
    <m/>
    <n v="30"/>
    <n v="30"/>
    <m/>
    <m/>
    <m/>
    <m/>
    <m/>
    <m/>
    <m/>
    <m/>
    <m/>
    <n v="92.5"/>
    <n v="2019"/>
    <n v="2026"/>
    <m/>
    <m/>
    <n v="12.4853384"/>
    <n v="41.894801999999999"/>
    <n v="14.155048000000001"/>
    <n v="37.587794000000002"/>
    <s v="41,894802;12,4853384"/>
    <s v="37,587794;14,155048"/>
    <n v="2026"/>
    <d v="2020-10-03T00:00:00"/>
    <x v="18"/>
  </r>
  <r>
    <s v="R"/>
    <x v="2"/>
    <s v="I"/>
    <s v="Sizilien"/>
    <n v="2"/>
    <x v="2"/>
    <x v="81"/>
    <x v="138"/>
    <x v="39"/>
    <s v="-/-/-/2021/-"/>
    <s v="-/-/-/2025/-"/>
    <x v="13"/>
    <n v="2020"/>
    <s v="-/-/-/92"/>
    <s v="Tenuta Castellaro"/>
    <s v="Urlaub Sizilien 2020"/>
    <m/>
    <m/>
    <n v="80"/>
    <n v="80"/>
    <m/>
    <m/>
    <m/>
    <m/>
    <m/>
    <m/>
    <m/>
    <m/>
    <m/>
    <n v="92"/>
    <n v="2021"/>
    <n v="2025"/>
    <m/>
    <m/>
    <n v="12.4853384"/>
    <n v="41.894801999999999"/>
    <n v="14.155048000000001"/>
    <n v="37.587794000000002"/>
    <s v="41,894802;12,4853384"/>
    <s v="37,587794;14,155048"/>
    <n v="2025"/>
    <d v="2020-08-22T00:00:00"/>
    <x v="7"/>
  </r>
  <r>
    <s v="R"/>
    <x v="1"/>
    <s v="I"/>
    <s v="Sizilien"/>
    <n v="3"/>
    <x v="3"/>
    <x v="81"/>
    <x v="139"/>
    <x v="1"/>
    <s v="-/-/-/2018/-"/>
    <s v="-/-/-/2020/-"/>
    <x v="14"/>
    <n v="2020"/>
    <s v="-/-/-/90,4"/>
    <s v="Tenuta Castellaro"/>
    <s v="Urlaub Sizilien 2020"/>
    <m/>
    <m/>
    <n v="75"/>
    <n v="75"/>
    <m/>
    <m/>
    <m/>
    <m/>
    <m/>
    <m/>
    <m/>
    <m/>
    <m/>
    <n v="90.4"/>
    <n v="2018"/>
    <n v="2020"/>
    <m/>
    <m/>
    <n v="12.4853384"/>
    <n v="41.894801999999999"/>
    <n v="14.155048000000001"/>
    <n v="37.587794000000002"/>
    <s v="41,894802;12,4853384"/>
    <s v="37,587794;14,155048"/>
    <n v="2020"/>
    <d v="2020-08-22T00:00:00"/>
    <x v="1"/>
  </r>
  <r>
    <s v="RM"/>
    <x v="14"/>
    <s v="I"/>
    <s v="Sizilien"/>
    <n v="1"/>
    <x v="1"/>
    <x v="81"/>
    <x v="139"/>
    <x v="1"/>
    <s v="-/-/-/2017/-"/>
    <s v="-/-/-/2021/-"/>
    <x v="21"/>
    <n v="2020"/>
    <s v="-/-/-/89"/>
    <s v="Tenuta Castellaro"/>
    <s v="Urlaub Sizilien 2020"/>
    <m/>
    <m/>
    <n v="50"/>
    <n v="50"/>
    <m/>
    <m/>
    <m/>
    <m/>
    <m/>
    <m/>
    <m/>
    <m/>
    <m/>
    <n v="89"/>
    <n v="2017"/>
    <n v="2021"/>
    <m/>
    <m/>
    <n v="12.4853384"/>
    <n v="41.894801999999999"/>
    <n v="14.155048000000001"/>
    <n v="37.587794000000002"/>
    <s v="41,894802;12,4853384"/>
    <s v="37,587794;14,155048"/>
    <n v="2021"/>
    <d v="2021-04-16T00:00:00"/>
    <x v="17"/>
  </r>
  <r>
    <s v="R"/>
    <x v="2"/>
    <s v="I"/>
    <s v="Toscana"/>
    <n v="2"/>
    <x v="0"/>
    <x v="82"/>
    <x v="140"/>
    <x v="5"/>
    <s v="-/-/-/-/-"/>
    <s v="-/-/-/-/-"/>
    <x v="90"/>
    <n v="2020"/>
    <s v="-/-/-/-"/>
    <s v="Wedl 06/2020"/>
    <s v="Wedl 06/2020"/>
    <m/>
    <m/>
    <n v="29.975999999999999"/>
    <n v="0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m/>
    <x v="0"/>
  </r>
  <r>
    <s v="R"/>
    <x v="1"/>
    <s v="A"/>
    <s v="Burgenland"/>
    <n v="2"/>
    <x v="0"/>
    <x v="83"/>
    <x v="141"/>
    <x v="24"/>
    <s v="-/-/-/-/-"/>
    <s v="-/-/-/-/-"/>
    <x v="91"/>
    <n v="2020"/>
    <s v="-/-/-/-"/>
    <s v="Wedl 06/2020"/>
    <s v="Wedl 06/2020"/>
    <m/>
    <m/>
    <n v="31.175999999999998"/>
    <n v="0"/>
    <m/>
    <m/>
    <m/>
    <m/>
    <m/>
    <m/>
    <m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m/>
    <x v="0"/>
  </r>
  <r>
    <s v="R"/>
    <x v="7"/>
    <s v="I"/>
    <s v="Sardinien"/>
    <n v="2"/>
    <x v="0"/>
    <x v="84"/>
    <x v="142"/>
    <x v="0"/>
    <s v="-/-/-/-/-"/>
    <s v="-/-/-/-/-"/>
    <x v="92"/>
    <n v="2020"/>
    <s v="-/-/-/-"/>
    <s v="Wedl 06/2020"/>
    <s v="Wedl 06/2020"/>
    <m/>
    <m/>
    <n v="21.576000000000001"/>
    <n v="0"/>
    <m/>
    <m/>
    <m/>
    <m/>
    <m/>
    <m/>
    <m/>
    <m/>
    <m/>
    <m/>
    <m/>
    <m/>
    <m/>
    <m/>
    <n v="12.4853384"/>
    <n v="41.894801999999999"/>
    <n v="9.0977537999999996"/>
    <n v="40.061604000000003"/>
    <s v="41,894802;12,4853384"/>
    <s v="40,061604;9,0977538"/>
    <n v="9999"/>
    <m/>
    <x v="0"/>
  </r>
  <r>
    <s v="W"/>
    <x v="2"/>
    <s v="D"/>
    <s v="Rheinland-Pfalz"/>
    <n v="6"/>
    <x v="0"/>
    <x v="32"/>
    <x v="58"/>
    <x v="25"/>
    <s v="-/-/-/-/-"/>
    <s v="-/-/-/-/-"/>
    <x v="52"/>
    <n v="2020"/>
    <s v="-/-/-/-"/>
    <s v="Wedl 06/2020"/>
    <s v="Wedl 06/2020"/>
    <m/>
    <m/>
    <n v="79.128"/>
    <n v="0"/>
    <m/>
    <m/>
    <m/>
    <m/>
    <m/>
    <m/>
    <m/>
    <m/>
    <m/>
    <m/>
    <m/>
    <m/>
    <m/>
    <m/>
    <n v="13.376935"/>
    <n v="52.516181000000003"/>
    <n v="7.4396553000000001"/>
    <n v="49.749734599999996"/>
    <s v="52,516181;13,376935"/>
    <s v="49,7497346;7,4396553"/>
    <n v="9999"/>
    <d v="2020-08-23T00:00:00"/>
    <x v="1"/>
  </r>
  <r>
    <s v="RM"/>
    <x v="6"/>
    <s v="I"/>
    <s v="Südtirol"/>
    <n v="1"/>
    <x v="0"/>
    <x v="85"/>
    <x v="143"/>
    <x v="4"/>
    <s v="-/-/-/-/-"/>
    <s v="-/-/-/-/-"/>
    <x v="93"/>
    <n v="2020"/>
    <s v="-/-/-/-"/>
    <s v="Winestore Bozen 2020"/>
    <s v="Bozenbesuch 19./20.6.2020"/>
    <s v="22.10.2020: leicher Kork, Preiselbeeren, a bissl Marzipan im Abgang"/>
    <m/>
    <n v="75.7"/>
    <n v="0"/>
    <m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09-25T00:00:00"/>
    <x v="1"/>
  </r>
  <r>
    <s v="R"/>
    <x v="3"/>
    <s v="I"/>
    <s v="Südtirol"/>
    <n v="2"/>
    <x v="0"/>
    <x v="21"/>
    <x v="49"/>
    <x v="4"/>
    <s v="-/-/-/-/-"/>
    <s v="-/-/-/-/-"/>
    <x v="94"/>
    <n v="2020"/>
    <s v="-/-/-/-"/>
    <s v="Winestore Bozen 2020"/>
    <s v="Bozenbesuch 19./20.6.2020"/>
    <m/>
    <m/>
    <n v="21.2"/>
    <n v="0"/>
    <m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09-25T00:00:00"/>
    <x v="1"/>
  </r>
  <r>
    <s v="R"/>
    <x v="2"/>
    <s v="I"/>
    <s v="Südtirol"/>
    <n v="2"/>
    <x v="0"/>
    <x v="46"/>
    <x v="144"/>
    <x v="3"/>
    <s v="-/-/-/-/-"/>
    <s v="-/-/-/-/-"/>
    <x v="95"/>
    <n v="2020"/>
    <s v="-/-/-/-"/>
    <s v="Winestore Bozen 2020"/>
    <s v="Bozenbesuch 19./20.6.2020"/>
    <m/>
    <m/>
    <n v="18.8"/>
    <n v="0"/>
    <m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7"/>
    <s v="I"/>
    <s v="Südtirol"/>
    <n v="2"/>
    <x v="0"/>
    <x v="86"/>
    <x v="145"/>
    <x v="4"/>
    <s v="-/-/-/-/-"/>
    <s v="-/-/-/-/-"/>
    <x v="96"/>
    <n v="2020"/>
    <s v="-/-/-/-"/>
    <s v="Winestore Bozen 2020"/>
    <s v="Bozenbesuch 19./20.6.2020"/>
    <m/>
    <m/>
    <n v="32.6"/>
    <n v="0"/>
    <m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08-22T00:00:00"/>
    <x v="1"/>
  </r>
  <r>
    <s v="R"/>
    <x v="2"/>
    <s v="I"/>
    <s v="Südtirol"/>
    <n v="2"/>
    <x v="0"/>
    <x v="87"/>
    <x v="146"/>
    <x v="17"/>
    <s v="-/-/-/-/-"/>
    <s v="-/-/-/-/-"/>
    <x v="97"/>
    <n v="2020"/>
    <s v="-/-/-/-"/>
    <s v="Winestore Bozen 2020"/>
    <s v="Bozenbesuch 19./20.6.2020"/>
    <m/>
    <m/>
    <n v="20.2"/>
    <n v="0"/>
    <m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1"/>
    <s v="I"/>
    <s v="Südtirol"/>
    <n v="2"/>
    <x v="0"/>
    <x v="85"/>
    <x v="44"/>
    <x v="17"/>
    <s v="-/-/-/-/-"/>
    <s v="-/-/-/-/-"/>
    <x v="98"/>
    <n v="2020"/>
    <s v="-/-/-/-"/>
    <s v="Winestore Bozen 2020"/>
    <s v="Bozenbesuch 19./20.6.2020"/>
    <m/>
    <m/>
    <n v="29.4"/>
    <n v="0"/>
    <m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S"/>
    <x v="11"/>
    <s v="I"/>
    <s v="Lombardei"/>
    <n v="0"/>
    <x v="0"/>
    <x v="88"/>
    <x v="147"/>
    <x v="32"/>
    <s v="-/-/-/-/-"/>
    <s v="-/-/-/-/-"/>
    <x v="0"/>
    <n v="2020"/>
    <s v="-/-/-/-"/>
    <s v="Geschenk Gerhard"/>
    <s v="Lillimaturafeier Familie"/>
    <m/>
    <m/>
    <n v="0"/>
    <n v="0"/>
    <m/>
    <m/>
    <m/>
    <m/>
    <m/>
    <m/>
    <m/>
    <m/>
    <m/>
    <m/>
    <m/>
    <m/>
    <m/>
    <m/>
    <n v="12.4853384"/>
    <n v="41.894801999999999"/>
    <n v="9.7688930000000003"/>
    <n v="45.620899999999999"/>
    <s v="41,894802;12,4853384"/>
    <s v="45,6209;9,768893"/>
    <n v="9999"/>
    <m/>
    <x v="0"/>
  </r>
  <r>
    <s v="O"/>
    <x v="4"/>
    <s v="A"/>
    <s v="Wien"/>
    <n v="0"/>
    <x v="0"/>
    <x v="89"/>
    <x v="0"/>
    <x v="1"/>
    <s v="-/-/-/-/-"/>
    <s v="-/-/-/-/-"/>
    <x v="0"/>
    <n v="2020"/>
    <s v="-/-/-/-"/>
    <s v="Geschenk Heidi"/>
    <s v="Lillimaturafeier Familie"/>
    <m/>
    <m/>
    <n v="0"/>
    <n v="0"/>
    <m/>
    <m/>
    <m/>
    <m/>
    <m/>
    <m/>
    <m/>
    <m/>
    <m/>
    <m/>
    <m/>
    <m/>
    <m/>
    <m/>
    <n v="16.372504200000002"/>
    <n v="48.208353700000004"/>
    <n v="16.372504200000002"/>
    <n v="48.208353700000004"/>
    <s v="48,2083537;16,3725042"/>
    <s v="48,2083537;16,3725042"/>
    <n v="9999"/>
    <m/>
    <x v="0"/>
  </r>
  <r>
    <s v="W"/>
    <x v="3"/>
    <s v="A"/>
    <s v="NÖ"/>
    <n v="0"/>
    <x v="0"/>
    <x v="90"/>
    <x v="148"/>
    <x v="25"/>
    <s v="-/-/-/-/-"/>
    <s v="-/-/-/-/-"/>
    <x v="0"/>
    <n v="2020"/>
    <m/>
    <s v="Geschenk Miri/Georg"/>
    <s v="Einladung Miri/Georg"/>
    <m/>
    <m/>
    <n v="0"/>
    <n v="0"/>
    <m/>
    <m/>
    <m/>
    <m/>
    <m/>
    <m/>
    <m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m/>
    <x v="0"/>
  </r>
  <r>
    <s v="R"/>
    <x v="7"/>
    <s v="A"/>
    <s v="Burgenland"/>
    <n v="0"/>
    <x v="1"/>
    <x v="91"/>
    <x v="149"/>
    <x v="1"/>
    <s v="-/-/-/-/2020"/>
    <s v="-/-/-/-/2030"/>
    <x v="0"/>
    <n v="2020"/>
    <s v="-/-/-/-"/>
    <s v="Geschenk Kirchers"/>
    <s v="Familienaperitiv"/>
    <m/>
    <m/>
    <n v="0"/>
    <n v="0"/>
    <m/>
    <m/>
    <m/>
    <m/>
    <m/>
    <m/>
    <m/>
    <m/>
    <m/>
    <m/>
    <m/>
    <m/>
    <n v="2020"/>
    <n v="2030"/>
    <n v="16.372504200000002"/>
    <n v="48.208353700000004"/>
    <n v="16.416666599999999"/>
    <n v="47.500000100000001"/>
    <s v="48,2083537;16,3725042"/>
    <s v="47,5000001;16,4166666"/>
    <n v="2030"/>
    <d v="2020-08-23T00:00:00"/>
    <x v="11"/>
  </r>
  <r>
    <s v="R"/>
    <x v="1"/>
    <s v="I"/>
    <s v="Basilikata"/>
    <n v="3"/>
    <x v="2"/>
    <x v="92"/>
    <x v="150"/>
    <x v="40"/>
    <s v="-/-/-/-/-"/>
    <s v="-/-/-/-/-"/>
    <x v="99"/>
    <n v="2020"/>
    <s v="-/-/-/-"/>
    <s v="Einkauf Gottardi"/>
    <s v="Einkauf Gottardi"/>
    <m/>
    <m/>
    <n v="56.699999999999996"/>
    <n v="37.799999999999997"/>
    <m/>
    <m/>
    <m/>
    <m/>
    <m/>
    <m/>
    <m/>
    <m/>
    <m/>
    <m/>
    <m/>
    <m/>
    <m/>
    <m/>
    <n v="12.4853384"/>
    <n v="41.894801999999999"/>
    <n v="16.175960540771399"/>
    <n v="40.493232727050703"/>
    <s v="41,894802;12,4853384"/>
    <s v="40,4932327270507;16,1759605407714"/>
    <n v="9999"/>
    <d v="2020-08-23T00:00:00"/>
    <x v="1"/>
  </r>
  <r>
    <s v="W"/>
    <x v="2"/>
    <s v="I"/>
    <s v="Apulien"/>
    <n v="3"/>
    <x v="0"/>
    <x v="93"/>
    <x v="151"/>
    <x v="41"/>
    <s v="-/-/-/-/-"/>
    <s v="-/-/-/-/-"/>
    <x v="100"/>
    <n v="2020"/>
    <s v="-/-/-/-"/>
    <s v="Einkauf Gottardi"/>
    <s v="Einkauf Gottardi"/>
    <m/>
    <m/>
    <n v="29.700000000000003"/>
    <n v="0"/>
    <m/>
    <m/>
    <m/>
    <m/>
    <m/>
    <m/>
    <m/>
    <m/>
    <m/>
    <m/>
    <m/>
    <m/>
    <m/>
    <m/>
    <n v="12.4853384"/>
    <n v="41.894801999999999"/>
    <n v="16.621002699999998"/>
    <n v="40.984253899999999"/>
    <s v="41,894802;12,4853384"/>
    <s v="40,9842539;16,6210027"/>
    <n v="9999"/>
    <m/>
    <x v="0"/>
  </r>
  <r>
    <s v="R"/>
    <x v="5"/>
    <s v="F"/>
    <s v="Languedoc"/>
    <n v="0"/>
    <x v="3"/>
    <x v="94"/>
    <x v="152"/>
    <x v="4"/>
    <s v="-/-/-/-/-"/>
    <s v="-/-/-/-/-"/>
    <x v="0"/>
    <n v="2020"/>
    <s v="-/-/-/-"/>
    <s v="Geschenk Heidi"/>
    <s v="Abendessen 2.5.2020"/>
    <m/>
    <m/>
    <n v="0"/>
    <n v="0"/>
    <m/>
    <m/>
    <m/>
    <m/>
    <m/>
    <m/>
    <m/>
    <m/>
    <m/>
    <m/>
    <m/>
    <m/>
    <m/>
    <m/>
    <n v="2.3514615999999999"/>
    <n v="48.856696900000003"/>
    <n v="3.8968699999999998"/>
    <n v="43.598500000000001"/>
    <s v="48,8566969;2,3514616"/>
    <s v="43,5985;3,89687"/>
    <n v="9999"/>
    <d v="2020-08-23T00:00:00"/>
    <x v="11"/>
  </r>
  <r>
    <s v="W"/>
    <x v="4"/>
    <s v="F"/>
    <s v="Hérault"/>
    <n v="2"/>
    <x v="0"/>
    <x v="95"/>
    <x v="153"/>
    <x v="6"/>
    <s v="-/-/-/-/-"/>
    <s v="-/-/-/-/-"/>
    <x v="101"/>
    <n v="2020"/>
    <s v="-/-/-/-"/>
    <s v="Vicampo"/>
    <s v="Brunello 2015 Internetshopping"/>
    <m/>
    <m/>
    <n v="15"/>
    <n v="0"/>
    <m/>
    <m/>
    <m/>
    <m/>
    <m/>
    <m/>
    <m/>
    <m/>
    <m/>
    <m/>
    <m/>
    <m/>
    <m/>
    <m/>
    <n v="2.3514615999999999"/>
    <n v="48.856696900000003"/>
    <n v="3.3553308999999998"/>
    <n v="43.591422000000001"/>
    <s v="48,8566969;2,3514616"/>
    <s v="43,591422;3,3553309"/>
    <n v="9999"/>
    <m/>
    <x v="0"/>
  </r>
  <r>
    <s v="W"/>
    <x v="4"/>
    <s v="I"/>
    <s v="Lombardei"/>
    <n v="2"/>
    <x v="0"/>
    <x v="96"/>
    <x v="67"/>
    <x v="6"/>
    <s v="-/-/-/-/-"/>
    <s v="-/-/-/-/-"/>
    <x v="100"/>
    <n v="2020"/>
    <s v="-/-/-/-"/>
    <s v="Vicampo"/>
    <s v="Brunello 2015 Internetshopping"/>
    <m/>
    <m/>
    <n v="19.8"/>
    <n v="0"/>
    <m/>
    <m/>
    <m/>
    <m/>
    <m/>
    <m/>
    <m/>
    <m/>
    <m/>
    <m/>
    <m/>
    <m/>
    <m/>
    <m/>
    <n v="12.4853384"/>
    <n v="41.894801999999999"/>
    <n v="9.7688930000000003"/>
    <n v="45.620899999999999"/>
    <s v="41,894802;12,4853384"/>
    <s v="45,6209;9,768893"/>
    <n v="9999"/>
    <m/>
    <x v="0"/>
  </r>
  <r>
    <s v="W"/>
    <x v="4"/>
    <s v="NZ"/>
    <s v="Marlborough"/>
    <n v="2"/>
    <x v="0"/>
    <x v="97"/>
    <x v="154"/>
    <x v="15"/>
    <s v="-/-/-/-/-"/>
    <s v="-/-/-/-/-"/>
    <x v="102"/>
    <n v="2020"/>
    <s v="-/-/-/-"/>
    <s v="Vicampo"/>
    <s v="Brunello 2015 Internetshopping"/>
    <m/>
    <m/>
    <n v="19"/>
    <n v="0"/>
    <m/>
    <m/>
    <m/>
    <m/>
    <m/>
    <m/>
    <m/>
    <m/>
    <m/>
    <m/>
    <m/>
    <m/>
    <m/>
    <m/>
    <n v="174.76599999999999"/>
    <n v="-36.853499999999997"/>
    <n v="173.304275512695"/>
    <n v="-41.565097808837798"/>
    <s v="-36,8535;174,766"/>
    <s v="-41,5650978088378;173,304275512695"/>
    <n v="9999"/>
    <m/>
    <x v="0"/>
  </r>
  <r>
    <s v="R"/>
    <x v="1"/>
    <s v="I"/>
    <s v="Toscana"/>
    <n v="1"/>
    <x v="1"/>
    <x v="98"/>
    <x v="155"/>
    <x v="5"/>
    <s v="2021/2023/-/2024/-"/>
    <s v="2035/2042/-/2039/-"/>
    <x v="103"/>
    <n v="2020"/>
    <s v="94/94/-/-"/>
    <s v="Vicampo"/>
    <s v="Brunello 2015 Internetshopping"/>
    <m/>
    <m/>
    <n v="37.9"/>
    <n v="37.9"/>
    <n v="94"/>
    <n v="2021"/>
    <n v="2035"/>
    <n v="94"/>
    <n v="2023"/>
    <n v="2042"/>
    <m/>
    <m/>
    <m/>
    <m/>
    <n v="2024"/>
    <n v="2039"/>
    <m/>
    <m/>
    <n v="12.4853384"/>
    <n v="41.894801999999999"/>
    <n v="11.2555757"/>
    <n v="43.769871199999997"/>
    <s v="41,894802;12,4853384"/>
    <s v="43,7698712;11,2555757"/>
    <n v="2035"/>
    <d v="2020-08-23T00:00:00"/>
    <x v="19"/>
  </r>
  <r>
    <s v="R"/>
    <x v="1"/>
    <s v="I"/>
    <s v="Toscana"/>
    <n v="1"/>
    <x v="1"/>
    <x v="99"/>
    <x v="155"/>
    <x v="5"/>
    <s v="2021/2023/-/2021/-"/>
    <s v="2038/2040/-/2033/-"/>
    <x v="104"/>
    <n v="2020"/>
    <s v="95/93/-/FS93;CT93"/>
    <s v="Vicampo"/>
    <s v="Brunello 2015 Internetshopping"/>
    <m/>
    <m/>
    <n v="49.9"/>
    <n v="49.9"/>
    <n v="95"/>
    <n v="2021"/>
    <n v="2038"/>
    <n v="93"/>
    <n v="2023"/>
    <n v="2040"/>
    <m/>
    <m/>
    <m/>
    <s v="FS93;CT93"/>
    <n v="2021"/>
    <n v="2033"/>
    <m/>
    <m/>
    <n v="12.4853384"/>
    <n v="41.894801999999999"/>
    <n v="11.2555757"/>
    <n v="43.769871199999997"/>
    <s v="41,894802;12,4853384"/>
    <s v="43,7698712;11,2555757"/>
    <n v="2033"/>
    <d v="2020-08-23T00:00:00"/>
    <x v="19"/>
  </r>
  <r>
    <s v="R"/>
    <x v="1"/>
    <s v="I"/>
    <s v="Toscana"/>
    <n v="2"/>
    <x v="2"/>
    <x v="100"/>
    <x v="155"/>
    <x v="5"/>
    <s v="2021/2023/-/2022/-"/>
    <s v="2035/2040/-/2032/-"/>
    <x v="105"/>
    <n v="2020"/>
    <s v="94/92/-/FS90;CT92"/>
    <s v="Vicampo"/>
    <s v="Brunello 2015 Internetshopping"/>
    <m/>
    <m/>
    <n v="63.8"/>
    <n v="63.8"/>
    <n v="94"/>
    <n v="2021"/>
    <n v="2035"/>
    <n v="92"/>
    <n v="2023"/>
    <n v="2040"/>
    <m/>
    <m/>
    <m/>
    <s v="FS90;CT92"/>
    <n v="2022"/>
    <n v="2032"/>
    <m/>
    <m/>
    <n v="12.4853384"/>
    <n v="41.894801999999999"/>
    <n v="11.2555757"/>
    <n v="43.769871199999997"/>
    <s v="41,894802;12,4853384"/>
    <s v="43,7698712;11,2555757"/>
    <n v="2032"/>
    <d v="2020-08-23T00:00:00"/>
    <x v="19"/>
  </r>
  <r>
    <s v="R"/>
    <x v="1"/>
    <s v="I"/>
    <s v="Toscana"/>
    <n v="2"/>
    <x v="2"/>
    <x v="101"/>
    <x v="155"/>
    <x v="5"/>
    <s v="2021/2023/-/2025/-"/>
    <s v="2045/2042/-/2039/-"/>
    <x v="106"/>
    <n v="2020"/>
    <s v="97/95/-/FS94;CT90,7"/>
    <s v="Vicampo"/>
    <s v="Brunello 2015 Internetshopping"/>
    <m/>
    <m/>
    <n v="71.8"/>
    <n v="71.8"/>
    <n v="97"/>
    <n v="2021"/>
    <n v="2045"/>
    <n v="95"/>
    <n v="2023"/>
    <n v="2042"/>
    <m/>
    <m/>
    <m/>
    <s v="FS94;CT90,7"/>
    <n v="2025"/>
    <n v="2039"/>
    <m/>
    <m/>
    <n v="12.4853384"/>
    <n v="41.894801999999999"/>
    <n v="11.2555757"/>
    <n v="43.769871199999997"/>
    <s v="41,894802;12,4853384"/>
    <s v="43,7698712;11,2555757"/>
    <n v="2039"/>
    <d v="2020-08-23T00:00:00"/>
    <x v="19"/>
  </r>
  <r>
    <s v="R"/>
    <x v="1"/>
    <s v="I"/>
    <s v="Toscana"/>
    <n v="1"/>
    <x v="1"/>
    <x v="102"/>
    <x v="155"/>
    <x v="5"/>
    <s v="2021/2022/-/2023/-"/>
    <s v="2035/2036/-/2035/-"/>
    <x v="107"/>
    <n v="2020"/>
    <s v="94/92/-/FS95;CT96"/>
    <s v="Vinorama"/>
    <s v="Brunello 2015 Internetshopping"/>
    <m/>
    <m/>
    <n v="56.25"/>
    <n v="56.25"/>
    <n v="94"/>
    <n v="2021"/>
    <n v="2035"/>
    <n v="92"/>
    <n v="2022"/>
    <n v="2036"/>
    <m/>
    <m/>
    <m/>
    <s v="FS95;CT96"/>
    <n v="2023"/>
    <n v="2035"/>
    <m/>
    <m/>
    <n v="12.4853384"/>
    <n v="41.894801999999999"/>
    <n v="11.2555757"/>
    <n v="43.769871199999997"/>
    <s v="41,894802;12,4853384"/>
    <s v="43,7698712;11,2555757"/>
    <n v="2035"/>
    <d v="2020-08-23T00:00:00"/>
    <x v="19"/>
  </r>
  <r>
    <s v="R"/>
    <x v="1"/>
    <s v="I"/>
    <s v="Toscana"/>
    <n v="1"/>
    <x v="1"/>
    <x v="103"/>
    <x v="155"/>
    <x v="5"/>
    <s v="2021/2022/-/2021/-"/>
    <s v="2033/2037/-/2028/-"/>
    <x v="108"/>
    <n v="2020"/>
    <s v="95+/93/-/FS92;CT93,5"/>
    <s v="Vinorama"/>
    <s v="Brunello 2015 Internetshopping"/>
    <m/>
    <m/>
    <n v="40.1"/>
    <n v="40.1"/>
    <s v="95+"/>
    <n v="2021"/>
    <n v="2033"/>
    <n v="93"/>
    <n v="2022"/>
    <n v="2037"/>
    <m/>
    <m/>
    <m/>
    <s v="FS92;CT93,5"/>
    <n v="2021"/>
    <n v="2028"/>
    <m/>
    <m/>
    <n v="12.4853384"/>
    <n v="41.894801999999999"/>
    <n v="11.2555757"/>
    <n v="43.769871199999997"/>
    <s v="41,894802;12,4853384"/>
    <s v="43,7698712;11,2555757"/>
    <n v="2028"/>
    <d v="2020-08-23T00:00:00"/>
    <x v="19"/>
  </r>
  <r>
    <s v="W"/>
    <x v="2"/>
    <s v="A"/>
    <s v="NÖ"/>
    <n v="1"/>
    <x v="0"/>
    <x v="104"/>
    <x v="156"/>
    <x v="25"/>
    <s v="-/-/-/-/-"/>
    <s v="-/-/-/-/-"/>
    <x v="109"/>
    <n v="2020"/>
    <s v="-/-/-/-"/>
    <s v="InVinum"/>
    <s v="Samstageinkauf 25.4.2020"/>
    <m/>
    <m/>
    <n v="16.899999999999999"/>
    <n v="0"/>
    <m/>
    <m/>
    <m/>
    <m/>
    <m/>
    <m/>
    <m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m/>
    <x v="0"/>
  </r>
  <r>
    <s v="W"/>
    <x v="4"/>
    <s v="I"/>
    <s v="Veneto"/>
    <n v="2"/>
    <x v="0"/>
    <x v="105"/>
    <x v="157"/>
    <x v="6"/>
    <s v="-/-/-/-/-"/>
    <s v="-/-/-/-/-"/>
    <x v="110"/>
    <n v="2020"/>
    <s v="-/-/-/-"/>
    <s v="Einkauf Rainer Wein"/>
    <s v="Einkauf Rainer Wein 22.4."/>
    <m/>
    <m/>
    <n v="15.5"/>
    <n v="0"/>
    <m/>
    <m/>
    <m/>
    <m/>
    <m/>
    <m/>
    <m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4"/>
    <s v="A"/>
    <s v="NÖ"/>
    <n v="2"/>
    <x v="0"/>
    <x v="106"/>
    <x v="158"/>
    <x v="6"/>
    <s v="-/-/-/-/-"/>
    <s v="-/-/-/-/-"/>
    <x v="111"/>
    <n v="2020"/>
    <s v="-/-/-/-"/>
    <s v="Einkauf Rainer Wein"/>
    <s v="Einkauf Rainer Wein 22.4."/>
    <m/>
    <m/>
    <n v="17.899999999999999"/>
    <n v="0"/>
    <m/>
    <m/>
    <m/>
    <m/>
    <m/>
    <m/>
    <m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m/>
    <x v="0"/>
  </r>
  <r>
    <s v="W"/>
    <x v="4"/>
    <s v="I"/>
    <s v="Apulien"/>
    <n v="2"/>
    <x v="0"/>
    <x v="107"/>
    <x v="159"/>
    <x v="13"/>
    <s v="-/-/-/-/-"/>
    <s v="-/-/-/-/-"/>
    <x v="112"/>
    <n v="2020"/>
    <s v="-/-/-/-"/>
    <s v="Einkauf Rainer Wein"/>
    <s v="Einkauf Rainer Wein 22.4."/>
    <m/>
    <m/>
    <n v="27.9"/>
    <n v="0"/>
    <m/>
    <m/>
    <m/>
    <m/>
    <m/>
    <m/>
    <m/>
    <m/>
    <m/>
    <m/>
    <m/>
    <m/>
    <m/>
    <m/>
    <n v="12.4853384"/>
    <n v="41.894801999999999"/>
    <n v="16.621002699999998"/>
    <n v="40.984253899999999"/>
    <s v="41,894802;12,4853384"/>
    <s v="40,9842539;16,6210027"/>
    <n v="9999"/>
    <m/>
    <x v="0"/>
  </r>
  <r>
    <s v="W"/>
    <x v="2"/>
    <s v="A"/>
    <s v="NÖ"/>
    <n v="2"/>
    <x v="0"/>
    <x v="108"/>
    <x v="160"/>
    <x v="25"/>
    <s v="-/-/-/-/-"/>
    <s v="-/-/-/-/-"/>
    <x v="113"/>
    <n v="2020"/>
    <s v="-/-/-/-"/>
    <s v="Einkauf Rainer Wein"/>
    <s v="Einkauf Rainer Wein 22.4."/>
    <m/>
    <m/>
    <n v="28.2"/>
    <n v="0"/>
    <m/>
    <m/>
    <m/>
    <m/>
    <m/>
    <m/>
    <m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m/>
    <x v="0"/>
  </r>
  <r>
    <s v="W"/>
    <x v="4"/>
    <s v="A"/>
    <s v="Steiermark"/>
    <n v="0"/>
    <x v="0"/>
    <x v="109"/>
    <x v="161"/>
    <x v="42"/>
    <s v="-/-/-/-/-"/>
    <s v="-/-/-/-/-"/>
    <x v="0"/>
    <n v="2020"/>
    <s v="-/-/-/-"/>
    <s v="Geschenk Eltern"/>
    <s v="Geschenk Eltern"/>
    <m/>
    <m/>
    <n v="0"/>
    <n v="0"/>
    <m/>
    <m/>
    <m/>
    <m/>
    <m/>
    <m/>
    <m/>
    <m/>
    <m/>
    <m/>
    <m/>
    <m/>
    <m/>
    <m/>
    <n v="16.372504200000002"/>
    <n v="48.208353700000004"/>
    <n v="15.1666665"/>
    <n v="47.250000100000001"/>
    <s v="48,2083537;16,3725042"/>
    <s v="47,2500001;15,1666665"/>
    <n v="9999"/>
    <m/>
    <x v="0"/>
  </r>
  <r>
    <s v="R"/>
    <x v="3"/>
    <s v="A"/>
    <s v="Burgenland"/>
    <n v="0"/>
    <x v="1"/>
    <x v="110"/>
    <x v="162"/>
    <x v="43"/>
    <s v="-/-/-/-/2019"/>
    <s v="-/-/-/-/2031"/>
    <x v="0"/>
    <n v="2020"/>
    <s v="-/-/-/-"/>
    <s v="Geschenk Eltern"/>
    <s v="Geschenk Eltern"/>
    <m/>
    <m/>
    <n v="0"/>
    <n v="0"/>
    <m/>
    <m/>
    <m/>
    <m/>
    <m/>
    <m/>
    <m/>
    <m/>
    <m/>
    <m/>
    <m/>
    <m/>
    <n v="2019"/>
    <n v="2031"/>
    <n v="16.372504200000002"/>
    <n v="48.208353700000004"/>
    <n v="16.416666599999999"/>
    <n v="47.500000100000001"/>
    <s v="48,2083537;16,3725042"/>
    <s v="47,5000001;16,4166666"/>
    <n v="2031"/>
    <d v="2020-08-23T00:00:00"/>
    <x v="6"/>
  </r>
  <r>
    <s v="W"/>
    <x v="2"/>
    <s v="I"/>
    <s v="Veneto"/>
    <n v="2"/>
    <x v="0"/>
    <x v="111"/>
    <x v="163"/>
    <x v="6"/>
    <s v="-/-/-/-/-"/>
    <s v="-/-/-/-/-"/>
    <x v="85"/>
    <n v="2020"/>
    <s v="-/-/-/-"/>
    <s v="Einkauf Rainer Wein"/>
    <s v="Einkauf Rainer Wein"/>
    <m/>
    <m/>
    <n v="21"/>
    <n v="0"/>
    <m/>
    <m/>
    <m/>
    <m/>
    <m/>
    <m/>
    <m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2"/>
    <s v="I"/>
    <s v="Marken"/>
    <n v="2"/>
    <x v="0"/>
    <x v="112"/>
    <x v="164"/>
    <x v="44"/>
    <s v="-/-/-/-/-"/>
    <s v="-/-/-/-/-"/>
    <x v="101"/>
    <n v="2020"/>
    <s v="-/-/-/-"/>
    <s v="Einkauf Rainer Wein"/>
    <s v="Einkauf Rainer Wein"/>
    <m/>
    <m/>
    <n v="15"/>
    <n v="0"/>
    <m/>
    <m/>
    <m/>
    <m/>
    <m/>
    <m/>
    <m/>
    <m/>
    <m/>
    <m/>
    <m/>
    <m/>
    <m/>
    <m/>
    <n v="12.4853384"/>
    <n v="41.894801999999999"/>
    <n v="13.1415872"/>
    <n v="43.345838800000003"/>
    <s v="41,894802;12,4853384"/>
    <s v="43,3458388;13,1415872"/>
    <n v="9999"/>
    <m/>
    <x v="0"/>
  </r>
  <r>
    <s v="W"/>
    <x v="4"/>
    <s v="A"/>
    <s v="NÖ"/>
    <n v="2"/>
    <x v="0"/>
    <x v="113"/>
    <x v="165"/>
    <x v="45"/>
    <s v="-/-/-/-/-"/>
    <s v="-/-/-/-/-"/>
    <x v="114"/>
    <n v="2020"/>
    <s v="-/-/-/-"/>
    <s v="Einkauf Rainer Wein"/>
    <s v="Einkauf Rainer Wein"/>
    <m/>
    <m/>
    <n v="14.5"/>
    <n v="0"/>
    <m/>
    <m/>
    <m/>
    <m/>
    <m/>
    <m/>
    <m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m/>
    <x v="0"/>
  </r>
  <r>
    <s v="W"/>
    <x v="4"/>
    <s v="F"/>
    <s v="Languedoc"/>
    <n v="2"/>
    <x v="0"/>
    <x v="114"/>
    <x v="166"/>
    <x v="6"/>
    <s v="-/-/-/-/-"/>
    <s v="-/-/-/-/-"/>
    <x v="115"/>
    <n v="2020"/>
    <s v="-/-/-/-"/>
    <s v="Einkauf Rainer Wein"/>
    <s v="Einkauf Rainer Wein"/>
    <m/>
    <m/>
    <n v="13.9"/>
    <n v="0"/>
    <m/>
    <m/>
    <m/>
    <m/>
    <m/>
    <m/>
    <m/>
    <m/>
    <m/>
    <m/>
    <m/>
    <m/>
    <m/>
    <m/>
    <n v="2.3514615999999999"/>
    <n v="48.856696900000003"/>
    <n v="3.8968699999999998"/>
    <n v="43.598500000000001"/>
    <s v="48,8566969;2,3514616"/>
    <s v="43,5985;3,89687"/>
    <n v="9999"/>
    <m/>
    <x v="0"/>
  </r>
  <r>
    <s v="O"/>
    <x v="2"/>
    <s v="F"/>
    <s v="Korsika"/>
    <n v="0"/>
    <x v="0"/>
    <x v="115"/>
    <x v="167"/>
    <x v="1"/>
    <s v="-/-/-/-/-"/>
    <s v="-/-/-/-/-"/>
    <x v="1"/>
    <n v="2020"/>
    <s v="-/-/-/-"/>
    <s v="Geschenk"/>
    <s v="Einkauf Rainer Wein"/>
    <m/>
    <m/>
    <n v="0"/>
    <n v="0"/>
    <m/>
    <m/>
    <m/>
    <m/>
    <m/>
    <m/>
    <m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W"/>
    <x v="3"/>
    <s v="D"/>
    <s v="Rheinland-Pfalz"/>
    <n v="2"/>
    <x v="0"/>
    <x v="32"/>
    <x v="58"/>
    <x v="25"/>
    <s v="-/-/-/-/-"/>
    <s v="-/-/-/-/-"/>
    <x v="116"/>
    <n v="2020"/>
    <s v="-/-/-/-"/>
    <s v="Wedl"/>
    <s v="Einkauf Wedl 03/2020"/>
    <m/>
    <m/>
    <n v="25.895999999999997"/>
    <n v="0"/>
    <m/>
    <m/>
    <m/>
    <m/>
    <m/>
    <m/>
    <m/>
    <m/>
    <m/>
    <m/>
    <m/>
    <m/>
    <m/>
    <m/>
    <n v="13.376935"/>
    <n v="52.516181000000003"/>
    <n v="7.4396553000000001"/>
    <n v="49.749734599999996"/>
    <s v="52,516181;13,376935"/>
    <s v="49,7497346;7,4396553"/>
    <n v="9999"/>
    <m/>
    <x v="0"/>
  </r>
  <r>
    <s v="W"/>
    <x v="7"/>
    <s v="A"/>
    <s v="Burgenland"/>
    <n v="2"/>
    <x v="0"/>
    <x v="116"/>
    <x v="19"/>
    <x v="22"/>
    <s v="-/-/-/-/-"/>
    <s v="-/-/-/-/-"/>
    <x v="117"/>
    <n v="2020"/>
    <s v="-/-/-/-"/>
    <s v="Wedl"/>
    <s v="Einkauf Wedl 03/2020"/>
    <m/>
    <m/>
    <n v="22.536000000000001"/>
    <n v="0"/>
    <m/>
    <m/>
    <m/>
    <m/>
    <m/>
    <m/>
    <m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m/>
    <x v="0"/>
  </r>
  <r>
    <s v="W"/>
    <x v="2"/>
    <s v="I"/>
    <s v="Veneto"/>
    <n v="2"/>
    <x v="0"/>
    <x v="117"/>
    <x v="68"/>
    <x v="28"/>
    <s v="-/-/-/-/-"/>
    <s v="-/-/-/-/-"/>
    <x v="62"/>
    <n v="2020"/>
    <s v="-/-/-/-"/>
    <s v="Wedl"/>
    <s v="Einkauf Wedl 03/2020"/>
    <m/>
    <m/>
    <n v="17.975999999999999"/>
    <n v="0"/>
    <m/>
    <m/>
    <m/>
    <m/>
    <m/>
    <m/>
    <m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1"/>
    <s v="I"/>
    <s v="Südtirol"/>
    <n v="0"/>
    <x v="1"/>
    <x v="33"/>
    <x v="168"/>
    <x v="21"/>
    <s v="2017/-/-/-/-"/>
    <s v="2022/-/-/-/-"/>
    <x v="0"/>
    <n v="2019"/>
    <s v="90/-/-/-"/>
    <s v="Geschenk Kirchers"/>
    <s v="Geschenk Kirchers"/>
    <m/>
    <m/>
    <n v="0"/>
    <n v="0"/>
    <n v="90"/>
    <n v="2017"/>
    <n v="2022"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2022"/>
    <d v="2020-08-22T00:00:00"/>
    <x v="9"/>
  </r>
  <r>
    <s v="RM"/>
    <x v="17"/>
    <s v="I"/>
    <s v="Toscana"/>
    <n v="0"/>
    <x v="0"/>
    <x v="56"/>
    <x v="89"/>
    <x v="1"/>
    <s v="-/-/-/2017/-"/>
    <s v="-/-/-/2021/-"/>
    <x v="0"/>
    <n v="2018"/>
    <s v="-/-/-/CT90,7"/>
    <s v="Geschenk Moni/Apotheke"/>
    <s v="Geschenk Moni/Apotheke"/>
    <m/>
    <m/>
    <n v="0"/>
    <n v="0"/>
    <s v="-"/>
    <m/>
    <m/>
    <s v="-"/>
    <m/>
    <m/>
    <s v="-"/>
    <m/>
    <m/>
    <s v="CT90,7"/>
    <n v="2017"/>
    <n v="2021"/>
    <m/>
    <m/>
    <n v="12.4853384"/>
    <n v="41.894801999999999"/>
    <n v="11.2555757"/>
    <n v="43.769871199999997"/>
    <s v="41,894802;12,4853384"/>
    <s v="43,7698712;11,2555757"/>
    <n v="2021"/>
    <m/>
    <x v="0"/>
  </r>
  <r>
    <s v="RM"/>
    <x v="7"/>
    <s v="F"/>
    <s v="Languedoc"/>
    <n v="0"/>
    <x v="1"/>
    <x v="54"/>
    <x v="169"/>
    <x v="4"/>
    <s v="-/-/-/-/-"/>
    <s v="-/-/-/-/-"/>
    <x v="1"/>
    <n v="2018"/>
    <s v="-/-/-/-"/>
    <s v="Gottardi"/>
    <s v="Bonus Weinkauf"/>
    <m/>
    <m/>
    <n v="0"/>
    <n v="0"/>
    <s v="-"/>
    <m/>
    <m/>
    <s v="-"/>
    <m/>
    <m/>
    <s v="-"/>
    <m/>
    <m/>
    <m/>
    <m/>
    <m/>
    <m/>
    <m/>
    <n v="2.3514615999999999"/>
    <n v="48.856696900000003"/>
    <n v="3.8968699999999998"/>
    <n v="43.598500000000001"/>
    <s v="48,8566969;2,3514616"/>
    <s v="43,5985;3,89687"/>
    <n v="9999"/>
    <d v="2021-04-16T00:00:00"/>
    <x v="17"/>
  </r>
  <r>
    <s v="R"/>
    <x v="7"/>
    <s v="A"/>
    <s v="Burgenland"/>
    <n v="0"/>
    <x v="1"/>
    <x v="118"/>
    <x v="170"/>
    <x v="1"/>
    <s v="-/-/-/-/-"/>
    <s v="-/-/-/-/-"/>
    <x v="1"/>
    <n v="2020"/>
    <s v="-/-/-/FS93"/>
    <s v="Geburtstagsgeschenk Stefan, Helli, Christian"/>
    <s v="Geburtstagsgeschenk Stefan, Helli, Christian"/>
    <m/>
    <m/>
    <n v="0"/>
    <n v="0"/>
    <m/>
    <m/>
    <m/>
    <m/>
    <m/>
    <m/>
    <m/>
    <m/>
    <m/>
    <s v="FS93"/>
    <m/>
    <m/>
    <m/>
    <m/>
    <n v="16.372504200000002"/>
    <n v="48.208353700000004"/>
    <n v="16.416666599999999"/>
    <n v="47.500000100000001"/>
    <s v="48,2083537;16,3725042"/>
    <s v="47,5000001;16,4166666"/>
    <n v="9999"/>
    <d v="2020-08-23T00:00:00"/>
    <x v="1"/>
  </r>
  <r>
    <s v="R"/>
    <x v="7"/>
    <s v="A"/>
    <s v="Burgenland"/>
    <n v="0"/>
    <x v="1"/>
    <x v="119"/>
    <x v="170"/>
    <x v="1"/>
    <s v="-/-/-/-/-"/>
    <s v="-/-/-/-/-"/>
    <x v="1"/>
    <n v="2020"/>
    <s v="-/-/-/-"/>
    <s v="Geburtstagsgeschenk Stefan, Helli, Christian"/>
    <s v="Geburtstagsgeschenk Stefan, Helli, Christian"/>
    <m/>
    <m/>
    <n v="0"/>
    <n v="0"/>
    <m/>
    <m/>
    <m/>
    <m/>
    <m/>
    <m/>
    <m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d v="2020-08-23T00:00:00"/>
    <x v="1"/>
  </r>
  <r>
    <s v="R"/>
    <x v="7"/>
    <s v="A"/>
    <s v="Burgenland"/>
    <n v="0"/>
    <x v="1"/>
    <x v="120"/>
    <x v="170"/>
    <x v="1"/>
    <s v="-/-/-/-/-"/>
    <s v="-/-/-/-/-"/>
    <x v="1"/>
    <n v="2020"/>
    <s v="-/-/-/FS92"/>
    <s v="Geburtstagsgeschenk Stefan, Helli, Christian"/>
    <s v="Geburtstagsgeschenk Stefan, Helli, Christian"/>
    <m/>
    <m/>
    <n v="0"/>
    <n v="0"/>
    <m/>
    <m/>
    <m/>
    <m/>
    <m/>
    <m/>
    <m/>
    <m/>
    <m/>
    <s v="FS92"/>
    <m/>
    <m/>
    <m/>
    <m/>
    <n v="16.372504200000002"/>
    <n v="48.208353700000004"/>
    <n v="16.416666599999999"/>
    <n v="47.500000100000001"/>
    <s v="48,2083537;16,3725042"/>
    <s v="47,5000001;16,4166666"/>
    <n v="9999"/>
    <d v="2020-08-23T00:00:00"/>
    <x v="1"/>
  </r>
  <r>
    <s v="R"/>
    <x v="7"/>
    <s v="A"/>
    <s v="Burgenland"/>
    <n v="0"/>
    <x v="1"/>
    <x v="121"/>
    <x v="170"/>
    <x v="1"/>
    <s v="-/-/-/-/-"/>
    <s v="-/-/-/-/-"/>
    <x v="1"/>
    <n v="2020"/>
    <s v="-/-/-/FS93"/>
    <s v="Geburtstagsgeschenk Stefan, Helli, Christian"/>
    <s v="Geburtstagsgeschenk Stefan, Helli, Christian"/>
    <m/>
    <m/>
    <n v="0"/>
    <n v="0"/>
    <m/>
    <m/>
    <m/>
    <m/>
    <m/>
    <m/>
    <m/>
    <m/>
    <m/>
    <s v="FS93"/>
    <m/>
    <m/>
    <m/>
    <m/>
    <n v="16.372504200000002"/>
    <n v="48.208353700000004"/>
    <n v="16.416666599999999"/>
    <n v="47.500000100000001"/>
    <s v="48,2083537;16,3725042"/>
    <s v="47,5000001;16,4166666"/>
    <n v="9999"/>
    <d v="2020-08-23T00:00:00"/>
    <x v="1"/>
  </r>
  <r>
    <s v="R"/>
    <x v="7"/>
    <s v="A"/>
    <s v="Burgenland"/>
    <n v="0"/>
    <x v="1"/>
    <x v="122"/>
    <x v="170"/>
    <x v="1"/>
    <s v="-/-/-/-/-"/>
    <s v="-/-/-/-/-"/>
    <x v="1"/>
    <n v="2020"/>
    <s v="-/-/-/FS93"/>
    <s v="Geburtstagsgeschenk Stefan, Helli, Christian"/>
    <s v="Geburtstagsgeschenk Stefan, Helli, Christian"/>
    <m/>
    <m/>
    <n v="0"/>
    <n v="0"/>
    <m/>
    <m/>
    <m/>
    <m/>
    <m/>
    <m/>
    <m/>
    <m/>
    <m/>
    <s v="FS93"/>
    <m/>
    <m/>
    <m/>
    <m/>
    <n v="16.372504200000002"/>
    <n v="48.208353700000004"/>
    <n v="16.416666599999999"/>
    <n v="47.500000100000001"/>
    <s v="48,2083537;16,3725042"/>
    <s v="47,5000001;16,4166666"/>
    <n v="9999"/>
    <d v="2020-08-23T00:00:00"/>
    <x v="1"/>
  </r>
  <r>
    <s v="R"/>
    <x v="7"/>
    <s v="A"/>
    <s v="Burgenland"/>
    <n v="0"/>
    <x v="1"/>
    <x v="123"/>
    <x v="170"/>
    <x v="1"/>
    <s v="-/-/-/-/-"/>
    <s v="-/-/-/-/-"/>
    <x v="1"/>
    <n v="2020"/>
    <s v="-/-/-/FS93"/>
    <s v="Geburtstagsgeschenk Stefan, Helli, Christian"/>
    <s v="Geburtstagsgeschenk Stefan, Helli, Christian"/>
    <m/>
    <m/>
    <n v="0"/>
    <n v="0"/>
    <m/>
    <m/>
    <m/>
    <m/>
    <m/>
    <m/>
    <m/>
    <m/>
    <m/>
    <s v="FS93"/>
    <m/>
    <m/>
    <m/>
    <m/>
    <n v="16.372504200000002"/>
    <n v="48.208353700000004"/>
    <n v="16.416666599999999"/>
    <n v="47.500000100000001"/>
    <s v="48,2083537;16,3725042"/>
    <s v="47,5000001;16,4166666"/>
    <n v="9999"/>
    <d v="2020-08-23T00:00:00"/>
    <x v="1"/>
  </r>
  <r>
    <s v="R"/>
    <x v="7"/>
    <s v="A"/>
    <s v="Burgenland"/>
    <n v="0"/>
    <x v="1"/>
    <x v="124"/>
    <x v="170"/>
    <x v="1"/>
    <s v="-/-/-/-/-"/>
    <s v="-/-/-/-/-"/>
    <x v="1"/>
    <n v="2020"/>
    <s v="-/-/-/FS(92-94)"/>
    <s v="Geburtstagsgeschenk Stefan, Helli, Christian"/>
    <s v="Geburtstagsgeschenk Stefan, Helli, Christian"/>
    <m/>
    <m/>
    <n v="0"/>
    <n v="0"/>
    <m/>
    <m/>
    <m/>
    <m/>
    <m/>
    <m/>
    <m/>
    <m/>
    <m/>
    <s v="FS(92-94)"/>
    <m/>
    <m/>
    <m/>
    <m/>
    <n v="16.372504200000002"/>
    <n v="48.208353700000004"/>
    <n v="16.416666599999999"/>
    <n v="47.500000100000001"/>
    <s v="48,2083537;16,3725042"/>
    <s v="47,5000001;16,4166666"/>
    <n v="9999"/>
    <d v="2020-08-23T00:00:00"/>
    <x v="1"/>
  </r>
  <r>
    <s v="R"/>
    <x v="7"/>
    <s v="A"/>
    <s v="Burgenland"/>
    <n v="0"/>
    <x v="1"/>
    <x v="27"/>
    <x v="170"/>
    <x v="1"/>
    <s v="-/-/-/-/-"/>
    <s v="-/-/-/-/-"/>
    <x v="1"/>
    <n v="2020"/>
    <s v="-/-/-/FS93"/>
    <s v="Geburtstagsgeschenk Stefan, Helli, Christian"/>
    <s v="Geburtstagsgeschenk Stefan, Helli, Christian"/>
    <m/>
    <m/>
    <n v="0"/>
    <n v="0"/>
    <m/>
    <m/>
    <m/>
    <m/>
    <m/>
    <m/>
    <m/>
    <m/>
    <m/>
    <s v="FS93"/>
    <m/>
    <m/>
    <m/>
    <m/>
    <n v="16.372504200000002"/>
    <n v="48.208353700000004"/>
    <n v="16.416666599999999"/>
    <n v="47.500000100000001"/>
    <s v="48,2083537;16,3725042"/>
    <s v="47,5000001;16,4166666"/>
    <n v="9999"/>
    <d v="2020-08-23T00:00:00"/>
    <x v="1"/>
  </r>
  <r>
    <s v="R"/>
    <x v="7"/>
    <s v="A"/>
    <s v="Burgenland"/>
    <n v="0"/>
    <x v="1"/>
    <x v="125"/>
    <x v="170"/>
    <x v="1"/>
    <s v="-/-/-/-/-"/>
    <s v="-/-/-/-/-"/>
    <x v="1"/>
    <n v="2020"/>
    <s v="-/-/-/FS93"/>
    <s v="Geburtstagsgeschenk Stefan, Helli, Christian"/>
    <s v="Geburtstagsgeschenk Stefan, Helli, Christian"/>
    <m/>
    <m/>
    <n v="0"/>
    <n v="0"/>
    <m/>
    <m/>
    <m/>
    <m/>
    <m/>
    <m/>
    <m/>
    <m/>
    <m/>
    <s v="FS93"/>
    <m/>
    <m/>
    <m/>
    <m/>
    <n v="16.372504200000002"/>
    <n v="48.208353700000004"/>
    <n v="16.416666599999999"/>
    <n v="47.500000100000001"/>
    <s v="48,2083537;16,3725042"/>
    <s v="47,5000001;16,4166666"/>
    <n v="9999"/>
    <d v="2020-08-23T00:00:00"/>
    <x v="1"/>
  </r>
  <r>
    <s v="W"/>
    <x v="2"/>
    <s v="A"/>
    <s v="NÖ"/>
    <n v="0"/>
    <x v="1"/>
    <x v="19"/>
    <x v="171"/>
    <x v="25"/>
    <s v="2022/2023/-/-/-"/>
    <s v="2040/2035/-/-/-"/>
    <x v="1"/>
    <n v="2020"/>
    <s v="93+/93/-/-"/>
    <s v="Geburtstagsgeschenk Stefan, Helli, Christian"/>
    <s v="Geburtstagsgeschenk Stefan, Helli, Christian"/>
    <m/>
    <m/>
    <n v="0"/>
    <n v="0"/>
    <s v="93+"/>
    <n v="2022"/>
    <n v="2040"/>
    <n v="93"/>
    <n v="2023"/>
    <n v="2035"/>
    <m/>
    <m/>
    <m/>
    <m/>
    <m/>
    <m/>
    <m/>
    <m/>
    <n v="16.372504200000002"/>
    <n v="48.208353700000004"/>
    <n v="16.081600000000002"/>
    <n v="47.722099999999998"/>
    <s v="48,2083537;16,3725042"/>
    <s v="47,7221;16,0816"/>
    <n v="2035"/>
    <d v="2020-08-22T00:00:00"/>
    <x v="16"/>
  </r>
  <r>
    <s v="Ü"/>
    <x v="10"/>
    <s v="I"/>
    <s v="Sardinien"/>
    <n v="0"/>
    <x v="1"/>
    <x v="126"/>
    <x v="172"/>
    <x v="46"/>
    <s v="2017/-/-/-/-"/>
    <s v="2022/-/-/-/-"/>
    <x v="1"/>
    <n v="2020"/>
    <s v="88/-/-/-"/>
    <s v="Geschenk Miri/Georg"/>
    <s v="Geschenk Miri/Georg"/>
    <m/>
    <m/>
    <n v="0"/>
    <n v="0"/>
    <n v="88"/>
    <n v="2017"/>
    <n v="2022"/>
    <s v="-"/>
    <m/>
    <m/>
    <m/>
    <m/>
    <m/>
    <m/>
    <m/>
    <m/>
    <m/>
    <m/>
    <n v="12.4853384"/>
    <n v="41.894801999999999"/>
    <n v="9.0977537999999996"/>
    <n v="40.061604000000003"/>
    <s v="41,894802;12,4853384"/>
    <s v="40,061604;9,0977538"/>
    <n v="2022"/>
    <d v="2020-10-03T00:00:00"/>
    <x v="1"/>
  </r>
  <r>
    <s v="R"/>
    <x v="3"/>
    <s v="I"/>
    <s v="Sardinien"/>
    <n v="0"/>
    <x v="0"/>
    <x v="127"/>
    <x v="173"/>
    <x v="47"/>
    <s v="-/2019/-/-/-"/>
    <s v="-/2019/-/-/-"/>
    <x v="1"/>
    <n v="2020"/>
    <s v="-/86/-/-"/>
    <s v="Geschenk Miri/Georg"/>
    <s v="Geschenk Miri/Georg"/>
    <m/>
    <m/>
    <n v="0"/>
    <n v="0"/>
    <s v="-"/>
    <m/>
    <m/>
    <n v="86"/>
    <n v="2019"/>
    <n v="2019"/>
    <m/>
    <m/>
    <m/>
    <m/>
    <m/>
    <m/>
    <m/>
    <m/>
    <n v="12.4853384"/>
    <n v="41.894801999999999"/>
    <n v="9.0977537999999996"/>
    <n v="40.061604000000003"/>
    <s v="41,894802;12,4853384"/>
    <s v="40,061604;9,0977538"/>
    <n v="2019"/>
    <m/>
    <x v="0"/>
  </r>
  <r>
    <s v="R"/>
    <x v="1"/>
    <s v="I"/>
    <s v="Toscana"/>
    <n v="2"/>
    <x v="0"/>
    <x v="128"/>
    <x v="174"/>
    <x v="1"/>
    <s v="-/-/-/-/-"/>
    <s v="-/-/-/-/-"/>
    <x v="0"/>
    <n v="2019"/>
    <s v="-/-/-/-"/>
    <s v="Geschenk Heidi"/>
    <s v="Geschenk Heidi"/>
    <m/>
    <m/>
    <n v="0"/>
    <n v="0"/>
    <s v="-"/>
    <m/>
    <m/>
    <s v="-"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m/>
    <x v="0"/>
  </r>
  <r>
    <s v="R"/>
    <x v="7"/>
    <s v="I"/>
    <s v="Südtirol"/>
    <n v="1"/>
    <x v="1"/>
    <x v="33"/>
    <x v="175"/>
    <x v="1"/>
    <s v="-/-/-/-/-"/>
    <s v="-/-/-/-/-"/>
    <x v="0"/>
    <n v="2019"/>
    <s v="-/-/-/-"/>
    <s v="Geschenk Kirchers"/>
    <s v="Geschenk Kirchers"/>
    <m/>
    <m/>
    <n v="0"/>
    <n v="0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08-23T00:00:00"/>
    <x v="11"/>
  </r>
  <r>
    <s v="R"/>
    <x v="14"/>
    <s v="A"/>
    <s v="Burgenland"/>
    <n v="1"/>
    <x v="1"/>
    <x v="129"/>
    <x v="176"/>
    <x v="1"/>
    <s v="-/-/-/-/-"/>
    <s v="-/-/-/-/-"/>
    <x v="0"/>
    <n v="2019"/>
    <s v="-/-/-/-"/>
    <s v="Weinverkostung Laschitz"/>
    <s v="Weinverkostung Laschitz"/>
    <m/>
    <m/>
    <n v="0"/>
    <n v="0"/>
    <s v="-"/>
    <m/>
    <m/>
    <s v="-"/>
    <m/>
    <m/>
    <m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d v="2020-08-23T00:00:00"/>
    <x v="25"/>
  </r>
  <r>
    <s v="R"/>
    <x v="7"/>
    <s v="A"/>
    <s v="Burgenland"/>
    <n v="2"/>
    <x v="0"/>
    <x v="129"/>
    <x v="177"/>
    <x v="23"/>
    <s v="-/-/-/-/-"/>
    <s v="-/-/-/-/-"/>
    <x v="0"/>
    <n v="2019"/>
    <s v="-/-/-/-"/>
    <s v="Weinverkostung Laschitz"/>
    <s v="Weinverkostung Laschitz"/>
    <m/>
    <m/>
    <n v="0"/>
    <n v="0"/>
    <s v="-"/>
    <m/>
    <m/>
    <s v="-"/>
    <m/>
    <m/>
    <m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d v="2020-08-23T00:00:00"/>
    <x v="1"/>
  </r>
  <r>
    <s v="O"/>
    <x v="2"/>
    <s v="A"/>
    <s v="Burgenland"/>
    <n v="3"/>
    <x v="0"/>
    <x v="129"/>
    <x v="178"/>
    <x v="1"/>
    <s v="-/-/-/-/-"/>
    <s v="-/-/-/-/-"/>
    <x v="0"/>
    <n v="2019"/>
    <s v="-/-/-/-"/>
    <s v="Weinverkostung Laschitz"/>
    <s v="Weinverkostung Laschitz"/>
    <m/>
    <m/>
    <n v="0"/>
    <n v="0"/>
    <s v="-"/>
    <m/>
    <m/>
    <s v="-"/>
    <m/>
    <m/>
    <m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m/>
    <x v="0"/>
  </r>
  <r>
    <s v="R3"/>
    <x v="1"/>
    <s v="I"/>
    <s v="Toscana"/>
    <n v="1"/>
    <x v="0"/>
    <x v="130"/>
    <x v="179"/>
    <x v="1"/>
    <s v="2017/2019/-/2019/-"/>
    <s v="2024/2033/-/2024/-"/>
    <x v="118"/>
    <n v="2019"/>
    <s v="89/93/-/88,2"/>
    <s v="Hofer Sterzing"/>
    <s v="Geburtstag Heidi"/>
    <m/>
    <m/>
    <n v="78"/>
    <n v="0"/>
    <n v="89"/>
    <n v="2017"/>
    <n v="2024"/>
    <n v="93"/>
    <n v="2019"/>
    <n v="2033"/>
    <m/>
    <m/>
    <m/>
    <n v="88.2"/>
    <n v="2019"/>
    <n v="2024"/>
    <m/>
    <m/>
    <n v="12.4853384"/>
    <n v="41.894801999999999"/>
    <n v="11.2555757"/>
    <n v="43.769871199999997"/>
    <s v="41,894802;12,4853384"/>
    <s v="43,7698712;11,2555757"/>
    <n v="2024"/>
    <d v="2020-09-25T00:00:00"/>
    <x v="21"/>
  </r>
  <r>
    <s v="RM"/>
    <x v="1"/>
    <s v="I"/>
    <s v="Südtirol"/>
    <n v="1"/>
    <x v="0"/>
    <x v="52"/>
    <x v="81"/>
    <x v="1"/>
    <s v="-/-/-/-/-"/>
    <s v="-/-/-/-/-"/>
    <x v="119"/>
    <n v="2019"/>
    <s v="-/-/-/-"/>
    <s v="Hofer Sterzing"/>
    <s v="Geburtstag Heidi"/>
    <m/>
    <m/>
    <n v="54"/>
    <n v="0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M"/>
    <x v="3"/>
    <s v="I"/>
    <s v="Südtirol"/>
    <n v="1"/>
    <x v="1"/>
    <x v="131"/>
    <x v="44"/>
    <x v="17"/>
    <s v="-/-/-/2020/-"/>
    <s v="-/-/-/2026/-"/>
    <x v="15"/>
    <n v="2019"/>
    <s v="-/-/-/92"/>
    <s v="Hofer Sterzing"/>
    <s v="Geburtstag Heidi"/>
    <m/>
    <m/>
    <n v="45"/>
    <n v="45"/>
    <s v="-"/>
    <m/>
    <m/>
    <s v="-"/>
    <m/>
    <m/>
    <m/>
    <m/>
    <m/>
    <n v="92"/>
    <n v="2020"/>
    <n v="2026"/>
    <m/>
    <m/>
    <n v="12.4853384"/>
    <n v="41.894801999999999"/>
    <n v="11.354780099999999"/>
    <n v="46.498112499999998"/>
    <s v="41,894802;12,4853384"/>
    <s v="46,4981125;11,3547801"/>
    <n v="2026"/>
    <d v="2021-04-16T00:00:00"/>
    <x v="20"/>
  </r>
  <r>
    <s v="W"/>
    <x v="0"/>
    <s v="I"/>
    <s v="Südtirol"/>
    <n v="1"/>
    <x v="0"/>
    <x v="52"/>
    <x v="82"/>
    <x v="22"/>
    <s v="-/-/-/-/-"/>
    <s v="-/-/-/-/-"/>
    <x v="120"/>
    <n v="2019"/>
    <s v="-/-/-/-"/>
    <s v="Hofer Sterzing"/>
    <s v="Geburtstag Heidi"/>
    <m/>
    <m/>
    <n v="22.8"/>
    <n v="0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7"/>
    <s v="F"/>
    <s v="Languedoc"/>
    <n v="24"/>
    <x v="0"/>
    <x v="54"/>
    <x v="87"/>
    <x v="1"/>
    <s v="-/-/-/-/-"/>
    <s v="-/-/-/-/-"/>
    <x v="0"/>
    <m/>
    <s v="-/-/-/-"/>
    <s v="Gottardi"/>
    <s v="Einkauf Gottardi"/>
    <m/>
    <m/>
    <n v="0"/>
    <n v="0"/>
    <m/>
    <m/>
    <m/>
    <m/>
    <m/>
    <m/>
    <m/>
    <m/>
    <m/>
    <m/>
    <m/>
    <m/>
    <m/>
    <m/>
    <n v="2.3514615999999999"/>
    <n v="48.856696900000003"/>
    <n v="3.8968699999999998"/>
    <n v="43.598500000000001"/>
    <s v="48,8566969;2,3514616"/>
    <s v="43,5985;3,89687"/>
    <n v="9999"/>
    <m/>
    <x v="0"/>
  </r>
  <r>
    <s v="R"/>
    <x v="7"/>
    <s v="F"/>
    <s v="Languedoc"/>
    <n v="36"/>
    <x v="0"/>
    <x v="132"/>
    <x v="180"/>
    <x v="1"/>
    <s v="-/-/-/-/-"/>
    <s v="-/-/-/-/-"/>
    <x v="0"/>
    <m/>
    <s v="-/-/-/-"/>
    <s v="Gottardi"/>
    <s v="Einkauf Gottardi"/>
    <m/>
    <m/>
    <n v="0"/>
    <n v="0"/>
    <m/>
    <m/>
    <m/>
    <m/>
    <m/>
    <m/>
    <m/>
    <m/>
    <m/>
    <m/>
    <m/>
    <m/>
    <m/>
    <m/>
    <n v="2.3514615999999999"/>
    <n v="48.856696900000003"/>
    <n v="3.8968699999999998"/>
    <n v="43.598500000000001"/>
    <s v="48,8566969;2,3514616"/>
    <s v="43,5985;3,89687"/>
    <n v="9999"/>
    <d v="2020-08-23T00:00:00"/>
    <x v="1"/>
  </r>
  <r>
    <s v="W"/>
    <x v="1"/>
    <s v="D"/>
    <s v="Hessen"/>
    <n v="1"/>
    <x v="1"/>
    <x v="133"/>
    <x v="181"/>
    <x v="25"/>
    <s v="2017/-/-/-/-"/>
    <s v="2028/-/-/-/-"/>
    <x v="121"/>
    <n v="2019"/>
    <s v="92/-/-/-"/>
    <s v="Flughafen Frau"/>
    <s v="DSAG Herbstmeeting"/>
    <m/>
    <m/>
    <n v="27.9"/>
    <n v="27.9"/>
    <n v="92"/>
    <n v="2017"/>
    <n v="2028"/>
    <s v="-"/>
    <m/>
    <m/>
    <m/>
    <m/>
    <m/>
    <m/>
    <m/>
    <m/>
    <m/>
    <m/>
    <n v="13.376935"/>
    <n v="52.516181000000003"/>
    <n v="9.1909725000000009"/>
    <n v="50.611853699999998"/>
    <s v="52,516181;13,376935"/>
    <s v="50,6118537;9,1909725"/>
    <n v="2028"/>
    <d v="2020-08-22T00:00:00"/>
    <x v="22"/>
  </r>
  <r>
    <s v="R"/>
    <x v="5"/>
    <s v="I"/>
    <s v="Veneto"/>
    <n v="1"/>
    <x v="1"/>
    <x v="134"/>
    <x v="182"/>
    <x v="1"/>
    <s v="-/2018/-/-/-"/>
    <s v="-/2027/-/-/-"/>
    <x v="122"/>
    <n v="2019"/>
    <s v="-/92/-/-"/>
    <s v="Enoteca Verona"/>
    <s v="Südtirolurlaub 2019"/>
    <m/>
    <m/>
    <n v="51"/>
    <n v="51"/>
    <s v="-"/>
    <m/>
    <m/>
    <n v="92"/>
    <n v="2018"/>
    <n v="2027"/>
    <m/>
    <m/>
    <m/>
    <m/>
    <m/>
    <m/>
    <m/>
    <m/>
    <n v="12.4853384"/>
    <n v="41.894801999999999"/>
    <n v="10.9924122"/>
    <n v="45.438495799999998"/>
    <s v="41,894802;12,4853384"/>
    <s v="45,4384958;10,9924122"/>
    <n v="2027"/>
    <d v="2020-08-23T00:00:00"/>
    <x v="4"/>
  </r>
  <r>
    <s v="R"/>
    <x v="1"/>
    <s v="I"/>
    <s v="Trient"/>
    <n v="1"/>
    <x v="1"/>
    <x v="135"/>
    <x v="183"/>
    <x v="48"/>
    <s v="-/-/-/-/-"/>
    <s v="-/-/-/-/-"/>
    <x v="123"/>
    <n v="2019"/>
    <s v="-/-/-/-"/>
    <s v="Enoteca Verona"/>
    <s v="Südtirolurlaub 2019"/>
    <m/>
    <m/>
    <n v="37.799999999999997"/>
    <n v="37.799999999999997"/>
    <s v="-"/>
    <m/>
    <m/>
    <s v="-"/>
    <m/>
    <m/>
    <m/>
    <m/>
    <m/>
    <m/>
    <m/>
    <m/>
    <m/>
    <m/>
    <n v="12.4853384"/>
    <n v="41.894801999999999"/>
    <n v="11.125760100000001"/>
    <n v="46.066422799999998"/>
    <s v="41,894802;12,4853384"/>
    <s v="46,0664228;11,1257601"/>
    <n v="9999"/>
    <d v="2020-08-23T00:00:00"/>
    <x v="4"/>
  </r>
  <r>
    <s v="R"/>
    <x v="1"/>
    <s v="I"/>
    <s v="Trient"/>
    <n v="1"/>
    <x v="1"/>
    <x v="136"/>
    <x v="184"/>
    <x v="49"/>
    <s v="-/-/-/2021/-"/>
    <s v="-/-/-/2030/-"/>
    <x v="124"/>
    <n v="2019"/>
    <s v="-/-/-/90"/>
    <s v="Enoteca Verona"/>
    <s v="Südtirolurlaub 2019"/>
    <m/>
    <m/>
    <n v="63"/>
    <n v="63"/>
    <s v="-"/>
    <m/>
    <m/>
    <s v="-"/>
    <m/>
    <m/>
    <m/>
    <m/>
    <m/>
    <n v="90"/>
    <n v="2021"/>
    <n v="2030"/>
    <m/>
    <m/>
    <n v="12.4853384"/>
    <n v="41.894801999999999"/>
    <n v="11.125760100000001"/>
    <n v="46.066422799999998"/>
    <s v="41,894802;12,4853384"/>
    <s v="46,0664228;11,1257601"/>
    <n v="2030"/>
    <d v="2020-08-23T00:00:00"/>
    <x v="19"/>
  </r>
  <r>
    <s v="RM"/>
    <x v="1"/>
    <s v="I"/>
    <s v="Trient"/>
    <n v="1"/>
    <x v="0"/>
    <x v="136"/>
    <x v="185"/>
    <x v="1"/>
    <s v="-/-/-/-/-"/>
    <s v="-/-/-/-/-"/>
    <x v="125"/>
    <n v="2019"/>
    <s v="-/-/-/-"/>
    <s v="Geburtstagsgeschenk für Stefan"/>
    <s v="Südtirolurlaub 2019"/>
    <m/>
    <m/>
    <n v="148"/>
    <n v="0"/>
    <s v="-"/>
    <m/>
    <m/>
    <s v="-"/>
    <m/>
    <m/>
    <m/>
    <m/>
    <m/>
    <m/>
    <m/>
    <m/>
    <m/>
    <m/>
    <n v="12.4853384"/>
    <n v="41.894801999999999"/>
    <n v="11.125760100000001"/>
    <n v="46.066422799999998"/>
    <s v="41,894802;12,4853384"/>
    <s v="46,0664228;11,1257601"/>
    <n v="9999"/>
    <m/>
    <x v="0"/>
  </r>
  <r>
    <s v="Ü"/>
    <x v="14"/>
    <s v="I"/>
    <s v="Südtirol"/>
    <n v="6"/>
    <x v="2"/>
    <x v="52"/>
    <x v="76"/>
    <x v="30"/>
    <s v="-/-/-/-/-"/>
    <s v="-/-/-/-/-"/>
    <x v="1"/>
    <n v="2019"/>
    <s v="-/-/-/-"/>
    <s v="Schreckbichl"/>
    <s v="Südtirolurlaub 2019"/>
    <m/>
    <m/>
    <n v="0"/>
    <n v="0"/>
    <m/>
    <m/>
    <m/>
    <m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10-03T00:00:00"/>
    <x v="1"/>
  </r>
  <r>
    <s v="W"/>
    <x v="2"/>
    <s v="I"/>
    <s v="Südtirol"/>
    <n v="0"/>
    <x v="0"/>
    <x v="52"/>
    <x v="186"/>
    <x v="18"/>
    <s v="-/-/-/-/-"/>
    <s v="-/-/-/-/-"/>
    <x v="1"/>
    <n v="2019"/>
    <s v="-/-/-/-"/>
    <s v="Schreckbichl"/>
    <s v="Südtirolurlaub 2019"/>
    <m/>
    <m/>
    <n v="0"/>
    <n v="0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3"/>
    <s v="I"/>
    <s v="Südtirol"/>
    <n v="3"/>
    <x v="0"/>
    <x v="52"/>
    <x v="79"/>
    <x v="4"/>
    <s v="-/-/-/-/-"/>
    <s v="-/-/-/-/-"/>
    <x v="96"/>
    <n v="2019"/>
    <s v="-/-/-/-"/>
    <s v="Schreckbichl"/>
    <s v="Südtirolurlaub 2019"/>
    <m/>
    <m/>
    <n v="48.900000000000006"/>
    <n v="0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08-22T00:00:00"/>
    <x v="1"/>
  </r>
  <r>
    <s v="R"/>
    <x v="3"/>
    <s v="I"/>
    <s v="Südtirol"/>
    <n v="3"/>
    <x v="3"/>
    <x v="52"/>
    <x v="80"/>
    <x v="17"/>
    <s v="-/-/-/-/-"/>
    <s v="-/-/-/-/-"/>
    <x v="126"/>
    <n v="2019"/>
    <s v="-/-/-/-"/>
    <s v="Schreckbichl"/>
    <s v="Südtirolurlaub 2019"/>
    <m/>
    <m/>
    <n v="68.699999999999989"/>
    <n v="68.699999999999989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08-22T00:00:00"/>
    <x v="1"/>
  </r>
  <r>
    <s v="W"/>
    <x v="2"/>
    <s v="I"/>
    <s v="Südtirol"/>
    <n v="2"/>
    <x v="2"/>
    <x v="52"/>
    <x v="82"/>
    <x v="15"/>
    <s v="2020/-/-/-/-"/>
    <s v="2026/-/-/-/-"/>
    <x v="72"/>
    <n v="2019"/>
    <s v="93/-/-/91,5"/>
    <s v="Schreckbichl"/>
    <s v="Südtirolurlaub 2019"/>
    <m/>
    <m/>
    <n v="47.8"/>
    <n v="47.8"/>
    <n v="93"/>
    <n v="2020"/>
    <n v="2026"/>
    <s v="-"/>
    <m/>
    <m/>
    <m/>
    <m/>
    <m/>
    <n v="91.5"/>
    <m/>
    <m/>
    <m/>
    <m/>
    <n v="12.4853384"/>
    <n v="41.894801999999999"/>
    <n v="11.354780099999999"/>
    <n v="46.498112499999998"/>
    <s v="41,894802;12,4853384"/>
    <s v="46,4981125;11,3547801"/>
    <n v="2026"/>
    <d v="2020-08-22T00:00:00"/>
    <x v="16"/>
  </r>
  <r>
    <s v="W"/>
    <x v="7"/>
    <s v="I"/>
    <s v="Südtirol"/>
    <n v="2"/>
    <x v="1"/>
    <x v="52"/>
    <x v="82"/>
    <x v="21"/>
    <s v="-/-/-/-/-"/>
    <s v="-/-/-/-/-"/>
    <x v="72"/>
    <n v="2019"/>
    <s v="-/-/-/-"/>
    <s v="Schreckbichl"/>
    <s v="Südtirolurlaub 2019"/>
    <m/>
    <m/>
    <n v="47.8"/>
    <n v="23.9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08-22T00:00:00"/>
    <x v="16"/>
  </r>
  <r>
    <s v="R"/>
    <x v="3"/>
    <s v="I"/>
    <s v="Südtirol"/>
    <n v="2"/>
    <x v="0"/>
    <x v="52"/>
    <x v="78"/>
    <x v="32"/>
    <s v="-/-/-/-/-"/>
    <s v="-/-/-/-/-"/>
    <x v="67"/>
    <n v="2019"/>
    <s v="-/-/-/-"/>
    <s v="Schreckbichl"/>
    <s v="Südtirolurlaub 2019"/>
    <m/>
    <m/>
    <n v="57.8"/>
    <n v="0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S"/>
    <x v="3"/>
    <s v="I"/>
    <s v="Südtirol"/>
    <n v="3"/>
    <x v="0"/>
    <x v="137"/>
    <x v="187"/>
    <x v="6"/>
    <s v="-/-/-/-/-"/>
    <s v="-/-/-/-/-"/>
    <x v="16"/>
    <n v="2019"/>
    <s v="-/-/-/-"/>
    <s v="Kettmeir"/>
    <s v="Südtirolurlaub 2019"/>
    <m/>
    <m/>
    <n v="63"/>
    <n v="0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S"/>
    <x v="19"/>
    <s v="I"/>
    <s v="Südtirol"/>
    <n v="12"/>
    <x v="0"/>
    <x v="137"/>
    <x v="188"/>
    <x v="18"/>
    <s v="-/-/-/-/-"/>
    <s v="-/-/-/-/-"/>
    <x v="127"/>
    <n v="2019"/>
    <s v="-/-/-/-"/>
    <s v="Kettmeir"/>
    <s v="Südtirolurlaub 2019"/>
    <m/>
    <m/>
    <n v="132"/>
    <n v="0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3"/>
    <s v="I"/>
    <s v="Südtirol"/>
    <n v="1"/>
    <x v="1"/>
    <x v="86"/>
    <x v="189"/>
    <x v="22"/>
    <s v="2019/-/-/-/-"/>
    <s v="2028/-/-/-/-"/>
    <x v="23"/>
    <n v="2019"/>
    <s v="94+/-/-/-"/>
    <s v="Schlosskellerei Turmhof"/>
    <s v="Südtirolurlaub 2019"/>
    <m/>
    <m/>
    <n v="60"/>
    <n v="60"/>
    <s v="94+"/>
    <n v="2019"/>
    <n v="2028"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2028"/>
    <d v="2020-08-22T00:00:00"/>
    <x v="20"/>
  </r>
  <r>
    <s v="RM"/>
    <x v="3"/>
    <s v="I"/>
    <s v="Südtirol"/>
    <n v="1"/>
    <x v="1"/>
    <x v="86"/>
    <x v="190"/>
    <x v="1"/>
    <s v="-/-/-/-/-"/>
    <s v="-/-/-/-/-"/>
    <x v="77"/>
    <n v="2019"/>
    <s v="-/-/-/-"/>
    <s v="Schlosskellerei Turmhof"/>
    <s v="Südtirolurlaub 2019"/>
    <m/>
    <m/>
    <n v="65"/>
    <n v="65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1-04-16T00:00:00"/>
    <x v="20"/>
  </r>
  <r>
    <s v="W"/>
    <x v="2"/>
    <s v="I"/>
    <s v="Südtirol"/>
    <n v="3"/>
    <x v="2"/>
    <x v="138"/>
    <x v="191"/>
    <x v="21"/>
    <s v="-/-/-/-/-"/>
    <s v="-/-/-/-/-"/>
    <x v="81"/>
    <n v="2019"/>
    <s v="-/-/-/-"/>
    <s v="Kellerei Kaltern"/>
    <s v="Südtirolurlaub 2019"/>
    <m/>
    <m/>
    <n v="45"/>
    <n v="30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08-22T00:00:00"/>
    <x v="9"/>
  </r>
  <r>
    <s v="Ü"/>
    <x v="1"/>
    <s v="I"/>
    <s v="Südtirol"/>
    <n v="2"/>
    <x v="1"/>
    <x v="138"/>
    <x v="192"/>
    <x v="21"/>
    <s v="-/-/-/-/-"/>
    <s v="-/-/-/-/-"/>
    <x v="11"/>
    <n v="2019"/>
    <s v="-/-/-/-"/>
    <s v="Kellerei Kaltern"/>
    <s v="Südtirolurlaub 2019"/>
    <m/>
    <m/>
    <n v="70"/>
    <n v="35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10-03T00:00:00"/>
    <x v="1"/>
  </r>
  <r>
    <s v="R"/>
    <x v="3"/>
    <s v="I"/>
    <s v="Südtirol"/>
    <n v="1"/>
    <x v="1"/>
    <x v="138"/>
    <x v="193"/>
    <x v="17"/>
    <s v="2019/-/-/-/-"/>
    <s v="2025/-/-/-/-"/>
    <x v="64"/>
    <n v="2019"/>
    <s v="92/-/-/-"/>
    <s v="Kellerei Kaltern"/>
    <s v="Südtirolurlaub 2019"/>
    <m/>
    <m/>
    <n v="29"/>
    <n v="29"/>
    <n v="92"/>
    <n v="2019"/>
    <n v="2025"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2025"/>
    <d v="2020-08-22T00:00:00"/>
    <x v="1"/>
  </r>
  <r>
    <s v="R"/>
    <x v="3"/>
    <s v="I"/>
    <s v="Südtirol"/>
    <n v="2"/>
    <x v="2"/>
    <x v="138"/>
    <x v="194"/>
    <x v="1"/>
    <s v="-/-/-/-/-"/>
    <s v="-/-/-/-/-"/>
    <x v="11"/>
    <n v="2019"/>
    <s v="-/-/-/-"/>
    <s v="Kellerei Kaltern"/>
    <s v="Südtirolurlaub 2019"/>
    <m/>
    <m/>
    <n v="70"/>
    <n v="70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08-22T00:00:00"/>
    <x v="1"/>
  </r>
  <r>
    <s v="RM"/>
    <x v="1"/>
    <s v="I"/>
    <s v="Südtirol"/>
    <n v="1"/>
    <x v="1"/>
    <x v="139"/>
    <x v="195"/>
    <x v="50"/>
    <s v="-/-/-/-/-"/>
    <s v="-/-/-/-/-"/>
    <x v="128"/>
    <n v="2019"/>
    <s v="-/-/-/-"/>
    <s v="Kellerei Kaltern"/>
    <s v="Südtirolurlaub 2019"/>
    <m/>
    <m/>
    <n v="95"/>
    <n v="95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1-04-16T00:00:00"/>
    <x v="24"/>
  </r>
  <r>
    <s v="Ü"/>
    <x v="1"/>
    <s v="I"/>
    <s v="Südtirol"/>
    <n v="2"/>
    <x v="2"/>
    <x v="139"/>
    <x v="196"/>
    <x v="31"/>
    <s v="-/-/-/-/-"/>
    <s v="-/-/-/-/-"/>
    <x v="11"/>
    <n v="2019"/>
    <s v="-/-/-/-"/>
    <s v="Kellerei Kaltern"/>
    <s v="Südtirolurlaub 2019"/>
    <m/>
    <m/>
    <n v="70"/>
    <n v="70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10-03T00:00:00"/>
    <x v="1"/>
  </r>
  <r>
    <s v="RM"/>
    <x v="7"/>
    <s v="I"/>
    <s v="Südtirol"/>
    <n v="1"/>
    <x v="1"/>
    <x v="63"/>
    <x v="197"/>
    <x v="17"/>
    <s v="2019/-/-/-/-"/>
    <s v="2026/-/-/-/-"/>
    <x v="129"/>
    <n v="2019"/>
    <s v="93/-/-/-"/>
    <s v="Kellerei Bozen"/>
    <s v="Südtirolurlaub 2019"/>
    <m/>
    <m/>
    <n v="93.5"/>
    <n v="93.5"/>
    <n v="93"/>
    <n v="2019"/>
    <n v="2026"/>
    <s v="-"/>
    <m/>
    <m/>
    <m/>
    <m/>
    <m/>
    <m/>
    <m/>
    <m/>
    <s v="-"/>
    <s v="-"/>
    <n v="12.4853384"/>
    <n v="41.894801999999999"/>
    <n v="11.354780099999999"/>
    <n v="46.498112499999998"/>
    <s v="41,894802;12,4853384"/>
    <s v="46,4981125;11,3547801"/>
    <n v="2026"/>
    <d v="2021-04-16T00:00:00"/>
    <x v="10"/>
  </r>
  <r>
    <s v="R"/>
    <x v="3"/>
    <s v="I"/>
    <s v="Südtirol"/>
    <n v="1"/>
    <x v="1"/>
    <x v="63"/>
    <x v="198"/>
    <x v="1"/>
    <s v="2019/-/-/-/-"/>
    <s v="2028/-/-/-/-"/>
    <x v="130"/>
    <n v="2019"/>
    <s v="93/-/-/-"/>
    <s v="Kellerei Bozen"/>
    <s v="Südtirolurlaub 2019"/>
    <m/>
    <m/>
    <n v="33.4"/>
    <n v="33.4"/>
    <n v="93"/>
    <n v="2019"/>
    <n v="2028"/>
    <s v="-"/>
    <m/>
    <m/>
    <m/>
    <m/>
    <m/>
    <m/>
    <m/>
    <m/>
    <s v="-"/>
    <s v="-"/>
    <n v="12.4853384"/>
    <n v="41.894801999999999"/>
    <n v="11.354780099999999"/>
    <n v="46.498112499999998"/>
    <s v="41,894802;12,4853384"/>
    <s v="46,4981125;11,3547801"/>
    <n v="2028"/>
    <d v="2020-08-23T00:00:00"/>
    <x v="1"/>
  </r>
  <r>
    <s v="R"/>
    <x v="3"/>
    <s v="I"/>
    <s v="Südtirol"/>
    <n v="2"/>
    <x v="2"/>
    <x v="63"/>
    <x v="199"/>
    <x v="3"/>
    <s v="2019/-/-/-/-"/>
    <s v="2028/-/-/-/-"/>
    <x v="130"/>
    <n v="2019"/>
    <s v="92+/-/-/-"/>
    <s v="Kellerei Bozen"/>
    <s v="Südtirolurlaub 2019"/>
    <m/>
    <m/>
    <n v="66.8"/>
    <n v="66.8"/>
    <s v="92+"/>
    <n v="2019"/>
    <n v="2028"/>
    <s v="-"/>
    <m/>
    <m/>
    <m/>
    <m/>
    <m/>
    <m/>
    <m/>
    <m/>
    <s v="-"/>
    <s v="-"/>
    <n v="12.4853384"/>
    <n v="41.894801999999999"/>
    <n v="11.354780099999999"/>
    <n v="46.498112499999998"/>
    <s v="41,894802;12,4853384"/>
    <s v="46,4981125;11,3547801"/>
    <n v="2028"/>
    <d v="2020-08-23T00:00:00"/>
    <x v="1"/>
  </r>
  <r>
    <s v="R"/>
    <x v="7"/>
    <s v="I"/>
    <s v="Südtirol"/>
    <n v="3"/>
    <x v="3"/>
    <x v="63"/>
    <x v="200"/>
    <x v="17"/>
    <s v="-/-/-/-/-"/>
    <s v="-/-/-/-/-"/>
    <x v="14"/>
    <n v="2019"/>
    <s v="-/-/-/-"/>
    <s v="Kellerei Bozen"/>
    <s v="Südtirolurlaub 2019"/>
    <m/>
    <m/>
    <n v="75"/>
    <n v="75"/>
    <s v="-"/>
    <m/>
    <m/>
    <s v="-"/>
    <m/>
    <m/>
    <m/>
    <m/>
    <m/>
    <m/>
    <m/>
    <m/>
    <s v="-"/>
    <s v="-"/>
    <n v="12.4853384"/>
    <n v="41.894801999999999"/>
    <n v="11.354780099999999"/>
    <n v="46.498112499999998"/>
    <s v="41,894802;12,4853384"/>
    <s v="46,4981125;11,3547801"/>
    <n v="9999"/>
    <d v="2020-08-23T00:00:00"/>
    <x v="1"/>
  </r>
  <r>
    <s v="RM"/>
    <x v="1"/>
    <s v="I"/>
    <s v="Südtirol"/>
    <n v="1"/>
    <x v="1"/>
    <x v="33"/>
    <x v="201"/>
    <x v="50"/>
    <s v="2019/-/-/-/-"/>
    <s v="2030/-/-/-/-"/>
    <x v="131"/>
    <n v="2019"/>
    <s v="91/-/-/-"/>
    <s v="Kellerei Kurtatsch"/>
    <s v="Südtirolurlaub 2019"/>
    <m/>
    <m/>
    <n v="88"/>
    <n v="88"/>
    <n v="91"/>
    <n v="2019"/>
    <n v="2030"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2030"/>
    <d v="2021-04-16T00:00:00"/>
    <x v="10"/>
  </r>
  <r>
    <s v="R"/>
    <x v="3"/>
    <s v="I"/>
    <s v="Südtirol"/>
    <n v="1"/>
    <x v="1"/>
    <x v="33"/>
    <x v="202"/>
    <x v="17"/>
    <s v="-/-/-/-/-"/>
    <s v="-/-/-/-/-"/>
    <x v="132"/>
    <n v="2019"/>
    <s v="-/-/-/-"/>
    <s v="Kellerei Kurtatsch"/>
    <s v="Südtirolurlaub 2019"/>
    <m/>
    <m/>
    <n v="19.8"/>
    <n v="19.8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08-23T00:00:00"/>
    <x v="8"/>
  </r>
  <r>
    <s v="R"/>
    <x v="3"/>
    <s v="I"/>
    <s v="Südtirol"/>
    <n v="2"/>
    <x v="2"/>
    <x v="33"/>
    <x v="168"/>
    <x v="3"/>
    <s v="-/-/-/-/-"/>
    <s v="-/-/-/-/-"/>
    <x v="133"/>
    <n v="2019"/>
    <s v="-/-/-/-"/>
    <s v="Kellerei Kurtatsch"/>
    <s v="Südtirolurlaub 2019"/>
    <m/>
    <m/>
    <n v="66"/>
    <n v="66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08-23T00:00:00"/>
    <x v="7"/>
  </r>
  <r>
    <s v="RM"/>
    <x v="7"/>
    <s v="F"/>
    <s v="Languedoc"/>
    <n v="0"/>
    <x v="1"/>
    <x v="54"/>
    <x v="87"/>
    <x v="1"/>
    <s v="-/-/-/-/-"/>
    <s v="-/-/-/-/-"/>
    <x v="1"/>
    <n v="2017"/>
    <s v="-/-/-/-"/>
    <s v="Gottardi"/>
    <s v="Bonus Weinkauf"/>
    <m/>
    <m/>
    <n v="0"/>
    <n v="0"/>
    <s v="-"/>
    <m/>
    <m/>
    <s v="-"/>
    <m/>
    <m/>
    <s v="-"/>
    <m/>
    <m/>
    <m/>
    <m/>
    <m/>
    <m/>
    <m/>
    <n v="2.3514615999999999"/>
    <n v="48.856696900000003"/>
    <n v="3.8968699999999998"/>
    <n v="43.598500000000001"/>
    <s v="48,8566969;2,3514616"/>
    <s v="43,5985;3,89687"/>
    <n v="9999"/>
    <d v="2021-04-16T00:00:00"/>
    <x v="26"/>
  </r>
  <r>
    <s v="R"/>
    <x v="3"/>
    <s v="I"/>
    <s v="Toscana"/>
    <n v="1"/>
    <x v="1"/>
    <x v="69"/>
    <x v="203"/>
    <x v="5"/>
    <s v="2020/2022/-/-/-"/>
    <s v="2040/2042/-/-/-"/>
    <x v="134"/>
    <n v="2019"/>
    <s v="96/95/-/-"/>
    <s v="Signorvino"/>
    <s v="Hostaria Verona 2019"/>
    <m/>
    <m/>
    <n v="33.9"/>
    <n v="33.9"/>
    <n v="96"/>
    <n v="2020"/>
    <n v="2040"/>
    <n v="95"/>
    <n v="2022"/>
    <n v="2042"/>
    <m/>
    <m/>
    <m/>
    <m/>
    <m/>
    <m/>
    <m/>
    <m/>
    <n v="12.4853384"/>
    <n v="41.894801999999999"/>
    <n v="11.2555757"/>
    <n v="43.769871199999997"/>
    <s v="41,894802;12,4853384"/>
    <s v="43,7698712;11,2555757"/>
    <n v="2040"/>
    <d v="2020-08-23T00:00:00"/>
    <x v="7"/>
  </r>
  <r>
    <s v="R"/>
    <x v="1"/>
    <s v="I"/>
    <s v="Veneto"/>
    <n v="1"/>
    <x v="0"/>
    <x v="140"/>
    <x v="204"/>
    <x v="1"/>
    <s v="2019/2021/-/-/-"/>
    <s v="2023/2025/-/-/-"/>
    <x v="135"/>
    <n v="2019"/>
    <s v="90/90/-/-"/>
    <s v="Signorvino"/>
    <s v="Hostaria Verona 2019"/>
    <m/>
    <m/>
    <n v="19.899999999999999"/>
    <n v="0"/>
    <n v="90"/>
    <n v="2019"/>
    <n v="2023"/>
    <n v="90"/>
    <n v="2021"/>
    <n v="2025"/>
    <m/>
    <m/>
    <m/>
    <m/>
    <m/>
    <m/>
    <m/>
    <m/>
    <n v="12.4853384"/>
    <n v="41.894801999999999"/>
    <n v="10.9924122"/>
    <n v="45.438495799999998"/>
    <s v="41,894802;12,4853384"/>
    <s v="45,4384958;10,9924122"/>
    <n v="2023"/>
    <m/>
    <x v="0"/>
  </r>
  <r>
    <s v="W"/>
    <x v="2"/>
    <s v="I"/>
    <s v="Toscana"/>
    <n v="2"/>
    <x v="0"/>
    <x v="141"/>
    <x v="205"/>
    <x v="51"/>
    <s v="2019/2019/-/-/-"/>
    <s v="2023/2019/-/-/-"/>
    <x v="136"/>
    <n v="2019"/>
    <s v="92+/90/-/-"/>
    <s v="Signorvino"/>
    <s v="Hostaria Verona 2019"/>
    <m/>
    <m/>
    <n v="31.8"/>
    <n v="0"/>
    <s v="92+"/>
    <n v="2019"/>
    <n v="2023"/>
    <n v="90"/>
    <n v="2019"/>
    <n v="2019"/>
    <m/>
    <m/>
    <m/>
    <m/>
    <m/>
    <m/>
    <m/>
    <m/>
    <n v="12.4853384"/>
    <n v="41.894801999999999"/>
    <n v="11.2555757"/>
    <n v="43.769871199999997"/>
    <s v="41,894802;12,4853384"/>
    <s v="43,7698712;11,2555757"/>
    <n v="2019"/>
    <m/>
    <x v="0"/>
  </r>
  <r>
    <s v="R"/>
    <x v="3"/>
    <s v="I"/>
    <s v="Veneto"/>
    <n v="3"/>
    <x v="1"/>
    <x v="142"/>
    <x v="206"/>
    <x v="1"/>
    <s v="-/-/-/-/-"/>
    <s v="-/-/-/-/-"/>
    <x v="42"/>
    <n v="2019"/>
    <s v="-/-/-/-"/>
    <s v="Ilatium"/>
    <s v="Hostaria Verona 2019"/>
    <m/>
    <m/>
    <n v="39"/>
    <n v="13"/>
    <m/>
    <m/>
    <m/>
    <m/>
    <m/>
    <m/>
    <m/>
    <m/>
    <m/>
    <m/>
    <m/>
    <m/>
    <m/>
    <m/>
    <n v="12.4853384"/>
    <n v="41.894801999999999"/>
    <n v="10.9924122"/>
    <n v="45.438495799999998"/>
    <s v="41,894802;12,4853384"/>
    <s v="45,4384958;10,9924122"/>
    <n v="9999"/>
    <d v="2020-08-23T00:00:00"/>
    <x v="19"/>
  </r>
  <r>
    <s v="R"/>
    <x v="1"/>
    <s v="I"/>
    <s v="Veneto"/>
    <n v="3"/>
    <x v="2"/>
    <x v="143"/>
    <x v="207"/>
    <x v="1"/>
    <s v="-/-/-/-/-"/>
    <s v="-/-/-/-/-"/>
    <x v="14"/>
    <n v="2019"/>
    <s v="-/-/-/-"/>
    <s v="Pezzalunga"/>
    <s v="Hostaria Verona 2019"/>
    <m/>
    <m/>
    <n v="75"/>
    <n v="50"/>
    <m/>
    <m/>
    <m/>
    <m/>
    <m/>
    <m/>
    <m/>
    <m/>
    <m/>
    <m/>
    <m/>
    <m/>
    <m/>
    <m/>
    <n v="12.4853384"/>
    <n v="41.894801999999999"/>
    <n v="10.9924122"/>
    <n v="45.438495799999998"/>
    <s v="41,894802;12,4853384"/>
    <s v="45,4384958;10,9924122"/>
    <n v="9999"/>
    <d v="2020-08-23T00:00:00"/>
    <x v="1"/>
  </r>
  <r>
    <s v="W"/>
    <x v="3"/>
    <s v="A"/>
    <s v="NÖ"/>
    <n v="0"/>
    <x v="2"/>
    <x v="144"/>
    <x v="208"/>
    <x v="16"/>
    <s v="-/-/-/-/-"/>
    <s v="-/-/-/-/-"/>
    <x v="1"/>
    <n v="2019"/>
    <s v="-/-/-/-"/>
    <s v="Geschenk Miri/Georg"/>
    <s v="Geschenk Miri/Georg"/>
    <m/>
    <m/>
    <n v="0"/>
    <n v="0"/>
    <m/>
    <m/>
    <m/>
    <m/>
    <m/>
    <m/>
    <m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d v="2020-08-22T00:00:00"/>
    <x v="15"/>
  </r>
  <r>
    <s v="R"/>
    <x v="1"/>
    <s v="I"/>
    <s v="Toscana"/>
    <n v="2"/>
    <x v="2"/>
    <x v="130"/>
    <x v="3"/>
    <x v="1"/>
    <s v="2018/2018/-/-/-"/>
    <s v="2027/2024/-/-/-"/>
    <x v="2"/>
    <n v="2019"/>
    <s v="93/90/-/-"/>
    <s v="Enoteca di Fonterutoli"/>
    <s v="Toskanaurlaub 2019"/>
    <m/>
    <m/>
    <n v="76"/>
    <n v="76"/>
    <n v="93"/>
    <n v="2018"/>
    <n v="2027"/>
    <n v="90"/>
    <n v="2018"/>
    <n v="2024"/>
    <m/>
    <m/>
    <m/>
    <m/>
    <m/>
    <m/>
    <m/>
    <m/>
    <n v="12.4853384"/>
    <n v="41.894801999999999"/>
    <n v="11.2555757"/>
    <n v="43.769871199999997"/>
    <s v="41,894802;12,4853384"/>
    <s v="43,7698712;11,2555757"/>
    <n v="2024"/>
    <d v="2020-08-23T00:00:00"/>
    <x v="1"/>
  </r>
  <r>
    <s v="R"/>
    <x v="3"/>
    <s v="I"/>
    <s v="Toscana"/>
    <n v="6"/>
    <x v="0"/>
    <x v="66"/>
    <x v="209"/>
    <x v="3"/>
    <s v="-/-/-/2018/-"/>
    <s v="-/-/-/2022/-"/>
    <x v="81"/>
    <n v="2019"/>
    <s v="-/-/-/CT89"/>
    <s v="Le Fonti"/>
    <s v="Toskanaurlaub 2019"/>
    <m/>
    <m/>
    <n v="90"/>
    <n v="0"/>
    <m/>
    <m/>
    <m/>
    <m/>
    <m/>
    <m/>
    <m/>
    <m/>
    <m/>
    <s v="CT89"/>
    <n v="2018"/>
    <n v="2022"/>
    <m/>
    <m/>
    <n v="12.4853384"/>
    <n v="41.894801999999999"/>
    <n v="11.2555757"/>
    <n v="43.769871199999997"/>
    <s v="41,894802;12,4853384"/>
    <s v="43,7698712;11,2555757"/>
    <n v="2022"/>
    <m/>
    <x v="0"/>
  </r>
  <r>
    <s v="R"/>
    <x v="1"/>
    <s v="I"/>
    <s v="Toscana"/>
    <n v="6"/>
    <x v="5"/>
    <x v="66"/>
    <x v="210"/>
    <x v="1"/>
    <s v="-/-/-/-/-"/>
    <s v="-/-/-/-/-"/>
    <x v="76"/>
    <n v="2019"/>
    <s v="-/-/-/-"/>
    <s v="Le Fonti"/>
    <s v="Toskanaurlaub 2019"/>
    <m/>
    <m/>
    <n v="180"/>
    <n v="120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0-08-23T00:00:00"/>
    <x v="12"/>
  </r>
  <r>
    <s v="R"/>
    <x v="1"/>
    <s v="I"/>
    <s v="Toscana"/>
    <n v="3"/>
    <x v="0"/>
    <x v="66"/>
    <x v="98"/>
    <x v="1"/>
    <s v="-/-/-/-/-"/>
    <s v="-/-/-/-/-"/>
    <x v="76"/>
    <n v="2019"/>
    <s v="-/-/-/-"/>
    <s v="Le Fonti"/>
    <s v="Toskanaurlaub 2019"/>
    <m/>
    <m/>
    <n v="90"/>
    <n v="0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0-08-23T00:00:00"/>
    <x v="1"/>
  </r>
  <r>
    <s v="RM"/>
    <x v="1"/>
    <s v="I"/>
    <s v="Toscana"/>
    <n v="1"/>
    <x v="1"/>
    <x v="66"/>
    <x v="98"/>
    <x v="1"/>
    <s v="-/-/-/-/-"/>
    <s v="-/-/-/-/-"/>
    <x v="56"/>
    <n v="2019"/>
    <s v="-/-/-/-"/>
    <s v="Le Fonti"/>
    <s v="Toskanaurlaub 2019"/>
    <m/>
    <m/>
    <n v="70"/>
    <n v="70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1-04-16T00:00:00"/>
    <x v="26"/>
  </r>
  <r>
    <s v="R"/>
    <x v="1"/>
    <s v="I"/>
    <s v="Toscana"/>
    <n v="3"/>
    <x v="3"/>
    <x v="66"/>
    <x v="99"/>
    <x v="1"/>
    <s v="-/-/-/-/-"/>
    <s v="-/-/-/-/-"/>
    <x v="76"/>
    <n v="2019"/>
    <s v="-/-/-/-"/>
    <s v="Le Fonti"/>
    <s v="Toskanaurlaub 2019"/>
    <m/>
    <m/>
    <n v="90"/>
    <n v="90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0-08-23T00:00:00"/>
    <x v="1"/>
  </r>
  <r>
    <s v="R"/>
    <x v="1"/>
    <s v="I"/>
    <s v="Toscana"/>
    <n v="6"/>
    <x v="0"/>
    <x v="66"/>
    <x v="4"/>
    <x v="1"/>
    <s v="2018/-/-/2018/-"/>
    <s v="2024/-/-/2023/-"/>
    <x v="137"/>
    <n v="2019"/>
    <s v="89/-/-/CT88"/>
    <s v="Le Fonti"/>
    <s v="Toskanaurlaub 2019"/>
    <m/>
    <m/>
    <n v="72"/>
    <n v="0"/>
    <n v="89"/>
    <n v="2018"/>
    <n v="2024"/>
    <m/>
    <m/>
    <m/>
    <m/>
    <m/>
    <m/>
    <s v="CT88"/>
    <n v="2018"/>
    <n v="2023"/>
    <m/>
    <m/>
    <n v="12.4853384"/>
    <n v="41.894801999999999"/>
    <n v="11.2555757"/>
    <n v="43.769871199999997"/>
    <s v="41,894802;12,4853384"/>
    <s v="43,7698712;11,2555757"/>
    <n v="2023"/>
    <m/>
    <x v="0"/>
  </r>
  <r>
    <s v="R"/>
    <x v="1"/>
    <s v="I"/>
    <s v="Toscana"/>
    <n v="2"/>
    <x v="2"/>
    <x v="68"/>
    <x v="211"/>
    <x v="4"/>
    <s v="2020/2022/-/2021/-"/>
    <s v="2038/2045/-/2034/-"/>
    <x v="138"/>
    <n v="2019"/>
    <s v="96+/95/-/93"/>
    <s v="Castellare di Castellina"/>
    <s v="Toskanaurlaub 2019"/>
    <m/>
    <m/>
    <n v="78"/>
    <n v="78"/>
    <s v="96+"/>
    <n v="2020"/>
    <n v="2038"/>
    <n v="95"/>
    <n v="2022"/>
    <n v="2045"/>
    <m/>
    <m/>
    <m/>
    <n v="93"/>
    <n v="2021"/>
    <n v="2034"/>
    <m/>
    <m/>
    <n v="12.4853384"/>
    <n v="41.894801999999999"/>
    <n v="11.2555757"/>
    <n v="43.769871199999997"/>
    <s v="41,894802;12,4853384"/>
    <s v="43,7698712;11,2555757"/>
    <n v="2034"/>
    <d v="2020-08-23T00:00:00"/>
    <x v="19"/>
  </r>
  <r>
    <s v="R"/>
    <x v="3"/>
    <s v="I"/>
    <s v="Toscana"/>
    <n v="1"/>
    <x v="1"/>
    <x v="68"/>
    <x v="212"/>
    <x v="3"/>
    <s v="2018/2020/-/2021/-"/>
    <s v="2035/2028/-/2033/-"/>
    <x v="77"/>
    <n v="2019"/>
    <s v="97+/94/-/91"/>
    <s v="Castellare di Castellina"/>
    <s v="Toskanaurlaub 2019"/>
    <m/>
    <m/>
    <n v="65"/>
    <n v="65"/>
    <s v="97+"/>
    <n v="2018"/>
    <n v="2035"/>
    <n v="94"/>
    <n v="2020"/>
    <n v="2028"/>
    <m/>
    <m/>
    <m/>
    <n v="91"/>
    <n v="2021"/>
    <n v="2033"/>
    <m/>
    <m/>
    <n v="12.4853384"/>
    <n v="41.894801999999999"/>
    <n v="11.2555757"/>
    <n v="43.769871199999997"/>
    <s v="41,894802;12,4853384"/>
    <s v="43,7698712;11,2555757"/>
    <n v="2028"/>
    <d v="2020-08-23T00:00:00"/>
    <x v="11"/>
  </r>
  <r>
    <s v="R"/>
    <x v="1"/>
    <s v="I"/>
    <s v="Toscana"/>
    <n v="1"/>
    <x v="1"/>
    <x v="68"/>
    <x v="213"/>
    <x v="1"/>
    <s v="2019/2022/-/2022/-"/>
    <s v="2033/2033/-/2037/-"/>
    <x v="139"/>
    <n v="2019"/>
    <s v="94+/93/-/93,3"/>
    <s v="Castellare di Castellina"/>
    <s v="Toskanaurlaub 2019"/>
    <m/>
    <m/>
    <n v="75"/>
    <n v="75"/>
    <s v="94+"/>
    <n v="2019"/>
    <n v="2033"/>
    <n v="93"/>
    <n v="2022"/>
    <n v="2033"/>
    <m/>
    <m/>
    <m/>
    <n v="93.3"/>
    <n v="2022"/>
    <n v="2037"/>
    <m/>
    <m/>
    <n v="12.4853384"/>
    <n v="41.894801999999999"/>
    <n v="11.2555757"/>
    <n v="43.769871199999997"/>
    <s v="41,894802;12,4853384"/>
    <s v="43,7698712;11,2555757"/>
    <n v="2033"/>
    <d v="2020-08-23T00:00:00"/>
    <x v="19"/>
  </r>
  <r>
    <s v="R"/>
    <x v="7"/>
    <s v="I"/>
    <s v="Toscana"/>
    <n v="6"/>
    <x v="0"/>
    <x v="68"/>
    <x v="4"/>
    <x v="1"/>
    <s v="2019/2019/-/-/-"/>
    <s v="2022/2033/-/-/-"/>
    <x v="80"/>
    <n v="2019"/>
    <s v="87/94/-/-"/>
    <s v="Castellare di Castellina"/>
    <s v="Toskanaurlaub 2019"/>
    <m/>
    <m/>
    <n v="87"/>
    <n v="0"/>
    <n v="87"/>
    <n v="2019"/>
    <n v="2022"/>
    <n v="94"/>
    <n v="2019"/>
    <n v="2033"/>
    <m/>
    <m/>
    <m/>
    <m/>
    <m/>
    <m/>
    <m/>
    <m/>
    <n v="12.4853384"/>
    <n v="41.894801999999999"/>
    <n v="11.2555757"/>
    <n v="43.769871199999997"/>
    <s v="41,894802;12,4853384"/>
    <s v="43,7698712;11,2555757"/>
    <n v="2022"/>
    <m/>
    <x v="0"/>
  </r>
  <r>
    <s v="R"/>
    <x v="8"/>
    <s v="I"/>
    <s v="Toscana"/>
    <n v="2"/>
    <x v="2"/>
    <x v="6"/>
    <x v="110"/>
    <x v="1"/>
    <s v="2017/2018/-/2020/-"/>
    <s v="2030/2027/-/2036/-"/>
    <x v="55"/>
    <n v="2019"/>
    <s v="95/93/-/93,2"/>
    <s v="Castello dei Rampolla"/>
    <s v="Toskanaurlaub 2019"/>
    <m/>
    <m/>
    <n v="160"/>
    <n v="160"/>
    <n v="95"/>
    <n v="2017"/>
    <n v="2030"/>
    <n v="93"/>
    <n v="2018"/>
    <n v="2027"/>
    <m/>
    <m/>
    <m/>
    <n v="93.2"/>
    <n v="2020"/>
    <n v="2036"/>
    <m/>
    <m/>
    <n v="12.4853384"/>
    <n v="41.894801999999999"/>
    <n v="11.2555757"/>
    <n v="43.769871199999997"/>
    <s v="41,894802;12,4853384"/>
    <s v="43,7698712;11,2555757"/>
    <n v="2027"/>
    <d v="2020-08-23T00:00:00"/>
    <x v="12"/>
  </r>
  <r>
    <s v="R"/>
    <x v="10"/>
    <s v="I"/>
    <s v="Toscana"/>
    <n v="3"/>
    <x v="3"/>
    <x v="6"/>
    <x v="13"/>
    <x v="1"/>
    <s v="2020/2019/-/-/-"/>
    <s v="2035/2024/-/-/-"/>
    <x v="13"/>
    <n v="2019"/>
    <s v="94/90/-/-"/>
    <s v="Castello dei Rampolla"/>
    <s v="Toskanaurlaub 2019"/>
    <m/>
    <m/>
    <n v="120"/>
    <n v="120"/>
    <n v="94"/>
    <n v="2020"/>
    <n v="2035"/>
    <n v="90"/>
    <n v="2019"/>
    <n v="2024"/>
    <m/>
    <m/>
    <m/>
    <m/>
    <m/>
    <m/>
    <m/>
    <m/>
    <n v="12.4853384"/>
    <n v="41.894801999999999"/>
    <n v="11.2555757"/>
    <n v="43.769871199999997"/>
    <s v="41,894802;12,4853384"/>
    <s v="43,7698712;11,2555757"/>
    <n v="2024"/>
    <d v="2020-08-23T00:00:00"/>
    <x v="1"/>
  </r>
  <r>
    <s v="Ü"/>
    <x v="14"/>
    <s v="I"/>
    <s v="Toscana"/>
    <n v="1"/>
    <x v="1"/>
    <x v="6"/>
    <x v="109"/>
    <x v="6"/>
    <s v="-/-/-/-/-"/>
    <s v="-/-/-/-/-"/>
    <x v="40"/>
    <n v="2019"/>
    <s v="-/-/-/-"/>
    <s v="Castello dei Rampolla"/>
    <s v="Toskanaurlaub 2019"/>
    <m/>
    <m/>
    <n v="20"/>
    <n v="20"/>
    <m/>
    <m/>
    <m/>
    <m/>
    <m/>
    <m/>
    <m/>
    <m/>
    <m/>
    <m/>
    <m/>
    <m/>
    <m/>
    <m/>
    <n v="12.4853384"/>
    <n v="41.894801999999999"/>
    <n v="11.2555757"/>
    <n v="43.769871199999997"/>
    <s v="41,894802;12,4853384"/>
    <s v="43,7698712;11,2555757"/>
    <n v="9999"/>
    <d v="2020-10-03T00:00:00"/>
    <x v="18"/>
  </r>
  <r>
    <s v="Ü"/>
    <x v="16"/>
    <s v="I"/>
    <s v="Toscana"/>
    <n v="1"/>
    <x v="1"/>
    <x v="7"/>
    <x v="214"/>
    <x v="6"/>
    <s v="2018/-/-/2018/-"/>
    <s v="2060/-/-/2060/-"/>
    <x v="15"/>
    <n v="2019"/>
    <s v="98/-/-/91,5"/>
    <s v="Fontodi"/>
    <s v="Toskanaurlaub 2019"/>
    <m/>
    <m/>
    <n v="45"/>
    <n v="45"/>
    <n v="98"/>
    <n v="2018"/>
    <n v="2060"/>
    <m/>
    <m/>
    <m/>
    <m/>
    <m/>
    <m/>
    <n v="91.5"/>
    <n v="2018"/>
    <n v="2060"/>
    <m/>
    <m/>
    <n v="12.4853384"/>
    <n v="41.894801999999999"/>
    <n v="11.2555757"/>
    <n v="43.769871199999997"/>
    <s v="41,894802;12,4853384"/>
    <s v="43,7698712;11,2555757"/>
    <n v="2060"/>
    <d v="2020-10-03T00:00:00"/>
    <x v="1"/>
  </r>
  <r>
    <s v="RM"/>
    <x v="1"/>
    <s v="I"/>
    <s v="Toscana"/>
    <n v="2"/>
    <x v="1"/>
    <x v="7"/>
    <x v="4"/>
    <x v="5"/>
    <s v="2018/2020/-/2020/-"/>
    <s v="2028/2032/-/2028/-"/>
    <x v="15"/>
    <n v="2019"/>
    <s v="91/93/(90-92)/90,8"/>
    <s v="Fontodi"/>
    <s v="Toskanaurlaub 2019"/>
    <m/>
    <m/>
    <n v="90"/>
    <n v="45"/>
    <n v="91"/>
    <n v="2018"/>
    <n v="2028"/>
    <n v="93"/>
    <n v="2020"/>
    <n v="2032"/>
    <s v="(90-92)"/>
    <m/>
    <m/>
    <n v="90.8"/>
    <n v="2020"/>
    <n v="2028"/>
    <m/>
    <m/>
    <n v="12.4853384"/>
    <n v="41.894801999999999"/>
    <n v="11.2555757"/>
    <n v="43.769871199999997"/>
    <s v="41,894802;12,4853384"/>
    <s v="43,7698712;11,2555757"/>
    <n v="2028"/>
    <m/>
    <x v="17"/>
  </r>
  <r>
    <s v="R"/>
    <x v="1"/>
    <s v="I"/>
    <s v="Toscana"/>
    <n v="3"/>
    <x v="3"/>
    <x v="7"/>
    <x v="113"/>
    <x v="5"/>
    <s v="2020/2023/-/2022/-"/>
    <s v="2045/2040/-/2039/-"/>
    <x v="34"/>
    <n v="2019"/>
    <s v="96+/95/-/93,1"/>
    <s v="Fontodi"/>
    <s v="Toskanaurlaub 2019"/>
    <m/>
    <m/>
    <n v="156"/>
    <n v="156"/>
    <s v="96+"/>
    <n v="2020"/>
    <n v="2045"/>
    <n v="95"/>
    <n v="2023"/>
    <n v="2040"/>
    <m/>
    <m/>
    <m/>
    <n v="93.1"/>
    <n v="2022"/>
    <n v="2039"/>
    <m/>
    <m/>
    <n v="12.4853384"/>
    <n v="41.894801999999999"/>
    <n v="11.2555757"/>
    <n v="43.769871199999997"/>
    <s v="41,894802;12,4853384"/>
    <s v="43,7698712;11,2555757"/>
    <n v="2039"/>
    <d v="2020-08-23T00:00:00"/>
    <x v="11"/>
  </r>
  <r>
    <s v="R"/>
    <x v="1"/>
    <s v="I"/>
    <s v="Toscana"/>
    <n v="2"/>
    <x v="2"/>
    <x v="7"/>
    <x v="16"/>
    <x v="5"/>
    <s v="2020/2021/-/2023/-"/>
    <s v="2050/2035/-/2041/-"/>
    <x v="140"/>
    <n v="2019"/>
    <s v="98/96/-/93,8"/>
    <s v="Fontodi"/>
    <s v="Toskanaurlaub 2019"/>
    <m/>
    <m/>
    <n v="148"/>
    <n v="148"/>
    <n v="98"/>
    <n v="2020"/>
    <n v="2050"/>
    <n v="96"/>
    <n v="2021"/>
    <n v="2035"/>
    <m/>
    <m/>
    <m/>
    <n v="93.8"/>
    <n v="2023"/>
    <n v="2041"/>
    <m/>
    <m/>
    <n v="12.4853384"/>
    <n v="41.894801999999999"/>
    <n v="11.2555757"/>
    <n v="43.769871199999997"/>
    <s v="41,894802;12,4853384"/>
    <s v="43,7698712;11,2555757"/>
    <n v="2035"/>
    <d v="2020-08-23T00:00:00"/>
    <x v="7"/>
  </r>
  <r>
    <s v="RM"/>
    <x v="1"/>
    <s v="I"/>
    <s v="Toscana"/>
    <n v="1"/>
    <x v="1"/>
    <x v="7"/>
    <x v="16"/>
    <x v="5"/>
    <s v="2020/2021/-/2023/-"/>
    <s v="2050/2035/-/2041/-"/>
    <x v="141"/>
    <n v="2019"/>
    <s v="98/96/-/93,8"/>
    <s v="Fontodi"/>
    <s v="Toskanaurlaub 2019"/>
    <m/>
    <m/>
    <n v="160"/>
    <n v="160"/>
    <n v="98"/>
    <n v="2020"/>
    <n v="2050"/>
    <n v="96"/>
    <n v="2021"/>
    <n v="2035"/>
    <m/>
    <m/>
    <m/>
    <n v="93.8"/>
    <n v="2023"/>
    <n v="2041"/>
    <m/>
    <m/>
    <n v="12.4853384"/>
    <n v="41.894801999999999"/>
    <n v="11.2555757"/>
    <n v="43.769871199999997"/>
    <s v="41,894802;12,4853384"/>
    <s v="43,7698712;11,2555757"/>
    <n v="2035"/>
    <d v="2021-04-16T00:00:00"/>
    <x v="26"/>
  </r>
  <r>
    <s v="R"/>
    <x v="1"/>
    <s v="I"/>
    <s v="Toscana"/>
    <n v="3"/>
    <x v="3"/>
    <x v="7"/>
    <x v="15"/>
    <x v="7"/>
    <s v="2018/-/-/2020/-"/>
    <s v="2035/-/-/2027/-"/>
    <x v="76"/>
    <n v="2019"/>
    <s v="94/-/-/84"/>
    <s v="Fontodi"/>
    <s v="Toskanaurlaub 2019"/>
    <m/>
    <m/>
    <n v="90"/>
    <n v="90"/>
    <n v="94"/>
    <n v="2018"/>
    <n v="2035"/>
    <m/>
    <m/>
    <m/>
    <m/>
    <m/>
    <m/>
    <n v="84"/>
    <n v="2020"/>
    <n v="2027"/>
    <m/>
    <m/>
    <n v="12.4853384"/>
    <n v="41.894801999999999"/>
    <n v="11.2555757"/>
    <n v="43.769871199999997"/>
    <s v="41,894802;12,4853384"/>
    <s v="43,7698712;11,2555757"/>
    <n v="2027"/>
    <d v="2020-08-23T00:00:00"/>
    <x v="1"/>
  </r>
  <r>
    <s v="R"/>
    <x v="1"/>
    <s v="I"/>
    <s v="Toscana"/>
    <n v="1"/>
    <x v="1"/>
    <x v="7"/>
    <x v="215"/>
    <x v="32"/>
    <s v="-/-/-/-/-"/>
    <s v="-/-/-/-/-"/>
    <x v="76"/>
    <n v="2019"/>
    <s v="-/-/-/91"/>
    <s v="Fontodi"/>
    <s v="Toskanaurlaub 2019"/>
    <m/>
    <m/>
    <n v="30"/>
    <n v="30"/>
    <m/>
    <m/>
    <m/>
    <m/>
    <m/>
    <m/>
    <m/>
    <m/>
    <m/>
    <n v="91"/>
    <m/>
    <m/>
    <m/>
    <m/>
    <n v="12.4853384"/>
    <n v="41.894801999999999"/>
    <n v="11.2555757"/>
    <n v="43.769871199999997"/>
    <s v="41,894802;12,4853384"/>
    <s v="43,7698712;11,2555757"/>
    <n v="9999"/>
    <d v="2020-08-23T00:00:00"/>
    <x v="25"/>
  </r>
  <r>
    <s v="R"/>
    <x v="10"/>
    <s v="USA"/>
    <s v="Californien"/>
    <n v="1"/>
    <x v="1"/>
    <x v="145"/>
    <x v="216"/>
    <x v="7"/>
    <s v="-/2018/-/-/2020"/>
    <s v="-/2026/-/-/2030"/>
    <x v="142"/>
    <n v="2019"/>
    <s v="-/93/-/-"/>
    <s v="Bedrock"/>
    <s v="USA-Reise 2019"/>
    <m/>
    <m/>
    <n v="54.288631722260035"/>
    <n v="54.288631722260035"/>
    <s v="-"/>
    <m/>
    <m/>
    <n v="93"/>
    <n v="2018"/>
    <n v="2026"/>
    <m/>
    <m/>
    <m/>
    <m/>
    <m/>
    <m/>
    <n v="2020"/>
    <n v="2030"/>
    <n v="-122.419"/>
    <n v="37.779299999999999"/>
    <n v="-122.419"/>
    <n v="37.779299999999999"/>
    <s v="37,7793;-122,419"/>
    <s v="37,7793;-122,419"/>
    <n v="2026"/>
    <d v="2020-08-23T00:00:00"/>
    <x v="8"/>
  </r>
  <r>
    <s v="R"/>
    <x v="2"/>
    <s v="USA"/>
    <s v="Californien"/>
    <n v="2"/>
    <x v="2"/>
    <x v="145"/>
    <x v="217"/>
    <x v="1"/>
    <s v="-/2019/-/-/-"/>
    <s v="-/2030/-/-/-"/>
    <x v="143"/>
    <n v="2019"/>
    <s v="-/94/-/-"/>
    <s v="Bedrock"/>
    <s v="USA-Reise 2019"/>
    <m/>
    <m/>
    <n v="76.99115044247786"/>
    <n v="76.99115044247786"/>
    <s v="-"/>
    <m/>
    <m/>
    <n v="94"/>
    <n v="2019"/>
    <n v="2030"/>
    <m/>
    <m/>
    <m/>
    <m/>
    <m/>
    <m/>
    <m/>
    <m/>
    <n v="-122.419"/>
    <n v="37.779299999999999"/>
    <n v="-122.419"/>
    <n v="37.779299999999999"/>
    <s v="37,7793;-122,419"/>
    <s v="37,7793;-122,419"/>
    <n v="2030"/>
    <d v="2020-08-23T00:00:00"/>
    <x v="6"/>
  </r>
  <r>
    <s v="W"/>
    <x v="3"/>
    <s v="USA"/>
    <s v="Californien"/>
    <n v="2"/>
    <x v="1"/>
    <x v="145"/>
    <x v="218"/>
    <x v="22"/>
    <s v="-/-/-/-/-"/>
    <s v="-/-/-/-/-"/>
    <x v="144"/>
    <n v="2019"/>
    <s v="-/-/-/-"/>
    <s v="Bedrock"/>
    <s v="USA-Reise 2019"/>
    <m/>
    <m/>
    <n v="73.042886317222596"/>
    <n v="36.521443158611298"/>
    <s v="-"/>
    <m/>
    <m/>
    <s v="-"/>
    <m/>
    <m/>
    <m/>
    <m/>
    <m/>
    <m/>
    <m/>
    <m/>
    <m/>
    <m/>
    <n v="-122.419"/>
    <n v="37.779299999999999"/>
    <n v="-122.419"/>
    <n v="37.779299999999999"/>
    <s v="37,7793;-122,419"/>
    <s v="37,7793;-122,419"/>
    <n v="9999"/>
    <d v="2020-08-22T00:00:00"/>
    <x v="5"/>
  </r>
  <r>
    <s v="R"/>
    <x v="7"/>
    <s v="USA"/>
    <s v="Californien"/>
    <n v="1"/>
    <x v="1"/>
    <x v="146"/>
    <x v="219"/>
    <x v="52"/>
    <s v="-/2019/-/-/-"/>
    <s v="-/2025/-/-/-"/>
    <x v="145"/>
    <n v="2019"/>
    <s v="(93-95)/91/-/-"/>
    <s v="Ridge Vineyards - Lytton Springs"/>
    <s v="USA-Reise 2019"/>
    <m/>
    <m/>
    <n v="44.417971409121847"/>
    <n v="44.417971409121847"/>
    <s v="(93-95)"/>
    <m/>
    <m/>
    <n v="91"/>
    <n v="2019"/>
    <n v="2025"/>
    <m/>
    <m/>
    <m/>
    <m/>
    <m/>
    <m/>
    <m/>
    <m/>
    <n v="-122.419"/>
    <n v="37.779299999999999"/>
    <n v="-122.419"/>
    <n v="37.779299999999999"/>
    <s v="37,7793;-122,419"/>
    <s v="37,7793;-122,419"/>
    <n v="2025"/>
    <d v="2020-08-23T00:00:00"/>
    <x v="8"/>
  </r>
  <r>
    <s v="R"/>
    <x v="10"/>
    <s v="USA"/>
    <s v="Californien"/>
    <n v="1"/>
    <x v="1"/>
    <x v="146"/>
    <x v="220"/>
    <x v="7"/>
    <s v="-/-/-/-/-"/>
    <s v="-/-/-/-/-"/>
    <x v="146"/>
    <n v="2019"/>
    <s v="-/-/-/-"/>
    <s v="Ridge Vineyards - Lytton Springs"/>
    <s v="USA-Reise 2019"/>
    <m/>
    <m/>
    <n v="45.40503744043567"/>
    <n v="45.40503744043567"/>
    <s v="-"/>
    <m/>
    <m/>
    <s v="-"/>
    <m/>
    <m/>
    <m/>
    <m/>
    <m/>
    <m/>
    <m/>
    <m/>
    <m/>
    <m/>
    <n v="-122.419"/>
    <n v="37.779299999999999"/>
    <n v="-122.419"/>
    <n v="37.779299999999999"/>
    <s v="37,7793;-122,419"/>
    <s v="37,7793;-122,419"/>
    <n v="9999"/>
    <d v="2020-08-23T00:00:00"/>
    <x v="8"/>
  </r>
  <r>
    <s v="W"/>
    <x v="7"/>
    <s v="USA"/>
    <s v="Californien"/>
    <n v="3"/>
    <x v="3"/>
    <x v="146"/>
    <x v="221"/>
    <x v="22"/>
    <s v="-/2019/-/-/-"/>
    <s v="-/2024/-/-/-"/>
    <x v="142"/>
    <n v="2019"/>
    <s v="-/92/-/-"/>
    <s v="Ridge Vineyards - Lytton Springs"/>
    <s v="USA-Reise 2019"/>
    <m/>
    <m/>
    <n v="162.86589516678009"/>
    <n v="162.86589516678009"/>
    <s v="-"/>
    <m/>
    <m/>
    <n v="92"/>
    <n v="2019"/>
    <n v="2024"/>
    <m/>
    <m/>
    <m/>
    <m/>
    <m/>
    <m/>
    <m/>
    <m/>
    <n v="-122.419"/>
    <n v="37.779299999999999"/>
    <n v="-122.419"/>
    <n v="37.779299999999999"/>
    <s v="37,7793;-122,419"/>
    <s v="37,7793;-122,419"/>
    <n v="2024"/>
    <d v="2020-08-22T00:00:00"/>
    <x v="9"/>
  </r>
  <r>
    <s v="R"/>
    <x v="3"/>
    <s v="USA"/>
    <s v="Californien"/>
    <n v="1"/>
    <x v="1"/>
    <x v="147"/>
    <x v="222"/>
    <x v="7"/>
    <s v="-/2019/-/-/-"/>
    <s v="-/2025/-/-/-"/>
    <x v="147"/>
    <n v="2019"/>
    <s v="-/94/-/-"/>
    <s v="Jeff Cohn"/>
    <s v="USA-Reise 2019"/>
    <m/>
    <m/>
    <n v="78.96528250510552"/>
    <n v="78.96528250510552"/>
    <s v="-"/>
    <m/>
    <m/>
    <n v="94"/>
    <n v="2019"/>
    <n v="2025"/>
    <m/>
    <m/>
    <m/>
    <m/>
    <m/>
    <m/>
    <m/>
    <m/>
    <n v="-122.419"/>
    <n v="37.779299999999999"/>
    <n v="-122.419"/>
    <n v="37.779299999999999"/>
    <s v="37,7793;-122,419"/>
    <s v="37,7793;-122,419"/>
    <n v="2025"/>
    <d v="2020-08-23T00:00:00"/>
    <x v="19"/>
  </r>
  <r>
    <s v="R"/>
    <x v="3"/>
    <s v="USA"/>
    <s v="Californien"/>
    <n v="2"/>
    <x v="2"/>
    <x v="147"/>
    <x v="223"/>
    <x v="52"/>
    <s v="2019/-/-/-/-"/>
    <s v="2027/-/-/-/-"/>
    <x v="145"/>
    <n v="2019"/>
    <s v="92+/-/-/-"/>
    <s v="Jeff Cohn"/>
    <s v="USA-Reise 2019"/>
    <m/>
    <m/>
    <n v="88.835942818243694"/>
    <n v="88.835942818243694"/>
    <s v="92+"/>
    <n v="2019"/>
    <n v="2027"/>
    <s v="-"/>
    <s v="-"/>
    <s v="-"/>
    <m/>
    <m/>
    <m/>
    <m/>
    <m/>
    <m/>
    <m/>
    <m/>
    <n v="-122.419"/>
    <n v="37.779299999999999"/>
    <n v="-122.419"/>
    <n v="37.779299999999999"/>
    <s v="37,7793;-122,419"/>
    <s v="37,7793;-122,419"/>
    <n v="2027"/>
    <d v="2020-08-23T00:00:00"/>
    <x v="8"/>
  </r>
  <r>
    <s v="R"/>
    <x v="1"/>
    <s v="USA"/>
    <s v="Californien"/>
    <n v="2"/>
    <x v="2"/>
    <x v="147"/>
    <x v="224"/>
    <x v="52"/>
    <s v="2018/2019/-/-/-"/>
    <s v="2024/2026/-/-/-"/>
    <x v="145"/>
    <n v="2019"/>
    <s v="92/93/-/-"/>
    <s v="Jeff Cohn"/>
    <s v="USA-Reise 2019"/>
    <m/>
    <m/>
    <n v="88.835942818243694"/>
    <n v="88.835942818243694"/>
    <n v="92"/>
    <n v="2018"/>
    <n v="2024"/>
    <n v="93"/>
    <n v="2019"/>
    <n v="2026"/>
    <m/>
    <m/>
    <m/>
    <m/>
    <m/>
    <m/>
    <m/>
    <m/>
    <n v="-122.419"/>
    <n v="37.779299999999999"/>
    <n v="-122.419"/>
    <n v="37.779299999999999"/>
    <s v="37,7793;-122,419"/>
    <s v="37,7793;-122,419"/>
    <n v="2024"/>
    <d v="2020-08-23T00:00:00"/>
    <x v="25"/>
  </r>
  <r>
    <s v="R"/>
    <x v="1"/>
    <s v="USA"/>
    <s v="Californien"/>
    <n v="2"/>
    <x v="2"/>
    <x v="148"/>
    <x v="225"/>
    <x v="1"/>
    <s v="-/2021/-/-/-"/>
    <s v="-/2030/-/-/-"/>
    <x v="148"/>
    <n v="2019"/>
    <s v="-/92/-/-"/>
    <s v="Robert Mondavi"/>
    <s v="USA-Reise 2019"/>
    <m/>
    <m/>
    <n v="98.706603131381883"/>
    <n v="98.706603131381883"/>
    <s v="-"/>
    <m/>
    <m/>
    <n v="92"/>
    <n v="2021"/>
    <n v="2030"/>
    <m/>
    <m/>
    <m/>
    <m/>
    <m/>
    <m/>
    <m/>
    <m/>
    <n v="-122.419"/>
    <n v="37.779299999999999"/>
    <n v="-122.419"/>
    <n v="37.779299999999999"/>
    <s v="37,7793;-122,419"/>
    <s v="37,7793;-122,419"/>
    <n v="2030"/>
    <d v="2020-08-23T00:00:00"/>
    <x v="2"/>
  </r>
  <r>
    <s v="Ü"/>
    <x v="7"/>
    <s v="D"/>
    <s v="Baden-Württemberg"/>
    <n v="1"/>
    <x v="1"/>
    <x v="149"/>
    <x v="226"/>
    <x v="21"/>
    <s v="-/-/-/-/-"/>
    <s v="-/-/-/-/-"/>
    <x v="78"/>
    <n v="2019"/>
    <s v="-/-/-/-"/>
    <s v="Weingut Klumpp"/>
    <s v="Apothekenausflug Karlsruhe"/>
    <m/>
    <m/>
    <n v="17"/>
    <n v="17"/>
    <s v="-"/>
    <m/>
    <m/>
    <s v="-"/>
    <m/>
    <m/>
    <m/>
    <m/>
    <m/>
    <m/>
    <m/>
    <m/>
    <s v="-"/>
    <s v="-"/>
    <n v="13.376935"/>
    <n v="52.516181000000003"/>
    <n v="9.1949533999999993"/>
    <n v="48.629697200000003"/>
    <s v="52,516181;13,376935"/>
    <s v="48,6296972;9,1949534"/>
    <n v="9999"/>
    <d v="2020-10-03T00:00:00"/>
    <x v="1"/>
  </r>
  <r>
    <s v="R"/>
    <x v="3"/>
    <s v="D"/>
    <s v="Baden-Württemberg"/>
    <n v="1"/>
    <x v="1"/>
    <x v="149"/>
    <x v="227"/>
    <x v="24"/>
    <s v="-/-/-/2019/-"/>
    <s v="-/-/-/2024/-"/>
    <x v="149"/>
    <n v="2019"/>
    <s v="-/-/-/CT"/>
    <s v="Weingut Klumpp"/>
    <s v="Apothekenausflug Karlsruhe"/>
    <m/>
    <m/>
    <n v="19"/>
    <n v="19"/>
    <s v="-"/>
    <m/>
    <m/>
    <s v="-"/>
    <m/>
    <m/>
    <m/>
    <m/>
    <m/>
    <s v="CT"/>
    <n v="2019"/>
    <n v="2024"/>
    <s v="-"/>
    <s v="-"/>
    <n v="13.376935"/>
    <n v="52.516181000000003"/>
    <n v="9.1949533999999993"/>
    <n v="48.629697200000003"/>
    <s v="52,516181;13,376935"/>
    <s v="48,6296972;9,1949534"/>
    <n v="2024"/>
    <d v="2020-08-23T00:00:00"/>
    <x v="11"/>
  </r>
  <r>
    <s v="R"/>
    <x v="1"/>
    <s v="D"/>
    <s v="Baden-Württemberg"/>
    <n v="1"/>
    <x v="1"/>
    <x v="149"/>
    <x v="228"/>
    <x v="53"/>
    <s v="-/-/-/-/-"/>
    <s v="-/-/-/-/-"/>
    <x v="149"/>
    <n v="2019"/>
    <s v="-/-/-/-"/>
    <s v="Weingut Klumpp"/>
    <s v="Apothekenausflug Karlsruhe"/>
    <m/>
    <m/>
    <n v="19"/>
    <n v="19"/>
    <s v="-"/>
    <m/>
    <m/>
    <s v="-"/>
    <m/>
    <m/>
    <m/>
    <m/>
    <m/>
    <m/>
    <m/>
    <m/>
    <s v="-"/>
    <s v="-"/>
    <n v="13.376935"/>
    <n v="52.516181000000003"/>
    <n v="9.1949533999999993"/>
    <n v="48.629697200000003"/>
    <s v="52,516181;13,376935"/>
    <s v="48,6296972;9,1949534"/>
    <n v="9999"/>
    <d v="2020-08-23T00:00:00"/>
    <x v="25"/>
  </r>
  <r>
    <s v="W"/>
    <x v="7"/>
    <s v="D"/>
    <s v="Baden-Württemberg"/>
    <n v="1"/>
    <x v="1"/>
    <x v="149"/>
    <x v="229"/>
    <x v="25"/>
    <s v="-/-/-/-/-"/>
    <s v="-/-/-/-/-"/>
    <x v="78"/>
    <n v="2019"/>
    <s v="-/-/-/-"/>
    <s v="Weingut Klumpp"/>
    <s v="Apothekenausflug Karlsruhe"/>
    <m/>
    <m/>
    <n v="17"/>
    <n v="17"/>
    <s v="-"/>
    <m/>
    <m/>
    <s v="-"/>
    <m/>
    <m/>
    <m/>
    <m/>
    <m/>
    <m/>
    <m/>
    <m/>
    <s v="-"/>
    <s v="-"/>
    <n v="13.376935"/>
    <n v="52.516181000000003"/>
    <n v="9.1949533999999993"/>
    <n v="48.629697200000003"/>
    <s v="52,516181;13,376935"/>
    <s v="48,6296972;9,1949534"/>
    <n v="9999"/>
    <d v="2020-08-22T00:00:00"/>
    <x v="13"/>
  </r>
  <r>
    <s v="R"/>
    <x v="0"/>
    <s v="I"/>
    <s v="Südtirol"/>
    <n v="1"/>
    <x v="0"/>
    <x v="150"/>
    <x v="230"/>
    <x v="43"/>
    <s v="-/-/-/-/-"/>
    <s v="-/-/-/-/-"/>
    <x v="18"/>
    <n v="2019"/>
    <s v="-/-/-/-"/>
    <s v="Winestore Bozen"/>
    <s v="Bozenausflug"/>
    <m/>
    <m/>
    <n v="16"/>
    <n v="0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0"/>
    <s v="I"/>
    <s v="Südtirol"/>
    <n v="1"/>
    <x v="0"/>
    <x v="151"/>
    <x v="231"/>
    <x v="1"/>
    <s v="-/-/-/-/-"/>
    <s v="-/-/-/-/-"/>
    <x v="150"/>
    <n v="2019"/>
    <s v="-/-/-/-"/>
    <s v="Winestore Bozen"/>
    <s v="Bozenausflug"/>
    <m/>
    <m/>
    <n v="18.399999999999999"/>
    <n v="0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0"/>
    <s v="I"/>
    <s v="Südtirol"/>
    <n v="3"/>
    <x v="0"/>
    <x v="152"/>
    <x v="232"/>
    <x v="1"/>
    <s v="-/-/-/-/-"/>
    <s v="-/-/-/-/-"/>
    <x v="151"/>
    <n v="2019"/>
    <s v="-/-/-/-"/>
    <s v="Winestore Bozen"/>
    <s v="Bozenausflug"/>
    <m/>
    <m/>
    <n v="46.5"/>
    <n v="0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M"/>
    <x v="1"/>
    <s v="I"/>
    <s v="Südtirol"/>
    <n v="1"/>
    <x v="1"/>
    <x v="153"/>
    <x v="233"/>
    <x v="3"/>
    <s v="-/-/-/-/-"/>
    <s v="-/-/-/-/-"/>
    <x v="71"/>
    <n v="2019"/>
    <s v="-/-/-/-"/>
    <s v="Winestore Bozen"/>
    <s v="Bozenausflug"/>
    <m/>
    <m/>
    <n v="59.9"/>
    <n v="59.9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1-04-16T00:00:00"/>
    <x v="24"/>
  </r>
  <r>
    <s v="R"/>
    <x v="1"/>
    <s v="I"/>
    <s v="Südtirol"/>
    <n v="3"/>
    <x v="0"/>
    <x v="153"/>
    <x v="233"/>
    <x v="3"/>
    <s v="-/-/-/-/-"/>
    <s v="-/-/-/-/-"/>
    <x v="26"/>
    <n v="2019"/>
    <s v="-/-/-/-"/>
    <s v="Winestore Bozen"/>
    <s v="Bozenausflug"/>
    <m/>
    <m/>
    <n v="69"/>
    <n v="0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16"/>
    <s v="I"/>
    <s v="Südtirol"/>
    <n v="1"/>
    <x v="0"/>
    <x v="154"/>
    <x v="44"/>
    <x v="17"/>
    <s v="-/-/-/-/-"/>
    <s v="-/-/-/-/-"/>
    <x v="152"/>
    <n v="2019"/>
    <s v="-/-/-/-"/>
    <s v="Winestore Bozen"/>
    <s v="Bozenausflug"/>
    <m/>
    <m/>
    <n v="23.7"/>
    <n v="0"/>
    <s v="-"/>
    <m/>
    <m/>
    <s v="-"/>
    <m/>
    <m/>
    <m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Ü"/>
    <x v="14"/>
    <s v="I"/>
    <s v="Veneto"/>
    <m/>
    <x v="1"/>
    <x v="51"/>
    <x v="234"/>
    <x v="1"/>
    <s v="-/-/-/-/-"/>
    <s v="-/-/-/-/-"/>
    <x v="1"/>
    <n v="2019"/>
    <s v="-/-/-/-"/>
    <s v="Geschenk Kirchers"/>
    <s v="Geschenk Kirchers"/>
    <m/>
    <m/>
    <n v="0"/>
    <n v="0"/>
    <s v="-"/>
    <m/>
    <m/>
    <s v="-"/>
    <m/>
    <m/>
    <m/>
    <m/>
    <m/>
    <m/>
    <m/>
    <m/>
    <m/>
    <m/>
    <n v="12.4853384"/>
    <n v="41.894801999999999"/>
    <n v="10.9924122"/>
    <n v="45.438495799999998"/>
    <s v="41,894802;12,4853384"/>
    <s v="45,4384958;10,9924122"/>
    <n v="9999"/>
    <d v="2020-10-03T00:00:00"/>
    <x v="1"/>
  </r>
  <r>
    <s v="R"/>
    <x v="7"/>
    <s v="CH"/>
    <s v="Graubünden"/>
    <n v="1"/>
    <x v="0"/>
    <x v="155"/>
    <x v="215"/>
    <x v="32"/>
    <s v="-/-/-/-/-"/>
    <s v="-/-/-/-/-"/>
    <x v="1"/>
    <n v="2019"/>
    <s v="-/-/-/CT90"/>
    <s v="Geschenk Kirchers"/>
    <s v="Geschenk Kirchers"/>
    <m/>
    <m/>
    <n v="0"/>
    <n v="0"/>
    <m/>
    <m/>
    <m/>
    <m/>
    <m/>
    <m/>
    <m/>
    <m/>
    <m/>
    <s v="CT90"/>
    <m/>
    <m/>
    <m/>
    <m/>
    <n v="8.5423328000000005"/>
    <n v="47.372394100000001"/>
    <n v="9.6027351000000003"/>
    <n v="46.696061499999999"/>
    <s v="47,3723941;8,5423328"/>
    <s v="46,6960615;9,6027351"/>
    <n v="9999"/>
    <m/>
    <x v="0"/>
  </r>
  <r>
    <s v="RM"/>
    <x v="1"/>
    <s v="I"/>
    <s v="Südtirol"/>
    <n v="1"/>
    <x v="1"/>
    <x v="156"/>
    <x v="235"/>
    <x v="32"/>
    <s v="2018/-/-/2018/-"/>
    <s v="2028/-/-/2023/-"/>
    <x v="0"/>
    <n v="2018"/>
    <s v="93/-/-/89"/>
    <s v="Franz Haas"/>
    <s v="Weinausflug Burschen"/>
    <m/>
    <m/>
    <n v="0"/>
    <n v="0"/>
    <n v="93"/>
    <n v="2018"/>
    <n v="2028"/>
    <s v="-"/>
    <m/>
    <m/>
    <m/>
    <m/>
    <m/>
    <n v="89"/>
    <n v="2018"/>
    <n v="2023"/>
    <m/>
    <m/>
    <n v="12.4853384"/>
    <n v="41.894801999999999"/>
    <n v="11.354780099999999"/>
    <n v="46.498112499999998"/>
    <s v="41,894802;12,4853384"/>
    <s v="46,4981125;11,3547801"/>
    <n v="2023"/>
    <d v="2021-04-16T00:00:00"/>
    <x v="21"/>
  </r>
  <r>
    <s v="R"/>
    <x v="7"/>
    <s v="I"/>
    <s v="Südtirol"/>
    <n v="0"/>
    <x v="0"/>
    <x v="25"/>
    <x v="236"/>
    <x v="17"/>
    <s v="2018/-/-/-/-"/>
    <s v="2021/-/-/-/-"/>
    <x v="1"/>
    <n v="2018"/>
    <s v="88/-/-/-"/>
    <s v="Geschenk Raichs"/>
    <s v="Geschenk Raichs"/>
    <m/>
    <m/>
    <n v="0"/>
    <n v="0"/>
    <n v="88"/>
    <n v="2018"/>
    <n v="2021"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1"/>
    <m/>
    <x v="0"/>
  </r>
  <r>
    <s v="W"/>
    <x v="1"/>
    <s v="I"/>
    <s v="Veneto"/>
    <n v="0"/>
    <x v="0"/>
    <x v="157"/>
    <x v="237"/>
    <x v="6"/>
    <s v="-/2017/-/-/-"/>
    <s v="-/2019/-/-/-"/>
    <x v="1"/>
    <n v="2018"/>
    <s v="-/89/-/CT90,3"/>
    <s v="Geschenk Kirchers"/>
    <s v="Geschenk Kirchers"/>
    <m/>
    <m/>
    <n v="0"/>
    <n v="0"/>
    <s v="-"/>
    <m/>
    <m/>
    <n v="89"/>
    <n v="2017"/>
    <n v="2019"/>
    <s v="-"/>
    <m/>
    <m/>
    <s v="CT90,3"/>
    <m/>
    <m/>
    <m/>
    <m/>
    <n v="12.4853384"/>
    <n v="41.894801999999999"/>
    <n v="10.9924122"/>
    <n v="45.438495799999998"/>
    <s v="41,894802;12,4853384"/>
    <s v="45,4384958;10,9924122"/>
    <n v="2019"/>
    <m/>
    <x v="0"/>
  </r>
  <r>
    <s v="W"/>
    <x v="7"/>
    <s v="NZ"/>
    <m/>
    <n v="0"/>
    <x v="0"/>
    <x v="18"/>
    <x v="41"/>
    <x v="15"/>
    <s v="2018/2018/2018/-/-"/>
    <s v="2019/2018/2021/-/-"/>
    <x v="1"/>
    <n v="2018"/>
    <s v="90/87/87/CT89,2"/>
    <s v="Geschenk Kirchers"/>
    <s v="Geschenk Kirchers"/>
    <m/>
    <m/>
    <n v="0"/>
    <n v="0"/>
    <n v="90"/>
    <n v="2018"/>
    <n v="2019"/>
    <n v="87"/>
    <n v="2018"/>
    <n v="2018"/>
    <n v="87"/>
    <n v="2018"/>
    <n v="2021"/>
    <s v="CT89,2"/>
    <m/>
    <m/>
    <m/>
    <m/>
    <n v="174.76599999999999"/>
    <n v="-36.853499999999997"/>
    <n v="174.76599999999999"/>
    <n v="-36.853499999999997"/>
    <s v="-36,8535;174,766"/>
    <s v="-36,8535;174,766"/>
    <n v="2018"/>
    <m/>
    <x v="0"/>
  </r>
  <r>
    <s v="RM"/>
    <x v="5"/>
    <s v="I"/>
    <s v="Südtirol"/>
    <n v="0"/>
    <x v="0"/>
    <x v="52"/>
    <x v="80"/>
    <x v="17"/>
    <s v="-/-/-/-/-"/>
    <s v="-/-/-/-/-"/>
    <x v="1"/>
    <n v="2018"/>
    <s v="-/-/-/-"/>
    <s v="Kellerei Schreckbichl"/>
    <s v="Herbsturlaub Südtirol 2018"/>
    <m/>
    <m/>
    <n v="0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7"/>
    <s v="I"/>
    <s v="Südtirol"/>
    <n v="1"/>
    <x v="1"/>
    <x v="52"/>
    <x v="238"/>
    <x v="15"/>
    <s v="2019/-/-/-/-"/>
    <s v="2025/-/-/-/-"/>
    <x v="72"/>
    <n v="2018"/>
    <s v="92+/-/-/-"/>
    <s v="Kellerei Schreckbichl"/>
    <s v="Herbsturlaub Südtirol 2018"/>
    <m/>
    <m/>
    <n v="23.9"/>
    <n v="23.9"/>
    <s v="92+"/>
    <n v="2019"/>
    <n v="2025"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5"/>
    <d v="2020-08-22T00:00:00"/>
    <x v="14"/>
  </r>
  <r>
    <s v="W"/>
    <x v="3"/>
    <s v="I"/>
    <s v="Südtirol"/>
    <n v="2"/>
    <x v="1"/>
    <x v="52"/>
    <x v="239"/>
    <x v="22"/>
    <s v="2018/-/-/2020/-"/>
    <s v="2028/-/-/2024/-"/>
    <x v="153"/>
    <n v="2018"/>
    <s v="94/-/-/90,7"/>
    <s v="Kellerei Schreckbichl"/>
    <s v="Herbsturlaub Südtirol 2018"/>
    <m/>
    <m/>
    <n v="47.2"/>
    <n v="23.6"/>
    <n v="94"/>
    <n v="2018"/>
    <n v="2028"/>
    <s v="-"/>
    <m/>
    <m/>
    <s v="-"/>
    <m/>
    <m/>
    <n v="90.7"/>
    <n v="2020"/>
    <n v="2024"/>
    <m/>
    <m/>
    <n v="12.4853384"/>
    <n v="41.894801999999999"/>
    <n v="11.354780099999999"/>
    <n v="46.498112499999998"/>
    <s v="41,894802;12,4853384"/>
    <s v="46,4981125;11,3547801"/>
    <n v="2024"/>
    <d v="2020-08-22T00:00:00"/>
    <x v="14"/>
  </r>
  <r>
    <s v="RM"/>
    <x v="1"/>
    <s v="I"/>
    <s v="Südtirol"/>
    <n v="1"/>
    <x v="1"/>
    <x v="52"/>
    <x v="240"/>
    <x v="4"/>
    <s v="-/-/-/2018/-"/>
    <s v="-/-/-/2026/-"/>
    <x v="154"/>
    <n v="2018"/>
    <s v="-/-/-/-"/>
    <s v="Kellerei Schreckbichl"/>
    <s v="Herbsturlaub Südtirol 2018"/>
    <m/>
    <m/>
    <n v="114"/>
    <n v="114"/>
    <s v="-"/>
    <m/>
    <m/>
    <s v="-"/>
    <m/>
    <m/>
    <s v="-"/>
    <m/>
    <m/>
    <m/>
    <n v="2018"/>
    <n v="2026"/>
    <m/>
    <m/>
    <n v="12.4853384"/>
    <n v="41.894801999999999"/>
    <n v="11.354780099999999"/>
    <n v="46.498112499999998"/>
    <s v="41,894802;12,4853384"/>
    <s v="46,4981125;11,3547801"/>
    <n v="2026"/>
    <d v="2021-04-16T00:00:00"/>
    <x v="20"/>
  </r>
  <r>
    <s v="R"/>
    <x v="1"/>
    <s v="I"/>
    <s v="Südtirol"/>
    <n v="6"/>
    <x v="1"/>
    <x v="52"/>
    <x v="80"/>
    <x v="17"/>
    <s v="-/-/-/2017/-"/>
    <s v="-/-/-/2022/-"/>
    <x v="126"/>
    <n v="2018"/>
    <s v="-/-/-/88"/>
    <s v="Kellerei Schreckbichl"/>
    <s v="Herbsturlaub Südtirol 2018"/>
    <m/>
    <m/>
    <n v="137.39999999999998"/>
    <n v="22.9"/>
    <m/>
    <m/>
    <m/>
    <m/>
    <m/>
    <m/>
    <m/>
    <m/>
    <m/>
    <n v="88"/>
    <n v="2017"/>
    <n v="2022"/>
    <m/>
    <m/>
    <n v="12.4853384"/>
    <n v="41.894801999999999"/>
    <n v="11.354780099999999"/>
    <n v="46.498112499999998"/>
    <s v="41,894802;12,4853384"/>
    <s v="46,4981125;11,3547801"/>
    <n v="2022"/>
    <d v="2020-08-23T00:00:00"/>
    <x v="2"/>
  </r>
  <r>
    <s v="R"/>
    <x v="3"/>
    <s v="I"/>
    <s v="Südtirol"/>
    <n v="0"/>
    <x v="1"/>
    <x v="63"/>
    <x v="198"/>
    <x v="1"/>
    <s v="-/-/-/-/-"/>
    <s v="-/-/-/-/-"/>
    <x v="0"/>
    <n v="2018"/>
    <s v="-/-/-/-"/>
    <s v="Kellerei Bozen"/>
    <s v="Herbsturlaub Südtirol 2018"/>
    <m/>
    <m/>
    <n v="0"/>
    <n v="0"/>
    <s v="-"/>
    <m/>
    <m/>
    <s v="-"/>
    <m/>
    <m/>
    <s v="-"/>
    <m/>
    <m/>
    <m/>
    <m/>
    <m/>
    <s v="-"/>
    <s v="-"/>
    <n v="12.4853384"/>
    <n v="41.894801999999999"/>
    <n v="11.354780099999999"/>
    <n v="46.498112499999998"/>
    <s v="41,894802;12,4853384"/>
    <s v="46,4981125;11,3547801"/>
    <n v="9999"/>
    <d v="2020-08-23T00:00:00"/>
    <x v="4"/>
  </r>
  <r>
    <s v="R"/>
    <x v="1"/>
    <s v="I"/>
    <s v="Südtirol"/>
    <n v="3"/>
    <x v="3"/>
    <x v="63"/>
    <x v="199"/>
    <x v="3"/>
    <s v="-/-/-/-/-"/>
    <s v="-/-/-/-/-"/>
    <x v="19"/>
    <n v="2018"/>
    <s v="-/-/-/-"/>
    <s v="Kellerei Bozen"/>
    <s v="Herbsturlaub Südtirol 2018"/>
    <m/>
    <m/>
    <n v="72"/>
    <n v="72"/>
    <s v="-"/>
    <m/>
    <m/>
    <s v="-"/>
    <m/>
    <m/>
    <m/>
    <m/>
    <m/>
    <m/>
    <m/>
    <m/>
    <s v="-"/>
    <s v="-"/>
    <n v="12.4853384"/>
    <n v="41.894801999999999"/>
    <n v="11.354780099999999"/>
    <n v="46.498112499999998"/>
    <s v="41,894802;12,4853384"/>
    <s v="46,4981125;11,3547801"/>
    <n v="9999"/>
    <d v="2020-08-23T00:00:00"/>
    <x v="1"/>
  </r>
  <r>
    <s v="R"/>
    <x v="1"/>
    <s v="I"/>
    <s v="Südtirol"/>
    <n v="3"/>
    <x v="1"/>
    <x v="63"/>
    <x v="241"/>
    <x v="1"/>
    <s v="-/-/-/-/-"/>
    <s v="-/-/-/-/-"/>
    <x v="19"/>
    <n v="2018"/>
    <s v="-/-/-/-"/>
    <s v="Kellerei Bozen"/>
    <s v="Herbsturlaub Südtirol 2018"/>
    <m/>
    <m/>
    <n v="72"/>
    <n v="24"/>
    <s v="-"/>
    <m/>
    <m/>
    <s v="-"/>
    <m/>
    <m/>
    <m/>
    <m/>
    <m/>
    <m/>
    <m/>
    <m/>
    <s v="-"/>
    <s v="-"/>
    <n v="12.4853384"/>
    <n v="41.894801999999999"/>
    <n v="11.354780099999999"/>
    <n v="46.498112499999998"/>
    <s v="41,894802;12,4853384"/>
    <s v="46,4981125;11,3547801"/>
    <n v="9999"/>
    <d v="2020-08-23T00:00:00"/>
    <x v="1"/>
  </r>
  <r>
    <s v="W"/>
    <x v="3"/>
    <s v="I"/>
    <s v="Südtirol"/>
    <n v="1"/>
    <x v="1"/>
    <x v="74"/>
    <x v="117"/>
    <x v="22"/>
    <s v="-/-/-/2019/-"/>
    <s v="-/-/-/2029/-"/>
    <x v="155"/>
    <n v="2018"/>
    <s v="-/-/-/90"/>
    <s v="Elena Walch"/>
    <s v="Herbsturlaub Südtirol 2018"/>
    <m/>
    <m/>
    <n v="36"/>
    <n v="36"/>
    <s v="-"/>
    <m/>
    <m/>
    <s v="-"/>
    <m/>
    <m/>
    <s v="-"/>
    <m/>
    <m/>
    <n v="90"/>
    <n v="2019"/>
    <n v="2029"/>
    <m/>
    <m/>
    <n v="12.4853384"/>
    <n v="41.894801999999999"/>
    <n v="11.354780099999999"/>
    <n v="46.498112499999998"/>
    <s v="41,894802;12,4853384"/>
    <s v="46,4981125;11,3547801"/>
    <n v="2029"/>
    <d v="2020-08-22T00:00:00"/>
    <x v="14"/>
  </r>
  <r>
    <s v="R"/>
    <x v="10"/>
    <s v="I"/>
    <s v="Südtirol"/>
    <n v="2"/>
    <x v="2"/>
    <x v="74"/>
    <x v="44"/>
    <x v="17"/>
    <s v="-/-/-/2017/-"/>
    <s v="-/-/-/2022/-"/>
    <x v="156"/>
    <n v="2018"/>
    <s v="-/-/-/92"/>
    <s v="Elena Walch"/>
    <s v="Herbsturlaub Südtirol 2018"/>
    <m/>
    <m/>
    <n v="69.599999999999994"/>
    <n v="69.599999999999994"/>
    <s v="-"/>
    <m/>
    <m/>
    <s v="-"/>
    <m/>
    <m/>
    <s v="-"/>
    <m/>
    <m/>
    <n v="92"/>
    <n v="2017"/>
    <n v="2022"/>
    <m/>
    <m/>
    <n v="12.4853384"/>
    <n v="41.894801999999999"/>
    <n v="11.354780099999999"/>
    <n v="46.498112499999998"/>
    <s v="41,894802;12,4853384"/>
    <s v="46,4981125;11,3547801"/>
    <n v="2022"/>
    <d v="2020-08-23T00:00:00"/>
    <x v="7"/>
  </r>
  <r>
    <s v="W"/>
    <x v="7"/>
    <s v="I"/>
    <s v="Südtirol"/>
    <n v="3"/>
    <x v="3"/>
    <x v="74"/>
    <x v="242"/>
    <x v="25"/>
    <s v="-/-/-/-/-"/>
    <s v="-/-/-/-/-"/>
    <x v="157"/>
    <n v="2018"/>
    <s v="-/-/-/91"/>
    <s v="Elena Walch"/>
    <s v="Herbsturlaub Südtirol 2018"/>
    <m/>
    <m/>
    <n v="62.099999999999994"/>
    <n v="62.099999999999994"/>
    <s v="-"/>
    <m/>
    <m/>
    <s v="-"/>
    <m/>
    <m/>
    <m/>
    <m/>
    <m/>
    <n v="91"/>
    <m/>
    <m/>
    <m/>
    <m/>
    <n v="12.4853384"/>
    <n v="41.894801999999999"/>
    <n v="11.354780099999999"/>
    <n v="46.498112499999998"/>
    <s v="41,894802;12,4853384"/>
    <s v="46,4981125;11,3547801"/>
    <n v="9999"/>
    <d v="2020-08-22T00:00:00"/>
    <x v="15"/>
  </r>
  <r>
    <s v="S"/>
    <x v="1"/>
    <s v="I"/>
    <s v="Südtirol"/>
    <n v="3"/>
    <x v="0"/>
    <x v="137"/>
    <x v="243"/>
    <x v="6"/>
    <s v="-/-/-/-/-"/>
    <s v="-/-/-/-/-"/>
    <x v="4"/>
    <n v="2018"/>
    <s v="-/-/-/-"/>
    <s v="Kettmeir"/>
    <s v="Herbsturlaub Südtirol 2018"/>
    <m/>
    <m/>
    <n v="54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S"/>
    <x v="1"/>
    <s v="I"/>
    <s v="Südtirol"/>
    <n v="3"/>
    <x v="0"/>
    <x v="137"/>
    <x v="244"/>
    <x v="1"/>
    <s v="-/-/-/-/-"/>
    <s v="-/-/-/-/-"/>
    <x v="149"/>
    <n v="2018"/>
    <s v="-/-/-/-"/>
    <s v="Kettmeir"/>
    <s v="Herbsturlaub Südtirol 2018"/>
    <m/>
    <m/>
    <n v="57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3"/>
    <s v="I"/>
    <s v="Südtirol"/>
    <n v="3"/>
    <x v="0"/>
    <x v="137"/>
    <x v="19"/>
    <x v="22"/>
    <s v="-/-/-/-/-"/>
    <s v="-/-/-/-/-"/>
    <x v="149"/>
    <n v="2018"/>
    <s v="-/-/-/-"/>
    <s v="Kettmeir"/>
    <s v="Herbsturlaub Südtirol 2018"/>
    <m/>
    <m/>
    <n v="57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08-22T00:00:00"/>
    <x v="16"/>
  </r>
  <r>
    <s v="RM"/>
    <x v="17"/>
    <s v="I"/>
    <s v="Toscana"/>
    <n v="0"/>
    <x v="0"/>
    <x v="56"/>
    <x v="89"/>
    <x v="1"/>
    <s v="-/-/-/2017/-"/>
    <s v="-/-/-/2021/-"/>
    <x v="0"/>
    <n v="2018"/>
    <s v="-/-/-/CT90,7"/>
    <s v="Geschenk Moni"/>
    <s v="Geschenk Moni"/>
    <m/>
    <m/>
    <n v="0"/>
    <n v="0"/>
    <s v="-"/>
    <m/>
    <m/>
    <s v="-"/>
    <m/>
    <m/>
    <s v="-"/>
    <m/>
    <m/>
    <s v="CT90,7"/>
    <n v="2017"/>
    <n v="2021"/>
    <m/>
    <m/>
    <n v="12.4853384"/>
    <n v="41.894801999999999"/>
    <n v="11.2555757"/>
    <n v="43.769871199999997"/>
    <s v="41,894802;12,4853384"/>
    <s v="43,7698712;11,2555757"/>
    <n v="2021"/>
    <m/>
    <x v="0"/>
  </r>
  <r>
    <s v="R"/>
    <x v="1"/>
    <s v="I"/>
    <s v="Toscana"/>
    <n v="4"/>
    <x v="7"/>
    <x v="7"/>
    <x v="4"/>
    <x v="1"/>
    <s v="2018/2020/-/2020/-"/>
    <s v="2028/2032/-/2028/-"/>
    <x v="40"/>
    <n v="2018"/>
    <s v="91/93/(90-92)/90,8"/>
    <s v="Fontodi"/>
    <s v="Toskanaurlaub 2018"/>
    <m/>
    <m/>
    <n v="80"/>
    <n v="0"/>
    <n v="91"/>
    <n v="2018"/>
    <n v="2028"/>
    <n v="93"/>
    <n v="2020"/>
    <n v="2032"/>
    <s v="(90-92)"/>
    <m/>
    <m/>
    <n v="90.8"/>
    <n v="2020"/>
    <n v="2028"/>
    <m/>
    <m/>
    <n v="12.4853384"/>
    <n v="41.894801999999999"/>
    <n v="11.2555757"/>
    <n v="43.769871199999997"/>
    <s v="41,894802;12,4853384"/>
    <s v="43,7698712;11,2555757"/>
    <n v="2028"/>
    <d v="2020-08-23T00:00:00"/>
    <x v="7"/>
  </r>
  <r>
    <s v="R"/>
    <x v="16"/>
    <s v="I"/>
    <s v="Toscana"/>
    <n v="2"/>
    <x v="1"/>
    <x v="7"/>
    <x v="16"/>
    <x v="1"/>
    <s v="2019/2016/-/2017/-"/>
    <s v="2029/2028/-/2027/-"/>
    <x v="56"/>
    <n v="2018"/>
    <s v="94/93/94+/93"/>
    <s v="Fontodi"/>
    <s v="Toskanaurlaub 2018"/>
    <m/>
    <m/>
    <n v="140"/>
    <n v="70"/>
    <n v="94"/>
    <n v="2019"/>
    <n v="2029"/>
    <n v="93"/>
    <n v="2016"/>
    <n v="2028"/>
    <s v="94+"/>
    <m/>
    <m/>
    <n v="93"/>
    <n v="2017"/>
    <n v="2027"/>
    <m/>
    <m/>
    <n v="12.4853384"/>
    <n v="41.894801999999999"/>
    <n v="11.2555757"/>
    <n v="43.769871199999997"/>
    <s v="41,894802;12,4853384"/>
    <s v="43,7698712;11,2555757"/>
    <n v="2027"/>
    <d v="2020-08-23T00:00:00"/>
    <x v="6"/>
  </r>
  <r>
    <s v="R"/>
    <x v="1"/>
    <s v="I"/>
    <s v="Toscana"/>
    <n v="1"/>
    <x v="1"/>
    <x v="158"/>
    <x v="245"/>
    <x v="1"/>
    <s v="2019/2021/-/-/-"/>
    <s v="2040/2035/-/-/-"/>
    <x v="139"/>
    <n v="2018"/>
    <s v="96/97/-/-"/>
    <s v="Antinori"/>
    <s v="Toskanaurlaub 2018"/>
    <m/>
    <m/>
    <n v="75"/>
    <n v="75"/>
    <n v="96"/>
    <n v="2019"/>
    <n v="2040"/>
    <n v="97"/>
    <n v="2021"/>
    <n v="2035"/>
    <s v="-"/>
    <m/>
    <m/>
    <m/>
    <m/>
    <m/>
    <m/>
    <m/>
    <n v="12.4853384"/>
    <n v="41.894801999999999"/>
    <n v="11.2555757"/>
    <n v="43.769871199999997"/>
    <s v="41,894802;12,4853384"/>
    <s v="43,7698712;11,2555757"/>
    <n v="2035"/>
    <d v="2020-09-25T00:00:00"/>
    <x v="20"/>
  </r>
  <r>
    <s v="RM"/>
    <x v="14"/>
    <s v="I"/>
    <s v="Toscana"/>
    <n v="1"/>
    <x v="0"/>
    <x v="159"/>
    <x v="246"/>
    <x v="1"/>
    <s v="-/2017/2017/-/-"/>
    <s v="-/2028/2023/-/-"/>
    <x v="158"/>
    <n v="2018"/>
    <s v="-/95/92/-"/>
    <s v="Enoteca di Fonterutoli"/>
    <s v="Toskanaurlaub 2018"/>
    <m/>
    <m/>
    <n v="81"/>
    <n v="0"/>
    <s v="-"/>
    <m/>
    <m/>
    <n v="95"/>
    <n v="2017"/>
    <n v="2028"/>
    <n v="92"/>
    <n v="2017"/>
    <n v="2023"/>
    <m/>
    <m/>
    <m/>
    <m/>
    <m/>
    <n v="12.4853384"/>
    <n v="41.894801999999999"/>
    <n v="11.2555757"/>
    <n v="43.769871199999997"/>
    <s v="41,894802;12,4853384"/>
    <s v="43,7698712;11,2555757"/>
    <n v="2023"/>
    <d v="2020-09-25T00:00:00"/>
    <x v="1"/>
  </r>
  <r>
    <s v="R"/>
    <x v="1"/>
    <s v="I"/>
    <s v="Toscana"/>
    <n v="3"/>
    <x v="3"/>
    <x v="130"/>
    <x v="247"/>
    <x v="1"/>
    <s v="2019/2019/-/-/-"/>
    <s v="2035/2036/-/-/-"/>
    <x v="22"/>
    <n v="2018"/>
    <s v="94/93/-/-"/>
    <s v="Enoteca di Fonterutoli"/>
    <s v="Toskanaurlaub 2018"/>
    <m/>
    <m/>
    <n v="126"/>
    <n v="126"/>
    <n v="94"/>
    <n v="2019"/>
    <n v="2035"/>
    <n v="93"/>
    <n v="2019"/>
    <n v="2036"/>
    <s v="-"/>
    <m/>
    <m/>
    <m/>
    <m/>
    <m/>
    <m/>
    <m/>
    <n v="12.4853384"/>
    <n v="41.894801999999999"/>
    <n v="11.2555757"/>
    <n v="43.769871199999997"/>
    <s v="41,894802;12,4853384"/>
    <s v="43,7698712;11,2555757"/>
    <n v="2035"/>
    <d v="2020-08-23T00:00:00"/>
    <x v="4"/>
  </r>
  <r>
    <s v="R"/>
    <x v="1"/>
    <s v="I"/>
    <s v="Toscana"/>
    <n v="12"/>
    <x v="4"/>
    <x v="70"/>
    <x v="248"/>
    <x v="1"/>
    <s v="-/2023/-/-/-"/>
    <s v="-/2040/-/-/-"/>
    <x v="14"/>
    <n v="2018"/>
    <s v="-/96/-/-"/>
    <s v="Fattoria Poggerino"/>
    <s v="Toskanaurlaub 2018"/>
    <m/>
    <m/>
    <n v="300"/>
    <n v="150"/>
    <s v="-"/>
    <m/>
    <m/>
    <n v="96"/>
    <n v="2023"/>
    <n v="2040"/>
    <s v="-"/>
    <m/>
    <m/>
    <m/>
    <m/>
    <m/>
    <m/>
    <m/>
    <n v="12.4853384"/>
    <n v="41.894801999999999"/>
    <n v="11.2555757"/>
    <n v="43.769871199999997"/>
    <s v="41,894802;12,4853384"/>
    <s v="43,7698712;11,2555757"/>
    <n v="2040"/>
    <d v="2020-08-23T00:00:00"/>
    <x v="1"/>
  </r>
  <r>
    <s v="R"/>
    <x v="1"/>
    <s v="I"/>
    <s v="Toscana"/>
    <n v="6"/>
    <x v="0"/>
    <x v="70"/>
    <x v="249"/>
    <x v="3"/>
    <s v="-/-/-/-/-"/>
    <s v="-/-/-/-/-"/>
    <x v="151"/>
    <n v="2018"/>
    <s v="-/-/-/-"/>
    <s v="Fattoria Poggerino"/>
    <s v="Toskanaurlaub 2018"/>
    <m/>
    <m/>
    <n v="93"/>
    <n v="0"/>
    <s v="-"/>
    <m/>
    <m/>
    <s v="-"/>
    <m/>
    <m/>
    <s v="-"/>
    <m/>
    <m/>
    <m/>
    <m/>
    <m/>
    <m/>
    <m/>
    <n v="12.4853384"/>
    <n v="41.894801999999999"/>
    <n v="11.2555757"/>
    <n v="43.769871199999997"/>
    <s v="41,894802;12,4853384"/>
    <s v="43,7698712;11,2555757"/>
    <n v="9999"/>
    <m/>
    <x v="0"/>
  </r>
  <r>
    <s v="R"/>
    <x v="1"/>
    <s v="I"/>
    <s v="Toscana"/>
    <n v="3"/>
    <x v="3"/>
    <x v="160"/>
    <x v="250"/>
    <x v="1"/>
    <s v="2018/2022/-/2021/-"/>
    <s v="2030/2036/-/2036/-"/>
    <x v="159"/>
    <n v="2018"/>
    <s v="95/95/-/92,66"/>
    <s v="Castello di Volpaia"/>
    <s v="Toskanaurlaub 2018"/>
    <m/>
    <m/>
    <n v="112.5"/>
    <n v="112.5"/>
    <n v="95"/>
    <n v="2018"/>
    <n v="2030"/>
    <n v="95"/>
    <n v="2022"/>
    <n v="2036"/>
    <s v="-"/>
    <m/>
    <m/>
    <n v="92.660000000000011"/>
    <n v="2021"/>
    <n v="2036"/>
    <m/>
    <m/>
    <n v="12.4853384"/>
    <n v="41.894801999999999"/>
    <n v="11.2555757"/>
    <n v="43.769871199999997"/>
    <s v="41,894802;12,4853384"/>
    <s v="43,7698712;11,2555757"/>
    <n v="2030"/>
    <d v="2020-08-23T00:00:00"/>
    <x v="7"/>
  </r>
  <r>
    <s v="R"/>
    <x v="1"/>
    <s v="I"/>
    <s v="Toscana"/>
    <n v="3"/>
    <x v="2"/>
    <x v="160"/>
    <x v="251"/>
    <x v="1"/>
    <s v="2018/2020/-/-/-"/>
    <s v="2030/2033/-/-/-"/>
    <x v="159"/>
    <n v="2018"/>
    <s v="94/93/-/-"/>
    <s v="Castello di Volpaia"/>
    <s v="Toskanaurlaub 2018"/>
    <m/>
    <m/>
    <n v="112.5"/>
    <n v="75"/>
    <n v="94"/>
    <n v="2018"/>
    <n v="2030"/>
    <n v="93"/>
    <n v="2020"/>
    <n v="2033"/>
    <s v="-"/>
    <m/>
    <m/>
    <m/>
    <m/>
    <m/>
    <m/>
    <m/>
    <n v="12.4853384"/>
    <n v="41.894801999999999"/>
    <n v="11.2555757"/>
    <n v="43.769871199999997"/>
    <s v="41,894802;12,4853384"/>
    <s v="43,7698712;11,2555757"/>
    <n v="2030"/>
    <d v="2020-08-23T00:00:00"/>
    <x v="25"/>
  </r>
  <r>
    <s v="R"/>
    <x v="1"/>
    <s v="I"/>
    <s v="Toscana"/>
    <n v="9"/>
    <x v="2"/>
    <x v="160"/>
    <x v="5"/>
    <x v="1"/>
    <s v="2018/2023/-/2021/-"/>
    <s v="2028/2040/-/2034/-"/>
    <x v="37"/>
    <n v="2018"/>
    <s v="92/96/-/91,1"/>
    <s v="Castello di Volpaia"/>
    <s v="Toskanaurlaub 2018"/>
    <m/>
    <m/>
    <n v="187.20000000000002"/>
    <n v="41.6"/>
    <n v="92"/>
    <n v="2018"/>
    <n v="2028"/>
    <n v="96"/>
    <n v="2023"/>
    <n v="2040"/>
    <s v="-"/>
    <m/>
    <m/>
    <n v="91.1"/>
    <n v="2021"/>
    <n v="2034"/>
    <m/>
    <m/>
    <n v="12.4853384"/>
    <n v="41.894801999999999"/>
    <n v="11.2555757"/>
    <n v="43.769871199999997"/>
    <s v="41,894802;12,4853384"/>
    <s v="43,7698712;11,2555757"/>
    <n v="2028"/>
    <d v="2020-08-23T00:00:00"/>
    <x v="2"/>
  </r>
  <r>
    <s v="Ü"/>
    <x v="14"/>
    <s v="I"/>
    <s v="Toscana"/>
    <n v="1"/>
    <x v="1"/>
    <x v="160"/>
    <x v="214"/>
    <x v="6"/>
    <s v="2018/-/-/2018/-"/>
    <s v="2035/-/-/2028/-"/>
    <x v="160"/>
    <n v="2018"/>
    <s v="94/-/-/95"/>
    <s v="Castello di Volpaia"/>
    <s v="Toskanaurlaub 2018"/>
    <m/>
    <m/>
    <n v="21.9"/>
    <n v="21.9"/>
    <n v="94"/>
    <n v="2018"/>
    <n v="2035"/>
    <s v="-"/>
    <m/>
    <m/>
    <s v="-"/>
    <m/>
    <m/>
    <n v="95"/>
    <n v="2018"/>
    <n v="2028"/>
    <m/>
    <m/>
    <n v="12.4853384"/>
    <n v="41.894801999999999"/>
    <n v="11.2555757"/>
    <n v="43.769871199999997"/>
    <s v="41,894802;12,4853384"/>
    <s v="43,7698712;11,2555757"/>
    <n v="2028"/>
    <d v="2020-10-03T00:00:00"/>
    <x v="18"/>
  </r>
  <r>
    <s v="R"/>
    <x v="1"/>
    <s v="I"/>
    <s v="Toscana"/>
    <n v="3"/>
    <x v="3"/>
    <x v="161"/>
    <x v="252"/>
    <x v="1"/>
    <s v="2018/2020/-/-/-"/>
    <s v="2028/2029/-/-/-"/>
    <x v="161"/>
    <n v="2018"/>
    <s v="93/90/-/-"/>
    <s v="Tenuta Vicchiomaggio"/>
    <s v="Toskanaurlaub 2018"/>
    <m/>
    <m/>
    <n v="111"/>
    <n v="111"/>
    <n v="93"/>
    <n v="2018"/>
    <n v="2028"/>
    <n v="90"/>
    <n v="2020"/>
    <n v="2029"/>
    <s v="-"/>
    <m/>
    <m/>
    <m/>
    <m/>
    <m/>
    <m/>
    <m/>
    <n v="12.4853384"/>
    <n v="41.894801999999999"/>
    <n v="11.2555757"/>
    <n v="43.769871199999997"/>
    <s v="41,894802;12,4853384"/>
    <s v="43,7698712;11,2555757"/>
    <n v="2028"/>
    <d v="2020-08-23T00:00:00"/>
    <x v="12"/>
  </r>
  <r>
    <s v="R"/>
    <x v="5"/>
    <s v="I"/>
    <s v="Toscana"/>
    <n v="3"/>
    <x v="0"/>
    <x v="161"/>
    <x v="253"/>
    <x v="5"/>
    <s v="2017/2018/-/-/-"/>
    <s v="2026/2028/-/-/-"/>
    <x v="15"/>
    <n v="2018"/>
    <s v="92/91/-/-"/>
    <s v="Tenuta Vicchiomaggio"/>
    <s v="Toskanaurlaub 2018"/>
    <m/>
    <m/>
    <n v="135"/>
    <n v="0"/>
    <n v="92"/>
    <n v="2017"/>
    <n v="2026"/>
    <n v="91"/>
    <n v="2018"/>
    <n v="2028"/>
    <s v="-"/>
    <m/>
    <m/>
    <m/>
    <m/>
    <m/>
    <m/>
    <m/>
    <n v="12.4853384"/>
    <n v="41.894801999999999"/>
    <n v="11.2555757"/>
    <n v="43.769871199999997"/>
    <s v="41,894802;12,4853384"/>
    <s v="43,7698712;11,2555757"/>
    <n v="2026"/>
    <m/>
    <x v="0"/>
  </r>
  <r>
    <s v="R"/>
    <x v="1"/>
    <s v="F"/>
    <s v="Provence"/>
    <n v="1"/>
    <x v="1"/>
    <x v="162"/>
    <x v="254"/>
    <x v="1"/>
    <s v="2022/2018/-/-/-"/>
    <s v="2035/2030/-/-/-"/>
    <x v="139"/>
    <n v="2018"/>
    <s v="94/94/(93-95)/-"/>
    <s v="Chateau La Nerthe"/>
    <s v="Urlaub Provence 2018"/>
    <m/>
    <m/>
    <n v="75"/>
    <n v="75"/>
    <n v="94"/>
    <n v="2022"/>
    <n v="2035"/>
    <n v="94"/>
    <n v="2018"/>
    <n v="2030"/>
    <s v="(93-95)"/>
    <m/>
    <m/>
    <m/>
    <m/>
    <m/>
    <m/>
    <m/>
    <n v="2.3514615999999999"/>
    <n v="48.856696900000003"/>
    <n v="5.4455299999999998"/>
    <n v="43.527700000000003"/>
    <s v="48,8566969;2,3514616"/>
    <s v="43,5277;5,44553"/>
    <n v="2030"/>
    <d v="2020-08-23T00:00:00"/>
    <x v="6"/>
  </r>
  <r>
    <s v="W"/>
    <x v="10"/>
    <s v="F"/>
    <s v="Provence"/>
    <n v="1"/>
    <x v="1"/>
    <x v="162"/>
    <x v="255"/>
    <x v="6"/>
    <s v="2015/2017/2019/-/-"/>
    <s v="2025/2018/2027/-/-"/>
    <x v="56"/>
    <n v="2018"/>
    <s v="90+/92/93/-"/>
    <s v="Chateau La Nerthe"/>
    <s v="Urlaub Provence 2018"/>
    <m/>
    <m/>
    <n v="70"/>
    <n v="70"/>
    <s v="90+"/>
    <n v="2015"/>
    <n v="2025"/>
    <n v="92"/>
    <n v="2017"/>
    <n v="2018"/>
    <n v="93"/>
    <n v="2019"/>
    <n v="2027"/>
    <m/>
    <m/>
    <m/>
    <m/>
    <m/>
    <n v="2.3514615999999999"/>
    <n v="48.856696900000003"/>
    <n v="5.4455299999999998"/>
    <n v="43.527700000000003"/>
    <s v="48,8566969;2,3514616"/>
    <s v="43,5277;5,44553"/>
    <n v="2018"/>
    <d v="2020-08-22T00:00:00"/>
    <x v="14"/>
  </r>
  <r>
    <s v="W"/>
    <x v="7"/>
    <s v="F"/>
    <s v="Provence"/>
    <n v="1"/>
    <x v="1"/>
    <x v="162"/>
    <x v="256"/>
    <x v="6"/>
    <s v="2018/2018/2022/-/-"/>
    <s v="2022/2020/2028/-/-"/>
    <x v="11"/>
    <n v="2018"/>
    <s v="90/92/92/-"/>
    <s v="Chateau La Nerthe"/>
    <s v="Urlaub Provence 2018"/>
    <m/>
    <m/>
    <n v="35"/>
    <n v="35"/>
    <n v="90"/>
    <n v="2018"/>
    <n v="2022"/>
    <n v="92"/>
    <n v="2018"/>
    <n v="2020"/>
    <n v="92"/>
    <n v="2022"/>
    <n v="2028"/>
    <m/>
    <m/>
    <m/>
    <m/>
    <m/>
    <n v="2.3514615999999999"/>
    <n v="48.856696900000003"/>
    <n v="5.4455299999999998"/>
    <n v="43.527700000000003"/>
    <s v="48,8566969;2,3514616"/>
    <s v="43,5277;5,44553"/>
    <n v="2020"/>
    <d v="2020-08-22T00:00:00"/>
    <x v="15"/>
  </r>
  <r>
    <s v="R"/>
    <x v="3"/>
    <s v="F"/>
    <s v="Provence"/>
    <n v="6"/>
    <x v="9"/>
    <x v="163"/>
    <x v="257"/>
    <x v="1"/>
    <s v="2018/2019/2022/-/-"/>
    <s v="2030/2030/2029/-/-"/>
    <x v="14"/>
    <n v="2018"/>
    <s v="94/92/91/-"/>
    <s v="Domaine Olivier Hillare"/>
    <s v="Urlaub Provence 2018"/>
    <m/>
    <m/>
    <n v="150"/>
    <n v="125"/>
    <n v="94"/>
    <n v="2018"/>
    <n v="2030"/>
    <n v="92"/>
    <n v="2019"/>
    <n v="2030"/>
    <n v="91"/>
    <n v="2022"/>
    <n v="2029"/>
    <m/>
    <m/>
    <m/>
    <m/>
    <m/>
    <n v="2.3514615999999999"/>
    <n v="48.856696900000003"/>
    <n v="5.4455299999999998"/>
    <n v="43.527700000000003"/>
    <s v="48,8566969;2,3514616"/>
    <s v="43,5277;5,44553"/>
    <n v="2029"/>
    <d v="2020-08-23T00:00:00"/>
    <x v="1"/>
  </r>
  <r>
    <s v="R"/>
    <x v="3"/>
    <s v="F"/>
    <s v="Provence"/>
    <n v="2"/>
    <x v="2"/>
    <x v="164"/>
    <x v="257"/>
    <x v="1"/>
    <s v="2018/2020/2020/-/-"/>
    <s v="2030/2030/2026/-/-"/>
    <x v="79"/>
    <n v="2018"/>
    <s v="93 (Cuvee tradition)/92/93/-"/>
    <s v="Les Bosquet des Papes"/>
    <s v="Urlaub Provence 2018"/>
    <m/>
    <m/>
    <n v="56"/>
    <n v="56"/>
    <s v="93 (Cuvee tradition)"/>
    <n v="2018"/>
    <n v="2030"/>
    <n v="92"/>
    <n v="2020"/>
    <n v="2030"/>
    <n v="93"/>
    <n v="2020"/>
    <n v="2026"/>
    <m/>
    <m/>
    <m/>
    <m/>
    <m/>
    <n v="2.3514615999999999"/>
    <n v="48.856696900000003"/>
    <n v="5.4455299999999998"/>
    <n v="43.527700000000003"/>
    <s v="48,8566969;2,3514616"/>
    <s v="43,5277;5,44553"/>
    <n v="2026"/>
    <d v="2020-08-23T00:00:00"/>
    <x v="11"/>
  </r>
  <r>
    <s v="R"/>
    <x v="3"/>
    <s v="F"/>
    <s v="Provence"/>
    <n v="3"/>
    <x v="3"/>
    <x v="164"/>
    <x v="258"/>
    <x v="1"/>
    <s v="2018/2022/-/-/-"/>
    <s v="2035/2036/-/-/-"/>
    <x v="155"/>
    <n v="2018"/>
    <s v="96/94/(93-95)/-"/>
    <s v="Les Bosquet des Papes"/>
    <s v="Urlaub Provence 2018"/>
    <m/>
    <m/>
    <n v="108"/>
    <n v="108"/>
    <n v="96"/>
    <n v="2018"/>
    <n v="2035"/>
    <n v="94"/>
    <n v="2022"/>
    <n v="2036"/>
    <s v="(93-95)"/>
    <m/>
    <m/>
    <m/>
    <m/>
    <m/>
    <m/>
    <m/>
    <n v="2.3514615999999999"/>
    <n v="48.856696900000003"/>
    <n v="5.4455299999999998"/>
    <n v="43.527700000000003"/>
    <s v="48,8566969;2,3514616"/>
    <s v="43,5277;5,44553"/>
    <n v="2035"/>
    <d v="2020-08-23T00:00:00"/>
    <x v="7"/>
  </r>
  <r>
    <s v="R"/>
    <x v="1"/>
    <s v="F"/>
    <s v="Provence"/>
    <n v="6"/>
    <x v="0"/>
    <x v="165"/>
    <x v="257"/>
    <x v="1"/>
    <s v="-/2018/-/-/-"/>
    <s v="-/2025/-/-/-"/>
    <x v="138"/>
    <n v="2018"/>
    <s v="(87-89)/91/-/-"/>
    <s v="Maison Ogier"/>
    <s v="Urlaub Provence 2018"/>
    <m/>
    <m/>
    <n v="234"/>
    <n v="0"/>
    <s v="(87-89)"/>
    <m/>
    <m/>
    <n v="91"/>
    <n v="2018"/>
    <n v="2025"/>
    <s v="-"/>
    <m/>
    <m/>
    <m/>
    <m/>
    <m/>
    <m/>
    <m/>
    <n v="2.3514615999999999"/>
    <n v="48.856696900000003"/>
    <n v="5.4455299999999998"/>
    <n v="43.527700000000003"/>
    <s v="48,8566969;2,3514616"/>
    <s v="43,5277;5,44553"/>
    <n v="2025"/>
    <d v="2020-08-23T00:00:00"/>
    <x v="19"/>
  </r>
  <r>
    <s v="R"/>
    <x v="1"/>
    <s v="F"/>
    <s v="Provence"/>
    <n v="3"/>
    <x v="0"/>
    <x v="166"/>
    <x v="259"/>
    <x v="1"/>
    <s v="2016/-/-/-/-"/>
    <s v="2025/-/-/-/-"/>
    <x v="64"/>
    <n v="2018"/>
    <s v="(88-90)/-/-/CT90"/>
    <s v="Maison Ogier"/>
    <s v="Urlaub Provence 2018"/>
    <m/>
    <m/>
    <n v="87"/>
    <n v="0"/>
    <s v="(88-90)"/>
    <n v="2016"/>
    <n v="2025"/>
    <s v="-"/>
    <m/>
    <m/>
    <s v="-"/>
    <m/>
    <m/>
    <s v="CT90"/>
    <m/>
    <m/>
    <m/>
    <m/>
    <n v="2.3514615999999999"/>
    <n v="48.856696900000003"/>
    <n v="5.4455299999999998"/>
    <n v="43.527700000000003"/>
    <s v="48,8566969;2,3514616"/>
    <s v="43,5277;5,44553"/>
    <n v="2025"/>
    <m/>
    <x v="0"/>
  </r>
  <r>
    <s v="R"/>
    <x v="5"/>
    <s v="F"/>
    <s v="Provence"/>
    <n v="1"/>
    <x v="0"/>
    <x v="167"/>
    <x v="260"/>
    <x v="1"/>
    <s v="-/-/-/-/-"/>
    <s v="-/-/-/-/-"/>
    <x v="43"/>
    <n v="2018"/>
    <s v="-/-/-/-"/>
    <s v="Chateau d‘Estoublon"/>
    <s v="Urlaub Provence 2018"/>
    <m/>
    <m/>
    <n v="22"/>
    <n v="0"/>
    <s v="-"/>
    <m/>
    <m/>
    <s v="-"/>
    <m/>
    <m/>
    <s v="-"/>
    <m/>
    <m/>
    <m/>
    <m/>
    <m/>
    <m/>
    <m/>
    <n v="2.3514615999999999"/>
    <n v="48.856696900000003"/>
    <n v="5.4455299999999998"/>
    <n v="43.527700000000003"/>
    <s v="48,8566969;2,3514616"/>
    <s v="43,5277;5,44553"/>
    <n v="9999"/>
    <m/>
    <x v="0"/>
  </r>
  <r>
    <s v="R"/>
    <x v="5"/>
    <s v="F"/>
    <s v="Provence"/>
    <n v="2"/>
    <x v="0"/>
    <x v="167"/>
    <x v="261"/>
    <x v="7"/>
    <s v="-/-/-/-/-"/>
    <s v="-/-/-/-/-"/>
    <x v="14"/>
    <n v="2018"/>
    <s v="-/-/-/-"/>
    <s v="Chateau d‘Estoublon"/>
    <s v="Urlaub Provence 2018"/>
    <m/>
    <m/>
    <n v="50"/>
    <n v="0"/>
    <s v="-"/>
    <m/>
    <m/>
    <s v="-"/>
    <m/>
    <m/>
    <s v="-"/>
    <m/>
    <m/>
    <m/>
    <m/>
    <m/>
    <m/>
    <m/>
    <n v="2.3514615999999999"/>
    <n v="48.856696900000003"/>
    <n v="5.4455299999999998"/>
    <n v="43.527700000000003"/>
    <s v="48,8566969;2,3514616"/>
    <s v="43,5277;5,44553"/>
    <n v="9999"/>
    <m/>
    <x v="0"/>
  </r>
  <r>
    <s v="W"/>
    <x v="1"/>
    <s v="F"/>
    <s v="Provence"/>
    <n v="3"/>
    <x v="0"/>
    <x v="167"/>
    <x v="262"/>
    <x v="6"/>
    <s v="-/-/-/-/-"/>
    <s v="-/-/-/-/-"/>
    <x v="43"/>
    <n v="2018"/>
    <s v="-/-/-/-"/>
    <s v="Chateau d‘Estoublon"/>
    <s v="Urlaub Provence 2018"/>
    <m/>
    <m/>
    <n v="66"/>
    <n v="0"/>
    <s v="-"/>
    <m/>
    <m/>
    <s v="-"/>
    <m/>
    <m/>
    <s v="-"/>
    <m/>
    <m/>
    <m/>
    <m/>
    <m/>
    <m/>
    <m/>
    <n v="2.3514615999999999"/>
    <n v="48.856696900000003"/>
    <n v="5.4455299999999998"/>
    <n v="43.527700000000003"/>
    <s v="48,8566969;2,3514616"/>
    <s v="43,5277;5,44553"/>
    <n v="9999"/>
    <m/>
    <x v="0"/>
  </r>
  <r>
    <s v="W"/>
    <x v="10"/>
    <s v="F"/>
    <s v="Provence"/>
    <n v="3"/>
    <x v="0"/>
    <x v="167"/>
    <x v="263"/>
    <x v="54"/>
    <s v="-/-/-/-/-"/>
    <s v="-/-/-/-/-"/>
    <x v="14"/>
    <n v="2018"/>
    <s v="-/-/-/-"/>
    <s v="Chateau d‘Estoublon"/>
    <s v="Urlaub Provence 2018"/>
    <m/>
    <m/>
    <n v="75"/>
    <n v="0"/>
    <s v="-"/>
    <m/>
    <m/>
    <s v="-"/>
    <m/>
    <m/>
    <s v="-"/>
    <m/>
    <m/>
    <m/>
    <m/>
    <m/>
    <m/>
    <m/>
    <n v="2.3514615999999999"/>
    <n v="48.856696900000003"/>
    <n v="5.4455299999999998"/>
    <n v="43.527700000000003"/>
    <s v="48,8566969;2,3514616"/>
    <s v="43,5277;5,44553"/>
    <n v="9999"/>
    <m/>
    <x v="0"/>
  </r>
  <r>
    <s v="W"/>
    <x v="7"/>
    <s v="F"/>
    <s v="Provence"/>
    <n v="4"/>
    <x v="0"/>
    <x v="168"/>
    <x v="264"/>
    <x v="6"/>
    <s v="2018/-/-/-/-"/>
    <s v="2019/-/-/-/-"/>
    <x v="85"/>
    <n v="2018"/>
    <s v="91/-/-/-"/>
    <s v="Domaine Brusset"/>
    <s v="Urlaub Provence 2018"/>
    <m/>
    <m/>
    <n v="42"/>
    <n v="0"/>
    <n v="91"/>
    <n v="2018"/>
    <n v="2019"/>
    <s v="-"/>
    <m/>
    <m/>
    <s v="-"/>
    <m/>
    <m/>
    <m/>
    <m/>
    <m/>
    <m/>
    <m/>
    <n v="2.3514615999999999"/>
    <n v="48.856696900000003"/>
    <n v="5.4455299999999998"/>
    <n v="43.527700000000003"/>
    <s v="48,8566969;2,3514616"/>
    <s v="43,5277;5,44553"/>
    <n v="2019"/>
    <m/>
    <x v="0"/>
  </r>
  <r>
    <s v="W"/>
    <x v="3"/>
    <s v="F"/>
    <s v="Provence"/>
    <n v="2"/>
    <x v="0"/>
    <x v="168"/>
    <x v="265"/>
    <x v="6"/>
    <s v="2017/-/-/-/2016"/>
    <s v="2018/-/-/-/2026"/>
    <x v="4"/>
    <n v="2018"/>
    <s v="91/-/-/-"/>
    <s v="Domaine Brusset"/>
    <s v="Urlaub Provence 2018"/>
    <m/>
    <m/>
    <n v="36"/>
    <n v="0"/>
    <n v="91"/>
    <n v="2017"/>
    <n v="2018"/>
    <s v="-"/>
    <m/>
    <m/>
    <s v="-"/>
    <m/>
    <m/>
    <m/>
    <m/>
    <m/>
    <n v="2016"/>
    <n v="2026"/>
    <n v="2.3514615999999999"/>
    <n v="48.856696900000003"/>
    <n v="5.4455299999999998"/>
    <n v="43.527700000000003"/>
    <s v="48,8566969;2,3514616"/>
    <s v="43,5277;5,44553"/>
    <n v="2018"/>
    <d v="2020-08-22T00:00:00"/>
    <x v="9"/>
  </r>
  <r>
    <s v="R"/>
    <x v="3"/>
    <s v="F"/>
    <s v="Provence"/>
    <n v="3"/>
    <x v="3"/>
    <x v="168"/>
    <x v="266"/>
    <x v="1"/>
    <s v="2020/2020/2023/-/-"/>
    <s v="2035/2035/2029/-/-"/>
    <x v="13"/>
    <n v="2018"/>
    <s v="95/96/88+/CT93"/>
    <s v="Domaine Brusset"/>
    <s v="Urlaub Provence 2018"/>
    <m/>
    <m/>
    <n v="120"/>
    <n v="120"/>
    <n v="95"/>
    <n v="2020"/>
    <n v="2035"/>
    <n v="96"/>
    <n v="2020"/>
    <n v="2035"/>
    <s v="88+"/>
    <n v="2023"/>
    <n v="2029"/>
    <s v="CT93"/>
    <m/>
    <m/>
    <m/>
    <m/>
    <n v="2.3514615999999999"/>
    <n v="48.856696900000003"/>
    <n v="5.4455299999999998"/>
    <n v="43.527700000000003"/>
    <s v="48,8566969;2,3514616"/>
    <s v="43,5277;5,44553"/>
    <n v="2029"/>
    <d v="2020-08-23T00:00:00"/>
    <x v="3"/>
  </r>
  <r>
    <s v="R"/>
    <x v="3"/>
    <s v="F"/>
    <s v="Provence"/>
    <n v="3"/>
    <x v="3"/>
    <x v="168"/>
    <x v="267"/>
    <x v="1"/>
    <s v="2020/2020/2022/-/-"/>
    <s v="2035/2035/2027/-/-"/>
    <x v="25"/>
    <n v="2018"/>
    <s v="94+/95/88/CT92"/>
    <s v="Domaine Brusset"/>
    <s v="Urlaub Provence 2018"/>
    <m/>
    <m/>
    <n v="78"/>
    <n v="78"/>
    <s v="94+"/>
    <n v="2020"/>
    <n v="2035"/>
    <n v="95"/>
    <n v="2020"/>
    <n v="2035"/>
    <n v="88"/>
    <n v="2022"/>
    <n v="2027"/>
    <s v="CT92"/>
    <m/>
    <m/>
    <m/>
    <m/>
    <n v="2.3514615999999999"/>
    <n v="48.856696900000003"/>
    <n v="5.4455299999999998"/>
    <n v="43.527700000000003"/>
    <s v="48,8566969;2,3514616"/>
    <s v="43,5277;5,44553"/>
    <n v="2027"/>
    <d v="2020-08-23T00:00:00"/>
    <x v="3"/>
  </r>
  <r>
    <s v="R"/>
    <x v="3"/>
    <s v="F"/>
    <s v="Provence"/>
    <n v="12"/>
    <x v="5"/>
    <x v="168"/>
    <x v="268"/>
    <x v="1"/>
    <s v="2017/2018/2024/-/-"/>
    <s v="2025/2028/2030/-/-"/>
    <x v="3"/>
    <n v="2018"/>
    <s v="91/93/91/CT90,7"/>
    <s v="Domaine Brusset"/>
    <s v="Urlaub Provence 2018"/>
    <m/>
    <m/>
    <n v="198"/>
    <n v="66"/>
    <n v="91"/>
    <n v="2017"/>
    <n v="2025"/>
    <n v="93"/>
    <n v="2018"/>
    <n v="2028"/>
    <n v="91"/>
    <n v="2024"/>
    <n v="2030"/>
    <s v="CT90,7"/>
    <m/>
    <m/>
    <m/>
    <m/>
    <n v="2.3514615999999999"/>
    <n v="48.856696900000003"/>
    <n v="5.4455299999999998"/>
    <n v="43.527700000000003"/>
    <s v="48,8566969;2,3514616"/>
    <s v="43,5277;5,44553"/>
    <n v="2025"/>
    <d v="2020-08-23T00:00:00"/>
    <x v="4"/>
  </r>
  <r>
    <s v="R"/>
    <x v="1"/>
    <s v="F"/>
    <s v="Provence"/>
    <n v="5"/>
    <x v="5"/>
    <x v="169"/>
    <x v="269"/>
    <x v="1"/>
    <s v="2017/2019/-/-/-"/>
    <s v="2027/2028/-/-/-"/>
    <x v="87"/>
    <n v="2018"/>
    <s v="94/93/(92-94)/-"/>
    <s v="Maison du Gigondas"/>
    <s v="Urlaub Provence 2018"/>
    <m/>
    <m/>
    <n v="230"/>
    <n v="184"/>
    <n v="94"/>
    <n v="2017"/>
    <n v="2027"/>
    <n v="93"/>
    <n v="2019"/>
    <n v="2028"/>
    <s v="(92-94)"/>
    <m/>
    <m/>
    <m/>
    <m/>
    <m/>
    <m/>
    <m/>
    <n v="2.3514615999999999"/>
    <n v="48.856696900000003"/>
    <n v="5.4455299999999998"/>
    <n v="43.527700000000003"/>
    <s v="48,8566969;2,3514616"/>
    <s v="43,5277;5,44553"/>
    <n v="2027"/>
    <d v="2020-08-23T00:00:00"/>
    <x v="6"/>
  </r>
  <r>
    <s v="R"/>
    <x v="1"/>
    <s v="F"/>
    <s v="Provence"/>
    <n v="2"/>
    <x v="2"/>
    <x v="170"/>
    <x v="270"/>
    <x v="1"/>
    <s v="2018/2019/-/-/-"/>
    <s v="2025/2030/-/-/-"/>
    <x v="19"/>
    <n v="2018"/>
    <s v="90/95/(90-92)/-"/>
    <s v="Maison du Gigondas"/>
    <s v="Urlaub Provence 2018"/>
    <m/>
    <m/>
    <n v="48"/>
    <n v="48"/>
    <n v="90"/>
    <n v="2018"/>
    <n v="2025"/>
    <n v="95"/>
    <n v="2019"/>
    <n v="2030"/>
    <s v="(90-92)"/>
    <m/>
    <m/>
    <m/>
    <m/>
    <m/>
    <m/>
    <m/>
    <n v="2.3514615999999999"/>
    <n v="48.856696900000003"/>
    <n v="5.4455299999999998"/>
    <n v="43.527700000000003"/>
    <s v="48,8566969;2,3514616"/>
    <s v="43,5277;5,44553"/>
    <n v="2025"/>
    <d v="2020-08-23T00:00:00"/>
    <x v="19"/>
  </r>
  <r>
    <s v="R"/>
    <x v="1"/>
    <s v="F"/>
    <s v="Provence"/>
    <n v="2"/>
    <x v="2"/>
    <x v="171"/>
    <x v="270"/>
    <x v="1"/>
    <s v="-/2017/-/-/-"/>
    <s v="-/2030/-/-/-"/>
    <x v="40"/>
    <n v="2018"/>
    <s v="(92-94)/93/(90-92)/-"/>
    <s v="Maison du Gigondas"/>
    <s v="Urlaub Provence 2018"/>
    <m/>
    <m/>
    <n v="40"/>
    <n v="40"/>
    <s v="(92-94)"/>
    <m/>
    <m/>
    <n v="93"/>
    <n v="2017"/>
    <n v="2030"/>
    <s v="(90-92)"/>
    <m/>
    <m/>
    <m/>
    <m/>
    <m/>
    <m/>
    <m/>
    <n v="2.3514615999999999"/>
    <n v="48.856696900000003"/>
    <n v="5.4455299999999998"/>
    <n v="43.527700000000003"/>
    <s v="48,8566969;2,3514616"/>
    <s v="43,5277;5,44553"/>
    <n v="2030"/>
    <d v="2020-08-23T00:00:00"/>
    <x v="1"/>
  </r>
  <r>
    <s v="R"/>
    <x v="1"/>
    <s v="F"/>
    <s v="Provence"/>
    <n v="1"/>
    <x v="1"/>
    <x v="171"/>
    <x v="271"/>
    <x v="1"/>
    <s v="-/2019/-/-/-"/>
    <s v="-/2030/-/-/-"/>
    <x v="13"/>
    <n v="2018"/>
    <s v="(95-97)/95/(91-93)/-"/>
    <s v="Nez! Bar a Vin"/>
    <s v="Urlaub Provence 2018"/>
    <m/>
    <m/>
    <n v="40"/>
    <n v="40"/>
    <s v="(95-97)"/>
    <m/>
    <m/>
    <n v="95"/>
    <n v="2019"/>
    <n v="2030"/>
    <s v="(91-93)"/>
    <m/>
    <m/>
    <m/>
    <m/>
    <m/>
    <m/>
    <m/>
    <n v="2.3514615999999999"/>
    <n v="48.856696900000003"/>
    <n v="5.4455299999999998"/>
    <n v="43.527700000000003"/>
    <s v="48,8566969;2,3514616"/>
    <s v="43,5277;5,44553"/>
    <n v="2030"/>
    <d v="2020-08-23T00:00:00"/>
    <x v="25"/>
  </r>
  <r>
    <s v="R"/>
    <x v="3"/>
    <s v="F"/>
    <s v="Provence"/>
    <n v="3"/>
    <x v="3"/>
    <x v="171"/>
    <x v="272"/>
    <x v="1"/>
    <s v="2018/2020/2023/-/-"/>
    <s v="2028/2036/2031/-/-"/>
    <x v="13"/>
    <n v="2018"/>
    <s v="93/96/95/-"/>
    <s v="Domaine des Bosquets"/>
    <s v="Urlaub Provence 2018"/>
    <m/>
    <m/>
    <n v="120"/>
    <n v="120"/>
    <n v="93"/>
    <n v="2018"/>
    <n v="2028"/>
    <n v="96"/>
    <n v="2020"/>
    <n v="2036"/>
    <n v="95"/>
    <n v="2023"/>
    <n v="2031"/>
    <m/>
    <m/>
    <m/>
    <m/>
    <m/>
    <n v="2.3514615999999999"/>
    <n v="48.856696900000003"/>
    <n v="5.4455299999999998"/>
    <n v="43.527700000000003"/>
    <s v="48,8566969;2,3514616"/>
    <s v="43,5277;5,44553"/>
    <n v="2028"/>
    <d v="2020-08-23T00:00:00"/>
    <x v="4"/>
  </r>
  <r>
    <s v="R"/>
    <x v="3"/>
    <s v="F"/>
    <s v="Provence"/>
    <n v="3"/>
    <x v="3"/>
    <x v="171"/>
    <x v="271"/>
    <x v="1"/>
    <s v="2018/2020/2023/-/-"/>
    <s v="2028/2036/2030/-/-"/>
    <x v="13"/>
    <n v="2018"/>
    <s v="94/95/93/-"/>
    <s v="Domaine des Bosquets"/>
    <s v="Urlaub Provence 2018"/>
    <m/>
    <m/>
    <n v="120"/>
    <n v="120"/>
    <n v="94"/>
    <n v="2018"/>
    <n v="2028"/>
    <n v="95"/>
    <n v="2020"/>
    <n v="2036"/>
    <n v="93"/>
    <n v="2023"/>
    <n v="2030"/>
    <m/>
    <m/>
    <m/>
    <m/>
    <m/>
    <n v="2.3514615999999999"/>
    <n v="48.856696900000003"/>
    <n v="5.4455299999999998"/>
    <n v="43.527700000000003"/>
    <s v="48,8566969;2,3514616"/>
    <s v="43,5277;5,44553"/>
    <n v="2028"/>
    <d v="2020-08-23T00:00:00"/>
    <x v="1"/>
  </r>
  <r>
    <s v="R"/>
    <x v="3"/>
    <s v="F"/>
    <s v="Provence"/>
    <n v="3"/>
    <x v="3"/>
    <x v="171"/>
    <x v="270"/>
    <x v="1"/>
    <s v="2018/2020/2022/-/-"/>
    <s v="2025/2029/2028/-/-"/>
    <x v="40"/>
    <n v="2018"/>
    <s v="92/92/92/CT88"/>
    <s v="Domaine des Bosquets"/>
    <s v="Urlaub Provence 2018"/>
    <m/>
    <m/>
    <n v="60"/>
    <n v="60"/>
    <n v="92"/>
    <n v="2018"/>
    <n v="2025"/>
    <n v="92"/>
    <n v="2020"/>
    <n v="2029"/>
    <n v="92"/>
    <n v="2022"/>
    <n v="2028"/>
    <s v="CT88"/>
    <m/>
    <m/>
    <m/>
    <m/>
    <n v="2.3514615999999999"/>
    <n v="48.856696900000003"/>
    <n v="5.4455299999999998"/>
    <n v="43.527700000000003"/>
    <s v="48,8566969;2,3514616"/>
    <s v="43,5277;5,44553"/>
    <n v="2025"/>
    <d v="2020-08-23T00:00:00"/>
    <x v="12"/>
  </r>
  <r>
    <s v="O"/>
    <x v="3"/>
    <s v="F"/>
    <s v="Provence"/>
    <n v="1"/>
    <x v="0"/>
    <x v="172"/>
    <x v="273"/>
    <x v="1"/>
    <s v="-/-/-/-/-"/>
    <s v="-/-/-/-/-"/>
    <x v="162"/>
    <n v="2018"/>
    <s v="-/-/-/-"/>
    <s v="Mas de la Dame"/>
    <s v="Urlaub Provence 2018"/>
    <m/>
    <m/>
    <n v="13.4"/>
    <n v="0"/>
    <s v="-"/>
    <m/>
    <m/>
    <s v="-"/>
    <m/>
    <m/>
    <s v="-"/>
    <m/>
    <m/>
    <m/>
    <m/>
    <m/>
    <m/>
    <m/>
    <n v="2.3514615999999999"/>
    <n v="48.856696900000003"/>
    <n v="5.4455299999999998"/>
    <n v="43.527700000000003"/>
    <s v="48,8566969;2,3514616"/>
    <s v="43,5277;5,44553"/>
    <n v="9999"/>
    <m/>
    <x v="0"/>
  </r>
  <r>
    <s v="W"/>
    <x v="3"/>
    <s v="F"/>
    <s v="Provence"/>
    <n v="2"/>
    <x v="0"/>
    <x v="172"/>
    <x v="274"/>
    <x v="6"/>
    <s v="-/-/-/-/-"/>
    <s v="-/-/-/-/-"/>
    <x v="163"/>
    <n v="2018"/>
    <s v="-/-/-/-"/>
    <s v="Mas de la Dame"/>
    <s v="Urlaub Provence 2018"/>
    <m/>
    <m/>
    <n v="45"/>
    <n v="0"/>
    <s v="-"/>
    <m/>
    <m/>
    <s v="-"/>
    <m/>
    <m/>
    <s v="-"/>
    <m/>
    <m/>
    <m/>
    <m/>
    <m/>
    <m/>
    <m/>
    <n v="2.3514615999999999"/>
    <n v="48.856696900000003"/>
    <n v="5.4455299999999998"/>
    <n v="43.527700000000003"/>
    <s v="48,8566969;2,3514616"/>
    <s v="43,5277;5,44553"/>
    <n v="9999"/>
    <d v="2020-08-22T00:00:00"/>
    <x v="14"/>
  </r>
  <r>
    <s v="R"/>
    <x v="1"/>
    <s v="F"/>
    <s v="Provence"/>
    <n v="3"/>
    <x v="0"/>
    <x v="172"/>
    <x v="275"/>
    <x v="1"/>
    <s v="-/-/-/-/-"/>
    <s v="-/-/-/-/-"/>
    <x v="164"/>
    <n v="2018"/>
    <s v="-/-/-/-"/>
    <s v="Mas de la Dame"/>
    <s v="Urlaub Provence 2018"/>
    <m/>
    <m/>
    <n v="61.5"/>
    <n v="0"/>
    <s v="-"/>
    <m/>
    <m/>
    <s v="-"/>
    <m/>
    <m/>
    <s v="-"/>
    <m/>
    <m/>
    <m/>
    <m/>
    <m/>
    <m/>
    <m/>
    <n v="2.3514615999999999"/>
    <n v="48.856696900000003"/>
    <n v="5.4455299999999998"/>
    <n v="43.527700000000003"/>
    <s v="48,8566969;2,3514616"/>
    <s v="43,5277;5,44553"/>
    <n v="9999"/>
    <d v="2020-08-23T00:00:00"/>
    <x v="6"/>
  </r>
  <r>
    <s v="R"/>
    <x v="1"/>
    <s v="I"/>
    <s v="Veneto"/>
    <n v="3"/>
    <x v="0"/>
    <x v="51"/>
    <x v="276"/>
    <x v="1"/>
    <s v="-/2018/-/-/-"/>
    <s v="-/2028/-/-/-"/>
    <x v="165"/>
    <n v="2018"/>
    <s v="-/90/-/-"/>
    <s v="Allegrini"/>
    <s v="Verona mit Großfamilie"/>
    <m/>
    <m/>
    <n v="58.5"/>
    <n v="0"/>
    <s v="-"/>
    <m/>
    <m/>
    <n v="90"/>
    <n v="2018"/>
    <n v="2028"/>
    <s v="-"/>
    <m/>
    <m/>
    <m/>
    <m/>
    <m/>
    <m/>
    <m/>
    <n v="12.4853384"/>
    <n v="41.894801999999999"/>
    <n v="10.9924122"/>
    <n v="45.438495799999998"/>
    <s v="41,894802;12,4853384"/>
    <s v="45,4384958;10,9924122"/>
    <n v="2028"/>
    <d v="2020-08-23T00:00:00"/>
    <x v="2"/>
  </r>
  <r>
    <s v="W"/>
    <x v="7"/>
    <s v="I"/>
    <s v="Toscana"/>
    <n v="3"/>
    <x v="0"/>
    <x v="141"/>
    <x v="205"/>
    <x v="51"/>
    <s v="-/2018/-/-/-"/>
    <s v="-/2018/-/-/-"/>
    <x v="3"/>
    <n v="2018"/>
    <s v="-/88/-/-"/>
    <s v="Allegrini"/>
    <s v="Verona mit Großfamilie"/>
    <m/>
    <m/>
    <n v="49.5"/>
    <n v="0"/>
    <s v="-"/>
    <m/>
    <m/>
    <n v="88"/>
    <n v="2018"/>
    <n v="2018"/>
    <s v="-"/>
    <m/>
    <m/>
    <m/>
    <m/>
    <m/>
    <m/>
    <m/>
    <n v="12.4853384"/>
    <n v="41.894801999999999"/>
    <n v="11.2555757"/>
    <n v="43.769871199999997"/>
    <s v="41,894802;12,4853384"/>
    <s v="43,7698712;11,2555757"/>
    <n v="2018"/>
    <m/>
    <x v="0"/>
  </r>
  <r>
    <s v="R"/>
    <x v="14"/>
    <s v="I"/>
    <s v="Lombardei"/>
    <n v="3"/>
    <x v="0"/>
    <x v="173"/>
    <x v="277"/>
    <x v="1"/>
    <s v="-/-/-/-/-"/>
    <s v="-/-/-/-/-"/>
    <x v="166"/>
    <n v="2018"/>
    <s v="-/-/-/-"/>
    <s v="Comincioli"/>
    <s v="Gardasee mit Moni 2018"/>
    <m/>
    <m/>
    <n v="27"/>
    <n v="0"/>
    <s v="-"/>
    <m/>
    <m/>
    <s v="-"/>
    <m/>
    <m/>
    <s v="-"/>
    <m/>
    <m/>
    <m/>
    <m/>
    <m/>
    <m/>
    <m/>
    <n v="12.4853384"/>
    <n v="41.894801999999999"/>
    <n v="9.7688930000000003"/>
    <n v="45.620899999999999"/>
    <s v="41,894802;12,4853384"/>
    <s v="45,6209;9,768893"/>
    <n v="9999"/>
    <m/>
    <x v="0"/>
  </r>
  <r>
    <s v="R"/>
    <x v="5"/>
    <s v="I"/>
    <s v="Lombardei"/>
    <n v="2"/>
    <x v="0"/>
    <x v="173"/>
    <x v="278"/>
    <x v="1"/>
    <s v="-/-/-/-/-"/>
    <s v="-/-/-/-/-"/>
    <x v="18"/>
    <n v="2018"/>
    <s v="-/-/-/DE85"/>
    <s v="Comincioli"/>
    <s v="Gardasee mit Moni 2018"/>
    <m/>
    <m/>
    <n v="32"/>
    <n v="0"/>
    <s v="-"/>
    <m/>
    <m/>
    <s v="-"/>
    <m/>
    <m/>
    <s v="-"/>
    <m/>
    <m/>
    <s v="DE85"/>
    <m/>
    <m/>
    <m/>
    <m/>
    <n v="12.4853384"/>
    <n v="41.894801999999999"/>
    <n v="9.7688930000000003"/>
    <n v="45.620899999999999"/>
    <s v="41,894802;12,4853384"/>
    <s v="45,6209;9,768893"/>
    <n v="9999"/>
    <m/>
    <x v="0"/>
  </r>
  <r>
    <s v="R"/>
    <x v="5"/>
    <s v="I"/>
    <s v="Lombardei"/>
    <n v="3"/>
    <x v="0"/>
    <x v="173"/>
    <x v="279"/>
    <x v="1"/>
    <s v="-/-/-/-/-"/>
    <s v="-/-/-/-/-"/>
    <x v="76"/>
    <n v="2018"/>
    <s v="-/-/-/DE84"/>
    <s v="Comincioli"/>
    <s v="Gardasee mit Moni 2018"/>
    <m/>
    <m/>
    <n v="90"/>
    <n v="0"/>
    <s v="-"/>
    <m/>
    <m/>
    <s v="-"/>
    <m/>
    <m/>
    <s v="-"/>
    <m/>
    <m/>
    <s v="DE84"/>
    <m/>
    <m/>
    <m/>
    <m/>
    <n v="12.4853384"/>
    <n v="41.894801999999999"/>
    <n v="9.7688930000000003"/>
    <n v="45.620899999999999"/>
    <s v="41,894802;12,4853384"/>
    <s v="45,6209;9,768893"/>
    <n v="9999"/>
    <m/>
    <x v="0"/>
  </r>
  <r>
    <s v="R"/>
    <x v="1"/>
    <s v="A"/>
    <s v="Burgenland"/>
    <n v="0"/>
    <x v="0"/>
    <x v="174"/>
    <x v="280"/>
    <x v="24"/>
    <s v="-/-/-/-/-"/>
    <s v="-/-/-/-/-"/>
    <x v="1"/>
    <n v="2018"/>
    <s v="-/-/-/-"/>
    <s v="Mitbringsel Miri/Georg"/>
    <s v="Mitbringsel Miri/Georg"/>
    <m/>
    <m/>
    <n v="0"/>
    <n v="0"/>
    <s v="-"/>
    <m/>
    <m/>
    <s v="-"/>
    <m/>
    <m/>
    <s v="-"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m/>
    <x v="0"/>
  </r>
  <r>
    <s v="R"/>
    <x v="10"/>
    <s v="D"/>
    <s v="Baden-Württemberg"/>
    <n v="0"/>
    <x v="0"/>
    <x v="175"/>
    <x v="281"/>
    <x v="55"/>
    <s v="-/-/-/-/-"/>
    <s v="-/-/-/-/-"/>
    <x v="1"/>
    <n v="2018"/>
    <s v="-/-/-/-"/>
    <s v="Mitbringsel Hr Mauk"/>
    <s v="Mitbringsel Hr Mauk"/>
    <m/>
    <m/>
    <n v="0"/>
    <n v="0"/>
    <s v="-"/>
    <m/>
    <m/>
    <s v="-"/>
    <m/>
    <m/>
    <s v="-"/>
    <m/>
    <m/>
    <m/>
    <m/>
    <m/>
    <m/>
    <m/>
    <n v="13.376935"/>
    <n v="52.516181000000003"/>
    <n v="9.1949533999999993"/>
    <n v="48.629697200000003"/>
    <s v="52,516181;13,376935"/>
    <s v="48,6296972;9,1949534"/>
    <n v="9999"/>
    <m/>
    <x v="0"/>
  </r>
  <r>
    <s v="R"/>
    <x v="5"/>
    <s v="D"/>
    <s v="Baden-Württemberg"/>
    <n v="0"/>
    <x v="0"/>
    <x v="175"/>
    <x v="282"/>
    <x v="55"/>
    <s v="-/-/-/-/-"/>
    <s v="-/-/-/-/-"/>
    <x v="1"/>
    <n v="2018"/>
    <s v="-/-/-/-"/>
    <s v="Mitbringsel Hr Mauk"/>
    <s v="Mitbringsel Hr Mauk"/>
    <m/>
    <m/>
    <n v="0"/>
    <n v="0"/>
    <s v="-"/>
    <m/>
    <m/>
    <s v="-"/>
    <m/>
    <m/>
    <s v="-"/>
    <m/>
    <m/>
    <m/>
    <m/>
    <m/>
    <m/>
    <m/>
    <n v="13.376935"/>
    <n v="52.516181000000003"/>
    <n v="9.1949533999999993"/>
    <n v="48.629697200000003"/>
    <s v="52,516181;13,376935"/>
    <s v="48,6296972;9,1949534"/>
    <n v="9999"/>
    <m/>
    <x v="0"/>
  </r>
  <r>
    <s v="Ü"/>
    <x v="14"/>
    <s v="A"/>
    <s v="Steiermark"/>
    <n v="1"/>
    <x v="1"/>
    <x v="176"/>
    <x v="283"/>
    <x v="56"/>
    <s v="-/-/-/-/-"/>
    <s v="-/-/-/-/-"/>
    <x v="167"/>
    <n v="2018"/>
    <s v="-/-/-/FS95"/>
    <s v="Sattlerhof"/>
    <s v="Pfingstausflug Südsteiermark "/>
    <m/>
    <m/>
    <n v="31.5"/>
    <n v="31.5"/>
    <s v="-"/>
    <m/>
    <m/>
    <s v="-"/>
    <m/>
    <m/>
    <s v="-"/>
    <m/>
    <m/>
    <s v="FS95"/>
    <m/>
    <m/>
    <m/>
    <m/>
    <n v="16.372504200000002"/>
    <n v="48.208353700000004"/>
    <n v="15.1666665"/>
    <n v="47.250000100000001"/>
    <s v="48,2083537;16,3725042"/>
    <s v="47,2500001;15,1666665"/>
    <n v="9999"/>
    <d v="2020-10-03T00:00:00"/>
    <x v="1"/>
  </r>
  <r>
    <s v="W"/>
    <x v="7"/>
    <s v="A"/>
    <s v="Steiermark"/>
    <n v="3"/>
    <x v="3"/>
    <x v="176"/>
    <x v="284"/>
    <x v="15"/>
    <s v="2018/-/-/-/-"/>
    <s v="2026/-/-/-/-"/>
    <x v="14"/>
    <n v="2018"/>
    <s v="90/-/-/-"/>
    <s v="Sattlerhof"/>
    <s v="Pfingstausflug Südsteiermark "/>
    <m/>
    <m/>
    <n v="75"/>
    <n v="75"/>
    <n v="90"/>
    <n v="2018"/>
    <n v="2026"/>
    <s v="-"/>
    <m/>
    <m/>
    <s v="-"/>
    <m/>
    <m/>
    <m/>
    <m/>
    <m/>
    <m/>
    <m/>
    <n v="16.372504200000002"/>
    <n v="48.208353700000004"/>
    <n v="15.1666665"/>
    <n v="47.250000100000001"/>
    <s v="48,2083537;16,3725042"/>
    <s v="47,2500001;15,1666665"/>
    <n v="2026"/>
    <d v="2020-08-22T00:00:00"/>
    <x v="15"/>
  </r>
  <r>
    <s v="W"/>
    <x v="1"/>
    <s v="A"/>
    <s v="Steiermark"/>
    <n v="3"/>
    <x v="3"/>
    <x v="176"/>
    <x v="285"/>
    <x v="22"/>
    <s v="2023/-/-/-/-"/>
    <s v="2040/-/-/-/-"/>
    <x v="138"/>
    <n v="2018"/>
    <s v="93+/-/-/FS96"/>
    <s v="Sattlerhof"/>
    <s v="Pfingstausflug Südsteiermark "/>
    <m/>
    <m/>
    <n v="117"/>
    <n v="117"/>
    <s v="93+"/>
    <n v="2023"/>
    <n v="2040"/>
    <s v="-"/>
    <m/>
    <m/>
    <s v="-"/>
    <m/>
    <m/>
    <s v="FS96"/>
    <m/>
    <m/>
    <m/>
    <m/>
    <n v="16.372504200000002"/>
    <n v="48.208353700000004"/>
    <n v="15.1666665"/>
    <n v="47.250000100000001"/>
    <s v="48,2083537;16,3725042"/>
    <s v="47,2500001;15,1666665"/>
    <n v="2040"/>
    <d v="2020-08-22T00:00:00"/>
    <x v="22"/>
  </r>
  <r>
    <s v="W"/>
    <x v="3"/>
    <s v="A"/>
    <s v="Steiermark"/>
    <n v="1"/>
    <x v="1"/>
    <x v="176"/>
    <x v="286"/>
    <x v="15"/>
    <s v="2024/-/-/-/-"/>
    <s v="2040/-/-/-/-"/>
    <x v="138"/>
    <n v="2018"/>
    <s v="96/-/-/-"/>
    <s v="Sattlerhof"/>
    <s v="Pfingstausflug Südsteiermark "/>
    <m/>
    <m/>
    <n v="39"/>
    <n v="39"/>
    <n v="96"/>
    <n v="2024"/>
    <n v="2040"/>
    <s v="-"/>
    <m/>
    <m/>
    <s v="-"/>
    <m/>
    <m/>
    <m/>
    <m/>
    <m/>
    <m/>
    <m/>
    <n v="16.372504200000002"/>
    <n v="48.208353700000004"/>
    <n v="15.1666665"/>
    <n v="47.250000100000001"/>
    <s v="48,2083537;16,3725042"/>
    <s v="47,2500001;15,1666665"/>
    <n v="2040"/>
    <d v="2020-08-22T00:00:00"/>
    <x v="13"/>
  </r>
  <r>
    <s v="W"/>
    <x v="1"/>
    <s v="A"/>
    <s v="Steiermark"/>
    <n v="2"/>
    <x v="2"/>
    <x v="176"/>
    <x v="286"/>
    <x v="15"/>
    <s v="2025/2018/-/-/-"/>
    <s v="2045/2022/-/-/-"/>
    <x v="138"/>
    <n v="2018"/>
    <s v="94/90/-/FS95"/>
    <s v="Sattlerhof"/>
    <s v="Pfingstausflug Südsteiermark "/>
    <m/>
    <m/>
    <n v="78"/>
    <n v="78"/>
    <n v="94"/>
    <n v="2025"/>
    <n v="2045"/>
    <n v="90"/>
    <n v="2018"/>
    <n v="2022"/>
    <s v="-"/>
    <m/>
    <m/>
    <s v="FS95"/>
    <m/>
    <m/>
    <m/>
    <m/>
    <n v="16.372504200000002"/>
    <n v="48.208353700000004"/>
    <n v="15.1666665"/>
    <n v="47.250000100000001"/>
    <s v="48,2083537;16,3725042"/>
    <s v="47,2500001;15,1666665"/>
    <n v="2022"/>
    <d v="2020-08-22T00:00:00"/>
    <x v="13"/>
  </r>
  <r>
    <s v="W"/>
    <x v="1"/>
    <s v="A"/>
    <s v="Steiermark"/>
    <n v="6"/>
    <x v="0"/>
    <x v="177"/>
    <x v="287"/>
    <x v="22"/>
    <s v="-/-/-/-/-"/>
    <s v="-/-/-/-/-"/>
    <x v="69"/>
    <n v="2018"/>
    <s v="-/-/-/FS91-93"/>
    <s v="Krispel"/>
    <s v="Pfingstausflug Südsteiermark "/>
    <m/>
    <m/>
    <n v="149.39999999999998"/>
    <n v="0"/>
    <s v="-"/>
    <m/>
    <m/>
    <s v="-"/>
    <m/>
    <m/>
    <s v="-"/>
    <m/>
    <m/>
    <s v="FS91-93"/>
    <m/>
    <m/>
    <m/>
    <m/>
    <n v="16.372504200000002"/>
    <n v="48.208353700000004"/>
    <n v="15.1666665"/>
    <n v="47.250000100000001"/>
    <s v="48,2083537;16,3725042"/>
    <s v="47,2500001;15,1666665"/>
    <n v="9999"/>
    <m/>
    <x v="0"/>
  </r>
  <r>
    <s v="WM"/>
    <x v="3"/>
    <s v="A"/>
    <s v="Steiermark"/>
    <n v="1"/>
    <x v="1"/>
    <x v="178"/>
    <x v="288"/>
    <x v="15"/>
    <s v="2021/2021/-/2023/-"/>
    <s v="2038/2027/-/2039/-"/>
    <x v="55"/>
    <n v="2018"/>
    <s v="96+/92/-/95,7"/>
    <s v="Tement"/>
    <s v="Pfingstausflug Südsteiermark "/>
    <m/>
    <m/>
    <n v="80"/>
    <n v="80"/>
    <s v="96+"/>
    <n v="2021"/>
    <n v="2038"/>
    <n v="92"/>
    <n v="2021"/>
    <n v="2027"/>
    <s v="-"/>
    <m/>
    <m/>
    <n v="95.7"/>
    <n v="2023"/>
    <n v="2039"/>
    <m/>
    <m/>
    <n v="16.372504200000002"/>
    <n v="48.208353700000004"/>
    <n v="15.1666665"/>
    <n v="47.250000100000001"/>
    <s v="48,2083537;16,3725042"/>
    <s v="47,2500001;15,1666665"/>
    <n v="2027"/>
    <d v="2021-04-16T00:00:00"/>
    <x v="23"/>
  </r>
  <r>
    <s v="W"/>
    <x v="3"/>
    <s v="A"/>
    <s v="Steiermark"/>
    <n v="3"/>
    <x v="3"/>
    <x v="178"/>
    <x v="289"/>
    <x v="22"/>
    <s v="-/-/-/-/-"/>
    <s v="-/-/-/-/-"/>
    <x v="168"/>
    <n v="2018"/>
    <s v="94+/-/-/-"/>
    <s v="Tement"/>
    <s v="Pfingstausflug Südsteiermark "/>
    <m/>
    <m/>
    <n v="119.10000000000001"/>
    <n v="119.10000000000001"/>
    <s v="94+"/>
    <m/>
    <m/>
    <s v="-"/>
    <m/>
    <m/>
    <s v="-"/>
    <m/>
    <m/>
    <m/>
    <m/>
    <m/>
    <m/>
    <m/>
    <n v="16.372504200000002"/>
    <n v="48.208353700000004"/>
    <n v="15.1666665"/>
    <n v="47.250000100000001"/>
    <s v="48,2083537;16,3725042"/>
    <s v="47,2500001;15,1666665"/>
    <n v="9999"/>
    <d v="2020-08-22T00:00:00"/>
    <x v="16"/>
  </r>
  <r>
    <s v="W"/>
    <x v="1"/>
    <s v="A"/>
    <s v="Steiermark"/>
    <n v="3"/>
    <x v="3"/>
    <x v="179"/>
    <x v="290"/>
    <x v="22"/>
    <s v="-/-/-/-/-"/>
    <s v="-/-/-/-/-"/>
    <x v="169"/>
    <n v="2018"/>
    <s v="-/-/-/-"/>
    <s v="Polz"/>
    <s v="Pfingstausflug Südsteiermark "/>
    <m/>
    <m/>
    <n v="58.949999999999996"/>
    <n v="58.949999999999996"/>
    <s v="-"/>
    <m/>
    <m/>
    <s v="-"/>
    <m/>
    <m/>
    <s v="-"/>
    <m/>
    <m/>
    <m/>
    <m/>
    <m/>
    <m/>
    <m/>
    <n v="16.372504200000002"/>
    <n v="48.208353700000004"/>
    <n v="15.1666665"/>
    <n v="47.250000100000001"/>
    <s v="48,2083537;16,3725042"/>
    <s v="47,2500001;15,1666665"/>
    <n v="9999"/>
    <d v="2020-08-22T00:00:00"/>
    <x v="5"/>
  </r>
  <r>
    <s v="W"/>
    <x v="3"/>
    <s v="A"/>
    <s v="Steiermark"/>
    <n v="3"/>
    <x v="3"/>
    <x v="179"/>
    <x v="291"/>
    <x v="15"/>
    <s v="2018/-/-/-/-"/>
    <s v="2026/-/-/-/-"/>
    <x v="170"/>
    <n v="2018"/>
    <s v="90/-/-/FS92-94"/>
    <s v="Polz"/>
    <s v="Pfingstausflug Südsteiermark "/>
    <m/>
    <m/>
    <n v="53.849999999999994"/>
    <n v="53.849999999999994"/>
    <n v="90"/>
    <n v="2018"/>
    <n v="2026"/>
    <s v="-"/>
    <m/>
    <m/>
    <s v="-"/>
    <m/>
    <m/>
    <s v="FS92-94"/>
    <m/>
    <m/>
    <m/>
    <m/>
    <n v="16.372504200000002"/>
    <n v="48.208353700000004"/>
    <n v="15.1666665"/>
    <n v="47.250000100000001"/>
    <s v="48,2083537;16,3725042"/>
    <s v="47,2500001;15,1666665"/>
    <n v="2026"/>
    <d v="2020-08-22T00:00:00"/>
    <x v="9"/>
  </r>
  <r>
    <s v="W"/>
    <x v="3"/>
    <s v="A"/>
    <s v="Steiermark"/>
    <n v="3"/>
    <x v="3"/>
    <x v="180"/>
    <x v="292"/>
    <x v="20"/>
    <s v="2021/-/-/-/-"/>
    <s v="2030/-/-/-/-"/>
    <x v="161"/>
    <n v="2018"/>
    <s v="92/-/-/-"/>
    <s v="Neumeister"/>
    <s v="Pfingstausflug Südsteiermark "/>
    <m/>
    <m/>
    <n v="111"/>
    <n v="111"/>
    <n v="92"/>
    <n v="2021"/>
    <n v="2030"/>
    <s v="-"/>
    <m/>
    <m/>
    <s v="-"/>
    <m/>
    <m/>
    <m/>
    <m/>
    <m/>
    <m/>
    <m/>
    <n v="16.372504200000002"/>
    <n v="48.208353700000004"/>
    <n v="15.1666665"/>
    <n v="47.250000100000001"/>
    <s v="48,2083537;16,3725042"/>
    <s v="47,2500001;15,1666665"/>
    <n v="2030"/>
    <d v="2020-08-22T00:00:00"/>
    <x v="14"/>
  </r>
  <r>
    <s v="R"/>
    <x v="5"/>
    <s v="F"/>
    <s v="Languedoc"/>
    <n v="0"/>
    <x v="2"/>
    <x v="94"/>
    <x v="152"/>
    <x v="4"/>
    <s v="-/-/-/-/-"/>
    <s v="-/-/-/-/-"/>
    <x v="1"/>
    <n v="2018"/>
    <s v="-/-/-/-"/>
    <s v="Mitbringsel Heidi"/>
    <s v="Grillage mit Altvorderen"/>
    <m/>
    <m/>
    <n v="0"/>
    <n v="0"/>
    <s v="-"/>
    <m/>
    <m/>
    <s v="-"/>
    <m/>
    <m/>
    <s v="-"/>
    <m/>
    <m/>
    <m/>
    <m/>
    <m/>
    <m/>
    <m/>
    <n v="2.3514615999999999"/>
    <n v="48.856696900000003"/>
    <n v="3.8968699999999998"/>
    <n v="43.598500000000001"/>
    <s v="48,8566969;2,3514616"/>
    <s v="43,5985;3,89687"/>
    <n v="9999"/>
    <d v="2020-08-23T00:00:00"/>
    <x v="11"/>
  </r>
  <r>
    <s v="Ü"/>
    <x v="16"/>
    <s v="A"/>
    <s v="NÖ"/>
    <n v="0"/>
    <x v="1"/>
    <x v="181"/>
    <x v="293"/>
    <x v="25"/>
    <s v="-/-/-/-/-"/>
    <s v="-/-/-/-/-"/>
    <x v="1"/>
    <n v="2018"/>
    <s v="-/-/-/FS93"/>
    <s v="Weingut Topf"/>
    <s v="Fortbildung Moni 2018"/>
    <m/>
    <m/>
    <n v="0"/>
    <n v="0"/>
    <s v="-"/>
    <m/>
    <m/>
    <s v="-"/>
    <m/>
    <m/>
    <s v="-"/>
    <m/>
    <m/>
    <s v="FS93"/>
    <m/>
    <m/>
    <s v="-"/>
    <s v="-"/>
    <n v="16.372504200000002"/>
    <n v="48.208353700000004"/>
    <n v="16.081600000000002"/>
    <n v="47.722099999999998"/>
    <s v="48,2083537;16,3725042"/>
    <s v="47,7221;16,0816"/>
    <n v="9999"/>
    <d v="2020-10-03T00:00:00"/>
    <x v="18"/>
  </r>
  <r>
    <s v="W"/>
    <x v="8"/>
    <s v="A"/>
    <s v="NÖ"/>
    <n v="1"/>
    <x v="0"/>
    <x v="181"/>
    <x v="294"/>
    <x v="15"/>
    <s v="-/-/-/-/-"/>
    <s v="-/-/-/-/-"/>
    <x v="171"/>
    <n v="2018"/>
    <s v="-/-/-/FS93,CT87"/>
    <s v="Weingut Topf"/>
    <s v="Fortbildung Moni 2018"/>
    <m/>
    <m/>
    <n v="23.4"/>
    <n v="0"/>
    <s v="-"/>
    <m/>
    <m/>
    <s v="-"/>
    <m/>
    <m/>
    <s v="-"/>
    <m/>
    <m/>
    <s v="FS93,CT87"/>
    <m/>
    <m/>
    <s v="-"/>
    <s v="-"/>
    <n v="16.372504200000002"/>
    <n v="48.208353700000004"/>
    <n v="16.081600000000002"/>
    <n v="47.722099999999998"/>
    <s v="48,2083537;16,3725042"/>
    <s v="47,7221;16,0816"/>
    <n v="9999"/>
    <d v="2020-08-22T00:00:00"/>
    <x v="22"/>
  </r>
  <r>
    <s v="W"/>
    <x v="1"/>
    <s v="A"/>
    <s v="NÖ"/>
    <n v="6"/>
    <x v="3"/>
    <x v="181"/>
    <x v="295"/>
    <x v="22"/>
    <s v="-/-/-/2019/-"/>
    <s v="-/-/-/2020/-"/>
    <x v="172"/>
    <n v="2018"/>
    <s v="-/-/-/CT"/>
    <s v="Weingut Topf"/>
    <s v="Fortbildung Moni 2018"/>
    <m/>
    <m/>
    <n v="133.19999999999999"/>
    <n v="66.599999999999994"/>
    <s v="-"/>
    <m/>
    <m/>
    <s v="-"/>
    <m/>
    <m/>
    <s v="-"/>
    <m/>
    <m/>
    <s v="CT"/>
    <n v="2019"/>
    <n v="2020"/>
    <s v="-"/>
    <s v="-"/>
    <n v="16.372504200000002"/>
    <n v="48.208353700000004"/>
    <n v="16.081600000000002"/>
    <n v="47.722099999999998"/>
    <s v="48,2083537;16,3725042"/>
    <s v="47,7221;16,0816"/>
    <n v="2020"/>
    <d v="2020-08-22T00:00:00"/>
    <x v="9"/>
  </r>
  <r>
    <s v="W"/>
    <x v="14"/>
    <s v="A"/>
    <s v="NÖ"/>
    <n v="3"/>
    <x v="2"/>
    <x v="181"/>
    <x v="296"/>
    <x v="25"/>
    <s v="-/-/-/-/-"/>
    <s v="-/-/-/-/-"/>
    <x v="173"/>
    <n v="2018"/>
    <s v="-/-/-/FS89-91,CT87"/>
    <s v="Weingut Topf"/>
    <s v="Fortbildung Moni 2018"/>
    <m/>
    <m/>
    <n v="75.900000000000006"/>
    <n v="50.6"/>
    <s v="-"/>
    <m/>
    <m/>
    <s v="-"/>
    <m/>
    <m/>
    <s v="-"/>
    <m/>
    <m/>
    <s v="FS89-91,CT87"/>
    <m/>
    <m/>
    <s v="-"/>
    <s v="-"/>
    <n v="16.372504200000002"/>
    <n v="48.208353700000004"/>
    <n v="16.081600000000002"/>
    <n v="47.722099999999998"/>
    <s v="48,2083537;16,3725042"/>
    <s v="47,7221;16,0816"/>
    <n v="9999"/>
    <d v="2020-08-22T00:00:00"/>
    <x v="16"/>
  </r>
  <r>
    <s v="W"/>
    <x v="3"/>
    <s v="A"/>
    <s v="NÖ"/>
    <n v="3"/>
    <x v="3"/>
    <x v="181"/>
    <x v="297"/>
    <x v="25"/>
    <s v="-/-/-/-/-"/>
    <s v="-/-/-/-/-"/>
    <x v="174"/>
    <n v="2018"/>
    <s v="-/-/-/FS93-95"/>
    <s v="Weingut Topf"/>
    <s v="Fortbildung Moni 2018"/>
    <m/>
    <m/>
    <n v="97.199999999999989"/>
    <n v="97.199999999999989"/>
    <s v="-"/>
    <m/>
    <m/>
    <s v="-"/>
    <m/>
    <m/>
    <s v="-"/>
    <m/>
    <m/>
    <s v="FS93-95"/>
    <m/>
    <m/>
    <s v="-"/>
    <s v="-"/>
    <n v="16.372504200000002"/>
    <n v="48.208353700000004"/>
    <n v="16.081600000000002"/>
    <n v="47.722099999999998"/>
    <s v="48,2083537;16,3725042"/>
    <s v="47,7221;16,0816"/>
    <n v="9999"/>
    <d v="2020-08-22T00:00:00"/>
    <x v="22"/>
  </r>
  <r>
    <s v="W"/>
    <x v="3"/>
    <s v="A"/>
    <s v="NÖ"/>
    <n v="3"/>
    <x v="0"/>
    <x v="181"/>
    <x v="298"/>
    <x v="25"/>
    <s v="-/-/-/-/-"/>
    <s v="-/-/-/-/-"/>
    <x v="175"/>
    <n v="2018"/>
    <s v="-/-/-/FS91,CT86"/>
    <s v="Weingut Topf"/>
    <s v="Fortbildung Moni 2018"/>
    <m/>
    <m/>
    <n v="29.400000000000002"/>
    <n v="0"/>
    <s v="-"/>
    <m/>
    <m/>
    <s v="-"/>
    <m/>
    <m/>
    <s v="-"/>
    <m/>
    <m/>
    <s v="FS91,CT86"/>
    <m/>
    <m/>
    <s v="-"/>
    <s v="-"/>
    <n v="16.372504200000002"/>
    <n v="48.208353700000004"/>
    <n v="16.081600000000002"/>
    <n v="47.722099999999998"/>
    <s v="48,2083537;16,3725042"/>
    <s v="47,7221;16,0816"/>
    <n v="9999"/>
    <m/>
    <x v="0"/>
  </r>
  <r>
    <s v="W"/>
    <x v="7"/>
    <s v="A"/>
    <s v="NÖ"/>
    <n v="3"/>
    <x v="0"/>
    <x v="181"/>
    <x v="299"/>
    <x v="23"/>
    <s v="-/-/-/-/-"/>
    <s v="-/-/-/-/-"/>
    <x v="176"/>
    <n v="2018"/>
    <s v="-/-/-/-"/>
    <s v="Weingut Topf"/>
    <s v="Fortbildung Moni 2018"/>
    <m/>
    <m/>
    <n v="25.799999999999997"/>
    <n v="0"/>
    <s v="-"/>
    <m/>
    <m/>
    <s v="-"/>
    <m/>
    <m/>
    <s v="-"/>
    <m/>
    <m/>
    <m/>
    <m/>
    <m/>
    <s v="-"/>
    <s v="-"/>
    <n v="16.372504200000002"/>
    <n v="48.208353700000004"/>
    <n v="16.081600000000002"/>
    <n v="47.722099999999998"/>
    <s v="48,2083537;16,3725042"/>
    <s v="47,7221;16,0816"/>
    <n v="9999"/>
    <m/>
    <x v="0"/>
  </r>
  <r>
    <s v="W"/>
    <x v="3"/>
    <s v="A"/>
    <s v="NÖ"/>
    <n v="2"/>
    <x v="2"/>
    <x v="182"/>
    <x v="300"/>
    <x v="25"/>
    <s v="2025/-/-/-/-"/>
    <s v="2040/-/-/-/-"/>
    <x v="177"/>
    <n v="2018"/>
    <s v="(94-96)/-/-/-"/>
    <s v="Bründlmayer"/>
    <s v="Fortbildung Moni 2018"/>
    <m/>
    <m/>
    <n v="93.6"/>
    <n v="93.6"/>
    <s v="(94-96)"/>
    <n v="2025"/>
    <n v="2040"/>
    <s v="-"/>
    <m/>
    <m/>
    <s v="-"/>
    <m/>
    <m/>
    <m/>
    <m/>
    <m/>
    <m/>
    <m/>
    <n v="16.372504200000002"/>
    <n v="48.208353700000004"/>
    <n v="16.081600000000002"/>
    <n v="47.722099999999998"/>
    <s v="48,2083537;16,3725042"/>
    <s v="47,7221;16,0816"/>
    <n v="2040"/>
    <d v="2020-08-22T00:00:00"/>
    <x v="5"/>
  </r>
  <r>
    <s v="RM"/>
    <x v="1"/>
    <s v="I"/>
    <s v="Südtirol"/>
    <n v="0"/>
    <x v="1"/>
    <x v="183"/>
    <x v="301"/>
    <x v="1"/>
    <s v="-/-/-/2017/-"/>
    <s v="-/-/-/2023/-"/>
    <x v="1"/>
    <n v="2018"/>
    <s v="-/-/-/CT88,8"/>
    <s v="Mitbringsel Eva/Martin"/>
    <s v="Mitbringsel Eva/Martin"/>
    <m/>
    <m/>
    <n v="0"/>
    <n v="0"/>
    <s v="-"/>
    <m/>
    <m/>
    <s v="-"/>
    <m/>
    <m/>
    <s v="-"/>
    <m/>
    <m/>
    <s v="CT88,8"/>
    <n v="2017"/>
    <n v="2023"/>
    <m/>
    <m/>
    <n v="12.4853384"/>
    <n v="41.894801999999999"/>
    <n v="11.354780099999999"/>
    <n v="46.498112499999998"/>
    <s v="41,894802;12,4853384"/>
    <s v="46,4981125;11,3547801"/>
    <n v="2023"/>
    <d v="2021-04-16T00:00:00"/>
    <x v="24"/>
  </r>
  <r>
    <s v="RM"/>
    <x v="1"/>
    <s v="F"/>
    <s v="Languedoc"/>
    <n v="0"/>
    <x v="1"/>
    <x v="54"/>
    <x v="87"/>
    <x v="1"/>
    <s v="-/-/-/-/-"/>
    <s v="-/-/-/-/-"/>
    <x v="1"/>
    <n v="2017"/>
    <s v="-/-/-/-"/>
    <s v="Mitbringsel Heidi"/>
    <s v="Mitbringsel Heidi"/>
    <m/>
    <m/>
    <n v="0"/>
    <n v="0"/>
    <s v="-"/>
    <m/>
    <m/>
    <s v="-"/>
    <m/>
    <m/>
    <s v="-"/>
    <m/>
    <m/>
    <m/>
    <m/>
    <m/>
    <m/>
    <m/>
    <n v="2.3514615999999999"/>
    <n v="48.856696900000003"/>
    <n v="3.8968699999999998"/>
    <n v="43.598500000000001"/>
    <s v="48,8566969;2,3514616"/>
    <s v="43,5985;3,89687"/>
    <n v="9999"/>
    <d v="2021-04-16T00:00:00"/>
    <x v="26"/>
  </r>
  <r>
    <s v="RM"/>
    <x v="17"/>
    <s v="I"/>
    <s v="Toscana"/>
    <n v="0"/>
    <x v="0"/>
    <x v="56"/>
    <x v="89"/>
    <x v="1"/>
    <s v="-/-/-/2017/-"/>
    <s v="-/-/-/2021/-"/>
    <x v="0"/>
    <n v="2017"/>
    <s v="-/-/-/CT90,7"/>
    <s v="Mitbringsel Apotheke"/>
    <s v="Mitbringsel Apotheke"/>
    <m/>
    <m/>
    <n v="0"/>
    <n v="0"/>
    <s v="-"/>
    <m/>
    <m/>
    <s v="-"/>
    <m/>
    <m/>
    <s v="-"/>
    <m/>
    <m/>
    <s v="CT90,7"/>
    <n v="2017"/>
    <n v="2021"/>
    <m/>
    <m/>
    <n v="12.4853384"/>
    <n v="41.894801999999999"/>
    <n v="11.2555757"/>
    <n v="43.769871199999997"/>
    <s v="41,894802;12,4853384"/>
    <s v="43,7698712;11,2555757"/>
    <n v="2021"/>
    <m/>
    <x v="0"/>
  </r>
  <r>
    <s v="RM"/>
    <x v="14"/>
    <s v="I"/>
    <s v="Südtirol"/>
    <n v="1"/>
    <x v="0"/>
    <x v="138"/>
    <x v="194"/>
    <x v="1"/>
    <s v="-/-/-/2017/-"/>
    <s v="-/-/-/2025/-"/>
    <x v="178"/>
    <n v="2017"/>
    <s v="-/-/-/CT95"/>
    <s v="Kellerei Kaltern"/>
    <s v="Südtirolurlaub 2017"/>
    <m/>
    <m/>
    <n v="69"/>
    <n v="0"/>
    <s v="-"/>
    <m/>
    <m/>
    <s v="-"/>
    <m/>
    <m/>
    <s v="-"/>
    <m/>
    <m/>
    <s v="CT95"/>
    <n v="2017"/>
    <n v="2025"/>
    <m/>
    <m/>
    <n v="12.4853384"/>
    <n v="41.894801999999999"/>
    <n v="11.354780099999999"/>
    <n v="46.498112499999998"/>
    <s v="41,894802;12,4853384"/>
    <s v="46,4981125;11,3547801"/>
    <n v="2025"/>
    <m/>
    <x v="0"/>
  </r>
  <r>
    <s v="W"/>
    <x v="3"/>
    <s v="I"/>
    <s v="Südtirol"/>
    <n v="3"/>
    <x v="0"/>
    <x v="138"/>
    <x v="302"/>
    <x v="25"/>
    <s v="-/-/2018/-/-"/>
    <s v="-/-/2020/-/-"/>
    <x v="16"/>
    <n v="2017"/>
    <s v="-/-/88/-"/>
    <s v="Kellerei Kaltern"/>
    <s v="Südtirolurlaub 2017"/>
    <m/>
    <m/>
    <n v="63"/>
    <n v="0"/>
    <s v="-"/>
    <m/>
    <m/>
    <s v="-"/>
    <m/>
    <m/>
    <n v="88"/>
    <n v="2018"/>
    <n v="2020"/>
    <m/>
    <m/>
    <m/>
    <m/>
    <m/>
    <n v="12.4853384"/>
    <n v="41.894801999999999"/>
    <n v="11.354780099999999"/>
    <n v="46.498112499999998"/>
    <s v="41,894802;12,4853384"/>
    <s v="46,4981125;11,3547801"/>
    <n v="2020"/>
    <m/>
    <x v="0"/>
  </r>
  <r>
    <s v="W"/>
    <x v="3"/>
    <s v="I"/>
    <s v="Südtirol"/>
    <m/>
    <x v="0"/>
    <x v="139"/>
    <x v="303"/>
    <x v="57"/>
    <s v="-/-/-/-/-"/>
    <s v="-/-/-/-/-"/>
    <x v="0"/>
    <n v="2017"/>
    <s v="-/-/-/-"/>
    <s v="Kellerei Kaltern"/>
    <s v="Südtirolurlaub 2017"/>
    <m/>
    <m/>
    <n v="0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S"/>
    <x v="8"/>
    <s v="I"/>
    <s v="Südtirol"/>
    <n v="3"/>
    <x v="0"/>
    <x v="139"/>
    <x v="304"/>
    <x v="22"/>
    <s v="-/-/-/-/-"/>
    <s v="-/-/-/-/-"/>
    <x v="135"/>
    <n v="2017"/>
    <s v="-/-/-/-"/>
    <s v="Kellerei Kaltern"/>
    <s v="Südtirolurlaub 2017"/>
    <m/>
    <m/>
    <n v="59.699999999999996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Ü"/>
    <x v="3"/>
    <s v="I"/>
    <s v="Südtirol"/>
    <n v="1"/>
    <x v="1"/>
    <x v="156"/>
    <x v="305"/>
    <x v="30"/>
    <s v="2018/-/2018/-/-"/>
    <s v="2024/-/2021/-/-"/>
    <x v="16"/>
    <n v="2017"/>
    <s v="91/-/93/CT92"/>
    <s v="Franz Haas"/>
    <s v="Südtirolurlaub 2017"/>
    <m/>
    <m/>
    <n v="21"/>
    <n v="21"/>
    <n v="91"/>
    <n v="2018"/>
    <n v="2024"/>
    <s v="-"/>
    <m/>
    <m/>
    <n v="93"/>
    <n v="2018"/>
    <n v="2021"/>
    <s v="CT92"/>
    <m/>
    <m/>
    <m/>
    <m/>
    <n v="12.4853384"/>
    <n v="41.894801999999999"/>
    <n v="11.354780099999999"/>
    <n v="46.498112499999998"/>
    <s v="41,894802;12,4853384"/>
    <s v="46,4981125;11,3547801"/>
    <n v="2021"/>
    <d v="2020-10-03T00:00:00"/>
    <x v="18"/>
  </r>
  <r>
    <s v="W"/>
    <x v="1"/>
    <s v="I"/>
    <s v="Südtirol"/>
    <m/>
    <x v="0"/>
    <x v="156"/>
    <x v="306"/>
    <x v="18"/>
    <s v="-/-/-/-/-"/>
    <s v="-/-/-/-/-"/>
    <x v="0"/>
    <n v="2017"/>
    <s v="-/-/-/-"/>
    <s v="Franz Haas"/>
    <s v="Südtirolurlaub 2017"/>
    <m/>
    <m/>
    <n v="0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1"/>
    <s v="I"/>
    <s v="Südtirol"/>
    <n v="1"/>
    <x v="0"/>
    <x v="156"/>
    <x v="307"/>
    <x v="1"/>
    <s v="-/-/-/-/-"/>
    <s v="-/-/-/-/-"/>
    <x v="19"/>
    <n v="2017"/>
    <s v="-/-/-/-"/>
    <s v="Franz Haas"/>
    <s v="Südtirolurlaub 2017"/>
    <m/>
    <m/>
    <n v="24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08-23T00:00:00"/>
    <x v="8"/>
  </r>
  <r>
    <s v="R"/>
    <x v="1"/>
    <s v="I"/>
    <s v="Südtirol"/>
    <n v="2"/>
    <x v="0"/>
    <x v="156"/>
    <x v="209"/>
    <x v="3"/>
    <s v="-/-/-/-/-"/>
    <s v="-/-/-/-/-"/>
    <x v="179"/>
    <n v="2017"/>
    <s v="-/-/-/-"/>
    <s v="Franz Haas"/>
    <s v="Südtirolurlaub 2017"/>
    <m/>
    <m/>
    <n v="37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08-23T00:00:00"/>
    <x v="8"/>
  </r>
  <r>
    <s v="W"/>
    <x v="3"/>
    <s v="I"/>
    <s v="Südtirol"/>
    <n v="3"/>
    <x v="1"/>
    <x v="156"/>
    <x v="308"/>
    <x v="6"/>
    <s v="2018/-/-/-/-"/>
    <s v="2024/-/-/-/-"/>
    <x v="4"/>
    <n v="2017"/>
    <s v="92+/-/-/-"/>
    <s v="Franz Haas"/>
    <s v="Südtirolurlaub 2017"/>
    <m/>
    <m/>
    <n v="54"/>
    <n v="18"/>
    <s v="92+"/>
    <n v="2018"/>
    <n v="2024"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4"/>
    <d v="2020-08-22T00:00:00"/>
    <x v="9"/>
  </r>
  <r>
    <s v="R"/>
    <x v="14"/>
    <s v="I"/>
    <s v="Südtirol"/>
    <n v="1"/>
    <x v="1"/>
    <x v="184"/>
    <x v="309"/>
    <x v="1"/>
    <s v="-/-/2020/-/-"/>
    <s v="-/-/2025/2022/-"/>
    <x v="180"/>
    <n v="2017"/>
    <s v="-/-/91/90,5"/>
    <s v="Lageder"/>
    <s v="Südtirolurlaub 2017"/>
    <m/>
    <m/>
    <n v="41.6"/>
    <n v="41.6"/>
    <s v="-"/>
    <m/>
    <m/>
    <s v="-"/>
    <m/>
    <m/>
    <n v="91"/>
    <n v="2020"/>
    <n v="2025"/>
    <n v="90.5"/>
    <m/>
    <n v="2022"/>
    <m/>
    <m/>
    <n v="12.4853384"/>
    <n v="41.894801999999999"/>
    <n v="11.354780099999999"/>
    <n v="46.498112499999998"/>
    <s v="41,894802;12,4853384"/>
    <s v="46,4981125;11,3547801"/>
    <n v="2022"/>
    <d v="2020-08-23T00:00:00"/>
    <x v="11"/>
  </r>
  <r>
    <s v="R"/>
    <x v="14"/>
    <s v="I"/>
    <s v="Südtirol"/>
    <n v="2"/>
    <x v="0"/>
    <x v="184"/>
    <x v="310"/>
    <x v="3"/>
    <s v="-/-/-/2020/2016"/>
    <s v="-/-/-/2025/2028"/>
    <x v="181"/>
    <n v="2017"/>
    <s v="-/-/-/-"/>
    <s v="Lageder"/>
    <s v="Südtirolurlaub 2017"/>
    <m/>
    <m/>
    <n v="77.2"/>
    <n v="0"/>
    <s v="-"/>
    <m/>
    <m/>
    <s v="-"/>
    <m/>
    <m/>
    <s v="-"/>
    <m/>
    <m/>
    <m/>
    <n v="2020"/>
    <n v="2025"/>
    <n v="2016"/>
    <n v="2028"/>
    <n v="12.4853384"/>
    <n v="41.894801999999999"/>
    <n v="11.354780099999999"/>
    <n v="46.498112499999998"/>
    <s v="41,894802;12,4853384"/>
    <s v="46,4981125;11,3547801"/>
    <n v="2025"/>
    <d v="2020-08-23T00:00:00"/>
    <x v="8"/>
  </r>
  <r>
    <s v="R"/>
    <x v="5"/>
    <s v="I"/>
    <s v="Südtirol"/>
    <n v="3"/>
    <x v="0"/>
    <x v="184"/>
    <x v="311"/>
    <x v="17"/>
    <s v="-/-/-/-/-"/>
    <s v="-/-/-/-/-"/>
    <x v="5"/>
    <n v="2017"/>
    <s v="-/-/-/CT90"/>
    <s v="Lageder"/>
    <s v="Südtirolurlaub 2017"/>
    <m/>
    <m/>
    <n v="73.5"/>
    <n v="0"/>
    <s v="-"/>
    <m/>
    <m/>
    <s v="-"/>
    <m/>
    <m/>
    <s v="-"/>
    <m/>
    <m/>
    <s v="CT90"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3"/>
    <s v="I"/>
    <s v="Südtirol"/>
    <n v="3"/>
    <x v="3"/>
    <x v="86"/>
    <x v="312"/>
    <x v="17"/>
    <s v="-/-/-/-/-"/>
    <s v="-/-/-/-/-"/>
    <x v="182"/>
    <n v="2017"/>
    <s v="-/-/-/-"/>
    <s v="Schlosskellerei Turmhof"/>
    <s v="Südtirolurlaub 2017"/>
    <m/>
    <m/>
    <n v="40.799999999999997"/>
    <n v="40.799999999999997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08-23T00:00:00"/>
    <x v="4"/>
  </r>
  <r>
    <s v="W"/>
    <x v="3"/>
    <s v="I"/>
    <s v="Südtirol"/>
    <n v="1"/>
    <x v="0"/>
    <x v="185"/>
    <x v="313"/>
    <x v="58"/>
    <s v="-/-/-/-/-"/>
    <s v="-/-/-/-/-"/>
    <x v="183"/>
    <n v="2017"/>
    <s v="-/-/-/-"/>
    <s v="Weingut Kornell"/>
    <s v="Südtirolurlaub 2017"/>
    <m/>
    <m/>
    <n v="27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3"/>
    <s v="I"/>
    <s v="Südtirol"/>
    <n v="2"/>
    <x v="0"/>
    <x v="185"/>
    <x v="314"/>
    <x v="15"/>
    <s v="-/-/-/-/-"/>
    <s v="-/-/-/-/-"/>
    <x v="183"/>
    <n v="2017"/>
    <s v="-/-/-/-"/>
    <s v="Weingut Kornell"/>
    <s v="Südtirolurlaub 2017"/>
    <m/>
    <m/>
    <n v="54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1"/>
    <s v="I"/>
    <s v="Südtirol"/>
    <n v="3"/>
    <x v="1"/>
    <x v="186"/>
    <x v="146"/>
    <x v="17"/>
    <s v="2018/2018/-/-/-"/>
    <s v="2024/2025/-/-/-"/>
    <x v="68"/>
    <n v="2017"/>
    <s v="91/91/-/-"/>
    <s v="Kellerei Terlan"/>
    <s v="Südtirolurlaub 2017"/>
    <m/>
    <m/>
    <n v="49.800000000000004"/>
    <n v="16.600000000000001"/>
    <n v="91"/>
    <n v="2018"/>
    <n v="2024"/>
    <n v="91"/>
    <n v="2018"/>
    <n v="2025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4"/>
    <d v="2020-08-23T00:00:00"/>
    <x v="6"/>
  </r>
  <r>
    <s v="W"/>
    <x v="1"/>
    <s v="I"/>
    <s v="Südtirol"/>
    <n v="1"/>
    <x v="1"/>
    <x v="186"/>
    <x v="315"/>
    <x v="6"/>
    <s v="2018/2018/-/-/-"/>
    <s v="2028/2023/-/-/-"/>
    <x v="184"/>
    <n v="2017"/>
    <s v="94/91/-/CT92,VI92"/>
    <s v="Kellerei Terlan"/>
    <s v="Südtirolurlaub 2017"/>
    <m/>
    <m/>
    <n v="31.4"/>
    <n v="31.4"/>
    <n v="94"/>
    <n v="2018"/>
    <n v="2028"/>
    <n v="91"/>
    <n v="2018"/>
    <n v="2023"/>
    <s v="-"/>
    <m/>
    <m/>
    <s v="CT92,VI92"/>
    <m/>
    <m/>
    <m/>
    <m/>
    <n v="12.4853384"/>
    <n v="41.894801999999999"/>
    <n v="11.354780099999999"/>
    <n v="46.498112499999998"/>
    <s v="41,894802;12,4853384"/>
    <s v="46,4981125;11,3547801"/>
    <n v="2023"/>
    <d v="2020-08-22T00:00:00"/>
    <x v="15"/>
  </r>
  <r>
    <s v="W"/>
    <x v="1"/>
    <s v="I"/>
    <s v="Südtirol"/>
    <n v="3"/>
    <x v="2"/>
    <x v="186"/>
    <x v="316"/>
    <x v="15"/>
    <s v="2017/2017/-/-/-"/>
    <s v="2024/2025/-/-/-"/>
    <x v="184"/>
    <n v="2017"/>
    <s v="93/90/-/-"/>
    <s v="Kellerei Terlan"/>
    <s v="Südtirolurlaub 2017"/>
    <m/>
    <m/>
    <n v="94.199999999999989"/>
    <n v="62.8"/>
    <n v="93"/>
    <n v="2017"/>
    <n v="2024"/>
    <n v="90"/>
    <n v="2017"/>
    <n v="2025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4"/>
    <d v="2020-08-22T00:00:00"/>
    <x v="13"/>
  </r>
  <r>
    <s v="Ü"/>
    <x v="14"/>
    <s v="I"/>
    <s v="Südtirol"/>
    <n v="1"/>
    <x v="1"/>
    <x v="52"/>
    <x v="77"/>
    <x v="59"/>
    <s v="-/-/-/-/-"/>
    <s v="-/-/-/-/-"/>
    <x v="5"/>
    <n v="2017"/>
    <s v="-/-/-/-"/>
    <s v="Schreckbichl"/>
    <s v="Südtirolurlaub 2017"/>
    <m/>
    <m/>
    <n v="24.5"/>
    <n v="24.5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10-03T00:00:00"/>
    <x v="1"/>
  </r>
  <r>
    <s v="WM"/>
    <x v="1"/>
    <s v="I"/>
    <s v="Südtirol"/>
    <n v="2"/>
    <x v="2"/>
    <x v="52"/>
    <x v="239"/>
    <x v="22"/>
    <s v="2017/-/2018/2018/-"/>
    <s v="2024/-/2020/2025/-"/>
    <x v="185"/>
    <n v="2017"/>
    <s v="93/-/88/91,4"/>
    <s v="Schreckbichl"/>
    <s v="Südtirolurlaub 2017"/>
    <m/>
    <m/>
    <n v="94"/>
    <n v="94"/>
    <n v="93"/>
    <n v="2017"/>
    <n v="2024"/>
    <s v="-"/>
    <m/>
    <m/>
    <n v="88"/>
    <n v="2018"/>
    <n v="2020"/>
    <n v="91.4"/>
    <n v="2018"/>
    <n v="2025"/>
    <m/>
    <m/>
    <n v="12.4853384"/>
    <n v="41.894801999999999"/>
    <n v="11.354780099999999"/>
    <n v="46.498112499999998"/>
    <s v="41,894802;12,4853384"/>
    <s v="46,4981125;11,3547801"/>
    <n v="2020"/>
    <d v="2021-04-16T00:00:00"/>
    <x v="10"/>
  </r>
  <r>
    <s v="R"/>
    <x v="14"/>
    <s v="I"/>
    <s v="Südtirol"/>
    <n v="1"/>
    <x v="1"/>
    <x v="52"/>
    <x v="240"/>
    <x v="4"/>
    <s v="2017/-/-/2019/-"/>
    <s v="2028/-/-/2029/-"/>
    <x v="186"/>
    <n v="2017"/>
    <s v="94/-/-/-"/>
    <s v="Kellerei Schreckbichl"/>
    <s v="Südtirolurlaub 2017"/>
    <m/>
    <m/>
    <n v="52.9"/>
    <n v="52.9"/>
    <n v="94"/>
    <n v="2017"/>
    <n v="2028"/>
    <s v="-"/>
    <m/>
    <m/>
    <s v="-"/>
    <m/>
    <m/>
    <m/>
    <n v="2019"/>
    <n v="2029"/>
    <m/>
    <m/>
    <n v="12.4853384"/>
    <n v="41.894801999999999"/>
    <n v="11.354780099999999"/>
    <n v="46.498112499999998"/>
    <s v="41,894802;12,4853384"/>
    <s v="46,4981125;11,3547801"/>
    <n v="2028"/>
    <d v="2020-08-23T00:00:00"/>
    <x v="2"/>
  </r>
  <r>
    <s v="R"/>
    <x v="8"/>
    <s v="I"/>
    <s v="Südtirol"/>
    <n v="2"/>
    <x v="0"/>
    <x v="52"/>
    <x v="317"/>
    <x v="3"/>
    <s v="-/-/-/-/-"/>
    <s v="-/-/-/-/-"/>
    <x v="187"/>
    <n v="2017"/>
    <s v="-/-/-/FS93"/>
    <s v="Kellerei Schreckbichl"/>
    <s v="Südtirolurlaub 2017"/>
    <m/>
    <m/>
    <n v="93"/>
    <n v="0"/>
    <s v="-"/>
    <m/>
    <m/>
    <s v="-"/>
    <m/>
    <m/>
    <s v="-"/>
    <m/>
    <m/>
    <s v="FS93"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1"/>
    <s v="I"/>
    <s v="Südtirol"/>
    <n v="3"/>
    <x v="0"/>
    <x v="52"/>
    <x v="78"/>
    <x v="32"/>
    <s v="-/-/-/2018/-"/>
    <s v="-/-/-/2020/-"/>
    <x v="188"/>
    <n v="2017"/>
    <s v="-/-/-/CT"/>
    <s v="Kellerei Schreckbichl"/>
    <s v="Südtirolurlaub 2017"/>
    <m/>
    <m/>
    <n v="85.5"/>
    <n v="0"/>
    <s v="-"/>
    <m/>
    <m/>
    <s v="-"/>
    <m/>
    <m/>
    <s v="-"/>
    <m/>
    <m/>
    <s v="CT"/>
    <n v="2018"/>
    <n v="2020"/>
    <m/>
    <m/>
    <n v="12.4853384"/>
    <n v="41.894801999999999"/>
    <n v="11.354780099999999"/>
    <n v="46.498112499999998"/>
    <s v="41,894802;12,4853384"/>
    <s v="46,4981125;11,3547801"/>
    <n v="2020"/>
    <m/>
    <x v="0"/>
  </r>
  <r>
    <s v="R"/>
    <x v="10"/>
    <s v="I"/>
    <s v="Südtirol"/>
    <m/>
    <x v="0"/>
    <x v="52"/>
    <x v="80"/>
    <x v="17"/>
    <s v="-/-/-/2019/-"/>
    <s v="-/-/-/2024/-"/>
    <x v="0"/>
    <n v="2017"/>
    <s v="-/-/-/CT"/>
    <s v="Kellerei Schreckbichl"/>
    <s v="Südtirolurlaub 2017"/>
    <m/>
    <m/>
    <n v="0"/>
    <n v="0"/>
    <s v="-"/>
    <m/>
    <m/>
    <s v="-"/>
    <m/>
    <m/>
    <s v="-"/>
    <m/>
    <m/>
    <s v="CT"/>
    <n v="2019"/>
    <n v="2024"/>
    <m/>
    <m/>
    <n v="12.4853384"/>
    <n v="41.894801999999999"/>
    <n v="11.354780099999999"/>
    <n v="46.498112499999998"/>
    <s v="41,894802;12,4853384"/>
    <s v="46,4981125;11,3547801"/>
    <n v="2024"/>
    <m/>
    <x v="0"/>
  </r>
  <r>
    <s v="R"/>
    <x v="1"/>
    <s v="I"/>
    <s v="Südtirol"/>
    <n v="3"/>
    <x v="7"/>
    <x v="52"/>
    <x v="81"/>
    <x v="1"/>
    <s v="-/-/-/-/-"/>
    <s v="-/-/-/-/-"/>
    <x v="66"/>
    <n v="2017"/>
    <s v="-/-/-/90"/>
    <s v="Kellerei Schreckbichl"/>
    <s v="Südtirolurlaub 2017"/>
    <m/>
    <m/>
    <n v="76.5"/>
    <n v="0"/>
    <s v="-"/>
    <m/>
    <m/>
    <s v="-"/>
    <m/>
    <m/>
    <s v="-"/>
    <m/>
    <m/>
    <n v="90"/>
    <m/>
    <m/>
    <m/>
    <m/>
    <n v="12.4853384"/>
    <n v="41.894801999999999"/>
    <n v="11.354780099999999"/>
    <n v="46.498112499999998"/>
    <s v="41,894802;12,4853384"/>
    <s v="46,4981125;11,3547801"/>
    <n v="9999"/>
    <d v="2020-08-23T00:00:00"/>
    <x v="4"/>
  </r>
  <r>
    <s v="R"/>
    <x v="1"/>
    <s v="I"/>
    <s v="Südtirol"/>
    <n v="1"/>
    <x v="1"/>
    <x v="187"/>
    <x v="318"/>
    <x v="1"/>
    <s v="2019/-/2018/-/-"/>
    <s v="2030/-/2021/-/-"/>
    <x v="12"/>
    <n v="2017"/>
    <s v="93/-/90/-"/>
    <s v="Manincor"/>
    <s v="Südtirolurlaub 2017"/>
    <m/>
    <m/>
    <n v="57"/>
    <n v="57"/>
    <n v="93"/>
    <n v="2019"/>
    <n v="2030"/>
    <s v="-"/>
    <m/>
    <m/>
    <n v="90"/>
    <n v="2018"/>
    <n v="2021"/>
    <m/>
    <m/>
    <m/>
    <m/>
    <m/>
    <n v="12.4853384"/>
    <n v="41.894801999999999"/>
    <n v="11.354780099999999"/>
    <n v="46.498112499999998"/>
    <s v="41,894802;12,4853384"/>
    <s v="46,4981125;11,3547801"/>
    <n v="2021"/>
    <d v="2020-08-23T00:00:00"/>
    <x v="7"/>
  </r>
  <r>
    <s v="R"/>
    <x v="1"/>
    <s v="I"/>
    <s v="Südtirol"/>
    <n v="3"/>
    <x v="2"/>
    <x v="187"/>
    <x v="319"/>
    <x v="1"/>
    <s v="-/-/2018/-/-"/>
    <s v="-/-/2022/-/-"/>
    <x v="66"/>
    <n v="2017"/>
    <s v="-/-/91/-"/>
    <s v="Manincor"/>
    <s v="Südtirolurlaub 2017"/>
    <m/>
    <m/>
    <n v="76.5"/>
    <n v="51"/>
    <s v="-"/>
    <m/>
    <m/>
    <s v="-"/>
    <m/>
    <m/>
    <n v="91"/>
    <n v="2018"/>
    <n v="2022"/>
    <m/>
    <m/>
    <m/>
    <m/>
    <m/>
    <n v="12.4853384"/>
    <n v="41.894801999999999"/>
    <n v="11.354780099999999"/>
    <n v="46.498112499999998"/>
    <s v="41,894802;12,4853384"/>
    <s v="46,4981125;11,3547801"/>
    <n v="2022"/>
    <d v="2020-08-23T00:00:00"/>
    <x v="2"/>
  </r>
  <r>
    <s v="R"/>
    <x v="1"/>
    <s v="I"/>
    <s v="Südtirol"/>
    <n v="2"/>
    <x v="2"/>
    <x v="187"/>
    <x v="320"/>
    <x v="17"/>
    <s v="-/-/-/-/-"/>
    <s v="-/-/-/-/-"/>
    <x v="189"/>
    <n v="2017"/>
    <s v="-/-/-/-"/>
    <s v="Manincor"/>
    <s v="Südtirolurlaub 2017"/>
    <m/>
    <m/>
    <n v="43"/>
    <n v="43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08-23T00:00:00"/>
    <x v="25"/>
  </r>
  <r>
    <s v="W"/>
    <x v="3"/>
    <s v="I"/>
    <s v="Südtirol"/>
    <m/>
    <x v="0"/>
    <x v="187"/>
    <x v="321"/>
    <x v="15"/>
    <s v="-/-/-/-/-"/>
    <s v="-/-/-/-/-"/>
    <x v="0"/>
    <n v="2017"/>
    <s v="-/-/-/CT88"/>
    <s v="Manincor"/>
    <s v="Südtirolurlaub 2017"/>
    <m/>
    <m/>
    <n v="0"/>
    <n v="0"/>
    <s v="-"/>
    <m/>
    <m/>
    <s v="-"/>
    <m/>
    <m/>
    <s v="-"/>
    <m/>
    <m/>
    <s v="CT88"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3"/>
    <s v="I"/>
    <s v="Südtirol"/>
    <n v="2"/>
    <x v="2"/>
    <x v="187"/>
    <x v="322"/>
    <x v="22"/>
    <s v="2018/-/2018/-/-"/>
    <s v="2025/-/2020/-/-"/>
    <x v="164"/>
    <n v="2017"/>
    <s v="92/-/88/CT92,8"/>
    <s v="Manincor"/>
    <s v="Südtirolurlaub 2017"/>
    <m/>
    <m/>
    <n v="41"/>
    <n v="41"/>
    <n v="92"/>
    <n v="2018"/>
    <n v="2025"/>
    <s v="-"/>
    <m/>
    <m/>
    <n v="88"/>
    <n v="2018"/>
    <n v="2020"/>
    <s v="CT92,8"/>
    <m/>
    <m/>
    <m/>
    <m/>
    <n v="12.4853384"/>
    <n v="41.894801999999999"/>
    <n v="11.354780099999999"/>
    <n v="46.498112499999998"/>
    <s v="41,894802;12,4853384"/>
    <s v="46,4981125;11,3547801"/>
    <n v="2020"/>
    <d v="2020-08-22T00:00:00"/>
    <x v="5"/>
  </r>
  <r>
    <s v="W"/>
    <x v="3"/>
    <s v="I"/>
    <s v="Südtirol"/>
    <n v="2"/>
    <x v="0"/>
    <x v="187"/>
    <x v="323"/>
    <x v="18"/>
    <s v="2018/-/2018/-/-"/>
    <s v="2026/-/2022/-/-"/>
    <x v="164"/>
    <n v="2017"/>
    <s v="92+/-/91/-"/>
    <s v="Manincor"/>
    <s v="Südtirolurlaub 2017"/>
    <m/>
    <m/>
    <n v="41"/>
    <n v="0"/>
    <s v="92+"/>
    <n v="2018"/>
    <n v="2026"/>
    <s v="-"/>
    <m/>
    <m/>
    <n v="91"/>
    <n v="2018"/>
    <n v="2022"/>
    <m/>
    <m/>
    <m/>
    <m/>
    <m/>
    <n v="12.4853384"/>
    <n v="41.894801999999999"/>
    <n v="11.354780099999999"/>
    <n v="46.498112499999998"/>
    <s v="41,894802;12,4853384"/>
    <s v="46,4981125;11,3547801"/>
    <n v="2022"/>
    <m/>
    <x v="0"/>
  </r>
  <r>
    <s v="R"/>
    <x v="1"/>
    <s v="I"/>
    <s v="Südtirol"/>
    <n v="3"/>
    <x v="0"/>
    <x v="53"/>
    <x v="324"/>
    <x v="1"/>
    <s v="-/-/-/-/-"/>
    <s v="-/-/-/-/-"/>
    <x v="190"/>
    <n v="2017"/>
    <s v="-/-/-/CT90"/>
    <s v="Cantina Girlan"/>
    <s v="Südtirolurlaub 2017"/>
    <m/>
    <m/>
    <n v="37.799999999999997"/>
    <n v="0"/>
    <s v="-"/>
    <m/>
    <m/>
    <s v="-"/>
    <m/>
    <m/>
    <s v="-"/>
    <m/>
    <m/>
    <s v="CT90"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1"/>
    <s v="I"/>
    <s v="Südtirol"/>
    <n v="3"/>
    <x v="0"/>
    <x v="53"/>
    <x v="325"/>
    <x v="4"/>
    <s v="-/-/-/-/-"/>
    <s v="-/-/-/-/-"/>
    <x v="190"/>
    <n v="2017"/>
    <s v="-/-/-/-"/>
    <s v="Cantina Girlan"/>
    <s v="Südtirolurlaub 2017"/>
    <m/>
    <m/>
    <n v="37.799999999999997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S"/>
    <x v="0"/>
    <s v="I"/>
    <s v="Südtirol"/>
    <n v="6"/>
    <x v="0"/>
    <x v="188"/>
    <x v="38"/>
    <x v="6"/>
    <s v="-/-/-/-/-"/>
    <s v="-/-/-/-/-"/>
    <x v="4"/>
    <n v="2017"/>
    <s v="-/-/-/-"/>
    <s v="Cantina Girlan"/>
    <s v="Südtirolurlaub 2017"/>
    <m/>
    <m/>
    <n v="108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M"/>
    <x v="14"/>
    <s v="I"/>
    <s v="Sizilien"/>
    <n v="1"/>
    <x v="0"/>
    <x v="81"/>
    <x v="326"/>
    <x v="1"/>
    <s v="2016/-/2017/-/-"/>
    <s v="2019/-/2020/-/-"/>
    <x v="2"/>
    <n v="2017"/>
    <s v="86?/-/90/CT88"/>
    <s v="Mailversand Tenuta di Castellaro"/>
    <s v="keine Magnum vor Ort"/>
    <m/>
    <m/>
    <n v="38"/>
    <n v="0"/>
    <s v="86?"/>
    <n v="2016"/>
    <n v="2019"/>
    <s v="-"/>
    <m/>
    <m/>
    <n v="90"/>
    <n v="2017"/>
    <n v="2020"/>
    <s v="CT88"/>
    <m/>
    <m/>
    <m/>
    <m/>
    <n v="12.4853384"/>
    <n v="41.894801999999999"/>
    <n v="14.155048000000001"/>
    <n v="37.587794000000002"/>
    <s v="41,894802;12,4853384"/>
    <s v="37,587794;14,155048"/>
    <n v="2019"/>
    <m/>
    <x v="0"/>
  </r>
  <r>
    <s v="W"/>
    <x v="3"/>
    <s v="I"/>
    <s v="Toscana"/>
    <n v="3"/>
    <x v="0"/>
    <x v="141"/>
    <x v="205"/>
    <x v="51"/>
    <s v="2017/2017/-/-/-"/>
    <s v="2020/2017/-/-/-"/>
    <x v="18"/>
    <n v="2017"/>
    <s v="91/84/-/CT88,3"/>
    <s v="Allegrini"/>
    <s v="Hostaria Verona 2017"/>
    <m/>
    <m/>
    <n v="48"/>
    <n v="0"/>
    <n v="91"/>
    <n v="2017"/>
    <n v="2020"/>
    <n v="84"/>
    <n v="2017"/>
    <n v="2017"/>
    <s v="-"/>
    <m/>
    <m/>
    <s v="CT88,3"/>
    <m/>
    <m/>
    <m/>
    <m/>
    <n v="12.4853384"/>
    <n v="41.894801999999999"/>
    <n v="11.2555757"/>
    <n v="43.769871199999997"/>
    <s v="41,894802;12,4853384"/>
    <s v="43,7698712;11,2555757"/>
    <n v="2017"/>
    <m/>
    <x v="0"/>
  </r>
  <r>
    <s v="Ü"/>
    <x v="5"/>
    <s v="I"/>
    <s v="Veneto"/>
    <n v="1"/>
    <x v="1"/>
    <x v="51"/>
    <x v="234"/>
    <x v="1"/>
    <s v="-/-/-/-/-"/>
    <s v="-/-/-/-/-"/>
    <x v="155"/>
    <n v="2017"/>
    <s v="-/-/-/-"/>
    <s v="Allegrini"/>
    <s v="Hostaria Verona 2017"/>
    <m/>
    <m/>
    <n v="36"/>
    <n v="36"/>
    <s v="-"/>
    <m/>
    <m/>
    <s v="-"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d v="2020-10-03T00:00:00"/>
    <x v="18"/>
  </r>
  <r>
    <s v="R"/>
    <x v="14"/>
    <s v="I"/>
    <s v="Veneto"/>
    <n v="1"/>
    <x v="1"/>
    <x v="51"/>
    <x v="75"/>
    <x v="1"/>
    <s v="-/2017/2020/-/-"/>
    <s v="-/2030/2032/-/-"/>
    <x v="191"/>
    <n v="2017"/>
    <s v="-/93/93/-"/>
    <s v="Allegrini"/>
    <s v="Hostaria Verona 2017"/>
    <m/>
    <m/>
    <n v="58.5"/>
    <n v="58.5"/>
    <s v="-"/>
    <m/>
    <m/>
    <n v="93"/>
    <n v="2017"/>
    <n v="2030"/>
    <n v="93"/>
    <n v="2020"/>
    <n v="2032"/>
    <m/>
    <m/>
    <m/>
    <m/>
    <m/>
    <n v="12.4853384"/>
    <n v="41.894801999999999"/>
    <n v="10.9924122"/>
    <n v="45.438495799999998"/>
    <s v="41,894802;12,4853384"/>
    <s v="45,4384958;10,9924122"/>
    <n v="2030"/>
    <d v="2020-08-23T00:00:00"/>
    <x v="6"/>
  </r>
  <r>
    <s v="R"/>
    <x v="10"/>
    <s v="I"/>
    <s v="Veneto"/>
    <n v="3"/>
    <x v="0"/>
    <x v="51"/>
    <x v="276"/>
    <x v="1"/>
    <s v="-/2017/-/-/-"/>
    <s v="-/2024/-/-/-"/>
    <x v="165"/>
    <n v="2017"/>
    <s v="-/91/-/-"/>
    <s v="Allegrini"/>
    <s v="Hostaria Verona 2017"/>
    <m/>
    <m/>
    <n v="58.5"/>
    <n v="0"/>
    <s v="-"/>
    <m/>
    <m/>
    <n v="91"/>
    <n v="2017"/>
    <n v="2024"/>
    <s v="-"/>
    <m/>
    <m/>
    <m/>
    <m/>
    <m/>
    <m/>
    <m/>
    <n v="12.4853384"/>
    <n v="41.894801999999999"/>
    <n v="10.9924122"/>
    <n v="45.438495799999998"/>
    <s v="41,894802;12,4853384"/>
    <s v="45,4384958;10,9924122"/>
    <n v="2024"/>
    <m/>
    <x v="0"/>
  </r>
  <r>
    <s v="R"/>
    <x v="10"/>
    <s v="I"/>
    <s v="Veneto"/>
    <n v="3"/>
    <x v="0"/>
    <x v="51"/>
    <x v="327"/>
    <x v="1"/>
    <s v="-/2017/-/-/-"/>
    <s v="-/2020/-/-/-"/>
    <x v="80"/>
    <n v="2017"/>
    <s v="-/89/-/-"/>
    <s v="Allegrini"/>
    <s v="Hostaria Verona 2017"/>
    <m/>
    <m/>
    <n v="43.5"/>
    <n v="0"/>
    <s v="-"/>
    <m/>
    <m/>
    <n v="89"/>
    <n v="2017"/>
    <n v="2020"/>
    <s v="-"/>
    <m/>
    <m/>
    <m/>
    <m/>
    <m/>
    <m/>
    <m/>
    <n v="12.4853384"/>
    <n v="41.894801999999999"/>
    <n v="10.9924122"/>
    <n v="45.438495799999998"/>
    <s v="41,894802;12,4853384"/>
    <s v="45,4384958;10,9924122"/>
    <n v="2020"/>
    <m/>
    <x v="0"/>
  </r>
  <r>
    <s v="W"/>
    <x v="17"/>
    <s v="D"/>
    <s v="Rheinland-Pfalz"/>
    <n v="1"/>
    <x v="0"/>
    <x v="189"/>
    <x v="328"/>
    <x v="25"/>
    <s v="-/-/-/-/-"/>
    <s v="-/-/-/-/-"/>
    <x v="1"/>
    <n v="2017"/>
    <s v="-/-/-/-"/>
    <s v="Mitbringsel Georg Vallendar"/>
    <s v="Mitbringsel Georg Vallendar"/>
    <m/>
    <m/>
    <n v="0"/>
    <n v="0"/>
    <s v="-"/>
    <m/>
    <m/>
    <s v="-"/>
    <m/>
    <m/>
    <s v="-"/>
    <m/>
    <m/>
    <m/>
    <m/>
    <m/>
    <m/>
    <m/>
    <n v="13.376935"/>
    <n v="52.516181000000003"/>
    <n v="7.4396553000000001"/>
    <n v="49.749734599999996"/>
    <s v="52,516181;13,376935"/>
    <s v="49,7497346;7,4396553"/>
    <n v="9999"/>
    <m/>
    <x v="0"/>
  </r>
  <r>
    <s v="Ü"/>
    <x v="17"/>
    <s v="D"/>
    <s v="Rheinland-Pfalz"/>
    <n v="1"/>
    <x v="1"/>
    <x v="189"/>
    <x v="329"/>
    <x v="25"/>
    <s v="-/-/-/-/-"/>
    <s v="-/-/-/-/-"/>
    <x v="1"/>
    <n v="2017"/>
    <s v="-/-/-/-"/>
    <s v="Mitbringsel Georg Vallendar"/>
    <s v="Mitbringsel Georg Vallendar"/>
    <m/>
    <m/>
    <n v="0"/>
    <n v="0"/>
    <s v="-"/>
    <m/>
    <m/>
    <s v="-"/>
    <m/>
    <m/>
    <s v="-"/>
    <m/>
    <m/>
    <m/>
    <m/>
    <m/>
    <m/>
    <m/>
    <n v="13.376935"/>
    <n v="52.516181000000003"/>
    <n v="7.4396553000000001"/>
    <n v="49.749734599999996"/>
    <s v="52,516181;13,376935"/>
    <s v="49,7497346;7,4396553"/>
    <n v="9999"/>
    <d v="2020-10-03T00:00:00"/>
    <x v="18"/>
  </r>
  <r>
    <s v="R"/>
    <x v="14"/>
    <s v="F"/>
    <s v="Provence"/>
    <n v="3"/>
    <x v="3"/>
    <x v="162"/>
    <x v="330"/>
    <x v="1"/>
    <s v="2017/2017/2020/-/-"/>
    <s v="2025/2023/2026/-/-"/>
    <x v="1"/>
    <n v="2017"/>
    <s v="89+/91/91/-"/>
    <s v="Mitbringsel Eltern"/>
    <s v="Mitbringsel Eltern"/>
    <m/>
    <m/>
    <n v="0"/>
    <n v="0"/>
    <s v="89+"/>
    <n v="2017"/>
    <n v="2025"/>
    <n v="91"/>
    <n v="2017"/>
    <n v="2023"/>
    <n v="91"/>
    <n v="2020"/>
    <n v="2026"/>
    <m/>
    <m/>
    <m/>
    <m/>
    <m/>
    <n v="2.3514615999999999"/>
    <n v="48.856696900000003"/>
    <n v="5.4455299999999998"/>
    <n v="43.527700000000003"/>
    <s v="48,8566969;2,3514616"/>
    <s v="43,5277;5,44553"/>
    <n v="2023"/>
    <d v="2020-08-23T00:00:00"/>
    <x v="8"/>
  </r>
  <r>
    <s v="W"/>
    <x v="10"/>
    <s v="I"/>
    <s v="Veneto"/>
    <n v="3"/>
    <x v="0"/>
    <x v="190"/>
    <x v="331"/>
    <x v="6"/>
    <s v="-/-/2017/-/-"/>
    <s v="-/-/2020/-/-"/>
    <x v="49"/>
    <n v="2017"/>
    <s v="-/-/90/CT88"/>
    <s v="Mitbringsel Ursula/Poldi"/>
    <s v="Mitbringsel Ursula/Poldi"/>
    <m/>
    <m/>
    <n v="34.5"/>
    <n v="0"/>
    <s v="-"/>
    <m/>
    <m/>
    <s v="-"/>
    <m/>
    <m/>
    <n v="90"/>
    <n v="2017"/>
    <n v="2020"/>
    <s v="CT88"/>
    <m/>
    <m/>
    <m/>
    <m/>
    <n v="12.4853384"/>
    <n v="41.894801999999999"/>
    <n v="10.9924122"/>
    <n v="45.438495799999998"/>
    <s v="41,894802;12,4853384"/>
    <s v="45,4384958;10,9924122"/>
    <n v="2020"/>
    <m/>
    <x v="0"/>
  </r>
  <r>
    <s v="R"/>
    <x v="5"/>
    <s v="I"/>
    <s v="Veneto"/>
    <n v="3"/>
    <x v="0"/>
    <x v="190"/>
    <x v="332"/>
    <x v="1"/>
    <s v="-/-/-/-/-"/>
    <s v="-/-/-/-/-"/>
    <x v="19"/>
    <n v="2017"/>
    <s v="-/-/-/CT91,7"/>
    <s v="Mitbringsel Ursula/Poldi"/>
    <s v="Mitbringsel Ursula/Poldi"/>
    <m/>
    <m/>
    <n v="72"/>
    <n v="0"/>
    <s v="-"/>
    <m/>
    <m/>
    <s v="-"/>
    <m/>
    <m/>
    <s v="-"/>
    <m/>
    <m/>
    <s v="CT91,7"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10"/>
    <s v="I"/>
    <s v="Trient"/>
    <n v="6"/>
    <x v="5"/>
    <x v="136"/>
    <x v="242"/>
    <x v="25"/>
    <s v="2017/-/-/-/-"/>
    <s v="2024/-/-/-/-"/>
    <x v="27"/>
    <n v="2017"/>
    <s v="90+/-/-/91"/>
    <s v="San Leonardo"/>
    <s v="Kurzurlaub Gardasee 2017/II"/>
    <m/>
    <m/>
    <n v="186"/>
    <n v="124"/>
    <s v="90+"/>
    <n v="2017"/>
    <n v="2024"/>
    <s v="-"/>
    <m/>
    <m/>
    <s v="-"/>
    <m/>
    <m/>
    <n v="91"/>
    <m/>
    <m/>
    <m/>
    <m/>
    <n v="12.4853384"/>
    <n v="41.894801999999999"/>
    <n v="11.125760100000001"/>
    <n v="46.066422799999998"/>
    <s v="41,894802;12,4853384"/>
    <s v="46,0664228;11,1257601"/>
    <n v="2024"/>
    <d v="2020-08-21T00:00:00"/>
    <x v="13"/>
  </r>
  <r>
    <s v="RM"/>
    <x v="8"/>
    <s v="I"/>
    <s v="Trient"/>
    <n v="1"/>
    <x v="1"/>
    <x v="136"/>
    <x v="185"/>
    <x v="1"/>
    <s v="2020/2018/2018/2019/-"/>
    <s v="2035/2028/2025/2031/-"/>
    <x v="29"/>
    <n v="2017"/>
    <s v="93/92/91/92,8"/>
    <s v="San Leonardo"/>
    <s v="Kurzurlaub Gardasee 2017/II"/>
    <m/>
    <m/>
    <n v="100"/>
    <n v="100"/>
    <n v="93"/>
    <n v="2020"/>
    <n v="2035"/>
    <n v="92"/>
    <n v="2018"/>
    <n v="2028"/>
    <n v="91"/>
    <n v="2018"/>
    <n v="2025"/>
    <n v="92.8"/>
    <n v="2019"/>
    <n v="2031"/>
    <m/>
    <m/>
    <n v="12.4853384"/>
    <n v="41.894801999999999"/>
    <n v="11.125760100000001"/>
    <n v="46.066422799999998"/>
    <s v="41,894802;12,4853384"/>
    <s v="46,0664228;11,1257601"/>
    <n v="2025"/>
    <d v="2021-04-16T00:00:00"/>
    <x v="20"/>
  </r>
  <r>
    <s v="RM"/>
    <x v="10"/>
    <s v="I"/>
    <s v="Trient"/>
    <n v="0"/>
    <x v="0"/>
    <x v="136"/>
    <x v="333"/>
    <x v="1"/>
    <s v="2017/2018/-/-/-"/>
    <s v="2020/2023/-/-/-"/>
    <x v="1"/>
    <n v="2017"/>
    <s v="88/89/-/-"/>
    <s v="San Leonardo"/>
    <s v="Kurzurlaub Gardasee 2017/II"/>
    <m/>
    <m/>
    <n v="0"/>
    <n v="0"/>
    <n v="88"/>
    <n v="2017"/>
    <n v="2020"/>
    <n v="89"/>
    <n v="2018"/>
    <n v="2023"/>
    <s v="-"/>
    <m/>
    <m/>
    <m/>
    <m/>
    <m/>
    <m/>
    <m/>
    <n v="12.4853384"/>
    <n v="41.894801999999999"/>
    <n v="11.125760100000001"/>
    <n v="46.066422799999998"/>
    <s v="41,894802;12,4853384"/>
    <s v="46,0664228;11,1257601"/>
    <n v="2020"/>
    <m/>
    <x v="0"/>
  </r>
  <r>
    <s v="R"/>
    <x v="8"/>
    <s v="I"/>
    <s v="Trient"/>
    <n v="3"/>
    <x v="0"/>
    <x v="136"/>
    <x v="334"/>
    <x v="1"/>
    <s v="2017/2018/2018/-/-"/>
    <s v="2025/2026/2022/-/-"/>
    <x v="43"/>
    <n v="2017"/>
    <s v="90/90/90/-"/>
    <s v="San Leonardo"/>
    <s v="Kurzurlaub Gardasee 2017/II"/>
    <m/>
    <m/>
    <n v="66"/>
    <n v="0"/>
    <n v="90"/>
    <n v="2017"/>
    <n v="2025"/>
    <n v="90"/>
    <n v="2018"/>
    <n v="2026"/>
    <n v="90"/>
    <n v="2018"/>
    <n v="2022"/>
    <m/>
    <m/>
    <m/>
    <m/>
    <m/>
    <n v="12.4853384"/>
    <n v="41.894801999999999"/>
    <n v="11.125760100000001"/>
    <n v="46.066422799999998"/>
    <s v="41,894802;12,4853384"/>
    <s v="46,0664228;11,1257601"/>
    <n v="2022"/>
    <m/>
    <x v="0"/>
  </r>
  <r>
    <s v="R"/>
    <x v="8"/>
    <s v="I"/>
    <s v="Trient"/>
    <n v="3"/>
    <x v="2"/>
    <x v="136"/>
    <x v="185"/>
    <x v="1"/>
    <s v="2020/2018/2018/2019/-"/>
    <s v="2035/2028/2025/2031/-"/>
    <x v="21"/>
    <n v="2017"/>
    <s v="93/92/91/92,8"/>
    <s v="San Leonardo"/>
    <s v="Kurzurlaub Gardasee 2017/II"/>
    <m/>
    <m/>
    <n v="150"/>
    <n v="100"/>
    <n v="93"/>
    <n v="2020"/>
    <n v="2035"/>
    <n v="92"/>
    <n v="2018"/>
    <n v="2028"/>
    <n v="91"/>
    <n v="2018"/>
    <n v="2025"/>
    <n v="92.8"/>
    <n v="2019"/>
    <n v="2031"/>
    <m/>
    <m/>
    <n v="12.4853384"/>
    <n v="41.894801999999999"/>
    <n v="11.125760100000001"/>
    <n v="46.066422799999998"/>
    <s v="41,894802;12,4853384"/>
    <s v="46,0664228;11,1257601"/>
    <n v="2025"/>
    <d v="2020-08-23T00:00:00"/>
    <x v="12"/>
  </r>
  <r>
    <s v="R"/>
    <x v="1"/>
    <s v="I"/>
    <s v="Südtirol"/>
    <m/>
    <x v="0"/>
    <x v="183"/>
    <x v="301"/>
    <x v="1"/>
    <s v="-/-/-/2017/-"/>
    <s v="-/-/-/2023/-"/>
    <x v="137"/>
    <n v="2017"/>
    <s v="-/-/-/CT88,8"/>
    <s v="Kellerei Tramin"/>
    <s v="Geschenk Hannas"/>
    <m/>
    <m/>
    <n v="0"/>
    <n v="0"/>
    <s v="-"/>
    <m/>
    <m/>
    <s v="-"/>
    <m/>
    <m/>
    <s v="-"/>
    <m/>
    <m/>
    <s v="CT88,8"/>
    <n v="2017"/>
    <n v="2023"/>
    <m/>
    <m/>
    <n v="12.4853384"/>
    <n v="41.894801999999999"/>
    <n v="11.354780099999999"/>
    <n v="46.498112499999998"/>
    <s v="41,894802;12,4853384"/>
    <s v="46,4981125;11,3547801"/>
    <n v="2023"/>
    <m/>
    <x v="0"/>
  </r>
  <r>
    <s v="W"/>
    <x v="10"/>
    <s v="I"/>
    <s v="Südtirol"/>
    <n v="1"/>
    <x v="1"/>
    <x v="191"/>
    <x v="335"/>
    <x v="25"/>
    <s v="-/-/-/2019/-"/>
    <s v="-/-/-/2024/-"/>
    <x v="126"/>
    <n v="2017"/>
    <s v="-/-/-/CT90"/>
    <s v="Bozen"/>
    <s v="Geburtstag Lilli"/>
    <m/>
    <m/>
    <n v="22.9"/>
    <n v="22.9"/>
    <s v="-"/>
    <m/>
    <m/>
    <s v="-"/>
    <m/>
    <m/>
    <s v="-"/>
    <m/>
    <m/>
    <s v="CT90"/>
    <n v="2019"/>
    <n v="2024"/>
    <m/>
    <m/>
    <n v="12.4853384"/>
    <n v="41.894801999999999"/>
    <n v="11.354780099999999"/>
    <n v="46.498112499999998"/>
    <s v="41,894802;12,4853384"/>
    <s v="46,4981125;11,3547801"/>
    <n v="2024"/>
    <d v="2020-08-22T00:00:00"/>
    <x v="5"/>
  </r>
  <r>
    <s v="R"/>
    <x v="10"/>
    <s v="I"/>
    <s v="Südtirol"/>
    <n v="1"/>
    <x v="1"/>
    <x v="186"/>
    <x v="336"/>
    <x v="17"/>
    <s v="2017/-/-/-/-"/>
    <s v="2024/-/-/-/-"/>
    <x v="192"/>
    <n v="2017"/>
    <s v="89/-/-/CT89,7"/>
    <s v="Bozen"/>
    <s v="Geburtstag Lilli"/>
    <m/>
    <m/>
    <n v="36.5"/>
    <n v="36.5"/>
    <n v="89"/>
    <n v="2017"/>
    <n v="2024"/>
    <s v="-"/>
    <m/>
    <m/>
    <s v="-"/>
    <m/>
    <m/>
    <s v="CT89,7"/>
    <m/>
    <m/>
    <m/>
    <m/>
    <n v="12.4853384"/>
    <n v="41.894801999999999"/>
    <n v="11.354780099999999"/>
    <n v="46.498112499999998"/>
    <s v="41,894802;12,4853384"/>
    <s v="46,4981125;11,3547801"/>
    <n v="2024"/>
    <d v="2020-08-23T00:00:00"/>
    <x v="25"/>
  </r>
  <r>
    <s v="R"/>
    <x v="10"/>
    <s v="I"/>
    <s v="Sizilien"/>
    <n v="1"/>
    <x v="0"/>
    <x v="192"/>
    <x v="337"/>
    <x v="60"/>
    <s v="2016/2016/2016/-/-"/>
    <s v="2023/2019/2018/-/-"/>
    <x v="40"/>
    <n v="2017"/>
    <s v="93/88/90+/CT90,4"/>
    <s v="Il Buongustaio/Randazzo"/>
    <s v="Urlaub 2017"/>
    <m/>
    <m/>
    <n v="20"/>
    <n v="0"/>
    <n v="93"/>
    <n v="2016"/>
    <n v="2023"/>
    <n v="88"/>
    <n v="2016"/>
    <n v="2019"/>
    <s v="90+"/>
    <n v="2016"/>
    <n v="2018"/>
    <s v="CT90,4"/>
    <m/>
    <m/>
    <m/>
    <m/>
    <n v="12.4853384"/>
    <n v="41.894801999999999"/>
    <n v="14.155048000000001"/>
    <n v="37.587794000000002"/>
    <s v="41,894802;12,4853384"/>
    <s v="37,587794;14,155048"/>
    <n v="2018"/>
    <m/>
    <x v="0"/>
  </r>
  <r>
    <s v="R"/>
    <x v="1"/>
    <s v="I"/>
    <s v="Sizilien"/>
    <n v="1"/>
    <x v="0"/>
    <x v="192"/>
    <x v="338"/>
    <x v="1"/>
    <s v="2016/-/2016/-/-"/>
    <s v="2022/-/2017/-/-"/>
    <x v="81"/>
    <n v="2017"/>
    <s v="92+/-/89/-"/>
    <s v="Il Buongustaio/Randazzo"/>
    <s v="Urlaub 2017"/>
    <m/>
    <m/>
    <n v="15"/>
    <n v="0"/>
    <s v="92+"/>
    <n v="2016"/>
    <n v="2022"/>
    <s v="-"/>
    <m/>
    <m/>
    <n v="89"/>
    <n v="2016"/>
    <n v="2017"/>
    <m/>
    <m/>
    <m/>
    <m/>
    <m/>
    <n v="12.4853384"/>
    <n v="41.894801999999999"/>
    <n v="14.155048000000001"/>
    <n v="37.587794000000002"/>
    <s v="41,894802;12,4853384"/>
    <s v="37,587794;14,155048"/>
    <n v="2017"/>
    <m/>
    <x v="0"/>
  </r>
  <r>
    <s v="R"/>
    <x v="8"/>
    <s v="I"/>
    <s v="Sizilien"/>
    <n v="1"/>
    <x v="0"/>
    <x v="193"/>
    <x v="339"/>
    <x v="26"/>
    <s v="-/-/-/-/-"/>
    <s v="-/-/-/-/-"/>
    <x v="76"/>
    <n v="2017"/>
    <s v="-/-/-/-"/>
    <s v="Il Buongustaio/Randazzo"/>
    <s v="Urlaub 2017"/>
    <m/>
    <m/>
    <n v="30"/>
    <n v="0"/>
    <s v="-"/>
    <m/>
    <m/>
    <s v="-"/>
    <m/>
    <m/>
    <s v="-"/>
    <m/>
    <m/>
    <m/>
    <m/>
    <m/>
    <m/>
    <m/>
    <n v="12.4853384"/>
    <n v="41.894801999999999"/>
    <n v="14.155048000000001"/>
    <n v="37.587794000000002"/>
    <s v="41,894802;12,4853384"/>
    <s v="37,587794;14,155048"/>
    <n v="9999"/>
    <m/>
    <x v="0"/>
  </r>
  <r>
    <s v="R"/>
    <x v="1"/>
    <s v="I"/>
    <s v="Sizilien"/>
    <n v="1"/>
    <x v="0"/>
    <x v="194"/>
    <x v="340"/>
    <x v="1"/>
    <s v="-/-/2020/-/-"/>
    <s v="-/-/2025/-/-"/>
    <x v="79"/>
    <n v="2017"/>
    <s v="-/-/92+/VI92+"/>
    <s v="Il Buongustaio/Randazzo"/>
    <s v="Urlaub 2017"/>
    <m/>
    <m/>
    <n v="28"/>
    <n v="0"/>
    <s v="-"/>
    <m/>
    <m/>
    <s v="-"/>
    <m/>
    <m/>
    <s v="92+"/>
    <n v="2020"/>
    <n v="2025"/>
    <s v="VI92+"/>
    <m/>
    <m/>
    <m/>
    <m/>
    <n v="12.4853384"/>
    <n v="41.894801999999999"/>
    <n v="14.155048000000001"/>
    <n v="37.587794000000002"/>
    <s v="41,894802;12,4853384"/>
    <s v="37,587794;14,155048"/>
    <n v="2025"/>
    <m/>
    <x v="0"/>
  </r>
  <r>
    <s v="W"/>
    <x v="1"/>
    <s v="I"/>
    <s v="Sizilien"/>
    <n v="3"/>
    <x v="0"/>
    <x v="77"/>
    <x v="19"/>
    <x v="22"/>
    <s v="-/2017/-/2018/-"/>
    <s v="-/2025/-/2022/-"/>
    <x v="19"/>
    <n v="2017"/>
    <s v="-/91/-/87,3"/>
    <s v="DiVino/"/>
    <s v="Urlaub 2017"/>
    <m/>
    <m/>
    <n v="72"/>
    <n v="0"/>
    <s v="-"/>
    <m/>
    <m/>
    <n v="91"/>
    <n v="2017"/>
    <n v="2025"/>
    <s v="-"/>
    <m/>
    <m/>
    <n v="87.3"/>
    <n v="2018"/>
    <n v="2022"/>
    <m/>
    <m/>
    <n v="12.4853384"/>
    <n v="41.894801999999999"/>
    <n v="14.155048000000001"/>
    <n v="37.587794000000002"/>
    <s v="41,894802;12,4853384"/>
    <s v="37,587794;14,155048"/>
    <n v="2022"/>
    <d v="2020-08-22T00:00:00"/>
    <x v="15"/>
  </r>
  <r>
    <s v="Ü"/>
    <x v="8"/>
    <s v="I"/>
    <s v="Sizilien"/>
    <n v="1"/>
    <x v="0"/>
    <x v="195"/>
    <x v="341"/>
    <x v="38"/>
    <s v="-/-/-/-/-"/>
    <s v="-/-/-/-/-"/>
    <x v="79"/>
    <n v="2017"/>
    <s v="-/-/-/-"/>
    <s v="Laise/Lipari"/>
    <s v="Urlaub 2017"/>
    <m/>
    <m/>
    <n v="28"/>
    <n v="0"/>
    <s v="-"/>
    <m/>
    <m/>
    <s v="-"/>
    <m/>
    <m/>
    <s v="-"/>
    <m/>
    <m/>
    <m/>
    <m/>
    <m/>
    <m/>
    <m/>
    <n v="12.4853384"/>
    <n v="41.894801999999999"/>
    <n v="14.155048000000001"/>
    <n v="37.587794000000002"/>
    <s v="41,894802;12,4853384"/>
    <s v="37,587794;14,155048"/>
    <n v="9999"/>
    <m/>
    <x v="0"/>
  </r>
  <r>
    <s v="Ü"/>
    <x v="8"/>
    <s v="I"/>
    <s v="Sizilien"/>
    <n v="1"/>
    <x v="0"/>
    <x v="196"/>
    <x v="341"/>
    <x v="38"/>
    <s v="-/-/2017/-/-"/>
    <s v="-/-/2023/-/-"/>
    <x v="30"/>
    <n v="2017"/>
    <s v="-/-/93/-"/>
    <s v="Laise/Lipari"/>
    <s v="Urlaub 2017"/>
    <m/>
    <m/>
    <n v="34"/>
    <n v="0"/>
    <s v="-"/>
    <m/>
    <m/>
    <s v="-"/>
    <m/>
    <m/>
    <n v="93"/>
    <n v="2017"/>
    <n v="2023"/>
    <m/>
    <m/>
    <m/>
    <m/>
    <m/>
    <n v="12.4853384"/>
    <n v="41.894801999999999"/>
    <n v="14.155048000000001"/>
    <n v="37.587794000000002"/>
    <s v="41,894802;12,4853384"/>
    <s v="37,587794;14,155048"/>
    <n v="2023"/>
    <m/>
    <x v="0"/>
  </r>
  <r>
    <s v="Ü"/>
    <x v="3"/>
    <s v="I"/>
    <s v="Sizilien"/>
    <n v="1"/>
    <x v="0"/>
    <x v="197"/>
    <x v="341"/>
    <x v="38"/>
    <s v="-/-/-/-/-"/>
    <s v="-/-/-/-/-"/>
    <x v="79"/>
    <n v="2017"/>
    <s v="-/-/-/-"/>
    <s v="Laise/Lipari"/>
    <s v="Urlaub 2017"/>
    <m/>
    <m/>
    <n v="28"/>
    <n v="0"/>
    <s v="-"/>
    <m/>
    <m/>
    <s v="-"/>
    <m/>
    <m/>
    <s v="-"/>
    <m/>
    <m/>
    <m/>
    <m/>
    <m/>
    <m/>
    <m/>
    <n v="12.4853384"/>
    <n v="41.894801999999999"/>
    <n v="14.155048000000001"/>
    <n v="37.587794000000002"/>
    <s v="41,894802;12,4853384"/>
    <s v="37,587794;14,155048"/>
    <n v="9999"/>
    <m/>
    <x v="0"/>
  </r>
  <r>
    <s v="W"/>
    <x v="10"/>
    <s v="I"/>
    <s v="Sizilien"/>
    <n v="2"/>
    <x v="0"/>
    <x v="78"/>
    <x v="342"/>
    <x v="37"/>
    <s v="-/-/2015/-/-"/>
    <s v="-/-/2018/-/-"/>
    <x v="1"/>
    <n v="2017"/>
    <s v="-/-/90/CT88,5"/>
    <s v="I Vigneri"/>
    <s v="Urlaub 2017"/>
    <m/>
    <m/>
    <n v="0"/>
    <n v="0"/>
    <s v="-"/>
    <m/>
    <m/>
    <s v="-"/>
    <m/>
    <m/>
    <n v="90"/>
    <n v="2015"/>
    <n v="2018"/>
    <s v="CT88,5"/>
    <m/>
    <m/>
    <m/>
    <m/>
    <n v="12.4853384"/>
    <n v="41.894801999999999"/>
    <n v="14.155048000000001"/>
    <n v="37.587794000000002"/>
    <s v="41,894802;12,4853384"/>
    <s v="37,587794;14,155048"/>
    <n v="2018"/>
    <m/>
    <x v="0"/>
  </r>
  <r>
    <s v="W"/>
    <x v="10"/>
    <s v="I"/>
    <s v="Sizilien"/>
    <n v="3"/>
    <x v="0"/>
    <x v="78"/>
    <x v="343"/>
    <x v="37"/>
    <s v="2017/-/2019/-/-"/>
    <s v="2024/-/2024/-/-"/>
    <x v="76"/>
    <n v="2017"/>
    <s v="93+/-/90/VI90"/>
    <s v="I Vigneri"/>
    <s v="Urlaub 2017"/>
    <m/>
    <m/>
    <n v="90"/>
    <n v="0"/>
    <s v="93+"/>
    <n v="2017"/>
    <n v="2024"/>
    <s v="-"/>
    <m/>
    <m/>
    <n v="90"/>
    <n v="2019"/>
    <n v="2024"/>
    <s v="VI90"/>
    <m/>
    <m/>
    <m/>
    <m/>
    <n v="12.4853384"/>
    <n v="41.894801999999999"/>
    <n v="14.155048000000001"/>
    <n v="37.587794000000002"/>
    <s v="41,894802;12,4853384"/>
    <s v="37,587794;14,155048"/>
    <n v="2024"/>
    <m/>
    <x v="0"/>
  </r>
  <r>
    <s v="S"/>
    <x v="14"/>
    <s v="I"/>
    <s v="Sizilien"/>
    <n v="3"/>
    <x v="0"/>
    <x v="78"/>
    <x v="344"/>
    <x v="1"/>
    <s v="-/-/-/-/-"/>
    <s v="-/-/-/-/-"/>
    <x v="76"/>
    <n v="2017"/>
    <s v="-/-/-/-"/>
    <s v="I Vigneri"/>
    <s v="Urlaub 2017"/>
    <m/>
    <m/>
    <n v="90"/>
    <n v="0"/>
    <s v="-"/>
    <m/>
    <m/>
    <s v="-"/>
    <m/>
    <m/>
    <s v="-"/>
    <m/>
    <m/>
    <m/>
    <m/>
    <m/>
    <m/>
    <m/>
    <n v="12.4853384"/>
    <n v="41.894801999999999"/>
    <n v="14.155048000000001"/>
    <n v="37.587794000000002"/>
    <s v="41,894802;12,4853384"/>
    <s v="37,587794;14,155048"/>
    <n v="9999"/>
    <m/>
    <x v="0"/>
  </r>
  <r>
    <s v="R"/>
    <x v="1"/>
    <s v="I"/>
    <s v="Sizilien"/>
    <n v="2"/>
    <x v="2"/>
    <x v="78"/>
    <x v="132"/>
    <x v="1"/>
    <s v="2018/-/-/2019/-"/>
    <s v="2026/-/-/2030/-"/>
    <x v="13"/>
    <n v="2017"/>
    <s v="91/-/-/91,4"/>
    <s v="I Vigneri"/>
    <s v="Urlaub 2017"/>
    <m/>
    <m/>
    <n v="80"/>
    <n v="80"/>
    <n v="91"/>
    <n v="2018"/>
    <n v="2026"/>
    <s v="-"/>
    <m/>
    <m/>
    <s v="-"/>
    <m/>
    <m/>
    <n v="91.4"/>
    <n v="2019"/>
    <n v="2030"/>
    <m/>
    <m/>
    <n v="12.4853384"/>
    <n v="41.894801999999999"/>
    <n v="14.155048000000001"/>
    <n v="37.587794000000002"/>
    <s v="41,894802;12,4853384"/>
    <s v="37,587794;14,155048"/>
    <n v="2026"/>
    <d v="2020-08-23T00:00:00"/>
    <x v="2"/>
  </r>
  <r>
    <s v="R"/>
    <x v="10"/>
    <s v="I"/>
    <s v="Sizilien"/>
    <n v="4"/>
    <x v="2"/>
    <x v="78"/>
    <x v="132"/>
    <x v="1"/>
    <s v="2017/-/2020/2020/-"/>
    <s v="2028/-/2028/2030/-"/>
    <x v="13"/>
    <n v="2017"/>
    <s v="92+/-/94/91,5"/>
    <s v="I Vigneri"/>
    <s v="Urlaub 2017"/>
    <m/>
    <m/>
    <n v="160"/>
    <n v="80"/>
    <s v="92+"/>
    <n v="2017"/>
    <n v="2028"/>
    <s v="-"/>
    <m/>
    <m/>
    <n v="94"/>
    <n v="2020"/>
    <n v="2028"/>
    <n v="91.5"/>
    <n v="2020"/>
    <n v="2030"/>
    <m/>
    <m/>
    <n v="12.4853384"/>
    <n v="41.894801999999999"/>
    <n v="14.155048000000001"/>
    <n v="37.587794000000002"/>
    <s v="41,894802;12,4853384"/>
    <s v="37,587794;14,155048"/>
    <n v="2028"/>
    <d v="2020-08-23T00:00:00"/>
    <x v="2"/>
  </r>
  <r>
    <s v="RM"/>
    <x v="8"/>
    <s v="I"/>
    <s v="Sizilien"/>
    <n v="1"/>
    <x v="0"/>
    <x v="34"/>
    <x v="345"/>
    <x v="26"/>
    <s v="2016/-/2016/-/-"/>
    <s v="2024/-/2020/-/-"/>
    <x v="193"/>
    <n v="2017"/>
    <s v="93/-/90+/VI90+"/>
    <s v="Gulfi"/>
    <s v="Urlaub 2017"/>
    <m/>
    <m/>
    <n v="61.9"/>
    <n v="0"/>
    <n v="93"/>
    <n v="2016"/>
    <n v="2024"/>
    <s v="-"/>
    <m/>
    <m/>
    <s v="90+"/>
    <n v="2016"/>
    <n v="2020"/>
    <s v="VI90+"/>
    <m/>
    <m/>
    <m/>
    <m/>
    <n v="12.4853384"/>
    <n v="41.894801999999999"/>
    <n v="14.155048000000001"/>
    <n v="37.587794000000002"/>
    <s v="41,894802;12,4853384"/>
    <s v="37,587794;14,155048"/>
    <n v="2020"/>
    <m/>
    <x v="0"/>
  </r>
  <r>
    <s v="R"/>
    <x v="8"/>
    <s v="I"/>
    <s v="Sizilien"/>
    <n v="3"/>
    <x v="0"/>
    <x v="34"/>
    <x v="130"/>
    <x v="26"/>
    <s v="2016/-/2017/-/-"/>
    <s v="2024/-/2026/-/-"/>
    <x v="194"/>
    <n v="2017"/>
    <s v="91/-/94/-"/>
    <s v="Gulfi"/>
    <s v="Urlaub 2017"/>
    <m/>
    <m/>
    <n v="98.399999999999991"/>
    <n v="0"/>
    <n v="91"/>
    <n v="2016"/>
    <n v="2024"/>
    <s v="-"/>
    <m/>
    <m/>
    <n v="94"/>
    <n v="2017"/>
    <n v="2026"/>
    <s v="-"/>
    <m/>
    <m/>
    <m/>
    <m/>
    <n v="12.4853384"/>
    <n v="41.894801999999999"/>
    <n v="14.155048000000001"/>
    <n v="37.587794000000002"/>
    <s v="41,894802;12,4853384"/>
    <s v="37,587794;14,155048"/>
    <n v="2024"/>
    <m/>
    <x v="0"/>
  </r>
  <r>
    <s v="R"/>
    <x v="8"/>
    <s v="I"/>
    <s v="Sizilien"/>
    <n v="6"/>
    <x v="0"/>
    <x v="34"/>
    <x v="129"/>
    <x v="26"/>
    <s v="2016/-/2017/-/-"/>
    <s v="2019/-/2024/-/-"/>
    <x v="194"/>
    <n v="2017"/>
    <s v="87?/-/94+/CT94,VI94+"/>
    <s v="Gulfi"/>
    <s v="Urlaub 2017"/>
    <m/>
    <m/>
    <n v="196.79999999999998"/>
    <n v="0"/>
    <s v="87?"/>
    <n v="2016"/>
    <n v="2019"/>
    <s v="-"/>
    <m/>
    <m/>
    <s v="94+"/>
    <n v="2017"/>
    <n v="2024"/>
    <s v="CT94,VI94+"/>
    <m/>
    <m/>
    <m/>
    <m/>
    <n v="12.4853384"/>
    <n v="41.894801999999999"/>
    <n v="14.155048000000001"/>
    <n v="37.587794000000002"/>
    <s v="41,894802;12,4853384"/>
    <s v="37,587794;14,155048"/>
    <n v="2019"/>
    <d v="2020-08-23T00:00:00"/>
    <x v="7"/>
  </r>
  <r>
    <s v="R"/>
    <x v="14"/>
    <s v="I"/>
    <s v="Sizilien"/>
    <n v="1"/>
    <x v="1"/>
    <x v="34"/>
    <x v="346"/>
    <x v="32"/>
    <s v="2017/-/2016/-/-"/>
    <s v="2022/-/2019/-/-"/>
    <x v="195"/>
    <n v="2017"/>
    <s v="89/-/88+/-"/>
    <s v="Gulfi"/>
    <s v="Urlaub 2017"/>
    <m/>
    <m/>
    <n v="65.900000000000006"/>
    <n v="65.900000000000006"/>
    <n v="89"/>
    <n v="2017"/>
    <n v="2022"/>
    <s v="-"/>
    <m/>
    <m/>
    <s v="88+"/>
    <n v="2016"/>
    <n v="2019"/>
    <m/>
    <m/>
    <m/>
    <m/>
    <m/>
    <n v="12.4853384"/>
    <n v="41.894801999999999"/>
    <n v="14.155048000000001"/>
    <n v="37.587794000000002"/>
    <s v="41,894802;12,4853384"/>
    <s v="37,587794;14,155048"/>
    <n v="2019"/>
    <d v="2020-08-23T00:00:00"/>
    <x v="2"/>
  </r>
  <r>
    <s v="R"/>
    <x v="5"/>
    <s v="I"/>
    <s v="Sizilien"/>
    <n v="2"/>
    <x v="0"/>
    <x v="34"/>
    <x v="347"/>
    <x v="61"/>
    <s v="-/-/2017/-/-"/>
    <s v="-/-/2024/-/-"/>
    <x v="196"/>
    <n v="2017"/>
    <s v="-/-/90/VI90"/>
    <s v="Gulfi"/>
    <s v="Urlaub 2017"/>
    <m/>
    <m/>
    <n v="54.4"/>
    <n v="0"/>
    <s v="-"/>
    <m/>
    <m/>
    <s v="-"/>
    <m/>
    <m/>
    <n v="90"/>
    <n v="2017"/>
    <n v="2024"/>
    <s v="VI90"/>
    <m/>
    <m/>
    <m/>
    <m/>
    <n v="12.4853384"/>
    <n v="41.894801999999999"/>
    <n v="14.155048000000001"/>
    <n v="37.587794000000002"/>
    <s v="41,894802;12,4853384"/>
    <s v="37,587794;14,155048"/>
    <n v="2024"/>
    <m/>
    <x v="0"/>
  </r>
  <r>
    <s v="R"/>
    <x v="1"/>
    <s v="I"/>
    <s v="Sizilien"/>
    <n v="2"/>
    <x v="0"/>
    <x v="81"/>
    <x v="138"/>
    <x v="39"/>
    <s v="-/-/-/-/-"/>
    <s v="-/-/-/-/-"/>
    <x v="76"/>
    <n v="2017"/>
    <s v="-/-/-/-"/>
    <s v="Tenuta di Castellaro"/>
    <s v="Urlaub 2017"/>
    <m/>
    <m/>
    <n v="60"/>
    <n v="0"/>
    <s v="-"/>
    <m/>
    <m/>
    <s v="-"/>
    <m/>
    <m/>
    <s v="-"/>
    <m/>
    <m/>
    <m/>
    <m/>
    <m/>
    <m/>
    <m/>
    <n v="12.4853384"/>
    <n v="41.894801999999999"/>
    <n v="14.155048000000001"/>
    <n v="37.587794000000002"/>
    <s v="41,894802;12,4853384"/>
    <s v="37,587794;14,155048"/>
    <n v="9999"/>
    <m/>
    <x v="0"/>
  </r>
  <r>
    <s v="Ü"/>
    <x v="1"/>
    <s v="I"/>
    <s v="Sizilien"/>
    <n v="2"/>
    <x v="1"/>
    <x v="81"/>
    <x v="341"/>
    <x v="38"/>
    <s v="-/-/2017/2018/-"/>
    <s v="-/-/2024/2030/-"/>
    <x v="19"/>
    <n v="2017"/>
    <s v="-/-/92/90"/>
    <s v="Tenuta di Castellaro"/>
    <s v="Urlaub 2017"/>
    <m/>
    <m/>
    <n v="48"/>
    <n v="24"/>
    <s v="-"/>
    <m/>
    <m/>
    <s v="-"/>
    <m/>
    <m/>
    <n v="92"/>
    <n v="2017"/>
    <n v="2024"/>
    <n v="90"/>
    <n v="2018"/>
    <n v="2030"/>
    <m/>
    <m/>
    <n v="12.4853384"/>
    <n v="41.894801999999999"/>
    <n v="14.155048000000001"/>
    <n v="37.587794000000002"/>
    <s v="41,894802;12,4853384"/>
    <s v="37,587794;14,155048"/>
    <n v="2024"/>
    <d v="2020-10-03T00:00:00"/>
    <x v="1"/>
  </r>
  <r>
    <s v="W"/>
    <x v="3"/>
    <s v="I"/>
    <s v="Sizilien"/>
    <n v="3"/>
    <x v="0"/>
    <x v="81"/>
    <x v="348"/>
    <x v="6"/>
    <s v="-/-/2017/-/-"/>
    <s v="-/-/2020/-/-"/>
    <x v="4"/>
    <n v="2017"/>
    <s v="-/-/90/CT92"/>
    <s v="Tenuta di Castellaro"/>
    <s v="Urlaub 2017"/>
    <m/>
    <m/>
    <n v="54"/>
    <n v="0"/>
    <s v="-"/>
    <m/>
    <m/>
    <s v="-"/>
    <m/>
    <m/>
    <n v="90"/>
    <n v="2017"/>
    <n v="2020"/>
    <s v="CT92"/>
    <m/>
    <m/>
    <m/>
    <m/>
    <n v="12.4853384"/>
    <n v="41.894801999999999"/>
    <n v="14.155048000000001"/>
    <n v="37.587794000000002"/>
    <s v="41,894802;12,4853384"/>
    <s v="37,587794;14,155048"/>
    <n v="2020"/>
    <d v="2020-08-22T00:00:00"/>
    <x v="15"/>
  </r>
  <r>
    <s v="R"/>
    <x v="14"/>
    <s v="I"/>
    <s v="Sizilien"/>
    <n v="3"/>
    <x v="0"/>
    <x v="81"/>
    <x v="326"/>
    <x v="62"/>
    <s v="2016/-/2017/-/-"/>
    <s v="2019/-/2020/-/-"/>
    <x v="149"/>
    <n v="2017"/>
    <s v="86?/-/90/CT88"/>
    <s v="Tenuta di Castellaro"/>
    <s v="Urlaub 2017"/>
    <m/>
    <m/>
    <n v="57"/>
    <n v="0"/>
    <s v="86?"/>
    <n v="2016"/>
    <n v="2019"/>
    <s v="-"/>
    <m/>
    <m/>
    <n v="90"/>
    <n v="2017"/>
    <n v="2020"/>
    <s v="CT88"/>
    <m/>
    <m/>
    <m/>
    <m/>
    <n v="12.4853384"/>
    <n v="41.894801999999999"/>
    <n v="14.155048000000001"/>
    <n v="37.587794000000002"/>
    <s v="41,894802;12,4853384"/>
    <s v="37,587794;14,155048"/>
    <n v="2019"/>
    <m/>
    <x v="0"/>
  </r>
  <r>
    <s v="Ü"/>
    <x v="16"/>
    <s v="I"/>
    <s v="Lombardei"/>
    <n v="2"/>
    <x v="0"/>
    <x v="198"/>
    <x v="349"/>
    <x v="6"/>
    <s v="-/-/-/-/-"/>
    <s v="-/-/-/-/-"/>
    <x v="40"/>
    <n v="2017"/>
    <s v="-/-/-/-"/>
    <s v="Cantrina"/>
    <s v="Kurzurlaub Gardasee 2017"/>
    <m/>
    <m/>
    <n v="40"/>
    <n v="0"/>
    <s v="-"/>
    <m/>
    <m/>
    <s v="-"/>
    <m/>
    <m/>
    <s v="-"/>
    <m/>
    <m/>
    <m/>
    <m/>
    <m/>
    <m/>
    <m/>
    <n v="12.4853384"/>
    <n v="41.894801999999999"/>
    <n v="9.7688930000000003"/>
    <n v="45.620899999999999"/>
    <s v="41,894802;12,4853384"/>
    <s v="45,6209;9,768893"/>
    <n v="9999"/>
    <m/>
    <x v="0"/>
  </r>
  <r>
    <s v="R"/>
    <x v="14"/>
    <s v="I"/>
    <s v="Lombardei"/>
    <n v="3"/>
    <x v="0"/>
    <x v="198"/>
    <x v="350"/>
    <x v="1"/>
    <s v="-/-/-/-/-"/>
    <s v="-/-/-/-/-"/>
    <x v="137"/>
    <n v="2017"/>
    <s v="-/-/-/CT90"/>
    <s v="Cantrina"/>
    <s v="Kurzurlaub Gardasee 2017"/>
    <m/>
    <m/>
    <n v="36"/>
    <n v="0"/>
    <s v="-"/>
    <m/>
    <m/>
    <s v="-"/>
    <m/>
    <m/>
    <s v="-"/>
    <m/>
    <m/>
    <s v="CT90"/>
    <m/>
    <m/>
    <m/>
    <m/>
    <n v="12.4853384"/>
    <n v="41.894801999999999"/>
    <n v="9.7688930000000003"/>
    <n v="45.620899999999999"/>
    <s v="41,894802;12,4853384"/>
    <s v="45,6209;9,768893"/>
    <n v="9999"/>
    <m/>
    <x v="0"/>
  </r>
  <r>
    <s v="W"/>
    <x v="1"/>
    <s v="I"/>
    <s v="Lombardei"/>
    <n v="3"/>
    <x v="0"/>
    <x v="198"/>
    <x v="351"/>
    <x v="6"/>
    <s v="-/-/-/-/-"/>
    <s v="-/-/-/-/-"/>
    <x v="127"/>
    <n v="2017"/>
    <s v="-/-/-/-"/>
    <s v="Cantrina"/>
    <s v="Kurzurlaub Gardasee 2017"/>
    <m/>
    <m/>
    <n v="33"/>
    <n v="0"/>
    <s v="-"/>
    <m/>
    <m/>
    <s v="-"/>
    <m/>
    <m/>
    <s v="-"/>
    <m/>
    <m/>
    <m/>
    <m/>
    <m/>
    <m/>
    <m/>
    <n v="12.4853384"/>
    <n v="41.894801999999999"/>
    <n v="9.7688930000000003"/>
    <n v="45.620899999999999"/>
    <s v="41,894802;12,4853384"/>
    <s v="45,6209;9,768893"/>
    <n v="9999"/>
    <d v="2020-08-22T00:00:00"/>
    <x v="16"/>
  </r>
  <r>
    <s v="R"/>
    <x v="5"/>
    <s v="I"/>
    <s v="Lombardei"/>
    <n v="6"/>
    <x v="0"/>
    <x v="198"/>
    <x v="352"/>
    <x v="1"/>
    <s v="-/-/-/-/-"/>
    <s v="-/-/-/-/-"/>
    <x v="40"/>
    <n v="2017"/>
    <s v="-/-/-/-"/>
    <s v="Cantrina"/>
    <s v="Kurzurlaub Gardasee 2017"/>
    <m/>
    <m/>
    <n v="120"/>
    <n v="0"/>
    <s v="-"/>
    <m/>
    <m/>
    <s v="-"/>
    <m/>
    <m/>
    <s v="-"/>
    <m/>
    <m/>
    <m/>
    <m/>
    <m/>
    <m/>
    <m/>
    <n v="12.4853384"/>
    <n v="41.894801999999999"/>
    <n v="9.7688930000000003"/>
    <n v="45.620899999999999"/>
    <s v="41,894802;12,4853384"/>
    <s v="45,6209;9,768893"/>
    <n v="9999"/>
    <m/>
    <x v="0"/>
  </r>
  <r>
    <s v="W"/>
    <x v="3"/>
    <s v="I"/>
    <s v="Lombardei"/>
    <n v="3"/>
    <x v="0"/>
    <x v="173"/>
    <x v="353"/>
    <x v="6"/>
    <s v="-/-/-/-/-"/>
    <s v="-/-/-/-/-"/>
    <x v="137"/>
    <n v="2017"/>
    <s v="-/-/-/CT90"/>
    <s v="Comincioli"/>
    <s v="Kurzurlaub Gardasee 2017"/>
    <m/>
    <m/>
    <n v="36"/>
    <n v="0"/>
    <s v="-"/>
    <m/>
    <m/>
    <s v="-"/>
    <m/>
    <m/>
    <s v="-"/>
    <m/>
    <m/>
    <s v="CT90"/>
    <m/>
    <m/>
    <m/>
    <m/>
    <n v="12.4853384"/>
    <n v="41.894801999999999"/>
    <n v="9.7688930000000003"/>
    <n v="45.620899999999999"/>
    <s v="41,894802;12,4853384"/>
    <s v="45,6209;9,768893"/>
    <n v="9999"/>
    <m/>
    <x v="0"/>
  </r>
  <r>
    <s v="R"/>
    <x v="8"/>
    <s v="I"/>
    <s v="Lombardei"/>
    <n v="4"/>
    <x v="0"/>
    <x v="173"/>
    <x v="277"/>
    <x v="1"/>
    <s v="-/-/-/-/-"/>
    <s v="-/-/-/-/-"/>
    <x v="197"/>
    <n v="2017"/>
    <s v="-/-/-/DE84"/>
    <s v="Comincioli"/>
    <s v="Kurzurlaub Gardasee 2017"/>
    <m/>
    <m/>
    <n v="34"/>
    <n v="0"/>
    <s v="-"/>
    <m/>
    <m/>
    <s v="-"/>
    <m/>
    <m/>
    <s v="-"/>
    <m/>
    <m/>
    <s v="DE84"/>
    <m/>
    <m/>
    <m/>
    <m/>
    <n v="12.4853384"/>
    <n v="41.894801999999999"/>
    <n v="9.7688930000000003"/>
    <n v="45.620899999999999"/>
    <s v="41,894802;12,4853384"/>
    <s v="45,6209;9,768893"/>
    <n v="9999"/>
    <m/>
    <x v="0"/>
  </r>
  <r>
    <s v="R"/>
    <x v="5"/>
    <s v="I"/>
    <s v="Lombardei"/>
    <n v="2"/>
    <x v="0"/>
    <x v="173"/>
    <x v="279"/>
    <x v="1"/>
    <s v="-/-/-/-/-"/>
    <s v="-/-/-/-/-"/>
    <x v="76"/>
    <n v="2017"/>
    <s v="-/-/-/DE84"/>
    <s v="Comincioli"/>
    <s v="Kurzurlaub Gardasee 2017"/>
    <m/>
    <m/>
    <n v="60"/>
    <n v="0"/>
    <s v="-"/>
    <m/>
    <m/>
    <s v="-"/>
    <m/>
    <m/>
    <s v="-"/>
    <m/>
    <m/>
    <s v="DE84"/>
    <m/>
    <m/>
    <m/>
    <m/>
    <n v="12.4853384"/>
    <n v="41.894801999999999"/>
    <n v="9.7688930000000003"/>
    <n v="45.620899999999999"/>
    <s v="41,894802;12,4853384"/>
    <s v="45,6209;9,768893"/>
    <n v="9999"/>
    <m/>
    <x v="0"/>
  </r>
  <r>
    <s v="W"/>
    <x v="3"/>
    <s v="I"/>
    <s v="Südtirol"/>
    <n v="3"/>
    <x v="0"/>
    <x v="199"/>
    <x v="242"/>
    <x v="25"/>
    <s v="-/-/-/-/-"/>
    <s v="-/-/-/-/-"/>
    <x v="137"/>
    <n v="2017"/>
    <s v="-/-/-/-"/>
    <s v="Strasserhof"/>
    <s v="Weinausflug Südtirol nord Martin"/>
    <m/>
    <m/>
    <n v="36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3"/>
    <s v="I"/>
    <s v="Südtirol"/>
    <n v="3"/>
    <x v="0"/>
    <x v="199"/>
    <x v="48"/>
    <x v="19"/>
    <s v="2017/-/-/-/-"/>
    <s v="2020/-/-/-/-"/>
    <x v="198"/>
    <n v="2017"/>
    <s v="88/-/-/-"/>
    <s v="Strasserhof"/>
    <s v="Weinausflug Südtirol nord Martin"/>
    <m/>
    <m/>
    <n v="33.599999999999994"/>
    <n v="0"/>
    <n v="88"/>
    <n v="2017"/>
    <n v="2020"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0"/>
    <m/>
    <x v="0"/>
  </r>
  <r>
    <s v="W"/>
    <x v="3"/>
    <s v="I"/>
    <s v="Südtirol"/>
    <n v="3"/>
    <x v="0"/>
    <x v="199"/>
    <x v="354"/>
    <x v="63"/>
    <s v="2017/-/-/-/-"/>
    <s v="2022/-/-/-/-"/>
    <x v="199"/>
    <n v="2017"/>
    <s v="90+/-/-/-"/>
    <s v="Strasserhof"/>
    <s v="Weinausflug Südtirol nord Martin"/>
    <m/>
    <m/>
    <n v="32.400000000000006"/>
    <n v="0"/>
    <s v="90+"/>
    <n v="2017"/>
    <n v="2022"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2"/>
    <m/>
    <x v="0"/>
  </r>
  <r>
    <s v="WM"/>
    <x v="1"/>
    <s v="I"/>
    <s v="Südtirol"/>
    <n v="1"/>
    <x v="1"/>
    <x v="200"/>
    <x v="242"/>
    <x v="25"/>
    <s v="-/-/-/-/-"/>
    <s v="-/-/-/-/-"/>
    <x v="155"/>
    <n v="2017"/>
    <s v="-/-/-/-"/>
    <s v="Köfererhof"/>
    <s v="Weinausflug Südtirol nord Martin"/>
    <m/>
    <m/>
    <n v="36"/>
    <n v="36"/>
    <s v="-"/>
    <m/>
    <m/>
    <s v="-"/>
    <m/>
    <m/>
    <s v="-"/>
    <m/>
    <m/>
    <m/>
    <m/>
    <m/>
    <s v="-"/>
    <s v="-"/>
    <n v="12.4853384"/>
    <n v="41.894801999999999"/>
    <n v="11.354780099999999"/>
    <n v="46.498112499999998"/>
    <s v="41,894802;12,4853384"/>
    <s v="46,4981125;11,3547801"/>
    <n v="9999"/>
    <d v="2021-04-16T00:00:00"/>
    <x v="24"/>
  </r>
  <r>
    <s v="W"/>
    <x v="1"/>
    <s v="I"/>
    <s v="Südtirol"/>
    <n v="3"/>
    <x v="0"/>
    <x v="200"/>
    <x v="354"/>
    <x v="63"/>
    <s v="-/-/-/-/-"/>
    <s v="-/-/-/-/-"/>
    <x v="78"/>
    <n v="2017"/>
    <s v="-/-/-/-"/>
    <s v="Köfererhof"/>
    <s v="Weinausflug Südtirol nord Martin"/>
    <m/>
    <m/>
    <n v="51"/>
    <n v="0"/>
    <s v="-"/>
    <m/>
    <m/>
    <s v="-"/>
    <m/>
    <m/>
    <s v="-"/>
    <m/>
    <m/>
    <m/>
    <m/>
    <m/>
    <s v="-"/>
    <s v="-"/>
    <n v="12.4853384"/>
    <n v="41.894801999999999"/>
    <n v="11.354780099999999"/>
    <n v="46.498112499999998"/>
    <s v="41,894802;12,4853384"/>
    <s v="46,4981125;11,3547801"/>
    <n v="9999"/>
    <m/>
    <x v="0"/>
  </r>
  <r>
    <s v="W"/>
    <x v="1"/>
    <s v="I"/>
    <s v="Südtirol"/>
    <n v="1"/>
    <x v="0"/>
    <x v="201"/>
    <x v="355"/>
    <x v="19"/>
    <s v="-/-/-/-/-"/>
    <s v="-/-/-/-/-"/>
    <x v="126"/>
    <n v="2017"/>
    <s v="-/-/-/-"/>
    <s v="Eisacktaler Kellerei"/>
    <s v="Weinausflug Südtirol nord Martin"/>
    <m/>
    <m/>
    <n v="22.9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14"/>
    <s v="I"/>
    <s v="Südtirol"/>
    <n v="2"/>
    <x v="1"/>
    <x v="201"/>
    <x v="355"/>
    <x v="63"/>
    <s v="-/-/-/-/-"/>
    <s v="-/-/-/-/-"/>
    <x v="126"/>
    <n v="2017"/>
    <s v="-/-/-/-"/>
    <s v="Eisacktaler Kellerei"/>
    <s v="Weinausflug Südtirol nord Martin"/>
    <m/>
    <m/>
    <n v="45.8"/>
    <n v="22.9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08-22T00:00:00"/>
    <x v="14"/>
  </r>
  <r>
    <s v="W"/>
    <x v="1"/>
    <s v="I"/>
    <s v="Südtirol"/>
    <n v="3"/>
    <x v="0"/>
    <x v="201"/>
    <x v="356"/>
    <x v="25"/>
    <s v="-/-/-/2017/-"/>
    <s v="-/-/-/2021/-"/>
    <x v="200"/>
    <n v="2017"/>
    <s v="-/-/-/CT91"/>
    <s v="Eisacktaler Kellerei"/>
    <s v="Weinausflug Südtirol nord Martin"/>
    <m/>
    <m/>
    <n v="44.7"/>
    <n v="0"/>
    <s v="-"/>
    <m/>
    <m/>
    <s v="-"/>
    <m/>
    <m/>
    <s v="-"/>
    <m/>
    <m/>
    <s v="CT91"/>
    <n v="2017"/>
    <n v="2021"/>
    <m/>
    <m/>
    <n v="12.4853384"/>
    <n v="41.894801999999999"/>
    <n v="11.354780099999999"/>
    <n v="46.498112499999998"/>
    <s v="41,894802;12,4853384"/>
    <s v="46,4981125;11,3547801"/>
    <n v="2021"/>
    <m/>
    <x v="0"/>
  </r>
  <r>
    <s v="W"/>
    <x v="1"/>
    <s v="I"/>
    <s v="Südtirol"/>
    <n v="3"/>
    <x v="0"/>
    <x v="202"/>
    <x v="357"/>
    <x v="16"/>
    <s v="2017/-/-/-/-"/>
    <s v="2021/-/-/-/-"/>
    <x v="201"/>
    <n v="2017"/>
    <s v="88+/-/-/-"/>
    <s v="Garlider"/>
    <s v="Weinausflug Südtirol nord Martin"/>
    <m/>
    <m/>
    <n v="40.5"/>
    <n v="0"/>
    <s v="88+"/>
    <n v="2017"/>
    <n v="2021"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1"/>
    <m/>
    <x v="0"/>
  </r>
  <r>
    <s v="W"/>
    <x v="1"/>
    <s v="I"/>
    <s v="Südtirol"/>
    <n v="3"/>
    <x v="0"/>
    <x v="202"/>
    <x v="354"/>
    <x v="63"/>
    <s v="2017/-/-/-/-"/>
    <s v="2021/-/-/-/-"/>
    <x v="201"/>
    <n v="2017"/>
    <s v="88/-/-/CT89"/>
    <s v="Garlider"/>
    <s v="Weinausflug Südtirol nord Martin"/>
    <m/>
    <m/>
    <n v="40.5"/>
    <n v="0"/>
    <n v="88"/>
    <n v="2017"/>
    <n v="2021"/>
    <s v="-"/>
    <m/>
    <m/>
    <s v="-"/>
    <m/>
    <m/>
    <s v="CT89"/>
    <m/>
    <m/>
    <m/>
    <m/>
    <n v="12.4853384"/>
    <n v="41.894801999999999"/>
    <n v="11.354780099999999"/>
    <n v="46.498112499999998"/>
    <s v="41,894802;12,4853384"/>
    <s v="46,4981125;11,3547801"/>
    <n v="2021"/>
    <m/>
    <x v="0"/>
  </r>
  <r>
    <s v="W"/>
    <x v="1"/>
    <s v="I"/>
    <s v="Südtirol"/>
    <n v="1"/>
    <x v="0"/>
    <x v="203"/>
    <x v="358"/>
    <x v="25"/>
    <s v="2017/-/-/-/-"/>
    <s v="2025/-/-/-/-"/>
    <x v="80"/>
    <n v="2017"/>
    <s v="94/-/-/CT90"/>
    <s v="Hofer Sterzing"/>
    <s v="Weinausflug Südtirol nord Martin"/>
    <m/>
    <m/>
    <n v="14.5"/>
    <n v="0"/>
    <n v="94"/>
    <n v="2017"/>
    <n v="2025"/>
    <s v="-"/>
    <m/>
    <m/>
    <s v="-"/>
    <m/>
    <m/>
    <s v="CT90"/>
    <m/>
    <m/>
    <m/>
    <m/>
    <n v="12.4853384"/>
    <n v="41.894801999999999"/>
    <n v="11.354780099999999"/>
    <n v="46.498112499999998"/>
    <s v="41,894802;12,4853384"/>
    <s v="46,4981125;11,3547801"/>
    <n v="2025"/>
    <m/>
    <x v="0"/>
  </r>
  <r>
    <s v="W"/>
    <x v="10"/>
    <s v="I"/>
    <s v="Südtirol"/>
    <n v="1"/>
    <x v="0"/>
    <x v="200"/>
    <x v="242"/>
    <x v="25"/>
    <s v="-/-/2016/-/-"/>
    <s v="-/-/2020/-/-"/>
    <x v="202"/>
    <n v="2017"/>
    <s v="-/-/89/CT89,5"/>
    <s v="Hofer Sterzing"/>
    <s v="Weinausflug Südtirol nord Martin"/>
    <m/>
    <m/>
    <n v="16.8"/>
    <n v="0"/>
    <s v="-"/>
    <m/>
    <m/>
    <s v="-"/>
    <m/>
    <m/>
    <n v="89"/>
    <n v="2016"/>
    <n v="2020"/>
    <s v="CT89,5"/>
    <m/>
    <m/>
    <s v="-"/>
    <s v="-"/>
    <n v="12.4853384"/>
    <n v="41.894801999999999"/>
    <n v="11.354780099999999"/>
    <n v="46.498112499999998"/>
    <s v="41,894802;12,4853384"/>
    <s v="46,4981125;11,3547801"/>
    <n v="2020"/>
    <m/>
    <x v="0"/>
  </r>
  <r>
    <s v="W"/>
    <x v="1"/>
    <s v="I"/>
    <s v="Südtirol"/>
    <n v="1"/>
    <x v="0"/>
    <x v="52"/>
    <x v="239"/>
    <x v="22"/>
    <s v="2017/-/2018/2018/-"/>
    <s v="2024/-/2020/2025/-"/>
    <x v="16"/>
    <n v="2017"/>
    <s v="93/-/88/CT91,6"/>
    <s v="Hofer Sterzing"/>
    <s v="Weinausflug Südtirol nord Martin"/>
    <m/>
    <m/>
    <n v="21"/>
    <n v="0"/>
    <n v="93"/>
    <n v="2017"/>
    <n v="2024"/>
    <s v="-"/>
    <m/>
    <m/>
    <n v="88"/>
    <n v="2018"/>
    <n v="2020"/>
    <s v="CT91,6"/>
    <n v="2018"/>
    <n v="2025"/>
    <m/>
    <m/>
    <n v="12.4853384"/>
    <n v="41.894801999999999"/>
    <n v="11.354780099999999"/>
    <n v="46.498112499999998"/>
    <s v="41,894802;12,4853384"/>
    <s v="46,4981125;11,3547801"/>
    <n v="2020"/>
    <m/>
    <x v="0"/>
  </r>
  <r>
    <s v="R"/>
    <x v="14"/>
    <s v="A"/>
    <s v="Burgenland"/>
    <n v="0"/>
    <x v="1"/>
    <x v="204"/>
    <x v="359"/>
    <x v="23"/>
    <s v="2016/-/-/-/-"/>
    <s v="2028/-/-/-/-"/>
    <x v="0"/>
    <n v="2017"/>
    <s v="90/-/-/-"/>
    <s v="Geschenk Hannahs"/>
    <s v="Geschenk Hannahs"/>
    <m/>
    <m/>
    <n v="0"/>
    <n v="0"/>
    <n v="90"/>
    <n v="2016"/>
    <n v="2028"/>
    <s v="-"/>
    <m/>
    <m/>
    <s v="-"/>
    <m/>
    <m/>
    <m/>
    <m/>
    <m/>
    <m/>
    <m/>
    <n v="16.372504200000002"/>
    <n v="48.208353700000004"/>
    <n v="16.416666599999999"/>
    <n v="47.500000100000001"/>
    <s v="48,2083537;16,3725042"/>
    <s v="47,5000001;16,4166666"/>
    <n v="2028"/>
    <d v="2020-08-23T00:00:00"/>
    <x v="2"/>
  </r>
  <r>
    <s v="R"/>
    <x v="14"/>
    <s v="F"/>
    <s v="Languedoc"/>
    <n v="12"/>
    <x v="0"/>
    <x v="54"/>
    <x v="87"/>
    <x v="1"/>
    <s v="-/-/-/-/-"/>
    <s v="-/-/-/-/-"/>
    <x v="1"/>
    <n v="2015"/>
    <s v="-/-/-/-"/>
    <s v="Einkauf Gottardi"/>
    <s v="Einkauf Gottardi"/>
    <m/>
    <m/>
    <n v="0"/>
    <n v="0"/>
    <s v="-"/>
    <m/>
    <m/>
    <s v="-"/>
    <m/>
    <m/>
    <s v="-"/>
    <m/>
    <m/>
    <m/>
    <m/>
    <m/>
    <m/>
    <m/>
    <n v="2.3514615999999999"/>
    <n v="48.856696900000003"/>
    <n v="3.8968699999999998"/>
    <n v="43.598500000000001"/>
    <s v="48,8566969;2,3514616"/>
    <s v="43,5985;3,89687"/>
    <n v="9999"/>
    <m/>
    <x v="0"/>
  </r>
  <r>
    <s v="R"/>
    <x v="10"/>
    <s v="F"/>
    <s v="Languedoc"/>
    <n v="12"/>
    <x v="0"/>
    <x v="54"/>
    <x v="87"/>
    <x v="1"/>
    <s v="-/-/-/-/-"/>
    <s v="-/-/-/-/-"/>
    <x v="1"/>
    <n v="2016"/>
    <s v="-/-/-/-"/>
    <s v="Einkauf Gottardi"/>
    <s v="Einkauf Gottardi"/>
    <m/>
    <m/>
    <n v="0"/>
    <n v="0"/>
    <s v="-"/>
    <m/>
    <m/>
    <s v="-"/>
    <m/>
    <m/>
    <s v="-"/>
    <m/>
    <m/>
    <m/>
    <m/>
    <m/>
    <m/>
    <m/>
    <n v="2.3514615999999999"/>
    <n v="48.856696900000003"/>
    <n v="3.8968699999999998"/>
    <n v="43.598500000000001"/>
    <s v="48,8566969;2,3514616"/>
    <s v="43,5985;3,89687"/>
    <n v="9999"/>
    <m/>
    <x v="0"/>
  </r>
  <r>
    <s v="RM"/>
    <x v="10"/>
    <s v="F"/>
    <s v="Languedoc"/>
    <n v="0"/>
    <x v="0"/>
    <x v="54"/>
    <x v="87"/>
    <x v="1"/>
    <s v="-/-/-/-/-"/>
    <s v="-/-/-/-/-"/>
    <x v="1"/>
    <n v="2011"/>
    <s v="-/-/-/-"/>
    <s v="Einkauf Gottardi"/>
    <s v="Einkauf Gottardi"/>
    <m/>
    <m/>
    <n v="0"/>
    <n v="0"/>
    <s v="-"/>
    <m/>
    <m/>
    <s v="-"/>
    <m/>
    <m/>
    <s v="-"/>
    <m/>
    <m/>
    <m/>
    <m/>
    <m/>
    <m/>
    <m/>
    <n v="2.3514615999999999"/>
    <n v="48.856696900000003"/>
    <n v="3.8968699999999998"/>
    <n v="43.598500000000001"/>
    <s v="48,8566969;2,3514616"/>
    <s v="43,5985;3,89687"/>
    <n v="9999"/>
    <m/>
    <x v="0"/>
  </r>
  <r>
    <s v="RM"/>
    <x v="14"/>
    <s v="F"/>
    <s v="Languedoc"/>
    <n v="0"/>
    <x v="0"/>
    <x v="54"/>
    <x v="87"/>
    <x v="1"/>
    <s v="-/-/-/-/-"/>
    <s v="-/-/-/-/-"/>
    <x v="1"/>
    <n v="2011"/>
    <s v="-/-/-/-"/>
    <s v="Einkauf Gottardi"/>
    <s v="Einkauf Gottardi"/>
    <m/>
    <m/>
    <n v="0"/>
    <n v="0"/>
    <s v="-"/>
    <m/>
    <m/>
    <s v="-"/>
    <m/>
    <m/>
    <s v="-"/>
    <m/>
    <m/>
    <m/>
    <m/>
    <m/>
    <m/>
    <m/>
    <n v="2.3514615999999999"/>
    <n v="48.856696900000003"/>
    <n v="3.8968699999999998"/>
    <n v="43.598500000000001"/>
    <s v="48,8566969;2,3514616"/>
    <s v="43,5985;3,89687"/>
    <n v="9999"/>
    <m/>
    <x v="0"/>
  </r>
  <r>
    <s v="RM"/>
    <x v="16"/>
    <s v="F"/>
    <s v="Languedoc"/>
    <n v="0"/>
    <x v="0"/>
    <x v="54"/>
    <x v="87"/>
    <x v="1"/>
    <s v="-/-/-/-/-"/>
    <s v="-/-/-/-/-"/>
    <x v="1"/>
    <n v="2011"/>
    <s v="-/-/-/-"/>
    <s v="Einkauf Gottardi"/>
    <s v="Einkauf Gottardi"/>
    <m/>
    <m/>
    <n v="0"/>
    <n v="0"/>
    <s v="-"/>
    <m/>
    <m/>
    <s v="-"/>
    <m/>
    <m/>
    <s v="-"/>
    <m/>
    <m/>
    <m/>
    <m/>
    <m/>
    <m/>
    <m/>
    <n v="2.3514615999999999"/>
    <n v="48.856696900000003"/>
    <n v="3.8968699999999998"/>
    <n v="43.598500000000001"/>
    <s v="48,8566969;2,3514616"/>
    <s v="43,5985;3,89687"/>
    <n v="9999"/>
    <m/>
    <x v="0"/>
  </r>
  <r>
    <s v="R"/>
    <x v="16"/>
    <s v="I"/>
    <s v="Südtirol"/>
    <n v="0"/>
    <x v="0"/>
    <x v="131"/>
    <x v="44"/>
    <x v="17"/>
    <s v="-/2013/2013/-/-"/>
    <s v="-/2016/2019/-/-"/>
    <x v="1"/>
    <n v="2016"/>
    <s v="-/88/92/-"/>
    <s v="Geschenk Eltern"/>
    <s v="Geschenk Eltern"/>
    <m/>
    <m/>
    <n v="0"/>
    <n v="0"/>
    <s v="-"/>
    <m/>
    <m/>
    <n v="88"/>
    <n v="2013"/>
    <n v="2016"/>
    <n v="92"/>
    <n v="2013"/>
    <n v="2019"/>
    <m/>
    <m/>
    <m/>
    <m/>
    <m/>
    <n v="12.4853384"/>
    <n v="41.894801999999999"/>
    <n v="11.354780099999999"/>
    <n v="46.498112499999998"/>
    <s v="41,894802;12,4853384"/>
    <s v="46,4981125;11,3547801"/>
    <n v="2016"/>
    <m/>
    <x v="0"/>
  </r>
  <r>
    <s v="RM"/>
    <x v="14"/>
    <s v="F"/>
    <s v="Languedoc"/>
    <n v="0"/>
    <x v="0"/>
    <x v="132"/>
    <x v="360"/>
    <x v="3"/>
    <s v="-/-/-/-/-"/>
    <s v="-/-/-/-/-"/>
    <x v="1"/>
    <n v="2011"/>
    <s v="-/-/-/-"/>
    <s v="Einkauf Gottardi"/>
    <s v="Einkauf Gottardi"/>
    <m/>
    <m/>
    <n v="0"/>
    <n v="0"/>
    <s v="-"/>
    <m/>
    <m/>
    <s v="-"/>
    <m/>
    <m/>
    <s v="-"/>
    <m/>
    <m/>
    <m/>
    <m/>
    <m/>
    <m/>
    <m/>
    <n v="2.3514615999999999"/>
    <n v="48.856696900000003"/>
    <n v="3.8968699999999998"/>
    <n v="43.598500000000001"/>
    <s v="48,8566969;2,3514616"/>
    <s v="43,5985;3,89687"/>
    <n v="9999"/>
    <m/>
    <x v="0"/>
  </r>
  <r>
    <s v="R"/>
    <x v="14"/>
    <s v="F"/>
    <s v="Languedoc"/>
    <n v="12"/>
    <x v="0"/>
    <x v="132"/>
    <x v="180"/>
    <x v="1"/>
    <s v="-/-/-/-/-"/>
    <s v="-/-/-/-/-"/>
    <x v="101"/>
    <n v="2013"/>
    <s v="-/-/-/-"/>
    <s v="Gottardi"/>
    <s v="Einkauf Gottardi"/>
    <m/>
    <m/>
    <n v="90"/>
    <n v="0"/>
    <s v="-"/>
    <m/>
    <m/>
    <s v="-"/>
    <m/>
    <m/>
    <s v="-"/>
    <m/>
    <m/>
    <m/>
    <m/>
    <m/>
    <m/>
    <m/>
    <n v="2.3514615999999999"/>
    <n v="48.856696900000003"/>
    <n v="3.8968699999999998"/>
    <n v="43.598500000000001"/>
    <s v="48,8566969;2,3514616"/>
    <s v="43,5985;3,89687"/>
    <n v="9999"/>
    <m/>
    <x v="0"/>
  </r>
  <r>
    <s v="R"/>
    <x v="5"/>
    <s v="I"/>
    <m/>
    <n v="0"/>
    <x v="0"/>
    <x v="205"/>
    <x v="361"/>
    <x v="10"/>
    <s v="2016/2017/-/-/-"/>
    <s v="2020/2020/-/-/-"/>
    <x v="1"/>
    <n v="2016"/>
    <s v="86/89/-/-"/>
    <s v="Geschenk Bernhard"/>
    <s v="Geschenk Bernhard"/>
    <m/>
    <m/>
    <n v="0"/>
    <n v="0"/>
    <n v="86"/>
    <n v="2016"/>
    <n v="2020"/>
    <n v="89"/>
    <n v="2017"/>
    <n v="2020"/>
    <s v="-"/>
    <m/>
    <m/>
    <m/>
    <m/>
    <m/>
    <m/>
    <m/>
    <n v="12.4853384"/>
    <n v="41.894801999999999"/>
    <n v="12.4853384"/>
    <n v="41.894801999999999"/>
    <s v="41,894802;12,4853384"/>
    <s v="41,894802;12,4853384"/>
    <n v="2020"/>
    <m/>
    <x v="0"/>
  </r>
  <r>
    <s v="W"/>
    <x v="14"/>
    <s v="F"/>
    <m/>
    <n v="0"/>
    <x v="0"/>
    <x v="206"/>
    <x v="362"/>
    <x v="6"/>
    <s v="-/-/-/-/-"/>
    <s v="-/-/-/-/-"/>
    <x v="1"/>
    <n v="2016"/>
    <s v="-/-/-/-"/>
    <s v="Mitbringsel Ursula/Poldi"/>
    <s v="Mitbringsel Ursula/Poldi"/>
    <m/>
    <m/>
    <n v="0"/>
    <n v="0"/>
    <s v="-"/>
    <m/>
    <m/>
    <s v="-"/>
    <m/>
    <m/>
    <s v="-"/>
    <m/>
    <m/>
    <m/>
    <m/>
    <m/>
    <m/>
    <m/>
    <n v="2.3514615999999999"/>
    <n v="48.856696900000003"/>
    <n v="2.3514615999999999"/>
    <n v="48.856696900000003"/>
    <s v="48,8566969;2,3514616"/>
    <s v="48,8566969;2,3514616"/>
    <n v="9999"/>
    <m/>
    <x v="0"/>
  </r>
  <r>
    <s v="W"/>
    <x v="10"/>
    <s v="I"/>
    <m/>
    <n v="0"/>
    <x v="0"/>
    <x v="207"/>
    <x v="19"/>
    <x v="22"/>
    <s v="-/-/-/-/-"/>
    <s v="-/-/-/-/-"/>
    <x v="1"/>
    <n v="2016"/>
    <s v="-/-/-/-"/>
    <s v="Mitbringsel Miri/Georg"/>
    <s v="Mitbringsel Miri/Georg"/>
    <m/>
    <m/>
    <n v="0"/>
    <n v="0"/>
    <s v="-"/>
    <m/>
    <m/>
    <s v="-"/>
    <m/>
    <m/>
    <s v="-"/>
    <m/>
    <m/>
    <m/>
    <m/>
    <m/>
    <m/>
    <m/>
    <n v="12.4853384"/>
    <n v="41.894801999999999"/>
    <n v="12.4853384"/>
    <n v="41.894801999999999"/>
    <s v="41,894802;12,4853384"/>
    <s v="41,894802;12,4853384"/>
    <n v="9999"/>
    <m/>
    <x v="0"/>
  </r>
  <r>
    <s v="W"/>
    <x v="1"/>
    <s v="I"/>
    <m/>
    <n v="0"/>
    <x v="0"/>
    <x v="208"/>
    <x v="363"/>
    <x v="64"/>
    <s v="2017/-/2016/-/-"/>
    <s v="2020/-/2017/-/-"/>
    <x v="1"/>
    <n v="2016"/>
    <s v="90/-/87/-"/>
    <m/>
    <m/>
    <m/>
    <m/>
    <n v="0"/>
    <n v="0"/>
    <n v="90"/>
    <n v="2017"/>
    <n v="2020"/>
    <s v="-"/>
    <m/>
    <m/>
    <n v="87"/>
    <n v="2016"/>
    <n v="2017"/>
    <m/>
    <m/>
    <m/>
    <m/>
    <m/>
    <n v="12.4853384"/>
    <n v="41.894801999999999"/>
    <n v="12.4853384"/>
    <n v="41.894801999999999"/>
    <s v="41,894802;12,4853384"/>
    <s v="41,894802;12,4853384"/>
    <n v="2017"/>
    <m/>
    <x v="0"/>
  </r>
  <r>
    <s v="W"/>
    <x v="10"/>
    <s v="A"/>
    <m/>
    <n v="0"/>
    <x v="0"/>
    <x v="209"/>
    <x v="364"/>
    <x v="45"/>
    <s v="-/-/-/-/-"/>
    <s v="-/-/-/-/-"/>
    <x v="1"/>
    <n v="2015"/>
    <s v="-/-/-/-"/>
    <s v="Geschenk Bernhard"/>
    <s v="Geschenk Bernhard"/>
    <m/>
    <m/>
    <n v="0"/>
    <n v="0"/>
    <s v="-"/>
    <m/>
    <m/>
    <s v="-"/>
    <m/>
    <m/>
    <s v="-"/>
    <m/>
    <m/>
    <m/>
    <m/>
    <m/>
    <m/>
    <m/>
    <n v="16.372504200000002"/>
    <n v="48.208353700000004"/>
    <n v="16.372504200000002"/>
    <n v="48.208353700000004"/>
    <s v="48,2083537;16,3725042"/>
    <s v="48,2083537;16,3725042"/>
    <n v="9999"/>
    <m/>
    <x v="0"/>
  </r>
  <r>
    <s v="W"/>
    <x v="1"/>
    <s v="A"/>
    <s v="Burgenland"/>
    <n v="0"/>
    <x v="0"/>
    <x v="210"/>
    <x v="242"/>
    <x v="25"/>
    <s v="-/-/-/-/-"/>
    <s v="-/-/-/-/-"/>
    <x v="1"/>
    <n v="2016"/>
    <s v="-/-/-/-"/>
    <s v="Mitbringsel Ralf/Claudia"/>
    <s v="Mitbringsel Ralf/Claudia"/>
    <m/>
    <m/>
    <n v="0"/>
    <n v="0"/>
    <s v="-"/>
    <m/>
    <m/>
    <s v="-"/>
    <m/>
    <m/>
    <s v="-"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m/>
    <x v="0"/>
  </r>
  <r>
    <s v="RM"/>
    <x v="17"/>
    <s v="I"/>
    <s v="Toscana"/>
    <n v="0"/>
    <x v="0"/>
    <x v="56"/>
    <x v="89"/>
    <x v="5"/>
    <s v="-/-/-/2017/-"/>
    <s v="-/-/-/2021/-"/>
    <x v="1"/>
    <n v="2016"/>
    <s v="-/-/-/CT90,7"/>
    <s v="Geschenk Apotheke"/>
    <s v="Geschenk Apotheke"/>
    <m/>
    <m/>
    <n v="0"/>
    <n v="0"/>
    <s v="-"/>
    <m/>
    <m/>
    <s v="-"/>
    <m/>
    <m/>
    <s v="-"/>
    <m/>
    <m/>
    <s v="CT90,7"/>
    <n v="2017"/>
    <n v="2021"/>
    <m/>
    <m/>
    <n v="12.4853384"/>
    <n v="41.894801999999999"/>
    <n v="11.2555757"/>
    <n v="43.769871199999997"/>
    <s v="41,894802;12,4853384"/>
    <s v="43,7698712;11,2555757"/>
    <n v="2021"/>
    <m/>
    <x v="0"/>
  </r>
  <r>
    <s v="W"/>
    <x v="1"/>
    <s v="I"/>
    <s v="Südtirol"/>
    <n v="0"/>
    <x v="0"/>
    <x v="211"/>
    <x v="242"/>
    <x v="25"/>
    <s v="2017/-/-/-/-"/>
    <s v="2024/-/-/-/-"/>
    <x v="1"/>
    <n v="2016"/>
    <s v="91+/-/-/CT88"/>
    <s v="Geschenk"/>
    <s v="Mitbringsel Gerhard"/>
    <m/>
    <m/>
    <n v="0"/>
    <n v="0"/>
    <s v="91+"/>
    <n v="2017"/>
    <n v="2024"/>
    <s v="-"/>
    <m/>
    <m/>
    <s v="-"/>
    <m/>
    <m/>
    <s v="CT88"/>
    <m/>
    <m/>
    <m/>
    <m/>
    <n v="12.4853384"/>
    <n v="41.894801999999999"/>
    <n v="11.354780099999999"/>
    <n v="46.498112499999998"/>
    <s v="41,894802;12,4853384"/>
    <s v="46,4981125;11,3547801"/>
    <n v="2024"/>
    <m/>
    <x v="0"/>
  </r>
  <r>
    <s v="R"/>
    <x v="10"/>
    <s v="I"/>
    <s v="Südtirol"/>
    <n v="3"/>
    <x v="0"/>
    <x v="183"/>
    <x v="365"/>
    <x v="17"/>
    <s v="-/-/-/2018/-"/>
    <s v="-/-/-/2024/-"/>
    <x v="203"/>
    <n v="2016"/>
    <s v="-/-/-/CT89,5"/>
    <s v="Kellerei Tramin"/>
    <s v="Bozen Mädelsshopping"/>
    <m/>
    <m/>
    <n v="62.699999999999996"/>
    <n v="0"/>
    <s v="-"/>
    <m/>
    <m/>
    <s v="-"/>
    <m/>
    <m/>
    <s v="-"/>
    <m/>
    <m/>
    <s v="CT89,5"/>
    <n v="2018"/>
    <n v="2024"/>
    <m/>
    <m/>
    <n v="12.4853384"/>
    <n v="41.894801999999999"/>
    <n v="11.354780099999999"/>
    <n v="46.498112499999998"/>
    <s v="41,894802;12,4853384"/>
    <s v="46,4981125;11,3547801"/>
    <n v="2024"/>
    <m/>
    <x v="0"/>
  </r>
  <r>
    <s v="R"/>
    <x v="1"/>
    <s v="I"/>
    <s v="Südtirol"/>
    <n v="3"/>
    <x v="2"/>
    <x v="183"/>
    <x v="301"/>
    <x v="1"/>
    <s v="-/-/-/2017/-"/>
    <s v="-/-/-/2023/-"/>
    <x v="137"/>
    <n v="2016"/>
    <s v="-/-/-/CT88,8"/>
    <s v="Kellerei Tramin"/>
    <s v="Bozen Mädelsshopping"/>
    <m/>
    <m/>
    <n v="36"/>
    <n v="24"/>
    <s v="-"/>
    <m/>
    <m/>
    <s v="-"/>
    <m/>
    <m/>
    <s v="-"/>
    <m/>
    <m/>
    <s v="CT88,8"/>
    <n v="2017"/>
    <n v="2023"/>
    <m/>
    <m/>
    <n v="12.4853384"/>
    <n v="41.894801999999999"/>
    <n v="11.354780099999999"/>
    <n v="46.498112499999998"/>
    <s v="41,894802;12,4853384"/>
    <s v="46,4981125;11,3547801"/>
    <n v="2023"/>
    <d v="2020-08-23T00:00:00"/>
    <x v="6"/>
  </r>
  <r>
    <s v="R"/>
    <x v="14"/>
    <s v="I"/>
    <s v="Südtirol"/>
    <n v="3"/>
    <x v="0"/>
    <x v="212"/>
    <x v="44"/>
    <x v="17"/>
    <s v="-/-/-/-/-"/>
    <s v="-/-/-/-/-"/>
    <x v="78"/>
    <n v="2016"/>
    <s v="-/-/-/-"/>
    <s v="Thunhof"/>
    <s v="Bozen Mädelsshopping"/>
    <m/>
    <m/>
    <n v="51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1"/>
    <s v="I"/>
    <s v="Südtirol"/>
    <n v="3"/>
    <x v="0"/>
    <x v="212"/>
    <x v="41"/>
    <x v="15"/>
    <s v="-/-/-/-/-"/>
    <s v="-/-/-/-/-"/>
    <x v="204"/>
    <n v="2016"/>
    <s v="-/-/-/-"/>
    <s v="Thunhof"/>
    <s v="Bozen Mädelsshopping"/>
    <m/>
    <m/>
    <n v="37.5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17"/>
    <s v="I"/>
    <s v="Südtirol"/>
    <n v="3"/>
    <x v="0"/>
    <x v="212"/>
    <x v="366"/>
    <x v="1"/>
    <s v="-/-/-/-/-"/>
    <s v="-/-/-/-/-"/>
    <x v="149"/>
    <n v="2016"/>
    <s v="-/-/-/-"/>
    <s v="Thunhof"/>
    <s v="Bozen Mädelsshopping"/>
    <m/>
    <m/>
    <n v="57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10"/>
    <s v="I"/>
    <s v="Südtirol"/>
    <n v="2"/>
    <x v="2"/>
    <x v="74"/>
    <x v="117"/>
    <x v="22"/>
    <s v="-/-/-/2017/-"/>
    <s v="-/-/-/2019/-"/>
    <x v="205"/>
    <n v="2016"/>
    <s v="-/-/-/-"/>
    <s v="Elena Walch"/>
    <s v="Bozen Mädelsshopping"/>
    <m/>
    <m/>
    <n v="66.599999999999994"/>
    <n v="66.599999999999994"/>
    <s v="-"/>
    <m/>
    <m/>
    <s v="-"/>
    <m/>
    <m/>
    <s v="-"/>
    <m/>
    <m/>
    <m/>
    <n v="2017"/>
    <n v="2019"/>
    <m/>
    <m/>
    <n v="12.4853384"/>
    <n v="41.894801999999999"/>
    <n v="11.354780099999999"/>
    <n v="46.498112499999998"/>
    <s v="41,894802;12,4853384"/>
    <s v="46,4981125;11,3547801"/>
    <n v="2019"/>
    <d v="2020-08-22T00:00:00"/>
    <x v="14"/>
  </r>
  <r>
    <s v="R"/>
    <x v="14"/>
    <s v="I"/>
    <s v="Südtirol"/>
    <n v="1"/>
    <x v="1"/>
    <x v="74"/>
    <x v="367"/>
    <x v="3"/>
    <s v="-/-/-/2018/-"/>
    <s v="-/-/-/2026/-"/>
    <x v="206"/>
    <n v="2016"/>
    <s v="-/-/-/90,5"/>
    <s v="Elena Walch"/>
    <s v="Bozen Mädelsshopping"/>
    <m/>
    <m/>
    <n v="34.700000000000003"/>
    <n v="34.700000000000003"/>
    <s v="-"/>
    <m/>
    <m/>
    <s v="-"/>
    <m/>
    <m/>
    <s v="-"/>
    <m/>
    <m/>
    <n v="90.5"/>
    <n v="2018"/>
    <n v="2026"/>
    <m/>
    <m/>
    <n v="12.4853384"/>
    <n v="41.894801999999999"/>
    <n v="11.354780099999999"/>
    <n v="46.498112499999998"/>
    <s v="41,894802;12,4853384"/>
    <s v="46,4981125;11,3547801"/>
    <n v="2026"/>
    <d v="2020-08-23T00:00:00"/>
    <x v="8"/>
  </r>
  <r>
    <s v="R"/>
    <x v="14"/>
    <s v="I"/>
    <s v="Südtirol"/>
    <n v="2"/>
    <x v="0"/>
    <x v="213"/>
    <x v="368"/>
    <x v="4"/>
    <s v="-/-/2016/-/-"/>
    <s v="-/-/2019/-/-"/>
    <x v="16"/>
    <n v="2016"/>
    <s v="-/-/88/-"/>
    <s v="Grießbauerhof"/>
    <s v="Bozen Mädelsshopping"/>
    <m/>
    <m/>
    <n v="42"/>
    <n v="0"/>
    <s v="-"/>
    <m/>
    <m/>
    <s v="-"/>
    <m/>
    <m/>
    <n v="88"/>
    <n v="2016"/>
    <n v="2019"/>
    <m/>
    <m/>
    <m/>
    <m/>
    <m/>
    <n v="12.4853384"/>
    <n v="41.894801999999999"/>
    <n v="11.354780099999999"/>
    <n v="46.498112499999998"/>
    <s v="41,894802;12,4853384"/>
    <s v="46,4981125;11,3547801"/>
    <n v="2019"/>
    <m/>
    <x v="0"/>
  </r>
  <r>
    <s v="R"/>
    <x v="10"/>
    <s v="I"/>
    <s v="Südtirol"/>
    <n v="2"/>
    <x v="0"/>
    <x v="213"/>
    <x v="44"/>
    <x v="17"/>
    <s v="2017/-/-/-/-"/>
    <s v="2020/-/-/-/-"/>
    <x v="3"/>
    <n v="2016"/>
    <s v="87/-/-/-"/>
    <s v="Grießbauerhof"/>
    <s v="Bozen Mädelsshopping"/>
    <m/>
    <m/>
    <n v="33"/>
    <n v="0"/>
    <n v="87"/>
    <n v="2017"/>
    <n v="2020"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0"/>
    <m/>
    <x v="0"/>
  </r>
  <r>
    <s v="R"/>
    <x v="1"/>
    <s v="I"/>
    <s v="Südtirol"/>
    <n v="2"/>
    <x v="0"/>
    <x v="213"/>
    <x v="369"/>
    <x v="1"/>
    <s v="-/-/-/-/-"/>
    <s v="-/-/-/-/-"/>
    <x v="35"/>
    <n v="2016"/>
    <s v="-/-/-/-"/>
    <s v="Grießbauerhof"/>
    <s v="Bozen Mädelsshopping"/>
    <m/>
    <m/>
    <n v="22.8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08-23T00:00:00"/>
    <x v="1"/>
  </r>
  <r>
    <s v="R"/>
    <x v="14"/>
    <s v="I"/>
    <s v="Südtirol"/>
    <n v="2"/>
    <x v="0"/>
    <x v="214"/>
    <x v="44"/>
    <x v="17"/>
    <s v="-/-/-/-/-"/>
    <s v="-/-/-/-/-"/>
    <x v="74"/>
    <n v="2016"/>
    <s v="-/-/-/CT90"/>
    <s v="St.Michael Eppan"/>
    <s v="Bozen Mädelsshopping"/>
    <m/>
    <m/>
    <n v="28.4"/>
    <n v="0"/>
    <s v="-"/>
    <m/>
    <m/>
    <s v="-"/>
    <m/>
    <m/>
    <s v="-"/>
    <m/>
    <m/>
    <s v="CT90"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5"/>
    <s v="I"/>
    <s v="Südtirol"/>
    <n v="1"/>
    <x v="0"/>
    <x v="214"/>
    <x v="370"/>
    <x v="32"/>
    <s v="-/2016/-/-/-"/>
    <s v="-/2017/-/-/-"/>
    <x v="14"/>
    <n v="2016"/>
    <s v="-/87/-/-"/>
    <s v="St.Michael Eppan"/>
    <s v="Bozen Mädelsshopping"/>
    <m/>
    <m/>
    <n v="25"/>
    <n v="0"/>
    <s v="-"/>
    <m/>
    <m/>
    <n v="87"/>
    <n v="2016"/>
    <n v="2017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17"/>
    <m/>
    <x v="0"/>
  </r>
  <r>
    <s v="R"/>
    <x v="10"/>
    <s v="I"/>
    <m/>
    <n v="0"/>
    <x v="0"/>
    <x v="215"/>
    <x v="371"/>
    <x v="12"/>
    <s v="2016/2018/-/-/-"/>
    <s v="2019/2022/-/-/-"/>
    <x v="1"/>
    <n v="2016"/>
    <s v="89/88/-/-"/>
    <s v="Geschenk"/>
    <s v="Geschenk Törggelen Ulli, Margit, Simon"/>
    <m/>
    <m/>
    <n v="0"/>
    <n v="0"/>
    <n v="89"/>
    <n v="2016"/>
    <n v="2019"/>
    <n v="88"/>
    <n v="2018"/>
    <n v="2022"/>
    <s v="-"/>
    <m/>
    <m/>
    <m/>
    <m/>
    <m/>
    <m/>
    <m/>
    <n v="12.4853384"/>
    <n v="41.894801999999999"/>
    <n v="12.4853384"/>
    <n v="41.894801999999999"/>
    <s v="41,894802;12,4853384"/>
    <s v="41,894802;12,4853384"/>
    <n v="2019"/>
    <m/>
    <x v="0"/>
  </r>
  <r>
    <s v="W"/>
    <x v="1"/>
    <s v="I"/>
    <s v="Südtirol"/>
    <n v="3"/>
    <x v="0"/>
    <x v="214"/>
    <x v="372"/>
    <x v="25"/>
    <s v="-/2016/-/-/-"/>
    <s v="-/2020/-/-/-"/>
    <x v="49"/>
    <n v="2016"/>
    <s v="-/90/-/-"/>
    <s v="St.Michael Eppan"/>
    <s v="Südtirolurlaub 2016"/>
    <m/>
    <m/>
    <n v="34.5"/>
    <n v="0"/>
    <s v="-"/>
    <m/>
    <m/>
    <n v="90"/>
    <n v="2016"/>
    <n v="2020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0"/>
    <m/>
    <x v="0"/>
  </r>
  <r>
    <s v="W"/>
    <x v="10"/>
    <s v="I"/>
    <s v="Südtirol"/>
    <n v="3"/>
    <x v="0"/>
    <x v="214"/>
    <x v="373"/>
    <x v="22"/>
    <s v="-/2016/-/-/-"/>
    <s v="-/2021/-/-/-"/>
    <x v="135"/>
    <n v="2016"/>
    <s v="-/89/-/-"/>
    <s v="St.Michael Eppan"/>
    <s v="Südtirolurlaub 2016"/>
    <m/>
    <m/>
    <n v="59.699999999999996"/>
    <n v="0"/>
    <s v="-"/>
    <m/>
    <m/>
    <n v="89"/>
    <n v="2016"/>
    <n v="2021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1"/>
    <m/>
    <x v="0"/>
  </r>
  <r>
    <s v="W"/>
    <x v="1"/>
    <s v="I"/>
    <s v="Südtirol"/>
    <n v="3"/>
    <x v="0"/>
    <x v="214"/>
    <x v="374"/>
    <x v="15"/>
    <s v="-/2016/-/-/-"/>
    <s v="-/2021/-/-/-"/>
    <x v="207"/>
    <n v="2016"/>
    <s v="-/90/-/-"/>
    <s v="St.Michael Eppan"/>
    <s v="Südtirolurlaub 2016"/>
    <m/>
    <m/>
    <n v="63.900000000000006"/>
    <n v="0"/>
    <s v="-"/>
    <m/>
    <m/>
    <n v="90"/>
    <n v="2016"/>
    <n v="2021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1"/>
    <m/>
    <x v="0"/>
  </r>
  <r>
    <s v="W"/>
    <x v="1"/>
    <s v="I"/>
    <s v="Südtirol"/>
    <n v="3"/>
    <x v="3"/>
    <x v="186"/>
    <x v="375"/>
    <x v="22"/>
    <s v="-/2017/-/-/-"/>
    <s v="-/2022/-/-/-"/>
    <x v="151"/>
    <n v="2016"/>
    <s v="-/90/-/-"/>
    <s v="Kellerei Terlan"/>
    <s v="Südtirolurlaub 2016"/>
    <m/>
    <m/>
    <n v="46.5"/>
    <n v="46.5"/>
    <s v="-"/>
    <m/>
    <m/>
    <n v="90"/>
    <n v="2017"/>
    <n v="2022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2"/>
    <d v="2020-08-22T00:00:00"/>
    <x v="5"/>
  </r>
  <r>
    <s v="W"/>
    <x v="1"/>
    <s v="I"/>
    <s v="Südtirol"/>
    <n v="3"/>
    <x v="0"/>
    <x v="186"/>
    <x v="376"/>
    <x v="6"/>
    <s v="2016/2017/-/-/-"/>
    <s v="2022/2020/-/-/-"/>
    <x v="208"/>
    <n v="2016"/>
    <s v="90/89/-/-"/>
    <s v="Kellerei Terlan"/>
    <s v="Südtirolurlaub 2016"/>
    <m/>
    <m/>
    <n v="35.700000000000003"/>
    <n v="0"/>
    <n v="90"/>
    <n v="2016"/>
    <n v="2022"/>
    <n v="89"/>
    <n v="2017"/>
    <n v="2020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0"/>
    <m/>
    <x v="0"/>
  </r>
  <r>
    <s v="R"/>
    <x v="10"/>
    <s v="I"/>
    <s v="Südtirol"/>
    <n v="3"/>
    <x v="0"/>
    <x v="186"/>
    <x v="377"/>
    <x v="17"/>
    <s v="-/2017/-/-/-"/>
    <s v="-/2020/-/-/-"/>
    <x v="28"/>
    <n v="2016"/>
    <s v="-/88/-/-"/>
    <s v="Kellerei Terlan"/>
    <s v="Südtirolurlaub 2016"/>
    <m/>
    <m/>
    <n v="48.599999999999994"/>
    <n v="0"/>
    <s v="-"/>
    <m/>
    <m/>
    <n v="88"/>
    <n v="2017"/>
    <n v="2020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0"/>
    <m/>
    <x v="0"/>
  </r>
  <r>
    <s v="R"/>
    <x v="14"/>
    <s v="I"/>
    <s v="Südtirol"/>
    <n v="1"/>
    <x v="1"/>
    <x v="186"/>
    <x v="336"/>
    <x v="17"/>
    <s v="2016/2018/2017/-/-"/>
    <s v="2026/2023/2025/-/-"/>
    <x v="209"/>
    <n v="2016"/>
    <s v="92/90/93/-"/>
    <s v="Enovit Bozen"/>
    <s v="Südtirolurlaub 2016"/>
    <m/>
    <m/>
    <n v="36.200000000000003"/>
    <n v="36.200000000000003"/>
    <n v="92"/>
    <n v="2016"/>
    <n v="2026"/>
    <n v="90"/>
    <n v="2018"/>
    <n v="2023"/>
    <n v="93"/>
    <n v="2017"/>
    <n v="2025"/>
    <m/>
    <m/>
    <m/>
    <m/>
    <m/>
    <n v="12.4853384"/>
    <n v="41.894801999999999"/>
    <n v="11.354780099999999"/>
    <n v="46.498112499999998"/>
    <s v="41,894802;12,4853384"/>
    <s v="46,4981125;11,3547801"/>
    <n v="2023"/>
    <d v="2020-08-23T00:00:00"/>
    <x v="8"/>
  </r>
  <r>
    <s v="Ü"/>
    <x v="5"/>
    <s v="I"/>
    <s v="Südtirol"/>
    <n v="1"/>
    <x v="0"/>
    <x v="52"/>
    <x v="77"/>
    <x v="31"/>
    <s v="-/-/-/-/-"/>
    <s v="-/-/-/-/-"/>
    <x v="5"/>
    <n v="2016"/>
    <s v="-/-/-/-"/>
    <s v="Schreckbichl"/>
    <s v="Südtirolurlaub 2016"/>
    <m/>
    <m/>
    <n v="24.5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Ü"/>
    <x v="17"/>
    <s v="I"/>
    <s v="Südtirol"/>
    <n v="2"/>
    <x v="0"/>
    <x v="52"/>
    <x v="76"/>
    <x v="30"/>
    <s v="-/-/-/-/-"/>
    <s v="-/-/-/-/-"/>
    <x v="5"/>
    <n v="2016"/>
    <s v="-/-/-/-"/>
    <s v="Schreckbichl"/>
    <s v="Südtirolurlaub 2016"/>
    <m/>
    <m/>
    <n v="49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14"/>
    <s v="I"/>
    <s v="Südtirol"/>
    <n v="3"/>
    <x v="0"/>
    <x v="52"/>
    <x v="80"/>
    <x v="17"/>
    <s v="-/-/-/2017/-"/>
    <s v="-/-/-/2020/-"/>
    <x v="172"/>
    <n v="2016"/>
    <s v="-/-/-/CT85"/>
    <s v="Kellerei Schreckbichl"/>
    <s v="Südtirolurlaub 2016"/>
    <d v="2020-10-22T00:00:00"/>
    <s v="super! Idealer Zeitpunkt für den Lagrein!"/>
    <n v="66.599999999999994"/>
    <n v="0"/>
    <s v="-"/>
    <m/>
    <m/>
    <s v="-"/>
    <m/>
    <m/>
    <s v="-"/>
    <m/>
    <m/>
    <s v="CT85"/>
    <n v="2017"/>
    <n v="2020"/>
    <m/>
    <m/>
    <n v="12.4853384"/>
    <n v="41.894801999999999"/>
    <n v="11.354780099999999"/>
    <n v="46.498112499999998"/>
    <s v="41,894802;12,4853384"/>
    <s v="46,4981125;11,3547801"/>
    <n v="2020"/>
    <d v="2020-08-23T00:00:00"/>
    <x v="25"/>
  </r>
  <r>
    <s v="R"/>
    <x v="14"/>
    <s v="I"/>
    <s v="Südtirol"/>
    <n v="3"/>
    <x v="0"/>
    <x v="52"/>
    <x v="81"/>
    <x v="1"/>
    <s v="-/-/-/2019/-"/>
    <s v="-/-/-/2025/-"/>
    <x v="210"/>
    <n v="2016"/>
    <s v="-/-/-/CT88"/>
    <s v="Kellerei Schreckbichl"/>
    <s v="Südtirolurlaub 2016"/>
    <m/>
    <m/>
    <n v="74.099999999999994"/>
    <n v="0"/>
    <s v="-"/>
    <m/>
    <m/>
    <s v="-"/>
    <m/>
    <m/>
    <s v="-"/>
    <m/>
    <m/>
    <s v="CT88"/>
    <n v="2019"/>
    <n v="2025"/>
    <m/>
    <m/>
    <n v="12.4853384"/>
    <n v="41.894801999999999"/>
    <n v="11.354780099999999"/>
    <n v="46.498112499999998"/>
    <s v="41,894802;12,4853384"/>
    <s v="46,4981125;11,3547801"/>
    <n v="2025"/>
    <m/>
    <x v="0"/>
  </r>
  <r>
    <s v="W"/>
    <x v="1"/>
    <s v="I"/>
    <s v="Südtirol"/>
    <n v="3"/>
    <x v="2"/>
    <x v="52"/>
    <x v="82"/>
    <x v="15"/>
    <s v="2017/-/-/2017/-"/>
    <s v="2022/-/-/2021/-"/>
    <x v="171"/>
    <n v="2016"/>
    <s v="92/-/-/92"/>
    <s v="Schreckbichl"/>
    <s v="Südtirolurlaub 2016"/>
    <m/>
    <m/>
    <n v="70.199999999999989"/>
    <n v="46.8"/>
    <n v="92"/>
    <n v="2017"/>
    <n v="2022"/>
    <s v="-"/>
    <m/>
    <m/>
    <s v="-"/>
    <m/>
    <m/>
    <n v="92"/>
    <n v="2017"/>
    <n v="2021"/>
    <m/>
    <m/>
    <n v="12.4853384"/>
    <n v="41.894801999999999"/>
    <n v="11.354780099999999"/>
    <n v="46.498112499999998"/>
    <s v="41,894802;12,4853384"/>
    <s v="46,4981125;11,3547801"/>
    <n v="2021"/>
    <d v="2020-08-22T00:00:00"/>
    <x v="14"/>
  </r>
  <r>
    <s v="W"/>
    <x v="1"/>
    <s v="I"/>
    <s v="Südtirol"/>
    <n v="0"/>
    <x v="0"/>
    <x v="52"/>
    <x v="378"/>
    <x v="31"/>
    <s v="-/-/-/-/-"/>
    <s v="-/-/-/-/-"/>
    <x v="1"/>
    <n v="2016"/>
    <s v="-/-/-/-"/>
    <s v="Schreckbichl"/>
    <s v="Südtirolurlaub 2016"/>
    <m/>
    <m/>
    <n v="0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10"/>
    <s v="I"/>
    <s v="Südtirol"/>
    <n v="3"/>
    <x v="0"/>
    <x v="52"/>
    <x v="83"/>
    <x v="22"/>
    <s v="2016/-/2016/2017/-"/>
    <s v="2022/-/2018/2023/-"/>
    <x v="189"/>
    <n v="2016"/>
    <s v="89/-/87/CT90"/>
    <s v="Schreckbichl"/>
    <s v="Südtirolurlaub 2016"/>
    <m/>
    <m/>
    <n v="64.5"/>
    <n v="0"/>
    <n v="89"/>
    <n v="2016"/>
    <n v="2022"/>
    <s v="-"/>
    <m/>
    <m/>
    <n v="87"/>
    <n v="2016"/>
    <n v="2018"/>
    <s v="CT90"/>
    <n v="2017"/>
    <n v="2023"/>
    <m/>
    <m/>
    <n v="12.4853384"/>
    <n v="41.894801999999999"/>
    <n v="11.354780099999999"/>
    <n v="46.498112499999998"/>
    <s v="41,894802;12,4853384"/>
    <s v="46,4981125;11,3547801"/>
    <n v="2018"/>
    <m/>
    <x v="0"/>
  </r>
  <r>
    <s v="R"/>
    <x v="14"/>
    <s v="I"/>
    <s v="Veneto"/>
    <n v="0"/>
    <x v="0"/>
    <x v="216"/>
    <x v="379"/>
    <x v="1"/>
    <s v="2017/-/-/-/-"/>
    <s v="2022/-/-/-/-"/>
    <x v="0"/>
    <n v="2016"/>
    <s v="90+/-/-/-"/>
    <s v="M-Preis"/>
    <s v="Geschenk Helli"/>
    <m/>
    <m/>
    <n v="0"/>
    <n v="0"/>
    <s v="90+"/>
    <n v="2017"/>
    <n v="2022"/>
    <s v="-"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2022"/>
    <m/>
    <x v="0"/>
  </r>
  <r>
    <s v="W"/>
    <x v="14"/>
    <s v="A"/>
    <s v="Steiermark"/>
    <n v="1"/>
    <x v="1"/>
    <x v="179"/>
    <x v="380"/>
    <x v="22"/>
    <s v="2018/-/-/-/-"/>
    <s v="2030/-/-/-/-"/>
    <x v="24"/>
    <n v="2016"/>
    <s v="93/-/-/-"/>
    <s v="Der Steirer"/>
    <s v="Kurztrip Graz"/>
    <m/>
    <m/>
    <n v="39.9"/>
    <n v="39.9"/>
    <n v="93"/>
    <n v="2018"/>
    <n v="2030"/>
    <s v="-"/>
    <m/>
    <m/>
    <s v="-"/>
    <m/>
    <m/>
    <m/>
    <m/>
    <m/>
    <m/>
    <m/>
    <n v="16.372504200000002"/>
    <n v="48.208353700000004"/>
    <n v="15.1666665"/>
    <n v="47.250000100000001"/>
    <s v="48,2083537;16,3725042"/>
    <s v="47,2500001;15,1666665"/>
    <n v="2030"/>
    <d v="2020-08-22T00:00:00"/>
    <x v="13"/>
  </r>
  <r>
    <s v="W"/>
    <x v="14"/>
    <s v="A"/>
    <s v="Steiermark"/>
    <n v="1"/>
    <x v="1"/>
    <x v="176"/>
    <x v="381"/>
    <x v="15"/>
    <s v="2024/-/2015/-/-"/>
    <s v="2040/-/2022/-/-"/>
    <x v="211"/>
    <n v="2016"/>
    <s v="92+/-/93/CT93"/>
    <s v="Der Steirer"/>
    <s v="Kurztrip Graz"/>
    <m/>
    <m/>
    <n v="40.9"/>
    <n v="40.9"/>
    <s v="92+"/>
    <n v="2024"/>
    <n v="2040"/>
    <s v="-"/>
    <m/>
    <m/>
    <n v="93"/>
    <n v="2015"/>
    <n v="2022"/>
    <s v="CT93"/>
    <m/>
    <m/>
    <m/>
    <m/>
    <n v="16.372504200000002"/>
    <n v="48.208353700000004"/>
    <n v="15.1666665"/>
    <n v="47.250000100000001"/>
    <s v="48,2083537;16,3725042"/>
    <s v="47,2500001;15,1666665"/>
    <n v="2022"/>
    <d v="2020-08-22T00:00:00"/>
    <x v="5"/>
  </r>
  <r>
    <s v="W"/>
    <x v="14"/>
    <s v="A"/>
    <s v="Steiermark"/>
    <n v="1"/>
    <x v="1"/>
    <x v="217"/>
    <x v="382"/>
    <x v="15"/>
    <s v="2016/-/2015/-/-"/>
    <s v="2023/-/2020/-/-"/>
    <x v="212"/>
    <n v="2016"/>
    <s v="91+/-/91/FS93"/>
    <s v="Der Steirer"/>
    <s v="Kurztrip Graz"/>
    <m/>
    <m/>
    <n v="34.9"/>
    <n v="34.9"/>
    <s v="91+"/>
    <n v="2016"/>
    <n v="2023"/>
    <s v="-"/>
    <m/>
    <m/>
    <n v="91"/>
    <n v="2015"/>
    <n v="2020"/>
    <s v="FS93"/>
    <m/>
    <m/>
    <m/>
    <m/>
    <n v="16.372504200000002"/>
    <n v="48.208353700000004"/>
    <n v="15.1666665"/>
    <n v="47.250000100000001"/>
    <s v="48,2083537;16,3725042"/>
    <s v="47,2500001;15,1666665"/>
    <n v="2020"/>
    <d v="2020-08-22T00:00:00"/>
    <x v="5"/>
  </r>
  <r>
    <s v="S"/>
    <x v="19"/>
    <s v="A"/>
    <s v="Steiermark"/>
    <n v="1"/>
    <x v="0"/>
    <x v="179"/>
    <x v="383"/>
    <x v="56"/>
    <s v="-/-/-/-/-"/>
    <s v="-/-/-/-/-"/>
    <x v="109"/>
    <n v="2016"/>
    <s v="-/-/-/-"/>
    <s v="Der Steirer"/>
    <s v="Kurztrip Graz"/>
    <m/>
    <m/>
    <n v="16.899999999999999"/>
    <n v="0"/>
    <s v="-"/>
    <m/>
    <m/>
    <s v="-"/>
    <m/>
    <m/>
    <s v="-"/>
    <m/>
    <m/>
    <m/>
    <m/>
    <m/>
    <m/>
    <m/>
    <n v="16.372504200000002"/>
    <n v="48.208353700000004"/>
    <n v="15.1666665"/>
    <n v="47.250000100000001"/>
    <s v="48,2083537;16,3725042"/>
    <s v="47,2500001;15,1666665"/>
    <n v="9999"/>
    <m/>
    <x v="0"/>
  </r>
  <r>
    <s v="S"/>
    <x v="5"/>
    <s v="A"/>
    <s v="Steiermark"/>
    <n v="1"/>
    <x v="0"/>
    <x v="218"/>
    <x v="384"/>
    <x v="6"/>
    <s v="-/-/-/-/-"/>
    <s v="-/-/-/-/-"/>
    <x v="213"/>
    <n v="2016"/>
    <s v="-/-/-/-"/>
    <s v="Der Steirer"/>
    <s v="Kurztrip Graz"/>
    <m/>
    <m/>
    <n v="25.9"/>
    <n v="0"/>
    <s v="-"/>
    <m/>
    <m/>
    <s v="-"/>
    <m/>
    <m/>
    <s v="-"/>
    <m/>
    <m/>
    <m/>
    <m/>
    <m/>
    <m/>
    <m/>
    <n v="16.372504200000002"/>
    <n v="48.208353700000004"/>
    <n v="15.1666665"/>
    <n v="47.250000100000001"/>
    <s v="48,2083537;16,3725042"/>
    <s v="47,2500001;15,1666665"/>
    <n v="9999"/>
    <m/>
    <x v="0"/>
  </r>
  <r>
    <s v="S"/>
    <x v="3"/>
    <s v="A"/>
    <s v="Steiermark"/>
    <n v="1"/>
    <x v="0"/>
    <x v="218"/>
    <x v="136"/>
    <x v="15"/>
    <s v="-/-/-/-/-"/>
    <s v="-/-/-/-/-"/>
    <x v="160"/>
    <n v="2016"/>
    <s v="-/-/-/-"/>
    <s v="Der Steirer"/>
    <s v="Kurztrip Graz"/>
    <m/>
    <m/>
    <n v="21.9"/>
    <n v="0"/>
    <s v="-"/>
    <m/>
    <m/>
    <s v="-"/>
    <m/>
    <m/>
    <s v="-"/>
    <m/>
    <m/>
    <m/>
    <m/>
    <m/>
    <m/>
    <m/>
    <n v="16.372504200000002"/>
    <n v="48.208353700000004"/>
    <n v="15.1666665"/>
    <n v="47.250000100000001"/>
    <s v="48,2083537;16,3725042"/>
    <s v="47,2500001;15,1666665"/>
    <n v="9999"/>
    <m/>
    <x v="0"/>
  </r>
  <r>
    <s v="S"/>
    <x v="12"/>
    <s v="I"/>
    <s v="Sizilien"/>
    <n v="2"/>
    <x v="0"/>
    <x v="80"/>
    <x v="385"/>
    <x v="6"/>
    <s v="-/-/-/-/-"/>
    <s v="-/-/-/-/-"/>
    <x v="79"/>
    <n v="2016"/>
    <s v="-/-/-/-"/>
    <s v="Perivancu"/>
    <s v="Sizilien 2016"/>
    <m/>
    <m/>
    <n v="56"/>
    <n v="0"/>
    <s v="-"/>
    <m/>
    <m/>
    <s v="-"/>
    <m/>
    <m/>
    <s v="-"/>
    <m/>
    <m/>
    <m/>
    <m/>
    <m/>
    <m/>
    <m/>
    <n v="12.4853384"/>
    <n v="41.894801999999999"/>
    <n v="14.155048000000001"/>
    <n v="37.587794000000002"/>
    <s v="41,894802;12,4853384"/>
    <s v="37,587794;14,155048"/>
    <n v="9999"/>
    <m/>
    <x v="0"/>
  </r>
  <r>
    <s v="R"/>
    <x v="10"/>
    <s v="I"/>
    <s v="Sizilien"/>
    <n v="1"/>
    <x v="1"/>
    <x v="219"/>
    <x v="386"/>
    <x v="1"/>
    <s v="-/-/2018/-/-"/>
    <s v="-/-/2026/-/-"/>
    <x v="77"/>
    <n v="2016"/>
    <s v="-/-/96+/CT95,5"/>
    <s v="Tenuta delle Terre Nerre"/>
    <s v="Sizilien 2016"/>
    <m/>
    <m/>
    <n v="65"/>
    <n v="65"/>
    <s v="-"/>
    <m/>
    <m/>
    <s v="-"/>
    <m/>
    <m/>
    <s v="96+"/>
    <n v="2018"/>
    <n v="2026"/>
    <s v="CT95,5"/>
    <m/>
    <m/>
    <m/>
    <m/>
    <n v="12.4853384"/>
    <n v="41.894801999999999"/>
    <n v="14.155048000000001"/>
    <n v="37.587794000000002"/>
    <s v="41,894802;12,4853384"/>
    <s v="37,587794;14,155048"/>
    <n v="2026"/>
    <d v="2020-08-23T00:00:00"/>
    <x v="19"/>
  </r>
  <r>
    <s v="R"/>
    <x v="10"/>
    <s v="I"/>
    <s v="Sizilien"/>
    <n v="3"/>
    <x v="3"/>
    <x v="219"/>
    <x v="387"/>
    <x v="1"/>
    <s v="2018/2016/2018/-/-"/>
    <s v="2028/2026/2025/-/-"/>
    <x v="76"/>
    <n v="2016"/>
    <s v="94/90/95+/-"/>
    <s v="Tenuta delle Terre Nerre"/>
    <s v="Sizilien 2016"/>
    <m/>
    <m/>
    <n v="90"/>
    <n v="90"/>
    <n v="94"/>
    <n v="2018"/>
    <n v="2028"/>
    <n v="90"/>
    <n v="2016"/>
    <n v="2026"/>
    <s v="95+"/>
    <n v="2018"/>
    <n v="2025"/>
    <m/>
    <m/>
    <m/>
    <m/>
    <m/>
    <n v="12.4853384"/>
    <n v="41.894801999999999"/>
    <n v="14.155048000000001"/>
    <n v="37.587794000000002"/>
    <s v="41,894802;12,4853384"/>
    <s v="37,587794;14,155048"/>
    <n v="2025"/>
    <d v="2020-08-23T00:00:00"/>
    <x v="25"/>
  </r>
  <r>
    <s v="W"/>
    <x v="10"/>
    <s v="I"/>
    <s v="Sizilien"/>
    <n v="3"/>
    <x v="2"/>
    <x v="219"/>
    <x v="388"/>
    <x v="6"/>
    <s v="-/2016/2016/-/-"/>
    <s v="-/2024/2021/-/-"/>
    <x v="76"/>
    <n v="2016"/>
    <s v="-/91/94/-"/>
    <s v="Tenuta delle Terre Nerre"/>
    <s v="Sizilien 2016"/>
    <m/>
    <m/>
    <n v="90"/>
    <n v="60"/>
    <s v="-"/>
    <m/>
    <m/>
    <n v="91"/>
    <n v="2016"/>
    <n v="2024"/>
    <n v="94"/>
    <n v="2016"/>
    <n v="2021"/>
    <m/>
    <m/>
    <m/>
    <m/>
    <m/>
    <n v="12.4853384"/>
    <n v="41.894801999999999"/>
    <n v="14.155048000000001"/>
    <n v="37.587794000000002"/>
    <s v="41,894802;12,4853384"/>
    <s v="37,587794;14,155048"/>
    <n v="2021"/>
    <d v="2020-08-22T00:00:00"/>
    <x v="16"/>
  </r>
  <r>
    <s v="W"/>
    <x v="1"/>
    <s v="I"/>
    <s v="Sizilien"/>
    <n v="2"/>
    <x v="0"/>
    <x v="220"/>
    <x v="389"/>
    <x v="37"/>
    <s v="2017/-/2017/-/-"/>
    <s v="2019/-/2020/-/-"/>
    <x v="76"/>
    <n v="2016"/>
    <s v="86/-/88/VI88"/>
    <s v="Ciro Biondi"/>
    <s v="Sizilien 2016"/>
    <m/>
    <m/>
    <n v="60"/>
    <n v="0"/>
    <n v="86"/>
    <n v="2017"/>
    <n v="2019"/>
    <s v="-"/>
    <m/>
    <m/>
    <n v="88"/>
    <n v="2017"/>
    <n v="2020"/>
    <s v="VI88"/>
    <m/>
    <m/>
    <m/>
    <m/>
    <n v="12.4853384"/>
    <n v="41.894801999999999"/>
    <n v="14.155048000000001"/>
    <n v="37.587794000000002"/>
    <s v="41,894802;12,4853384"/>
    <s v="37,587794;14,155048"/>
    <n v="2019"/>
    <m/>
    <x v="0"/>
  </r>
  <r>
    <s v="W"/>
    <x v="14"/>
    <s v="I"/>
    <s v="Sizilien"/>
    <n v="4"/>
    <x v="0"/>
    <x v="220"/>
    <x v="389"/>
    <x v="37"/>
    <s v="-/-/-/-/-"/>
    <s v="-/-/-/-/-"/>
    <x v="76"/>
    <n v="2016"/>
    <s v="-/-/-/-"/>
    <s v="Ciro Biondi"/>
    <s v="Sizilien 2016"/>
    <m/>
    <m/>
    <n v="120"/>
    <n v="0"/>
    <s v="-"/>
    <m/>
    <m/>
    <s v="-"/>
    <m/>
    <m/>
    <s v="-"/>
    <m/>
    <m/>
    <m/>
    <m/>
    <m/>
    <m/>
    <m/>
    <n v="12.4853384"/>
    <n v="41.894801999999999"/>
    <n v="14.155048000000001"/>
    <n v="37.587794000000002"/>
    <s v="41,894802;12,4853384"/>
    <s v="37,587794;14,155048"/>
    <n v="9999"/>
    <m/>
    <x v="0"/>
  </r>
  <r>
    <s v="RM"/>
    <x v="14"/>
    <s v="I"/>
    <s v="Sizilien"/>
    <n v="1"/>
    <x v="1"/>
    <x v="220"/>
    <x v="390"/>
    <x v="1"/>
    <s v="2016/-/2015/-/-"/>
    <s v="2024/-/2021/-/-"/>
    <x v="23"/>
    <n v="2016"/>
    <s v="89/-/89+?/VI89+"/>
    <s v="Ciro Biondi"/>
    <s v="Sizilien 2016"/>
    <m/>
    <m/>
    <n v="60"/>
    <n v="60"/>
    <n v="89"/>
    <n v="2016"/>
    <n v="2024"/>
    <s v="-"/>
    <m/>
    <m/>
    <s v="89+?"/>
    <n v="2015"/>
    <n v="2021"/>
    <s v="VI89+"/>
    <m/>
    <m/>
    <m/>
    <m/>
    <n v="12.4853384"/>
    <n v="41.894801999999999"/>
    <n v="14.155048000000001"/>
    <n v="37.587794000000002"/>
    <s v="41,894802;12,4853384"/>
    <s v="37,587794;14,155048"/>
    <n v="2021"/>
    <d v="2021-04-16T00:00:00"/>
    <x v="26"/>
  </r>
  <r>
    <s v="RM"/>
    <x v="10"/>
    <s v="I"/>
    <s v="Sizilien"/>
    <n v="1"/>
    <x v="0"/>
    <x v="220"/>
    <x v="391"/>
    <x v="1"/>
    <s v="2017/-/2019/-/-"/>
    <s v="2022/-/2024/-/-"/>
    <x v="23"/>
    <n v="2016"/>
    <s v="89/-/94/VI94"/>
    <s v="Ciro Biondi"/>
    <s v="Sizilien 2016"/>
    <m/>
    <m/>
    <n v="60"/>
    <n v="0"/>
    <n v="89"/>
    <n v="2017"/>
    <n v="2022"/>
    <s v="-"/>
    <m/>
    <m/>
    <n v="94"/>
    <n v="2019"/>
    <n v="2024"/>
    <s v="VI94"/>
    <m/>
    <m/>
    <m/>
    <m/>
    <n v="12.4853384"/>
    <n v="41.894801999999999"/>
    <n v="14.155048000000001"/>
    <n v="37.587794000000002"/>
    <s v="41,894802;12,4853384"/>
    <s v="37,587794;14,155048"/>
    <n v="2022"/>
    <m/>
    <x v="0"/>
  </r>
  <r>
    <s v="R"/>
    <x v="10"/>
    <s v="I"/>
    <s v="Sizilien"/>
    <n v="3"/>
    <x v="0"/>
    <x v="220"/>
    <x v="391"/>
    <x v="1"/>
    <s v="2017/-/2019/-/-"/>
    <s v="2022/-/2024/-/-"/>
    <x v="76"/>
    <n v="2016"/>
    <s v="89/-/94/VI94"/>
    <s v="Ciro Biondi"/>
    <s v="Sizilien 2016"/>
    <m/>
    <m/>
    <n v="90"/>
    <n v="0"/>
    <n v="89"/>
    <n v="2017"/>
    <n v="2022"/>
    <s v="-"/>
    <m/>
    <m/>
    <n v="94"/>
    <n v="2019"/>
    <n v="2024"/>
    <s v="VI94"/>
    <m/>
    <m/>
    <m/>
    <m/>
    <n v="12.4853384"/>
    <n v="41.894801999999999"/>
    <n v="14.155048000000001"/>
    <n v="37.587794000000002"/>
    <s v="41,894802;12,4853384"/>
    <s v="37,587794;14,155048"/>
    <n v="2022"/>
    <m/>
    <x v="0"/>
  </r>
  <r>
    <s v="R"/>
    <x v="8"/>
    <s v="I"/>
    <s v="Sizilien"/>
    <n v="3"/>
    <x v="0"/>
    <x v="220"/>
    <x v="391"/>
    <x v="1"/>
    <s v="-/2014/-/-/-"/>
    <s v="-/2024/-/-/-"/>
    <x v="76"/>
    <n v="2016"/>
    <s v="-/92/-/-"/>
    <s v="Ciro Biondi"/>
    <s v="Sizilien 2016"/>
    <m/>
    <m/>
    <n v="90"/>
    <n v="0"/>
    <s v="-"/>
    <m/>
    <m/>
    <n v="92"/>
    <n v="2014"/>
    <n v="2024"/>
    <s v="-"/>
    <m/>
    <m/>
    <m/>
    <m/>
    <m/>
    <m/>
    <m/>
    <n v="12.4853384"/>
    <n v="41.894801999999999"/>
    <n v="14.155048000000001"/>
    <n v="37.587794000000002"/>
    <s v="41,894802;12,4853384"/>
    <s v="37,587794;14,155048"/>
    <n v="2024"/>
    <m/>
    <x v="0"/>
  </r>
  <r>
    <s v="R"/>
    <x v="14"/>
    <s v="I"/>
    <s v="Sizilien"/>
    <n v="1"/>
    <x v="0"/>
    <x v="39"/>
    <x v="392"/>
    <x v="1"/>
    <s v="2016/-/-/-/-"/>
    <s v="2024/-/-/-/-"/>
    <x v="14"/>
    <n v="2016"/>
    <s v="93+/-/-/CT87,3"/>
    <s v="Feudo Maccari"/>
    <s v="Sizilien 2016"/>
    <m/>
    <m/>
    <n v="25"/>
    <n v="0"/>
    <s v="93+"/>
    <n v="2016"/>
    <n v="2024"/>
    <s v="-"/>
    <m/>
    <m/>
    <s v="-"/>
    <m/>
    <m/>
    <s v="CT87,3"/>
    <m/>
    <m/>
    <m/>
    <m/>
    <n v="12.4853384"/>
    <n v="41.894801999999999"/>
    <n v="14.155048000000001"/>
    <n v="37.587794000000002"/>
    <s v="41,894802;12,4853384"/>
    <s v="37,587794;14,155048"/>
    <n v="2024"/>
    <m/>
    <x v="0"/>
  </r>
  <r>
    <s v="Ü"/>
    <x v="14"/>
    <s v="I"/>
    <s v="Sizilien"/>
    <n v="1"/>
    <x v="1"/>
    <x v="39"/>
    <x v="393"/>
    <x v="46"/>
    <s v="-/-/-/-/-"/>
    <s v="-/-/-/-/-"/>
    <x v="40"/>
    <n v="2016"/>
    <s v="-/-/-/-"/>
    <s v="Feudo Maccari"/>
    <s v="Sizilien 2016"/>
    <m/>
    <m/>
    <n v="20"/>
    <n v="20"/>
    <s v="-"/>
    <m/>
    <m/>
    <s v="-"/>
    <m/>
    <m/>
    <s v="-"/>
    <m/>
    <m/>
    <m/>
    <m/>
    <m/>
    <m/>
    <m/>
    <n v="12.4853384"/>
    <n v="41.894801999999999"/>
    <n v="14.155048000000001"/>
    <n v="37.587794000000002"/>
    <s v="41,894802;12,4853384"/>
    <s v="37,587794;14,155048"/>
    <n v="9999"/>
    <d v="2020-10-03T00:00:00"/>
    <x v="18"/>
  </r>
  <r>
    <s v="R"/>
    <x v="10"/>
    <s v="I"/>
    <s v="Sizilien"/>
    <n v="6"/>
    <x v="0"/>
    <x v="39"/>
    <x v="65"/>
    <x v="26"/>
    <s v="2016/2017/2016/-/-"/>
    <s v="2024/2024/2017/-/-"/>
    <x v="40"/>
    <n v="2016"/>
    <s v="93/90/87+/-"/>
    <s v="Feudo Maccari"/>
    <s v="Sizilien 2016"/>
    <m/>
    <m/>
    <n v="120"/>
    <n v="0"/>
    <n v="93"/>
    <n v="2016"/>
    <n v="2024"/>
    <n v="90"/>
    <n v="2017"/>
    <n v="2024"/>
    <s v="87+"/>
    <n v="2016"/>
    <n v="2017"/>
    <m/>
    <m/>
    <m/>
    <m/>
    <m/>
    <n v="12.4853384"/>
    <n v="41.894801999999999"/>
    <n v="14.155048000000001"/>
    <n v="37.587794000000002"/>
    <s v="41,894802;12,4853384"/>
    <s v="37,587794;14,155048"/>
    <n v="2017"/>
    <m/>
    <x v="0"/>
  </r>
  <r>
    <s v="R"/>
    <x v="14"/>
    <s v="I"/>
    <s v="Sizilien"/>
    <n v="3"/>
    <x v="0"/>
    <x v="221"/>
    <x v="394"/>
    <x v="1"/>
    <s v="2017/-/2018/-/-"/>
    <s v="2030/-/2022/-/-"/>
    <x v="76"/>
    <n v="2016"/>
    <s v="92/-/91/-"/>
    <s v="Benanti"/>
    <s v="Sizilien 2016"/>
    <m/>
    <m/>
    <n v="90"/>
    <n v="0"/>
    <n v="92"/>
    <n v="2017"/>
    <n v="2030"/>
    <s v="-"/>
    <m/>
    <m/>
    <n v="91"/>
    <n v="2018"/>
    <n v="2022"/>
    <m/>
    <m/>
    <m/>
    <m/>
    <m/>
    <n v="12.4853384"/>
    <n v="41.894801999999999"/>
    <n v="14.155048000000001"/>
    <n v="37.587794000000002"/>
    <s v="41,894802;12,4853384"/>
    <s v="37,587794;14,155048"/>
    <n v="2022"/>
    <m/>
    <x v="0"/>
  </r>
  <r>
    <s v="Ü"/>
    <x v="10"/>
    <s v="I"/>
    <s v="Sizilien"/>
    <n v="1"/>
    <x v="1"/>
    <x v="197"/>
    <x v="341"/>
    <x v="38"/>
    <s v="-/-/2015/-/-"/>
    <s v="-/-/2020/-/-"/>
    <x v="214"/>
    <n v="2016"/>
    <s v="-/-/92/VI92"/>
    <s v="Lipari Feinkost"/>
    <s v="Sizilien 2016"/>
    <m/>
    <m/>
    <n v="32"/>
    <n v="32"/>
    <s v="-"/>
    <m/>
    <m/>
    <s v="-"/>
    <m/>
    <m/>
    <n v="92"/>
    <n v="2015"/>
    <n v="2020"/>
    <s v="VI92"/>
    <m/>
    <m/>
    <m/>
    <m/>
    <n v="12.4853384"/>
    <n v="41.894801999999999"/>
    <n v="14.155048000000001"/>
    <n v="37.587794000000002"/>
    <s v="41,894802;12,4853384"/>
    <s v="37,587794;14,155048"/>
    <n v="2020"/>
    <d v="2020-10-03T00:00:00"/>
    <x v="1"/>
  </r>
  <r>
    <s v="Ü"/>
    <x v="14"/>
    <s v="I"/>
    <s v="Sizilien"/>
    <n v="1"/>
    <x v="0"/>
    <x v="195"/>
    <x v="341"/>
    <x v="65"/>
    <s v="2015/-/-/-/-"/>
    <s v="2028/-/-/-/-"/>
    <x v="149"/>
    <n v="2016"/>
    <s v="93/-/-/-"/>
    <s v="Lipari Feinkost"/>
    <s v="Sizilien 2016"/>
    <m/>
    <m/>
    <n v="19"/>
    <n v="0"/>
    <n v="93"/>
    <n v="2015"/>
    <n v="2028"/>
    <s v="-"/>
    <m/>
    <m/>
    <s v="-"/>
    <m/>
    <m/>
    <m/>
    <m/>
    <m/>
    <m/>
    <m/>
    <n v="12.4853384"/>
    <n v="41.894801999999999"/>
    <n v="14.155048000000001"/>
    <n v="37.587794000000002"/>
    <s v="41,894802;12,4853384"/>
    <s v="37,587794;14,155048"/>
    <n v="2028"/>
    <m/>
    <x v="0"/>
  </r>
  <r>
    <s v="Ü"/>
    <x v="14"/>
    <s v="I"/>
    <s v="Sizilien"/>
    <n v="1"/>
    <x v="0"/>
    <x v="81"/>
    <x v="21"/>
    <x v="65"/>
    <s v="2015/-/-/-/-"/>
    <s v="2019/-/-/-/-"/>
    <x v="214"/>
    <n v="2016"/>
    <s v="86/-/-/-"/>
    <s v="Lipari Feinkost"/>
    <s v="Sizilien 2016"/>
    <m/>
    <m/>
    <n v="32"/>
    <n v="0"/>
    <n v="86"/>
    <n v="2015"/>
    <n v="2019"/>
    <s v="-"/>
    <m/>
    <m/>
    <s v="-"/>
    <m/>
    <m/>
    <m/>
    <m/>
    <m/>
    <m/>
    <m/>
    <n v="12.4853384"/>
    <n v="41.894801999999999"/>
    <n v="14.155048000000001"/>
    <n v="37.587794000000002"/>
    <s v="41,894802;12,4853384"/>
    <s v="37,587794;14,155048"/>
    <n v="2019"/>
    <m/>
    <x v="0"/>
  </r>
  <r>
    <s v="R"/>
    <x v="5"/>
    <s v="I"/>
    <s v="Sizilien"/>
    <n v="3"/>
    <x v="0"/>
    <x v="81"/>
    <x v="326"/>
    <x v="62"/>
    <s v="2015/-/-/-/-"/>
    <s v="2022/-/-/-/-"/>
    <x v="149"/>
    <n v="2016"/>
    <s v="92+/-/-/CT90,1"/>
    <s v="Tenuta di Castellaro"/>
    <s v="Sizilien 2016"/>
    <m/>
    <m/>
    <n v="57"/>
    <n v="0"/>
    <s v="92+"/>
    <n v="2015"/>
    <n v="2022"/>
    <s v="-"/>
    <m/>
    <m/>
    <s v="-"/>
    <m/>
    <m/>
    <s v="CT90,1"/>
    <m/>
    <m/>
    <m/>
    <m/>
    <n v="12.4853384"/>
    <n v="41.894801999999999"/>
    <n v="14.155048000000001"/>
    <n v="37.587794000000002"/>
    <s v="41,894802;12,4853384"/>
    <s v="37,587794;14,155048"/>
    <n v="2022"/>
    <m/>
    <x v="0"/>
  </r>
  <r>
    <s v="W"/>
    <x v="10"/>
    <s v="A"/>
    <s v="Steiermark"/>
    <n v="3"/>
    <x v="0"/>
    <x v="179"/>
    <x v="395"/>
    <x v="15"/>
    <s v="-/-/-/-/-"/>
    <s v="-/-/-/-/-"/>
    <x v="215"/>
    <n v="2016"/>
    <s v="-/-/-/FS91-93"/>
    <s v="Polz"/>
    <s v="Urlaub Laschitz"/>
    <m/>
    <m/>
    <n v="89.1"/>
    <n v="0"/>
    <s v="-"/>
    <m/>
    <m/>
    <s v="-"/>
    <m/>
    <m/>
    <s v="-"/>
    <m/>
    <m/>
    <s v="FS91-93"/>
    <m/>
    <m/>
    <m/>
    <m/>
    <n v="16.372504200000002"/>
    <n v="48.208353700000004"/>
    <n v="15.1666665"/>
    <n v="47.250000100000001"/>
    <s v="48,2083537;16,3725042"/>
    <s v="47,2500001;15,1666665"/>
    <n v="9999"/>
    <d v="2020-08-22T00:00:00"/>
    <x v="5"/>
  </r>
  <r>
    <s v="W"/>
    <x v="10"/>
    <s v="A"/>
    <s v="Steiermark"/>
    <n v="3"/>
    <x v="3"/>
    <x v="178"/>
    <x v="396"/>
    <x v="15"/>
    <s v="-/2019/-/-/-"/>
    <s v="-/2022/-/-/-"/>
    <x v="159"/>
    <n v="2016"/>
    <s v="-/91/-/FS95"/>
    <s v="Tement"/>
    <s v="Urlaub Laschitz"/>
    <m/>
    <m/>
    <n v="112.5"/>
    <n v="112.5"/>
    <s v="-"/>
    <m/>
    <m/>
    <n v="91"/>
    <n v="2019"/>
    <n v="2022"/>
    <s v="-"/>
    <m/>
    <m/>
    <s v="FS95"/>
    <m/>
    <m/>
    <m/>
    <m/>
    <n v="16.372504200000002"/>
    <n v="48.208353700000004"/>
    <n v="15.1666665"/>
    <n v="47.250000100000001"/>
    <s v="48,2083537;16,3725042"/>
    <s v="47,2500001;15,1666665"/>
    <n v="2022"/>
    <d v="2020-08-22T00:00:00"/>
    <x v="22"/>
  </r>
  <r>
    <s v="R"/>
    <x v="8"/>
    <s v="I"/>
    <s v="Veneto"/>
    <n v="1"/>
    <x v="0"/>
    <x v="190"/>
    <x v="332"/>
    <x v="1"/>
    <s v="2015/-/2015/-/-"/>
    <s v="2022/-/2021/-/-"/>
    <x v="183"/>
    <n v="2016"/>
    <s v="90/-/93/GR3"/>
    <s v="Enoteca Verona"/>
    <s v="Verona 2016"/>
    <m/>
    <m/>
    <n v="27"/>
    <n v="0"/>
    <n v="90"/>
    <n v="2015"/>
    <n v="2022"/>
    <s v="-"/>
    <m/>
    <m/>
    <n v="93"/>
    <n v="2015"/>
    <n v="2021"/>
    <s v="GR3"/>
    <m/>
    <m/>
    <m/>
    <m/>
    <n v="12.4853384"/>
    <n v="41.894801999999999"/>
    <n v="10.9924122"/>
    <n v="45.438495799999998"/>
    <s v="41,894802;12,4853384"/>
    <s v="45,4384958;10,9924122"/>
    <n v="2021"/>
    <m/>
    <x v="0"/>
  </r>
  <r>
    <s v="R"/>
    <x v="8"/>
    <s v="I"/>
    <s v="Veneto"/>
    <n v="2"/>
    <x v="0"/>
    <x v="222"/>
    <x v="397"/>
    <x v="1"/>
    <s v="-/-/-/-/-"/>
    <s v="-/-/-/-/-"/>
    <x v="76"/>
    <n v="2016"/>
    <s v="-/-/-/CT90"/>
    <s v="Enoteca Verona"/>
    <s v="Verona 2016"/>
    <m/>
    <m/>
    <n v="60"/>
    <n v="0"/>
    <s v="-"/>
    <m/>
    <m/>
    <m/>
    <m/>
    <m/>
    <s v="-"/>
    <m/>
    <m/>
    <s v="CT90"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10"/>
    <s v="I"/>
    <s v="Veneto"/>
    <n v="6"/>
    <x v="0"/>
    <x v="223"/>
    <x v="398"/>
    <x v="6"/>
    <s v="-/-/-/2015/-"/>
    <s v="-/-/-/2018/-"/>
    <x v="32"/>
    <n v="2016"/>
    <s v="-/-/-/GR3, CT88,7"/>
    <s v="Cavalchina"/>
    <s v="Verona 2016"/>
    <m/>
    <m/>
    <n v="48"/>
    <n v="0"/>
    <s v="-"/>
    <m/>
    <m/>
    <m/>
    <m/>
    <m/>
    <s v="-"/>
    <m/>
    <m/>
    <s v="GR3, CT88,7"/>
    <n v="2015"/>
    <n v="2018"/>
    <m/>
    <m/>
    <n v="12.4853384"/>
    <n v="41.894801999999999"/>
    <n v="10.9924122"/>
    <n v="45.438495799999998"/>
    <s v="41,894802;12,4853384"/>
    <s v="45,4384958;10,9924122"/>
    <n v="2018"/>
    <m/>
    <x v="0"/>
  </r>
  <r>
    <s v="Ü"/>
    <x v="14"/>
    <s v="I"/>
    <s v="Veneto"/>
    <n v="1"/>
    <x v="0"/>
    <x v="223"/>
    <x v="399"/>
    <x v="6"/>
    <s v="-/-/-/-/-"/>
    <s v="-/-/-/-/-"/>
    <x v="216"/>
    <n v="2016"/>
    <s v="-/-/-/-"/>
    <s v="Cavalchina"/>
    <s v="Verona 2016"/>
    <m/>
    <m/>
    <n v="7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10"/>
    <s v="I"/>
    <s v="Veneto"/>
    <n v="3"/>
    <x v="0"/>
    <x v="43"/>
    <x v="400"/>
    <x v="28"/>
    <s v="-/2016/-/-/-"/>
    <s v="-/2019/-/-/-"/>
    <x v="18"/>
    <n v="2016"/>
    <s v="-/89/-/-"/>
    <s v="Inama"/>
    <s v="Verona 2016"/>
    <m/>
    <m/>
    <n v="48"/>
    <n v="0"/>
    <s v="-"/>
    <m/>
    <m/>
    <n v="89"/>
    <n v="2016"/>
    <n v="2019"/>
    <s v="-"/>
    <m/>
    <m/>
    <m/>
    <m/>
    <m/>
    <m/>
    <m/>
    <n v="12.4853384"/>
    <n v="41.894801999999999"/>
    <n v="10.9924122"/>
    <n v="45.438495799999998"/>
    <s v="41,894802;12,4853384"/>
    <s v="45,4384958;10,9924122"/>
    <n v="2019"/>
    <m/>
    <x v="0"/>
  </r>
  <r>
    <s v="W"/>
    <x v="14"/>
    <s v="I"/>
    <s v="Veneto"/>
    <n v="9"/>
    <x v="0"/>
    <x v="43"/>
    <x v="401"/>
    <x v="15"/>
    <s v="-/2016/-/-/-"/>
    <s v="-/2020/-/-/-"/>
    <x v="16"/>
    <n v="2016"/>
    <s v="-/88/-/-"/>
    <s v="Inama"/>
    <s v="Verona 2016"/>
    <m/>
    <m/>
    <n v="189"/>
    <n v="0"/>
    <s v="-"/>
    <m/>
    <m/>
    <n v="88"/>
    <n v="2016"/>
    <n v="2020"/>
    <s v="-"/>
    <m/>
    <m/>
    <m/>
    <m/>
    <m/>
    <m/>
    <m/>
    <n v="12.4853384"/>
    <n v="41.894801999999999"/>
    <n v="10.9924122"/>
    <n v="45.438495799999998"/>
    <s v="41,894802;12,4853384"/>
    <s v="45,4384958;10,9924122"/>
    <n v="2020"/>
    <d v="2020-08-22T00:00:00"/>
    <x v="9"/>
  </r>
  <r>
    <s v="RM"/>
    <x v="8"/>
    <s v="I"/>
    <s v="Veneto"/>
    <n v="1"/>
    <x v="0"/>
    <x v="43"/>
    <x v="402"/>
    <x v="49"/>
    <s v="2015/2017/-/-/-"/>
    <s v="2022/2027/-/-/-"/>
    <x v="23"/>
    <n v="2016"/>
    <s v="92/90/-/-"/>
    <s v="Inama"/>
    <s v="Verona 2016"/>
    <m/>
    <m/>
    <n v="60"/>
    <n v="0"/>
    <n v="92"/>
    <n v="2015"/>
    <n v="2022"/>
    <n v="90"/>
    <n v="2017"/>
    <n v="2027"/>
    <s v="-"/>
    <m/>
    <m/>
    <m/>
    <m/>
    <m/>
    <m/>
    <m/>
    <n v="12.4853384"/>
    <n v="41.894801999999999"/>
    <n v="10.9924122"/>
    <n v="45.438495799999998"/>
    <s v="41,894802;12,4853384"/>
    <s v="45,4384958;10,9924122"/>
    <n v="2022"/>
    <m/>
    <x v="0"/>
  </r>
  <r>
    <s v="R"/>
    <x v="5"/>
    <s v="I"/>
    <s v="Veneto"/>
    <n v="3"/>
    <x v="0"/>
    <x v="43"/>
    <x v="403"/>
    <x v="49"/>
    <s v="-/2016/-/-/-"/>
    <s v="-/2021/-/-/-"/>
    <x v="76"/>
    <n v="2016"/>
    <s v="-/90/-/-"/>
    <s v="Inama"/>
    <s v="Verona 2016"/>
    <m/>
    <m/>
    <n v="90"/>
    <n v="0"/>
    <s v="-"/>
    <m/>
    <m/>
    <n v="90"/>
    <n v="2016"/>
    <n v="2021"/>
    <s v="-"/>
    <m/>
    <m/>
    <m/>
    <m/>
    <m/>
    <m/>
    <m/>
    <n v="12.4853384"/>
    <n v="41.894801999999999"/>
    <n v="10.9924122"/>
    <n v="45.438495799999998"/>
    <s v="41,894802;12,4853384"/>
    <s v="45,4384958;10,9924122"/>
    <n v="2021"/>
    <m/>
    <x v="0"/>
  </r>
  <r>
    <s v="R"/>
    <x v="5"/>
    <s v="I"/>
    <s v="Veneto"/>
    <n v="3"/>
    <x v="1"/>
    <x v="224"/>
    <x v="404"/>
    <x v="1"/>
    <s v="-/-/-/-/-"/>
    <s v="-/-/-/-/-"/>
    <x v="19"/>
    <n v="2016"/>
    <s v="-/-/-/-"/>
    <s v="Begali"/>
    <s v="Verona 2016"/>
    <m/>
    <m/>
    <n v="72"/>
    <n v="24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d v="2020-08-23T00:00:00"/>
    <x v="8"/>
  </r>
  <r>
    <s v="R"/>
    <x v="8"/>
    <s v="I"/>
    <s v="Veneto"/>
    <n v="3"/>
    <x v="1"/>
    <x v="224"/>
    <x v="405"/>
    <x v="1"/>
    <s v="2017/-/-/-/-"/>
    <s v="2030/-/-/-/-"/>
    <x v="76"/>
    <n v="2016"/>
    <s v="94/-/-/CT92"/>
    <s v="Begali"/>
    <s v="Verona 2016"/>
    <m/>
    <m/>
    <n v="90"/>
    <n v="30"/>
    <n v="94"/>
    <n v="2017"/>
    <n v="2030"/>
    <m/>
    <m/>
    <m/>
    <s v="-"/>
    <m/>
    <m/>
    <s v="CT92"/>
    <m/>
    <m/>
    <m/>
    <m/>
    <n v="12.4853384"/>
    <n v="41.894801999999999"/>
    <n v="10.9924122"/>
    <n v="45.438495799999998"/>
    <s v="41,894802;12,4853384"/>
    <s v="45,4384958;10,9924122"/>
    <n v="2030"/>
    <d v="2020-08-23T00:00:00"/>
    <x v="8"/>
  </r>
  <r>
    <s v="Ü"/>
    <x v="8"/>
    <s v="I"/>
    <s v="Veneto"/>
    <n v="1"/>
    <x v="0"/>
    <x v="224"/>
    <x v="406"/>
    <x v="1"/>
    <s v="-/-/-/-/-"/>
    <s v="-/-/-/-/-"/>
    <x v="40"/>
    <n v="2016"/>
    <s v="-/-/-/-"/>
    <s v="Begali"/>
    <s v="Verona 2016"/>
    <m/>
    <m/>
    <n v="20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R"/>
    <x v="13"/>
    <s v="I"/>
    <s v="Veneto"/>
    <n v="3"/>
    <x v="0"/>
    <x v="225"/>
    <x v="407"/>
    <x v="1"/>
    <s v="-/-/-/-/-"/>
    <s v="-/-/-/-/-"/>
    <x v="19"/>
    <n v="2016"/>
    <s v="-/-/-/CT92,5"/>
    <s v="L'Arco"/>
    <s v="Verona 2016"/>
    <m/>
    <m/>
    <n v="72"/>
    <n v="0"/>
    <s v="-"/>
    <m/>
    <m/>
    <m/>
    <m/>
    <m/>
    <s v="-"/>
    <m/>
    <m/>
    <s v="CT92,5"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R"/>
    <x v="17"/>
    <s v="I"/>
    <s v="Veneto"/>
    <n v="3"/>
    <x v="7"/>
    <x v="225"/>
    <x v="408"/>
    <x v="1"/>
    <s v="-/-/-/-/-"/>
    <s v="-/-/-/-/-"/>
    <x v="11"/>
    <n v="2016"/>
    <s v="-/-/-/92"/>
    <s v="L'Arco"/>
    <s v="Verona 2016"/>
    <m/>
    <m/>
    <n v="105"/>
    <n v="0"/>
    <s v="-"/>
    <m/>
    <m/>
    <m/>
    <m/>
    <m/>
    <s v="-"/>
    <m/>
    <m/>
    <n v="92"/>
    <m/>
    <m/>
    <m/>
    <m/>
    <n v="12.4853384"/>
    <n v="41.894801999999999"/>
    <n v="10.9924122"/>
    <n v="45.438495799999998"/>
    <s v="41,894802;12,4853384"/>
    <s v="45,4384958;10,9924122"/>
    <n v="9999"/>
    <d v="2020-08-23T00:00:00"/>
    <x v="11"/>
  </r>
  <r>
    <s v="Ü"/>
    <x v="10"/>
    <s v="I"/>
    <s v="Veneto"/>
    <n v="1"/>
    <x v="0"/>
    <x v="226"/>
    <x v="409"/>
    <x v="28"/>
    <s v="-/-/-/-/-"/>
    <s v="-/-/-/-/-"/>
    <x v="79"/>
    <n v="2016"/>
    <s v="-/-/-/-"/>
    <s v="Coffele"/>
    <s v="Verona 2016"/>
    <m/>
    <m/>
    <n v="28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10"/>
    <s v="I"/>
    <s v="Veneto"/>
    <n v="3"/>
    <x v="0"/>
    <x v="226"/>
    <x v="410"/>
    <x v="28"/>
    <s v="-/-/-/-/-"/>
    <s v="-/-/-/-/-"/>
    <x v="217"/>
    <n v="2016"/>
    <s v="-/-/-/-"/>
    <s v="Coffele"/>
    <s v="Verona 2016"/>
    <m/>
    <m/>
    <n v="42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10"/>
    <s v="I"/>
    <s v="Veneto"/>
    <n v="3"/>
    <x v="2"/>
    <x v="227"/>
    <x v="411"/>
    <x v="28"/>
    <s v="2017/-/2020/-/-"/>
    <s v="2024/-/2027/-/-"/>
    <x v="149"/>
    <n v="2016"/>
    <s v="92/-/91/CT90,9"/>
    <s v="Pieropan"/>
    <s v="Verona 2016"/>
    <m/>
    <m/>
    <n v="57"/>
    <n v="38"/>
    <n v="92"/>
    <n v="2017"/>
    <n v="2024"/>
    <m/>
    <m/>
    <m/>
    <n v="91"/>
    <n v="2020"/>
    <n v="2027"/>
    <s v="CT90,9"/>
    <m/>
    <m/>
    <m/>
    <m/>
    <n v="12.4853384"/>
    <n v="41.894801999999999"/>
    <n v="10.9924122"/>
    <n v="45.438495799999998"/>
    <s v="41,894802;12,4853384"/>
    <s v="45,4384958;10,9924122"/>
    <n v="2024"/>
    <d v="2020-08-22T00:00:00"/>
    <x v="14"/>
  </r>
  <r>
    <s v="W"/>
    <x v="1"/>
    <s v="A"/>
    <s v="NÖ"/>
    <n v="6"/>
    <x v="0"/>
    <x v="228"/>
    <x v="412"/>
    <x v="16"/>
    <s v="-/-/-/-/-"/>
    <s v="-/-/-/-/-"/>
    <x v="218"/>
    <n v="2016"/>
    <s v="-/-/-/-"/>
    <s v="Vinothek Fohringer"/>
    <s v="ARZ-Ausflug Wachau 2016"/>
    <m/>
    <m/>
    <n v="77.400000000000006"/>
    <n v="0"/>
    <s v="-"/>
    <m/>
    <m/>
    <m/>
    <m/>
    <m/>
    <s v="-"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m/>
    <x v="0"/>
  </r>
  <r>
    <s v="W"/>
    <x v="1"/>
    <s v="A"/>
    <s v="NÖ"/>
    <n v="6"/>
    <x v="0"/>
    <x v="228"/>
    <x v="413"/>
    <x v="25"/>
    <s v="-/-/-/-/-"/>
    <s v="-/-/-/-/-"/>
    <x v="219"/>
    <n v="2016"/>
    <s v="-/-/-/-"/>
    <s v="Vinothek Fohringer"/>
    <s v="ARZ-Ausflug Wachau 2016"/>
    <m/>
    <m/>
    <n v="92.16"/>
    <n v="0"/>
    <s v="-"/>
    <m/>
    <m/>
    <m/>
    <m/>
    <m/>
    <s v="-"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m/>
    <x v="0"/>
  </r>
  <r>
    <s v="Ü"/>
    <x v="16"/>
    <s v="A"/>
    <s v="NÖ"/>
    <n v="1"/>
    <x v="1"/>
    <x v="229"/>
    <x v="414"/>
    <x v="25"/>
    <s v="-/-/-/2018/-"/>
    <s v="-/-/-/2037/-"/>
    <x v="220"/>
    <n v="2016"/>
    <s v="95/-/-/FS94-96, CT94,8"/>
    <s v="Vinothek Fohringer"/>
    <s v="ARZ-Ausflug Wachau 2016"/>
    <m/>
    <m/>
    <n v="81.899999999999991"/>
    <n v="81.899999999999991"/>
    <n v="95"/>
    <m/>
    <m/>
    <m/>
    <m/>
    <m/>
    <s v="-"/>
    <m/>
    <m/>
    <s v="FS94-96, CT94,8"/>
    <n v="2018"/>
    <n v="2037"/>
    <m/>
    <m/>
    <n v="16.372504200000002"/>
    <n v="48.208353700000004"/>
    <n v="16.081600000000002"/>
    <n v="47.722099999999998"/>
    <s v="48,2083537;16,3725042"/>
    <s v="47,7221;16,0816"/>
    <n v="2037"/>
    <d v="2020-10-03T00:00:00"/>
    <x v="1"/>
  </r>
  <r>
    <s v="Ü"/>
    <x v="16"/>
    <s v="A"/>
    <s v="NÖ"/>
    <n v="1"/>
    <x v="1"/>
    <x v="229"/>
    <x v="415"/>
    <x v="25"/>
    <s v="-/-/-/2009/-"/>
    <s v="-/-/-/2030/-"/>
    <x v="221"/>
    <n v="2016"/>
    <s v="-/-/-/FS93-95, CT92,4"/>
    <s v="Vinothek Fohringer"/>
    <s v="ARZ-Ausflug Wachau 2016"/>
    <m/>
    <m/>
    <n v="44.448"/>
    <n v="44.448"/>
    <s v="-"/>
    <m/>
    <m/>
    <m/>
    <m/>
    <m/>
    <s v="-"/>
    <m/>
    <m/>
    <s v="FS93-95, CT92,4"/>
    <n v="2009"/>
    <n v="2030"/>
    <m/>
    <m/>
    <n v="16.372504200000002"/>
    <n v="48.208353700000004"/>
    <n v="16.081600000000002"/>
    <n v="47.722099999999998"/>
    <s v="48,2083537;16,3725042"/>
    <s v="47,7221;16,0816"/>
    <n v="2030"/>
    <d v="2020-10-03T00:00:00"/>
    <x v="1"/>
  </r>
  <r>
    <s v="W"/>
    <x v="5"/>
    <s v="A"/>
    <s v="NÖ"/>
    <n v="2"/>
    <x v="2"/>
    <x v="229"/>
    <x v="416"/>
    <x v="25"/>
    <s v="2014/2014/-/-/-"/>
    <s v="2020/2017/-/-/-"/>
    <x v="222"/>
    <n v="2016"/>
    <s v="93/89/92/FS93-95, CT92,2"/>
    <s v="Vinothek Fohringer"/>
    <s v="ARZ-Ausflug Wachau 2016"/>
    <m/>
    <m/>
    <n v="109.056"/>
    <n v="109.056"/>
    <n v="93"/>
    <n v="2014"/>
    <n v="2020"/>
    <n v="89"/>
    <n v="2014"/>
    <n v="2017"/>
    <n v="92"/>
    <m/>
    <m/>
    <s v="FS93-95, CT92,2"/>
    <m/>
    <m/>
    <m/>
    <m/>
    <n v="16.372504200000002"/>
    <n v="48.208353700000004"/>
    <n v="16.081600000000002"/>
    <n v="47.722099999999998"/>
    <s v="48,2083537;16,3725042"/>
    <s v="47,7221;16,0816"/>
    <n v="2017"/>
    <d v="2020-08-22T00:00:00"/>
    <x v="9"/>
  </r>
  <r>
    <s v="R"/>
    <x v="16"/>
    <s v="A"/>
    <s v="NÖ"/>
    <n v="3"/>
    <x v="0"/>
    <x v="230"/>
    <x v="417"/>
    <x v="1"/>
    <s v="-/-/-/-/-"/>
    <s v="-/-/-/-/-"/>
    <x v="223"/>
    <n v="2016"/>
    <s v="-/-/-/-"/>
    <s v="Vinothek Fohringer"/>
    <s v="ARZ-Ausflug Wachau 2016"/>
    <m/>
    <m/>
    <n v="60.012"/>
    <n v="0"/>
    <s v="-"/>
    <m/>
    <m/>
    <m/>
    <m/>
    <m/>
    <s v="-"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m/>
    <x v="0"/>
  </r>
  <r>
    <s v="W"/>
    <x v="14"/>
    <s v="A"/>
    <s v="NÖ"/>
    <n v="1"/>
    <x v="0"/>
    <x v="231"/>
    <x v="418"/>
    <x v="25"/>
    <s v="-/-/2015/-/-"/>
    <s v="-/-/2023/-/-"/>
    <x v="25"/>
    <n v="2016"/>
    <s v="-/-/90+?/-"/>
    <s v="Schmelz"/>
    <s v="ARZ-Ausflug Wachau 2016"/>
    <m/>
    <m/>
    <n v="26"/>
    <n v="0"/>
    <s v="-"/>
    <m/>
    <m/>
    <m/>
    <m/>
    <m/>
    <s v="90+?"/>
    <n v="2015"/>
    <n v="2023"/>
    <m/>
    <m/>
    <m/>
    <m/>
    <m/>
    <n v="16.372504200000002"/>
    <n v="48.208353700000004"/>
    <n v="16.081600000000002"/>
    <n v="47.722099999999998"/>
    <s v="48,2083537;16,3725042"/>
    <s v="47,7221;16,0816"/>
    <n v="2023"/>
    <m/>
    <x v="0"/>
  </r>
  <r>
    <s v="W"/>
    <x v="5"/>
    <s v="A"/>
    <s v="NÖ"/>
    <n v="3"/>
    <x v="0"/>
    <x v="231"/>
    <x v="419"/>
    <x v="16"/>
    <s v="-/-/-/-/-"/>
    <s v="-/-/-/-/-"/>
    <x v="26"/>
    <n v="2016"/>
    <s v="-/-/-/CT91,5"/>
    <s v="Schmelz"/>
    <s v="ARZ-Ausflug Wachau 2016"/>
    <m/>
    <m/>
    <n v="69"/>
    <n v="0"/>
    <s v="-"/>
    <m/>
    <m/>
    <m/>
    <m/>
    <m/>
    <s v="-"/>
    <m/>
    <m/>
    <s v="CT91,5"/>
    <m/>
    <m/>
    <m/>
    <m/>
    <n v="16.372504200000002"/>
    <n v="48.208353700000004"/>
    <n v="16.081600000000002"/>
    <n v="47.722099999999998"/>
    <s v="48,2083537;16,3725042"/>
    <s v="47,7221;16,0816"/>
    <n v="9999"/>
    <m/>
    <x v="0"/>
  </r>
  <r>
    <s v="W"/>
    <x v="5"/>
    <s v="A"/>
    <s v="NÖ"/>
    <n v="3"/>
    <x v="0"/>
    <x v="231"/>
    <x v="420"/>
    <x v="25"/>
    <s v="-/-/-/-/-"/>
    <s v="-/-/-/-/-"/>
    <x v="16"/>
    <n v="2016"/>
    <s v="-/-/-/-"/>
    <s v="Schmelz"/>
    <s v="ARZ-Ausflug Wachau 2016"/>
    <m/>
    <m/>
    <n v="63"/>
    <n v="0"/>
    <s v="-"/>
    <m/>
    <m/>
    <m/>
    <m/>
    <m/>
    <s v="-"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m/>
    <x v="0"/>
  </r>
  <r>
    <s v="W"/>
    <x v="1"/>
    <s v="A"/>
    <s v="NÖ"/>
    <n v="3"/>
    <x v="3"/>
    <x v="231"/>
    <x v="421"/>
    <x v="16"/>
    <s v="-/-/-/-/-"/>
    <s v="-/-/-/-/-"/>
    <x v="4"/>
    <n v="2016"/>
    <s v="-/-/-/-"/>
    <s v="Schmelz"/>
    <s v="ARZ-Ausflug Wachau 2016"/>
    <m/>
    <m/>
    <n v="54"/>
    <n v="54"/>
    <s v="-"/>
    <m/>
    <m/>
    <m/>
    <m/>
    <m/>
    <s v="-"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d v="2020-08-22T00:00:00"/>
    <x v="14"/>
  </r>
  <r>
    <s v="W"/>
    <x v="1"/>
    <s v="A"/>
    <s v="NÖ"/>
    <n v="2"/>
    <x v="2"/>
    <x v="231"/>
    <x v="422"/>
    <x v="16"/>
    <s v="-/-/-/-/-"/>
    <s v="-/-/-/-/-"/>
    <x v="26"/>
    <n v="2016"/>
    <s v="-/-/-/-"/>
    <s v="Schmelz"/>
    <s v="ARZ-Ausflug Wachau 2016"/>
    <m/>
    <m/>
    <n v="46"/>
    <n v="46"/>
    <s v="-"/>
    <m/>
    <m/>
    <m/>
    <m/>
    <m/>
    <s v="-"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d v="2020-08-22T00:00:00"/>
    <x v="22"/>
  </r>
  <r>
    <s v="W"/>
    <x v="5"/>
    <s v="A"/>
    <s v="NÖ"/>
    <n v="1"/>
    <x v="0"/>
    <x v="232"/>
    <x v="423"/>
    <x v="16"/>
    <s v="-/-/-/-/-"/>
    <s v="-/-/-/-/-"/>
    <x v="19"/>
    <n v="2016"/>
    <s v="-/-/-/FS91"/>
    <s v="Holzapfel"/>
    <s v="ARZ-Ausflug Wachau 2016"/>
    <m/>
    <m/>
    <n v="24"/>
    <n v="0"/>
    <s v="-"/>
    <m/>
    <m/>
    <m/>
    <m/>
    <m/>
    <s v="-"/>
    <m/>
    <m/>
    <s v="FS91"/>
    <m/>
    <m/>
    <m/>
    <m/>
    <n v="16.372504200000002"/>
    <n v="48.208353700000004"/>
    <n v="16.081600000000002"/>
    <n v="47.722099999999998"/>
    <s v="48,2083537;16,3725042"/>
    <s v="47,7221;16,0816"/>
    <n v="9999"/>
    <m/>
    <x v="0"/>
  </r>
  <r>
    <s v="W"/>
    <x v="5"/>
    <s v="A"/>
    <s v="NÖ"/>
    <n v="1"/>
    <x v="0"/>
    <x v="232"/>
    <x v="423"/>
    <x v="18"/>
    <s v="-/-/-/-/-"/>
    <s v="-/-/-/-/-"/>
    <x v="79"/>
    <n v="2016"/>
    <s v="-/-/-/-"/>
    <s v="Holzapfel"/>
    <s v="ARZ-Ausflug Wachau 2016"/>
    <m/>
    <m/>
    <n v="28"/>
    <n v="0"/>
    <s v="-"/>
    <m/>
    <m/>
    <m/>
    <m/>
    <m/>
    <s v="-"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m/>
    <x v="0"/>
  </r>
  <r>
    <s v="S"/>
    <x v="10"/>
    <s v="D"/>
    <m/>
    <n v="1"/>
    <x v="0"/>
    <x v="233"/>
    <x v="385"/>
    <x v="2"/>
    <s v="-/-/-/-/-"/>
    <s v="-/-/-/-/-"/>
    <x v="218"/>
    <n v="2016"/>
    <s v="-/-/-/-"/>
    <s v="Vinocentral"/>
    <s v="DSAG Frühlingsmeeting 2016"/>
    <m/>
    <m/>
    <n v="12.9"/>
    <n v="0"/>
    <s v="-"/>
    <m/>
    <m/>
    <m/>
    <m/>
    <m/>
    <s v="-"/>
    <m/>
    <m/>
    <m/>
    <m/>
    <m/>
    <m/>
    <m/>
    <n v="13.376935"/>
    <n v="52.516181000000003"/>
    <n v="13.376935"/>
    <n v="52.516181000000003"/>
    <s v="52,516181;13,376935"/>
    <s v="52,516181;13,376935"/>
    <n v="9999"/>
    <m/>
    <x v="0"/>
  </r>
  <r>
    <s v="W"/>
    <x v="14"/>
    <s v="D"/>
    <s v="Rheinland-Pfalz"/>
    <n v="1"/>
    <x v="1"/>
    <x v="234"/>
    <x v="424"/>
    <x v="25"/>
    <s v="2015/-/2015/-/-"/>
    <s v="2025/-/2023/-/-"/>
    <x v="76"/>
    <n v="2016"/>
    <s v="92+/-/89+ (GG)/CT94,5"/>
    <s v="Vinocentral"/>
    <s v="DSAG Frühlingsmeeting 2016"/>
    <m/>
    <m/>
    <n v="30"/>
    <n v="30"/>
    <s v="92+"/>
    <n v="2015"/>
    <n v="2025"/>
    <m/>
    <m/>
    <m/>
    <s v="89+ (GG)"/>
    <n v="2015"/>
    <n v="2023"/>
    <s v="CT94,5"/>
    <m/>
    <m/>
    <m/>
    <m/>
    <n v="13.376935"/>
    <n v="52.516181000000003"/>
    <n v="7.4396553000000001"/>
    <n v="49.749734599999996"/>
    <s v="52,516181;13,376935"/>
    <s v="49,7497346;7,4396553"/>
    <n v="2023"/>
    <d v="2020-08-22T00:00:00"/>
    <x v="22"/>
  </r>
  <r>
    <s v="S"/>
    <x v="10"/>
    <s v="D"/>
    <m/>
    <n v="1"/>
    <x v="0"/>
    <x v="235"/>
    <x v="425"/>
    <x v="66"/>
    <s v="-/-/-/-/-"/>
    <s v="-/-/-/-/-"/>
    <x v="224"/>
    <n v="2016"/>
    <s v="-/-/-/-"/>
    <s v="Vinocentral"/>
    <s v="DSAG Frühlingsmeeting 2016"/>
    <m/>
    <m/>
    <n v="17.899999999999999"/>
    <n v="0"/>
    <s v="-"/>
    <m/>
    <m/>
    <m/>
    <m/>
    <m/>
    <s v="-"/>
    <m/>
    <m/>
    <m/>
    <m/>
    <m/>
    <m/>
    <m/>
    <n v="13.376935"/>
    <n v="52.516181000000003"/>
    <n v="13.376935"/>
    <n v="52.516181000000003"/>
    <s v="52,516181;13,376935"/>
    <s v="52,516181;13,376935"/>
    <n v="9999"/>
    <m/>
    <x v="0"/>
  </r>
  <r>
    <s v="W"/>
    <x v="14"/>
    <s v="D"/>
    <m/>
    <n v="1"/>
    <x v="0"/>
    <x v="235"/>
    <x v="426"/>
    <x v="25"/>
    <s v="-/-/-/-/-"/>
    <s v="-/-/-/-/-"/>
    <x v="5"/>
    <n v="2016"/>
    <s v="-/-/-/-"/>
    <s v="Vinocentral"/>
    <s v="DSAG Frühlingsmeeting 2016"/>
    <m/>
    <m/>
    <n v="24.5"/>
    <n v="0"/>
    <s v="-"/>
    <m/>
    <m/>
    <m/>
    <m/>
    <m/>
    <s v="-"/>
    <m/>
    <m/>
    <m/>
    <m/>
    <m/>
    <m/>
    <m/>
    <n v="13.376935"/>
    <n v="52.516181000000003"/>
    <n v="13.376935"/>
    <n v="52.516181000000003"/>
    <s v="52,516181;13,376935"/>
    <s v="52,516181;13,376935"/>
    <n v="9999"/>
    <m/>
    <x v="0"/>
  </r>
  <r>
    <s v="Ü"/>
    <x v="5"/>
    <s v="I"/>
    <s v="Südtirol"/>
    <n v="1"/>
    <x v="0"/>
    <x v="63"/>
    <x v="95"/>
    <x v="31"/>
    <s v="-/-/-/-/-"/>
    <s v="-/-/-/-/-"/>
    <x v="25"/>
    <n v="2016"/>
    <s v="-/-/-/-"/>
    <s v="Kellerei Bozen"/>
    <s v="Ausflug Bozen"/>
    <m/>
    <m/>
    <n v="26"/>
    <n v="0"/>
    <s v="-"/>
    <m/>
    <m/>
    <s v="-"/>
    <m/>
    <m/>
    <s v="-"/>
    <m/>
    <m/>
    <m/>
    <m/>
    <m/>
    <s v="-"/>
    <s v="-"/>
    <n v="12.4853384"/>
    <n v="41.894801999999999"/>
    <n v="11.354780099999999"/>
    <n v="46.498112499999998"/>
    <s v="41,894802;12,4853384"/>
    <s v="46,4981125;11,3547801"/>
    <n v="9999"/>
    <m/>
    <x v="0"/>
  </r>
  <r>
    <s v="R"/>
    <x v="14"/>
    <s v="I"/>
    <s v="Südtirol"/>
    <n v="3"/>
    <x v="0"/>
    <x v="63"/>
    <x v="198"/>
    <x v="1"/>
    <s v="2016/-/-/-/-"/>
    <s v="2026/-/-/-/-"/>
    <x v="189"/>
    <n v="2016"/>
    <s v="92+/-/-/-"/>
    <s v="Kellerei Bozen"/>
    <s v="Ausflug Bozen"/>
    <m/>
    <m/>
    <n v="64.5"/>
    <n v="0"/>
    <s v="92+"/>
    <n v="2016"/>
    <n v="2026"/>
    <s v="-"/>
    <m/>
    <m/>
    <s v="-"/>
    <m/>
    <m/>
    <m/>
    <m/>
    <m/>
    <s v="-"/>
    <s v="-"/>
    <n v="12.4853384"/>
    <n v="41.894801999999999"/>
    <n v="11.354780099999999"/>
    <n v="46.498112499999998"/>
    <s v="41,894802;12,4853384"/>
    <s v="46,4981125;11,3547801"/>
    <n v="2026"/>
    <m/>
    <x v="0"/>
  </r>
  <r>
    <s v="R"/>
    <x v="14"/>
    <s v="I"/>
    <s v="Südtirol"/>
    <n v="3"/>
    <x v="0"/>
    <x v="63"/>
    <x v="44"/>
    <x v="17"/>
    <s v="-/-/-/-/-"/>
    <s v="-/-/-/-/-"/>
    <x v="149"/>
    <n v="2016"/>
    <s v="-/-/-/-"/>
    <s v="Kellerei Bozen"/>
    <s v="Ausflug Bozen"/>
    <m/>
    <m/>
    <n v="57"/>
    <n v="0"/>
    <s v="-"/>
    <m/>
    <m/>
    <s v="-"/>
    <m/>
    <m/>
    <s v="-"/>
    <m/>
    <m/>
    <m/>
    <m/>
    <m/>
    <s v="-"/>
    <s v="-"/>
    <n v="12.4853384"/>
    <n v="41.894801999999999"/>
    <n v="11.354780099999999"/>
    <n v="46.498112499999998"/>
    <s v="41,894802;12,4853384"/>
    <s v="46,4981125;11,3547801"/>
    <n v="9999"/>
    <m/>
    <x v="0"/>
  </r>
  <r>
    <s v="R"/>
    <x v="14"/>
    <s v="I"/>
    <s v="Südtirol"/>
    <n v="0"/>
    <x v="0"/>
    <x v="183"/>
    <x v="301"/>
    <x v="1"/>
    <s v="-/-/-/-/-"/>
    <s v="-/-/-/-/-"/>
    <x v="0"/>
    <n v="2015"/>
    <s v="-/-/-/-"/>
    <s v="Kellerei Tramin"/>
    <s v="Südtirolurlaub 2015"/>
    <m/>
    <m/>
    <n v="0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10"/>
    <s v="I"/>
    <s v="Südtirol"/>
    <n v="6"/>
    <x v="0"/>
    <x v="183"/>
    <x v="427"/>
    <x v="15"/>
    <s v="-/-/-/-/-"/>
    <s v="-/-/-/-/-"/>
    <x v="49"/>
    <n v="2015"/>
    <s v="-/-/-/-"/>
    <s v="Kellerei Tramin"/>
    <s v="Südtirolurlaub 2015"/>
    <m/>
    <m/>
    <n v="69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14"/>
    <s v="I"/>
    <s v="Südtirol"/>
    <n v="3"/>
    <x v="0"/>
    <x v="183"/>
    <x v="428"/>
    <x v="32"/>
    <s v="-/-/-/2016/-"/>
    <s v="-/-/-/2020/-"/>
    <x v="225"/>
    <n v="2015"/>
    <s v="-/-/-/CT88"/>
    <s v="Kellerei Tramin"/>
    <s v="Südtirolurlaub 2015"/>
    <m/>
    <s v="1x Kork, 24.5.2018"/>
    <n v="77.400000000000006"/>
    <n v="0"/>
    <s v="-"/>
    <m/>
    <m/>
    <s v="-"/>
    <m/>
    <m/>
    <s v="-"/>
    <m/>
    <m/>
    <s v="CT88"/>
    <n v="2016"/>
    <n v="2020"/>
    <m/>
    <m/>
    <n v="12.4853384"/>
    <n v="41.894801999999999"/>
    <n v="11.354780099999999"/>
    <n v="46.498112499999998"/>
    <s v="41,894802;12,4853384"/>
    <s v="46,4981125;11,3547801"/>
    <n v="2020"/>
    <m/>
    <x v="0"/>
  </r>
  <r>
    <s v="Ü"/>
    <x v="8"/>
    <s v="I"/>
    <s v="Südtirol"/>
    <n v="1"/>
    <x v="1"/>
    <x v="183"/>
    <x v="429"/>
    <x v="21"/>
    <s v="2014/-/2014/-/-"/>
    <s v="2025/-/2021/-/-"/>
    <x v="226"/>
    <n v="2015"/>
    <s v="95/91/94/-"/>
    <s v="Kellerei Tramin"/>
    <s v="Südtirolurlaub 2015"/>
    <m/>
    <m/>
    <n v="41.7"/>
    <n v="41.7"/>
    <n v="95"/>
    <n v="2014"/>
    <n v="2025"/>
    <n v="91"/>
    <m/>
    <m/>
    <n v="94"/>
    <n v="2014"/>
    <n v="2021"/>
    <m/>
    <m/>
    <m/>
    <m/>
    <m/>
    <n v="12.4853384"/>
    <n v="41.894801999999999"/>
    <n v="11.354780099999999"/>
    <n v="46.498112499999998"/>
    <s v="41,894802;12,4853384"/>
    <s v="46,4981125;11,3547801"/>
    <n v="2021"/>
    <d v="2020-10-03T00:00:00"/>
    <x v="1"/>
  </r>
  <r>
    <s v="Ü"/>
    <x v="10"/>
    <s v="I"/>
    <s v="Südtirol"/>
    <n v="2"/>
    <x v="2"/>
    <x v="183"/>
    <x v="430"/>
    <x v="21"/>
    <s v="-/-/-/2016/-"/>
    <s v="-/-/-/2028/-"/>
    <x v="172"/>
    <n v="2015"/>
    <s v="-/-/-/CT91,5"/>
    <s v="Kellerei Tramin"/>
    <s v="Südtirolurlaub 2015"/>
    <m/>
    <m/>
    <n v="44.4"/>
    <n v="44.4"/>
    <s v="-"/>
    <m/>
    <m/>
    <s v="-"/>
    <m/>
    <m/>
    <s v="-"/>
    <m/>
    <m/>
    <s v="CT91,5"/>
    <n v="2016"/>
    <n v="2028"/>
    <m/>
    <m/>
    <n v="12.4853384"/>
    <n v="41.894801999999999"/>
    <n v="11.354780099999999"/>
    <n v="46.498112499999998"/>
    <s v="41,894802;12,4853384"/>
    <s v="46,4981125;11,3547801"/>
    <n v="2028"/>
    <d v="2020-10-03T00:00:00"/>
    <x v="1"/>
  </r>
  <r>
    <s v="W"/>
    <x v="10"/>
    <s v="I"/>
    <s v="Südtirol"/>
    <n v="0"/>
    <x v="0"/>
    <x v="139"/>
    <x v="431"/>
    <x v="19"/>
    <s v="-/-/-/-/-"/>
    <s v="-/-/-/-/-"/>
    <x v="0"/>
    <n v="2015"/>
    <s v="-/-/-/-"/>
    <s v="Kellerei Kaltern"/>
    <s v="Südtirolurlaub 2015"/>
    <m/>
    <m/>
    <n v="0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Ü"/>
    <x v="6"/>
    <s v="I"/>
    <s v="Südtirol"/>
    <n v="2"/>
    <x v="0"/>
    <x v="138"/>
    <x v="192"/>
    <x v="21"/>
    <s v="-/2009/-/-/-"/>
    <s v="-/2009/-/-/-"/>
    <x v="76"/>
    <n v="2015"/>
    <s v="-/91/-/-"/>
    <s v="Kellerei Kaltern"/>
    <s v="Südtirolurlaub 2015"/>
    <m/>
    <m/>
    <n v="60"/>
    <n v="0"/>
    <s v="-"/>
    <m/>
    <m/>
    <n v="91"/>
    <n v="2009"/>
    <n v="2009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09"/>
    <d v="2020-10-03T00:00:00"/>
    <x v="18"/>
  </r>
  <r>
    <s v="Ü"/>
    <x v="8"/>
    <s v="I"/>
    <s v="Südtirol"/>
    <n v="1"/>
    <x v="0"/>
    <x v="139"/>
    <x v="432"/>
    <x v="31"/>
    <s v="-/-/-/-/-"/>
    <s v="-/-/-/-/-"/>
    <x v="133"/>
    <n v="2015"/>
    <s v="-/-/-/CT91,5"/>
    <s v="Kellerei Kaltern"/>
    <s v="Südtirolurlaub 2015"/>
    <m/>
    <m/>
    <n v="33"/>
    <n v="0"/>
    <s v="-"/>
    <m/>
    <m/>
    <s v="-"/>
    <m/>
    <m/>
    <s v="-"/>
    <m/>
    <m/>
    <s v="CT91,5"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8"/>
    <s v="I"/>
    <s v="Südtirol"/>
    <n v="3"/>
    <x v="0"/>
    <x v="138"/>
    <x v="194"/>
    <x v="1"/>
    <s v="-/-/-/-/-"/>
    <s v="-/-/-/-/-"/>
    <x v="133"/>
    <n v="2015"/>
    <s v="-/-/-/-"/>
    <s v="Kellerei Kaltern"/>
    <s v="Südtirolurlaub 2015"/>
    <m/>
    <m/>
    <n v="99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5"/>
    <s v="I"/>
    <s v="Südtirol"/>
    <n v="3"/>
    <x v="0"/>
    <x v="139"/>
    <x v="433"/>
    <x v="4"/>
    <s v="-/-/-/-/-"/>
    <s v="-/-/-/-/-"/>
    <x v="14"/>
    <n v="2015"/>
    <s v="-/-/-/-"/>
    <s v="Kellerei Kaltern"/>
    <s v="Südtirolurlaub 2015"/>
    <m/>
    <m/>
    <n v="75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14"/>
    <s v="I"/>
    <s v="Südtirol"/>
    <n v="3"/>
    <x v="0"/>
    <x v="138"/>
    <x v="434"/>
    <x v="6"/>
    <s v="-/-/-/-/-"/>
    <s v="-/-/-/-/-"/>
    <x v="80"/>
    <n v="2015"/>
    <s v="-/-/-/CT89"/>
    <s v="Kellerei Kaltern"/>
    <s v="Südtirolurlaub 2015"/>
    <m/>
    <m/>
    <n v="43.5"/>
    <n v="0"/>
    <s v="-"/>
    <m/>
    <m/>
    <s v="-"/>
    <m/>
    <m/>
    <s v="-"/>
    <m/>
    <m/>
    <s v="CT89"/>
    <m/>
    <m/>
    <m/>
    <m/>
    <n v="12.4853384"/>
    <n v="41.894801999999999"/>
    <n v="11.354780099999999"/>
    <n v="46.498112499999998"/>
    <s v="41,894802;12,4853384"/>
    <s v="46,4981125;11,3547801"/>
    <n v="9999"/>
    <d v="2020-08-22T00:00:00"/>
    <x v="9"/>
  </r>
  <r>
    <s v="R"/>
    <x v="12"/>
    <s v="I"/>
    <s v="Südtirol"/>
    <n v="3"/>
    <x v="0"/>
    <x v="236"/>
    <x v="435"/>
    <x v="1"/>
    <s v="-/-/-/-/-"/>
    <s v="-/-/-/-/-"/>
    <x v="14"/>
    <n v="2015"/>
    <s v="-/-/-/-"/>
    <s v="Hofstätter"/>
    <s v="Südtirolurlaub 2015"/>
    <m/>
    <m/>
    <n v="75"/>
    <n v="0"/>
    <s v="-"/>
    <m/>
    <m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5"/>
    <s v="I"/>
    <s v="Südtirol"/>
    <n v="1"/>
    <x v="1"/>
    <x v="236"/>
    <x v="436"/>
    <x v="32"/>
    <s v="-/-/-/2015/-"/>
    <s v="-/-/-/2022/-"/>
    <x v="10"/>
    <n v="2015"/>
    <s v="-/-/-/CT91,5"/>
    <s v="Hofstätter"/>
    <s v="Südtirolurlaub 2015"/>
    <m/>
    <m/>
    <n v="49"/>
    <n v="49"/>
    <s v="-"/>
    <m/>
    <m/>
    <m/>
    <m/>
    <m/>
    <s v="-"/>
    <m/>
    <m/>
    <s v="CT91,5"/>
    <n v="2015"/>
    <n v="2022"/>
    <m/>
    <m/>
    <n v="12.4853384"/>
    <n v="41.894801999999999"/>
    <n v="11.354780099999999"/>
    <n v="46.498112499999998"/>
    <s v="41,894802;12,4853384"/>
    <s v="46,4981125;11,3547801"/>
    <n v="2022"/>
    <d v="2020-08-23T00:00:00"/>
    <x v="8"/>
  </r>
  <r>
    <s v="S"/>
    <x v="0"/>
    <s v="I"/>
    <s v="Südtirol"/>
    <n v="2"/>
    <x v="0"/>
    <x v="236"/>
    <x v="136"/>
    <x v="6"/>
    <s v="-/-/-/-/-"/>
    <s v="-/-/-/-/-"/>
    <x v="149"/>
    <n v="2015"/>
    <s v="-/-/-/-"/>
    <s v="Hofstätter"/>
    <s v="Südtirolurlaub 2015"/>
    <m/>
    <m/>
    <n v="38"/>
    <n v="0"/>
    <s v="-"/>
    <m/>
    <m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Ü"/>
    <x v="5"/>
    <s v="I"/>
    <s v="Südtirol"/>
    <n v="1"/>
    <x v="0"/>
    <x v="236"/>
    <x v="305"/>
    <x v="30"/>
    <s v="-/-/-/-/-"/>
    <s v="-/-/-/-/-"/>
    <x v="16"/>
    <n v="2015"/>
    <s v="-/-/-/-"/>
    <s v="Hofstätter"/>
    <s v="Südtirolurlaub 2015"/>
    <m/>
    <m/>
    <n v="21"/>
    <n v="0"/>
    <s v="-"/>
    <m/>
    <m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Ü"/>
    <x v="5"/>
    <s v="I"/>
    <s v="Südtirol"/>
    <n v="2"/>
    <x v="1"/>
    <x v="236"/>
    <x v="437"/>
    <x v="21"/>
    <s v="-/-/-/-/-"/>
    <s v="-/-/-/-/-"/>
    <x v="19"/>
    <n v="2015"/>
    <s v="-/-/-/-"/>
    <s v="Hofstätter"/>
    <s v="Südtirolurlaub 2015"/>
    <m/>
    <m/>
    <n v="48"/>
    <n v="24"/>
    <s v="-"/>
    <m/>
    <m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10-03T00:00:00"/>
    <x v="18"/>
  </r>
  <r>
    <s v="Ü"/>
    <x v="5"/>
    <s v="I"/>
    <s v="Südtirol"/>
    <n v="1"/>
    <x v="1"/>
    <x v="74"/>
    <x v="438"/>
    <x v="6"/>
    <s v="-/-/-/-/-"/>
    <s v="-/-/-/-/-"/>
    <x v="119"/>
    <n v="2015"/>
    <s v="-/-/-/-"/>
    <s v="Elena Walch"/>
    <s v="Südtirolurlaub 2015"/>
    <m/>
    <m/>
    <n v="54"/>
    <n v="54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10-03T00:00:00"/>
    <x v="1"/>
  </r>
  <r>
    <s v="R"/>
    <x v="8"/>
    <s v="I"/>
    <s v="Südtirol"/>
    <n v="3"/>
    <x v="0"/>
    <x v="74"/>
    <x v="439"/>
    <x v="17"/>
    <s v="2016/2016/2016/-/-"/>
    <s v="2024/2021/2020/-/-"/>
    <x v="227"/>
    <n v="2015"/>
    <s v="91/90/90/-"/>
    <s v="Elena Walch"/>
    <s v="Südtirolurlaub 2015"/>
    <m/>
    <m/>
    <n v="94.800000000000011"/>
    <n v="0"/>
    <n v="91"/>
    <n v="2016"/>
    <n v="2024"/>
    <n v="90"/>
    <n v="2016"/>
    <n v="2021"/>
    <n v="90"/>
    <n v="2016"/>
    <n v="2020"/>
    <m/>
    <m/>
    <m/>
    <m/>
    <m/>
    <n v="12.4853384"/>
    <n v="41.894801999999999"/>
    <n v="11.354780099999999"/>
    <n v="46.498112499999998"/>
    <s v="41,894802;12,4853384"/>
    <s v="46,4981125;11,3547801"/>
    <n v="2020"/>
    <m/>
    <x v="0"/>
  </r>
  <r>
    <s v="R"/>
    <x v="5"/>
    <s v="I"/>
    <s v="Südtirol"/>
    <n v="1"/>
    <x v="1"/>
    <x v="74"/>
    <x v="440"/>
    <x v="1"/>
    <s v="2016/2017/-/-/-"/>
    <s v="2024/2022/-/-/-"/>
    <x v="228"/>
    <n v="2015"/>
    <s v="91/90/-/89"/>
    <s v="Elena Walch"/>
    <s v="Südtirolurlaub 2015"/>
    <m/>
    <m/>
    <n v="41.8"/>
    <n v="41.8"/>
    <n v="91"/>
    <n v="2016"/>
    <n v="2024"/>
    <n v="90"/>
    <n v="2017"/>
    <n v="2022"/>
    <s v="-"/>
    <m/>
    <m/>
    <n v="89"/>
    <m/>
    <m/>
    <m/>
    <m/>
    <n v="12.4853384"/>
    <n v="41.894801999999999"/>
    <n v="11.354780099999999"/>
    <n v="46.498112499999998"/>
    <s v="41,894802;12,4853384"/>
    <s v="46,4981125;11,3547801"/>
    <n v="2022"/>
    <d v="2020-08-23T00:00:00"/>
    <x v="4"/>
  </r>
  <r>
    <s v="W"/>
    <x v="10"/>
    <s v="I"/>
    <s v="Südtirol"/>
    <n v="2"/>
    <x v="0"/>
    <x v="74"/>
    <x v="441"/>
    <x v="21"/>
    <s v="-/2015/2016/-/-"/>
    <s v="-/2019/2018/-/-"/>
    <x v="6"/>
    <n v="2015"/>
    <s v="-/88/85/-"/>
    <s v="Elena Walch"/>
    <s v="Südtirolurlaub 2015"/>
    <m/>
    <m/>
    <n v="53"/>
    <n v="0"/>
    <s v="-"/>
    <m/>
    <m/>
    <n v="88"/>
    <n v="2015"/>
    <n v="2019"/>
    <n v="85"/>
    <n v="2016"/>
    <n v="2018"/>
    <m/>
    <m/>
    <m/>
    <m/>
    <m/>
    <n v="12.4853384"/>
    <n v="41.894801999999999"/>
    <n v="11.354780099999999"/>
    <n v="46.498112499999998"/>
    <s v="41,894802;12,4853384"/>
    <s v="46,4981125;11,3547801"/>
    <n v="2018"/>
    <m/>
    <x v="0"/>
  </r>
  <r>
    <s v="W"/>
    <x v="8"/>
    <s v="I"/>
    <s v="Südtirol"/>
    <n v="3"/>
    <x v="0"/>
    <x v="74"/>
    <x v="117"/>
    <x v="22"/>
    <s v="2014/-/2014/-/-"/>
    <s v="2021/-/2016/-/-"/>
    <x v="84"/>
    <n v="2015"/>
    <s v="91/-/90/CT94"/>
    <s v="Elena Walch"/>
    <s v="Südtirolurlaub 2015"/>
    <m/>
    <m/>
    <n v="98.699999999999989"/>
    <n v="0"/>
    <n v="91"/>
    <n v="2014"/>
    <n v="2021"/>
    <s v="-"/>
    <m/>
    <m/>
    <n v="90"/>
    <n v="2014"/>
    <n v="2016"/>
    <s v="CT94"/>
    <m/>
    <m/>
    <m/>
    <m/>
    <n v="12.4853384"/>
    <n v="41.894801999999999"/>
    <n v="11.354780099999999"/>
    <n v="46.498112499999998"/>
    <s v="41,894802;12,4853384"/>
    <s v="46,4981125;11,3547801"/>
    <n v="2016"/>
    <m/>
    <x v="0"/>
  </r>
  <r>
    <s v="R"/>
    <x v="5"/>
    <s v="I"/>
    <s v="Südtirol"/>
    <n v="0"/>
    <x v="0"/>
    <x v="52"/>
    <x v="79"/>
    <x v="4"/>
    <s v="-/-/-/-/-"/>
    <s v="-/-/-/-/-"/>
    <x v="0"/>
    <n v="2015"/>
    <s v="-/-/-/-"/>
    <s v="Kellerei Schreckbichl"/>
    <s v="Südtirolurlaub 2015"/>
    <m/>
    <m/>
    <n v="0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Ü"/>
    <x v="17"/>
    <s v="I"/>
    <s v="Südtirol"/>
    <n v="2"/>
    <x v="0"/>
    <x v="52"/>
    <x v="76"/>
    <x v="30"/>
    <s v="-/-/-/-/-"/>
    <s v="-/-/-/-/-"/>
    <x v="229"/>
    <n v="2015"/>
    <s v="-/-/-/-"/>
    <s v="Schreckbichl"/>
    <s v="Südtirolurlaub 2015"/>
    <m/>
    <m/>
    <n v="47.6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5"/>
    <s v="I"/>
    <s v="Südtirol"/>
    <n v="3"/>
    <x v="0"/>
    <x v="52"/>
    <x v="80"/>
    <x v="17"/>
    <s v="-/-/-/-/-"/>
    <s v="-/-/-/-/-"/>
    <x v="230"/>
    <n v="2015"/>
    <s v="-/-/-/-"/>
    <s v="Kellerei Schreckbichl"/>
    <s v="Südtirolurlaub 2015"/>
    <m/>
    <m/>
    <n v="65.400000000000006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5"/>
    <s v="I"/>
    <s v="Südtirol"/>
    <n v="3"/>
    <x v="0"/>
    <x v="52"/>
    <x v="81"/>
    <x v="1"/>
    <s v="-/-/-/-/-"/>
    <s v="-/-/-/-/-"/>
    <x v="72"/>
    <n v="2015"/>
    <s v="-/-/-/-"/>
    <s v="Kellerei Schreckbichl"/>
    <s v="Südtirolurlaub 2015"/>
    <m/>
    <m/>
    <n v="71.699999999999989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M"/>
    <x v="5"/>
    <s v="I"/>
    <s v="Südtirol"/>
    <n v="1"/>
    <x v="0"/>
    <x v="52"/>
    <x v="83"/>
    <x v="22"/>
    <s v="-/-/2015/-/-"/>
    <s v="-/-/2016/-/-"/>
    <x v="231"/>
    <n v="2015"/>
    <s v="-/-/88/-"/>
    <s v="Schreckbichl"/>
    <s v="Südtirolurlaub 2015"/>
    <m/>
    <m/>
    <n v="45.8"/>
    <n v="0"/>
    <s v="-"/>
    <m/>
    <m/>
    <s v="-"/>
    <m/>
    <m/>
    <n v="88"/>
    <n v="2015"/>
    <n v="2016"/>
    <m/>
    <m/>
    <m/>
    <m/>
    <m/>
    <n v="12.4853384"/>
    <n v="41.894801999999999"/>
    <n v="11.354780099999999"/>
    <n v="46.498112499999998"/>
    <s v="41,894802;12,4853384"/>
    <s v="46,4981125;11,3547801"/>
    <n v="2016"/>
    <m/>
    <x v="0"/>
  </r>
  <r>
    <s v="W"/>
    <x v="10"/>
    <s v="I"/>
    <s v="Südtirol"/>
    <n v="3"/>
    <x v="0"/>
    <x v="52"/>
    <x v="238"/>
    <x v="15"/>
    <s v="2016/-/2016/2018/-"/>
    <s v="2019/-/2019/2022/-"/>
    <x v="126"/>
    <n v="2015"/>
    <s v="89+/-/86/CT88"/>
    <s v="Schreckbichl"/>
    <s v="Südtirolurlaub 2015"/>
    <m/>
    <m/>
    <n v="68.699999999999989"/>
    <n v="0"/>
    <s v="89+"/>
    <n v="2016"/>
    <n v="2019"/>
    <s v="-"/>
    <m/>
    <m/>
    <n v="86"/>
    <n v="2016"/>
    <n v="2019"/>
    <s v="CT88"/>
    <n v="2018"/>
    <n v="2022"/>
    <m/>
    <m/>
    <n v="12.4853384"/>
    <n v="41.894801999999999"/>
    <n v="11.354780099999999"/>
    <n v="46.498112499999998"/>
    <s v="41,894802;12,4853384"/>
    <s v="46,4981125;11,3547801"/>
    <n v="2019"/>
    <m/>
    <x v="0"/>
  </r>
  <r>
    <s v="R"/>
    <x v="8"/>
    <s v="I"/>
    <s v="Abruzzen"/>
    <n v="6"/>
    <x v="0"/>
    <x v="237"/>
    <x v="442"/>
    <x v="67"/>
    <s v="-/2014/-/-/-"/>
    <s v="-/2024/-/-/-"/>
    <x v="208"/>
    <n v="2015"/>
    <s v="-/91/-/-"/>
    <s v="Barbi"/>
    <s v="Urlaub 2015"/>
    <m/>
    <m/>
    <n v="71.400000000000006"/>
    <n v="0"/>
    <s v="-"/>
    <m/>
    <m/>
    <n v="91"/>
    <n v="2014"/>
    <n v="2024"/>
    <s v="-"/>
    <m/>
    <m/>
    <m/>
    <m/>
    <m/>
    <m/>
    <m/>
    <n v="12.4853384"/>
    <n v="41.894801999999999"/>
    <n v="13.854983000000001"/>
    <n v="42.227680999999997"/>
    <s v="41,894802;12,4853384"/>
    <s v="42,227681;13,854983"/>
    <n v="2024"/>
    <m/>
    <x v="0"/>
  </r>
  <r>
    <s v="W"/>
    <x v="8"/>
    <s v="I"/>
    <s v="Abruzzen"/>
    <n v="6"/>
    <x v="0"/>
    <x v="237"/>
    <x v="443"/>
    <x v="68"/>
    <s v="-/-/-/-/-"/>
    <s v="-/-/-/-/-"/>
    <x v="85"/>
    <n v="2015"/>
    <s v="-/-/-/-"/>
    <s v="Barbi"/>
    <s v="Urlaub 2015"/>
    <m/>
    <m/>
    <n v="63"/>
    <n v="0"/>
    <s v="-"/>
    <m/>
    <m/>
    <m/>
    <m/>
    <m/>
    <s v="-"/>
    <m/>
    <m/>
    <m/>
    <m/>
    <m/>
    <m/>
    <m/>
    <n v="12.4853384"/>
    <n v="41.894801999999999"/>
    <n v="13.854983000000001"/>
    <n v="42.227680999999997"/>
    <s v="41,894802;12,4853384"/>
    <s v="42,227681;13,854983"/>
    <n v="9999"/>
    <m/>
    <x v="0"/>
  </r>
  <r>
    <s v="R"/>
    <x v="5"/>
    <s v="I"/>
    <s v="Marken"/>
    <n v="2"/>
    <x v="1"/>
    <x v="238"/>
    <x v="444"/>
    <x v="67"/>
    <s v="-/-/2017/-/-"/>
    <s v="-/-/2024/-/-"/>
    <x v="139"/>
    <n v="2015"/>
    <s v="-/-/92/CT89,7"/>
    <s v="Enoteca Spello"/>
    <s v="Urlaub 2015"/>
    <m/>
    <m/>
    <n v="150"/>
    <n v="75"/>
    <s v="-"/>
    <m/>
    <m/>
    <m/>
    <m/>
    <m/>
    <n v="92"/>
    <n v="2017"/>
    <n v="2024"/>
    <s v="CT89,7"/>
    <m/>
    <m/>
    <m/>
    <m/>
    <n v="12.4853384"/>
    <n v="41.894801999999999"/>
    <n v="13.1415872"/>
    <n v="43.345838800000003"/>
    <s v="41,894802;12,4853384"/>
    <s v="43,3458388;13,1415872"/>
    <n v="2024"/>
    <d v="2020-08-23T00:00:00"/>
    <x v="8"/>
  </r>
  <r>
    <s v="R"/>
    <x v="6"/>
    <s v="I"/>
    <s v="Umbrien"/>
    <n v="3"/>
    <x v="1"/>
    <x v="9"/>
    <x v="23"/>
    <x v="8"/>
    <s v="-/-/2016/2016/-"/>
    <s v="-/-/2024/2026/-"/>
    <x v="21"/>
    <n v="2015"/>
    <s v="-/-/91/93,1"/>
    <s v="Paolo Bea"/>
    <s v="Urlaub 2015"/>
    <m/>
    <m/>
    <n v="150"/>
    <n v="50"/>
    <s v="-"/>
    <m/>
    <m/>
    <m/>
    <m/>
    <m/>
    <n v="91"/>
    <n v="2016"/>
    <n v="2024"/>
    <n v="93.1"/>
    <n v="2016"/>
    <n v="2026"/>
    <m/>
    <m/>
    <n v="12.4853384"/>
    <n v="41.894801999999999"/>
    <n v="12.490235999999999"/>
    <n v="42.965916"/>
    <s v="41,894802;12,4853384"/>
    <s v="42,965916;12,490236"/>
    <n v="2024"/>
    <d v="2020-08-23T00:00:00"/>
    <x v="6"/>
  </r>
  <r>
    <s v="R"/>
    <x v="6"/>
    <s v="I"/>
    <s v="Umbrien"/>
    <n v="3"/>
    <x v="0"/>
    <x v="9"/>
    <x v="445"/>
    <x v="1"/>
    <s v="-/-/-/-/-"/>
    <s v="-/-/-/-/-"/>
    <x v="13"/>
    <n v="2015"/>
    <s v="-/-/-/CT91,7"/>
    <s v="Paolo Bea"/>
    <s v="Urlaub 2015"/>
    <m/>
    <m/>
    <n v="120"/>
    <n v="0"/>
    <s v="-"/>
    <m/>
    <m/>
    <m/>
    <m/>
    <m/>
    <s v="-"/>
    <m/>
    <m/>
    <s v="CT91,7"/>
    <m/>
    <m/>
    <m/>
    <m/>
    <n v="12.4853384"/>
    <n v="41.894801999999999"/>
    <n v="12.490235999999999"/>
    <n v="42.965916"/>
    <s v="41,894802;12,4853384"/>
    <s v="42,965916;12,490236"/>
    <n v="9999"/>
    <m/>
    <x v="0"/>
  </r>
  <r>
    <s v="Ü"/>
    <x v="13"/>
    <s v="I"/>
    <s v="Umbrien"/>
    <n v="1"/>
    <x v="1"/>
    <x v="9"/>
    <x v="446"/>
    <x v="8"/>
    <s v="-/-/2016/-/-"/>
    <s v="-/-/2022/-/-"/>
    <x v="21"/>
    <n v="2015"/>
    <s v="-/-/90/92"/>
    <s v="Paolo Bea"/>
    <s v="Urlaub 2015"/>
    <m/>
    <m/>
    <n v="50"/>
    <n v="50"/>
    <s v="-"/>
    <m/>
    <m/>
    <m/>
    <m/>
    <m/>
    <n v="90"/>
    <n v="2016"/>
    <n v="2022"/>
    <n v="92"/>
    <m/>
    <m/>
    <m/>
    <m/>
    <n v="12.4853384"/>
    <n v="41.894801999999999"/>
    <n v="12.490235999999999"/>
    <n v="42.965916"/>
    <s v="41,894802;12,4853384"/>
    <s v="42,965916;12,490236"/>
    <n v="2022"/>
    <d v="2020-10-03T00:00:00"/>
    <x v="1"/>
  </r>
  <r>
    <s v="R"/>
    <x v="8"/>
    <s v="I"/>
    <s v="Molise"/>
    <n v="3"/>
    <x v="0"/>
    <x v="239"/>
    <x v="447"/>
    <x v="1"/>
    <s v="-/-/-/-/-"/>
    <s v="-/-/-/-/-"/>
    <x v="14"/>
    <n v="2015"/>
    <s v="-/-/-/CT91"/>
    <s v="Di Majo Norante"/>
    <s v="Urlaub 2015"/>
    <m/>
    <m/>
    <n v="75"/>
    <n v="0"/>
    <s v="-"/>
    <m/>
    <m/>
    <m/>
    <m/>
    <m/>
    <s v="-"/>
    <m/>
    <m/>
    <s v="CT91"/>
    <m/>
    <m/>
    <m/>
    <m/>
    <n v="12.4853384"/>
    <n v="41.894801999999999"/>
    <n v="14.595613999999999"/>
    <n v="41.684671999999999"/>
    <s v="41,894802;12,4853384"/>
    <s v="41,684672;14,595614"/>
    <n v="9999"/>
    <m/>
    <x v="0"/>
  </r>
  <r>
    <s v="R"/>
    <x v="8"/>
    <s v="I"/>
    <s v="Molise"/>
    <n v="3"/>
    <x v="0"/>
    <x v="239"/>
    <x v="448"/>
    <x v="1"/>
    <s v="-/2014/-/-/-"/>
    <s v="-/2021/-/-/-"/>
    <x v="31"/>
    <n v="2015"/>
    <s v="-/90/-/-"/>
    <s v="Di Majo Norante"/>
    <s v="Urlaub 2015"/>
    <m/>
    <m/>
    <n v="30"/>
    <n v="0"/>
    <s v="-"/>
    <m/>
    <m/>
    <n v="90"/>
    <n v="2014"/>
    <n v="2021"/>
    <s v="-"/>
    <m/>
    <m/>
    <m/>
    <m/>
    <m/>
    <m/>
    <m/>
    <n v="12.4853384"/>
    <n v="41.894801999999999"/>
    <n v="14.595613999999999"/>
    <n v="41.684671999999999"/>
    <s v="41,894802;12,4853384"/>
    <s v="41,684672;14,595614"/>
    <n v="2021"/>
    <m/>
    <x v="0"/>
  </r>
  <r>
    <s v="R"/>
    <x v="8"/>
    <s v="I"/>
    <s v="Molise"/>
    <n v="3"/>
    <x v="0"/>
    <x v="239"/>
    <x v="449"/>
    <x v="40"/>
    <s v="-/2014/-/-/-"/>
    <s v="-/2017/-/-/-"/>
    <x v="31"/>
    <n v="2015"/>
    <s v="-/87/-/-"/>
    <s v="Di Majo Norante"/>
    <s v="Urlaub 2015"/>
    <m/>
    <m/>
    <n v="30"/>
    <n v="0"/>
    <s v="-"/>
    <m/>
    <m/>
    <n v="87"/>
    <n v="2014"/>
    <n v="2017"/>
    <s v="-"/>
    <m/>
    <m/>
    <m/>
    <m/>
    <m/>
    <m/>
    <m/>
    <n v="12.4853384"/>
    <n v="41.894801999999999"/>
    <n v="14.595613999999999"/>
    <n v="41.684671999999999"/>
    <s v="41,894802;12,4853384"/>
    <s v="41,684672;14,595614"/>
    <n v="2017"/>
    <m/>
    <x v="0"/>
  </r>
  <r>
    <s v="R"/>
    <x v="8"/>
    <s v="I"/>
    <s v="Molise"/>
    <n v="3"/>
    <x v="0"/>
    <x v="239"/>
    <x v="450"/>
    <x v="69"/>
    <s v="-/-/2015/-/-"/>
    <s v="-/-/2024/-/-"/>
    <x v="31"/>
    <n v="2015"/>
    <s v="-/-/90/-"/>
    <s v="Di Majo Norante"/>
    <s v="Urlaub 2015"/>
    <m/>
    <m/>
    <n v="30"/>
    <n v="0"/>
    <s v="-"/>
    <m/>
    <m/>
    <m/>
    <m/>
    <m/>
    <n v="90"/>
    <n v="2015"/>
    <n v="2024"/>
    <m/>
    <m/>
    <m/>
    <m/>
    <m/>
    <n v="12.4853384"/>
    <n v="41.894801999999999"/>
    <n v="14.595613999999999"/>
    <n v="41.684671999999999"/>
    <s v="41,894802;12,4853384"/>
    <s v="41,684672;14,595614"/>
    <n v="2024"/>
    <m/>
    <x v="0"/>
  </r>
  <r>
    <s v="S"/>
    <x v="17"/>
    <s v="I"/>
    <s v="Molise"/>
    <n v="3"/>
    <x v="0"/>
    <x v="239"/>
    <x v="451"/>
    <x v="70"/>
    <s v="-/-/-/-/-"/>
    <s v="-/-/-/-/-"/>
    <x v="31"/>
    <n v="2015"/>
    <s v="-/-/-/-"/>
    <s v="Di Majo Norante"/>
    <s v="Urlaub 2015"/>
    <m/>
    <m/>
    <n v="30"/>
    <n v="0"/>
    <s v="-"/>
    <m/>
    <m/>
    <m/>
    <m/>
    <m/>
    <s v="-"/>
    <m/>
    <m/>
    <m/>
    <m/>
    <m/>
    <m/>
    <m/>
    <n v="12.4853384"/>
    <n v="41.894801999999999"/>
    <n v="14.595613999999999"/>
    <n v="41.684671999999999"/>
    <s v="41,894802;12,4853384"/>
    <s v="41,684672;14,595614"/>
    <n v="9999"/>
    <m/>
    <x v="0"/>
  </r>
  <r>
    <s v="Ü"/>
    <x v="8"/>
    <s v="I"/>
    <s v="Molise"/>
    <n v="2"/>
    <x v="0"/>
    <x v="239"/>
    <x v="452"/>
    <x v="71"/>
    <s v="-/2014/-/-/-"/>
    <s v="-/2017/-/-/-"/>
    <x v="40"/>
    <n v="2015"/>
    <s v="-/87/-/-"/>
    <s v="Di Majo Norante"/>
    <s v="Urlaub 2015"/>
    <m/>
    <m/>
    <n v="40"/>
    <n v="0"/>
    <s v="-"/>
    <m/>
    <m/>
    <n v="87"/>
    <n v="2014"/>
    <n v="2017"/>
    <s v="-"/>
    <m/>
    <m/>
    <m/>
    <m/>
    <m/>
    <m/>
    <m/>
    <n v="12.4853384"/>
    <n v="41.894801999999999"/>
    <n v="14.595613999999999"/>
    <n v="41.684671999999999"/>
    <s v="41,894802;12,4853384"/>
    <s v="41,684672;14,595614"/>
    <n v="2017"/>
    <m/>
    <x v="0"/>
  </r>
  <r>
    <s v="R"/>
    <x v="17"/>
    <s v="I"/>
    <s v="Apulien"/>
    <n v="1"/>
    <x v="0"/>
    <x v="240"/>
    <x v="453"/>
    <x v="72"/>
    <s v="2015/-/-/-/-"/>
    <s v="2018/-/-/-/-"/>
    <x v="4"/>
    <n v="2015"/>
    <s v="86/-/-/-"/>
    <s v="Enoteca L'Angolo Divino Peschici"/>
    <s v="Urlaub 2015"/>
    <m/>
    <m/>
    <n v="18"/>
    <n v="0"/>
    <n v="86"/>
    <n v="2015"/>
    <n v="2018"/>
    <m/>
    <m/>
    <m/>
    <s v="-"/>
    <m/>
    <m/>
    <m/>
    <m/>
    <m/>
    <m/>
    <m/>
    <n v="12.4853384"/>
    <n v="41.894801999999999"/>
    <n v="16.621002699999998"/>
    <n v="40.984253899999999"/>
    <s v="41,894802;12,4853384"/>
    <s v="40,9842539;16,6210027"/>
    <n v="2018"/>
    <m/>
    <x v="0"/>
  </r>
  <r>
    <s v="S"/>
    <x v="8"/>
    <s v="I"/>
    <s v="Apulien"/>
    <n v="1"/>
    <x v="0"/>
    <x v="241"/>
    <x v="454"/>
    <x v="73"/>
    <s v="-/-/-/-/-"/>
    <s v="-/-/-/-/-"/>
    <x v="14"/>
    <n v="2015"/>
    <s v="-/-/-/-"/>
    <s v="Enoteca L'Angolo Divino Peschici"/>
    <s v="Urlaub 2015"/>
    <m/>
    <m/>
    <n v="25"/>
    <n v="0"/>
    <s v="-"/>
    <m/>
    <m/>
    <m/>
    <m/>
    <m/>
    <s v="-"/>
    <m/>
    <m/>
    <m/>
    <m/>
    <m/>
    <m/>
    <m/>
    <n v="12.4853384"/>
    <n v="41.894801999999999"/>
    <n v="16.621002699999998"/>
    <n v="40.984253899999999"/>
    <s v="41,894802;12,4853384"/>
    <s v="40,9842539;16,6210027"/>
    <n v="9999"/>
    <m/>
    <x v="0"/>
  </r>
  <r>
    <s v="S"/>
    <x v="13"/>
    <s v="I"/>
    <s v="Apulien"/>
    <n v="1"/>
    <x v="0"/>
    <x v="241"/>
    <x v="455"/>
    <x v="66"/>
    <s v="-/-/-/-/-"/>
    <s v="-/-/-/-/-"/>
    <x v="76"/>
    <n v="2015"/>
    <s v="-/-/-/-"/>
    <s v="Enoteca L'Angolo Divino Peschici"/>
    <s v="Urlaub 2015"/>
    <m/>
    <m/>
    <n v="30"/>
    <n v="0"/>
    <s v="-"/>
    <m/>
    <m/>
    <m/>
    <m/>
    <m/>
    <s v="-"/>
    <m/>
    <m/>
    <m/>
    <m/>
    <m/>
    <m/>
    <m/>
    <n v="12.4853384"/>
    <n v="41.894801999999999"/>
    <n v="16.621002699999998"/>
    <n v="40.984253899999999"/>
    <s v="41,894802;12,4853384"/>
    <s v="40,9842539;16,6210027"/>
    <n v="9999"/>
    <m/>
    <x v="0"/>
  </r>
  <r>
    <s v="R"/>
    <x v="17"/>
    <s v="I"/>
    <s v="Umbrien"/>
    <n v="2"/>
    <x v="1"/>
    <x v="8"/>
    <x v="22"/>
    <x v="8"/>
    <s v="2018/2018/-/2018/-"/>
    <s v="2025/2029/-/2025/-"/>
    <x v="21"/>
    <n v="2015"/>
    <s v="92/93/-/90,3"/>
    <s v="Caprai"/>
    <s v="Urlaub 2015"/>
    <m/>
    <m/>
    <n v="100"/>
    <n v="50"/>
    <n v="92"/>
    <n v="2018"/>
    <n v="2025"/>
    <n v="93"/>
    <n v="2018"/>
    <n v="2029"/>
    <s v="-"/>
    <m/>
    <m/>
    <n v="90.3"/>
    <n v="2018"/>
    <n v="2025"/>
    <m/>
    <m/>
    <n v="12.4853384"/>
    <n v="41.894801999999999"/>
    <n v="12.490235999999999"/>
    <n v="42.965916"/>
    <s v="41,894802;12,4853384"/>
    <s v="42,965916;12,490236"/>
    <n v="2025"/>
    <d v="2020-08-23T00:00:00"/>
    <x v="19"/>
  </r>
  <r>
    <s v="R"/>
    <x v="16"/>
    <s v="I"/>
    <s v="Umbrien"/>
    <n v="4"/>
    <x v="0"/>
    <x v="8"/>
    <x v="456"/>
    <x v="8"/>
    <s v="2015/2014/-/-/-"/>
    <s v="2025/2024/-/-/-"/>
    <x v="14"/>
    <n v="2015"/>
    <s v="93/90/-/-"/>
    <s v="Caprai"/>
    <s v="Urlaub 2015"/>
    <m/>
    <m/>
    <n v="100"/>
    <n v="0"/>
    <n v="93"/>
    <n v="2015"/>
    <n v="2025"/>
    <n v="90"/>
    <n v="2014"/>
    <n v="2024"/>
    <s v="-"/>
    <m/>
    <m/>
    <m/>
    <m/>
    <m/>
    <m/>
    <m/>
    <n v="12.4853384"/>
    <n v="41.894801999999999"/>
    <n v="12.490235999999999"/>
    <n v="42.965916"/>
    <s v="41,894802;12,4853384"/>
    <s v="42,965916;12,490236"/>
    <n v="2024"/>
    <m/>
    <x v="0"/>
  </r>
  <r>
    <s v="R"/>
    <x v="16"/>
    <s v="I"/>
    <s v="Umbrien"/>
    <n v="6"/>
    <x v="0"/>
    <x v="8"/>
    <x v="457"/>
    <x v="1"/>
    <s v="2015/2017/2013/-/-"/>
    <s v="2023/2030/2019/-/-"/>
    <x v="43"/>
    <n v="2015"/>
    <s v="91/91/90/-"/>
    <s v="Caprai"/>
    <s v="Urlaub 2015"/>
    <m/>
    <m/>
    <n v="132"/>
    <n v="0"/>
    <n v="91"/>
    <n v="2015"/>
    <n v="2023"/>
    <n v="91"/>
    <n v="2017"/>
    <n v="2030"/>
    <n v="90"/>
    <n v="2013"/>
    <n v="2019"/>
    <m/>
    <m/>
    <m/>
    <m/>
    <m/>
    <n v="12.4853384"/>
    <n v="41.894801999999999"/>
    <n v="12.490235999999999"/>
    <n v="42.965916"/>
    <s v="41,894802;12,4853384"/>
    <s v="42,965916;12,490236"/>
    <n v="2019"/>
    <m/>
    <x v="0"/>
  </r>
  <r>
    <s v="Ü"/>
    <x v="16"/>
    <s v="I"/>
    <s v="Umbrien"/>
    <n v="2"/>
    <x v="2"/>
    <x v="8"/>
    <x v="446"/>
    <x v="8"/>
    <s v="-/-/-/-/-"/>
    <s v="-/-/-/-/-"/>
    <x v="14"/>
    <n v="2015"/>
    <s v="-/-/-/-"/>
    <s v="Caprai"/>
    <s v="Urlaub 2015"/>
    <m/>
    <m/>
    <n v="50"/>
    <n v="50"/>
    <s v="-"/>
    <m/>
    <m/>
    <m/>
    <m/>
    <m/>
    <s v="-"/>
    <m/>
    <m/>
    <m/>
    <m/>
    <m/>
    <m/>
    <m/>
    <n v="12.4853384"/>
    <n v="41.894801999999999"/>
    <n v="12.490235999999999"/>
    <n v="42.965916"/>
    <s v="41,894802;12,4853384"/>
    <s v="42,965916;12,490236"/>
    <n v="9999"/>
    <d v="2020-10-03T00:00:00"/>
    <x v="18"/>
  </r>
  <r>
    <s v="S"/>
    <x v="5"/>
    <s v="D"/>
    <s v="Baden-Württemberg"/>
    <n v="3"/>
    <x v="0"/>
    <x v="242"/>
    <x v="458"/>
    <x v="22"/>
    <s v="-/-/-/-/-"/>
    <s v="-/-/-/-/-"/>
    <x v="18"/>
    <n v="2015"/>
    <s v="-/-/-/-"/>
    <s v="Franz Keller"/>
    <s v="Kurzurlaub Europapark"/>
    <m/>
    <m/>
    <n v="48"/>
    <n v="0"/>
    <s v="-"/>
    <m/>
    <m/>
    <m/>
    <m/>
    <m/>
    <s v="-"/>
    <m/>
    <m/>
    <m/>
    <m/>
    <m/>
    <m/>
    <m/>
    <n v="13.376935"/>
    <n v="52.516181000000003"/>
    <n v="9.1949533999999993"/>
    <n v="48.629697200000003"/>
    <s v="52,516181;13,376935"/>
    <s v="48,6296972;9,1949534"/>
    <n v="9999"/>
    <m/>
    <x v="0"/>
  </r>
  <r>
    <s v="S"/>
    <x v="5"/>
    <s v="D"/>
    <s v="Baden-Württemberg"/>
    <n v="3"/>
    <x v="0"/>
    <x v="242"/>
    <x v="458"/>
    <x v="25"/>
    <s v="-/-/-/-/-"/>
    <s v="-/-/-/-/-"/>
    <x v="217"/>
    <n v="2015"/>
    <s v="-/-/-/-"/>
    <s v="Franz Keller"/>
    <s v="Kurzurlaub Europapark"/>
    <m/>
    <m/>
    <n v="42"/>
    <n v="0"/>
    <s v="-"/>
    <m/>
    <m/>
    <m/>
    <m/>
    <m/>
    <s v="-"/>
    <m/>
    <m/>
    <m/>
    <m/>
    <m/>
    <m/>
    <m/>
    <n v="13.376935"/>
    <n v="52.516181000000003"/>
    <n v="9.1949533999999993"/>
    <n v="48.629697200000003"/>
    <s v="52,516181;13,376935"/>
    <s v="48,6296972;9,1949534"/>
    <n v="9999"/>
    <m/>
    <x v="0"/>
  </r>
  <r>
    <s v="W"/>
    <x v="14"/>
    <s v="D"/>
    <s v="Baden-Württemberg"/>
    <n v="3"/>
    <x v="1"/>
    <x v="242"/>
    <x v="459"/>
    <x v="18"/>
    <s v="2017/-/-/-/-"/>
    <s v="2025/-/-/-/-"/>
    <x v="30"/>
    <n v="2015"/>
    <s v="93/-/-/-"/>
    <s v="Franz Keller"/>
    <s v="Kurzurlaub Europapark"/>
    <m/>
    <m/>
    <n v="102"/>
    <n v="34"/>
    <n v="93"/>
    <n v="2017"/>
    <n v="2025"/>
    <m/>
    <m/>
    <m/>
    <s v="-"/>
    <m/>
    <m/>
    <m/>
    <m/>
    <m/>
    <m/>
    <m/>
    <n v="13.376935"/>
    <n v="52.516181000000003"/>
    <n v="9.1949533999999993"/>
    <n v="48.629697200000003"/>
    <s v="52,516181;13,376935"/>
    <s v="48,6296972;9,1949534"/>
    <n v="2025"/>
    <d v="2020-08-22T00:00:00"/>
    <x v="16"/>
  </r>
  <r>
    <s v="W"/>
    <x v="10"/>
    <s v="D"/>
    <s v="Baden-Württemberg"/>
    <n v="6"/>
    <x v="0"/>
    <x v="242"/>
    <x v="460"/>
    <x v="18"/>
    <s v="2016/-/-/-/-"/>
    <s v="2023/-/-/-/-"/>
    <x v="4"/>
    <n v="2015"/>
    <s v="89/-/-/-"/>
    <s v="Franz Keller"/>
    <s v="Kurzurlaub Europapark"/>
    <m/>
    <m/>
    <n v="108"/>
    <n v="0"/>
    <n v="89"/>
    <n v="2016"/>
    <n v="2023"/>
    <m/>
    <m/>
    <m/>
    <s v="-"/>
    <m/>
    <m/>
    <m/>
    <m/>
    <m/>
    <m/>
    <m/>
    <n v="13.376935"/>
    <n v="52.516181000000003"/>
    <n v="9.1949533999999993"/>
    <n v="48.629697200000003"/>
    <s v="52,516181;13,376935"/>
    <s v="48,6296972;9,1949534"/>
    <n v="2023"/>
    <m/>
    <x v="0"/>
  </r>
  <r>
    <s v="W"/>
    <x v="10"/>
    <s v="D"/>
    <s v="Baden-Württemberg"/>
    <n v="6"/>
    <x v="0"/>
    <x v="242"/>
    <x v="461"/>
    <x v="20"/>
    <s v="2017/-/-/-/-"/>
    <s v="2024/-/-/-/-"/>
    <x v="137"/>
    <n v="2015"/>
    <s v="88+/-/-/-"/>
    <s v="Franz Keller"/>
    <s v="Kurzurlaub Europapark"/>
    <m/>
    <m/>
    <n v="72"/>
    <n v="0"/>
    <s v="88+"/>
    <n v="2017"/>
    <n v="2024"/>
    <m/>
    <m/>
    <m/>
    <s v="-"/>
    <m/>
    <m/>
    <m/>
    <m/>
    <m/>
    <m/>
    <m/>
    <n v="13.376935"/>
    <n v="52.516181000000003"/>
    <n v="9.1949533999999993"/>
    <n v="48.629697200000003"/>
    <s v="52,516181;13,376935"/>
    <s v="48,6296972;9,1949534"/>
    <n v="2024"/>
    <m/>
    <x v="0"/>
  </r>
  <r>
    <s v="S"/>
    <x v="5"/>
    <s v="D"/>
    <s v="Baden-Württemberg"/>
    <n v="3"/>
    <x v="0"/>
    <x v="243"/>
    <x v="462"/>
    <x v="32"/>
    <s v="-/-/-/-/-"/>
    <s v="-/-/-/-/-"/>
    <x v="80"/>
    <n v="2015"/>
    <s v="-/-/-/-"/>
    <s v="Andreas Laible"/>
    <s v="Kurzurlaub Europapark"/>
    <m/>
    <m/>
    <n v="43.5"/>
    <n v="0"/>
    <s v="-"/>
    <m/>
    <m/>
    <m/>
    <m/>
    <m/>
    <s v="-"/>
    <m/>
    <m/>
    <m/>
    <m/>
    <m/>
    <m/>
    <m/>
    <n v="13.376935"/>
    <n v="52.516181000000003"/>
    <n v="9.1949533999999993"/>
    <n v="48.629697200000003"/>
    <s v="52,516181;13,376935"/>
    <s v="48,6296972;9,1949534"/>
    <n v="9999"/>
    <m/>
    <x v="0"/>
  </r>
  <r>
    <s v="S"/>
    <x v="10"/>
    <s v="D"/>
    <s v="Baden-Württemberg"/>
    <n v="3"/>
    <x v="0"/>
    <x v="243"/>
    <x v="463"/>
    <x v="25"/>
    <s v="-/-/-/-/-"/>
    <s v="-/-/-/-/-"/>
    <x v="217"/>
    <n v="2015"/>
    <s v="-/-/-/-"/>
    <s v="Andreas Laible"/>
    <s v="Kurzurlaub Europapark"/>
    <m/>
    <m/>
    <n v="42"/>
    <n v="0"/>
    <s v="-"/>
    <m/>
    <m/>
    <m/>
    <m/>
    <m/>
    <s v="-"/>
    <m/>
    <m/>
    <m/>
    <m/>
    <m/>
    <m/>
    <m/>
    <n v="13.376935"/>
    <n v="52.516181000000003"/>
    <n v="9.1949533999999993"/>
    <n v="48.629697200000003"/>
    <s v="52,516181;13,376935"/>
    <s v="48,6296972;9,1949534"/>
    <n v="9999"/>
    <m/>
    <x v="0"/>
  </r>
  <r>
    <s v="Ü"/>
    <x v="10"/>
    <s v="D"/>
    <s v="Baden-Württemberg"/>
    <n v="1"/>
    <x v="1"/>
    <x v="243"/>
    <x v="464"/>
    <x v="25"/>
    <s v="-/-/-/-/-"/>
    <s v="-/-/-/-/-"/>
    <x v="40"/>
    <n v="2015"/>
    <s v="-/-/-/-"/>
    <s v="Andreas Laible"/>
    <s v="Kurzurlaub Europapark"/>
    <m/>
    <m/>
    <n v="20"/>
    <n v="20"/>
    <s v="-"/>
    <m/>
    <m/>
    <m/>
    <m/>
    <m/>
    <s v="-"/>
    <m/>
    <m/>
    <m/>
    <m/>
    <m/>
    <m/>
    <m/>
    <n v="13.376935"/>
    <n v="52.516181000000003"/>
    <n v="9.1949533999999993"/>
    <n v="48.629697200000003"/>
    <s v="52,516181;13,376935"/>
    <s v="48,6296972;9,1949534"/>
    <n v="9999"/>
    <d v="2020-10-03T00:00:00"/>
    <x v="18"/>
  </r>
  <r>
    <s v="W"/>
    <x v="10"/>
    <s v="D"/>
    <s v="Baden-Württemberg"/>
    <n v="6"/>
    <x v="1"/>
    <x v="243"/>
    <x v="465"/>
    <x v="25"/>
    <s v="-/-/-/-/-"/>
    <s v="-/-/-/-/-"/>
    <x v="78"/>
    <n v="2015"/>
    <s v="-/-/-/-"/>
    <s v="Andreas Laible"/>
    <s v="Kurzurlaub Europapark"/>
    <m/>
    <m/>
    <n v="102"/>
    <n v="17"/>
    <s v="-"/>
    <m/>
    <m/>
    <m/>
    <m/>
    <m/>
    <s v="-"/>
    <m/>
    <m/>
    <m/>
    <m/>
    <m/>
    <m/>
    <m/>
    <n v="13.376935"/>
    <n v="52.516181000000003"/>
    <n v="9.1949533999999993"/>
    <n v="48.629697200000003"/>
    <s v="52,516181;13,376935"/>
    <s v="48,6296972;9,1949534"/>
    <n v="9999"/>
    <d v="2020-08-22T00:00:00"/>
    <x v="13"/>
  </r>
  <r>
    <s v="W"/>
    <x v="17"/>
    <s v="D"/>
    <s v="Baden-Württemberg"/>
    <n v="0"/>
    <x v="0"/>
    <x v="243"/>
    <x v="465"/>
    <x v="25"/>
    <s v="-/-/-/-/-"/>
    <s v="-/-/-/-/-"/>
    <x v="0"/>
    <n v="2015"/>
    <s v="-/-/-/-"/>
    <s v="Andreas Laible"/>
    <s v="Kurzurlaub Europapark"/>
    <m/>
    <m/>
    <n v="0"/>
    <n v="0"/>
    <s v="-"/>
    <m/>
    <m/>
    <m/>
    <m/>
    <m/>
    <s v="-"/>
    <m/>
    <m/>
    <m/>
    <m/>
    <m/>
    <m/>
    <m/>
    <n v="13.376935"/>
    <n v="52.516181000000003"/>
    <n v="9.1949533999999993"/>
    <n v="48.629697200000003"/>
    <s v="52,516181;13,376935"/>
    <s v="48,6296972;9,1949534"/>
    <n v="9999"/>
    <m/>
    <x v="0"/>
  </r>
  <r>
    <s v="W"/>
    <x v="10"/>
    <s v="D"/>
    <s v="Baden-Württemberg"/>
    <n v="6"/>
    <x v="0"/>
    <x v="243"/>
    <x v="466"/>
    <x v="25"/>
    <s v="-/-/-/-/-"/>
    <s v="-/-/-/-/-"/>
    <x v="81"/>
    <n v="2015"/>
    <s v="-/-/-/-"/>
    <s v="Andreas Laible"/>
    <s v="Kurzurlaub Europapark"/>
    <m/>
    <m/>
    <n v="90"/>
    <n v="0"/>
    <s v="-"/>
    <m/>
    <m/>
    <m/>
    <m/>
    <m/>
    <s v="-"/>
    <m/>
    <m/>
    <m/>
    <m/>
    <m/>
    <m/>
    <m/>
    <n v="13.376935"/>
    <n v="52.516181000000003"/>
    <n v="9.1949533999999993"/>
    <n v="48.629697200000003"/>
    <s v="52,516181;13,376935"/>
    <s v="48,6296972;9,1949534"/>
    <n v="9999"/>
    <m/>
    <x v="0"/>
  </r>
  <r>
    <s v="W"/>
    <x v="14"/>
    <s v="F"/>
    <s v="Elsass"/>
    <n v="3"/>
    <x v="2"/>
    <x v="244"/>
    <x v="467"/>
    <x v="25"/>
    <s v="2016/-/2020/-/-"/>
    <s v="2030/-/2040/-/-"/>
    <x v="6"/>
    <n v="2015"/>
    <s v="91+/-/93+/-"/>
    <s v="Enotec René Muré, Colmar"/>
    <s v="Kurzurlaub Europapark"/>
    <m/>
    <m/>
    <n v="79.5"/>
    <n v="53"/>
    <s v="91+"/>
    <n v="2016"/>
    <n v="2030"/>
    <m/>
    <m/>
    <m/>
    <s v="93+"/>
    <n v="2020"/>
    <n v="2040"/>
    <m/>
    <m/>
    <m/>
    <m/>
    <m/>
    <n v="2.3514615999999999"/>
    <n v="48.856696900000003"/>
    <n v="7.40747"/>
    <n v="48.249176499999997"/>
    <s v="48,8566969;2,3514616"/>
    <s v="48,2491765;7,40747"/>
    <n v="2030"/>
    <d v="2020-08-22T00:00:00"/>
    <x v="5"/>
  </r>
  <r>
    <s v="R"/>
    <x v="6"/>
    <s v="I"/>
    <s v="Trient"/>
    <n v="1"/>
    <x v="0"/>
    <x v="245"/>
    <x v="468"/>
    <x v="48"/>
    <s v="-/-/-/-/-"/>
    <s v="-/-/-/-/-"/>
    <x v="41"/>
    <n v="2015"/>
    <s v="-/-/-/-"/>
    <s v="Enotec 12 Gradi"/>
    <s v="Kurzurlaub Trient"/>
    <m/>
    <m/>
    <n v="33.5"/>
    <n v="0"/>
    <s v="-"/>
    <m/>
    <m/>
    <m/>
    <m/>
    <m/>
    <s v="-"/>
    <m/>
    <m/>
    <m/>
    <m/>
    <m/>
    <m/>
    <m/>
    <n v="12.4853384"/>
    <n v="41.894801999999999"/>
    <n v="11.125760100000001"/>
    <n v="46.066422799999998"/>
    <s v="41,894802;12,4853384"/>
    <s v="46,0664228;11,1257601"/>
    <n v="9999"/>
    <m/>
    <x v="0"/>
  </r>
  <r>
    <s v="R"/>
    <x v="16"/>
    <s v="I"/>
    <s v="Trient"/>
    <n v="1"/>
    <x v="0"/>
    <x v="245"/>
    <x v="468"/>
    <x v="48"/>
    <s v="2014/-/-/-/-"/>
    <s v="2017/-/-/-/-"/>
    <x v="41"/>
    <n v="2015"/>
    <s v="86/-/-/-"/>
    <s v="Enotec 12 Gradi"/>
    <s v="Kurzurlaub Trient"/>
    <m/>
    <m/>
    <n v="33.5"/>
    <n v="0"/>
    <n v="86"/>
    <n v="2014"/>
    <n v="2017"/>
    <m/>
    <m/>
    <m/>
    <s v="-"/>
    <m/>
    <m/>
    <m/>
    <m/>
    <m/>
    <m/>
    <m/>
    <n v="12.4853384"/>
    <n v="41.894801999999999"/>
    <n v="11.125760100000001"/>
    <n v="46.066422799999998"/>
    <s v="41,894802;12,4853384"/>
    <s v="46,0664228;11,1257601"/>
    <n v="2017"/>
    <m/>
    <x v="0"/>
  </r>
  <r>
    <s v="R"/>
    <x v="8"/>
    <s v="I"/>
    <s v="Südtirol"/>
    <n v="2"/>
    <x v="0"/>
    <x v="52"/>
    <x v="78"/>
    <x v="32"/>
    <s v="-/-/-/2011/-"/>
    <s v="-/-/-/2021/-"/>
    <x v="25"/>
    <n v="2015"/>
    <s v="-/-/-/CT90"/>
    <s v="Kellerei Schreckbichl"/>
    <s v="Hochzeitstag Kalterer See"/>
    <m/>
    <m/>
    <n v="52"/>
    <n v="0"/>
    <s v="-"/>
    <m/>
    <m/>
    <s v="-"/>
    <m/>
    <m/>
    <s v="-"/>
    <m/>
    <m/>
    <s v="CT90"/>
    <n v="2011"/>
    <n v="2021"/>
    <m/>
    <m/>
    <n v="12.4853384"/>
    <n v="41.894801999999999"/>
    <n v="11.354780099999999"/>
    <n v="46.498112499999998"/>
    <s v="41,894802;12,4853384"/>
    <s v="46,4981125;11,3547801"/>
    <n v="2021"/>
    <m/>
    <x v="0"/>
  </r>
  <r>
    <s v="R"/>
    <x v="8"/>
    <s v="I"/>
    <s v="Südtirol"/>
    <n v="4"/>
    <x v="0"/>
    <x v="52"/>
    <x v="80"/>
    <x v="17"/>
    <s v="-/-/-/-/-"/>
    <s v="-/-/-/-/-"/>
    <x v="230"/>
    <n v="2015"/>
    <s v="-/-/-/-"/>
    <s v="Kellerei Schreckbichl"/>
    <s v="Hochzeitstag Kalterer See"/>
    <m/>
    <m/>
    <n v="87.2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14"/>
    <s v="I"/>
    <s v="Südtirol"/>
    <n v="3"/>
    <x v="0"/>
    <x v="52"/>
    <x v="82"/>
    <x v="15"/>
    <s v="-/2015/2016/-/-"/>
    <s v="-/2023/2020/-/-"/>
    <x v="126"/>
    <n v="2015"/>
    <s v="-/90/92/-"/>
    <s v="Schreckbichl"/>
    <s v="Hochzeitstag Kalterer See"/>
    <m/>
    <m/>
    <n v="68.699999999999989"/>
    <n v="0"/>
    <s v="-"/>
    <m/>
    <m/>
    <n v="90"/>
    <n v="2015"/>
    <n v="2023"/>
    <n v="92"/>
    <n v="2016"/>
    <n v="2020"/>
    <m/>
    <m/>
    <m/>
    <m/>
    <m/>
    <n v="12.4853384"/>
    <n v="41.894801999999999"/>
    <n v="11.354780099999999"/>
    <n v="46.498112499999998"/>
    <s v="41,894802;12,4853384"/>
    <s v="46,4981125;11,3547801"/>
    <n v="2020"/>
    <m/>
    <x v="0"/>
  </r>
  <r>
    <s v="W"/>
    <x v="14"/>
    <s v="I"/>
    <s v="Südtirol"/>
    <n v="3"/>
    <x v="0"/>
    <x v="52"/>
    <x v="83"/>
    <x v="22"/>
    <s v="-/-/2016/2016/-"/>
    <s v="-/-/2021/2021/-"/>
    <x v="16"/>
    <n v="2015"/>
    <s v="-/-/92/CT90,5"/>
    <s v="Schreckbichl"/>
    <s v="Hochzeitstag Kalterer See"/>
    <m/>
    <m/>
    <n v="63"/>
    <n v="0"/>
    <s v="-"/>
    <m/>
    <m/>
    <s v="-"/>
    <m/>
    <m/>
    <n v="92"/>
    <n v="2016"/>
    <n v="2021"/>
    <s v="CT90,5"/>
    <n v="2016"/>
    <n v="2021"/>
    <m/>
    <m/>
    <n v="12.4853384"/>
    <n v="41.894801999999999"/>
    <n v="11.354780099999999"/>
    <n v="46.498112499999998"/>
    <s v="41,894802;12,4853384"/>
    <s v="46,4981125;11,3547801"/>
    <n v="2021"/>
    <m/>
    <x v="0"/>
  </r>
  <r>
    <s v="Ü"/>
    <x v="5"/>
    <s v="I"/>
    <s v="Südtirol"/>
    <n v="2"/>
    <x v="1"/>
    <x v="246"/>
    <x v="469"/>
    <x v="6"/>
    <s v="2016/-/-/-/-"/>
    <s v="2022/-/-/-/-"/>
    <x v="14"/>
    <n v="2015"/>
    <s v="87?/-/-/-"/>
    <s v="Erste+Neue"/>
    <s v="Hochzeitstag Kalterer See"/>
    <m/>
    <m/>
    <n v="50"/>
    <n v="25"/>
    <s v="87?"/>
    <n v="2016"/>
    <n v="2022"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2"/>
    <d v="2020-10-03T00:00:00"/>
    <x v="18"/>
  </r>
  <r>
    <s v="S"/>
    <x v="17"/>
    <s v="I"/>
    <s v="Südtirol"/>
    <n v="2"/>
    <x v="0"/>
    <x v="247"/>
    <x v="470"/>
    <x v="66"/>
    <s v="-/-/-/-/-"/>
    <s v="-/-/-/-/-"/>
    <x v="189"/>
    <n v="2015"/>
    <s v="-/-/-/-"/>
    <s v="Erste+Neue"/>
    <s v="Hochzeitstag Kalterer See"/>
    <m/>
    <m/>
    <n v="43"/>
    <n v="0"/>
    <s v="-"/>
    <m/>
    <m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17"/>
    <s v="I"/>
    <s v="Südtirol"/>
    <n v="3"/>
    <x v="0"/>
    <x v="187"/>
    <x v="471"/>
    <x v="15"/>
    <s v="-/2012/-/-/-"/>
    <s v="-/2015/-/-/-"/>
    <x v="149"/>
    <n v="2015"/>
    <s v="-/88/-/-"/>
    <s v="Manincor"/>
    <s v="Hochzeitstag Kalterer See"/>
    <m/>
    <m/>
    <n v="57"/>
    <n v="0"/>
    <s v="-"/>
    <m/>
    <m/>
    <n v="88"/>
    <n v="2012"/>
    <n v="2015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15"/>
    <m/>
    <x v="0"/>
  </r>
  <r>
    <s v="W"/>
    <x v="14"/>
    <s v="I"/>
    <s v="Südtirol"/>
    <n v="9"/>
    <x v="0"/>
    <x v="187"/>
    <x v="472"/>
    <x v="6"/>
    <s v="-/-/2015/-/-"/>
    <s v="-/-/2018/-/-"/>
    <x v="38"/>
    <n v="2015"/>
    <s v="-/-/90/-"/>
    <s v="Manincor"/>
    <s v="Hochzeitstag Kalterer See"/>
    <m/>
    <m/>
    <n v="106.2"/>
    <n v="0"/>
    <s v="-"/>
    <m/>
    <m/>
    <s v="-"/>
    <m/>
    <m/>
    <n v="90"/>
    <n v="2015"/>
    <n v="2018"/>
    <m/>
    <m/>
    <m/>
    <m/>
    <m/>
    <n v="12.4853384"/>
    <n v="41.894801999999999"/>
    <n v="11.354780099999999"/>
    <n v="46.498112499999998"/>
    <s v="41,894802;12,4853384"/>
    <s v="46,4981125;11,3547801"/>
    <n v="2018"/>
    <m/>
    <x v="0"/>
  </r>
  <r>
    <s v="W"/>
    <x v="14"/>
    <s v="I"/>
    <s v="Südtirol"/>
    <n v="0"/>
    <x v="0"/>
    <x v="187"/>
    <x v="473"/>
    <x v="31"/>
    <s v="-/-/-/-/-"/>
    <s v="-/-/-/-/-"/>
    <x v="0"/>
    <n v="2015"/>
    <s v="-/-/-/-"/>
    <s v="Manincor"/>
    <s v="Hochzeitstag Kalterer See"/>
    <m/>
    <m/>
    <n v="0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10"/>
    <s v="A"/>
    <s v="Steiermark"/>
    <n v="6"/>
    <x v="0"/>
    <x v="177"/>
    <x v="474"/>
    <x v="2"/>
    <s v="-/-/-/-/-"/>
    <s v="-/-/-/-/-"/>
    <x v="232"/>
    <n v="2015"/>
    <s v="-/-/-/-"/>
    <s v="Gottardi"/>
    <s v="Herz Jesu Feuer"/>
    <m/>
    <m/>
    <n v="53.400000000000006"/>
    <n v="0"/>
    <s v="-"/>
    <m/>
    <m/>
    <s v="-"/>
    <m/>
    <m/>
    <s v="-"/>
    <m/>
    <m/>
    <m/>
    <m/>
    <m/>
    <m/>
    <m/>
    <n v="16.372504200000002"/>
    <n v="48.208353700000004"/>
    <n v="15.1666665"/>
    <n v="47.250000100000001"/>
    <s v="48,2083537;16,3725042"/>
    <s v="47,2500001;15,1666665"/>
    <n v="9999"/>
    <m/>
    <x v="0"/>
  </r>
  <r>
    <s v="W"/>
    <x v="14"/>
    <s v="A"/>
    <s v="Steiermark"/>
    <n v="1"/>
    <x v="0"/>
    <x v="248"/>
    <x v="475"/>
    <x v="15"/>
    <s v="-/-/-/-/-"/>
    <s v="-/-/-/-/-"/>
    <x v="78"/>
    <n v="2015"/>
    <s v="-/-/-/-"/>
    <s v="Vinothek bei der Oper"/>
    <s v="Kurzurlaub Graz"/>
    <m/>
    <m/>
    <m/>
    <m/>
    <s v="-"/>
    <m/>
    <m/>
    <m/>
    <m/>
    <m/>
    <s v="-"/>
    <m/>
    <m/>
    <m/>
    <m/>
    <m/>
    <m/>
    <m/>
    <n v="16.372504200000002"/>
    <n v="48.208353700000004"/>
    <n v="15.1666665"/>
    <n v="47.250000100000001"/>
    <s v="48,2083537;16,3725042"/>
    <s v="47,2500001;15,1666665"/>
    <n v="9999"/>
    <m/>
    <x v="0"/>
  </r>
  <r>
    <s v="W"/>
    <x v="8"/>
    <s v="A"/>
    <s v="Steiermark"/>
    <n v="2"/>
    <x v="2"/>
    <x v="178"/>
    <x v="476"/>
    <x v="15"/>
    <s v="2020/-/-/-/-"/>
    <s v="2031/-/-/-/-"/>
    <x v="13"/>
    <n v="2015"/>
    <s v="94+/-/93/FS95-97"/>
    <s v="Frankowitsch"/>
    <s v="Kurzurlaub Graz"/>
    <m/>
    <m/>
    <n v="80"/>
    <n v="80"/>
    <s v="94+"/>
    <n v="2020"/>
    <n v="2031"/>
    <s v="-"/>
    <m/>
    <m/>
    <n v="93"/>
    <m/>
    <m/>
    <s v="FS95-97"/>
    <m/>
    <m/>
    <m/>
    <m/>
    <n v="16.372504200000002"/>
    <n v="48.208353700000004"/>
    <n v="15.1666665"/>
    <n v="47.250000100000001"/>
    <s v="48,2083537;16,3725042"/>
    <s v="47,2500001;15,1666665"/>
    <n v="2031"/>
    <d v="2020-08-22T00:00:00"/>
    <x v="22"/>
  </r>
  <r>
    <s v="W"/>
    <x v="14"/>
    <s v="E"/>
    <m/>
    <n v="1"/>
    <x v="0"/>
    <x v="249"/>
    <x v="477"/>
    <x v="0"/>
    <s v="-/-/-/-/-"/>
    <s v="-/-/-/-/-"/>
    <x v="101"/>
    <n v="2015"/>
    <s v="-/-/-/-"/>
    <s v="Gottardi"/>
    <s v="Weinverkostung „Agapenwein 2015“"/>
    <m/>
    <m/>
    <n v="7.5"/>
    <n v="0"/>
    <s v="-"/>
    <m/>
    <m/>
    <m/>
    <m/>
    <m/>
    <s v="-"/>
    <m/>
    <m/>
    <m/>
    <m/>
    <m/>
    <m/>
    <m/>
    <n v="-3.7035825"/>
    <n v="40.416704699999997"/>
    <n v="-3.7035825"/>
    <n v="40.416704699999997"/>
    <s v="40,4167047;-3,7035825"/>
    <s v="40,4167047;-3,7035825"/>
    <n v="9999"/>
    <m/>
    <x v="0"/>
  </r>
  <r>
    <s v="W"/>
    <x v="5"/>
    <s v="I"/>
    <s v="Veneto"/>
    <n v="1"/>
    <x v="0"/>
    <x v="250"/>
    <x v="478"/>
    <x v="0"/>
    <s v="2013/-/-/-/-"/>
    <s v="2015/-/-/-/-"/>
    <x v="233"/>
    <n v="2015"/>
    <s v="87/-/-/-"/>
    <s v="Gottardi"/>
    <s v="Weinverkostung „Agapenwein 2015“"/>
    <m/>
    <m/>
    <n v="7.9"/>
    <n v="0"/>
    <n v="87"/>
    <n v="2013"/>
    <n v="2015"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2015"/>
    <m/>
    <x v="0"/>
  </r>
  <r>
    <s v="W"/>
    <x v="14"/>
    <s v="I"/>
    <m/>
    <n v="1"/>
    <x v="0"/>
    <x v="251"/>
    <x v="479"/>
    <x v="74"/>
    <s v="-/-/-/-/-"/>
    <s v="-/-/-/-/-"/>
    <x v="234"/>
    <n v="2015"/>
    <s v="-/-/-/-"/>
    <s v="Wedl"/>
    <s v="Weinverkostung „Agapenwein 2015“"/>
    <m/>
    <m/>
    <n v="7.8"/>
    <n v="0"/>
    <s v="-"/>
    <m/>
    <m/>
    <m/>
    <m/>
    <m/>
    <s v="-"/>
    <m/>
    <m/>
    <m/>
    <m/>
    <m/>
    <m/>
    <m/>
    <n v="12.4853384"/>
    <n v="41.894801999999999"/>
    <n v="12.4853384"/>
    <n v="41.894801999999999"/>
    <s v="41,894802;12,4853384"/>
    <s v="41,894802;12,4853384"/>
    <n v="9999"/>
    <m/>
    <x v="0"/>
  </r>
  <r>
    <s v="W"/>
    <x v="10"/>
    <s v="I"/>
    <s v="Veneto"/>
    <n v="1"/>
    <x v="0"/>
    <x v="252"/>
    <x v="157"/>
    <x v="0"/>
    <s v="-/-/-/-/-"/>
    <s v="-/-/-/-/-"/>
    <x v="235"/>
    <n v="2015"/>
    <s v="-/-/-/-"/>
    <s v="Wedl"/>
    <s v="Weinverkostung „Agapenwein 2015“"/>
    <m/>
    <m/>
    <n v="5.4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10"/>
    <s v="A"/>
    <s v="Steiermark"/>
    <n v="1"/>
    <x v="0"/>
    <x v="177"/>
    <x v="480"/>
    <x v="75"/>
    <s v="-/-/-/-/-"/>
    <s v="-/-/-/-/-"/>
    <x v="236"/>
    <n v="2015"/>
    <s v="-/-/-/-"/>
    <s v="Wedl"/>
    <s v="Weinverkostung „Agapenwein 2015“"/>
    <m/>
    <m/>
    <n v="7.56"/>
    <n v="0"/>
    <s v="-"/>
    <m/>
    <m/>
    <s v="-"/>
    <m/>
    <m/>
    <s v="-"/>
    <m/>
    <m/>
    <m/>
    <m/>
    <m/>
    <m/>
    <m/>
    <n v="16.372504200000002"/>
    <n v="48.208353700000004"/>
    <n v="15.1666665"/>
    <n v="47.250000100000001"/>
    <s v="48,2083537;16,3725042"/>
    <s v="47,2500001;15,1666665"/>
    <n v="9999"/>
    <m/>
    <x v="0"/>
  </r>
  <r>
    <s v="W"/>
    <x v="10"/>
    <s v="A"/>
    <m/>
    <n v="1"/>
    <x v="0"/>
    <x v="253"/>
    <x v="19"/>
    <x v="22"/>
    <s v="-/-/-/-/-"/>
    <s v="-/-/-/-/-"/>
    <x v="237"/>
    <n v="2015"/>
    <s v="-/-/-/-"/>
    <s v="Wedl"/>
    <s v="Weinverkostung „Agapenwein 2015“"/>
    <m/>
    <m/>
    <n v="7.1879999999999997"/>
    <n v="0"/>
    <s v="-"/>
    <m/>
    <m/>
    <m/>
    <m/>
    <m/>
    <s v="-"/>
    <m/>
    <m/>
    <m/>
    <m/>
    <m/>
    <m/>
    <m/>
    <n v="16.372504200000002"/>
    <n v="48.208353700000004"/>
    <n v="16.372504200000002"/>
    <n v="48.208353700000004"/>
    <s v="48,2083537;16,3725042"/>
    <s v="48,2083537;16,3725042"/>
    <n v="9999"/>
    <m/>
    <x v="0"/>
  </r>
  <r>
    <s v="W"/>
    <x v="10"/>
    <s v="A"/>
    <m/>
    <n v="1"/>
    <x v="0"/>
    <x v="254"/>
    <x v="481"/>
    <x v="16"/>
    <s v="-/-/-/-/-"/>
    <s v="-/-/-/-/-"/>
    <x v="238"/>
    <n v="2015"/>
    <s v="-/-/-/-"/>
    <s v="Wedl"/>
    <s v="Weinverkostung „Agapenwein 2015“"/>
    <m/>
    <m/>
    <n v="7.08"/>
    <n v="0"/>
    <s v="-"/>
    <m/>
    <m/>
    <m/>
    <m/>
    <m/>
    <s v="-"/>
    <m/>
    <m/>
    <m/>
    <m/>
    <m/>
    <m/>
    <m/>
    <n v="16.372504200000002"/>
    <n v="48.208353700000004"/>
    <n v="16.372504200000002"/>
    <n v="48.208353700000004"/>
    <s v="48,2083537;16,3725042"/>
    <s v="48,2083537;16,3725042"/>
    <n v="9999"/>
    <m/>
    <x v="0"/>
  </r>
  <r>
    <s v="W"/>
    <x v="5"/>
    <s v="A"/>
    <s v="Steiermark"/>
    <n v="2"/>
    <x v="0"/>
    <x v="178"/>
    <x v="482"/>
    <x v="22"/>
    <s v="-/-/-/-/-"/>
    <s v="-/-/-/-/-"/>
    <x v="1"/>
    <n v="2014"/>
    <s v="-/-/-/FS90"/>
    <s v="-"/>
    <s v="Geschenk Heidi"/>
    <m/>
    <m/>
    <n v="0"/>
    <n v="0"/>
    <s v="-"/>
    <m/>
    <m/>
    <s v="-"/>
    <m/>
    <m/>
    <s v="-"/>
    <m/>
    <m/>
    <s v="FS90"/>
    <m/>
    <m/>
    <m/>
    <m/>
    <n v="16.372504200000002"/>
    <n v="48.208353700000004"/>
    <n v="15.1666665"/>
    <n v="47.250000100000001"/>
    <s v="48,2083537;16,3725042"/>
    <s v="47,2500001;15,1666665"/>
    <n v="9999"/>
    <m/>
    <x v="0"/>
  </r>
  <r>
    <s v="RM"/>
    <x v="16"/>
    <s v="F"/>
    <m/>
    <n v="0"/>
    <x v="0"/>
    <x v="255"/>
    <x v="483"/>
    <x v="1"/>
    <s v="-/-/-/-/-"/>
    <s v="-/-/-/-/-"/>
    <x v="1"/>
    <n v="2014"/>
    <s v="-/-/-/-"/>
    <s v="-"/>
    <s v="Geschenk Weihnachten 2014"/>
    <m/>
    <m/>
    <n v="0"/>
    <n v="0"/>
    <s v="-"/>
    <m/>
    <m/>
    <m/>
    <m/>
    <m/>
    <s v="-"/>
    <m/>
    <m/>
    <m/>
    <m/>
    <m/>
    <m/>
    <m/>
    <n v="2.3514615999999999"/>
    <n v="48.856696900000003"/>
    <n v="2.3514615999999999"/>
    <n v="48.856696900000003"/>
    <s v="48,8566969;2,3514616"/>
    <s v="48,8566969;2,3514616"/>
    <n v="9999"/>
    <m/>
    <x v="0"/>
  </r>
  <r>
    <s v="S"/>
    <x v="10"/>
    <s v="I"/>
    <s v="Südtirol"/>
    <n v="3"/>
    <x v="0"/>
    <x v="23"/>
    <x v="484"/>
    <x v="0"/>
    <s v="-/-/-/-/-"/>
    <s v="-/-/-/-/-"/>
    <x v="183"/>
    <n v="2014"/>
    <s v="-/-/-/-"/>
    <s v="Kellerei Unterganzner"/>
    <s v="Geburtstag Heidi"/>
    <m/>
    <m/>
    <n v="81"/>
    <n v="0"/>
    <s v="-"/>
    <m/>
    <m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20"/>
    <s v="I"/>
    <s v="Südtirol"/>
    <n v="3"/>
    <x v="0"/>
    <x v="23"/>
    <x v="485"/>
    <x v="1"/>
    <s v="-/-/-/-/-"/>
    <s v="-/-/-/-/-"/>
    <x v="76"/>
    <n v="2014"/>
    <s v="-/-/-/-"/>
    <s v="Kellerei Unterganzner"/>
    <s v="Geburtstag Heidi"/>
    <m/>
    <m/>
    <n v="90"/>
    <n v="0"/>
    <s v="-"/>
    <m/>
    <m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8"/>
    <s v="I"/>
    <s v="Umbrien"/>
    <n v="2"/>
    <x v="0"/>
    <x v="256"/>
    <x v="486"/>
    <x v="6"/>
    <s v="2013/-/-/-/-"/>
    <s v="2015/-/-/-/-"/>
    <x v="217"/>
    <n v="2014"/>
    <s v="88/-/-/-"/>
    <s v="Alimentari in Orvieto"/>
    <s v="Urlaub Korsika/Umbrien 2014"/>
    <m/>
    <m/>
    <n v="28"/>
    <n v="0"/>
    <n v="88"/>
    <n v="2013"/>
    <n v="2015"/>
    <m/>
    <m/>
    <m/>
    <s v="-"/>
    <m/>
    <m/>
    <m/>
    <m/>
    <m/>
    <m/>
    <m/>
    <n v="12.4853384"/>
    <n v="41.894801999999999"/>
    <n v="12.490235999999999"/>
    <n v="42.965916"/>
    <s v="41,894802;12,4853384"/>
    <s v="42,965916;12,490236"/>
    <n v="2015"/>
    <m/>
    <x v="0"/>
  </r>
  <r>
    <s v="W"/>
    <x v="5"/>
    <s v="I"/>
    <s v="Umbrien"/>
    <n v="2"/>
    <x v="0"/>
    <x v="257"/>
    <x v="487"/>
    <x v="6"/>
    <s v="-/2014/-/-/-"/>
    <s v="-/2016/-/-/-"/>
    <x v="81"/>
    <n v="2014"/>
    <s v="-/87/-/-"/>
    <s v="Alimentari in Orvieto"/>
    <s v="Urlaub Korsika/Umbrien 2014"/>
    <m/>
    <m/>
    <n v="30"/>
    <n v="0"/>
    <s v="-"/>
    <m/>
    <m/>
    <n v="87"/>
    <n v="2014"/>
    <n v="2016"/>
    <s v="-"/>
    <m/>
    <m/>
    <m/>
    <m/>
    <m/>
    <m/>
    <m/>
    <n v="12.4853384"/>
    <n v="41.894801999999999"/>
    <n v="12.490235999999999"/>
    <n v="42.965916"/>
    <s v="41,894802;12,4853384"/>
    <s v="42,965916;12,490236"/>
    <n v="2016"/>
    <m/>
    <x v="0"/>
  </r>
  <r>
    <s v="W"/>
    <x v="5"/>
    <s v="I"/>
    <s v="Umbrien"/>
    <n v="2"/>
    <x v="2"/>
    <x v="258"/>
    <x v="488"/>
    <x v="6"/>
    <s v="-/2015/-/-/-"/>
    <s v="-/2025/-/-/-"/>
    <x v="161"/>
    <n v="2014"/>
    <s v="-/91/-/-"/>
    <s v="Alimentari in Orvieto"/>
    <s v="Urlaub Korsika/Umbrien 2014"/>
    <m/>
    <m/>
    <n v="74"/>
    <n v="74"/>
    <s v="-"/>
    <m/>
    <m/>
    <n v="91"/>
    <n v="2015"/>
    <n v="2025"/>
    <s v="-"/>
    <m/>
    <m/>
    <m/>
    <m/>
    <m/>
    <m/>
    <m/>
    <n v="12.4853384"/>
    <n v="41.894801999999999"/>
    <n v="12.490235999999999"/>
    <n v="42.965916"/>
    <s v="41,894802;12,4853384"/>
    <s v="42,965916;12,490236"/>
    <n v="2025"/>
    <d v="2020-08-22T00:00:00"/>
    <x v="15"/>
  </r>
  <r>
    <s v="Ü"/>
    <x v="12"/>
    <s v="I"/>
    <s v="Toscana"/>
    <n v="1"/>
    <x v="0"/>
    <x v="259"/>
    <x v="11"/>
    <x v="6"/>
    <s v="-/-/-/-/-"/>
    <s v="-/-/-/-/2031"/>
    <x v="21"/>
    <n v="2014"/>
    <s v="-/-/-/-"/>
    <s v="Poliziano"/>
    <s v="Urlaub Korsika/Umbrien 2014"/>
    <m/>
    <m/>
    <n v="50"/>
    <n v="0"/>
    <s v="-"/>
    <m/>
    <m/>
    <m/>
    <m/>
    <m/>
    <s v="-"/>
    <m/>
    <m/>
    <m/>
    <m/>
    <m/>
    <m/>
    <n v="2031"/>
    <n v="12.4853384"/>
    <n v="41.894801999999999"/>
    <n v="11.2555757"/>
    <n v="43.769871199999997"/>
    <s v="41,894802;12,4853384"/>
    <s v="43,7698712;11,2555757"/>
    <n v="2031"/>
    <m/>
    <x v="0"/>
  </r>
  <r>
    <s v="R"/>
    <x v="17"/>
    <s v="I"/>
    <s v="Toscana"/>
    <n v="3"/>
    <x v="0"/>
    <x v="259"/>
    <x v="489"/>
    <x v="1"/>
    <s v="-/2016/-/-/-"/>
    <s v="-/2024/-/-/2025"/>
    <x v="76"/>
    <n v="2014"/>
    <s v="-/92/88/-"/>
    <s v="Poliziano"/>
    <s v="Urlaub Korsika/Umbrien 2014"/>
    <m/>
    <m/>
    <n v="90"/>
    <n v="0"/>
    <s v="-"/>
    <m/>
    <m/>
    <n v="92"/>
    <n v="2016"/>
    <n v="2024"/>
    <n v="88"/>
    <m/>
    <m/>
    <m/>
    <m/>
    <m/>
    <m/>
    <n v="2025"/>
    <n v="12.4853384"/>
    <n v="41.894801999999999"/>
    <n v="11.2555757"/>
    <n v="43.769871199999997"/>
    <s v="41,894802;12,4853384"/>
    <s v="43,7698712;11,2555757"/>
    <n v="2024"/>
    <m/>
    <x v="0"/>
  </r>
  <r>
    <s v="R"/>
    <x v="6"/>
    <s v="I"/>
    <s v="Toscana"/>
    <n v="3"/>
    <x v="0"/>
    <x v="259"/>
    <x v="490"/>
    <x v="1"/>
    <s v="2010/-/2013/-/-"/>
    <s v="2019/-/2019/-/-"/>
    <x v="13"/>
    <n v="2014"/>
    <s v="92/-/92/-"/>
    <s v="Poliziano"/>
    <s v="Urlaub Korsika/Umbrien 2014"/>
    <m/>
    <m/>
    <n v="120"/>
    <n v="0"/>
    <n v="92"/>
    <n v="2010"/>
    <n v="2019"/>
    <m/>
    <m/>
    <m/>
    <n v="92"/>
    <n v="2013"/>
    <n v="2019"/>
    <m/>
    <m/>
    <m/>
    <m/>
    <m/>
    <n v="12.4853384"/>
    <n v="41.894801999999999"/>
    <n v="11.2555757"/>
    <n v="43.769871199999997"/>
    <s v="41,894802;12,4853384"/>
    <s v="43,7698712;11,2555757"/>
    <n v="2019"/>
    <m/>
    <x v="0"/>
  </r>
  <r>
    <s v="R"/>
    <x v="17"/>
    <s v="I"/>
    <s v="Toscana"/>
    <n v="3"/>
    <x v="0"/>
    <x v="259"/>
    <x v="491"/>
    <x v="5"/>
    <s v="-/2015/2015/-/-"/>
    <s v="-/2025/2025/-/-"/>
    <x v="155"/>
    <n v="2014"/>
    <s v="-/89/93/-"/>
    <s v="Poliziano"/>
    <s v="Urlaub Korsika/Umbrien 2014"/>
    <m/>
    <m/>
    <n v="108"/>
    <n v="0"/>
    <s v="-"/>
    <m/>
    <m/>
    <n v="89"/>
    <n v="2015"/>
    <n v="2025"/>
    <n v="93"/>
    <n v="2015"/>
    <n v="2025"/>
    <m/>
    <m/>
    <m/>
    <m/>
    <m/>
    <n v="12.4853384"/>
    <n v="41.894801999999999"/>
    <n v="11.2555757"/>
    <n v="43.769871199999997"/>
    <s v="41,894802;12,4853384"/>
    <s v="43,7698712;11,2555757"/>
    <n v="2025"/>
    <m/>
    <x v="0"/>
  </r>
  <r>
    <s v="R"/>
    <x v="8"/>
    <s v="I"/>
    <s v="Toscana"/>
    <n v="6"/>
    <x v="0"/>
    <x v="259"/>
    <x v="174"/>
    <x v="1"/>
    <s v="2015/2015/2014/-/-"/>
    <s v="2025/2024/2021/-/-"/>
    <x v="149"/>
    <n v="2014"/>
    <s v="90+/90/90/-"/>
    <s v="Poliziano"/>
    <s v="Urlaub Korsika/Umbrien 2014"/>
    <m/>
    <m/>
    <n v="114"/>
    <n v="0"/>
    <s v="90+"/>
    <n v="2015"/>
    <n v="2025"/>
    <n v="90"/>
    <n v="2015"/>
    <n v="2024"/>
    <n v="90"/>
    <n v="2014"/>
    <n v="2021"/>
    <m/>
    <m/>
    <m/>
    <m/>
    <m/>
    <n v="12.4853384"/>
    <n v="41.894801999999999"/>
    <n v="11.2555757"/>
    <n v="43.769871199999997"/>
    <s v="41,894802;12,4853384"/>
    <s v="43,7698712;11,2555757"/>
    <n v="2021"/>
    <m/>
    <x v="0"/>
  </r>
  <r>
    <s v="O"/>
    <x v="14"/>
    <s v="F"/>
    <s v="Korsika"/>
    <n v="2"/>
    <x v="0"/>
    <x v="260"/>
    <x v="178"/>
    <x v="1"/>
    <s v="-/-/-/-/-"/>
    <s v="-/-/-/-/-"/>
    <x v="217"/>
    <n v="2014"/>
    <s v="-/-/-/-"/>
    <s v="Domaine de Vaccelli"/>
    <s v="Urlaub Korsika/Umbrien 2014"/>
    <m/>
    <m/>
    <n v="28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R"/>
    <x v="8"/>
    <s v="F"/>
    <s v="Korsika"/>
    <n v="1"/>
    <x v="0"/>
    <x v="260"/>
    <x v="492"/>
    <x v="0"/>
    <s v="-/-/-/-/-"/>
    <s v="-/-/-/-/-"/>
    <x v="14"/>
    <n v="2014"/>
    <s v="-/-/-/-"/>
    <s v="Domaine de Vaccelli"/>
    <s v="Urlaub Korsika/Umbrien 2014"/>
    <m/>
    <m/>
    <n v="25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W"/>
    <x v="5"/>
    <s v="F"/>
    <s v="Korsika"/>
    <n v="3"/>
    <x v="0"/>
    <x v="260"/>
    <x v="492"/>
    <x v="51"/>
    <s v="-/-/-/-/-"/>
    <s v="-/-/-/-/-"/>
    <x v="14"/>
    <n v="2014"/>
    <s v="-/-/-/-"/>
    <s v="Domaine de Vaccelli"/>
    <s v="Urlaub Korsika/Umbrien 2014"/>
    <m/>
    <m/>
    <n v="75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S"/>
    <x v="0"/>
    <s v="F"/>
    <s v="Korsika"/>
    <n v="6"/>
    <x v="0"/>
    <x v="260"/>
    <x v="493"/>
    <x v="51"/>
    <s v="-/-/-/-/-"/>
    <s v="-/-/-/-/-"/>
    <x v="137"/>
    <n v="2014"/>
    <s v="-/-/-/-"/>
    <s v="Domaine de Vaccelli"/>
    <s v="Urlaub Korsika/Umbrien 2014"/>
    <m/>
    <m/>
    <n v="72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W"/>
    <x v="5"/>
    <s v="F"/>
    <s v="Korsika"/>
    <n v="6"/>
    <x v="0"/>
    <x v="261"/>
    <x v="494"/>
    <x v="51"/>
    <s v="-/-/-/-/-"/>
    <s v="-/-/-/-/-"/>
    <x v="137"/>
    <n v="2014"/>
    <s v="-/-/-/-"/>
    <s v="Domaine de Pratavone"/>
    <s v="Urlaub Korsika/Umbrien 2014"/>
    <m/>
    <m/>
    <n v="72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R"/>
    <x v="5"/>
    <s v="F"/>
    <s v="Korsika"/>
    <n v="6"/>
    <x v="0"/>
    <x v="261"/>
    <x v="494"/>
    <x v="1"/>
    <s v="-/-/-/-/-"/>
    <s v="-/-/-/-/-"/>
    <x v="137"/>
    <n v="2014"/>
    <s v="-/-/-/-"/>
    <s v="Domaine de Pratavone"/>
    <s v="Urlaub Korsika/Umbrien 2014"/>
    <m/>
    <m/>
    <n v="72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R"/>
    <x v="16"/>
    <s v="I"/>
    <s v="Südtirol"/>
    <n v="1"/>
    <x v="0"/>
    <x v="262"/>
    <x v="44"/>
    <x v="17"/>
    <s v="-/-/-/-/-"/>
    <s v="-/-/-/-/-"/>
    <x v="239"/>
    <n v="2014"/>
    <s v="-/-/-/-"/>
    <s v="MairMair Sterzing"/>
    <s v="Abendessen Sterzing"/>
    <m/>
    <m/>
    <n v="24.8"/>
    <n v="0"/>
    <s v="-"/>
    <m/>
    <m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17"/>
    <s v="I"/>
    <s v="Südtirol"/>
    <n v="1"/>
    <x v="0"/>
    <x v="263"/>
    <x v="495"/>
    <x v="22"/>
    <s v="-/-/-/-/-"/>
    <s v="-/-/-/-/-"/>
    <x v="240"/>
    <n v="2014"/>
    <s v="-/-/-/-"/>
    <s v="MairMair Sterzing"/>
    <s v="Abendessen Sterzing"/>
    <m/>
    <m/>
    <n v="22.6"/>
    <n v="0"/>
    <s v="-"/>
    <m/>
    <m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16"/>
    <s v="I"/>
    <s v="Südtirol"/>
    <n v="1"/>
    <x v="0"/>
    <x v="264"/>
    <x v="496"/>
    <x v="17"/>
    <s v="2014/-/-/-/-"/>
    <s v="2019/-/-/-/-"/>
    <x v="224"/>
    <n v="2014"/>
    <s v="90/-/-/-"/>
    <s v="MairMair Sterzing"/>
    <s v="Abendessen Sterzing"/>
    <m/>
    <m/>
    <n v="17.899999999999999"/>
    <n v="0"/>
    <n v="90"/>
    <n v="2014"/>
    <n v="2019"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19"/>
    <m/>
    <x v="0"/>
  </r>
  <r>
    <s v="Ü"/>
    <x v="5"/>
    <s v="I"/>
    <s v="Südtirol"/>
    <n v="1"/>
    <x v="0"/>
    <x v="63"/>
    <x v="497"/>
    <x v="30"/>
    <s v="-/-/-/-/-"/>
    <s v="-/-/-/-/-"/>
    <x v="18"/>
    <n v="2014"/>
    <s v="-/-/-/-"/>
    <s v="Kellerei Bozen"/>
    <s v="Ausflug Bozen 2"/>
    <m/>
    <m/>
    <n v="16"/>
    <n v="0"/>
    <s v="-"/>
    <m/>
    <m/>
    <s v="-"/>
    <m/>
    <m/>
    <s v="-"/>
    <m/>
    <m/>
    <m/>
    <m/>
    <m/>
    <s v="-"/>
    <s v="-"/>
    <n v="12.4853384"/>
    <n v="41.894801999999999"/>
    <n v="11.354780099999999"/>
    <n v="46.498112499999998"/>
    <s v="41,894802;12,4853384"/>
    <s v="46,4981125;11,3547801"/>
    <n v="9999"/>
    <d v="2020-10-03T00:00:00"/>
    <x v="1"/>
  </r>
  <r>
    <s v="Ü"/>
    <x v="17"/>
    <s v="I"/>
    <s v="Südtirol"/>
    <n v="1"/>
    <x v="0"/>
    <x v="63"/>
    <x v="95"/>
    <x v="31"/>
    <s v="-/-/-/-/-"/>
    <s v="-/-/-/-/-"/>
    <x v="25"/>
    <n v="2014"/>
    <s v="-/-/-/-"/>
    <s v="Kellerei Bozen"/>
    <s v="Ausflug Bozen 2"/>
    <m/>
    <m/>
    <n v="26"/>
    <n v="0"/>
    <s v="-"/>
    <m/>
    <m/>
    <s v="-"/>
    <m/>
    <m/>
    <s v="-"/>
    <m/>
    <m/>
    <m/>
    <m/>
    <m/>
    <s v="-"/>
    <s v="-"/>
    <n v="12.4853384"/>
    <n v="41.894801999999999"/>
    <n v="11.354780099999999"/>
    <n v="46.498112499999998"/>
    <s v="41,894802;12,4853384"/>
    <s v="46,4981125;11,3547801"/>
    <n v="9999"/>
    <m/>
    <x v="0"/>
  </r>
  <r>
    <s v="R"/>
    <x v="8"/>
    <s v="I"/>
    <s v="Südtirol"/>
    <n v="3"/>
    <x v="0"/>
    <x v="63"/>
    <x v="498"/>
    <x v="3"/>
    <s v="-/-/-/-/-"/>
    <s v="-/-/-/-/-"/>
    <x v="165"/>
    <n v="2014"/>
    <s v="-/-/-/-"/>
    <s v="Kellerei Bozen"/>
    <s v="Ausflug Bozen 2"/>
    <m/>
    <m/>
    <n v="58.5"/>
    <n v="0"/>
    <s v="-"/>
    <m/>
    <m/>
    <s v="-"/>
    <m/>
    <m/>
    <s v="-"/>
    <m/>
    <m/>
    <m/>
    <m/>
    <m/>
    <s v="-"/>
    <s v="-"/>
    <n v="12.4853384"/>
    <n v="41.894801999999999"/>
    <n v="11.354780099999999"/>
    <n v="46.498112499999998"/>
    <s v="41,894802;12,4853384"/>
    <s v="46,4981125;11,3547801"/>
    <n v="9999"/>
    <m/>
    <x v="0"/>
  </r>
  <r>
    <s v="W"/>
    <x v="14"/>
    <s v="I"/>
    <s v="Südtirol"/>
    <n v="3"/>
    <x v="0"/>
    <x v="63"/>
    <x v="499"/>
    <x v="15"/>
    <s v="-/-/2015/-/-"/>
    <s v="-/-/2017/-/-"/>
    <x v="85"/>
    <n v="2014"/>
    <s v="-/-/89/-"/>
    <s v="Kellerei Bozen"/>
    <s v="Ausflug Bozen 2"/>
    <m/>
    <m/>
    <n v="31.5"/>
    <n v="0"/>
    <s v="-"/>
    <m/>
    <m/>
    <s v="-"/>
    <m/>
    <m/>
    <n v="89"/>
    <n v="2015"/>
    <n v="2017"/>
    <m/>
    <m/>
    <m/>
    <s v="-"/>
    <s v="-"/>
    <n v="12.4853384"/>
    <n v="41.894801999999999"/>
    <n v="11.354780099999999"/>
    <n v="46.498112499999998"/>
    <s v="41,894802;12,4853384"/>
    <s v="46,4981125;11,3547801"/>
    <n v="2017"/>
    <m/>
    <x v="0"/>
  </r>
  <r>
    <s v="R"/>
    <x v="17"/>
    <s v="I"/>
    <s v="Südtirol"/>
    <n v="3"/>
    <x v="0"/>
    <x v="131"/>
    <x v="500"/>
    <x v="32"/>
    <s v="-/-/-/-/-"/>
    <s v="-/-/-/-/-"/>
    <x v="78"/>
    <n v="2014"/>
    <s v="-/-/-/85"/>
    <s v="Klosterkellerei Muri-Gries"/>
    <s v="Ausflug Bozen 2"/>
    <m/>
    <m/>
    <n v="51"/>
    <n v="0"/>
    <s v="-"/>
    <m/>
    <m/>
    <s v="-"/>
    <m/>
    <m/>
    <s v="-"/>
    <m/>
    <m/>
    <n v="85"/>
    <m/>
    <m/>
    <m/>
    <m/>
    <n v="12.4853384"/>
    <n v="41.894801999999999"/>
    <n v="11.354780099999999"/>
    <n v="46.498112499999998"/>
    <s v="41,894802;12,4853384"/>
    <s v="46,4981125;11,3547801"/>
    <n v="9999"/>
    <d v="2020-08-23T00:00:00"/>
    <x v="25"/>
  </r>
  <r>
    <s v="S"/>
    <x v="6"/>
    <s v="I"/>
    <s v="Südtirol"/>
    <n v="3"/>
    <x v="0"/>
    <x v="265"/>
    <x v="501"/>
    <x v="6"/>
    <s v="-/-/-/-/-"/>
    <s v="-/-/-/-/-"/>
    <x v="4"/>
    <n v="2014"/>
    <s v="-/-/-/-"/>
    <s v="Klosterkellerei Muri-Gries"/>
    <s v="Ausflug Bozen 2"/>
    <m/>
    <m/>
    <n v="54"/>
    <n v="0"/>
    <s v="-"/>
    <m/>
    <m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8"/>
    <s v="I"/>
    <s v="Südtirol"/>
    <n v="6"/>
    <x v="0"/>
    <x v="22"/>
    <x v="502"/>
    <x v="4"/>
    <s v="-/-/-/-/-"/>
    <s v="-/-/-/-/-"/>
    <x v="4"/>
    <n v="2014"/>
    <s v="-/-/-/-"/>
    <s v="Ansitz Waldgries"/>
    <s v="Ausflug Bozen 1"/>
    <m/>
    <m/>
    <n v="108"/>
    <n v="0"/>
    <s v="-"/>
    <m/>
    <m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16"/>
    <s v="A"/>
    <s v="Steiermark"/>
    <n v="1"/>
    <x v="0"/>
    <x v="109"/>
    <x v="503"/>
    <x v="75"/>
    <s v="-/-/-/-/-"/>
    <s v="-/-/-/-/-"/>
    <x v="241"/>
    <n v="2014"/>
    <s v="-/-/-/-"/>
    <s v="Wedl"/>
    <s v="Vorbereitung Agape Paul"/>
    <m/>
    <m/>
    <n v="22.679999999999996"/>
    <n v="0"/>
    <s v="-"/>
    <m/>
    <m/>
    <m/>
    <m/>
    <m/>
    <s v="-"/>
    <m/>
    <m/>
    <m/>
    <m/>
    <m/>
    <m/>
    <m/>
    <n v="16.372504200000002"/>
    <n v="48.208353700000004"/>
    <n v="15.1666665"/>
    <n v="47.250000100000001"/>
    <s v="48,2083537;16,3725042"/>
    <s v="47,2500001;15,1666665"/>
    <n v="9999"/>
    <m/>
    <x v="0"/>
  </r>
  <r>
    <s v="W"/>
    <x v="13"/>
    <s v="A"/>
    <s v="Burgenland"/>
    <n v="1"/>
    <x v="0"/>
    <x v="266"/>
    <x v="504"/>
    <x v="22"/>
    <s v="-/-/-/-/-"/>
    <s v="-/-/-/-/-"/>
    <x v="242"/>
    <n v="2014"/>
    <s v="-/-/-/-"/>
    <s v="Wedl"/>
    <s v="Vorbereitung Agape Paul"/>
    <m/>
    <m/>
    <n v="11.88"/>
    <n v="0"/>
    <s v="-"/>
    <m/>
    <m/>
    <m/>
    <m/>
    <m/>
    <s v="-"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m/>
    <x v="0"/>
  </r>
  <r>
    <s v="W"/>
    <x v="14"/>
    <s v="I"/>
    <s v="Veneto"/>
    <n v="1"/>
    <x v="0"/>
    <x v="252"/>
    <x v="505"/>
    <x v="0"/>
    <s v="-/-/-/-/-"/>
    <s v="-/-/-/-/-"/>
    <x v="243"/>
    <n v="2014"/>
    <s v="-/-/-/-"/>
    <s v="Wedl"/>
    <s v="Vorbereitung Agape Paul"/>
    <m/>
    <m/>
    <n v="4.919999999999999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5"/>
    <s v="I"/>
    <s v="Trient"/>
    <n v="1"/>
    <x v="0"/>
    <x v="267"/>
    <x v="19"/>
    <x v="22"/>
    <s v="-/-/-/-/-"/>
    <s v="-/-/-/-/-"/>
    <x v="244"/>
    <n v="2014"/>
    <s v="-/-/-/-"/>
    <s v="Wedl"/>
    <s v="Vorbereitung Agape Paul"/>
    <m/>
    <m/>
    <n v="4.1879999999999997"/>
    <n v="0"/>
    <s v="-"/>
    <m/>
    <m/>
    <m/>
    <m/>
    <m/>
    <s v="-"/>
    <m/>
    <m/>
    <m/>
    <m/>
    <m/>
    <m/>
    <m/>
    <n v="12.4853384"/>
    <n v="41.894801999999999"/>
    <n v="11.125760100000001"/>
    <n v="46.066422799999998"/>
    <s v="41,894802;12,4853384"/>
    <s v="46,0664228;11,1257601"/>
    <n v="9999"/>
    <m/>
    <x v="0"/>
  </r>
  <r>
    <s v="W"/>
    <x v="14"/>
    <s v="A"/>
    <s v="NÖ"/>
    <n v="1"/>
    <x v="0"/>
    <x v="268"/>
    <x v="506"/>
    <x v="66"/>
    <s v="-/-/-/-/-"/>
    <s v="-/-/-/-/-"/>
    <x v="245"/>
    <n v="2014"/>
    <s v="-/-/-/-"/>
    <s v="Wedl"/>
    <s v="Vorbereitung Agape Paul"/>
    <m/>
    <m/>
    <n v="5.04"/>
    <n v="0"/>
    <s v="-"/>
    <m/>
    <m/>
    <m/>
    <m/>
    <m/>
    <s v="-"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m/>
    <x v="0"/>
  </r>
  <r>
    <s v="W"/>
    <x v="14"/>
    <s v="A"/>
    <s v="Steiermark"/>
    <n v="1"/>
    <x v="0"/>
    <x v="180"/>
    <x v="507"/>
    <x v="66"/>
    <s v="-/-/-/-/-"/>
    <s v="-/-/-/-/-"/>
    <x v="246"/>
    <n v="2014"/>
    <s v="-/-/-/-"/>
    <s v="Wedl"/>
    <s v="Vorbereitung Agape Paul"/>
    <m/>
    <m/>
    <n v="4.5200000000000005"/>
    <n v="0"/>
    <s v="-"/>
    <m/>
    <m/>
    <s v="-"/>
    <m/>
    <s v="-"/>
    <s v="-"/>
    <m/>
    <m/>
    <m/>
    <m/>
    <m/>
    <m/>
    <m/>
    <n v="16.372504200000002"/>
    <n v="48.208353700000004"/>
    <n v="15.1666665"/>
    <n v="47.250000100000001"/>
    <s v="48,2083537;16,3725042"/>
    <s v="47,2500001;15,1666665"/>
    <n v="9999"/>
    <m/>
    <x v="0"/>
  </r>
  <r>
    <s v="W"/>
    <x v="8"/>
    <s v="A"/>
    <s v="NÖ"/>
    <n v="1"/>
    <x v="0"/>
    <x v="269"/>
    <x v="508"/>
    <x v="16"/>
    <s v="-/-/-/-/-"/>
    <s v="-/-/-/-/-"/>
    <x v="0"/>
    <n v="2014"/>
    <s v="-/-/-/-"/>
    <s v="Metro"/>
    <s v="Vorbereitung Agape Paul"/>
    <m/>
    <m/>
    <n v="0"/>
    <n v="0"/>
    <s v="-"/>
    <m/>
    <m/>
    <m/>
    <m/>
    <m/>
    <s v="-"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m/>
    <x v="0"/>
  </r>
  <r>
    <s v="W"/>
    <x v="5"/>
    <s v="A"/>
    <s v="NÖ"/>
    <n v="1"/>
    <x v="0"/>
    <x v="270"/>
    <x v="357"/>
    <x v="16"/>
    <s v="-/-/-/-/-"/>
    <s v="-/-/-/-/-"/>
    <x v="0"/>
    <n v="2014"/>
    <s v="-/-/-/-"/>
    <s v="Metro"/>
    <s v="Vorbereitung Agape Paul"/>
    <m/>
    <m/>
    <n v="0"/>
    <n v="0"/>
    <s v="-"/>
    <m/>
    <m/>
    <m/>
    <m/>
    <m/>
    <s v="-"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m/>
    <x v="0"/>
  </r>
  <r>
    <s v="W"/>
    <x v="5"/>
    <s v="I"/>
    <m/>
    <n v="1"/>
    <x v="0"/>
    <x v="271"/>
    <x v="509"/>
    <x v="20"/>
    <s v="-/2014/-/-/-"/>
    <s v="-/2014/-/-/-"/>
    <x v="0"/>
    <n v="2014"/>
    <s v="-/83/-/-"/>
    <s v="Metro"/>
    <s v="Vorbereitung Agape Paul"/>
    <m/>
    <m/>
    <n v="0"/>
    <n v="0"/>
    <s v="-"/>
    <m/>
    <m/>
    <n v="83"/>
    <n v="2014"/>
    <n v="2014"/>
    <s v="-"/>
    <m/>
    <m/>
    <m/>
    <m/>
    <m/>
    <m/>
    <m/>
    <n v="12.4853384"/>
    <n v="41.894801999999999"/>
    <n v="12.4853384"/>
    <n v="41.894801999999999"/>
    <s v="41,894802;12,4853384"/>
    <s v="41,894802;12,4853384"/>
    <n v="2014"/>
    <m/>
    <x v="0"/>
  </r>
  <r>
    <s v="R"/>
    <x v="16"/>
    <s v="I"/>
    <s v="Südtirol"/>
    <n v="3"/>
    <x v="0"/>
    <x v="52"/>
    <x v="81"/>
    <x v="1"/>
    <s v="-/-/-/-/-"/>
    <s v="-/-/-/-/-"/>
    <x v="163"/>
    <n v="2013"/>
    <s v="-/-/-/-"/>
    <s v="Kellerei Schreckbichl"/>
    <s v="Südtirolurlaub 2013"/>
    <m/>
    <m/>
    <n v="67.5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8"/>
    <s v="I"/>
    <s v="Südtirol"/>
    <n v="3"/>
    <x v="0"/>
    <x v="52"/>
    <x v="82"/>
    <x v="15"/>
    <s v="-/-/2015/2013/-"/>
    <s v="-/-/2021/2015/-"/>
    <x v="172"/>
    <n v="2013"/>
    <s v="-/-/92/CT89"/>
    <s v="Schreckbichl"/>
    <s v="Südtirolurlaub 2013"/>
    <m/>
    <m/>
    <n v="66.599999999999994"/>
    <n v="0"/>
    <s v="-"/>
    <m/>
    <m/>
    <s v="-"/>
    <m/>
    <m/>
    <n v="92"/>
    <n v="2015"/>
    <n v="2021"/>
    <s v="CT89"/>
    <n v="2013"/>
    <n v="2015"/>
    <m/>
    <m/>
    <n v="12.4853384"/>
    <n v="41.894801999999999"/>
    <n v="11.354780099999999"/>
    <n v="46.498112499999998"/>
    <s v="41,894802;12,4853384"/>
    <s v="46,4981125;11,3547801"/>
    <n v="2015"/>
    <m/>
    <x v="0"/>
  </r>
  <r>
    <s v="Ü"/>
    <x v="17"/>
    <s v="I"/>
    <s v="Südtirol"/>
    <n v="1"/>
    <x v="1"/>
    <x v="187"/>
    <x v="510"/>
    <x v="59"/>
    <s v="-/-/-/2010/-"/>
    <s v="-/-/-/2020/-"/>
    <x v="239"/>
    <n v="2013"/>
    <s v="-/-/-/CT"/>
    <s v="Manincor"/>
    <s v="Südtirolurlaub 2013"/>
    <m/>
    <m/>
    <n v="24.8"/>
    <n v="24.8"/>
    <s v="-"/>
    <m/>
    <m/>
    <s v="-"/>
    <m/>
    <m/>
    <s v="-"/>
    <m/>
    <m/>
    <s v="CT"/>
    <n v="2010"/>
    <n v="2020"/>
    <m/>
    <m/>
    <n v="12.4853384"/>
    <n v="41.894801999999999"/>
    <n v="11.354780099999999"/>
    <n v="46.498112499999998"/>
    <s v="41,894802;12,4853384"/>
    <s v="46,4981125;11,3547801"/>
    <n v="2020"/>
    <d v="2020-10-03T00:00:00"/>
    <x v="1"/>
  </r>
  <r>
    <s v="W"/>
    <x v="5"/>
    <s v="I"/>
    <s v="Südtirol"/>
    <n v="3"/>
    <x v="0"/>
    <x v="187"/>
    <x v="323"/>
    <x v="18"/>
    <s v="2014/2014/-/-/-"/>
    <s v="2019/2017/-/-/-"/>
    <x v="109"/>
    <n v="2013"/>
    <s v="90/88/-/-"/>
    <s v="Manincor"/>
    <s v="Südtirolurlaub 2013"/>
    <m/>
    <m/>
    <n v="50.699999999999996"/>
    <n v="0"/>
    <n v="90"/>
    <n v="2014"/>
    <n v="2019"/>
    <n v="88"/>
    <n v="2014"/>
    <n v="2017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17"/>
    <m/>
    <x v="0"/>
  </r>
  <r>
    <s v="W"/>
    <x v="5"/>
    <s v="I"/>
    <s v="Südtirol"/>
    <n v="3"/>
    <x v="0"/>
    <x v="187"/>
    <x v="322"/>
    <x v="22"/>
    <s v="2014/2014/-/-/-"/>
    <s v="2015/2018/-/-/-"/>
    <x v="109"/>
    <n v="2013"/>
    <s v="87/89/-/-"/>
    <s v="Manincor"/>
    <s v="Südtirolurlaub 2013"/>
    <m/>
    <m/>
    <n v="50.699999999999996"/>
    <n v="0"/>
    <n v="87"/>
    <n v="2014"/>
    <n v="2015"/>
    <n v="89"/>
    <n v="2014"/>
    <n v="2018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15"/>
    <m/>
    <x v="0"/>
  </r>
  <r>
    <s v="R"/>
    <x v="8"/>
    <s v="I"/>
    <s v="Südtirol"/>
    <n v="3"/>
    <x v="0"/>
    <x v="187"/>
    <x v="319"/>
    <x v="1"/>
    <s v="2014/-/-/-/-"/>
    <s v="2018/-/-/-/-"/>
    <x v="247"/>
    <n v="2013"/>
    <s v="88/-/-/-"/>
    <s v="Manincor"/>
    <s v="Südtirolurlaub 2013"/>
    <m/>
    <m/>
    <n v="66.900000000000006"/>
    <n v="0"/>
    <n v="88"/>
    <n v="2014"/>
    <n v="2018"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18"/>
    <m/>
    <x v="0"/>
  </r>
  <r>
    <s v="R"/>
    <x v="8"/>
    <s v="I"/>
    <s v="Südtirol"/>
    <n v="3"/>
    <x v="0"/>
    <x v="187"/>
    <x v="320"/>
    <x v="17"/>
    <s v="2014/2014/-/-/-"/>
    <s v="2016/2014/-/-/-"/>
    <x v="224"/>
    <n v="2013"/>
    <s v="88/86/-/-"/>
    <s v="Manincor"/>
    <s v="Südtirolurlaub 2013"/>
    <m/>
    <s v="8.9.2016: sensationell"/>
    <n v="53.699999999999996"/>
    <n v="0"/>
    <n v="88"/>
    <n v="2014"/>
    <n v="2016"/>
    <n v="86"/>
    <n v="2014"/>
    <n v="2014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14"/>
    <m/>
    <x v="0"/>
  </r>
  <r>
    <s v="W"/>
    <x v="5"/>
    <s v="I"/>
    <s v="Südtirol"/>
    <n v="6"/>
    <x v="0"/>
    <x v="214"/>
    <x v="511"/>
    <x v="15"/>
    <s v="-/2014/-/-/-"/>
    <s v="-/2017/-/-/-"/>
    <x v="248"/>
    <n v="2013"/>
    <s v="-/89/-/-"/>
    <s v="Kellerei St. Michael/Eppan"/>
    <s v="Südtirolurlaub 2013"/>
    <m/>
    <m/>
    <n v="118.19999999999999"/>
    <n v="0"/>
    <s v="-"/>
    <m/>
    <m/>
    <n v="89"/>
    <n v="2014"/>
    <n v="2017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17"/>
    <m/>
    <x v="0"/>
  </r>
  <r>
    <s v="W"/>
    <x v="8"/>
    <s v="I"/>
    <s v="Südtirol"/>
    <n v="3"/>
    <x v="0"/>
    <x v="214"/>
    <x v="512"/>
    <x v="22"/>
    <s v="-/2014/-/-/-"/>
    <s v="-/2024/-/-/-"/>
    <x v="249"/>
    <n v="2013"/>
    <s v="-/90/-/-"/>
    <s v="Kellerei St. Michael/Eppan"/>
    <s v="Südtirolurlaub 2013"/>
    <m/>
    <m/>
    <n v="56.099999999999994"/>
    <n v="0"/>
    <s v="-"/>
    <m/>
    <m/>
    <n v="90"/>
    <n v="2014"/>
    <n v="2024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4"/>
    <m/>
    <x v="0"/>
  </r>
  <r>
    <s v="R"/>
    <x v="12"/>
    <s v="I"/>
    <s v="Südtirol"/>
    <n v="3"/>
    <x v="0"/>
    <x v="214"/>
    <x v="513"/>
    <x v="3"/>
    <s v="-/-/-/-/-"/>
    <s v="-/-/-/-/-"/>
    <x v="250"/>
    <n v="2013"/>
    <s v="-/-/-/-"/>
    <s v="Kellerei St. Michael/Eppan"/>
    <s v="Südtirolurlaub 2013"/>
    <m/>
    <m/>
    <n v="64.199999999999989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Ü"/>
    <x v="16"/>
    <s v="I"/>
    <s v="Südtirol"/>
    <n v="1"/>
    <x v="0"/>
    <x v="214"/>
    <x v="514"/>
    <x v="6"/>
    <s v="-/-/-/-/-"/>
    <s v="-/-/-/-/-"/>
    <x v="163"/>
    <n v="2013"/>
    <s v="-/-/-/-"/>
    <s v="Kellerei St. Michael/Eppan"/>
    <s v="Südtirolurlaub 2013"/>
    <m/>
    <m/>
    <n v="22.5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S"/>
    <x v="0"/>
    <s v="I"/>
    <s v="Südtirol"/>
    <n v="3"/>
    <x v="0"/>
    <x v="188"/>
    <x v="38"/>
    <x v="66"/>
    <s v="-/-/-/-/-"/>
    <s v="-/-/-/-/-"/>
    <x v="18"/>
    <n v="2013"/>
    <s v="-/-/-/-"/>
    <s v="Kellerei Girlan"/>
    <s v="Südtirolurlaub 2013"/>
    <m/>
    <m/>
    <n v="48"/>
    <n v="0"/>
    <s v="-"/>
    <m/>
    <m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Ü"/>
    <x v="8"/>
    <s v="I"/>
    <s v="Südtirol"/>
    <n v="1"/>
    <x v="0"/>
    <x v="53"/>
    <x v="515"/>
    <x v="21"/>
    <s v="2014/-/-/-/-"/>
    <s v="2020/-/-/-/-"/>
    <x v="183"/>
    <n v="2013"/>
    <s v="93/-/-/-"/>
    <s v="Kellerei Girlan"/>
    <s v="Südtirolurlaub 2013"/>
    <m/>
    <m/>
    <n v="27"/>
    <n v="0"/>
    <n v="93"/>
    <n v="2014"/>
    <n v="2020"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0"/>
    <m/>
    <x v="0"/>
  </r>
  <r>
    <s v="Ü"/>
    <x v="8"/>
    <s v="I"/>
    <s v="Südtirol"/>
    <n v="1"/>
    <x v="1"/>
    <x v="53"/>
    <x v="516"/>
    <x v="30"/>
    <s v="-/-/-/-/-"/>
    <s v="-/-/-/-/-"/>
    <x v="149"/>
    <n v="2013"/>
    <s v="-/-/-/-"/>
    <s v="Kellerei Girlan"/>
    <s v="Südtirolurlaub 2013"/>
    <m/>
    <m/>
    <n v="19"/>
    <n v="19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d v="2020-10-03T00:00:00"/>
    <x v="18"/>
  </r>
  <r>
    <s v="W"/>
    <x v="16"/>
    <s v="I"/>
    <s v="Südtirol"/>
    <n v="3"/>
    <x v="0"/>
    <x v="53"/>
    <x v="517"/>
    <x v="6"/>
    <s v="-/-/-/-/-"/>
    <s v="-/-/-/-/-"/>
    <x v="251"/>
    <n v="2013"/>
    <s v="-/-/-/-"/>
    <s v="Kellerei Girlan"/>
    <s v="Südtirolurlaub 2013"/>
    <m/>
    <m/>
    <n v="47.400000000000006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17"/>
    <s v="I"/>
    <s v="Südtirol"/>
    <n v="3"/>
    <x v="0"/>
    <x v="53"/>
    <x v="518"/>
    <x v="1"/>
    <s v="-/-/-/-/-"/>
    <s v="-/-/-/-/-"/>
    <x v="252"/>
    <n v="2013"/>
    <s v="-/-/-/-"/>
    <s v="Kellerei Girlan"/>
    <s v="Südtirolurlaub 2013"/>
    <m/>
    <m/>
    <n v="58.800000000000004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8"/>
    <s v="I"/>
    <s v="Südtirol"/>
    <n v="6"/>
    <x v="0"/>
    <x v="53"/>
    <x v="519"/>
    <x v="22"/>
    <s v="-/-/-/-/-"/>
    <s v="-/-/-/-/-"/>
    <x v="251"/>
    <n v="2013"/>
    <s v="-/-/-/-"/>
    <s v="Kellerei Girlan"/>
    <s v="Südtirolurlaub 2013"/>
    <m/>
    <m/>
    <n v="94.800000000000011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21"/>
    <s v="I"/>
    <s v="Toscana"/>
    <n v="1"/>
    <x v="0"/>
    <x v="272"/>
    <x v="520"/>
    <x v="1"/>
    <s v="2007/-/2013/-/-"/>
    <s v="2016/-/2016/-/-"/>
    <x v="14"/>
    <n v="2013"/>
    <s v="91/-/91/-"/>
    <s v="Hofer Sterzing"/>
    <s v="Wanderung Plose"/>
    <m/>
    <m/>
    <n v="25"/>
    <n v="0"/>
    <n v="91"/>
    <n v="2007"/>
    <n v="2016"/>
    <m/>
    <m/>
    <m/>
    <n v="91"/>
    <n v="2013"/>
    <n v="2016"/>
    <m/>
    <m/>
    <m/>
    <m/>
    <m/>
    <n v="12.4853384"/>
    <n v="41.894801999999999"/>
    <n v="11.2555757"/>
    <n v="43.769871199999997"/>
    <s v="41,894802;12,4853384"/>
    <s v="43,7698712;11,2555757"/>
    <n v="2016"/>
    <m/>
    <x v="0"/>
  </r>
  <r>
    <s v="R"/>
    <x v="13"/>
    <s v="I"/>
    <s v="Südtirol"/>
    <n v="1"/>
    <x v="0"/>
    <x v="138"/>
    <x v="193"/>
    <x v="17"/>
    <s v="-/2013/-/-/-"/>
    <s v="-/2020/-/-/-"/>
    <x v="253"/>
    <n v="2013"/>
    <s v="-/90/-/-"/>
    <s v="Hofer Sterzing"/>
    <s v="Wanderung Plose"/>
    <m/>
    <m/>
    <n v="17.5"/>
    <n v="0"/>
    <s v="-"/>
    <m/>
    <m/>
    <n v="90"/>
    <n v="2013"/>
    <n v="2020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0"/>
    <m/>
    <x v="0"/>
  </r>
  <r>
    <s v="R"/>
    <x v="16"/>
    <s v="I"/>
    <s v="Südtirol"/>
    <n v="1"/>
    <x v="0"/>
    <x v="53"/>
    <x v="44"/>
    <x v="17"/>
    <s v="-/-/-/-/-"/>
    <s v="-/-/-/-/-"/>
    <x v="254"/>
    <n v="2013"/>
    <s v="-/-/-/-"/>
    <s v="Hofer Sterzing"/>
    <s v="Wanderung Plose"/>
    <m/>
    <m/>
    <n v="17.8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S"/>
    <x v="19"/>
    <s v="I"/>
    <s v="Südtirol"/>
    <n v="1"/>
    <x v="0"/>
    <x v="247"/>
    <x v="521"/>
    <x v="0"/>
    <s v="-/-/-/-/-"/>
    <s v="-/-/-/-/-"/>
    <x v="255"/>
    <n v="2013"/>
    <s v="-/-/-/-"/>
    <s v="Hofer Sterzing"/>
    <s v="Wanderung Plose"/>
    <m/>
    <m/>
    <n v="14.95"/>
    <n v="0"/>
    <s v="-"/>
    <m/>
    <m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S"/>
    <x v="19"/>
    <s v="I"/>
    <s v="Südtirol"/>
    <n v="1"/>
    <x v="0"/>
    <x v="188"/>
    <x v="522"/>
    <x v="0"/>
    <s v="-/-/-/-/-"/>
    <s v="-/-/-/-/-"/>
    <x v="200"/>
    <n v="2013"/>
    <s v="-/-/-/-"/>
    <s v="Hofer Sterzing"/>
    <s v="Wanderung Plose"/>
    <m/>
    <m/>
    <n v="14.9"/>
    <n v="0"/>
    <s v="-"/>
    <m/>
    <m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Ü"/>
    <x v="8"/>
    <s v="I"/>
    <s v="Südtirol"/>
    <n v="1"/>
    <x v="0"/>
    <x v="201"/>
    <x v="523"/>
    <x v="19"/>
    <s v="-/-/-/-/-"/>
    <s v="-/-/-/-/-"/>
    <x v="14"/>
    <n v="2013"/>
    <s v="-/-/-/-"/>
    <s v="Eisacktaler Kellerei"/>
    <s v="Wanderung Plose"/>
    <m/>
    <m/>
    <n v="25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Ü"/>
    <x v="5"/>
    <s v="I"/>
    <s v="Südtirol"/>
    <n v="1"/>
    <x v="0"/>
    <x v="201"/>
    <x v="523"/>
    <x v="19"/>
    <s v="-/-/-/-/-"/>
    <s v="-/-/-/-/-"/>
    <x v="14"/>
    <n v="2013"/>
    <s v="-/-/-/-"/>
    <s v="Eisacktaler Kellerei"/>
    <s v="Wanderung Plose"/>
    <m/>
    <m/>
    <n v="25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12"/>
    <s v="I"/>
    <s v="Südtirol"/>
    <n v="3"/>
    <x v="0"/>
    <x v="201"/>
    <x v="524"/>
    <x v="6"/>
    <s v="-/-/-/-/-"/>
    <s v="-/-/-/-/-"/>
    <x v="137"/>
    <n v="2013"/>
    <s v="-/-/-/-"/>
    <s v="Eisacktaler Kellerei"/>
    <s v="Wanderung Plose"/>
    <m/>
    <m/>
    <n v="36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8"/>
    <s v="I"/>
    <s v="Südtirol"/>
    <n v="1"/>
    <x v="0"/>
    <x v="201"/>
    <x v="525"/>
    <x v="19"/>
    <s v="-/-/-/-/-"/>
    <s v="-/-/-/-/-"/>
    <x v="40"/>
    <n v="2013"/>
    <s v="-/-/-/-"/>
    <s v="Eisacktaler Kellerei"/>
    <s v="Wanderung Plose"/>
    <m/>
    <m/>
    <n v="20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8"/>
    <s v="I"/>
    <s v="Südtirol"/>
    <n v="1"/>
    <x v="0"/>
    <x v="201"/>
    <x v="526"/>
    <x v="63"/>
    <s v="-/-/-/-/-"/>
    <s v="-/-/-/-/-"/>
    <x v="40"/>
    <n v="2013"/>
    <s v="-/-/-/-"/>
    <s v="Eisacktaler Kellerei"/>
    <s v="Wanderung Plose"/>
    <m/>
    <m/>
    <n v="20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5"/>
    <s v="I"/>
    <s v="Südtirol"/>
    <n v="6"/>
    <x v="0"/>
    <x v="201"/>
    <x v="527"/>
    <x v="19"/>
    <s v="2014/-/-/-/-"/>
    <s v="2016/-/-/-/-"/>
    <x v="204"/>
    <n v="2013"/>
    <s v="87/-/-/-"/>
    <s v="Eisacktaler Kellerei"/>
    <s v="Wanderung Plose"/>
    <m/>
    <m/>
    <n v="75"/>
    <n v="0"/>
    <n v="87"/>
    <n v="2014"/>
    <n v="2016"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16"/>
    <m/>
    <x v="0"/>
  </r>
  <r>
    <s v="R"/>
    <x v="20"/>
    <s v="I"/>
    <s v="Lombardei"/>
    <n v="1"/>
    <x v="0"/>
    <x v="273"/>
    <x v="528"/>
    <x v="76"/>
    <s v="-/-/-/-/-"/>
    <s v="-/-/-/-/-"/>
    <x v="251"/>
    <n v="2013"/>
    <s v="-/-/-/-"/>
    <s v="Hofer Sterzing"/>
    <s v="Einkauf Hofer Sterzing"/>
    <m/>
    <m/>
    <n v="15.8"/>
    <n v="0"/>
    <s v="-"/>
    <m/>
    <m/>
    <m/>
    <m/>
    <m/>
    <s v="-"/>
    <m/>
    <m/>
    <m/>
    <m/>
    <m/>
    <m/>
    <m/>
    <n v="12.4853384"/>
    <n v="41.894801999999999"/>
    <n v="9.7688930000000003"/>
    <n v="45.620899999999999"/>
    <s v="41,894802;12,4853384"/>
    <s v="45,6209;9,768893"/>
    <n v="9999"/>
    <m/>
    <x v="0"/>
  </r>
  <r>
    <s v="W"/>
    <x v="5"/>
    <s v="I"/>
    <s v="Südtirol"/>
    <n v="1"/>
    <x v="0"/>
    <x v="201"/>
    <x v="529"/>
    <x v="63"/>
    <s v="2014/-/2014/-/-"/>
    <s v="2017/-/2016/-/-"/>
    <x v="85"/>
    <n v="2013"/>
    <s v="88/-/88/-"/>
    <s v="Hofer Sterzing"/>
    <s v="Einkauf Hofer Sterzing"/>
    <m/>
    <m/>
    <n v="10.5"/>
    <n v="0"/>
    <n v="88"/>
    <n v="2014"/>
    <n v="2017"/>
    <s v="-"/>
    <m/>
    <m/>
    <n v="88"/>
    <n v="2014"/>
    <n v="2016"/>
    <m/>
    <m/>
    <m/>
    <m/>
    <m/>
    <n v="12.4853384"/>
    <n v="41.894801999999999"/>
    <n v="11.354780099999999"/>
    <n v="46.498112499999998"/>
    <s v="41,894802;12,4853384"/>
    <s v="46,4981125;11,3547801"/>
    <n v="2016"/>
    <m/>
    <x v="0"/>
  </r>
  <r>
    <s v="W"/>
    <x v="8"/>
    <s v="I"/>
    <s v="Südtirol"/>
    <n v="1"/>
    <x v="0"/>
    <x v="201"/>
    <x v="527"/>
    <x v="19"/>
    <s v="-/-/-/-/-"/>
    <s v="-/-/-/-/-"/>
    <x v="127"/>
    <n v="2013"/>
    <s v="-/-/-/-"/>
    <s v="Hofer Sterzing"/>
    <s v="Einkauf Hofer Sterzing"/>
    <m/>
    <m/>
    <n v="11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8"/>
    <s v="I"/>
    <s v="Südtirol"/>
    <n v="1"/>
    <x v="0"/>
    <x v="201"/>
    <x v="530"/>
    <x v="16"/>
    <s v="-/-/-/-/-"/>
    <s v="-/-/-/-/-"/>
    <x v="85"/>
    <n v="2013"/>
    <s v="-/-/-/-"/>
    <s v="Hofer Sterzing"/>
    <s v="Einkauf Hofer Sterzing"/>
    <m/>
    <m/>
    <n v="10.5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8"/>
    <s v="I"/>
    <s v="Toscana"/>
    <n v="6"/>
    <x v="0"/>
    <x v="274"/>
    <x v="4"/>
    <x v="1"/>
    <s v="2013/-/2013/-/-"/>
    <s v="2015/-/2017/-/-"/>
    <x v="197"/>
    <n v="2013"/>
    <s v="87/-/89/-"/>
    <s v="Tenuta di Ghizzano"/>
    <s v="Urlaub Korsika/Toskana 2013"/>
    <m/>
    <m/>
    <n v="51"/>
    <n v="0"/>
    <n v="87"/>
    <n v="2013"/>
    <n v="2015"/>
    <m/>
    <m/>
    <m/>
    <n v="89"/>
    <n v="2013"/>
    <n v="2017"/>
    <m/>
    <m/>
    <m/>
    <m/>
    <m/>
    <n v="12.4853384"/>
    <n v="41.894801999999999"/>
    <n v="11.2555757"/>
    <n v="43.769871199999997"/>
    <s v="41,894802;12,4853384"/>
    <s v="43,7698712;11,2555757"/>
    <n v="2015"/>
    <m/>
    <x v="0"/>
  </r>
  <r>
    <s v="Ü"/>
    <x v="13"/>
    <s v="I"/>
    <s v="Toscana"/>
    <n v="2"/>
    <x v="0"/>
    <x v="274"/>
    <x v="531"/>
    <x v="6"/>
    <s v="-/-/-/-/-"/>
    <s v="-/-/-/-/-"/>
    <x v="4"/>
    <n v="2013"/>
    <s v="-/-/-/-"/>
    <s v="Tenuta di Ghizzano"/>
    <s v="Urlaub Korsika/Toskana 2013"/>
    <m/>
    <m/>
    <n v="36"/>
    <n v="0"/>
    <s v="-"/>
    <m/>
    <m/>
    <m/>
    <m/>
    <m/>
    <s v="-"/>
    <m/>
    <m/>
    <m/>
    <m/>
    <m/>
    <m/>
    <m/>
    <n v="12.4853384"/>
    <n v="41.894801999999999"/>
    <n v="11.2555757"/>
    <n v="43.769871199999997"/>
    <s v="41,894802;12,4853384"/>
    <s v="43,7698712;11,2555757"/>
    <n v="9999"/>
    <m/>
    <x v="0"/>
  </r>
  <r>
    <s v="R"/>
    <x v="17"/>
    <s v="I"/>
    <s v="Toscana"/>
    <n v="3"/>
    <x v="0"/>
    <x v="274"/>
    <x v="532"/>
    <x v="1"/>
    <s v="2013/-/2015/-/-"/>
    <s v="2016/-/2025/-/-"/>
    <x v="16"/>
    <n v="2013"/>
    <s v="88/-/93/-"/>
    <s v="Tenuta di Ghizzano"/>
    <s v="Urlaub Korsika/Toskana 2013"/>
    <m/>
    <m/>
    <n v="63"/>
    <n v="0"/>
    <n v="88"/>
    <n v="2013"/>
    <n v="2016"/>
    <m/>
    <m/>
    <m/>
    <n v="93"/>
    <n v="2015"/>
    <n v="2025"/>
    <m/>
    <m/>
    <m/>
    <m/>
    <m/>
    <n v="12.4853384"/>
    <n v="41.894801999999999"/>
    <n v="11.2555757"/>
    <n v="43.769871199999997"/>
    <s v="41,894802;12,4853384"/>
    <s v="43,7698712;11,2555757"/>
    <n v="2016"/>
    <m/>
    <x v="0"/>
  </r>
  <r>
    <s v="R"/>
    <x v="16"/>
    <s v="I"/>
    <s v="Toscana"/>
    <n v="3"/>
    <x v="0"/>
    <x v="274"/>
    <x v="533"/>
    <x v="1"/>
    <s v="2014/-/2014/-/-"/>
    <s v="2024/-/2024/-/-"/>
    <x v="214"/>
    <n v="2013"/>
    <s v="94+/-/94+/91+/CT91,6"/>
    <s v="Tenuta di Ghizzano"/>
    <s v="Urlaub Korsika/Toskana 2013"/>
    <m/>
    <m/>
    <n v="96"/>
    <n v="0"/>
    <s v="94+"/>
    <n v="2014"/>
    <n v="2024"/>
    <m/>
    <m/>
    <m/>
    <s v="94+/91+"/>
    <n v="2014"/>
    <n v="2024"/>
    <s v="CT91,6"/>
    <m/>
    <m/>
    <m/>
    <m/>
    <n v="12.4853384"/>
    <n v="41.894801999999999"/>
    <n v="11.2555757"/>
    <n v="43.769871199999997"/>
    <s v="41,894802;12,4853384"/>
    <s v="43,7698712;11,2555757"/>
    <n v="2024"/>
    <m/>
    <x v="0"/>
  </r>
  <r>
    <s v="R"/>
    <x v="8"/>
    <s v="I"/>
    <s v="Toscana"/>
    <n v="2"/>
    <x v="0"/>
    <x v="275"/>
    <x v="534"/>
    <x v="5"/>
    <s v="-/-/-/-/-"/>
    <s v="-/-/-/-/-"/>
    <x v="4"/>
    <n v="2013"/>
    <s v="-/-/-/-"/>
    <s v="Enothek in Volterra"/>
    <s v="Urlaub Korsika/Toskana 2013"/>
    <m/>
    <m/>
    <n v="36"/>
    <n v="0"/>
    <s v="-"/>
    <m/>
    <m/>
    <m/>
    <m/>
    <m/>
    <s v="-"/>
    <m/>
    <m/>
    <m/>
    <m/>
    <m/>
    <m/>
    <m/>
    <n v="12.4853384"/>
    <n v="41.894801999999999"/>
    <n v="11.2555757"/>
    <n v="43.769871199999997"/>
    <s v="41,894802;12,4853384"/>
    <s v="43,7698712;11,2555757"/>
    <n v="9999"/>
    <m/>
    <x v="0"/>
  </r>
  <r>
    <s v="R"/>
    <x v="13"/>
    <s v="I"/>
    <m/>
    <n v="1"/>
    <x v="0"/>
    <x v="276"/>
    <x v="411"/>
    <x v="1"/>
    <s v="-/-/-/-/-"/>
    <s v="-/-/-/-/-"/>
    <x v="81"/>
    <n v="2013"/>
    <s v="-/-/-/-"/>
    <s v="Enothek in Volterra"/>
    <s v="Urlaub Korsika/Toskana 2013"/>
    <m/>
    <m/>
    <n v="15"/>
    <n v="0"/>
    <s v="-"/>
    <m/>
    <m/>
    <m/>
    <m/>
    <m/>
    <s v="-"/>
    <m/>
    <m/>
    <m/>
    <m/>
    <m/>
    <m/>
    <m/>
    <n v="12.4853384"/>
    <n v="41.894801999999999"/>
    <n v="12.4853384"/>
    <n v="41.894801999999999"/>
    <s v="41,894802;12,4853384"/>
    <s v="41,894802;12,4853384"/>
    <n v="9999"/>
    <m/>
    <x v="0"/>
  </r>
  <r>
    <s v="R"/>
    <x v="17"/>
    <s v="I"/>
    <s v="Toscana"/>
    <n v="3"/>
    <x v="0"/>
    <x v="130"/>
    <x v="535"/>
    <x v="1"/>
    <s v="2014/2016/-/-/-"/>
    <s v="2022/2027/-/-/-"/>
    <x v="151"/>
    <n v="2013"/>
    <s v="91/91/-/-"/>
    <s v="Enoteca di Fonterutoli"/>
    <s v="Urlaub Korsika/Toskana 2013"/>
    <m/>
    <m/>
    <n v="46.5"/>
    <n v="0"/>
    <n v="91"/>
    <n v="2014"/>
    <n v="2022"/>
    <n v="91"/>
    <n v="2016"/>
    <n v="2027"/>
    <s v="-"/>
    <m/>
    <m/>
    <m/>
    <m/>
    <m/>
    <m/>
    <m/>
    <n v="12.4853384"/>
    <n v="41.894801999999999"/>
    <n v="11.2555757"/>
    <n v="43.769871199999997"/>
    <s v="41,894802;12,4853384"/>
    <s v="43,7698712;11,2555757"/>
    <n v="2022"/>
    <m/>
    <x v="0"/>
  </r>
  <r>
    <s v="W"/>
    <x v="8"/>
    <s v="F"/>
    <s v="Korsika"/>
    <n v="2"/>
    <x v="0"/>
    <x v="277"/>
    <x v="536"/>
    <x v="77"/>
    <s v="-/-/-/-/-"/>
    <s v="-/-/-/-/-"/>
    <x v="252"/>
    <n v="2013"/>
    <s v="-/-/-/-"/>
    <s v="A Cantina L'Orriu"/>
    <s v="Urlaub Korsika/Toskana 2013"/>
    <m/>
    <m/>
    <n v="39.200000000000003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W"/>
    <x v="5"/>
    <s v="F"/>
    <s v="Korsika"/>
    <n v="2"/>
    <x v="0"/>
    <x v="277"/>
    <x v="537"/>
    <x v="51"/>
    <s v="-/-/-/-/-"/>
    <s v="-/-/-/-/-"/>
    <x v="252"/>
    <n v="2013"/>
    <s v="91/-/-/-"/>
    <s v="A Cantina L'Orriu"/>
    <s v="Urlaub Korsika/Toskana 2013"/>
    <m/>
    <m/>
    <n v="39.200000000000003"/>
    <n v="0"/>
    <n v="91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R"/>
    <x v="17"/>
    <s v="F"/>
    <s v="Korsika"/>
    <n v="1"/>
    <x v="0"/>
    <x v="277"/>
    <x v="538"/>
    <x v="1"/>
    <s v="-/-/-/-/-"/>
    <s v="-/-/-/-/-"/>
    <x v="2"/>
    <n v="2013"/>
    <s v="-/-/-/-"/>
    <s v="A Cantina L'Orriu"/>
    <s v="Urlaub Korsika/Toskana 2013"/>
    <m/>
    <m/>
    <n v="38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R"/>
    <x v="8"/>
    <s v="F"/>
    <s v="Korsika"/>
    <n v="1"/>
    <x v="0"/>
    <x v="278"/>
    <x v="539"/>
    <x v="1"/>
    <s v="-/-/-/-/-"/>
    <s v="-/-/-/-/-"/>
    <x v="31"/>
    <n v="2013"/>
    <s v="-/-/-/-"/>
    <s v="Cave Sartenaise"/>
    <s v="Urlaub Korsika/Toskana 2013"/>
    <m/>
    <m/>
    <n v="10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W"/>
    <x v="8"/>
    <s v="F"/>
    <s v="Korsika"/>
    <n v="1"/>
    <x v="0"/>
    <x v="279"/>
    <x v="540"/>
    <x v="51"/>
    <s v="-/-/-/-/-"/>
    <s v="-/-/-/-/-"/>
    <x v="31"/>
    <n v="2013"/>
    <s v="-/-/-/-"/>
    <s v="Cave Sartenaise"/>
    <s v="Urlaub Korsika/Toskana 2013"/>
    <m/>
    <m/>
    <n v="10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W"/>
    <x v="5"/>
    <s v="F"/>
    <s v="Korsika"/>
    <n v="1"/>
    <x v="0"/>
    <x v="280"/>
    <x v="541"/>
    <x v="51"/>
    <s v="-/-/-/-/-"/>
    <s v="-/-/-/-/-"/>
    <x v="217"/>
    <n v="2013"/>
    <s v="-/-/-/-"/>
    <s v="Cave Sartenaise"/>
    <s v="Urlaub Korsika/Toskana 2013"/>
    <m/>
    <m/>
    <n v="14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R"/>
    <x v="17"/>
    <s v="F"/>
    <s v="Korsika"/>
    <n v="1"/>
    <x v="0"/>
    <x v="281"/>
    <x v="542"/>
    <x v="1"/>
    <s v="-/-/-/-/-"/>
    <s v="-/-/-/-/-"/>
    <x v="81"/>
    <n v="2013"/>
    <s v="-/-/-/-"/>
    <s v="Cave Sartenaise"/>
    <s v="Urlaub Korsika/Toskana 2013"/>
    <m/>
    <m/>
    <n v="15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R"/>
    <x v="8"/>
    <s v="F"/>
    <s v="Korsika"/>
    <n v="1"/>
    <x v="0"/>
    <x v="280"/>
    <x v="541"/>
    <x v="1"/>
    <s v="-/-/-/-/-"/>
    <s v="-/-/-/-/-"/>
    <x v="217"/>
    <n v="2013"/>
    <s v="-/-/-/-"/>
    <s v="Cave Sartenaise"/>
    <s v="Urlaub Korsika/Toskana 2013"/>
    <m/>
    <m/>
    <n v="14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W"/>
    <x v="5"/>
    <s v="F"/>
    <s v="Korsika"/>
    <n v="1"/>
    <x v="0"/>
    <x v="278"/>
    <x v="539"/>
    <x v="77"/>
    <s v="-/-/-/-/-"/>
    <s v="-/-/-/-/-"/>
    <x v="149"/>
    <n v="2013"/>
    <s v="-/-/-/-"/>
    <s v="Cave Sartenaise"/>
    <s v="Urlaub Korsika/Toskana 2013"/>
    <m/>
    <m/>
    <n v="19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R"/>
    <x v="16"/>
    <s v="F"/>
    <s v="Korsika"/>
    <n v="6"/>
    <x v="0"/>
    <x v="282"/>
    <x v="543"/>
    <x v="1"/>
    <s v="-/-/-/-/-"/>
    <s v="-/-/-/-/-"/>
    <x v="18"/>
    <n v="2013"/>
    <s v="-/-/-/-"/>
    <s v="Domaine de Terraccia"/>
    <s v="Urlaub Korsika/Toskana 2013"/>
    <m/>
    <m/>
    <n v="96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R"/>
    <x v="17"/>
    <s v="F"/>
    <s v="Korsika"/>
    <n v="3"/>
    <x v="0"/>
    <x v="282"/>
    <x v="544"/>
    <x v="78"/>
    <s v="-/-/-/-/-"/>
    <s v="-/-/-/-/-"/>
    <x v="31"/>
    <n v="2013"/>
    <s v="-/-/-/-"/>
    <s v="Domaine de Terraccia"/>
    <s v="Urlaub Korsika/Toskana 2013"/>
    <m/>
    <m/>
    <n v="30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O"/>
    <x v="5"/>
    <s v="F"/>
    <s v="Korsika"/>
    <n v="6"/>
    <x v="0"/>
    <x v="282"/>
    <x v="545"/>
    <x v="66"/>
    <s v="-/-/-/-/-"/>
    <s v="-/-/-/-/-"/>
    <x v="31"/>
    <n v="2013"/>
    <s v="-/-/-/-"/>
    <s v="Domaine de Terraccia"/>
    <s v="Urlaub Korsika/Toskana 2013"/>
    <m/>
    <m/>
    <n v="60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W"/>
    <x v="5"/>
    <s v="F"/>
    <s v="Korsika"/>
    <n v="3"/>
    <x v="0"/>
    <x v="282"/>
    <x v="546"/>
    <x v="51"/>
    <s v="-/-/-/-/-"/>
    <s v="-/-/-/-/-"/>
    <x v="31"/>
    <n v="2013"/>
    <s v="-/-/-/-"/>
    <s v="Domaine de Terraccia"/>
    <s v="Urlaub Korsika/Toskana 2013"/>
    <m/>
    <m/>
    <n v="30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S"/>
    <x v="0"/>
    <s v="F"/>
    <s v="Korsika"/>
    <n v="3"/>
    <x v="0"/>
    <x v="283"/>
    <x v="547"/>
    <x v="22"/>
    <s v="-/-/-/-/-"/>
    <s v="-/-/-/-/-"/>
    <x v="137"/>
    <n v="2013"/>
    <s v="-/-/-/-"/>
    <s v="Vignerons d'Aghione (?)"/>
    <s v="Urlaub Korsika/Toskana 2013"/>
    <m/>
    <m/>
    <n v="36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W"/>
    <x v="5"/>
    <s v="F"/>
    <s v="Korsika"/>
    <n v="3"/>
    <x v="0"/>
    <x v="278"/>
    <x v="539"/>
    <x v="77"/>
    <s v="-/-/-/-/-"/>
    <s v="-/-/-/-/-"/>
    <x v="31"/>
    <n v="2013"/>
    <s v="-/-/-/-"/>
    <s v="Domaine de Tanella"/>
    <s v="Urlaub Korsika/Toskana 2013"/>
    <m/>
    <m/>
    <n v="30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R"/>
    <x v="17"/>
    <s v="F"/>
    <s v="Korsika"/>
    <n v="3"/>
    <x v="0"/>
    <x v="278"/>
    <x v="539"/>
    <x v="1"/>
    <s v="-/-/-/-/-"/>
    <s v="-/-/-/-/-"/>
    <x v="31"/>
    <n v="2013"/>
    <s v="-/-/-/-"/>
    <s v="Domaine de Tanella"/>
    <s v="Urlaub Korsika/Toskana 2013"/>
    <m/>
    <m/>
    <n v="30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R"/>
    <x v="17"/>
    <s v="F"/>
    <s v="Korsika"/>
    <n v="3"/>
    <x v="0"/>
    <x v="278"/>
    <x v="548"/>
    <x v="1"/>
    <s v="-/-/-/-/-"/>
    <s v="-/-/-/-/-"/>
    <x v="81"/>
    <n v="2013"/>
    <s v="-/-/-/-"/>
    <s v="Domaine de Tanella"/>
    <s v="Urlaub Korsika/Toskana 2013"/>
    <m/>
    <m/>
    <n v="45"/>
    <n v="0"/>
    <s v="-"/>
    <m/>
    <m/>
    <m/>
    <m/>
    <m/>
    <s v="-"/>
    <m/>
    <m/>
    <m/>
    <m/>
    <m/>
    <m/>
    <m/>
    <n v="2.3514615999999999"/>
    <n v="48.856696900000003"/>
    <n v="9.0684138000000001"/>
    <n v="42.188089699999999"/>
    <s v="48,8566969;2,3514616"/>
    <s v="42,1880897;9,0684138"/>
    <n v="9999"/>
    <m/>
    <x v="0"/>
  </r>
  <r>
    <s v="W"/>
    <x v="8"/>
    <s v="A"/>
    <s v="Steiermark"/>
    <n v="6"/>
    <x v="0"/>
    <x v="177"/>
    <x v="480"/>
    <x v="15"/>
    <s v="-/-/-/-/-"/>
    <s v="-/-/-/-/-"/>
    <x v="102"/>
    <n v="2013"/>
    <s v="-/-/-/-"/>
    <s v="Gottardi"/>
    <s v="Kindergartenwochenende"/>
    <m/>
    <m/>
    <n v="57"/>
    <n v="0"/>
    <s v="-"/>
    <m/>
    <m/>
    <s v="-"/>
    <m/>
    <m/>
    <s v="-"/>
    <m/>
    <m/>
    <m/>
    <m/>
    <m/>
    <m/>
    <m/>
    <n v="16.372504200000002"/>
    <n v="48.208353700000004"/>
    <n v="15.1666665"/>
    <n v="47.250000100000001"/>
    <s v="48,2083537;16,3725042"/>
    <s v="47,2500001;15,1666665"/>
    <n v="9999"/>
    <m/>
    <x v="0"/>
  </r>
  <r>
    <s v="R"/>
    <x v="17"/>
    <s v="I"/>
    <m/>
    <n v="3"/>
    <x v="0"/>
    <x v="284"/>
    <x v="209"/>
    <x v="3"/>
    <s v="-/-/-/-/-"/>
    <s v="-/-/-/-/-"/>
    <x v="0"/>
    <n v="2013"/>
    <s v="-/-/-/-"/>
    <s v="Ostergeschenk Eltern"/>
    <s v="Ostergeschenk Eltern"/>
    <m/>
    <m/>
    <n v="0"/>
    <n v="0"/>
    <s v="-"/>
    <m/>
    <m/>
    <m/>
    <m/>
    <m/>
    <s v="-"/>
    <m/>
    <m/>
    <m/>
    <m/>
    <m/>
    <m/>
    <m/>
    <n v="12.4853384"/>
    <n v="41.894801999999999"/>
    <n v="12.4853384"/>
    <n v="41.894801999999999"/>
    <s v="41,894802;12,4853384"/>
    <s v="41,894802;12,4853384"/>
    <n v="9999"/>
    <m/>
    <x v="0"/>
  </r>
  <r>
    <s v="R"/>
    <x v="17"/>
    <s v="I"/>
    <s v="Toscana"/>
    <n v="3"/>
    <x v="0"/>
    <x v="102"/>
    <x v="549"/>
    <x v="0"/>
    <s v="-/-/2013/-/-"/>
    <s v="-/-/2016/-/-"/>
    <x v="0"/>
    <n v="2013"/>
    <s v="-/-/(87-89)/-"/>
    <s v="Ostergeschenk Eltern"/>
    <s v="Ostergeschenk Eltern"/>
    <m/>
    <m/>
    <n v="0"/>
    <n v="0"/>
    <s v="-"/>
    <m/>
    <m/>
    <m/>
    <m/>
    <m/>
    <s v="(87-89)"/>
    <n v="2013"/>
    <n v="2016"/>
    <m/>
    <m/>
    <m/>
    <m/>
    <m/>
    <n v="12.4853384"/>
    <n v="41.894801999999999"/>
    <n v="11.2555757"/>
    <n v="43.769871199999997"/>
    <s v="41,894802;12,4853384"/>
    <s v="43,7698712;11,2555757"/>
    <n v="2016"/>
    <m/>
    <x v="0"/>
  </r>
  <r>
    <s v="R"/>
    <x v="17"/>
    <s v="A"/>
    <s v="Burgenland"/>
    <n v="2"/>
    <x v="0"/>
    <x v="285"/>
    <x v="550"/>
    <x v="53"/>
    <s v="-/-/-/-/-"/>
    <s v="-/-/-/-/-"/>
    <x v="0"/>
    <n v="2013"/>
    <s v="-/-/-/-"/>
    <s v="Gemeinsam mit Andreas Friedl"/>
    <s v="Gemeinsam mit Andreas Friedl"/>
    <m/>
    <m/>
    <n v="0"/>
    <n v="0"/>
    <s v="-"/>
    <m/>
    <m/>
    <m/>
    <m/>
    <m/>
    <s v="-"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m/>
    <x v="0"/>
  </r>
  <r>
    <s v="R"/>
    <x v="17"/>
    <s v="A"/>
    <s v="Burgenland"/>
    <n v="4"/>
    <x v="0"/>
    <x v="285"/>
    <x v="551"/>
    <x v="66"/>
    <s v="-/-/-/-/-"/>
    <s v="-/-/-/-/-"/>
    <x v="0"/>
    <n v="2013"/>
    <s v="-/-/-/-"/>
    <s v="Gemeinsam mit Andreas Friedl"/>
    <s v="Gemeinsam mit Andreas Friedl"/>
    <m/>
    <m/>
    <n v="0"/>
    <n v="0"/>
    <s v="-"/>
    <m/>
    <m/>
    <m/>
    <m/>
    <m/>
    <s v="-"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m/>
    <x v="0"/>
  </r>
  <r>
    <s v="R"/>
    <x v="17"/>
    <s v="I"/>
    <s v="Südtirol"/>
    <n v="3"/>
    <x v="0"/>
    <x v="186"/>
    <x v="377"/>
    <x v="17"/>
    <s v="-/-/-/-/-"/>
    <s v="-/-/-/-/-"/>
    <x v="256"/>
    <n v="2013"/>
    <s v="-/-/-/-"/>
    <s v="Kellerei Terlan"/>
    <s v="Besuch Bozen mit den Kleins/Baumgartners"/>
    <m/>
    <m/>
    <n v="41.25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17"/>
    <s v="I"/>
    <s v="Südtirol"/>
    <n v="3"/>
    <x v="0"/>
    <x v="186"/>
    <x v="199"/>
    <x v="3"/>
    <s v="-/-/-/-/-"/>
    <s v="-/-/-/-/-"/>
    <x v="256"/>
    <n v="2013"/>
    <s v="-/-/-/-"/>
    <s v="Kellerei Terlan"/>
    <s v="Besuch Bozen mit den Kleins/Baumgartners"/>
    <m/>
    <m/>
    <n v="41.25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8"/>
    <s v="I"/>
    <s v="Südtirol"/>
    <n v="3"/>
    <x v="0"/>
    <x v="186"/>
    <x v="552"/>
    <x v="15"/>
    <s v="2014/2014/-/-/-"/>
    <s v="2025/2019/-/-/-"/>
    <x v="5"/>
    <n v="2013"/>
    <s v="94/91/91/-"/>
    <s v="Kellerei Terlan"/>
    <s v="Besuch Bozen mit den Kleins/Baumgartners"/>
    <m/>
    <m/>
    <n v="73.5"/>
    <n v="0"/>
    <n v="94"/>
    <n v="2014"/>
    <n v="2025"/>
    <n v="91"/>
    <n v="2014"/>
    <n v="2019"/>
    <n v="91"/>
    <m/>
    <m/>
    <m/>
    <m/>
    <m/>
    <m/>
    <m/>
    <n v="12.4853384"/>
    <n v="41.894801999999999"/>
    <n v="11.354780099999999"/>
    <n v="46.498112499999998"/>
    <s v="41,894802;12,4853384"/>
    <s v="46,4981125;11,3547801"/>
    <n v="2019"/>
    <d v="2020-08-22T00:00:00"/>
    <x v="15"/>
  </r>
  <r>
    <s v="W"/>
    <x v="8"/>
    <s v="I"/>
    <s v="Südtirol"/>
    <n v="3"/>
    <x v="0"/>
    <x v="186"/>
    <x v="375"/>
    <x v="22"/>
    <s v="-/-/-/-/-"/>
    <s v="-/-/-/-/-"/>
    <x v="257"/>
    <n v="2013"/>
    <s v="-/-/-/-"/>
    <s v="Kellerei Terlan"/>
    <s v="Besuch Bozen mit den Kleins/Baumgartners"/>
    <m/>
    <m/>
    <n v="38.25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5"/>
    <s v="I"/>
    <s v="Südtirol"/>
    <n v="3"/>
    <x v="0"/>
    <x v="186"/>
    <x v="553"/>
    <x v="15"/>
    <s v="2014/-/-/-/-"/>
    <s v="2020/-/-/-/-"/>
    <x v="258"/>
    <n v="2013"/>
    <s v="92/-/-/-"/>
    <s v="Kellerei Terlan"/>
    <s v="Besuch Bozen mit den Kleins/Baumgartners"/>
    <m/>
    <m/>
    <n v="34.049999999999997"/>
    <n v="0"/>
    <n v="92"/>
    <n v="2014"/>
    <n v="2020"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20"/>
    <m/>
    <x v="0"/>
  </r>
  <r>
    <s v="R"/>
    <x v="5"/>
    <s v="F"/>
    <m/>
    <n v="12"/>
    <x v="0"/>
    <x v="132"/>
    <x v="180"/>
    <x v="1"/>
    <s v="-/-/-/-/-"/>
    <s v="-/-/-/-/-"/>
    <x v="101"/>
    <n v="2013"/>
    <s v="-/-/-/-"/>
    <s v="Gottardi"/>
    <s v="Einkauf Gottardi"/>
    <m/>
    <m/>
    <n v="90"/>
    <n v="0"/>
    <s v="-"/>
    <m/>
    <m/>
    <m/>
    <m/>
    <m/>
    <s v="-"/>
    <m/>
    <m/>
    <m/>
    <m/>
    <m/>
    <m/>
    <m/>
    <n v="2.3514615999999999"/>
    <n v="48.856696900000003"/>
    <n v="2.3514615999999999"/>
    <n v="48.856696900000003"/>
    <s v="48,8566969;2,3514616"/>
    <s v="48,8566969;2,3514616"/>
    <n v="9999"/>
    <m/>
    <x v="0"/>
  </r>
  <r>
    <s v="W"/>
    <x v="8"/>
    <s v="A"/>
    <s v="NÖ"/>
    <n v="0"/>
    <x v="0"/>
    <x v="286"/>
    <x v="554"/>
    <x v="22"/>
    <s v="-/-/-/-/-"/>
    <s v="-/-/-/-/-"/>
    <x v="0"/>
    <n v="2012"/>
    <s v="-/-/-/-"/>
    <m/>
    <s v="Moni Apotherzeitungstreffen Krems"/>
    <m/>
    <m/>
    <n v="0"/>
    <n v="0"/>
    <s v="-"/>
    <m/>
    <m/>
    <m/>
    <m/>
    <m/>
    <s v="-"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m/>
    <x v="0"/>
  </r>
  <r>
    <s v="W"/>
    <x v="8"/>
    <s v="I"/>
    <s v="Südtirol"/>
    <n v="3"/>
    <x v="0"/>
    <x v="187"/>
    <x v="322"/>
    <x v="22"/>
    <s v="-/-/-/-/-"/>
    <s v="-/-/-/-/-"/>
    <x v="18"/>
    <n v="2012"/>
    <s v="-/-/-/-"/>
    <s v="Manincor"/>
    <s v="Urlaub Südtirol 2012"/>
    <m/>
    <m/>
    <n v="48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8"/>
    <s v="I"/>
    <s v="Südtirol"/>
    <n v="3"/>
    <x v="0"/>
    <x v="187"/>
    <x v="323"/>
    <x v="18"/>
    <s v="-/-/-/2013/-"/>
    <s v="-/-/-/2016/-"/>
    <x v="18"/>
    <n v="2012"/>
    <s v="-/-/-/CT91,5"/>
    <s v="Manincor"/>
    <s v="Urlaub Südtirol 2012"/>
    <m/>
    <m/>
    <n v="48"/>
    <n v="0"/>
    <s v="-"/>
    <m/>
    <m/>
    <s v="-"/>
    <m/>
    <m/>
    <s v="-"/>
    <m/>
    <m/>
    <s v="CT91,5"/>
    <n v="2013"/>
    <n v="2016"/>
    <m/>
    <m/>
    <n v="12.4853384"/>
    <n v="41.894801999999999"/>
    <n v="11.354780099999999"/>
    <n v="46.498112499999998"/>
    <s v="41,894802;12,4853384"/>
    <s v="46,4981125;11,3547801"/>
    <n v="2016"/>
    <m/>
    <x v="0"/>
  </r>
  <r>
    <s v="R"/>
    <x v="17"/>
    <s v="I"/>
    <s v="Südtirol"/>
    <n v="2"/>
    <x v="1"/>
    <x v="187"/>
    <x v="555"/>
    <x v="32"/>
    <s v="-/-/-/-/2012"/>
    <s v="-/-/-/-/2022"/>
    <x v="259"/>
    <n v="2012"/>
    <s v="-/-/-/CT93,7"/>
    <s v="Manincor"/>
    <s v="Urlaub Südtirol 2012"/>
    <m/>
    <m/>
    <n v="77"/>
    <n v="38.5"/>
    <s v="-"/>
    <m/>
    <m/>
    <s v="-"/>
    <m/>
    <m/>
    <s v="-"/>
    <m/>
    <m/>
    <s v="CT93,7"/>
    <m/>
    <m/>
    <n v="2012"/>
    <n v="2022"/>
    <n v="12.4853384"/>
    <n v="41.894801999999999"/>
    <n v="11.354780099999999"/>
    <n v="46.498112499999998"/>
    <s v="41,894802;12,4853384"/>
    <s v="46,4981125;11,3547801"/>
    <n v="2022"/>
    <d v="2020-08-23T00:00:00"/>
    <x v="25"/>
  </r>
  <r>
    <s v="R"/>
    <x v="16"/>
    <s v="I"/>
    <s v="Südtirol"/>
    <n v="1"/>
    <x v="0"/>
    <x v="187"/>
    <x v="318"/>
    <x v="1"/>
    <s v="-/-/-/-/-"/>
    <s v="-/-/-/-/-"/>
    <x v="10"/>
    <n v="2012"/>
    <s v="-/-/-/CT92"/>
    <s v="Manincor"/>
    <s v="Urlaub Südtirol 2012"/>
    <m/>
    <m/>
    <n v="49"/>
    <n v="0"/>
    <s v="-"/>
    <m/>
    <m/>
    <s v="-"/>
    <m/>
    <m/>
    <s v="-"/>
    <m/>
    <m/>
    <s v="CT92"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Ü"/>
    <x v="17"/>
    <s v="I"/>
    <s v="Südtirol"/>
    <n v="1"/>
    <x v="0"/>
    <x v="187"/>
    <x v="510"/>
    <x v="59"/>
    <s v="-/-/-/2010/-"/>
    <s v="-/-/-/2020/-"/>
    <x v="260"/>
    <n v="2012"/>
    <s v="-/-/-/CT"/>
    <s v="Manincor"/>
    <s v="Urlaub Südtirol 2012"/>
    <m/>
    <m/>
    <n v="23.5"/>
    <n v="0"/>
    <s v="-"/>
    <m/>
    <m/>
    <s v="-"/>
    <m/>
    <m/>
    <s v="-"/>
    <m/>
    <m/>
    <s v="CT"/>
    <n v="2010"/>
    <n v="2020"/>
    <m/>
    <m/>
    <n v="12.4853384"/>
    <n v="41.894801999999999"/>
    <n v="11.354780099999999"/>
    <n v="46.498112499999998"/>
    <s v="41,894802;12,4853384"/>
    <s v="46,4981125;11,3547801"/>
    <n v="2020"/>
    <m/>
    <x v="0"/>
  </r>
  <r>
    <s v="R"/>
    <x v="8"/>
    <s v="I"/>
    <s v="Südtirol"/>
    <n v="0"/>
    <x v="0"/>
    <x v="187"/>
    <x v="556"/>
    <x v="1"/>
    <s v="-/2014/-/-/-"/>
    <s v="-/2017/-/-/-"/>
    <x v="0"/>
    <n v="2012"/>
    <s v="-/88/-/-"/>
    <s v="Manincor"/>
    <s v="Urlaub Südtirol 2012"/>
    <m/>
    <m/>
    <n v="0"/>
    <n v="0"/>
    <s v="-"/>
    <m/>
    <m/>
    <n v="88"/>
    <n v="2014"/>
    <n v="2017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17"/>
    <m/>
    <x v="0"/>
  </r>
  <r>
    <s v="W"/>
    <x v="8"/>
    <s v="I"/>
    <s v="Südtirol"/>
    <n v="0"/>
    <x v="0"/>
    <x v="187"/>
    <x v="473"/>
    <x v="31"/>
    <s v="-/2014/-/-/-"/>
    <s v="-/2014/-/-/-"/>
    <x v="0"/>
    <n v="2012"/>
    <s v="-/85/-/-"/>
    <s v="Manincor"/>
    <s v="Urlaub Südtirol 2012"/>
    <m/>
    <m/>
    <n v="0"/>
    <n v="0"/>
    <s v="-"/>
    <m/>
    <m/>
    <n v="85"/>
    <n v="2014"/>
    <n v="2014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14"/>
    <m/>
    <x v="0"/>
  </r>
  <r>
    <s v="W"/>
    <x v="8"/>
    <s v="I"/>
    <s v="Südtirol"/>
    <n v="6"/>
    <x v="0"/>
    <x v="287"/>
    <x v="242"/>
    <x v="25"/>
    <s v="-/-/-/-/-"/>
    <s v="-/-/-/-/-"/>
    <x v="137"/>
    <n v="2012"/>
    <s v="-/-/-/GR3"/>
    <s v="Weingut Nidrist"/>
    <s v="Urlaub Südtirol 2012"/>
    <m/>
    <m/>
    <n v="72"/>
    <n v="0"/>
    <s v="-"/>
    <m/>
    <m/>
    <m/>
    <m/>
    <m/>
    <s v="-"/>
    <m/>
    <m/>
    <s v="GR3"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16"/>
    <s v="I"/>
    <s v="Südtirol"/>
    <n v="3"/>
    <x v="0"/>
    <x v="52"/>
    <x v="80"/>
    <x v="17"/>
    <s v="-/-/-/-/-"/>
    <s v="-/-/-/-/-"/>
    <x v="43"/>
    <n v="2012"/>
    <s v="-/-/-/-"/>
    <s v="Kellerei Schreckbichl"/>
    <s v="Urlaub Südtirol 2012"/>
    <m/>
    <m/>
    <n v="66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12"/>
    <s v="I"/>
    <s v="Südtirol"/>
    <n v="3"/>
    <x v="0"/>
    <x v="52"/>
    <x v="557"/>
    <x v="4"/>
    <s v="-/-/-/-/-"/>
    <s v="-/-/-/-/-"/>
    <x v="109"/>
    <n v="2012"/>
    <s v="-/-/-/-"/>
    <s v="Kellerei Schreckbichl"/>
    <s v="Urlaub Südtirol 2012"/>
    <m/>
    <m/>
    <n v="50.699999999999996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17"/>
    <s v="I"/>
    <s v="Südtirol"/>
    <n v="3"/>
    <x v="0"/>
    <x v="52"/>
    <x v="82"/>
    <x v="15"/>
    <s v="-/2013/-/2012/-"/>
    <s v="-/2016/-/2018/-"/>
    <x v="261"/>
    <n v="2012"/>
    <s v="-/89/91/CT90,8"/>
    <s v="Schreckbichl"/>
    <s v="Urlaub Südtirol 2012"/>
    <m/>
    <m/>
    <n v="72.599999999999994"/>
    <n v="0"/>
    <s v="-"/>
    <m/>
    <m/>
    <n v="89"/>
    <n v="2013"/>
    <n v="2016"/>
    <n v="91"/>
    <m/>
    <m/>
    <s v="CT90,8"/>
    <n v="2012"/>
    <n v="2018"/>
    <m/>
    <m/>
    <n v="12.4853384"/>
    <n v="41.894801999999999"/>
    <n v="11.354780099999999"/>
    <n v="46.498112499999998"/>
    <s v="41,894802;12,4853384"/>
    <s v="46,4981125;11,3547801"/>
    <n v="2016"/>
    <m/>
    <x v="0"/>
  </r>
  <r>
    <s v="R"/>
    <x v="16"/>
    <s v="I"/>
    <s v="Südtirol"/>
    <n v="1"/>
    <x v="0"/>
    <x v="52"/>
    <x v="82"/>
    <x v="4"/>
    <s v="-/2013/2013/2013/-"/>
    <s v="-/2017/2015/2020/-"/>
    <x v="262"/>
    <n v="2012"/>
    <s v="-/89/91/GR3, CT88"/>
    <s v="Kellerei Schreckbichl"/>
    <s v="Urlaub Südtirol 2012"/>
    <m/>
    <m/>
    <n v="41"/>
    <n v="0"/>
    <s v="-"/>
    <m/>
    <m/>
    <n v="89"/>
    <n v="2013"/>
    <n v="2017"/>
    <n v="91"/>
    <n v="2013"/>
    <n v="2015"/>
    <s v="GR3, CT88"/>
    <n v="2013"/>
    <n v="2020"/>
    <m/>
    <m/>
    <n v="12.4853384"/>
    <n v="41.894801999999999"/>
    <n v="11.354780099999999"/>
    <n v="46.498112499999998"/>
    <s v="41,894802;12,4853384"/>
    <s v="46,4981125;11,3547801"/>
    <n v="2015"/>
    <m/>
    <x v="0"/>
  </r>
  <r>
    <s v="Ü"/>
    <x v="16"/>
    <s v="I"/>
    <s v="Südtirol"/>
    <n v="0"/>
    <x v="0"/>
    <x v="52"/>
    <x v="558"/>
    <x v="30"/>
    <s v="-/-/-/-/-"/>
    <s v="-/-/-/-/-"/>
    <x v="0"/>
    <n v="2012"/>
    <s v="-/-/-/-"/>
    <s v="Schreckbichl"/>
    <s v="Urlaub Südtirol 2012"/>
    <m/>
    <m/>
    <n v="0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17"/>
    <s v="I"/>
    <s v="Südtirol"/>
    <n v="3"/>
    <x v="0"/>
    <x v="186"/>
    <x v="315"/>
    <x v="6"/>
    <s v="-/2014/-/-/-"/>
    <s v="-/2019/-/-/-"/>
    <x v="260"/>
    <n v="2012"/>
    <s v="-/91/-/-"/>
    <s v="Kellerei Terlan"/>
    <s v="Urlaub Südtirol 2012"/>
    <m/>
    <m/>
    <n v="70.5"/>
    <n v="0"/>
    <s v="-"/>
    <m/>
    <m/>
    <n v="91"/>
    <n v="2014"/>
    <n v="2019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19"/>
    <m/>
    <x v="0"/>
  </r>
  <r>
    <s v="W"/>
    <x v="17"/>
    <s v="I"/>
    <s v="Südtirol"/>
    <n v="6"/>
    <x v="0"/>
    <x v="186"/>
    <x v="559"/>
    <x v="15"/>
    <s v="2012/2013/2013/-/-"/>
    <s v="2019/2015/2019/-/-"/>
    <x v="263"/>
    <n v="2012"/>
    <s v="91/90/91/GR3"/>
    <s v="Kellerei Terlan"/>
    <s v="Urlaub Südtirol 2012"/>
    <m/>
    <m/>
    <n v="112.80000000000001"/>
    <n v="0"/>
    <n v="91"/>
    <n v="2012"/>
    <n v="2019"/>
    <n v="90"/>
    <n v="2013"/>
    <n v="2015"/>
    <n v="91"/>
    <n v="2013"/>
    <n v="2019"/>
    <s v="GR3"/>
    <m/>
    <m/>
    <m/>
    <m/>
    <n v="12.4853384"/>
    <n v="41.894801999999999"/>
    <n v="11.354780099999999"/>
    <n v="46.498112499999998"/>
    <s v="41,894802;12,4853384"/>
    <s v="46,4981125;11,3547801"/>
    <n v="2015"/>
    <m/>
    <x v="0"/>
  </r>
  <r>
    <s v="W"/>
    <x v="17"/>
    <s v="I"/>
    <s v="Südtirol"/>
    <n v="1"/>
    <x v="0"/>
    <x v="186"/>
    <x v="560"/>
    <x v="21"/>
    <s v="-/2013/-/-/-"/>
    <s v="-/2018/-/-/-"/>
    <x v="260"/>
    <n v="2012"/>
    <s v="-/89/-/-"/>
    <s v="Kellerei Terlan"/>
    <s v="Urlaub Südtirol 2012"/>
    <m/>
    <m/>
    <n v="23.5"/>
    <n v="0"/>
    <s v="-"/>
    <m/>
    <m/>
    <n v="89"/>
    <n v="2013"/>
    <n v="2018"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2018"/>
    <m/>
    <x v="0"/>
  </r>
  <r>
    <s v="W"/>
    <x v="8"/>
    <s v="I"/>
    <s v="Sardinien"/>
    <n v="12"/>
    <x v="0"/>
    <x v="288"/>
    <x v="561"/>
    <x v="51"/>
    <s v="-/-/-/-/-"/>
    <s v="-/-/-/-/-"/>
    <x v="264"/>
    <n v="2012"/>
    <s v="-/-/-/-"/>
    <s v="Azienda Mura"/>
    <s v="Urlaub Sardinien 2012"/>
    <m/>
    <m/>
    <n v="72"/>
    <n v="0"/>
    <s v="-"/>
    <m/>
    <m/>
    <m/>
    <m/>
    <m/>
    <s v="-"/>
    <m/>
    <m/>
    <m/>
    <m/>
    <m/>
    <m/>
    <m/>
    <n v="12.4853384"/>
    <n v="41.894801999999999"/>
    <n v="9.0977537999999996"/>
    <n v="40.061604000000003"/>
    <s v="41,894802;12,4853384"/>
    <s v="40,061604;9,0977538"/>
    <n v="9999"/>
    <m/>
    <x v="0"/>
  </r>
  <r>
    <s v="W"/>
    <x v="8"/>
    <s v="I"/>
    <s v="Sardinien"/>
    <n v="6"/>
    <x v="0"/>
    <x v="288"/>
    <x v="562"/>
    <x v="51"/>
    <s v="-/-/-/-/-"/>
    <s v="-/-/-/-/-"/>
    <x v="42"/>
    <n v="2012"/>
    <s v="-/-/-/-"/>
    <s v="Azienda Mura"/>
    <s v="Urlaub Sardinien 2012"/>
    <m/>
    <m/>
    <n v="78"/>
    <n v="0"/>
    <s v="-"/>
    <m/>
    <m/>
    <m/>
    <m/>
    <m/>
    <s v="-"/>
    <m/>
    <m/>
    <m/>
    <m/>
    <m/>
    <m/>
    <m/>
    <n v="12.4853384"/>
    <n v="41.894801999999999"/>
    <n v="9.0977537999999996"/>
    <n v="40.061604000000003"/>
    <s v="41,894802;12,4853384"/>
    <s v="40,061604;9,0977538"/>
    <n v="9999"/>
    <m/>
    <x v="0"/>
  </r>
  <r>
    <s v="W"/>
    <x v="8"/>
    <s v="I"/>
    <s v="Sardinien"/>
    <n v="6"/>
    <x v="0"/>
    <x v="288"/>
    <x v="563"/>
    <x v="0"/>
    <s v="-/-/-/-/-"/>
    <s v="-/-/-/-/-"/>
    <x v="18"/>
    <n v="2012"/>
    <s v="-/-/-/-"/>
    <s v="Azienda Mura"/>
    <s v="Urlaub Sardinien 2012"/>
    <m/>
    <m/>
    <n v="96"/>
    <n v="0"/>
    <s v="-"/>
    <m/>
    <m/>
    <m/>
    <m/>
    <m/>
    <s v="-"/>
    <m/>
    <m/>
    <m/>
    <m/>
    <m/>
    <m/>
    <m/>
    <n v="12.4853384"/>
    <n v="41.894801999999999"/>
    <n v="9.0977537999999996"/>
    <n v="40.061604000000003"/>
    <s v="41,894802;12,4853384"/>
    <s v="40,061604;9,0977538"/>
    <n v="9999"/>
    <m/>
    <x v="0"/>
  </r>
  <r>
    <s v="R"/>
    <x v="12"/>
    <s v="I"/>
    <s v="Sardinien"/>
    <n v="1"/>
    <x v="0"/>
    <x v="289"/>
    <x v="564"/>
    <x v="4"/>
    <s v="2013/2013/2013/-/-"/>
    <s v="2026/2013/2026/-/-"/>
    <x v="265"/>
    <n v="2012"/>
    <s v="94+/88/94+/CT88,4"/>
    <s v="Auchan Olbia"/>
    <s v="Urlaub Sardinien 2012"/>
    <m/>
    <m/>
    <n v="30.9"/>
    <n v="0"/>
    <s v="94+"/>
    <n v="2013"/>
    <n v="2026"/>
    <n v="88"/>
    <n v="2013"/>
    <n v="2013"/>
    <s v="94+"/>
    <n v="2013"/>
    <n v="2026"/>
    <s v="CT88,4"/>
    <m/>
    <m/>
    <m/>
    <m/>
    <n v="12.4853384"/>
    <n v="41.894801999999999"/>
    <n v="9.0977537999999996"/>
    <n v="40.061604000000003"/>
    <s v="41,894802;12,4853384"/>
    <s v="40,061604;9,0977538"/>
    <n v="2013"/>
    <m/>
    <x v="0"/>
  </r>
  <r>
    <s v="W"/>
    <x v="8"/>
    <s v="I"/>
    <s v="Sardinien"/>
    <n v="2"/>
    <x v="0"/>
    <x v="290"/>
    <x v="565"/>
    <x v="51"/>
    <s v="2013/-/2013/-/-"/>
    <s v="2018/-/2018/-/-"/>
    <x v="266"/>
    <n v="2012"/>
    <s v="92/-/92/-"/>
    <s v="Auchan Olbia"/>
    <s v="Urlaub Sardinien 2012"/>
    <m/>
    <m/>
    <n v="40.54"/>
    <n v="0"/>
    <n v="92"/>
    <n v="2013"/>
    <n v="2018"/>
    <m/>
    <m/>
    <m/>
    <n v="92"/>
    <n v="2013"/>
    <n v="2018"/>
    <m/>
    <m/>
    <m/>
    <m/>
    <m/>
    <n v="12.4853384"/>
    <n v="41.894801999999999"/>
    <n v="9.0977537999999996"/>
    <n v="40.061604000000003"/>
    <s v="41,894802;12,4853384"/>
    <s v="40,061604;9,0977538"/>
    <n v="2018"/>
    <m/>
    <x v="0"/>
  </r>
  <r>
    <s v="R"/>
    <x v="6"/>
    <s v="I"/>
    <s v="Sardinien"/>
    <n v="1"/>
    <x v="0"/>
    <x v="291"/>
    <x v="566"/>
    <x v="79"/>
    <s v="2013/2013/2013/-/-"/>
    <s v="2017/2017/2017/-/-"/>
    <x v="134"/>
    <n v="2012"/>
    <s v="94/89/94/-"/>
    <s v="Auchan Olbia"/>
    <s v="Urlaub Sardinien 2012"/>
    <m/>
    <m/>
    <n v="33.9"/>
    <n v="0"/>
    <n v="94"/>
    <n v="2013"/>
    <n v="2017"/>
    <n v="89"/>
    <n v="2013"/>
    <n v="2017"/>
    <n v="94"/>
    <n v="2013"/>
    <n v="2017"/>
    <m/>
    <m/>
    <m/>
    <m/>
    <m/>
    <n v="12.4853384"/>
    <n v="41.894801999999999"/>
    <n v="9.0977537999999996"/>
    <n v="40.061604000000003"/>
    <s v="41,894802;12,4853384"/>
    <s v="40,061604;9,0977538"/>
    <n v="2017"/>
    <m/>
    <x v="0"/>
  </r>
  <r>
    <s v="R"/>
    <x v="13"/>
    <s v="I"/>
    <s v="Sardinien"/>
    <n v="1"/>
    <x v="0"/>
    <x v="292"/>
    <x v="567"/>
    <x v="1"/>
    <s v="-/-/-/-/-"/>
    <s v="-/-/-/-/-"/>
    <x v="14"/>
    <n v="2012"/>
    <s v="-/-/-/-"/>
    <s v="Cantina Sociale Dorgali"/>
    <s v="Urlaub Sardinien 2012"/>
    <m/>
    <m/>
    <n v="25"/>
    <n v="0"/>
    <s v="-"/>
    <m/>
    <m/>
    <m/>
    <m/>
    <m/>
    <s v="-"/>
    <m/>
    <m/>
    <m/>
    <m/>
    <m/>
    <m/>
    <m/>
    <n v="12.4853384"/>
    <n v="41.894801999999999"/>
    <n v="9.0977537999999996"/>
    <n v="40.061604000000003"/>
    <s v="41,894802;12,4853384"/>
    <s v="40,061604;9,0977538"/>
    <n v="9999"/>
    <m/>
    <x v="0"/>
  </r>
  <r>
    <s v="R"/>
    <x v="6"/>
    <s v="I"/>
    <s v="Sardinien"/>
    <n v="12"/>
    <x v="0"/>
    <x v="292"/>
    <x v="568"/>
    <x v="1"/>
    <s v="-/-/-/-/-"/>
    <s v="-/-/-/-/-"/>
    <x v="31"/>
    <n v="2012"/>
    <s v="-/-/-/-"/>
    <s v="Cantina Sociale Dorgali"/>
    <s v="Urlaub Sardinien 2012"/>
    <m/>
    <m/>
    <n v="120"/>
    <n v="0"/>
    <s v="-"/>
    <m/>
    <m/>
    <m/>
    <m/>
    <m/>
    <s v="-"/>
    <m/>
    <m/>
    <m/>
    <m/>
    <m/>
    <m/>
    <m/>
    <n v="12.4853384"/>
    <n v="41.894801999999999"/>
    <n v="9.0977537999999996"/>
    <n v="40.061604000000003"/>
    <s v="41,894802;12,4853384"/>
    <s v="40,061604;9,0977538"/>
    <n v="9999"/>
    <m/>
    <x v="0"/>
  </r>
  <r>
    <s v="R"/>
    <x v="13"/>
    <s v="I"/>
    <s v="Sardinien"/>
    <n v="6"/>
    <x v="0"/>
    <x v="292"/>
    <x v="569"/>
    <x v="47"/>
    <s v="-/-/-/-/-"/>
    <s v="-/-/-/-/-"/>
    <x v="127"/>
    <n v="2012"/>
    <s v="-/-/-/-"/>
    <s v="Cantina Sociale Dorgali"/>
    <s v="Urlaub Sardinien 2012"/>
    <m/>
    <m/>
    <n v="66"/>
    <n v="0"/>
    <s v="-"/>
    <m/>
    <m/>
    <m/>
    <m/>
    <m/>
    <s v="-"/>
    <m/>
    <m/>
    <m/>
    <m/>
    <m/>
    <m/>
    <m/>
    <n v="12.4853384"/>
    <n v="41.894801999999999"/>
    <n v="9.0977537999999996"/>
    <n v="40.061604000000003"/>
    <s v="41,894802;12,4853384"/>
    <s v="40,061604;9,0977538"/>
    <n v="9999"/>
    <m/>
    <x v="0"/>
  </r>
  <r>
    <s v="R"/>
    <x v="17"/>
    <s v="I"/>
    <s v="Sardinien"/>
    <n v="12"/>
    <x v="0"/>
    <x v="292"/>
    <x v="570"/>
    <x v="47"/>
    <s v="-/-/-/-/-"/>
    <s v="-/-/-/-/-"/>
    <x v="267"/>
    <n v="2012"/>
    <s v="-/-/-/-"/>
    <s v="Cantina Sociale Dorgali"/>
    <s v="Urlaub Sardinien 2012"/>
    <m/>
    <m/>
    <n v="67.199999999999989"/>
    <n v="0"/>
    <s v="-"/>
    <m/>
    <m/>
    <m/>
    <m/>
    <m/>
    <s v="-"/>
    <m/>
    <m/>
    <m/>
    <m/>
    <m/>
    <m/>
    <m/>
    <n v="12.4853384"/>
    <n v="41.894801999999999"/>
    <n v="9.0977537999999996"/>
    <n v="40.061604000000003"/>
    <s v="41,894802;12,4853384"/>
    <s v="40,061604;9,0977538"/>
    <n v="9999"/>
    <m/>
    <x v="0"/>
  </r>
  <r>
    <s v="W"/>
    <x v="16"/>
    <s v="I"/>
    <m/>
    <n v="3"/>
    <x v="0"/>
    <x v="293"/>
    <x v="571"/>
    <x v="80"/>
    <s v="-/-/-/-/-"/>
    <s v="-/-/-/-/-"/>
    <x v="179"/>
    <n v="2012"/>
    <s v="-/-/-/-"/>
    <s v="Seghezzo/Santa Margherita Ligure"/>
    <s v="Urlaub Cinque Terre"/>
    <m/>
    <m/>
    <n v="55.5"/>
    <n v="0"/>
    <s v="-"/>
    <m/>
    <m/>
    <m/>
    <m/>
    <m/>
    <s v="-"/>
    <m/>
    <m/>
    <m/>
    <m/>
    <m/>
    <m/>
    <m/>
    <n v="12.4853384"/>
    <n v="41.894801999999999"/>
    <n v="12.4853384"/>
    <n v="41.894801999999999"/>
    <s v="41,894802;12,4853384"/>
    <s v="41,894802;12,4853384"/>
    <n v="9999"/>
    <m/>
    <x v="0"/>
  </r>
  <r>
    <s v="W"/>
    <x v="0"/>
    <s v="I"/>
    <m/>
    <n v="3"/>
    <x v="0"/>
    <x v="294"/>
    <x v="0"/>
    <x v="0"/>
    <s v="-/-/-/-/-"/>
    <s v="-/-/-/-/-"/>
    <x v="217"/>
    <n v="2012"/>
    <s v="-/-/-/-"/>
    <s v="Seghezzo/Santa Margherita Ligure"/>
    <s v="Urlaub Cinque Terre"/>
    <m/>
    <m/>
    <n v="42"/>
    <n v="0"/>
    <s v="-"/>
    <m/>
    <m/>
    <m/>
    <m/>
    <m/>
    <s v="-"/>
    <m/>
    <m/>
    <m/>
    <m/>
    <m/>
    <m/>
    <m/>
    <n v="12.4853384"/>
    <n v="41.894801999999999"/>
    <n v="12.4853384"/>
    <n v="41.894801999999999"/>
    <s v="41,894802;12,4853384"/>
    <s v="41,894802;12,4853384"/>
    <n v="9999"/>
    <m/>
    <x v="0"/>
  </r>
  <r>
    <s v="Ü"/>
    <x v="16"/>
    <s v="I"/>
    <s v="Ligurien"/>
    <n v="2"/>
    <x v="1"/>
    <x v="294"/>
    <x v="572"/>
    <x v="6"/>
    <s v="-/-/-/-/-"/>
    <s v="-/-/-/-/-"/>
    <x v="2"/>
    <n v="2012"/>
    <s v="-/-/-/-"/>
    <s v="Seghezzo/Santa Margherita Ligure"/>
    <s v="Urlaub Cinque Terre"/>
    <m/>
    <m/>
    <n v="76"/>
    <n v="38"/>
    <s v="-"/>
    <m/>
    <m/>
    <m/>
    <m/>
    <m/>
    <s v="-"/>
    <m/>
    <m/>
    <m/>
    <m/>
    <m/>
    <m/>
    <m/>
    <n v="12.4853384"/>
    <n v="41.894801999999999"/>
    <n v="8.7026295999999999"/>
    <n v="44.477761700000002"/>
    <s v="41,894802;12,4853384"/>
    <s v="44,4777617;8,7026296"/>
    <n v="9999"/>
    <d v="2020-10-03T00:00:00"/>
    <x v="1"/>
  </r>
  <r>
    <s v="W"/>
    <x v="8"/>
    <s v="I"/>
    <m/>
    <n v="3"/>
    <x v="0"/>
    <x v="295"/>
    <x v="573"/>
    <x v="66"/>
    <s v="-/-/-/-/-"/>
    <s v="-/-/-/-/-"/>
    <x v="18"/>
    <n v="2012"/>
    <s v="-/-/-/-"/>
    <s v="Enotec Vernazza"/>
    <s v="Urlaub Cinque Terre"/>
    <m/>
    <m/>
    <n v="48"/>
    <n v="0"/>
    <s v="-"/>
    <m/>
    <m/>
    <m/>
    <m/>
    <m/>
    <s v="-"/>
    <m/>
    <m/>
    <m/>
    <m/>
    <m/>
    <m/>
    <m/>
    <n v="12.4853384"/>
    <n v="41.894801999999999"/>
    <n v="12.4853384"/>
    <n v="41.894801999999999"/>
    <s v="41,894802;12,4853384"/>
    <s v="41,894802;12,4853384"/>
    <n v="9999"/>
    <m/>
    <x v="0"/>
  </r>
  <r>
    <s v="R"/>
    <x v="13"/>
    <s v="I"/>
    <s v="Veneto"/>
    <n v="3"/>
    <x v="0"/>
    <x v="296"/>
    <x v="574"/>
    <x v="66"/>
    <s v="-/-/-/-/-"/>
    <s v="-/-/-/-/-"/>
    <x v="268"/>
    <n v="2012"/>
    <s v="-/-/-/GR2"/>
    <s v="Provenca"/>
    <s v="Urlaub Garda 2012"/>
    <m/>
    <m/>
    <n v="47.19"/>
    <n v="0"/>
    <s v="-"/>
    <m/>
    <m/>
    <m/>
    <m/>
    <m/>
    <s v="-"/>
    <m/>
    <m/>
    <s v="GR2"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13"/>
    <s v="I"/>
    <s v="Veneto"/>
    <n v="3"/>
    <x v="0"/>
    <x v="296"/>
    <x v="575"/>
    <x v="68"/>
    <s v="-/-/-/-/-"/>
    <s v="-/-/-/-/-"/>
    <x v="269"/>
    <n v="2012"/>
    <s v="-/-/-/GR3"/>
    <s v="Provenca"/>
    <s v="Urlaub Garda 2012"/>
    <m/>
    <m/>
    <n v="50.820000000000007"/>
    <n v="0"/>
    <s v="-"/>
    <m/>
    <m/>
    <m/>
    <m/>
    <m/>
    <s v="-"/>
    <m/>
    <m/>
    <s v="GR3"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8"/>
    <s v="I"/>
    <s v="Veneto"/>
    <n v="6"/>
    <x v="0"/>
    <x v="296"/>
    <x v="576"/>
    <x v="0"/>
    <s v="-/-/-/-/-"/>
    <s v="-/-/-/-/-"/>
    <x v="270"/>
    <n v="2012"/>
    <s v="-/-/-/GR2"/>
    <s v="Provenca"/>
    <s v="Urlaub Garda 2012"/>
    <m/>
    <m/>
    <n v="54.42"/>
    <n v="0"/>
    <s v="-"/>
    <m/>
    <m/>
    <m/>
    <m/>
    <m/>
    <s v="-"/>
    <m/>
    <m/>
    <s v="GR2"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0"/>
    <s v="I"/>
    <s v="Veneto"/>
    <n v="6"/>
    <x v="0"/>
    <x v="223"/>
    <x v="577"/>
    <x v="0"/>
    <s v="-/-/-/-/-"/>
    <s v="-/-/-/-/-"/>
    <x v="101"/>
    <n v="2012"/>
    <s v="-/-/-/GR3"/>
    <s v="Cavalchina"/>
    <s v="Urlaub Garda 2012"/>
    <m/>
    <m/>
    <n v="45"/>
    <n v="0"/>
    <s v="-"/>
    <m/>
    <m/>
    <m/>
    <m/>
    <m/>
    <s v="-"/>
    <m/>
    <m/>
    <s v="GR3"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8"/>
    <s v="I"/>
    <s v="Veneto"/>
    <n v="6"/>
    <x v="0"/>
    <x v="223"/>
    <x v="578"/>
    <x v="0"/>
    <s v="-/-/-/-/-"/>
    <s v="-/-/-/-/-"/>
    <x v="271"/>
    <n v="2012"/>
    <s v="-/-/-/GR2"/>
    <s v="Cavalchina"/>
    <s v="Urlaub Garda 2012"/>
    <m/>
    <m/>
    <n v="31.799999999999997"/>
    <n v="0"/>
    <s v="-"/>
    <m/>
    <m/>
    <m/>
    <m/>
    <m/>
    <s v="-"/>
    <m/>
    <m/>
    <s v="GR2"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17"/>
    <s v="I"/>
    <s v="Veneto"/>
    <n v="6"/>
    <x v="0"/>
    <x v="297"/>
    <x v="579"/>
    <x v="0"/>
    <s v="-/-/-/-/-"/>
    <s v="-/-/-/-/-"/>
    <x v="197"/>
    <n v="2012"/>
    <s v="-/-/-/GR3"/>
    <s v="Monte del Frá"/>
    <s v="Urlaub Garda 2012"/>
    <m/>
    <m/>
    <n v="51"/>
    <n v="0"/>
    <s v="-"/>
    <m/>
    <m/>
    <m/>
    <m/>
    <m/>
    <s v="-"/>
    <m/>
    <m/>
    <s v="GR3"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16"/>
    <s v="I"/>
    <s v="Veneto"/>
    <n v="6"/>
    <x v="0"/>
    <x v="297"/>
    <x v="580"/>
    <x v="0"/>
    <s v="-/-/-/-/-"/>
    <s v="-/-/-/-/-"/>
    <x v="272"/>
    <n v="2012"/>
    <s v="-/-/-/GR2"/>
    <s v="Monte del Frá"/>
    <s v="Urlaub Garda 2012"/>
    <m/>
    <m/>
    <n v="37.799999999999997"/>
    <n v="0"/>
    <s v="-"/>
    <m/>
    <m/>
    <m/>
    <m/>
    <m/>
    <s v="-"/>
    <m/>
    <m/>
    <s v="GR2"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8"/>
    <s v="I"/>
    <s v="Veneto"/>
    <n v="6"/>
    <x v="0"/>
    <x v="297"/>
    <x v="578"/>
    <x v="0"/>
    <s v="-/-/-/-/-"/>
    <s v="-/-/-/-/-"/>
    <x v="273"/>
    <n v="2012"/>
    <s v="-/-/-/GR2"/>
    <s v="Monte del Frá"/>
    <s v="Urlaub Garda 2012"/>
    <m/>
    <m/>
    <n v="25.799999999999997"/>
    <n v="0"/>
    <s v="-"/>
    <m/>
    <m/>
    <m/>
    <m/>
    <m/>
    <s v="-"/>
    <m/>
    <m/>
    <s v="GR2"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S"/>
    <x v="0"/>
    <s v="I"/>
    <s v="Lombardei"/>
    <n v="6"/>
    <x v="0"/>
    <x v="196"/>
    <x v="136"/>
    <x v="0"/>
    <s v="-/-/-/-/-"/>
    <s v="-/-/-/-/-"/>
    <x v="98"/>
    <n v="2012"/>
    <s v="-/-/-/GR2"/>
    <s v="Cantina di Franciacorta"/>
    <s v="Urlaub Garda 2012"/>
    <m/>
    <m/>
    <n v="88.199999999999989"/>
    <n v="0"/>
    <s v="-"/>
    <m/>
    <m/>
    <m/>
    <m/>
    <m/>
    <s v="-"/>
    <m/>
    <m/>
    <s v="GR2"/>
    <m/>
    <m/>
    <m/>
    <m/>
    <n v="12.4853384"/>
    <n v="41.894801999999999"/>
    <n v="9.7688930000000003"/>
    <n v="45.620899999999999"/>
    <s v="41,894802;12,4853384"/>
    <s v="45,6209;9,768893"/>
    <n v="9999"/>
    <m/>
    <x v="0"/>
  </r>
  <r>
    <s v="S"/>
    <x v="6"/>
    <s v="I"/>
    <s v="Lombardei"/>
    <n v="6"/>
    <x v="0"/>
    <x v="298"/>
    <x v="581"/>
    <x v="22"/>
    <s v="-/-/-/-/-"/>
    <s v="-/-/-/-/-"/>
    <x v="126"/>
    <n v="2012"/>
    <s v="-/-/-/GR2"/>
    <s v="Cantina di Franciacorta"/>
    <s v="Urlaub Garda 2012"/>
    <m/>
    <m/>
    <n v="137.39999999999998"/>
    <n v="0"/>
    <s v="-"/>
    <m/>
    <m/>
    <m/>
    <m/>
    <m/>
    <s v="-"/>
    <m/>
    <m/>
    <s v="GR2"/>
    <m/>
    <m/>
    <m/>
    <m/>
    <n v="12.4853384"/>
    <n v="41.894801999999999"/>
    <n v="9.7688930000000003"/>
    <n v="45.620899999999999"/>
    <s v="41,894802;12,4853384"/>
    <s v="45,6209;9,768893"/>
    <n v="9999"/>
    <m/>
    <x v="0"/>
  </r>
  <r>
    <s v="S"/>
    <x v="8"/>
    <s v="I"/>
    <s v="Lombardei"/>
    <n v="6"/>
    <x v="0"/>
    <x v="299"/>
    <x v="582"/>
    <x v="66"/>
    <s v="-/-/2018/-/-"/>
    <s v="-/-/2021/-/-"/>
    <x v="263"/>
    <n v="2012"/>
    <s v="-/-/91/GR3"/>
    <s v="Cantina di Franciacorta"/>
    <s v="Urlaub Garda 2012"/>
    <m/>
    <m/>
    <n v="112.80000000000001"/>
    <n v="0"/>
    <s v="-"/>
    <m/>
    <m/>
    <m/>
    <m/>
    <m/>
    <n v="91"/>
    <n v="2018"/>
    <n v="2021"/>
    <s v="GR3"/>
    <m/>
    <m/>
    <m/>
    <m/>
    <n v="12.4853384"/>
    <n v="41.894801999999999"/>
    <n v="9.7688930000000003"/>
    <n v="45.620899999999999"/>
    <s v="41,894802;12,4853384"/>
    <s v="45,6209;9,768893"/>
    <n v="2021"/>
    <m/>
    <x v="0"/>
  </r>
  <r>
    <s v="R"/>
    <x v="16"/>
    <s v="I"/>
    <s v="Südtirol"/>
    <n v="3"/>
    <x v="0"/>
    <x v="64"/>
    <x v="583"/>
    <x v="32"/>
    <s v="-/-/-/-/-"/>
    <s v="-/-/-/-/-"/>
    <x v="165"/>
    <n v="2011"/>
    <s v="-/-/-/-"/>
    <s v="Ansitz Pfitscher"/>
    <s v="Urlaub Südtirol 2011"/>
    <m/>
    <m/>
    <n v="58.5"/>
    <n v="0"/>
    <s v="-"/>
    <m/>
    <m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6"/>
    <s v="I"/>
    <s v="Südtirol"/>
    <n v="3"/>
    <x v="0"/>
    <x v="64"/>
    <x v="96"/>
    <x v="1"/>
    <s v="-/-/-/-/-"/>
    <s v="-/-/-/-/-"/>
    <x v="80"/>
    <n v="2011"/>
    <s v="-/-/-/-"/>
    <s v="Ansitz Pfitscher"/>
    <s v="Urlaub Südtirol 2011"/>
    <m/>
    <m/>
    <n v="43.5"/>
    <n v="0"/>
    <s v="-"/>
    <m/>
    <m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17"/>
    <s v="I"/>
    <s v="Südtirol"/>
    <n v="3"/>
    <x v="0"/>
    <x v="64"/>
    <x v="584"/>
    <x v="0"/>
    <s v="-/-/-/-/-"/>
    <s v="-/-/-/-/-"/>
    <x v="166"/>
    <n v="2011"/>
    <s v="-/-/-/-"/>
    <s v="Ansitz Pfitscher"/>
    <s v="Urlaub Südtirol 2011"/>
    <m/>
    <m/>
    <n v="27"/>
    <n v="0"/>
    <s v="-"/>
    <m/>
    <m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12"/>
    <s v="I"/>
    <s v="Toscana"/>
    <n v="2"/>
    <x v="0"/>
    <x v="300"/>
    <x v="585"/>
    <x v="1"/>
    <s v="2010/2010/2013/-/-"/>
    <s v="2018/2015/2018/-/-"/>
    <x v="2"/>
    <n v="2011"/>
    <s v="92/91/92/-"/>
    <s v="Rocca di Frassinello"/>
    <s v="Urlaub Toscana 2011"/>
    <m/>
    <m/>
    <n v="76"/>
    <n v="0"/>
    <n v="92"/>
    <n v="2010"/>
    <n v="2018"/>
    <n v="91"/>
    <n v="2010"/>
    <n v="2015"/>
    <n v="92"/>
    <n v="2013"/>
    <n v="2018"/>
    <m/>
    <m/>
    <m/>
    <m/>
    <m/>
    <n v="12.4853384"/>
    <n v="41.894801999999999"/>
    <n v="11.2555757"/>
    <n v="43.769871199999997"/>
    <s v="41,894802;12,4853384"/>
    <s v="43,7698712;11,2555757"/>
    <n v="2015"/>
    <m/>
    <x v="0"/>
  </r>
  <r>
    <s v="R"/>
    <x v="12"/>
    <s v="I"/>
    <s v="Toscana"/>
    <n v="4"/>
    <x v="0"/>
    <x v="300"/>
    <x v="586"/>
    <x v="1"/>
    <s v="2012/2010/2013/-/-"/>
    <s v="2017/2020/2016/-/-"/>
    <x v="4"/>
    <n v="2011"/>
    <s v="90/91/90/-"/>
    <s v="Rocca di Frassinello"/>
    <s v="Urlaub Toscana 2011"/>
    <m/>
    <m/>
    <n v="72"/>
    <n v="0"/>
    <n v="90"/>
    <n v="2012"/>
    <n v="2017"/>
    <n v="91"/>
    <n v="2010"/>
    <n v="2020"/>
    <n v="90"/>
    <n v="2013"/>
    <n v="2016"/>
    <m/>
    <m/>
    <m/>
    <m/>
    <m/>
    <n v="12.4853384"/>
    <n v="41.894801999999999"/>
    <n v="11.2555757"/>
    <n v="43.769871199999997"/>
    <s v="41,894802;12,4853384"/>
    <s v="43,7698712;11,2555757"/>
    <n v="2016"/>
    <m/>
    <x v="0"/>
  </r>
  <r>
    <s v="R"/>
    <x v="17"/>
    <s v="I"/>
    <s v="Toscana"/>
    <n v="6"/>
    <x v="0"/>
    <x v="301"/>
    <x v="587"/>
    <x v="0"/>
    <s v="2011/-/2013/-/-"/>
    <s v="2014/-/2014/-/-"/>
    <x v="274"/>
    <n v="2011"/>
    <s v="90/-/90/-"/>
    <s v="Morrisfarms"/>
    <s v="Urlaub Toscana 2011"/>
    <m/>
    <m/>
    <n v="50.400000000000006"/>
    <n v="0"/>
    <n v="90"/>
    <n v="2011"/>
    <n v="2014"/>
    <m/>
    <m/>
    <m/>
    <n v="90"/>
    <n v="2013"/>
    <n v="2014"/>
    <m/>
    <m/>
    <m/>
    <m/>
    <m/>
    <n v="12.4853384"/>
    <n v="41.894801999999999"/>
    <n v="11.2555757"/>
    <n v="43.769871199999997"/>
    <s v="41,894802;12,4853384"/>
    <s v="43,7698712;11,2555757"/>
    <n v="2014"/>
    <m/>
    <x v="0"/>
  </r>
  <r>
    <s v="R"/>
    <x v="6"/>
    <s v="I"/>
    <s v="Toscana"/>
    <n v="4"/>
    <x v="0"/>
    <x v="301"/>
    <x v="588"/>
    <x v="1"/>
    <s v="2010/-/-/-/-"/>
    <s v="2019/-/-/-/-"/>
    <x v="275"/>
    <n v="2011"/>
    <s v="90/-/90/-"/>
    <s v="Morrisfarms"/>
    <s v="Urlaub Toscana 2011"/>
    <m/>
    <m/>
    <n v="65.599999999999994"/>
    <n v="0"/>
    <n v="90"/>
    <n v="2010"/>
    <n v="2019"/>
    <m/>
    <m/>
    <m/>
    <n v="90"/>
    <m/>
    <m/>
    <m/>
    <m/>
    <m/>
    <m/>
    <m/>
    <n v="12.4853384"/>
    <n v="41.894801999999999"/>
    <n v="11.2555757"/>
    <n v="43.769871199999997"/>
    <s v="41,894802;12,4853384"/>
    <s v="43,7698712;11,2555757"/>
    <n v="2019"/>
    <m/>
    <x v="0"/>
  </r>
  <r>
    <s v="R"/>
    <x v="6"/>
    <s v="I"/>
    <s v="Toscana"/>
    <n v="2"/>
    <x v="0"/>
    <x v="301"/>
    <x v="589"/>
    <x v="1"/>
    <s v="2012/2010/-/-/-"/>
    <s v="2027/2010/-/-/-"/>
    <x v="276"/>
    <n v="2011"/>
    <s v="93/88/93/-"/>
    <s v="Morrisfarms"/>
    <s v="Urlaub Toscana 2011"/>
    <m/>
    <m/>
    <n v="59"/>
    <n v="0"/>
    <n v="93"/>
    <n v="2012"/>
    <n v="2027"/>
    <n v="88"/>
    <n v="2010"/>
    <n v="2010"/>
    <n v="93"/>
    <m/>
    <m/>
    <m/>
    <m/>
    <m/>
    <m/>
    <m/>
    <n v="12.4853384"/>
    <n v="41.894801999999999"/>
    <n v="11.2555757"/>
    <n v="43.769871199999997"/>
    <s v="41,894802;12,4853384"/>
    <s v="43,7698712;11,2555757"/>
    <n v="2010"/>
    <m/>
    <x v="0"/>
  </r>
  <r>
    <s v="R"/>
    <x v="16"/>
    <s v="I"/>
    <s v="Toscana"/>
    <n v="6"/>
    <x v="0"/>
    <x v="130"/>
    <x v="179"/>
    <x v="1"/>
    <s v="2011/2013/-/-/-"/>
    <s v="2014/2024/-/-/-"/>
    <x v="3"/>
    <n v="2011"/>
    <s v="89+/92/-/-"/>
    <s v="Enoteca di Fonterutoli"/>
    <s v="Urlaub Toscana 2011"/>
    <m/>
    <m/>
    <n v="99"/>
    <n v="0"/>
    <s v="89+"/>
    <n v="2011"/>
    <n v="2014"/>
    <n v="92"/>
    <n v="2013"/>
    <n v="2024"/>
    <s v="-"/>
    <m/>
    <m/>
    <m/>
    <m/>
    <m/>
    <m/>
    <m/>
    <n v="12.4853384"/>
    <n v="41.894801999999999"/>
    <n v="11.2555757"/>
    <n v="43.769871199999997"/>
    <s v="41,894802;12,4853384"/>
    <s v="43,7698712;11,2555757"/>
    <n v="2014"/>
    <m/>
    <x v="0"/>
  </r>
  <r>
    <s v="R"/>
    <x v="6"/>
    <s v="I"/>
    <s v="Toscana"/>
    <n v="3"/>
    <x v="0"/>
    <x v="130"/>
    <x v="590"/>
    <x v="1"/>
    <s v="2010/2007/-/-/-"/>
    <s v="2022/2007/-/-/-"/>
    <x v="161"/>
    <n v="2011"/>
    <s v="92/92/89/GR3, CT90"/>
    <s v="Enoteca di Fonterutoli"/>
    <s v="Urlaub Toscana 2011"/>
    <m/>
    <m/>
    <n v="111"/>
    <n v="0"/>
    <n v="92"/>
    <n v="2010"/>
    <n v="2022"/>
    <n v="92"/>
    <n v="2007"/>
    <n v="2007"/>
    <n v="89"/>
    <m/>
    <m/>
    <s v="GR3, CT90"/>
    <m/>
    <m/>
    <m/>
    <m/>
    <n v="12.4853384"/>
    <n v="41.894801999999999"/>
    <n v="11.2555757"/>
    <n v="43.769871199999997"/>
    <s v="41,894802;12,4853384"/>
    <s v="43,7698712;11,2555757"/>
    <n v="2007"/>
    <m/>
    <x v="0"/>
  </r>
  <r>
    <s v="R"/>
    <x v="6"/>
    <s v="I"/>
    <s v="Toscana"/>
    <n v="3"/>
    <x v="0"/>
    <x v="159"/>
    <x v="246"/>
    <x v="1"/>
    <s v="2012/2014/2013/-/-"/>
    <s v="2022/2022/2016/-/-"/>
    <x v="64"/>
    <n v="2011"/>
    <s v="91/90/91/GR2"/>
    <s v="Enoteca di Fonterutoli"/>
    <s v="Urlaub Toscana 2011"/>
    <m/>
    <m/>
    <n v="87"/>
    <n v="0"/>
    <n v="91"/>
    <n v="2012"/>
    <n v="2022"/>
    <n v="90"/>
    <n v="2014"/>
    <n v="2022"/>
    <n v="91"/>
    <n v="2013"/>
    <n v="2016"/>
    <s v="GR2"/>
    <m/>
    <m/>
    <m/>
    <m/>
    <n v="12.4853384"/>
    <n v="41.894801999999999"/>
    <n v="11.2555757"/>
    <n v="43.769871199999997"/>
    <s v="41,894802;12,4853384"/>
    <s v="43,7698712;11,2555757"/>
    <n v="2016"/>
    <m/>
    <x v="0"/>
  </r>
  <r>
    <s v="W"/>
    <x v="17"/>
    <s v="I"/>
    <s v="Toscana"/>
    <n v="2"/>
    <x v="0"/>
    <x v="302"/>
    <x v="591"/>
    <x v="0"/>
    <s v="-/-/-/-/-"/>
    <s v="-/-/-/-/-"/>
    <x v="133"/>
    <n v="2011"/>
    <s v="-/-/-/-"/>
    <s v="Delikatesseladen in Giglio Porto"/>
    <s v="Urlaub Toscana 2011"/>
    <m/>
    <m/>
    <n v="66"/>
    <n v="0"/>
    <s v="-"/>
    <m/>
    <m/>
    <m/>
    <m/>
    <m/>
    <s v="-"/>
    <m/>
    <m/>
    <m/>
    <m/>
    <m/>
    <m/>
    <m/>
    <n v="12.4853384"/>
    <n v="41.894801999999999"/>
    <n v="11.2555757"/>
    <n v="43.769871199999997"/>
    <s v="41,894802;12,4853384"/>
    <s v="43,7698712;11,2555757"/>
    <n v="9999"/>
    <m/>
    <x v="0"/>
  </r>
  <r>
    <s v="R"/>
    <x v="6"/>
    <s v="I"/>
    <s v="Toscana"/>
    <n v="1"/>
    <x v="0"/>
    <x v="303"/>
    <x v="592"/>
    <x v="3"/>
    <s v="2012/2010/2015/-/-"/>
    <s v="2022/2015/2027/-/-"/>
    <x v="2"/>
    <n v="2011"/>
    <s v="92/88/92/-"/>
    <s v="Vino e Olio gegenüber Weingut"/>
    <s v="Urlaub Toscana 2011"/>
    <m/>
    <m/>
    <n v="38"/>
    <n v="0"/>
    <n v="92"/>
    <n v="2012"/>
    <n v="2022"/>
    <n v="88"/>
    <n v="2010"/>
    <n v="2015"/>
    <n v="92"/>
    <n v="2015"/>
    <n v="2027"/>
    <m/>
    <m/>
    <m/>
    <m/>
    <m/>
    <n v="12.4853384"/>
    <n v="41.894801999999999"/>
    <n v="11.2555757"/>
    <n v="43.769871199999997"/>
    <s v="41,894802;12,4853384"/>
    <s v="43,7698712;11,2555757"/>
    <n v="2015"/>
    <m/>
    <x v="0"/>
  </r>
  <r>
    <s v="W"/>
    <x v="17"/>
    <s v="I"/>
    <s v="Veneto"/>
    <n v="6"/>
    <x v="0"/>
    <x v="304"/>
    <x v="593"/>
    <x v="0"/>
    <s v="-/-/-/-/-"/>
    <s v="-/-/-/-/-"/>
    <x v="33"/>
    <n v="2011"/>
    <s v="-/-/-/-"/>
    <s v="Ottella"/>
    <s v="Urlaub Garda 2011"/>
    <m/>
    <m/>
    <n v="39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13"/>
    <s v="I"/>
    <s v="Veneto"/>
    <n v="3"/>
    <x v="0"/>
    <x v="304"/>
    <x v="594"/>
    <x v="68"/>
    <s v="-/-/-/-/-"/>
    <s v="-/-/-/-/-"/>
    <x v="137"/>
    <n v="2011"/>
    <s v="-/-/-/-"/>
    <s v="Ottella"/>
    <s v="Urlaub Garda 2011"/>
    <m/>
    <m/>
    <n v="36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17"/>
    <s v="I"/>
    <s v="Veneto"/>
    <n v="6"/>
    <x v="0"/>
    <x v="296"/>
    <x v="593"/>
    <x v="0"/>
    <s v="-/-/-/-/-"/>
    <s v="-/-/-/-/-"/>
    <x v="216"/>
    <n v="2011"/>
    <s v="-/-/-/-"/>
    <s v="Provenca"/>
    <s v="Urlaub Garda 2011"/>
    <m/>
    <m/>
    <n v="42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13"/>
    <s v="I"/>
    <s v="Veneto"/>
    <n v="3"/>
    <x v="0"/>
    <x v="296"/>
    <x v="595"/>
    <x v="0"/>
    <s v="-/-/-/-/-"/>
    <s v="-/-/-/-/-"/>
    <x v="78"/>
    <n v="2011"/>
    <s v="-/-/-/-"/>
    <s v="Provenca"/>
    <s v="Urlaub Garda 2011"/>
    <m/>
    <m/>
    <n v="51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17"/>
    <s v="I"/>
    <s v="Veneto"/>
    <n v="6"/>
    <x v="0"/>
    <x v="111"/>
    <x v="596"/>
    <x v="0"/>
    <s v="-/-/-/-/-"/>
    <s v="-/-/-/-/-"/>
    <x v="216"/>
    <n v="2011"/>
    <s v="-/-/-/-"/>
    <s v="Roveglia"/>
    <s v="Urlaub Garda 2011"/>
    <m/>
    <m/>
    <n v="42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16"/>
    <s v="I"/>
    <s v="Veneto"/>
    <n v="3"/>
    <x v="0"/>
    <x v="111"/>
    <x v="597"/>
    <x v="0"/>
    <s v="-/-/-/-/-"/>
    <s v="-/-/-/-/-"/>
    <x v="127"/>
    <n v="2011"/>
    <s v="-/-/-/-"/>
    <s v="Roveglia"/>
    <s v="Urlaub Garda 2011"/>
    <m/>
    <m/>
    <n v="33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13"/>
    <s v="I"/>
    <s v="Veneto"/>
    <n v="3"/>
    <x v="0"/>
    <x v="111"/>
    <x v="598"/>
    <x v="0"/>
    <s v="-/-/-/-/-"/>
    <s v="-/-/-/-/-"/>
    <x v="204"/>
    <n v="2011"/>
    <s v="-/-/-/-"/>
    <s v="Roveglia"/>
    <s v="Urlaub Garda 2011"/>
    <m/>
    <m/>
    <n v="37.5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17"/>
    <s v="I"/>
    <s v="Veneto"/>
    <n v="6"/>
    <x v="0"/>
    <x v="227"/>
    <x v="599"/>
    <x v="6"/>
    <s v="2013/-/-/-/-"/>
    <s v="2018/-/-/-/-"/>
    <x v="277"/>
    <n v="2011"/>
    <s v="89+/-/90/-"/>
    <s v="Pieropan"/>
    <s v="Urlaub Venedig 2011"/>
    <m/>
    <m/>
    <n v="46"/>
    <n v="0"/>
    <s v="89+"/>
    <n v="2013"/>
    <n v="2018"/>
    <m/>
    <m/>
    <m/>
    <n v="90"/>
    <m/>
    <m/>
    <m/>
    <m/>
    <m/>
    <m/>
    <m/>
    <n v="12.4853384"/>
    <n v="41.894801999999999"/>
    <n v="10.9924122"/>
    <n v="45.438495799999998"/>
    <s v="41,894802;12,4853384"/>
    <s v="45,4384958;10,9924122"/>
    <n v="2018"/>
    <m/>
    <x v="0"/>
  </r>
  <r>
    <s v="W"/>
    <x v="13"/>
    <s v="I"/>
    <s v="Veneto"/>
    <n v="3"/>
    <x v="0"/>
    <x v="227"/>
    <x v="600"/>
    <x v="6"/>
    <s v="2012/2011/2013/-/-"/>
    <s v="2018/2013/2018/-/-"/>
    <x v="137"/>
    <n v="2011"/>
    <s v="92/90/92/CT88,1"/>
    <s v="Pieropan"/>
    <s v="Urlaub Venedig 2011"/>
    <m/>
    <m/>
    <n v="36"/>
    <n v="0"/>
    <n v="92"/>
    <n v="2012"/>
    <n v="2018"/>
    <n v="90"/>
    <n v="2011"/>
    <n v="2013"/>
    <n v="92"/>
    <n v="2013"/>
    <n v="2018"/>
    <s v="CT88,1"/>
    <m/>
    <m/>
    <m/>
    <m/>
    <n v="12.4853384"/>
    <n v="41.894801999999999"/>
    <n v="10.9924122"/>
    <n v="45.438495799999998"/>
    <s v="41,894802;12,4853384"/>
    <s v="45,4384958;10,9924122"/>
    <n v="2013"/>
    <m/>
    <x v="0"/>
  </r>
  <r>
    <s v="W"/>
    <x v="13"/>
    <s v="I"/>
    <s v="Veneto"/>
    <n v="3"/>
    <x v="2"/>
    <x v="227"/>
    <x v="411"/>
    <x v="28"/>
    <s v="2011/2011/-/-/-"/>
    <s v="2018/2013/-/-/-"/>
    <x v="18"/>
    <n v="2011"/>
    <s v="92/91/92+/CT90,6"/>
    <s v="Pieropan"/>
    <s v="Urlaub Venedig 2011"/>
    <m/>
    <m/>
    <n v="48"/>
    <n v="32"/>
    <n v="92"/>
    <n v="2011"/>
    <n v="2018"/>
    <n v="91"/>
    <n v="2011"/>
    <n v="2013"/>
    <s v="92+"/>
    <m/>
    <m/>
    <s v="CT90,6"/>
    <m/>
    <m/>
    <m/>
    <m/>
    <n v="12.4853384"/>
    <n v="41.894801999999999"/>
    <n v="10.9924122"/>
    <n v="45.438495799999998"/>
    <s v="41,894802;12,4853384"/>
    <s v="45,4384958;10,9924122"/>
    <n v="2013"/>
    <d v="2020-08-22T00:00:00"/>
    <x v="22"/>
  </r>
  <r>
    <s v="R"/>
    <x v="13"/>
    <s v="I"/>
    <s v="Veneto"/>
    <n v="6"/>
    <x v="0"/>
    <x v="305"/>
    <x v="601"/>
    <x v="0"/>
    <s v="-/-/-/-/-"/>
    <s v="-/-/-/-/-"/>
    <x v="175"/>
    <n v="2010"/>
    <s v="-/-/-/-"/>
    <s v="Guerrieri Rizzardi"/>
    <s v="Osterurlaub Grado"/>
    <m/>
    <m/>
    <n v="58.800000000000004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13"/>
    <s v="I"/>
    <s v="Südtirol"/>
    <n v="2"/>
    <x v="0"/>
    <x v="74"/>
    <x v="602"/>
    <x v="6"/>
    <s v="-/2011/-/2009/-"/>
    <s v="-/2018/-/2015/2026"/>
    <x v="214"/>
    <n v="2010"/>
    <s v="-/90/-/CT89,9"/>
    <s v="Elena Walch"/>
    <s v="Urlaub Tramin 2010"/>
    <m/>
    <m/>
    <n v="64"/>
    <n v="0"/>
    <s v="-"/>
    <m/>
    <m/>
    <n v="90"/>
    <n v="2011"/>
    <n v="2018"/>
    <s v="-"/>
    <m/>
    <m/>
    <s v="CT89,9"/>
    <n v="2009"/>
    <n v="2015"/>
    <m/>
    <n v="2026"/>
    <n v="12.4853384"/>
    <n v="41.894801999999999"/>
    <n v="11.354780099999999"/>
    <n v="46.498112499999998"/>
    <s v="41,894802;12,4853384"/>
    <s v="46,4981125;11,3547801"/>
    <n v="2015"/>
    <d v="2020-08-22T00:00:00"/>
    <x v="15"/>
  </r>
  <r>
    <s v="W"/>
    <x v="6"/>
    <s v="I"/>
    <s v="Südtirol"/>
    <n v="4"/>
    <x v="0"/>
    <x v="74"/>
    <x v="19"/>
    <x v="22"/>
    <s v="-/-/-/-/-"/>
    <s v="-/-/-/-/-"/>
    <x v="278"/>
    <n v="2010"/>
    <s v="-/-/-/-"/>
    <s v="Elena Walch"/>
    <s v="Urlaub Tramin 2010"/>
    <m/>
    <m/>
    <n v="93.2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13"/>
    <s v="I"/>
    <s v="Südtirol"/>
    <n v="2"/>
    <x v="1"/>
    <x v="156"/>
    <x v="235"/>
    <x v="32"/>
    <s v="-/2011/-/-/-"/>
    <s v="-/2013/-/-/-"/>
    <x v="25"/>
    <n v="2010"/>
    <s v="-/88/-/89"/>
    <s v="Franz Haas"/>
    <s v="Urlaub Tramin 2010"/>
    <m/>
    <m/>
    <n v="52"/>
    <n v="26"/>
    <s v="-"/>
    <m/>
    <m/>
    <n v="88"/>
    <n v="2011"/>
    <n v="2013"/>
    <s v="-"/>
    <m/>
    <m/>
    <n v="89"/>
    <m/>
    <m/>
    <m/>
    <m/>
    <n v="12.4853384"/>
    <n v="41.894801999999999"/>
    <n v="11.354780099999999"/>
    <n v="46.498112499999998"/>
    <s v="41,894802;12,4853384"/>
    <s v="46,4981125;11,3547801"/>
    <n v="2013"/>
    <d v="2020-08-23T00:00:00"/>
    <x v="25"/>
  </r>
  <r>
    <s v="W"/>
    <x v="16"/>
    <s v="I"/>
    <s v="Südtirol"/>
    <n v="4"/>
    <x v="0"/>
    <x v="156"/>
    <x v="308"/>
    <x v="6"/>
    <s v="2012/2011/2013/-/-"/>
    <s v="2017/2020/2017/-/-"/>
    <x v="81"/>
    <n v="2010"/>
    <s v="91/91/91/-"/>
    <s v="Franz Haas"/>
    <s v="Urlaub Tramin 2010"/>
    <m/>
    <m/>
    <n v="60"/>
    <n v="0"/>
    <n v="91"/>
    <n v="2012"/>
    <n v="2017"/>
    <n v="91"/>
    <n v="2011"/>
    <n v="2020"/>
    <n v="91"/>
    <n v="2013"/>
    <n v="2017"/>
    <m/>
    <m/>
    <m/>
    <m/>
    <m/>
    <n v="12.4853384"/>
    <n v="41.894801999999999"/>
    <n v="11.354780099999999"/>
    <n v="46.498112499999998"/>
    <s v="41,894802;12,4853384"/>
    <s v="46,4981125;11,3547801"/>
    <n v="2017"/>
    <m/>
    <x v="0"/>
  </r>
  <r>
    <s v="W"/>
    <x v="0"/>
    <s v="I"/>
    <s v="Südtirol"/>
    <n v="6"/>
    <x v="0"/>
    <x v="236"/>
    <x v="603"/>
    <x v="0"/>
    <s v="-/-/-/-/-"/>
    <s v="-/-/-/-/-"/>
    <x v="232"/>
    <n v="2010"/>
    <s v="-/-/-/-"/>
    <s v="Hofstätter"/>
    <s v="Urlaub Tramin 2010"/>
    <m/>
    <m/>
    <n v="53.400000000000006"/>
    <n v="0"/>
    <s v="-"/>
    <m/>
    <m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0"/>
    <s v="I"/>
    <s v="Marken"/>
    <n v="4"/>
    <x v="0"/>
    <x v="306"/>
    <x v="604"/>
    <x v="0"/>
    <s v="-/-/-/-/-"/>
    <s v="-/-/-/-/-"/>
    <x v="0"/>
    <n v="2010"/>
    <s v="-/-/-/-"/>
    <s v="Strologo Silvano"/>
    <s v="Urlaub 2010"/>
    <m/>
    <m/>
    <n v="0"/>
    <n v="0"/>
    <s v="-"/>
    <m/>
    <m/>
    <m/>
    <m/>
    <m/>
    <s v="-"/>
    <m/>
    <m/>
    <m/>
    <m/>
    <m/>
    <m/>
    <m/>
    <n v="12.4853384"/>
    <n v="41.894801999999999"/>
    <n v="13.1415872"/>
    <n v="43.345838800000003"/>
    <s v="41,894802;12,4853384"/>
    <s v="43,3458388;13,1415872"/>
    <n v="9999"/>
    <m/>
    <x v="0"/>
  </r>
  <r>
    <s v="R"/>
    <x v="0"/>
    <s v="I"/>
    <s v="Marken"/>
    <n v="1"/>
    <x v="0"/>
    <x v="306"/>
    <x v="605"/>
    <x v="0"/>
    <s v="-/-/-/-/-"/>
    <s v="-/-/-/-/-"/>
    <x v="0"/>
    <n v="2010"/>
    <s v="-/-/-/-"/>
    <s v="Strologo Silvano"/>
    <s v="Urlaub 2010"/>
    <m/>
    <m/>
    <n v="0"/>
    <n v="0"/>
    <s v="-"/>
    <m/>
    <m/>
    <m/>
    <m/>
    <m/>
    <s v="-"/>
    <m/>
    <m/>
    <m/>
    <m/>
    <m/>
    <m/>
    <m/>
    <n v="12.4853384"/>
    <n v="41.894801999999999"/>
    <n v="13.1415872"/>
    <n v="43.345838800000003"/>
    <s v="41,894802;12,4853384"/>
    <s v="43,3458388;13,1415872"/>
    <n v="9999"/>
    <m/>
    <x v="0"/>
  </r>
  <r>
    <s v="R"/>
    <x v="0"/>
    <s v="I"/>
    <s v="Marken"/>
    <n v="2"/>
    <x v="0"/>
    <x v="306"/>
    <x v="606"/>
    <x v="0"/>
    <s v="-/-/-/-/-"/>
    <s v="-/-/-/-/-"/>
    <x v="0"/>
    <n v="2010"/>
    <s v="-/-/-/-"/>
    <s v="Strologo Silvano"/>
    <s v="Urlaub 2010"/>
    <m/>
    <m/>
    <n v="0"/>
    <n v="0"/>
    <s v="-"/>
    <m/>
    <m/>
    <m/>
    <m/>
    <m/>
    <s v="-"/>
    <m/>
    <m/>
    <m/>
    <m/>
    <m/>
    <m/>
    <m/>
    <n v="12.4853384"/>
    <n v="41.894801999999999"/>
    <n v="13.1415872"/>
    <n v="43.345838800000003"/>
    <s v="41,894802;12,4853384"/>
    <s v="43,3458388;13,1415872"/>
    <n v="9999"/>
    <m/>
    <x v="0"/>
  </r>
  <r>
    <s v="Ü"/>
    <x v="0"/>
    <s v="I"/>
    <s v="Marken"/>
    <n v="1"/>
    <x v="0"/>
    <x v="306"/>
    <x v="607"/>
    <x v="0"/>
    <s v="-/-/-/-/-"/>
    <s v="-/-/-/-/-"/>
    <x v="0"/>
    <n v="2010"/>
    <s v="-/-/-/-"/>
    <s v="Strologo Silvano"/>
    <s v="Urlaub 2010"/>
    <m/>
    <m/>
    <n v="0"/>
    <n v="0"/>
    <s v="-"/>
    <m/>
    <m/>
    <m/>
    <m/>
    <m/>
    <s v="-"/>
    <m/>
    <m/>
    <m/>
    <m/>
    <m/>
    <m/>
    <m/>
    <n v="12.4853384"/>
    <n v="41.894801999999999"/>
    <n v="13.1415872"/>
    <n v="43.345838800000003"/>
    <s v="41,894802;12,4853384"/>
    <s v="43,3458388;13,1415872"/>
    <n v="9999"/>
    <m/>
    <x v="0"/>
  </r>
  <r>
    <s v="W"/>
    <x v="20"/>
    <s v="I"/>
    <s v="Marken"/>
    <n v="3"/>
    <x v="0"/>
    <x v="307"/>
    <x v="608"/>
    <x v="0"/>
    <s v="-/-/-/-/-"/>
    <s v="-/-/-/-/-"/>
    <x v="35"/>
    <n v="2010"/>
    <s v="-/-/90/-"/>
    <s v="Garofoli"/>
    <s v="Urlaub 2010"/>
    <m/>
    <m/>
    <n v="34.200000000000003"/>
    <n v="0"/>
    <s v="-"/>
    <m/>
    <m/>
    <m/>
    <m/>
    <m/>
    <n v="90"/>
    <m/>
    <m/>
    <m/>
    <m/>
    <m/>
    <m/>
    <m/>
    <n v="12.4853384"/>
    <n v="41.894801999999999"/>
    <n v="13.1415872"/>
    <n v="43.345838800000003"/>
    <s v="41,894802;12,4853384"/>
    <s v="43,3458388;13,1415872"/>
    <n v="9999"/>
    <m/>
    <x v="0"/>
  </r>
  <r>
    <s v="W"/>
    <x v="13"/>
    <s v="I"/>
    <s v="Marken"/>
    <n v="6"/>
    <x v="0"/>
    <x v="307"/>
    <x v="609"/>
    <x v="44"/>
    <s v="-/-/-/-/-"/>
    <s v="-/-/-/-/-"/>
    <x v="166"/>
    <n v="2010"/>
    <s v="-/-/-/-"/>
    <s v="Garofoli"/>
    <s v="Urlaub 2010"/>
    <m/>
    <m/>
    <n v="54"/>
    <n v="0"/>
    <s v="-"/>
    <m/>
    <m/>
    <m/>
    <m/>
    <m/>
    <s v="-"/>
    <m/>
    <m/>
    <m/>
    <m/>
    <m/>
    <m/>
    <m/>
    <n v="12.4853384"/>
    <n v="41.894801999999999"/>
    <n v="13.1415872"/>
    <n v="43.345838800000003"/>
    <s v="41,894802;12,4853384"/>
    <s v="43,3458388;13,1415872"/>
    <n v="9999"/>
    <m/>
    <x v="0"/>
  </r>
  <r>
    <s v="R"/>
    <x v="12"/>
    <s v="I"/>
    <s v="Marken"/>
    <n v="2"/>
    <x v="0"/>
    <x v="308"/>
    <x v="610"/>
    <x v="0"/>
    <s v="2012/-/2013/-/-"/>
    <s v="2018/-/2018/-/-"/>
    <x v="81"/>
    <n v="2010"/>
    <s v="88/-/88/-"/>
    <s v="Umani Ronchi"/>
    <s v="Urlaub 2010"/>
    <m/>
    <m/>
    <n v="30"/>
    <n v="0"/>
    <n v="88"/>
    <n v="2012"/>
    <n v="2018"/>
    <m/>
    <m/>
    <m/>
    <n v="88"/>
    <n v="2013"/>
    <n v="2018"/>
    <m/>
    <m/>
    <m/>
    <m/>
    <m/>
    <n v="12.4853384"/>
    <n v="41.894801999999999"/>
    <n v="13.1415872"/>
    <n v="43.345838800000003"/>
    <s v="41,894802;12,4853384"/>
    <s v="43,3458388;13,1415872"/>
    <n v="2018"/>
    <m/>
    <x v="0"/>
  </r>
  <r>
    <s v="R"/>
    <x v="12"/>
    <s v="I"/>
    <s v="Marken"/>
    <n v="1"/>
    <x v="0"/>
    <x v="308"/>
    <x v="611"/>
    <x v="1"/>
    <s v="2012/-/2013/-/-"/>
    <s v="2021/-/2021/-/-"/>
    <x v="163"/>
    <n v="2010"/>
    <s v="90/-/90/GR3"/>
    <s v="Umani Ronchi"/>
    <s v="Urlaub 2010"/>
    <m/>
    <m/>
    <n v="22.5"/>
    <n v="0"/>
    <n v="90"/>
    <n v="2012"/>
    <n v="2021"/>
    <m/>
    <m/>
    <m/>
    <n v="90"/>
    <n v="2013"/>
    <n v="2021"/>
    <s v="GR3"/>
    <m/>
    <m/>
    <m/>
    <m/>
    <n v="12.4853384"/>
    <n v="41.894801999999999"/>
    <n v="13.1415872"/>
    <n v="43.345838800000003"/>
    <s v="41,894802;12,4853384"/>
    <s v="43,3458388;13,1415872"/>
    <n v="2021"/>
    <m/>
    <x v="0"/>
  </r>
  <r>
    <s v="R"/>
    <x v="21"/>
    <s v="I"/>
    <s v="Marken"/>
    <n v="3"/>
    <x v="0"/>
    <x v="308"/>
    <x v="612"/>
    <x v="0"/>
    <s v="-/-/-/-/-"/>
    <s v="-/-/-/-/-"/>
    <x v="18"/>
    <n v="2010"/>
    <s v="-/-/-/-"/>
    <s v="Umani Ronchi"/>
    <s v="Urlaub 2010"/>
    <m/>
    <m/>
    <n v="48"/>
    <n v="0"/>
    <s v="-"/>
    <m/>
    <m/>
    <m/>
    <m/>
    <m/>
    <s v="-"/>
    <m/>
    <m/>
    <m/>
    <m/>
    <m/>
    <m/>
    <m/>
    <n v="12.4853384"/>
    <n v="41.894801999999999"/>
    <n v="13.1415872"/>
    <n v="43.345838800000003"/>
    <s v="41,894802;12,4853384"/>
    <s v="43,3458388;13,1415872"/>
    <n v="9999"/>
    <m/>
    <x v="0"/>
  </r>
  <r>
    <s v="W"/>
    <x v="6"/>
    <s v="I"/>
    <s v="Marken"/>
    <n v="3"/>
    <x v="0"/>
    <x v="308"/>
    <x v="613"/>
    <x v="0"/>
    <s v="-/-/-/-/-"/>
    <s v="-/-/-/-/-"/>
    <x v="49"/>
    <n v="2010"/>
    <s v="-/-/-/-"/>
    <s v="Umani Ronchi"/>
    <s v="Urlaub 2010"/>
    <m/>
    <m/>
    <n v="34.5"/>
    <n v="0"/>
    <s v="-"/>
    <m/>
    <m/>
    <m/>
    <m/>
    <m/>
    <s v="-"/>
    <m/>
    <m/>
    <m/>
    <m/>
    <m/>
    <m/>
    <m/>
    <n v="12.4853384"/>
    <n v="41.894801999999999"/>
    <n v="13.1415872"/>
    <n v="43.345838800000003"/>
    <s v="41,894802;12,4853384"/>
    <s v="43,3458388;13,1415872"/>
    <n v="9999"/>
    <m/>
    <x v="0"/>
  </r>
  <r>
    <s v="W"/>
    <x v="12"/>
    <s v="I"/>
    <s v="Marken"/>
    <n v="3"/>
    <x v="0"/>
    <x v="308"/>
    <x v="614"/>
    <x v="44"/>
    <s v="2010/-/2013/-/-"/>
    <s v="2016/-/2016/-/-"/>
    <x v="42"/>
    <n v="2010"/>
    <s v="90/-/90/-"/>
    <s v="Umani Ronchi"/>
    <s v="Urlaub 2010"/>
    <m/>
    <m/>
    <n v="39"/>
    <n v="0"/>
    <n v="90"/>
    <n v="2010"/>
    <n v="2016"/>
    <m/>
    <m/>
    <m/>
    <n v="90"/>
    <n v="2013"/>
    <n v="2016"/>
    <m/>
    <m/>
    <m/>
    <m/>
    <m/>
    <n v="12.4853384"/>
    <n v="41.894801999999999"/>
    <n v="13.1415872"/>
    <n v="43.345838800000003"/>
    <s v="41,894802;12,4853384"/>
    <s v="43,3458388;13,1415872"/>
    <n v="2016"/>
    <m/>
    <x v="0"/>
  </r>
  <r>
    <s v="R"/>
    <x v="12"/>
    <s v="I"/>
    <s v="Marken"/>
    <n v="1"/>
    <x v="0"/>
    <x v="309"/>
    <x v="615"/>
    <x v="0"/>
    <s v="-/-/-/-/-"/>
    <s v="-/-/-/-/-"/>
    <x v="40"/>
    <n v="2010"/>
    <s v="-/-/-/-"/>
    <s v="Le Terazze"/>
    <s v="Urlaub 2010"/>
    <m/>
    <m/>
    <n v="20"/>
    <n v="0"/>
    <s v="-"/>
    <m/>
    <m/>
    <m/>
    <m/>
    <m/>
    <s v="-"/>
    <m/>
    <m/>
    <m/>
    <m/>
    <m/>
    <m/>
    <m/>
    <n v="12.4853384"/>
    <n v="41.894801999999999"/>
    <n v="13.1415872"/>
    <n v="43.345838800000003"/>
    <s v="41,894802;12,4853384"/>
    <s v="43,3458388;13,1415872"/>
    <n v="9999"/>
    <m/>
    <x v="0"/>
  </r>
  <r>
    <s v="R"/>
    <x v="20"/>
    <s v="I"/>
    <s v="Marken"/>
    <n v="2"/>
    <x v="0"/>
    <x v="309"/>
    <x v="616"/>
    <x v="0"/>
    <s v="2010/-/-/-/-"/>
    <s v="2017/-/-/-/-"/>
    <x v="40"/>
    <n v="2010"/>
    <s v="91/-/89/-"/>
    <s v="Le Terazze"/>
    <s v="Urlaub 2010"/>
    <m/>
    <m/>
    <n v="40"/>
    <n v="0"/>
    <n v="91"/>
    <n v="2010"/>
    <n v="2017"/>
    <m/>
    <m/>
    <m/>
    <n v="89"/>
    <m/>
    <m/>
    <m/>
    <m/>
    <m/>
    <m/>
    <m/>
    <n v="12.4853384"/>
    <n v="41.894801999999999"/>
    <n v="13.1415872"/>
    <n v="43.345838800000003"/>
    <s v="41,894802;12,4853384"/>
    <s v="43,3458388;13,1415872"/>
    <n v="2017"/>
    <m/>
    <x v="0"/>
  </r>
  <r>
    <s v="R"/>
    <x v="20"/>
    <s v="I"/>
    <s v="Marken"/>
    <n v="2"/>
    <x v="0"/>
    <x v="309"/>
    <x v="617"/>
    <x v="67"/>
    <s v="2009/-/2013/-/-"/>
    <s v="2013/-/2013/-/-"/>
    <x v="40"/>
    <n v="2010"/>
    <s v="89/-/89/-"/>
    <s v="Le Terazze"/>
    <s v="Urlaub 2010"/>
    <m/>
    <m/>
    <n v="40"/>
    <n v="0"/>
    <n v="89"/>
    <n v="2009"/>
    <n v="2013"/>
    <m/>
    <m/>
    <m/>
    <n v="89"/>
    <n v="2013"/>
    <n v="2013"/>
    <m/>
    <m/>
    <m/>
    <m/>
    <m/>
    <n v="12.4853384"/>
    <n v="41.894801999999999"/>
    <n v="13.1415872"/>
    <n v="43.345838800000003"/>
    <s v="41,894802;12,4853384"/>
    <s v="43,3458388;13,1415872"/>
    <n v="2013"/>
    <m/>
    <x v="0"/>
  </r>
  <r>
    <s v="R"/>
    <x v="6"/>
    <s v="I"/>
    <s v="Südtirol"/>
    <n v="1"/>
    <x v="0"/>
    <x v="183"/>
    <x v="618"/>
    <x v="1"/>
    <s v="-/-/-/2015/-"/>
    <s v="-/-/-/2020/-"/>
    <x v="135"/>
    <n v="2010"/>
    <s v="-/-/-/CT"/>
    <s v="Kellerei Tramin"/>
    <s v="Ausflug Eltern"/>
    <m/>
    <m/>
    <n v="19.899999999999999"/>
    <n v="0"/>
    <s v="-"/>
    <m/>
    <m/>
    <s v="-"/>
    <m/>
    <m/>
    <s v="-"/>
    <m/>
    <m/>
    <s v="CT"/>
    <n v="2015"/>
    <n v="2020"/>
    <m/>
    <m/>
    <n v="12.4853384"/>
    <n v="41.894801999999999"/>
    <n v="11.354780099999999"/>
    <n v="46.498112499999998"/>
    <s v="41,894802;12,4853384"/>
    <s v="46,4981125;11,3547801"/>
    <n v="2020"/>
    <m/>
    <x v="0"/>
  </r>
  <r>
    <s v="R"/>
    <x v="0"/>
    <s v="I"/>
    <s v="Südtirol"/>
    <n v="2"/>
    <x v="0"/>
    <x v="183"/>
    <x v="301"/>
    <x v="0"/>
    <s v="-/-/-/-/-"/>
    <s v="-/-/-/-/-"/>
    <x v="279"/>
    <n v="2010"/>
    <s v="-/-/-/-"/>
    <s v="Kellerei Tramin"/>
    <s v="Ausflug Eltern"/>
    <m/>
    <m/>
    <n v="19.2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0"/>
    <s v="I"/>
    <s v="Südtirol"/>
    <n v="6"/>
    <x v="0"/>
    <x v="183"/>
    <x v="619"/>
    <x v="0"/>
    <s v="-/-/-/-/-"/>
    <s v="-/-/-/-/-"/>
    <x v="280"/>
    <n v="2010"/>
    <s v="-/-/-/-"/>
    <s v="Kellerei Tramin"/>
    <s v="Ausflug Eltern"/>
    <m/>
    <m/>
    <n v="40.5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16"/>
    <s v="I"/>
    <s v="Südtirol"/>
    <n v="0"/>
    <x v="0"/>
    <x v="183"/>
    <x v="620"/>
    <x v="21"/>
    <s v="2011/2011/2013/-/-"/>
    <s v="2014/2018/2014/-/-"/>
    <x v="0"/>
    <n v="2010"/>
    <s v="90/90/90/GR3"/>
    <s v="Kellerei Tramin"/>
    <s v="Ausflug Eltern"/>
    <m/>
    <s v="2019: tadellos, immer noch intensiv nach Eibischteig"/>
    <n v="0"/>
    <n v="0"/>
    <n v="90"/>
    <n v="2011"/>
    <n v="2014"/>
    <n v="90"/>
    <n v="2011"/>
    <n v="2018"/>
    <n v="90"/>
    <n v="2013"/>
    <n v="2014"/>
    <s v="GR3"/>
    <m/>
    <m/>
    <m/>
    <m/>
    <n v="12.4853384"/>
    <n v="41.894801999999999"/>
    <n v="11.354780099999999"/>
    <n v="46.498112499999998"/>
    <s v="41,894802;12,4853384"/>
    <s v="46,4981125;11,3547801"/>
    <n v="2014"/>
    <m/>
    <x v="0"/>
  </r>
  <r>
    <s v="W"/>
    <x v="16"/>
    <s v="I"/>
    <s v="Veneto"/>
    <n v="4"/>
    <x v="0"/>
    <x v="227"/>
    <x v="599"/>
    <x v="0"/>
    <s v="2011/-/2013/-/-"/>
    <s v="2014/-/2013/-/-"/>
    <x v="137"/>
    <n v="2010"/>
    <s v="89/-/87/-"/>
    <s v="Enoteca Valpolicella"/>
    <s v="Osterurlaub Grado"/>
    <m/>
    <m/>
    <n v="48"/>
    <n v="0"/>
    <n v="89"/>
    <n v="2011"/>
    <n v="2014"/>
    <m/>
    <m/>
    <m/>
    <n v="87"/>
    <n v="2013"/>
    <n v="2013"/>
    <m/>
    <m/>
    <m/>
    <m/>
    <m/>
    <n v="12.4853384"/>
    <n v="41.894801999999999"/>
    <n v="10.9924122"/>
    <n v="45.438495799999998"/>
    <s v="41,894802;12,4853384"/>
    <s v="45,4384958;10,9924122"/>
    <n v="2013"/>
    <m/>
    <x v="0"/>
  </r>
  <r>
    <s v="R"/>
    <x v="12"/>
    <s v="I"/>
    <s v="Veneto"/>
    <n v="2"/>
    <x v="0"/>
    <x v="0"/>
    <x v="621"/>
    <x v="0"/>
    <s v="-/-/-/-/-"/>
    <s v="-/-/-/-/-"/>
    <x v="4"/>
    <n v="2010"/>
    <s v="-/-/-/-"/>
    <s v="Enoteca Valpolicella"/>
    <s v="Osterurlaub Grado"/>
    <m/>
    <m/>
    <n v="36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16"/>
    <s v="I"/>
    <s v="Veneto"/>
    <n v="6"/>
    <x v="0"/>
    <x v="157"/>
    <x v="622"/>
    <x v="0"/>
    <s v="-/-/-/-/-"/>
    <s v="-/-/-/-/-"/>
    <x v="233"/>
    <n v="2010"/>
    <s v="-/-/-/-"/>
    <s v="Ca die Frati"/>
    <s v="Osterurlaub Grado"/>
    <m/>
    <m/>
    <n v="47.400000000000006"/>
    <n v="0"/>
    <s v="-"/>
    <m/>
    <m/>
    <s v="-"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0"/>
    <s v="I"/>
    <s v="Veneto"/>
    <n v="6"/>
    <x v="0"/>
    <x v="157"/>
    <x v="237"/>
    <x v="0"/>
    <s v="-/-/-/-/-"/>
    <s v="-/-/-/-/-"/>
    <x v="100"/>
    <n v="2010"/>
    <s v="-/-/-/-"/>
    <s v="Ca die Frati"/>
    <s v="Osterurlaub Grado"/>
    <m/>
    <m/>
    <n v="59.400000000000006"/>
    <n v="0"/>
    <s v="-"/>
    <m/>
    <m/>
    <s v="-"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R"/>
    <x v="13"/>
    <s v="I"/>
    <s v="Veneto"/>
    <n v="3"/>
    <x v="0"/>
    <x v="305"/>
    <x v="623"/>
    <x v="0"/>
    <s v="-/-/-/-/-"/>
    <s v="-/-/-/-/-"/>
    <x v="197"/>
    <n v="2010"/>
    <s v="-/-/-/-"/>
    <s v="Guerrieri Rizzardi"/>
    <s v="Osterurlaub Grado"/>
    <m/>
    <m/>
    <n v="25.5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R"/>
    <x v="13"/>
    <s v="I"/>
    <s v="Veneto"/>
    <n v="3"/>
    <x v="0"/>
    <x v="305"/>
    <x v="601"/>
    <x v="0"/>
    <s v="-/-/-/-/-"/>
    <s v="-/-/-/-/-"/>
    <x v="279"/>
    <n v="2010"/>
    <s v="-/-/-/-"/>
    <s v="Guerrieri Rizzardi"/>
    <s v="Osterurlaub Grado"/>
    <m/>
    <m/>
    <n v="28.799999999999997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R"/>
    <x v="0"/>
    <s v="I"/>
    <s v="Umbrien"/>
    <n v="3"/>
    <x v="0"/>
    <x v="310"/>
    <x v="624"/>
    <x v="0"/>
    <s v="-/-/-/-/-"/>
    <s v="-/-/-/-/-"/>
    <x v="18"/>
    <n v="2009"/>
    <s v="-/-/-/-"/>
    <s v="Sportoletti"/>
    <s v="Urlaub Umbrien 2009"/>
    <m/>
    <m/>
    <n v="48"/>
    <n v="0"/>
    <s v="-"/>
    <m/>
    <m/>
    <m/>
    <m/>
    <m/>
    <s v="-"/>
    <m/>
    <m/>
    <m/>
    <m/>
    <m/>
    <m/>
    <m/>
    <n v="12.4853384"/>
    <n v="41.894801999999999"/>
    <n v="12.490235999999999"/>
    <n v="42.965916"/>
    <s v="41,894802;12,4853384"/>
    <s v="42,965916;12,490236"/>
    <n v="9999"/>
    <m/>
    <x v="0"/>
  </r>
  <r>
    <s v="W"/>
    <x v="0"/>
    <s v="I"/>
    <s v="Umbrien"/>
    <n v="6"/>
    <x v="0"/>
    <x v="310"/>
    <x v="625"/>
    <x v="0"/>
    <s v="-/-/-/-/-"/>
    <s v="-/-/-/-/-"/>
    <x v="166"/>
    <n v="2009"/>
    <s v="-/-/-/-"/>
    <s v="Sportoletti"/>
    <s v="Urlaub Umbrien 2009"/>
    <m/>
    <m/>
    <n v="54"/>
    <n v="0"/>
    <s v="-"/>
    <m/>
    <m/>
    <m/>
    <m/>
    <m/>
    <s v="-"/>
    <m/>
    <m/>
    <m/>
    <m/>
    <m/>
    <m/>
    <m/>
    <n v="12.4853384"/>
    <n v="41.894801999999999"/>
    <n v="12.490235999999999"/>
    <n v="42.965916"/>
    <s v="41,894802;12,4853384"/>
    <s v="42,965916;12,490236"/>
    <n v="9999"/>
    <m/>
    <x v="0"/>
  </r>
  <r>
    <s v="R"/>
    <x v="20"/>
    <s v="I"/>
    <s v="Umbrien"/>
    <n v="2"/>
    <x v="0"/>
    <x v="8"/>
    <x v="18"/>
    <x v="0"/>
    <s v="2010/-/2013/-/-"/>
    <s v="2015/-/2015/-/-"/>
    <x v="0"/>
    <n v="2009"/>
    <s v="91/-/91/-"/>
    <s v="Caprai"/>
    <s v="Urlaub Umbrien 2009"/>
    <m/>
    <m/>
    <n v="0"/>
    <n v="0"/>
    <n v="91"/>
    <n v="2010"/>
    <n v="2015"/>
    <m/>
    <m/>
    <m/>
    <n v="91"/>
    <n v="2013"/>
    <n v="2015"/>
    <m/>
    <m/>
    <m/>
    <m/>
    <m/>
    <n v="12.4853384"/>
    <n v="41.894801999999999"/>
    <n v="12.490235999999999"/>
    <n v="42.965916"/>
    <s v="41,894802;12,4853384"/>
    <s v="42,965916;12,490236"/>
    <n v="2015"/>
    <m/>
    <x v="0"/>
  </r>
  <r>
    <s v="R"/>
    <x v="20"/>
    <s v="I"/>
    <s v="Umbrien"/>
    <n v="1"/>
    <x v="0"/>
    <x v="8"/>
    <x v="22"/>
    <x v="8"/>
    <s v="2011/2012/2013/-/-"/>
    <s v="2021/2020/2021/-/-"/>
    <x v="0"/>
    <n v="2009"/>
    <s v="92/90/92+/-"/>
    <s v="Caprai"/>
    <s v="Urlaub Umbrien 2009"/>
    <m/>
    <m/>
    <n v="0"/>
    <n v="0"/>
    <n v="92"/>
    <n v="2011"/>
    <n v="2021"/>
    <n v="90"/>
    <n v="2012"/>
    <n v="2020"/>
    <s v="92+"/>
    <n v="2013"/>
    <n v="2021"/>
    <m/>
    <m/>
    <m/>
    <m/>
    <m/>
    <n v="12.4853384"/>
    <n v="41.894801999999999"/>
    <n v="12.490235999999999"/>
    <n v="42.965916"/>
    <s v="41,894802;12,4853384"/>
    <s v="42,965916;12,490236"/>
    <n v="2020"/>
    <m/>
    <x v="0"/>
  </r>
  <r>
    <s v="R"/>
    <x v="20"/>
    <s v="I"/>
    <s v="Sardinien"/>
    <n v="1"/>
    <x v="0"/>
    <x v="291"/>
    <x v="566"/>
    <x v="79"/>
    <s v="2010/-/2013/-/-"/>
    <s v="2025/-/2025/-/-"/>
    <x v="11"/>
    <n v="2009"/>
    <s v="94/-/94/-"/>
    <s v="Auchan Olbia"/>
    <s v="Urlaub Sardinien 2009"/>
    <m/>
    <m/>
    <n v="35"/>
    <n v="0"/>
    <n v="94"/>
    <n v="2010"/>
    <n v="2025"/>
    <m/>
    <m/>
    <m/>
    <n v="94"/>
    <n v="2013"/>
    <n v="2025"/>
    <m/>
    <m/>
    <m/>
    <m/>
    <m/>
    <n v="12.4853384"/>
    <n v="41.894801999999999"/>
    <n v="9.0977537999999996"/>
    <n v="40.061604000000003"/>
    <s v="41,894802;12,4853384"/>
    <s v="40,061604;9,0977538"/>
    <n v="2025"/>
    <m/>
    <x v="0"/>
  </r>
  <r>
    <s v="R"/>
    <x v="12"/>
    <s v="I"/>
    <s v="Sardinien"/>
    <n v="2"/>
    <x v="0"/>
    <x v="291"/>
    <x v="626"/>
    <x v="79"/>
    <s v="2010/-/2013/-/-"/>
    <s v="2018/-/2018/-/-"/>
    <x v="81"/>
    <n v="2009"/>
    <s v="92/-/92/-"/>
    <s v="Auchan Olbia"/>
    <s v="Urlaub Sardinien 2009"/>
    <m/>
    <m/>
    <n v="30"/>
    <n v="0"/>
    <n v="92"/>
    <n v="2010"/>
    <n v="2018"/>
    <m/>
    <m/>
    <m/>
    <n v="92"/>
    <n v="2013"/>
    <n v="2018"/>
    <m/>
    <m/>
    <m/>
    <m/>
    <m/>
    <n v="12.4853384"/>
    <n v="41.894801999999999"/>
    <n v="9.0977537999999996"/>
    <n v="40.061604000000003"/>
    <s v="41,894802;12,4853384"/>
    <s v="40,061604;9,0977538"/>
    <n v="2018"/>
    <m/>
    <x v="0"/>
  </r>
  <r>
    <s v="R"/>
    <x v="13"/>
    <s v="I"/>
    <s v="Sardinien"/>
    <n v="6"/>
    <x v="0"/>
    <x v="292"/>
    <x v="570"/>
    <x v="47"/>
    <s v="-/-/-/-/-"/>
    <s v="-/-/-/-/-"/>
    <x v="281"/>
    <n v="2009"/>
    <s v="-/-/-/-"/>
    <s v="Cantina Sociale Dorgali"/>
    <s v="Urlaub Sardinien 2009"/>
    <m/>
    <m/>
    <n v="33.299999999999997"/>
    <n v="0"/>
    <s v="-"/>
    <m/>
    <m/>
    <m/>
    <m/>
    <m/>
    <s v="-"/>
    <m/>
    <m/>
    <m/>
    <m/>
    <m/>
    <m/>
    <m/>
    <n v="12.4853384"/>
    <n v="41.894801999999999"/>
    <n v="9.0977537999999996"/>
    <n v="40.061604000000003"/>
    <s v="41,894802;12,4853384"/>
    <s v="40,061604;9,0977538"/>
    <n v="9999"/>
    <m/>
    <x v="0"/>
  </r>
  <r>
    <s v="R"/>
    <x v="12"/>
    <s v="I"/>
    <s v="Sardinien"/>
    <n v="3"/>
    <x v="0"/>
    <x v="292"/>
    <x v="569"/>
    <x v="47"/>
    <s v="-/-/-/-/-"/>
    <s v="-/-/-/-/-"/>
    <x v="282"/>
    <n v="2009"/>
    <s v="-/-/-/GR3"/>
    <s v="Cantina Sociale Dorgali"/>
    <s v="Urlaub Sardinien 2009"/>
    <m/>
    <m/>
    <n v="32.099999999999994"/>
    <n v="0"/>
    <s v="-"/>
    <m/>
    <m/>
    <m/>
    <m/>
    <m/>
    <s v="-"/>
    <m/>
    <m/>
    <s v="GR3"/>
    <m/>
    <m/>
    <m/>
    <m/>
    <n v="12.4853384"/>
    <n v="41.894801999999999"/>
    <n v="9.0977537999999996"/>
    <n v="40.061604000000003"/>
    <s v="41,894802;12,4853384"/>
    <s v="40,061604;9,0977538"/>
    <n v="9999"/>
    <m/>
    <x v="0"/>
  </r>
  <r>
    <s v="R"/>
    <x v="6"/>
    <s v="I"/>
    <s v="Sardinien"/>
    <n v="3"/>
    <x v="0"/>
    <x v="292"/>
    <x v="568"/>
    <x v="66"/>
    <s v="-/-/-/-/-"/>
    <s v="-/-/-/-/-"/>
    <x v="200"/>
    <n v="2009"/>
    <s v="-/-/-/-"/>
    <s v="Cantina Sociale Dorgali"/>
    <s v="Urlaub Sardinien 2009"/>
    <m/>
    <m/>
    <n v="44.7"/>
    <n v="0"/>
    <s v="-"/>
    <m/>
    <m/>
    <m/>
    <m/>
    <m/>
    <s v="-"/>
    <m/>
    <m/>
    <m/>
    <m/>
    <m/>
    <m/>
    <m/>
    <n v="12.4853384"/>
    <n v="41.894801999999999"/>
    <n v="9.0977537999999996"/>
    <n v="40.061604000000003"/>
    <s v="41,894802;12,4853384"/>
    <s v="40,061604;9,0977538"/>
    <n v="9999"/>
    <m/>
    <x v="0"/>
  </r>
  <r>
    <s v="R"/>
    <x v="22"/>
    <s v="I"/>
    <s v="Sardinien"/>
    <n v="3"/>
    <x v="0"/>
    <x v="311"/>
    <x v="627"/>
    <x v="0"/>
    <s v="-/-/-/-/-"/>
    <s v="-/-/-/-/-"/>
    <x v="253"/>
    <n v="2009"/>
    <s v="-/-/-/GR3"/>
    <s v="Antichi Poderi Jerzu"/>
    <s v="Urlaub Sardinien 2009"/>
    <m/>
    <m/>
    <n v="52.5"/>
    <n v="0"/>
    <s v="-"/>
    <m/>
    <m/>
    <m/>
    <m/>
    <m/>
    <s v="-"/>
    <m/>
    <m/>
    <s v="GR3"/>
    <m/>
    <m/>
    <m/>
    <m/>
    <n v="12.4853384"/>
    <n v="41.894801999999999"/>
    <n v="9.0977537999999996"/>
    <n v="40.061604000000003"/>
    <s v="41,894802;12,4853384"/>
    <s v="40,061604;9,0977538"/>
    <n v="9999"/>
    <m/>
    <x v="0"/>
  </r>
  <r>
    <s v="R"/>
    <x v="20"/>
    <s v="I"/>
    <s v="Sardinien"/>
    <n v="6"/>
    <x v="0"/>
    <x v="311"/>
    <x v="628"/>
    <x v="47"/>
    <s v="-/-/-/-/-"/>
    <s v="-/-/-/-/-"/>
    <x v="283"/>
    <n v="2009"/>
    <s v="-/-/-/-"/>
    <s v="Antichi Poderi Jerzu"/>
    <s v="Urlaub Sardinien 2009"/>
    <m/>
    <m/>
    <n v="35.400000000000006"/>
    <n v="0"/>
    <s v="-"/>
    <m/>
    <m/>
    <m/>
    <m/>
    <m/>
    <s v="-"/>
    <m/>
    <m/>
    <m/>
    <m/>
    <m/>
    <m/>
    <m/>
    <n v="12.4853384"/>
    <n v="41.894801999999999"/>
    <n v="9.0977537999999996"/>
    <n v="40.061604000000003"/>
    <s v="41,894802;12,4853384"/>
    <s v="40,061604;9,0977538"/>
    <n v="9999"/>
    <m/>
    <x v="0"/>
  </r>
  <r>
    <s v="R"/>
    <x v="20"/>
    <s v="I"/>
    <s v="Sardinien"/>
    <n v="3"/>
    <x v="0"/>
    <x v="311"/>
    <x v="629"/>
    <x v="47"/>
    <s v="-/-/-/-/-"/>
    <s v="-/-/-/-/-"/>
    <x v="58"/>
    <n v="2009"/>
    <s v="-/-/-/-"/>
    <s v="Antichi Poderi Jerzu"/>
    <s v="Urlaub Sardinien 2009"/>
    <m/>
    <m/>
    <n v="31.200000000000003"/>
    <n v="0"/>
    <s v="-"/>
    <m/>
    <m/>
    <m/>
    <m/>
    <m/>
    <s v="-"/>
    <m/>
    <m/>
    <m/>
    <m/>
    <m/>
    <m/>
    <m/>
    <n v="12.4853384"/>
    <n v="41.894801999999999"/>
    <n v="9.0977537999999996"/>
    <n v="40.061604000000003"/>
    <s v="41,894802;12,4853384"/>
    <s v="40,061604;9,0977538"/>
    <n v="9999"/>
    <m/>
    <x v="0"/>
  </r>
  <r>
    <s v="W"/>
    <x v="13"/>
    <s v="I"/>
    <s v="Sardinien"/>
    <n v="6"/>
    <x v="0"/>
    <x v="312"/>
    <x v="630"/>
    <x v="51"/>
    <s v="-/-/-/-/-"/>
    <s v="-/-/-/-/-"/>
    <x v="284"/>
    <n v="2009"/>
    <s v="-/-/-/-"/>
    <s v="Cantina del Giogantinu"/>
    <s v="Urlaub Sardinien 2009"/>
    <m/>
    <m/>
    <n v="30.599999999999998"/>
    <n v="0"/>
    <s v="-"/>
    <m/>
    <m/>
    <m/>
    <m/>
    <m/>
    <s v="-"/>
    <m/>
    <m/>
    <m/>
    <m/>
    <m/>
    <m/>
    <m/>
    <n v="12.4853384"/>
    <n v="41.894801999999999"/>
    <n v="9.0977537999999996"/>
    <n v="40.061604000000003"/>
    <s v="41,894802;12,4853384"/>
    <s v="40,061604;9,0977538"/>
    <n v="9999"/>
    <m/>
    <x v="0"/>
  </r>
  <r>
    <s v="Ü"/>
    <x v="13"/>
    <s v="I"/>
    <s v="Sardinien"/>
    <n v="1"/>
    <x v="0"/>
    <x v="312"/>
    <x v="631"/>
    <x v="51"/>
    <s v="-/-/-/-/-"/>
    <s v="-/-/-/-/-"/>
    <x v="81"/>
    <n v="2009"/>
    <s v="-/-/-/-"/>
    <s v="Cantina del Giogantinu"/>
    <s v="Urlaub Sardinien 2009"/>
    <m/>
    <m/>
    <n v="15"/>
    <n v="0"/>
    <s v="-"/>
    <m/>
    <m/>
    <m/>
    <m/>
    <m/>
    <s v="-"/>
    <m/>
    <m/>
    <m/>
    <m/>
    <m/>
    <m/>
    <m/>
    <n v="12.4853384"/>
    <n v="41.894801999999999"/>
    <n v="9.0977537999999996"/>
    <n v="40.061604000000003"/>
    <s v="41,894802;12,4853384"/>
    <s v="40,061604;9,0977538"/>
    <n v="9999"/>
    <m/>
    <x v="0"/>
  </r>
  <r>
    <s v="W"/>
    <x v="6"/>
    <s v="I"/>
    <s v="Sardinien"/>
    <n v="3"/>
    <x v="0"/>
    <x v="312"/>
    <x v="632"/>
    <x v="51"/>
    <s v="-/-/-/-/-"/>
    <s v="-/-/-/-/-"/>
    <x v="42"/>
    <n v="2009"/>
    <s v="-/-/-/-"/>
    <s v="Cantina del Giogantinu"/>
    <s v="Urlaub Sardinien 2009"/>
    <m/>
    <m/>
    <n v="39"/>
    <n v="0"/>
    <s v="-"/>
    <m/>
    <m/>
    <m/>
    <m/>
    <m/>
    <s v="-"/>
    <m/>
    <m/>
    <m/>
    <m/>
    <m/>
    <m/>
    <m/>
    <n v="12.4853384"/>
    <n v="41.894801999999999"/>
    <n v="9.0977537999999996"/>
    <n v="40.061604000000003"/>
    <s v="41,894802;12,4853384"/>
    <s v="40,061604;9,0977538"/>
    <n v="9999"/>
    <m/>
    <x v="0"/>
  </r>
  <r>
    <s v="W"/>
    <x v="13"/>
    <s v="I"/>
    <s v="Sardinien"/>
    <n v="6"/>
    <x v="0"/>
    <x v="313"/>
    <x v="633"/>
    <x v="51"/>
    <s v="-/-/-/-/-"/>
    <s v="-/-/-/-/-"/>
    <x v="273"/>
    <n v="2009"/>
    <s v="-/-/-/-"/>
    <s v="Cantina Sociale Gallura"/>
    <s v="Urlaub Sardinien 2009"/>
    <m/>
    <m/>
    <n v="25.799999999999997"/>
    <n v="0"/>
    <s v="-"/>
    <m/>
    <m/>
    <m/>
    <m/>
    <m/>
    <s v="-"/>
    <m/>
    <m/>
    <m/>
    <m/>
    <m/>
    <m/>
    <m/>
    <n v="12.4853384"/>
    <n v="41.894801999999999"/>
    <n v="9.0977537999999996"/>
    <n v="40.061604000000003"/>
    <s v="41,894802;12,4853384"/>
    <s v="40,061604;9,0977538"/>
    <n v="9999"/>
    <m/>
    <x v="0"/>
  </r>
  <r>
    <s v="W"/>
    <x v="6"/>
    <s v="I"/>
    <s v="Sardinien"/>
    <n v="3"/>
    <x v="0"/>
    <x v="313"/>
    <x v="634"/>
    <x v="51"/>
    <s v="-/-/-/-/-"/>
    <s v="-/-/-/-/-"/>
    <x v="81"/>
    <n v="2009"/>
    <s v="-/-/88/-"/>
    <s v="Cantina Sociale Gallura"/>
    <s v="Urlaub Sardinien 2009"/>
    <m/>
    <m/>
    <n v="45"/>
    <n v="0"/>
    <s v="-"/>
    <m/>
    <m/>
    <m/>
    <m/>
    <m/>
    <n v="88"/>
    <m/>
    <m/>
    <m/>
    <m/>
    <m/>
    <m/>
    <m/>
    <n v="12.4853384"/>
    <n v="41.894801999999999"/>
    <n v="9.0977537999999996"/>
    <n v="40.061604000000003"/>
    <s v="41,894802;12,4853384"/>
    <s v="40,061604;9,0977538"/>
    <n v="9999"/>
    <m/>
    <x v="0"/>
  </r>
  <r>
    <s v="W"/>
    <x v="0"/>
    <s v="I"/>
    <s v="Lombardei"/>
    <n v="3"/>
    <x v="0"/>
    <x v="314"/>
    <x v="19"/>
    <x v="22"/>
    <s v="-/-/-/-/-"/>
    <s v="-/-/-/-/-"/>
    <x v="31"/>
    <n v="2009"/>
    <s v="-/-/-/-"/>
    <s v="Az.Agr. Cascina La Pertica"/>
    <s v="Osterurlaub Salo"/>
    <m/>
    <m/>
    <n v="30"/>
    <n v="0"/>
    <s v="-"/>
    <m/>
    <m/>
    <m/>
    <m/>
    <m/>
    <s v="-"/>
    <m/>
    <m/>
    <m/>
    <m/>
    <m/>
    <m/>
    <m/>
    <n v="12.4853384"/>
    <n v="41.894801999999999"/>
    <n v="9.7688930000000003"/>
    <n v="45.620899999999999"/>
    <s v="41,894802;12,4853384"/>
    <s v="45,6209;9,768893"/>
    <n v="9999"/>
    <m/>
    <x v="0"/>
  </r>
  <r>
    <s v="R"/>
    <x v="0"/>
    <s v="I"/>
    <s v="Lombardei"/>
    <n v="4"/>
    <x v="0"/>
    <x v="314"/>
    <x v="635"/>
    <x v="0"/>
    <s v="-/-/-/-/-"/>
    <s v="-/-/-/-/-"/>
    <x v="127"/>
    <n v="2009"/>
    <s v="-/-/-/-"/>
    <s v="Az.Agr. Cascina La Pertica"/>
    <s v="Osterurlaub Salo"/>
    <m/>
    <m/>
    <n v="44"/>
    <n v="0"/>
    <s v="-"/>
    <m/>
    <m/>
    <m/>
    <m/>
    <m/>
    <s v="-"/>
    <m/>
    <m/>
    <m/>
    <m/>
    <m/>
    <m/>
    <m/>
    <n v="12.4853384"/>
    <n v="41.894801999999999"/>
    <n v="9.7688930000000003"/>
    <n v="45.620899999999999"/>
    <s v="41,894802;12,4853384"/>
    <s v="45,6209;9,768893"/>
    <n v="9999"/>
    <m/>
    <x v="0"/>
  </r>
  <r>
    <s v="R"/>
    <x v="0"/>
    <s v="I"/>
    <s v="Lombardei"/>
    <n v="2"/>
    <x v="0"/>
    <x v="314"/>
    <x v="636"/>
    <x v="0"/>
    <s v="-/-/-/-/-"/>
    <s v="-/-/-/-/-"/>
    <x v="14"/>
    <n v="2009"/>
    <s v="-/-/-/-"/>
    <s v="Az.Agr. Cascina La Pertica"/>
    <s v="Osterurlaub Salo"/>
    <m/>
    <m/>
    <n v="50"/>
    <n v="0"/>
    <s v="-"/>
    <m/>
    <m/>
    <m/>
    <m/>
    <m/>
    <s v="-"/>
    <m/>
    <m/>
    <m/>
    <m/>
    <m/>
    <m/>
    <m/>
    <n v="12.4853384"/>
    <n v="41.894801999999999"/>
    <n v="9.7688930000000003"/>
    <n v="45.620899999999999"/>
    <s v="41,894802;12,4853384"/>
    <s v="45,6209;9,768893"/>
    <n v="9999"/>
    <m/>
    <x v="0"/>
  </r>
  <r>
    <s v="W"/>
    <x v="6"/>
    <s v="I"/>
    <s v="Sardinien"/>
    <n v="1"/>
    <x v="0"/>
    <x v="290"/>
    <x v="637"/>
    <x v="0"/>
    <s v="2009/-/2013/-/-"/>
    <s v="2011/-/2013/-/-"/>
    <x v="76"/>
    <n v="2009"/>
    <s v="89/-/89/-"/>
    <s v="Supermarkt Puntaldia"/>
    <s v="Urlaub Sardinien 2009"/>
    <m/>
    <m/>
    <n v="30"/>
    <n v="0"/>
    <n v="89"/>
    <n v="2009"/>
    <n v="2011"/>
    <m/>
    <m/>
    <m/>
    <n v="89"/>
    <n v="2013"/>
    <n v="2013"/>
    <m/>
    <m/>
    <m/>
    <m/>
    <m/>
    <n v="12.4853384"/>
    <n v="41.894801999999999"/>
    <n v="9.0977537999999996"/>
    <n v="40.061604000000003"/>
    <s v="41,894802;12,4853384"/>
    <s v="40,061604;9,0977538"/>
    <n v="2011"/>
    <m/>
    <x v="0"/>
  </r>
  <r>
    <s v="R"/>
    <x v="23"/>
    <s v="I"/>
    <s v="Südtirol"/>
    <n v="3"/>
    <x v="0"/>
    <x v="214"/>
    <x v="638"/>
    <x v="4"/>
    <s v="-/-/-/-/-"/>
    <s v="-/-/-/-/-"/>
    <x v="37"/>
    <n v="2008"/>
    <s v="-/-/-/-"/>
    <s v="St.Michael Eppan"/>
    <s v="Herbsturlaub Meran 2008"/>
    <m/>
    <m/>
    <n v="62.400000000000006"/>
    <n v="0"/>
    <s v="-"/>
    <m/>
    <m/>
    <s v="-"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W"/>
    <x v="6"/>
    <s v="I"/>
    <s v="Südtirol"/>
    <n v="3"/>
    <x v="0"/>
    <x v="214"/>
    <x v="511"/>
    <x v="75"/>
    <s v="-/2008/-/-/-"/>
    <s v="-/2008/-/-/-"/>
    <x v="254"/>
    <n v="2008"/>
    <s v="-/92/91/-"/>
    <s v="St.Michael Eppan"/>
    <s v="Herbsturlaub Meran 2008"/>
    <m/>
    <m/>
    <n v="53.400000000000006"/>
    <n v="0"/>
    <s v="-"/>
    <m/>
    <m/>
    <n v="92"/>
    <n v="2008"/>
    <n v="2008"/>
    <n v="91"/>
    <m/>
    <m/>
    <m/>
    <m/>
    <m/>
    <m/>
    <m/>
    <n v="12.4853384"/>
    <n v="41.894801999999999"/>
    <n v="11.354780099999999"/>
    <n v="46.498112499999998"/>
    <s v="41,894802;12,4853384"/>
    <s v="46,4981125;11,3547801"/>
    <n v="2008"/>
    <m/>
    <x v="0"/>
  </r>
  <r>
    <s v="W"/>
    <x v="6"/>
    <s v="I"/>
    <s v="Südtirol"/>
    <n v="4"/>
    <x v="0"/>
    <x v="315"/>
    <x v="639"/>
    <x v="25"/>
    <s v="-/-/-/-/-"/>
    <s v="-/-/-/-/-"/>
    <x v="217"/>
    <n v="2008"/>
    <s v="-/-/-/-"/>
    <s v="Weingut Unterortl"/>
    <s v="Herbsturlaub Meran 2008"/>
    <m/>
    <m/>
    <n v="56"/>
    <n v="0"/>
    <s v="-"/>
    <m/>
    <m/>
    <m/>
    <m/>
    <m/>
    <s v="-"/>
    <m/>
    <m/>
    <m/>
    <m/>
    <m/>
    <m/>
    <m/>
    <n v="12.4853384"/>
    <n v="41.894801999999999"/>
    <n v="11.354780099999999"/>
    <n v="46.498112499999998"/>
    <s v="41,894802;12,4853384"/>
    <s v="46,4981125;11,3547801"/>
    <n v="9999"/>
    <m/>
    <x v="0"/>
  </r>
  <r>
    <s v="R"/>
    <x v="22"/>
    <s v="I"/>
    <s v="Marken"/>
    <n v="2"/>
    <x v="0"/>
    <x v="316"/>
    <x v="640"/>
    <x v="0"/>
    <s v="-/-/-/-/-"/>
    <s v="-/-/-/-/-"/>
    <x v="40"/>
    <n v="2008"/>
    <s v="-/-/-/noch nicht im GR"/>
    <s v="Moroder"/>
    <s v="Urlaub 2008"/>
    <m/>
    <m/>
    <n v="40"/>
    <n v="0"/>
    <s v="-"/>
    <m/>
    <m/>
    <m/>
    <m/>
    <m/>
    <s v="-"/>
    <m/>
    <m/>
    <s v="noch nicht im GR"/>
    <m/>
    <m/>
    <m/>
    <m/>
    <n v="12.4853384"/>
    <n v="41.894801999999999"/>
    <n v="13.1415872"/>
    <n v="43.345838800000003"/>
    <s v="41,894802;12,4853384"/>
    <s v="43,3458388;13,1415872"/>
    <n v="9999"/>
    <m/>
    <x v="0"/>
  </r>
  <r>
    <s v="R"/>
    <x v="23"/>
    <s v="I"/>
    <s v="Marken"/>
    <n v="4"/>
    <x v="0"/>
    <x v="316"/>
    <x v="641"/>
    <x v="0"/>
    <s v="-/-/-/-/-"/>
    <s v="-/-/-/-/-"/>
    <x v="40"/>
    <n v="2008"/>
    <s v="-/-/-/noch nicht im GR"/>
    <s v="Moroder"/>
    <s v="Urlaub 2008"/>
    <m/>
    <m/>
    <n v="80"/>
    <n v="0"/>
    <s v="-"/>
    <m/>
    <m/>
    <m/>
    <m/>
    <m/>
    <s v="-"/>
    <m/>
    <m/>
    <s v="noch nicht im GR"/>
    <m/>
    <m/>
    <m/>
    <m/>
    <n v="12.4853384"/>
    <n v="41.894801999999999"/>
    <n v="13.1415872"/>
    <n v="43.345838800000003"/>
    <s v="41,894802;12,4853384"/>
    <s v="43,3458388;13,1415872"/>
    <n v="9999"/>
    <m/>
    <x v="0"/>
  </r>
  <r>
    <s v="R"/>
    <x v="21"/>
    <s v="I"/>
    <s v="Marken"/>
    <n v="1"/>
    <x v="0"/>
    <x v="309"/>
    <x v="616"/>
    <x v="0"/>
    <s v="2009/-/2013/-/-"/>
    <s v="2019/-/2019/-/-"/>
    <x v="40"/>
    <n v="2008"/>
    <s v="92/-/92/GR3"/>
    <s v="Le Terazze"/>
    <s v="Urlaub 2008"/>
    <m/>
    <m/>
    <n v="20"/>
    <n v="0"/>
    <n v="92"/>
    <n v="2009"/>
    <n v="2019"/>
    <m/>
    <m/>
    <m/>
    <n v="92"/>
    <n v="2013"/>
    <n v="2019"/>
    <s v="GR3"/>
    <m/>
    <m/>
    <m/>
    <m/>
    <n v="12.4853384"/>
    <n v="41.894801999999999"/>
    <n v="13.1415872"/>
    <n v="43.345838800000003"/>
    <s v="41,894802;12,4853384"/>
    <s v="43,3458388;13,1415872"/>
    <n v="2019"/>
    <m/>
    <x v="0"/>
  </r>
  <r>
    <s v="R"/>
    <x v="23"/>
    <s v="I"/>
    <s v="Marken"/>
    <n v="2"/>
    <x v="0"/>
    <x v="309"/>
    <x v="642"/>
    <x v="0"/>
    <s v="-/-/-/-/-"/>
    <s v="-/-/-/-/-"/>
    <x v="40"/>
    <n v="2008"/>
    <s v="-/-/-/GR2"/>
    <s v="Le Terazze"/>
    <s v="Urlaub 2008"/>
    <m/>
    <m/>
    <n v="40"/>
    <n v="0"/>
    <s v="-"/>
    <m/>
    <m/>
    <m/>
    <m/>
    <m/>
    <s v="-"/>
    <m/>
    <m/>
    <s v="GR2"/>
    <m/>
    <m/>
    <m/>
    <m/>
    <n v="12.4853384"/>
    <n v="41.894801999999999"/>
    <n v="13.1415872"/>
    <n v="43.345838800000003"/>
    <s v="41,894802;12,4853384"/>
    <s v="43,3458388;13,1415872"/>
    <n v="9999"/>
    <m/>
    <x v="0"/>
  </r>
  <r>
    <s v="R"/>
    <x v="21"/>
    <s v="I"/>
    <s v="Marken"/>
    <n v="3"/>
    <x v="0"/>
    <x v="309"/>
    <x v="617"/>
    <x v="0"/>
    <s v="2009/-/2013/-/-"/>
    <s v="2016/-/2016/-/-"/>
    <x v="40"/>
    <n v="2008"/>
    <s v="92/-/92/GR3"/>
    <s v="Le Terazze"/>
    <s v="Urlaub 2008"/>
    <m/>
    <m/>
    <n v="60"/>
    <n v="0"/>
    <n v="92"/>
    <n v="2009"/>
    <n v="2016"/>
    <m/>
    <m/>
    <m/>
    <n v="92"/>
    <n v="2013"/>
    <n v="2016"/>
    <s v="GR3"/>
    <m/>
    <m/>
    <m/>
    <m/>
    <n v="12.4853384"/>
    <n v="41.894801999999999"/>
    <n v="13.1415872"/>
    <n v="43.345838800000003"/>
    <s v="41,894802;12,4853384"/>
    <s v="43,3458388;13,1415872"/>
    <n v="2016"/>
    <m/>
    <x v="0"/>
  </r>
  <r>
    <s v="W"/>
    <x v="12"/>
    <s v="I"/>
    <s v="Marken"/>
    <n v="10"/>
    <x v="0"/>
    <x v="307"/>
    <x v="609"/>
    <x v="0"/>
    <s v="-/-/-/-/-"/>
    <s v="-/-/-/-/-"/>
    <x v="285"/>
    <n v="2008"/>
    <s v="-/-/92/noch nicht im GR"/>
    <s v="Garofoli"/>
    <s v="Urlaub 2008"/>
    <m/>
    <m/>
    <n v="86.449999999999989"/>
    <n v="0"/>
    <s v="-"/>
    <m/>
    <m/>
    <m/>
    <m/>
    <m/>
    <n v="92"/>
    <m/>
    <m/>
    <s v="noch nicht im GR"/>
    <m/>
    <m/>
    <m/>
    <m/>
    <n v="12.4853384"/>
    <n v="41.894801999999999"/>
    <n v="13.1415872"/>
    <n v="43.345838800000003"/>
    <s v="41,894802;12,4853384"/>
    <s v="43,3458388;13,1415872"/>
    <n v="9999"/>
    <m/>
    <x v="0"/>
  </r>
  <r>
    <s v="R"/>
    <x v="21"/>
    <s v="I"/>
    <s v="Marken"/>
    <n v="2"/>
    <x v="0"/>
    <x v="307"/>
    <x v="643"/>
    <x v="0"/>
    <s v="-/-/-/-/-"/>
    <s v="-/-/-/-/-"/>
    <x v="286"/>
    <n v="2008"/>
    <s v="-/-/-/GR2"/>
    <s v="Garofoli"/>
    <s v="Urlaub 2008"/>
    <m/>
    <m/>
    <n v="27.4"/>
    <n v="0"/>
    <s v="-"/>
    <m/>
    <m/>
    <m/>
    <m/>
    <m/>
    <s v="-"/>
    <m/>
    <m/>
    <s v="GR2"/>
    <m/>
    <m/>
    <m/>
    <m/>
    <n v="12.4853384"/>
    <n v="41.894801999999999"/>
    <n v="13.1415872"/>
    <n v="43.345838800000003"/>
    <s v="41,894802;12,4853384"/>
    <s v="43,3458388;13,1415872"/>
    <n v="9999"/>
    <m/>
    <x v="0"/>
  </r>
  <r>
    <s v="R"/>
    <x v="20"/>
    <s v="I"/>
    <s v="Marken"/>
    <n v="6"/>
    <x v="0"/>
    <x v="307"/>
    <x v="644"/>
    <x v="0"/>
    <s v="-/-/-/-/-"/>
    <s v="-/-/-/-/-"/>
    <x v="287"/>
    <n v="2008"/>
    <s v="-/-/-/noch nicht im GR"/>
    <s v="Garofoli"/>
    <s v="Urlaub 2008"/>
    <m/>
    <m/>
    <n v="34.93"/>
    <n v="0"/>
    <s v="-"/>
    <m/>
    <m/>
    <m/>
    <m/>
    <m/>
    <s v="-"/>
    <m/>
    <m/>
    <s v="noch nicht im GR"/>
    <m/>
    <m/>
    <m/>
    <m/>
    <n v="12.4853384"/>
    <n v="41.894801999999999"/>
    <n v="13.1415872"/>
    <n v="43.345838800000003"/>
    <s v="41,894802;12,4853384"/>
    <s v="43,3458388;13,1415872"/>
    <n v="9999"/>
    <m/>
    <x v="0"/>
  </r>
  <r>
    <s v="Ü"/>
    <x v="0"/>
    <s v="I"/>
    <s v="Marken"/>
    <n v="1"/>
    <x v="0"/>
    <x v="307"/>
    <x v="645"/>
    <x v="0"/>
    <s v="-/-/-/-/-"/>
    <s v="-/-/-/-/-"/>
    <x v="234"/>
    <n v="2008"/>
    <s v="-/-/-/-"/>
    <s v="Garofoli"/>
    <s v="Urlaub 2008"/>
    <m/>
    <m/>
    <n v="7.8"/>
    <n v="0"/>
    <s v="-"/>
    <m/>
    <m/>
    <m/>
    <m/>
    <m/>
    <s v="-"/>
    <m/>
    <m/>
    <m/>
    <m/>
    <m/>
    <m/>
    <m/>
    <n v="12.4853384"/>
    <n v="41.894801999999999"/>
    <n v="13.1415872"/>
    <n v="43.345838800000003"/>
    <s v="41,894802;12,4853384"/>
    <s v="43,3458388;13,1415872"/>
    <n v="9999"/>
    <m/>
    <x v="0"/>
  </r>
  <r>
    <s v="S"/>
    <x v="0"/>
    <s v="I"/>
    <s v="Marken"/>
    <n v="6"/>
    <x v="0"/>
    <x v="307"/>
    <x v="646"/>
    <x v="0"/>
    <s v="-/-/-/-/-"/>
    <s v="-/-/-/-/-"/>
    <x v="288"/>
    <n v="2008"/>
    <s v="-/-/-/-"/>
    <s v="Garofoli"/>
    <s v="Urlaub 2008"/>
    <m/>
    <m/>
    <n v="26.009999999999998"/>
    <n v="0"/>
    <s v="-"/>
    <m/>
    <m/>
    <m/>
    <m/>
    <m/>
    <s v="-"/>
    <m/>
    <m/>
    <m/>
    <m/>
    <m/>
    <m/>
    <m/>
    <n v="12.4853384"/>
    <n v="41.894801999999999"/>
    <n v="13.1415872"/>
    <n v="43.345838800000003"/>
    <s v="41,894802;12,4853384"/>
    <s v="43,3458388;13,1415872"/>
    <n v="9999"/>
    <m/>
    <x v="0"/>
  </r>
  <r>
    <s v="W"/>
    <x v="12"/>
    <s v="I"/>
    <s v="Marken"/>
    <n v="3"/>
    <x v="0"/>
    <x v="317"/>
    <x v="647"/>
    <x v="0"/>
    <s v="-/-/-/-/-"/>
    <s v="-/-/-/-/-"/>
    <x v="264"/>
    <n v="2008"/>
    <s v="-/-/-/noch nicht im GR"/>
    <s v="Enotec Jesi"/>
    <s v="Urlaub 2008"/>
    <m/>
    <m/>
    <n v="18"/>
    <n v="0"/>
    <s v="-"/>
    <m/>
    <m/>
    <m/>
    <m/>
    <m/>
    <s v="-"/>
    <m/>
    <m/>
    <s v="noch nicht im GR"/>
    <m/>
    <m/>
    <m/>
    <m/>
    <n v="12.4853384"/>
    <n v="41.894801999999999"/>
    <n v="13.1415872"/>
    <n v="43.345838800000003"/>
    <s v="41,894802;12,4853384"/>
    <s v="43,3458388;13,1415872"/>
    <n v="9999"/>
    <m/>
    <x v="0"/>
  </r>
  <r>
    <s v="W"/>
    <x v="6"/>
    <s v="I"/>
    <s v="Marken"/>
    <n v="2"/>
    <x v="0"/>
    <x v="317"/>
    <x v="648"/>
    <x v="0"/>
    <s v="-/-/-/-/-"/>
    <s v="-/-/-/-/-"/>
    <x v="127"/>
    <n v="2008"/>
    <s v="-/-/-/noch nicht im GR"/>
    <s v="Enotec Jesi"/>
    <s v="Urlaub 2008"/>
    <m/>
    <m/>
    <n v="22"/>
    <n v="0"/>
    <s v="-"/>
    <m/>
    <m/>
    <m/>
    <m/>
    <m/>
    <s v="-"/>
    <m/>
    <m/>
    <s v="noch nicht im GR"/>
    <m/>
    <m/>
    <m/>
    <m/>
    <n v="12.4853384"/>
    <n v="41.894801999999999"/>
    <n v="13.1415872"/>
    <n v="43.345838800000003"/>
    <s v="41,894802;12,4853384"/>
    <s v="43,3458388;13,1415872"/>
    <n v="9999"/>
    <m/>
    <x v="0"/>
  </r>
  <r>
    <s v="R"/>
    <x v="21"/>
    <s v="I"/>
    <s v="Umbrien"/>
    <n v="3"/>
    <x v="0"/>
    <x v="318"/>
    <x v="649"/>
    <x v="0"/>
    <s v="2009/-/2013/-/-"/>
    <s v="2019/-/2019/-/-"/>
    <x v="14"/>
    <n v="2008"/>
    <s v="90/-/90/GR3"/>
    <s v="Colpetrone"/>
    <s v="Urlaub 2008"/>
    <m/>
    <m/>
    <m/>
    <n v="0"/>
    <n v="90"/>
    <n v="2009"/>
    <n v="2019"/>
    <m/>
    <m/>
    <m/>
    <n v="90"/>
    <n v="2013"/>
    <n v="2019"/>
    <s v="GR3"/>
    <m/>
    <m/>
    <m/>
    <m/>
    <n v="12.4853384"/>
    <n v="41.894801999999999"/>
    <n v="12.490235999999999"/>
    <n v="42.965916"/>
    <s v="41,894802;12,4853384"/>
    <s v="42,965916;12,490236"/>
    <n v="2019"/>
    <m/>
    <x v="0"/>
  </r>
  <r>
    <s v="R"/>
    <x v="20"/>
    <s v="I"/>
    <s v="Umbrien"/>
    <n v="2"/>
    <x v="0"/>
    <x v="8"/>
    <x v="18"/>
    <x v="0"/>
    <s v="2010/-/2013/-/-"/>
    <s v="2015/-/2015/-/-"/>
    <x v="0"/>
    <n v="2008"/>
    <s v="91/-/91/GR2"/>
    <s v="Caprai"/>
    <s v="Urlaub 2008"/>
    <m/>
    <m/>
    <m/>
    <n v="0"/>
    <n v="91"/>
    <n v="2010"/>
    <n v="2015"/>
    <m/>
    <m/>
    <m/>
    <n v="91"/>
    <n v="2013"/>
    <n v="2015"/>
    <s v="GR2"/>
    <m/>
    <m/>
    <m/>
    <m/>
    <n v="12.4853384"/>
    <n v="41.894801999999999"/>
    <n v="12.490235999999999"/>
    <n v="42.965916"/>
    <s v="41,894802;12,4853384"/>
    <s v="42,965916;12,490236"/>
    <n v="2015"/>
    <m/>
    <x v="0"/>
  </r>
  <r>
    <s v="R"/>
    <x v="21"/>
    <s v="I"/>
    <s v="Umbrien"/>
    <n v="3"/>
    <x v="0"/>
    <x v="8"/>
    <x v="456"/>
    <x v="0"/>
    <s v="2010/-/2013/-/-"/>
    <s v="2020/-/2020/-/-"/>
    <x v="0"/>
    <n v="2008"/>
    <s v="92/-/92/GR2"/>
    <s v="Caprai"/>
    <s v="Urlaub 2008"/>
    <m/>
    <m/>
    <m/>
    <n v="0"/>
    <n v="92"/>
    <n v="2010"/>
    <n v="2020"/>
    <m/>
    <m/>
    <m/>
    <n v="92"/>
    <n v="2013"/>
    <n v="2020"/>
    <s v="GR2"/>
    <m/>
    <m/>
    <m/>
    <m/>
    <n v="12.4853384"/>
    <n v="41.894801999999999"/>
    <n v="12.490235999999999"/>
    <n v="42.965916"/>
    <s v="41,894802;12,4853384"/>
    <s v="42,965916;12,490236"/>
    <n v="2020"/>
    <m/>
    <x v="0"/>
  </r>
  <r>
    <s v="R"/>
    <x v="21"/>
    <s v="I"/>
    <s v="Umbrien"/>
    <n v="1"/>
    <x v="0"/>
    <x v="8"/>
    <x v="22"/>
    <x v="8"/>
    <s v="2012/-/2013/-/-"/>
    <s v="2024/-/2024/-/-"/>
    <x v="0"/>
    <n v="2008"/>
    <s v="94/-/94/GR3, WS91, CT91"/>
    <s v="Caprai"/>
    <s v="Urlaub 2008"/>
    <m/>
    <m/>
    <m/>
    <n v="0"/>
    <n v="94"/>
    <n v="2012"/>
    <n v="2024"/>
    <m/>
    <m/>
    <m/>
    <n v="94"/>
    <n v="2013"/>
    <n v="2024"/>
    <s v="GR3, WS91, CT91"/>
    <m/>
    <m/>
    <m/>
    <m/>
    <n v="12.4853384"/>
    <n v="41.894801999999999"/>
    <n v="12.490235999999999"/>
    <n v="42.965916"/>
    <s v="41,894802;12,4853384"/>
    <s v="42,965916;12,490236"/>
    <n v="2024"/>
    <m/>
    <x v="0"/>
  </r>
  <r>
    <s v="Ü"/>
    <x v="0"/>
    <s v="I"/>
    <s v="Umbrien"/>
    <n v="1"/>
    <x v="0"/>
    <x v="8"/>
    <x v="446"/>
    <x v="0"/>
    <s v="-/-/-/-/-"/>
    <s v="-/-/-/-/-"/>
    <x v="188"/>
    <n v="2008"/>
    <s v="-/-/-/noch nicht im GR"/>
    <m/>
    <s v="Urlaub 2008"/>
    <m/>
    <m/>
    <m/>
    <n v="0"/>
    <s v="-"/>
    <m/>
    <m/>
    <m/>
    <m/>
    <m/>
    <s v="-"/>
    <m/>
    <m/>
    <s v="noch nicht im GR"/>
    <m/>
    <m/>
    <m/>
    <m/>
    <n v="12.4853384"/>
    <n v="41.894801999999999"/>
    <n v="12.490235999999999"/>
    <n v="42.965916"/>
    <s v="41,894802;12,4853384"/>
    <s v="42,965916;12,490236"/>
    <n v="9999"/>
    <m/>
    <x v="0"/>
  </r>
  <r>
    <s v="W"/>
    <x v="6"/>
    <s v="A"/>
    <s v="NÖ"/>
    <n v="6"/>
    <x v="0"/>
    <x v="319"/>
    <x v="650"/>
    <x v="16"/>
    <s v="2009/-/-/-/-"/>
    <s v="2012/-/-/-/-"/>
    <x v="102"/>
    <n v="2008"/>
    <s v="88/-/87/-"/>
    <s v="Jamek"/>
    <s v="Kurzurlaub Wachau"/>
    <m/>
    <m/>
    <n v="57"/>
    <n v="0"/>
    <n v="88"/>
    <n v="2009"/>
    <n v="2012"/>
    <m/>
    <m/>
    <m/>
    <n v="87"/>
    <m/>
    <m/>
    <m/>
    <m/>
    <m/>
    <m/>
    <m/>
    <n v="16.372504200000002"/>
    <n v="48.208353700000004"/>
    <n v="16.081600000000002"/>
    <n v="47.722099999999998"/>
    <s v="48,2083537;16,3725042"/>
    <s v="47,7221;16,0816"/>
    <n v="2012"/>
    <m/>
    <x v="0"/>
  </r>
  <r>
    <s v="S"/>
    <x v="12"/>
    <s v="A"/>
    <s v="NÖ"/>
    <n v="3"/>
    <x v="0"/>
    <x v="319"/>
    <x v="651"/>
    <x v="16"/>
    <s v="-/-/-/-/-"/>
    <s v="-/-/-/-/-"/>
    <x v="81"/>
    <n v="2008"/>
    <s v="-/-/-/-"/>
    <s v="Jamek"/>
    <s v="Kurzurlaub Wachau"/>
    <m/>
    <m/>
    <n v="45"/>
    <n v="0"/>
    <s v="-"/>
    <m/>
    <m/>
    <m/>
    <m/>
    <m/>
    <s v="-"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m/>
    <x v="0"/>
  </r>
  <r>
    <s v="W"/>
    <x v="6"/>
    <s v="A"/>
    <s v="NÖ"/>
    <n v="3"/>
    <x v="0"/>
    <x v="319"/>
    <x v="652"/>
    <x v="25"/>
    <s v="-/-/-/-/-"/>
    <s v="-/-/-/-/-"/>
    <x v="49"/>
    <n v="2008"/>
    <s v="89/-/89/-"/>
    <s v="Jamek"/>
    <s v="Kurzurlaub Wachau"/>
    <m/>
    <m/>
    <n v="34.5"/>
    <n v="0"/>
    <n v="89"/>
    <m/>
    <m/>
    <m/>
    <m/>
    <m/>
    <n v="89"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m/>
    <x v="0"/>
  </r>
  <r>
    <s v="W"/>
    <x v="6"/>
    <s v="A"/>
    <s v="NÖ"/>
    <n v="6"/>
    <x v="0"/>
    <x v="320"/>
    <x v="653"/>
    <x v="16"/>
    <s v="-/-/-/-/-"/>
    <s v="-/-/-/-/-"/>
    <x v="274"/>
    <n v="2008"/>
    <s v="-/-/-/-"/>
    <s v="Freie Weingärten Wachau"/>
    <s v="Kurzurlaub Wachau"/>
    <m/>
    <m/>
    <n v="50.400000000000006"/>
    <n v="0"/>
    <s v="-"/>
    <m/>
    <m/>
    <m/>
    <m/>
    <m/>
    <s v="-"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m/>
    <x v="0"/>
  </r>
  <r>
    <s v="W"/>
    <x v="20"/>
    <s v="A"/>
    <s v="NÖ"/>
    <n v="6"/>
    <x v="0"/>
    <x v="320"/>
    <x v="654"/>
    <x v="25"/>
    <s v="-/-/-/-/-"/>
    <s v="-/-/-/-/-"/>
    <x v="42"/>
    <n v="2008"/>
    <s v="-/-/-/-"/>
    <s v="Freie Weingärten Wachau"/>
    <s v="Kurzurlaub Wachau"/>
    <m/>
    <m/>
    <n v="78"/>
    <n v="0"/>
    <s v="-"/>
    <m/>
    <m/>
    <m/>
    <m/>
    <m/>
    <s v="-"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m/>
    <x v="0"/>
  </r>
  <r>
    <s v="W"/>
    <x v="6"/>
    <s v="A"/>
    <s v="NÖ"/>
    <n v="3"/>
    <x v="1"/>
    <x v="321"/>
    <x v="655"/>
    <x v="25"/>
    <s v="-/-/-/-/-"/>
    <s v="-/-/-/-/-"/>
    <x v="0"/>
    <n v="2008"/>
    <s v="(90-91)+/-/-/-"/>
    <s v="Restaurant Loibnerhof"/>
    <s v="Kurzurlaub Wachau"/>
    <m/>
    <m/>
    <n v="0"/>
    <n v="0"/>
    <s v="(90-91)+"/>
    <m/>
    <m/>
    <m/>
    <m/>
    <m/>
    <s v="-"/>
    <m/>
    <m/>
    <m/>
    <m/>
    <m/>
    <m/>
    <m/>
    <n v="16.372504200000002"/>
    <n v="48.208353700000004"/>
    <n v="16.081600000000002"/>
    <n v="47.722099999999998"/>
    <s v="48,2083537;16,3725042"/>
    <s v="47,7221;16,0816"/>
    <n v="9999"/>
    <d v="2020-08-22T00:00:00"/>
    <x v="5"/>
  </r>
  <r>
    <s v="W"/>
    <x v="12"/>
    <s v="I"/>
    <s v="Veneto"/>
    <n v="6"/>
    <x v="0"/>
    <x v="322"/>
    <x v="656"/>
    <x v="0"/>
    <s v="-/-/-/-/-"/>
    <s v="-/-/-/-/-"/>
    <x v="0"/>
    <n v="2008"/>
    <s v="-/-/-/-"/>
    <s v="Maculan"/>
    <s v="Kurzurlaub Vicenza"/>
    <m/>
    <m/>
    <n v="0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W"/>
    <x v="6"/>
    <s v="I"/>
    <s v="Veneto"/>
    <n v="6"/>
    <x v="0"/>
    <x v="322"/>
    <x v="657"/>
    <x v="0"/>
    <s v="-/-/-/-/-"/>
    <s v="-/-/-/-/-"/>
    <x v="0"/>
    <n v="2008"/>
    <s v="-/-/-/-"/>
    <s v="Maculan"/>
    <s v="Kurzurlaub Vicenza"/>
    <m/>
    <m/>
    <n v="0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Ü"/>
    <x v="23"/>
    <s v="I"/>
    <s v="Veneto"/>
    <n v="1"/>
    <x v="0"/>
    <x v="322"/>
    <x v="658"/>
    <x v="0"/>
    <s v="2007/-/2013/-/-"/>
    <s v="2017/-/2017/-/-"/>
    <x v="0"/>
    <n v="2008"/>
    <s v="96/-/96/-"/>
    <s v="Maculan"/>
    <s v="Kurzurlaub Vicenza"/>
    <m/>
    <m/>
    <n v="0"/>
    <n v="0"/>
    <n v="96"/>
    <n v="2007"/>
    <n v="2017"/>
    <m/>
    <m/>
    <m/>
    <n v="96"/>
    <n v="2013"/>
    <n v="2017"/>
    <m/>
    <m/>
    <m/>
    <m/>
    <m/>
    <n v="12.4853384"/>
    <n v="41.894801999999999"/>
    <n v="10.9924122"/>
    <n v="45.438495799999998"/>
    <s v="41,894802;12,4853384"/>
    <s v="45,4384958;10,9924122"/>
    <n v="2017"/>
    <m/>
    <x v="0"/>
  </r>
  <r>
    <s v="R"/>
    <x v="12"/>
    <s v="I"/>
    <s v="Veneto"/>
    <n v="6"/>
    <x v="0"/>
    <x v="322"/>
    <x v="659"/>
    <x v="0"/>
    <s v="-/-/-/-/-"/>
    <s v="-/-/-/-/-"/>
    <x v="0"/>
    <n v="2008"/>
    <s v="-/-/-/-"/>
    <s v="Maculan"/>
    <s v="Kurzurlaub Vicenza"/>
    <m/>
    <m/>
    <n v="0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R"/>
    <x v="21"/>
    <s v="I"/>
    <s v="Toscana"/>
    <n v="1"/>
    <x v="0"/>
    <x v="301"/>
    <x v="589"/>
    <x v="0"/>
    <s v="2010/-/2013/-/-"/>
    <s v="2022/-/2022/-/-"/>
    <x v="79"/>
    <n v="2007"/>
    <s v="92/-/92/GR3"/>
    <s v="Enoteca von Morrisfarms"/>
    <s v="Urlaub Toscana"/>
    <m/>
    <m/>
    <n v="28"/>
    <n v="0"/>
    <n v="92"/>
    <n v="2010"/>
    <n v="2022"/>
    <m/>
    <m/>
    <m/>
    <n v="92"/>
    <n v="2013"/>
    <n v="2022"/>
    <s v="GR3"/>
    <m/>
    <m/>
    <m/>
    <m/>
    <n v="12.4853384"/>
    <n v="41.894801999999999"/>
    <n v="11.2555757"/>
    <n v="43.769871199999997"/>
    <s v="41,894802;12,4853384"/>
    <s v="43,7698712;11,2555757"/>
    <n v="2022"/>
    <m/>
    <x v="0"/>
  </r>
  <r>
    <s v="R"/>
    <x v="21"/>
    <s v="I"/>
    <s v="Toscana"/>
    <n v="2"/>
    <x v="0"/>
    <x v="301"/>
    <x v="588"/>
    <x v="0"/>
    <s v="-/-/2013/-/-"/>
    <s v="-/-/2016/-/-"/>
    <x v="18"/>
    <n v="2007"/>
    <s v="-/-/91/GR1"/>
    <s v="Enoteca von Morrisfarms"/>
    <s v="Urlaub Toscana"/>
    <m/>
    <m/>
    <n v="32"/>
    <n v="0"/>
    <s v="-"/>
    <m/>
    <m/>
    <m/>
    <m/>
    <m/>
    <n v="91"/>
    <n v="2013"/>
    <n v="2016"/>
    <s v="GR1"/>
    <m/>
    <m/>
    <m/>
    <m/>
    <n v="12.4853384"/>
    <n v="41.894801999999999"/>
    <n v="11.2555757"/>
    <n v="43.769871199999997"/>
    <s v="41,894802;12,4853384"/>
    <s v="43,7698712;11,2555757"/>
    <n v="2016"/>
    <m/>
    <x v="0"/>
  </r>
  <r>
    <s v="R"/>
    <x v="21"/>
    <s v="I"/>
    <s v="Toscana"/>
    <n v="1"/>
    <x v="0"/>
    <x v="259"/>
    <x v="491"/>
    <x v="66"/>
    <s v="2010/-/2013/-/-"/>
    <s v="2024/-/2024/-/-"/>
    <x v="214"/>
    <n v="2007"/>
    <s v="92/-/92/-"/>
    <s v="Enoteca von Poliziano"/>
    <s v="Urlaub Toscana"/>
    <m/>
    <m/>
    <n v="32"/>
    <n v="0"/>
    <n v="92"/>
    <n v="2010"/>
    <n v="2024"/>
    <m/>
    <m/>
    <m/>
    <n v="92"/>
    <n v="2013"/>
    <n v="2024"/>
    <m/>
    <m/>
    <m/>
    <m/>
    <m/>
    <n v="12.4853384"/>
    <n v="41.894801999999999"/>
    <n v="11.2555757"/>
    <n v="43.769871199999997"/>
    <s v="41,894802;12,4853384"/>
    <s v="43,7698712;11,2555757"/>
    <n v="2024"/>
    <m/>
    <x v="0"/>
  </r>
  <r>
    <s v="R"/>
    <x v="21"/>
    <s v="I"/>
    <s v="Toscana"/>
    <n v="5"/>
    <x v="0"/>
    <x v="259"/>
    <x v="174"/>
    <x v="1"/>
    <s v="2007/2008/2013/-/-"/>
    <s v="2016/2013/2016/-/-"/>
    <x v="289"/>
    <n v="2007"/>
    <s v="89/87/89/-"/>
    <s v="Enoteca von Poliziano"/>
    <s v="Urlaub Toscana"/>
    <m/>
    <m/>
    <n v="86"/>
    <n v="0"/>
    <n v="89"/>
    <n v="2007"/>
    <n v="2016"/>
    <n v="87"/>
    <n v="2008"/>
    <n v="2013"/>
    <n v="89"/>
    <n v="2013"/>
    <n v="2016"/>
    <m/>
    <m/>
    <m/>
    <m/>
    <m/>
    <n v="12.4853384"/>
    <n v="41.894801999999999"/>
    <n v="11.2555757"/>
    <n v="43.769871199999997"/>
    <s v="41,894802;12,4853384"/>
    <s v="43,7698712;11,2555757"/>
    <n v="2013"/>
    <m/>
    <x v="0"/>
  </r>
  <r>
    <s v="Ü"/>
    <x v="24"/>
    <s v="I"/>
    <s v="Toscana"/>
    <n v="1"/>
    <x v="0"/>
    <x v="259"/>
    <x v="11"/>
    <x v="6"/>
    <s v="-/-/-/2008/-"/>
    <s v="-/-/-/2040/2020"/>
    <x v="41"/>
    <n v="2007"/>
    <s v="(90-91)+/-/-/CT95"/>
    <s v="Enoteca von Poliziano"/>
    <s v="Urlaub Toscana"/>
    <m/>
    <m/>
    <n v="33.5"/>
    <n v="0"/>
    <s v="(90-91)+"/>
    <m/>
    <m/>
    <m/>
    <m/>
    <m/>
    <s v="-"/>
    <m/>
    <m/>
    <s v="CT95"/>
    <n v="2008"/>
    <n v="2040"/>
    <m/>
    <n v="2020"/>
    <n v="12.4853384"/>
    <n v="41.894801999999999"/>
    <n v="11.2555757"/>
    <n v="43.769871199999997"/>
    <s v="41,894802;12,4853384"/>
    <s v="43,7698712;11,2555757"/>
    <n v="2020"/>
    <m/>
    <x v="0"/>
  </r>
  <r>
    <s v="R"/>
    <x v="23"/>
    <s v="I"/>
    <s v="Toscana"/>
    <n v="2"/>
    <x v="0"/>
    <x v="323"/>
    <x v="660"/>
    <x v="0"/>
    <s v="-/-/-/-/-"/>
    <s v="-/-/-/-/-"/>
    <x v="137"/>
    <n v="2007"/>
    <s v="-/-/-/GR2"/>
    <s v="Enoteca von Mantelassi"/>
    <s v="Urlaub Toscana"/>
    <m/>
    <m/>
    <n v="24"/>
    <n v="0"/>
    <s v="-"/>
    <m/>
    <m/>
    <m/>
    <m/>
    <m/>
    <s v="-"/>
    <m/>
    <m/>
    <s v="GR2"/>
    <m/>
    <m/>
    <m/>
    <m/>
    <n v="12.4853384"/>
    <n v="41.894801999999999"/>
    <n v="11.2555757"/>
    <n v="43.769871199999997"/>
    <s v="41,894802;12,4853384"/>
    <s v="43,7698712;11,2555757"/>
    <n v="9999"/>
    <m/>
    <x v="0"/>
  </r>
  <r>
    <s v="W"/>
    <x v="12"/>
    <s v="I"/>
    <s v="Toscana"/>
    <n v="3"/>
    <x v="0"/>
    <x v="324"/>
    <x v="661"/>
    <x v="0"/>
    <s v="-/-/-/-/-"/>
    <s v="-/-/-/-/-"/>
    <x v="32"/>
    <n v="2007"/>
    <s v="-/-/-/GR1"/>
    <s v="Enoteca in Pitigliano"/>
    <s v="Urlaub Toscana"/>
    <m/>
    <m/>
    <n v="24"/>
    <n v="0"/>
    <s v="-"/>
    <m/>
    <m/>
    <m/>
    <m/>
    <m/>
    <s v="-"/>
    <m/>
    <m/>
    <s v="GR1"/>
    <m/>
    <m/>
    <m/>
    <m/>
    <n v="12.4853384"/>
    <n v="41.894801999999999"/>
    <n v="11.2555757"/>
    <n v="43.769871199999997"/>
    <s v="41,894802;12,4853384"/>
    <s v="43,7698712;11,2555757"/>
    <n v="9999"/>
    <m/>
    <x v="0"/>
  </r>
  <r>
    <s v="W"/>
    <x v="20"/>
    <s v="I"/>
    <s v="Toscana"/>
    <n v="3"/>
    <x v="0"/>
    <x v="325"/>
    <x v="662"/>
    <x v="0"/>
    <s v="-/-/-/-/-"/>
    <s v="-/-/-/-/-"/>
    <x v="81"/>
    <n v="2007"/>
    <s v="-/-/-/GR2"/>
    <s v="Enoteca in San Giminano"/>
    <s v="Urlaub Toscana"/>
    <m/>
    <m/>
    <n v="45"/>
    <n v="0"/>
    <s v="-"/>
    <m/>
    <m/>
    <m/>
    <m/>
    <m/>
    <s v="-"/>
    <m/>
    <m/>
    <s v="GR2"/>
    <m/>
    <m/>
    <m/>
    <m/>
    <n v="12.4853384"/>
    <n v="41.894801999999999"/>
    <n v="11.2555757"/>
    <n v="43.769871199999997"/>
    <s v="41,894802;12,4853384"/>
    <s v="43,7698712;11,2555757"/>
    <n v="9999"/>
    <m/>
    <x v="0"/>
  </r>
  <r>
    <s v="R"/>
    <x v="21"/>
    <s v="I"/>
    <s v="Toscana"/>
    <n v="2"/>
    <x v="0"/>
    <x v="326"/>
    <x v="588"/>
    <x v="0"/>
    <s v="2009/-/2013/-/-"/>
    <s v="2019/-/2019/-/-"/>
    <x v="40"/>
    <n v="2007"/>
    <s v="92/-/92/GR3"/>
    <s v="Le Pupille"/>
    <s v="Urlaub Toscana"/>
    <m/>
    <m/>
    <n v="40"/>
    <n v="0"/>
    <n v="92"/>
    <n v="2009"/>
    <n v="2019"/>
    <m/>
    <m/>
    <m/>
    <n v="92"/>
    <n v="2013"/>
    <n v="2019"/>
    <s v="GR3"/>
    <m/>
    <m/>
    <m/>
    <m/>
    <n v="12.4853384"/>
    <n v="41.894801999999999"/>
    <n v="11.2555757"/>
    <n v="43.769871199999997"/>
    <s v="41,894802;12,4853384"/>
    <s v="43,7698712;11,2555757"/>
    <n v="2019"/>
    <m/>
    <x v="0"/>
  </r>
  <r>
    <s v="R"/>
    <x v="23"/>
    <s v="I"/>
    <s v="Toscana"/>
    <n v="1"/>
    <x v="0"/>
    <x v="326"/>
    <x v="663"/>
    <x v="0"/>
    <s v="2007/-/2013/-/-"/>
    <s v="2015/-/2023/-/-"/>
    <x v="21"/>
    <n v="2007"/>
    <s v="91/-/92/GR3"/>
    <s v="Le Pupille"/>
    <s v="Urlaub Toscana"/>
    <m/>
    <m/>
    <n v="50"/>
    <n v="0"/>
    <n v="91"/>
    <n v="2007"/>
    <n v="2015"/>
    <m/>
    <m/>
    <m/>
    <n v="92"/>
    <n v="2013"/>
    <n v="2023"/>
    <s v="GR3"/>
    <m/>
    <m/>
    <m/>
    <m/>
    <n v="12.4853384"/>
    <n v="41.894801999999999"/>
    <n v="11.2555757"/>
    <n v="43.769871199999997"/>
    <s v="41,894802;12,4853384"/>
    <s v="43,7698712;11,2555757"/>
    <n v="2015"/>
    <m/>
    <x v="0"/>
  </r>
  <r>
    <s v="R"/>
    <x v="25"/>
    <s v="I"/>
    <s v="Veneto"/>
    <n v="2"/>
    <x v="0"/>
    <x v="327"/>
    <x v="664"/>
    <x v="1"/>
    <s v="-/-/-/-/-"/>
    <s v="-/-/-/-/-"/>
    <x v="0"/>
    <n v="2006"/>
    <s v="-/-/-/GR3"/>
    <s v="Enoteca in Treviso"/>
    <s v="Kurzurlaub VittorioVeneto"/>
    <m/>
    <m/>
    <n v="0"/>
    <n v="0"/>
    <s v="-"/>
    <m/>
    <m/>
    <m/>
    <m/>
    <m/>
    <s v="-"/>
    <m/>
    <m/>
    <s v="GR3"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R"/>
    <x v="26"/>
    <s v="I"/>
    <s v="Veneto"/>
    <n v="2"/>
    <x v="0"/>
    <x v="327"/>
    <x v="665"/>
    <x v="0"/>
    <s v="-/-/-/-/-"/>
    <s v="-/-/-/-/-"/>
    <x v="0"/>
    <n v="2006"/>
    <s v="-/-/-/GR2"/>
    <s v="Enoteca in Treviso"/>
    <s v="Kurzurlaub VittorioVeneto"/>
    <m/>
    <m/>
    <n v="0"/>
    <n v="0"/>
    <s v="-"/>
    <m/>
    <m/>
    <m/>
    <m/>
    <m/>
    <s v="-"/>
    <m/>
    <m/>
    <s v="GR2"/>
    <m/>
    <m/>
    <m/>
    <m/>
    <n v="12.4853384"/>
    <n v="41.894801999999999"/>
    <n v="10.9924122"/>
    <n v="45.438495799999998"/>
    <s v="41,894802;12,4853384"/>
    <s v="45,4384958;10,9924122"/>
    <n v="9999"/>
    <m/>
    <x v="0"/>
  </r>
  <r>
    <s v="R"/>
    <x v="22"/>
    <s v="I"/>
    <s v="Friaul"/>
    <n v="1"/>
    <x v="0"/>
    <x v="328"/>
    <x v="666"/>
    <x v="0"/>
    <s v="-/-/-/-/-"/>
    <s v="-/-/-/-/-"/>
    <x v="76"/>
    <n v="2006"/>
    <s v="-/-/91/GR3"/>
    <s v="Terre&amp;Vini"/>
    <s v="Urlaub Grado"/>
    <m/>
    <m/>
    <n v="30"/>
    <n v="0"/>
    <s v="-"/>
    <m/>
    <m/>
    <m/>
    <m/>
    <m/>
    <n v="91"/>
    <m/>
    <m/>
    <s v="GR3"/>
    <m/>
    <m/>
    <m/>
    <m/>
    <n v="12.4853384"/>
    <n v="41.894801999999999"/>
    <n v="13.055904"/>
    <n v="46.151041999999997"/>
    <s v="41,894802;12,4853384"/>
    <s v="46,151042;13,055904"/>
    <n v="9999"/>
    <m/>
    <x v="0"/>
  </r>
  <r>
    <s v="W"/>
    <x v="0"/>
    <s v="I"/>
    <s v="Friaul"/>
    <n v="3"/>
    <x v="0"/>
    <x v="328"/>
    <x v="667"/>
    <x v="0"/>
    <s v="-/-/-/-/-"/>
    <s v="-/-/-/-/-"/>
    <x v="79"/>
    <n v="2006"/>
    <s v="-/-/-/-"/>
    <s v="Terre&amp;Vini"/>
    <s v="Urlaub Grado"/>
    <m/>
    <m/>
    <n v="84"/>
    <n v="0"/>
    <s v="-"/>
    <m/>
    <m/>
    <m/>
    <m/>
    <m/>
    <s v="-"/>
    <m/>
    <m/>
    <m/>
    <m/>
    <m/>
    <m/>
    <m/>
    <n v="12.4853384"/>
    <n v="41.894801999999999"/>
    <n v="13.055904"/>
    <n v="46.151041999999997"/>
    <s v="41,894802;12,4853384"/>
    <s v="46,151042;13,055904"/>
    <n v="9999"/>
    <m/>
    <x v="0"/>
  </r>
  <r>
    <s v="W"/>
    <x v="0"/>
    <s v="I"/>
    <s v="Friaul"/>
    <n v="6"/>
    <x v="0"/>
    <x v="328"/>
    <x v="668"/>
    <x v="81"/>
    <s v="-/-/-/-/-"/>
    <s v="-/-/-/-/-"/>
    <x v="127"/>
    <n v="2006"/>
    <s v="-/-/-/-"/>
    <s v="Terre&amp;Vini"/>
    <s v="Urlaub Grado"/>
    <m/>
    <m/>
    <n v="66"/>
    <n v="0"/>
    <s v="-"/>
    <m/>
    <m/>
    <m/>
    <m/>
    <m/>
    <s v="-"/>
    <m/>
    <m/>
    <m/>
    <m/>
    <m/>
    <m/>
    <m/>
    <n v="12.4853384"/>
    <n v="41.894801999999999"/>
    <n v="13.055904"/>
    <n v="46.151041999999997"/>
    <s v="41,894802;12,4853384"/>
    <s v="46,151042;13,055904"/>
    <n v="9999"/>
    <m/>
    <x v="0"/>
  </r>
  <r>
    <s v="W"/>
    <x v="0"/>
    <s v="I"/>
    <s v="Friaul"/>
    <n v="2"/>
    <x v="0"/>
    <x v="328"/>
    <x v="669"/>
    <x v="0"/>
    <s v="-/-/-/-/-"/>
    <s v="-/-/-/-/-"/>
    <x v="43"/>
    <n v="2006"/>
    <s v="-/-/-/-"/>
    <s v="Terre&amp;Vini"/>
    <s v="Urlaub Grado"/>
    <m/>
    <m/>
    <n v="44"/>
    <n v="0"/>
    <s v="-"/>
    <m/>
    <m/>
    <m/>
    <m/>
    <m/>
    <s v="-"/>
    <m/>
    <m/>
    <m/>
    <m/>
    <m/>
    <m/>
    <m/>
    <n v="12.4853384"/>
    <n v="41.894801999999999"/>
    <n v="13.055904"/>
    <n v="46.151041999999997"/>
    <s v="41,894802;12,4853384"/>
    <s v="46,151042;13,055904"/>
    <n v="9999"/>
    <m/>
    <x v="0"/>
  </r>
  <r>
    <s v="O"/>
    <x v="0"/>
    <s v="I"/>
    <s v="Friaul"/>
    <n v="3"/>
    <x v="0"/>
    <x v="329"/>
    <x v="670"/>
    <x v="3"/>
    <s v="-/-/-/-/-"/>
    <s v="-/-/-/-/-"/>
    <x v="290"/>
    <n v="2006"/>
    <s v="-/-/-/-"/>
    <s v="Aitá"/>
    <s v="Urlaub Grado"/>
    <m/>
    <m/>
    <n v="15"/>
    <n v="0"/>
    <s v="-"/>
    <m/>
    <m/>
    <m/>
    <m/>
    <m/>
    <s v="-"/>
    <m/>
    <m/>
    <m/>
    <m/>
    <m/>
    <m/>
    <m/>
    <n v="12.4853384"/>
    <n v="41.894801999999999"/>
    <n v="13.055904"/>
    <n v="46.151041999999997"/>
    <s v="41,894802;12,4853384"/>
    <s v="46,151042;13,055904"/>
    <n v="9999"/>
    <m/>
    <x v="0"/>
  </r>
  <r>
    <s v="W"/>
    <x v="0"/>
    <s v="I"/>
    <s v="Friaul"/>
    <n v="6"/>
    <x v="0"/>
    <x v="329"/>
    <x v="0"/>
    <x v="82"/>
    <s v="-/-/-/-/-"/>
    <s v="-/-/-/-/-"/>
    <x v="290"/>
    <n v="2006"/>
    <s v="-/-/-/-"/>
    <s v="Aitá"/>
    <s v="Urlaub Grado"/>
    <m/>
    <m/>
    <n v="30"/>
    <n v="0"/>
    <s v="-"/>
    <m/>
    <m/>
    <m/>
    <m/>
    <m/>
    <s v="-"/>
    <m/>
    <m/>
    <m/>
    <m/>
    <m/>
    <m/>
    <m/>
    <n v="12.4853384"/>
    <n v="41.894801999999999"/>
    <n v="13.055904"/>
    <n v="46.151041999999997"/>
    <s v="41,894802;12,4853384"/>
    <s v="46,151042;13,055904"/>
    <n v="9999"/>
    <m/>
    <x v="0"/>
  </r>
  <r>
    <s v="W"/>
    <x v="0"/>
    <s v="I"/>
    <s v="Friaul"/>
    <n v="6"/>
    <x v="0"/>
    <x v="329"/>
    <x v="0"/>
    <x v="75"/>
    <s v="-/-/-/-/-"/>
    <s v="-/-/-/-/-"/>
    <x v="290"/>
    <n v="2006"/>
    <s v="-/-/-/-"/>
    <s v="Aitá"/>
    <s v="Urlaub Grado"/>
    <m/>
    <m/>
    <n v="30"/>
    <n v="0"/>
    <s v="-"/>
    <m/>
    <m/>
    <m/>
    <m/>
    <m/>
    <s v="-"/>
    <m/>
    <m/>
    <m/>
    <m/>
    <m/>
    <m/>
    <m/>
    <n v="12.4853384"/>
    <n v="41.894801999999999"/>
    <n v="13.055904"/>
    <n v="46.151041999999997"/>
    <s v="41,894802;12,4853384"/>
    <s v="46,151042;13,055904"/>
    <n v="9999"/>
    <m/>
    <x v="0"/>
  </r>
  <r>
    <s v="Ü"/>
    <x v="21"/>
    <s v="I"/>
    <s v="Friaul"/>
    <n v="2"/>
    <x v="0"/>
    <x v="330"/>
    <x v="671"/>
    <x v="83"/>
    <s v="-/-/-/-/-"/>
    <s v="-/-/-/-/-"/>
    <x v="14"/>
    <n v="2006"/>
    <s v="-/-/-/-"/>
    <s v="Enoteca"/>
    <s v="Urlaub Grado"/>
    <m/>
    <m/>
    <n v="50"/>
    <n v="0"/>
    <s v="-"/>
    <m/>
    <m/>
    <m/>
    <m/>
    <m/>
    <s v="-"/>
    <m/>
    <m/>
    <m/>
    <m/>
    <m/>
    <m/>
    <m/>
    <n v="12.4853384"/>
    <n v="41.894801999999999"/>
    <n v="13.055904"/>
    <n v="46.151041999999997"/>
    <s v="41,894802;12,4853384"/>
    <s v="46,151042;13,055904"/>
    <n v="9999"/>
    <m/>
    <x v="0"/>
  </r>
  <r>
    <s v="R"/>
    <x v="0"/>
    <s v="I"/>
    <s v="Friaul"/>
    <n v="6"/>
    <x v="0"/>
    <x v="0"/>
    <x v="0"/>
    <x v="84"/>
    <s v="-/-/-/-/-"/>
    <s v="-/-/-/-/-"/>
    <x v="31"/>
    <n v="2006"/>
    <s v="-/-/-/-"/>
    <s v="Enoteca"/>
    <s v="Urlaub Grado"/>
    <m/>
    <m/>
    <n v="60"/>
    <n v="0"/>
    <s v="-"/>
    <m/>
    <m/>
    <m/>
    <m/>
    <m/>
    <s v="-"/>
    <m/>
    <m/>
    <m/>
    <m/>
    <m/>
    <m/>
    <m/>
    <n v="12.4853384"/>
    <n v="41.894801999999999"/>
    <n v="13.055904"/>
    <n v="46.151041999999997"/>
    <s v="41,894802;12,4853384"/>
    <s v="46,151042;13,055904"/>
    <n v="9999"/>
    <m/>
    <x v="0"/>
  </r>
  <r>
    <s v="W"/>
    <x v="0"/>
    <s v="I"/>
    <s v="Friaul"/>
    <n v="3"/>
    <x v="0"/>
    <x v="0"/>
    <x v="0"/>
    <x v="82"/>
    <s v="-/-/-/-/-"/>
    <s v="-/-/-/-/-"/>
    <x v="31"/>
    <n v="2006"/>
    <s v="-/-/-/-"/>
    <s v="Enoteca"/>
    <s v="Urlaub Grado"/>
    <m/>
    <m/>
    <n v="30"/>
    <n v="0"/>
    <s v="-"/>
    <m/>
    <m/>
    <m/>
    <m/>
    <m/>
    <s v="-"/>
    <m/>
    <m/>
    <m/>
    <m/>
    <m/>
    <m/>
    <m/>
    <n v="12.4853384"/>
    <n v="41.894801999999999"/>
    <n v="13.055904"/>
    <n v="46.151041999999997"/>
    <s v="41,894802;12,4853384"/>
    <s v="46,151042;13,055904"/>
    <n v="9999"/>
    <m/>
    <x v="0"/>
  </r>
  <r>
    <s v="W"/>
    <x v="0"/>
    <s v="I"/>
    <s v="Friaul"/>
    <n v="6"/>
    <x v="0"/>
    <x v="0"/>
    <x v="0"/>
    <x v="85"/>
    <s v="-/-/-/-/-"/>
    <s v="-/-/-/-/-"/>
    <x v="31"/>
    <n v="2006"/>
    <s v="-/-/-/-"/>
    <s v="Enoteca"/>
    <s v="Urlaub Grado"/>
    <m/>
    <m/>
    <n v="60"/>
    <n v="0"/>
    <s v="-"/>
    <m/>
    <m/>
    <m/>
    <m/>
    <m/>
    <s v="-"/>
    <m/>
    <m/>
    <m/>
    <m/>
    <m/>
    <m/>
    <m/>
    <n v="12.4853384"/>
    <n v="41.894801999999999"/>
    <n v="13.055904"/>
    <n v="46.151041999999997"/>
    <s v="41,894802;12,4853384"/>
    <s v="46,151042;13,055904"/>
    <n v="9999"/>
    <m/>
    <x v="0"/>
  </r>
  <r>
    <s v="W"/>
    <x v="0"/>
    <s v="I"/>
    <s v="Friaul"/>
    <n v="1"/>
    <x v="0"/>
    <x v="0"/>
    <x v="0"/>
    <x v="85"/>
    <s v="-/-/-/-/-"/>
    <s v="-/-/-/-/-"/>
    <x v="1"/>
    <n v="2006"/>
    <s v="-/-/-/-"/>
    <s v="Geschenk Stefania/Richard"/>
    <s v="Urlaub Grado"/>
    <m/>
    <m/>
    <n v="0"/>
    <n v="0"/>
    <s v="-"/>
    <m/>
    <m/>
    <m/>
    <m/>
    <m/>
    <s v="-"/>
    <m/>
    <m/>
    <m/>
    <m/>
    <m/>
    <m/>
    <m/>
    <n v="12.4853384"/>
    <n v="41.894801999999999"/>
    <n v="13.055904"/>
    <n v="46.151041999999997"/>
    <s v="41,894802;12,4853384"/>
    <s v="46,151042;13,055904"/>
    <n v="9999"/>
    <m/>
    <x v="0"/>
  </r>
  <r>
    <s v="W"/>
    <x v="0"/>
    <s v="I"/>
    <s v="Friaul"/>
    <n v="1"/>
    <x v="0"/>
    <x v="0"/>
    <x v="0"/>
    <x v="86"/>
    <s v="-/-/-/-/-"/>
    <s v="-/-/-/-/-"/>
    <x v="1"/>
    <n v="2006"/>
    <s v="-/-/-/-"/>
    <s v="Geschenk Stefania/Richard"/>
    <s v="Urlaub Grado"/>
    <m/>
    <m/>
    <n v="0"/>
    <n v="0"/>
    <s v="-"/>
    <m/>
    <m/>
    <m/>
    <m/>
    <m/>
    <s v="-"/>
    <m/>
    <m/>
    <m/>
    <m/>
    <m/>
    <m/>
    <m/>
    <n v="12.4853384"/>
    <n v="41.894801999999999"/>
    <n v="13.055904"/>
    <n v="46.151041999999997"/>
    <s v="41,894802;12,4853384"/>
    <s v="46,151042;13,055904"/>
    <n v="9999"/>
    <m/>
    <x v="0"/>
  </r>
  <r>
    <s v="Ü"/>
    <x v="0"/>
    <s v="I"/>
    <s v="Friaul"/>
    <n v="1"/>
    <x v="0"/>
    <x v="0"/>
    <x v="0"/>
    <x v="87"/>
    <s v="-/-/-/-/-"/>
    <s v="-/-/-/-/-"/>
    <x v="1"/>
    <n v="2006"/>
    <s v="-/-/-/-"/>
    <s v="Geschenk Stefania/Richard"/>
    <s v="Urlaub Grado"/>
    <m/>
    <m/>
    <n v="0"/>
    <n v="0"/>
    <s v="-"/>
    <m/>
    <m/>
    <m/>
    <m/>
    <m/>
    <s v="-"/>
    <m/>
    <m/>
    <m/>
    <m/>
    <m/>
    <m/>
    <m/>
    <n v="12.4853384"/>
    <n v="41.894801999999999"/>
    <n v="13.055904"/>
    <n v="46.151041999999997"/>
    <s v="41,894802;12,4853384"/>
    <s v="46,151042;13,055904"/>
    <n v="9999"/>
    <m/>
    <x v="0"/>
  </r>
  <r>
    <s v="W"/>
    <x v="22"/>
    <s v="I"/>
    <s v="Toscana"/>
    <n v="1"/>
    <x v="0"/>
    <x v="331"/>
    <x v="672"/>
    <x v="22"/>
    <s v="-/-/-/-/-"/>
    <s v="-/-/-/-/-"/>
    <x v="0"/>
    <n v="2003"/>
    <s v="-/-/-/-"/>
    <s v="Col D'Orcia"/>
    <s v="Urlaub Umbrien "/>
    <m/>
    <m/>
    <n v="0"/>
    <n v="0"/>
    <s v="-"/>
    <m/>
    <m/>
    <m/>
    <m/>
    <m/>
    <s v="-"/>
    <m/>
    <m/>
    <m/>
    <m/>
    <m/>
    <m/>
    <m/>
    <n v="12.4853384"/>
    <n v="41.894801999999999"/>
    <n v="11.2555757"/>
    <n v="43.769871199999997"/>
    <s v="41,894802;12,4853384"/>
    <s v="43,7698712;11,2555757"/>
    <n v="9999"/>
    <m/>
    <x v="0"/>
  </r>
  <r>
    <s v="W"/>
    <x v="25"/>
    <s v="I"/>
    <s v="Umbrien"/>
    <n v="3"/>
    <x v="0"/>
    <x v="258"/>
    <x v="488"/>
    <x v="66"/>
    <s v="-/-/-/-/-"/>
    <s v="-/-/-/-/-"/>
    <x v="0"/>
    <n v="2003"/>
    <s v="-/-/-/GR3"/>
    <s v="Enoteca in Orvieto"/>
    <s v="Urlaub Umbrien "/>
    <m/>
    <m/>
    <n v="0"/>
    <n v="0"/>
    <s v="-"/>
    <m/>
    <m/>
    <m/>
    <m/>
    <m/>
    <s v="-"/>
    <m/>
    <m/>
    <s v="GR3"/>
    <m/>
    <m/>
    <m/>
    <m/>
    <n v="12.4853384"/>
    <n v="41.894801999999999"/>
    <n v="12.490235999999999"/>
    <n v="42.965916"/>
    <s v="41,894802;12,4853384"/>
    <s v="42,965916;12,490236"/>
    <n v="9999"/>
    <m/>
    <x v="0"/>
  </r>
  <r>
    <s v="R"/>
    <x v="22"/>
    <s v="I"/>
    <s v="Sizilien"/>
    <n v="3"/>
    <x v="0"/>
    <x v="332"/>
    <x v="673"/>
    <x v="4"/>
    <s v="-/-/-/-/-"/>
    <s v="-/-/-/-/-"/>
    <x v="0"/>
    <n v="2004"/>
    <s v="-/-/-/GR3"/>
    <s v="Cantina Sociale"/>
    <s v="Urlaub Sizilien"/>
    <m/>
    <m/>
    <n v="0"/>
    <n v="0"/>
    <s v="-"/>
    <m/>
    <m/>
    <m/>
    <m/>
    <m/>
    <s v="-"/>
    <m/>
    <m/>
    <s v="GR3"/>
    <m/>
    <m/>
    <m/>
    <m/>
    <n v="12.4853384"/>
    <n v="41.894801999999999"/>
    <n v="14.155048000000001"/>
    <n v="37.587794000000002"/>
    <s v="41,894802;12,4853384"/>
    <s v="37,587794;14,155048"/>
    <n v="9999"/>
    <m/>
    <x v="0"/>
  </r>
  <r>
    <s v="R"/>
    <x v="22"/>
    <s v="I"/>
    <s v="Sizilien"/>
    <n v="1"/>
    <x v="0"/>
    <x v="333"/>
    <x v="674"/>
    <x v="88"/>
    <s v="2004/-/-/-/-"/>
    <s v="2008/-/-/-/-"/>
    <x v="0"/>
    <n v="2004"/>
    <s v="89/-/-/-"/>
    <m/>
    <s v="Urlaub Sizilien"/>
    <m/>
    <m/>
    <n v="0"/>
    <n v="0"/>
    <n v="89"/>
    <n v="2004"/>
    <n v="2008"/>
    <m/>
    <m/>
    <m/>
    <s v="-"/>
    <m/>
    <m/>
    <m/>
    <m/>
    <m/>
    <m/>
    <m/>
    <n v="12.4853384"/>
    <n v="41.894801999999999"/>
    <n v="14.155048000000001"/>
    <n v="37.587794000000002"/>
    <s v="41,894802;12,4853384"/>
    <s v="37,587794;14,155048"/>
    <n v="2008"/>
    <m/>
    <x v="0"/>
  </r>
  <r>
    <s v="R"/>
    <x v="27"/>
    <s v="I"/>
    <m/>
    <n v="1"/>
    <x v="0"/>
    <x v="334"/>
    <x v="675"/>
    <x v="0"/>
    <s v="-/-/-/-/-"/>
    <s v="-/-/-/-/-"/>
    <x v="1"/>
    <m/>
    <s v="-/-/-/-"/>
    <s v="Geschenk Gerhard"/>
    <m/>
    <m/>
    <m/>
    <n v="0"/>
    <n v="0"/>
    <s v="-"/>
    <m/>
    <m/>
    <m/>
    <m/>
    <m/>
    <s v="-"/>
    <m/>
    <m/>
    <m/>
    <m/>
    <m/>
    <m/>
    <m/>
    <n v="12.4853384"/>
    <n v="41.894801999999999"/>
    <n v="12.4853384"/>
    <n v="41.894801999999999"/>
    <s v="41,894802;12,4853384"/>
    <s v="41,894802;12,4853384"/>
    <n v="9999"/>
    <m/>
    <x v="0"/>
  </r>
  <r>
    <s v="R"/>
    <x v="25"/>
    <s v="I"/>
    <s v="Toscana"/>
    <n v="3"/>
    <x v="0"/>
    <x v="259"/>
    <x v="174"/>
    <x v="0"/>
    <s v="2004/-/-/-/-"/>
    <s v="2010/-/-/-/-"/>
    <x v="0"/>
    <n v="2003"/>
    <s v="(89-90)/-/-/GR2"/>
    <s v="Poliziano"/>
    <s v="Urlaub Umbrien "/>
    <m/>
    <m/>
    <n v="0"/>
    <n v="0"/>
    <s v="(89-90)"/>
    <n v="2004"/>
    <n v="2010"/>
    <m/>
    <m/>
    <m/>
    <s v="-"/>
    <m/>
    <m/>
    <s v="GR2"/>
    <m/>
    <m/>
    <m/>
    <m/>
    <n v="12.4853384"/>
    <n v="41.894801999999999"/>
    <n v="11.2555757"/>
    <n v="43.769871199999997"/>
    <s v="41,894802;12,4853384"/>
    <s v="43,7698712;11,2555757"/>
    <n v="2010"/>
    <m/>
    <x v="0"/>
  </r>
  <r>
    <s v="R"/>
    <x v="25"/>
    <s v="I"/>
    <s v="Toscana"/>
    <n v="1"/>
    <x v="0"/>
    <x v="259"/>
    <x v="490"/>
    <x v="0"/>
    <s v="2005/-/-/-/-"/>
    <s v="2014/-/-/-/-"/>
    <x v="0"/>
    <n v="2003"/>
    <s v="90/-/-/GR3"/>
    <s v="Poliziano"/>
    <s v="Urlaub Umbrien "/>
    <m/>
    <m/>
    <n v="0"/>
    <n v="0"/>
    <n v="90"/>
    <n v="2005"/>
    <n v="2014"/>
    <m/>
    <m/>
    <m/>
    <s v="-"/>
    <m/>
    <m/>
    <s v="GR3"/>
    <m/>
    <m/>
    <m/>
    <m/>
    <n v="12.4853384"/>
    <n v="41.894801999999999"/>
    <n v="11.2555757"/>
    <n v="43.769871199999997"/>
    <s v="41,894802;12,4853384"/>
    <s v="43,7698712;11,2555757"/>
    <n v="2014"/>
    <m/>
    <x v="0"/>
  </r>
  <r>
    <s v="R"/>
    <x v="18"/>
    <s v="I"/>
    <s v="Toscana"/>
    <n v="1"/>
    <x v="0"/>
    <x v="335"/>
    <x v="676"/>
    <x v="0"/>
    <s v="-/-/-/-/-"/>
    <s v="-/-/-/-/-"/>
    <x v="0"/>
    <n v="2001"/>
    <s v="-/-/-/-"/>
    <s v="Osteria beim Weingut"/>
    <s v="Hochzeitsreise"/>
    <m/>
    <m/>
    <n v="0"/>
    <n v="0"/>
    <s v="-"/>
    <m/>
    <m/>
    <m/>
    <m/>
    <m/>
    <s v="-"/>
    <m/>
    <m/>
    <m/>
    <m/>
    <m/>
    <m/>
    <m/>
    <n v="12.4853384"/>
    <n v="41.894801999999999"/>
    <n v="11.2555757"/>
    <n v="43.769871199999997"/>
    <s v="41,894802;12,4853384"/>
    <s v="43,7698712;11,2555757"/>
    <n v="9999"/>
    <m/>
    <x v="0"/>
  </r>
  <r>
    <s v="R"/>
    <x v="18"/>
    <s v="I"/>
    <s v="Toscana"/>
    <n v="1"/>
    <x v="0"/>
    <x v="335"/>
    <x v="4"/>
    <x v="0"/>
    <s v="2001/-/-/-/-"/>
    <s v="2008/-/-/-/-"/>
    <x v="0"/>
    <n v="2001"/>
    <s v="86/-/-/-"/>
    <s v="Osteria beim Weingut"/>
    <s v="Hochzeitsreise"/>
    <m/>
    <m/>
    <n v="0"/>
    <n v="0"/>
    <n v="86"/>
    <n v="2001"/>
    <n v="2008"/>
    <m/>
    <m/>
    <m/>
    <s v="-"/>
    <m/>
    <m/>
    <m/>
    <m/>
    <m/>
    <m/>
    <m/>
    <n v="12.4853384"/>
    <n v="41.894801999999999"/>
    <n v="11.2555757"/>
    <n v="43.769871199999997"/>
    <s v="41,894802;12,4853384"/>
    <s v="43,7698712;11,2555757"/>
    <n v="2008"/>
    <m/>
    <x v="0"/>
  </r>
  <r>
    <s v="R"/>
    <x v="18"/>
    <s v="I"/>
    <s v="Toscana"/>
    <n v="3"/>
    <x v="0"/>
    <x v="331"/>
    <x v="155"/>
    <x v="5"/>
    <s v="-/-/-/-/-"/>
    <s v="-/-/-/-/-"/>
    <x v="0"/>
    <n v="2003"/>
    <s v="-/-/-/GR3/RP94"/>
    <s v="Col D'Orcia"/>
    <s v="Urlaub Umbrien "/>
    <m/>
    <m/>
    <n v="0"/>
    <n v="0"/>
    <s v="-"/>
    <m/>
    <m/>
    <m/>
    <m/>
    <m/>
    <s v="-"/>
    <m/>
    <m/>
    <s v="GR3/RP94"/>
    <m/>
    <m/>
    <m/>
    <m/>
    <n v="12.4853384"/>
    <n v="41.894801999999999"/>
    <n v="11.2555757"/>
    <n v="43.769871199999997"/>
    <s v="41,894802;12,4853384"/>
    <s v="43,7698712;11,2555757"/>
    <n v="9999"/>
    <m/>
    <x v="0"/>
  </r>
  <r>
    <s v="R"/>
    <x v="18"/>
    <s v="I"/>
    <s v="Toscana"/>
    <n v="1"/>
    <x v="0"/>
    <x v="331"/>
    <x v="677"/>
    <x v="0"/>
    <s v="-/-/-/-/-"/>
    <s v="-/-/-/-/-"/>
    <x v="0"/>
    <n v="2003"/>
    <s v="-/-/-/-"/>
    <s v="Col D'Orcia"/>
    <s v="Urlaub Umbrien "/>
    <m/>
    <m/>
    <n v="0"/>
    <n v="0"/>
    <s v="-"/>
    <m/>
    <m/>
    <m/>
    <m/>
    <m/>
    <s v="-"/>
    <m/>
    <m/>
    <m/>
    <m/>
    <m/>
    <m/>
    <m/>
    <n v="12.4853384"/>
    <n v="41.894801999999999"/>
    <n v="11.2555757"/>
    <n v="43.769871199999997"/>
    <s v="41,894802;12,4853384"/>
    <s v="43,7698712;11,2555757"/>
    <n v="9999"/>
    <m/>
    <x v="0"/>
  </r>
  <r>
    <s v="Ü"/>
    <x v="28"/>
    <s v="I"/>
    <s v="Toscana"/>
    <n v="1"/>
    <x v="0"/>
    <x v="331"/>
    <x v="678"/>
    <x v="0"/>
    <s v="-/-/-/-/-"/>
    <s v="-/-/-/-/-"/>
    <x v="0"/>
    <n v="2003"/>
    <s v="-/-/-/-"/>
    <s v="Col D'Orcia"/>
    <s v="Urlaub Umbrien "/>
    <m/>
    <m/>
    <n v="0"/>
    <n v="0"/>
    <s v="-"/>
    <m/>
    <m/>
    <m/>
    <m/>
    <m/>
    <s v="-"/>
    <m/>
    <m/>
    <m/>
    <m/>
    <m/>
    <m/>
    <m/>
    <n v="12.4853384"/>
    <n v="41.894801999999999"/>
    <n v="11.2555757"/>
    <n v="43.769871199999997"/>
    <s v="41,894802;12,4853384"/>
    <s v="43,7698712;11,2555757"/>
    <n v="9999"/>
    <m/>
    <x v="0"/>
  </r>
  <r>
    <s v="R"/>
    <x v="18"/>
    <s v="I"/>
    <s v="Toscana"/>
    <n v="1"/>
    <x v="0"/>
    <x v="158"/>
    <x v="245"/>
    <x v="0"/>
    <s v="2003/-/-/-/-"/>
    <s v="2017/-/-/-/-"/>
    <x v="21"/>
    <n v="2001"/>
    <s v="91/89/89/RP 91/100"/>
    <m/>
    <s v="Hochzeitsreise"/>
    <m/>
    <m/>
    <n v="50"/>
    <n v="0"/>
    <n v="91"/>
    <n v="2003"/>
    <n v="2017"/>
    <n v="89"/>
    <m/>
    <m/>
    <n v="89"/>
    <m/>
    <m/>
    <s v="RP 91/100"/>
    <m/>
    <m/>
    <m/>
    <m/>
    <n v="12.4853384"/>
    <n v="41.894801999999999"/>
    <n v="11.2555757"/>
    <n v="43.769871199999997"/>
    <s v="41,894802;12,4853384"/>
    <s v="43,7698712;11,2555757"/>
    <n v="2017"/>
    <m/>
    <x v="0"/>
  </r>
  <r>
    <s v="R"/>
    <x v="18"/>
    <s v="I"/>
    <s v="Toscana"/>
    <n v="1"/>
    <x v="0"/>
    <x v="336"/>
    <x v="679"/>
    <x v="0"/>
    <s v="-/-/-/-/-"/>
    <s v="-/-/-/-/-"/>
    <x v="56"/>
    <n v="2001"/>
    <s v="-/-/-/FS 92/100"/>
    <m/>
    <s v="Hochzeitsreise"/>
    <m/>
    <m/>
    <n v="70"/>
    <n v="0"/>
    <s v="-"/>
    <m/>
    <m/>
    <m/>
    <m/>
    <m/>
    <s v="-"/>
    <m/>
    <m/>
    <s v="FS 92/100"/>
    <m/>
    <m/>
    <m/>
    <m/>
    <n v="12.4853384"/>
    <n v="41.894801999999999"/>
    <n v="11.2555757"/>
    <n v="43.769871199999997"/>
    <s v="41,894802;12,4853384"/>
    <s v="43,7698712;11,2555757"/>
    <n v="9999"/>
    <m/>
    <x v="0"/>
  </r>
  <r>
    <s v="Ü"/>
    <x v="28"/>
    <s v="A"/>
    <s v="Burgenland"/>
    <n v="1"/>
    <x v="0"/>
    <x v="337"/>
    <x v="680"/>
    <x v="0"/>
    <s v="-/-/-/-/-"/>
    <s v="-/-/-/-/-"/>
    <x v="0"/>
    <m/>
    <s v="-/-/-/-"/>
    <m/>
    <m/>
    <m/>
    <m/>
    <n v="0"/>
    <n v="0"/>
    <s v="-"/>
    <m/>
    <m/>
    <m/>
    <m/>
    <m/>
    <s v="-"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m/>
    <x v="0"/>
  </r>
  <r>
    <s v="R"/>
    <x v="29"/>
    <s v="A"/>
    <s v="Burgenland"/>
    <n v="1"/>
    <x v="0"/>
    <x v="91"/>
    <x v="681"/>
    <x v="0"/>
    <s v="-/-/-/-/-"/>
    <s v="-/-/-/-/-"/>
    <x v="1"/>
    <n v="2001"/>
    <s v="-/-/-/-"/>
    <s v="Hochzeitsgeschenk"/>
    <m/>
    <m/>
    <m/>
    <n v="0"/>
    <n v="0"/>
    <s v="-"/>
    <m/>
    <m/>
    <m/>
    <m/>
    <m/>
    <s v="-"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m/>
    <x v="0"/>
  </r>
  <r>
    <s v="R"/>
    <x v="29"/>
    <s v="A"/>
    <s v="Burgenland"/>
    <n v="1"/>
    <x v="0"/>
    <x v="91"/>
    <x v="682"/>
    <x v="0"/>
    <s v="-/-/-/-/-"/>
    <s v="-/-/-/-/-"/>
    <x v="1"/>
    <n v="2001"/>
    <s v="-/-/-/-"/>
    <s v="Hochzeitsgeschenk"/>
    <m/>
    <m/>
    <m/>
    <n v="0"/>
    <n v="0"/>
    <s v="-"/>
    <m/>
    <m/>
    <m/>
    <m/>
    <m/>
    <s v="-"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m/>
    <x v="0"/>
  </r>
  <r>
    <s v="R"/>
    <x v="21"/>
    <s v="F"/>
    <m/>
    <n v="3"/>
    <x v="0"/>
    <x v="132"/>
    <x v="683"/>
    <x v="0"/>
    <s v="-/-/-/-/-"/>
    <s v="-/-/-/-/-"/>
    <x v="216"/>
    <n v="2006"/>
    <s v="-/-/-/-"/>
    <s v="A. Gottardi"/>
    <s v="ARZ-Sammelbestellung"/>
    <m/>
    <m/>
    <n v="21"/>
    <n v="0"/>
    <s v="-"/>
    <m/>
    <m/>
    <m/>
    <m/>
    <m/>
    <s v="-"/>
    <m/>
    <m/>
    <m/>
    <m/>
    <m/>
    <m/>
    <m/>
    <n v="2.3514615999999999"/>
    <n v="48.856696900000003"/>
    <n v="2.3514615999999999"/>
    <n v="48.856696900000003"/>
    <s v="48,8566969;2,3514616"/>
    <s v="48,8566969;2,3514616"/>
    <n v="9999"/>
    <m/>
    <x v="0"/>
  </r>
  <r>
    <s v="R"/>
    <x v="27"/>
    <s v="F"/>
    <m/>
    <n v="2"/>
    <x v="0"/>
    <x v="338"/>
    <x v="684"/>
    <x v="0"/>
    <s v="2002/-/-/-/-"/>
    <s v="2015/-/-/-/-"/>
    <x v="0"/>
    <m/>
    <s v="88/-/-/-"/>
    <s v="&quot;Auftragskauf&quot; Gerhard"/>
    <m/>
    <m/>
    <m/>
    <n v="0"/>
    <n v="0"/>
    <n v="88"/>
    <n v="2002"/>
    <n v="2015"/>
    <m/>
    <m/>
    <m/>
    <s v="-"/>
    <m/>
    <m/>
    <m/>
    <m/>
    <m/>
    <m/>
    <m/>
    <n v="2.3514615999999999"/>
    <n v="48.856696900000003"/>
    <n v="2.3514615999999999"/>
    <n v="48.856696900000003"/>
    <s v="48,8566969;2,3514616"/>
    <s v="48,8566969;2,3514616"/>
    <n v="2015"/>
    <m/>
    <x v="0"/>
  </r>
  <r>
    <s v="R"/>
    <x v="30"/>
    <s v="F"/>
    <m/>
    <n v="1"/>
    <x v="0"/>
    <x v="339"/>
    <x v="685"/>
    <x v="0"/>
    <s v="-/-/-/-/-"/>
    <s v="-/-/-/-/-"/>
    <x v="0"/>
    <m/>
    <s v="-/-/-/-"/>
    <m/>
    <m/>
    <m/>
    <m/>
    <n v="0"/>
    <n v="0"/>
    <s v="-"/>
    <m/>
    <m/>
    <m/>
    <m/>
    <m/>
    <s v="-"/>
    <m/>
    <m/>
    <m/>
    <m/>
    <m/>
    <m/>
    <m/>
    <n v="2.3514615999999999"/>
    <n v="48.856696900000003"/>
    <n v="2.3514615999999999"/>
    <n v="48.856696900000003"/>
    <s v="48,8566969;2,3514616"/>
    <s v="48,8566969;2,3514616"/>
    <n v="9999"/>
    <m/>
    <x v="0"/>
  </r>
  <r>
    <s v="R"/>
    <x v="27"/>
    <s v="F"/>
    <m/>
    <n v="5"/>
    <x v="0"/>
    <x v="340"/>
    <x v="686"/>
    <x v="0"/>
    <s v="2016/-/-/-/-"/>
    <s v="2030/-/-/-/-"/>
    <x v="0"/>
    <m/>
    <s v="90/-/87-89/RP 89/100"/>
    <m/>
    <m/>
    <m/>
    <m/>
    <n v="0"/>
    <n v="0"/>
    <n v="90"/>
    <n v="2016"/>
    <n v="2030"/>
    <m/>
    <m/>
    <m/>
    <s v="87-89"/>
    <m/>
    <m/>
    <s v="RP 89/100"/>
    <m/>
    <m/>
    <m/>
    <m/>
    <n v="2.3514615999999999"/>
    <n v="48.856696900000003"/>
    <n v="2.3514615999999999"/>
    <n v="48.856696900000003"/>
    <s v="48,8566969;2,3514616"/>
    <s v="48,8566969;2,3514616"/>
    <n v="2030"/>
    <m/>
    <x v="0"/>
  </r>
  <r>
    <s v="R"/>
    <x v="24"/>
    <s v="F"/>
    <m/>
    <n v="1"/>
    <x v="0"/>
    <x v="162"/>
    <x v="257"/>
    <x v="0"/>
    <s v="1999/-/-/-/-"/>
    <s v="2015/-/-/-/-"/>
    <x v="0"/>
    <m/>
    <s v="88/91/-/-"/>
    <m/>
    <m/>
    <m/>
    <m/>
    <n v="0"/>
    <n v="0"/>
    <n v="88"/>
    <n v="1999"/>
    <n v="2015"/>
    <n v="91"/>
    <m/>
    <m/>
    <s v="-"/>
    <m/>
    <m/>
    <m/>
    <m/>
    <m/>
    <m/>
    <m/>
    <n v="2.3514615999999999"/>
    <n v="48.856696900000003"/>
    <n v="2.3514615999999999"/>
    <n v="48.856696900000003"/>
    <s v="48,8566969;2,3514616"/>
    <s v="48,8566969;2,3514616"/>
    <n v="2015"/>
    <m/>
    <x v="0"/>
  </r>
  <r>
    <s v="R"/>
    <x v="0"/>
    <s v="I"/>
    <s v="Toscana"/>
    <n v="1"/>
    <x v="0"/>
    <x v="341"/>
    <x v="687"/>
    <x v="0"/>
    <s v="-/-/-/-/-"/>
    <s v="-/-/-/-/-"/>
    <x v="0"/>
    <m/>
    <s v="-/-/-/-"/>
    <m/>
    <m/>
    <m/>
    <m/>
    <n v="0"/>
    <n v="0"/>
    <s v="-"/>
    <m/>
    <m/>
    <m/>
    <m/>
    <m/>
    <s v="-"/>
    <m/>
    <m/>
    <m/>
    <m/>
    <m/>
    <m/>
    <m/>
    <n v="12.4853384"/>
    <n v="41.894801999999999"/>
    <n v="11.2555757"/>
    <n v="43.769871199999997"/>
    <s v="41,894802;12,4853384"/>
    <s v="43,7698712;11,2555757"/>
    <n v="9999"/>
    <m/>
    <x v="0"/>
  </r>
  <r>
    <s v="W"/>
    <x v="22"/>
    <s v="A"/>
    <s v="Steiermark"/>
    <n v="1"/>
    <x v="0"/>
    <x v="179"/>
    <x v="688"/>
    <x v="15"/>
    <s v="2002/-/-/-/-"/>
    <s v="2008/-/-/-/-"/>
    <x v="0"/>
    <m/>
    <s v="89/-/-/-"/>
    <m/>
    <m/>
    <m/>
    <m/>
    <n v="0"/>
    <n v="0"/>
    <n v="89"/>
    <n v="2002"/>
    <n v="2008"/>
    <s v="-"/>
    <m/>
    <m/>
    <s v="-"/>
    <m/>
    <m/>
    <m/>
    <m/>
    <m/>
    <m/>
    <m/>
    <n v="16.372504200000002"/>
    <n v="48.208353700000004"/>
    <n v="15.1666665"/>
    <n v="47.250000100000001"/>
    <s v="48,2083537;16,3725042"/>
    <s v="47,2500001;15,1666665"/>
    <n v="2008"/>
    <m/>
    <x v="0"/>
  </r>
  <r>
    <s v="W"/>
    <x v="21"/>
    <s v="A"/>
    <s v="Steiermark"/>
    <n v="3"/>
    <x v="0"/>
    <x v="342"/>
    <x v="689"/>
    <x v="66"/>
    <s v="-/-/-/-/-"/>
    <s v="-/-/-/-/-"/>
    <x v="0"/>
    <n v="2005"/>
    <s v="-/-/-/-"/>
    <m/>
    <s v="Steiermark 2005"/>
    <m/>
    <m/>
    <n v="0"/>
    <n v="0"/>
    <s v="-"/>
    <m/>
    <m/>
    <m/>
    <m/>
    <m/>
    <s v="-"/>
    <m/>
    <m/>
    <m/>
    <m/>
    <m/>
    <m/>
    <m/>
    <n v="16.372504200000002"/>
    <n v="48.208353700000004"/>
    <n v="15.1666665"/>
    <n v="47.250000100000001"/>
    <s v="48,2083537;16,3725042"/>
    <s v="47,2500001;15,1666665"/>
    <n v="9999"/>
    <m/>
    <x v="0"/>
  </r>
  <r>
    <s v="W"/>
    <x v="21"/>
    <s v="A"/>
    <s v="Steiermark"/>
    <n v="2"/>
    <x v="0"/>
    <x v="343"/>
    <x v="381"/>
    <x v="89"/>
    <s v="-/-/-/-/-"/>
    <s v="-/-/-/-/-"/>
    <x v="0"/>
    <n v="2005"/>
    <s v="-/-/-/-"/>
    <m/>
    <s v="Steiermark 2005"/>
    <m/>
    <m/>
    <n v="0"/>
    <n v="0"/>
    <s v="-"/>
    <m/>
    <m/>
    <s v="-"/>
    <m/>
    <m/>
    <s v="-"/>
    <m/>
    <m/>
    <m/>
    <m/>
    <m/>
    <m/>
    <m/>
    <n v="16.372504200000002"/>
    <n v="48.208353700000004"/>
    <n v="15.1666665"/>
    <n v="47.250000100000001"/>
    <s v="48,2083537;16,3725042"/>
    <s v="47,2500001;15,1666665"/>
    <n v="9999"/>
    <m/>
    <x v="0"/>
  </r>
  <r>
    <s v="W"/>
    <x v="21"/>
    <s v="A"/>
    <s v="Steiermark"/>
    <n v="1"/>
    <x v="0"/>
    <x v="176"/>
    <x v="690"/>
    <x v="75"/>
    <s v="-/-/-/-/-"/>
    <s v="-/-/-/-/-"/>
    <x v="0"/>
    <n v="2005"/>
    <s v="-/-/-/-"/>
    <m/>
    <s v="Steiermark 2005"/>
    <m/>
    <m/>
    <n v="0"/>
    <n v="0"/>
    <s v="-"/>
    <m/>
    <m/>
    <s v="-"/>
    <m/>
    <m/>
    <s v="-"/>
    <m/>
    <m/>
    <m/>
    <m/>
    <m/>
    <m/>
    <m/>
    <n v="16.372504200000002"/>
    <n v="48.208353700000004"/>
    <n v="15.1666665"/>
    <n v="47.250000100000001"/>
    <s v="48,2083537;16,3725042"/>
    <s v="47,2500001;15,1666665"/>
    <n v="9999"/>
    <m/>
    <x v="0"/>
  </r>
  <r>
    <s v="R"/>
    <x v="20"/>
    <s v="F"/>
    <m/>
    <n v="6"/>
    <x v="0"/>
    <x v="344"/>
    <x v="691"/>
    <x v="1"/>
    <s v="-/-/-/-/-"/>
    <s v="-/-/-/-/-"/>
    <x v="0"/>
    <n v="2007"/>
    <s v="-/-/-/-"/>
    <s v="Weihnachtsgeschenk 2007 (?)"/>
    <s v="Weihnachtsgeschenk 2007 (?)"/>
    <m/>
    <m/>
    <n v="0"/>
    <n v="0"/>
    <s v="-"/>
    <m/>
    <m/>
    <m/>
    <m/>
    <m/>
    <s v="-"/>
    <m/>
    <m/>
    <m/>
    <m/>
    <m/>
    <m/>
    <m/>
    <n v="2.3514615999999999"/>
    <n v="48.856696900000003"/>
    <n v="2.3514615999999999"/>
    <n v="48.856696900000003"/>
    <s v="48,8566969;2,3514616"/>
    <s v="48,8566969;2,3514616"/>
    <n v="9999"/>
    <m/>
    <x v="0"/>
  </r>
  <r>
    <s v="R"/>
    <x v="21"/>
    <s v="I"/>
    <m/>
    <n v="0"/>
    <x v="0"/>
    <x v="345"/>
    <x v="692"/>
    <x v="1"/>
    <s v="-/-/-/-/-"/>
    <s v="-/-/-/-/-"/>
    <x v="0"/>
    <n v="2012"/>
    <s v="-/-/-/CT90"/>
    <s v="Geschenk Heidi und Otto"/>
    <s v="Geschenk Heidi und Otto"/>
    <m/>
    <m/>
    <n v="0"/>
    <n v="0"/>
    <s v="-"/>
    <m/>
    <m/>
    <s v="-"/>
    <m/>
    <m/>
    <s v="-"/>
    <m/>
    <m/>
    <s v="CT90"/>
    <m/>
    <m/>
    <m/>
    <m/>
    <n v="12.4853384"/>
    <n v="41.894801999999999"/>
    <n v="12.4853384"/>
    <n v="41.894801999999999"/>
    <s v="41,894802;12,4853384"/>
    <s v="41,894802;12,4853384"/>
    <n v="9999"/>
    <m/>
    <x v="0"/>
  </r>
  <r>
    <s v="R"/>
    <x v="16"/>
    <s v="F"/>
    <s v="Languedoc"/>
    <n v="3"/>
    <x v="0"/>
    <x v="94"/>
    <x v="693"/>
    <x v="1"/>
    <s v="-/-/-/-/-"/>
    <s v="-/-/-/-/-"/>
    <x v="0"/>
    <n v="2010"/>
    <s v="-/-/-/-"/>
    <s v="Gemeinschaftsbestellung ARZ"/>
    <s v="Gemeinschaftsbestellung ARZ"/>
    <d v="2020-10-24T00:00:00"/>
    <s v="rund, voll, sehr gut"/>
    <n v="0"/>
    <n v="0"/>
    <s v="-"/>
    <m/>
    <m/>
    <m/>
    <m/>
    <m/>
    <s v="-"/>
    <m/>
    <m/>
    <m/>
    <m/>
    <m/>
    <m/>
    <m/>
    <n v="2.3514615999999999"/>
    <n v="48.856696900000003"/>
    <n v="3.8968699999999998"/>
    <n v="43.598500000000001"/>
    <s v="48,8566969;2,3514616"/>
    <s v="43,5985;3,89687"/>
    <n v="9999"/>
    <d v="2020-08-23T00:00:00"/>
    <x v="11"/>
  </r>
  <r>
    <s v="R"/>
    <x v="17"/>
    <s v="F"/>
    <m/>
    <n v="12"/>
    <x v="0"/>
    <x v="132"/>
    <x v="180"/>
    <x v="1"/>
    <s v="-/-/-/-/-"/>
    <s v="-/-/-/-/-"/>
    <x v="0"/>
    <n v="2011"/>
    <s v="-/-/-/-"/>
    <s v="Einkauf Gottardi"/>
    <s v="Einkauf Gottardi"/>
    <m/>
    <m/>
    <n v="0"/>
    <n v="0"/>
    <s v="-"/>
    <m/>
    <m/>
    <m/>
    <m/>
    <m/>
    <s v="-"/>
    <m/>
    <m/>
    <m/>
    <m/>
    <m/>
    <m/>
    <m/>
    <n v="2.3514615999999999"/>
    <n v="48.856696900000003"/>
    <n v="2.3514615999999999"/>
    <n v="48.856696900000003"/>
    <s v="48,8566969;2,3514616"/>
    <s v="48,8566969;2,3514616"/>
    <n v="9999"/>
    <m/>
    <x v="0"/>
  </r>
  <r>
    <s v="RM"/>
    <x v="13"/>
    <s v="F"/>
    <m/>
    <n v="0"/>
    <x v="0"/>
    <x v="132"/>
    <x v="360"/>
    <x v="3"/>
    <s v="-/-/-/-/-"/>
    <s v="-/-/-/-/-"/>
    <x v="0"/>
    <n v="2011"/>
    <s v="-/-/-/-"/>
    <s v="Einkauf Gottardi"/>
    <s v="Einkauf Gottardi"/>
    <m/>
    <m/>
    <n v="0"/>
    <n v="0"/>
    <s v="-"/>
    <m/>
    <m/>
    <m/>
    <m/>
    <m/>
    <s v="-"/>
    <m/>
    <m/>
    <m/>
    <m/>
    <m/>
    <m/>
    <m/>
    <n v="2.3514615999999999"/>
    <n v="48.856696900000003"/>
    <n v="2.3514615999999999"/>
    <n v="48.856696900000003"/>
    <s v="48,8566969;2,3514616"/>
    <s v="48,8566969;2,3514616"/>
    <n v="9999"/>
    <m/>
    <x v="0"/>
  </r>
  <r>
    <s v="R"/>
    <x v="21"/>
    <s v="F"/>
    <m/>
    <n v="0"/>
    <x v="0"/>
    <x v="346"/>
    <x v="694"/>
    <x v="1"/>
    <s v="2011/2009/-/-/-"/>
    <s v="2027/2014/-/-/-"/>
    <x v="0"/>
    <n v="2009"/>
    <s v="90/90/89-92/-"/>
    <s v="Geschenk?"/>
    <s v="Geschenk?"/>
    <m/>
    <m/>
    <n v="0"/>
    <n v="0"/>
    <n v="90"/>
    <n v="2011"/>
    <n v="2027"/>
    <n v="90"/>
    <n v="2009"/>
    <n v="2014"/>
    <s v="89-92"/>
    <m/>
    <m/>
    <m/>
    <m/>
    <m/>
    <m/>
    <m/>
    <n v="2.3514615999999999"/>
    <n v="48.856696900000003"/>
    <n v="2.3514615999999999"/>
    <n v="48.856696900000003"/>
    <s v="48,8566969;2,3514616"/>
    <s v="48,8566969;2,3514616"/>
    <n v="2014"/>
    <m/>
    <x v="0"/>
  </r>
  <r>
    <s v="RM"/>
    <x v="6"/>
    <s v="I"/>
    <s v="Toscana"/>
    <n v="0"/>
    <x v="0"/>
    <x v="56"/>
    <x v="89"/>
    <x v="5"/>
    <s v="-/2013/-/-/-"/>
    <s v="-/2018/-/-/-"/>
    <x v="0"/>
    <n v="2011"/>
    <s v="-/87/-/-"/>
    <s v="Geschenk Apotheke"/>
    <s v="Geschenk Apotheke"/>
    <m/>
    <m/>
    <n v="0"/>
    <n v="0"/>
    <s v="-"/>
    <m/>
    <m/>
    <n v="87"/>
    <n v="2013"/>
    <n v="2018"/>
    <s v="-"/>
    <m/>
    <m/>
    <m/>
    <m/>
    <m/>
    <m/>
    <m/>
    <n v="12.4853384"/>
    <n v="41.894801999999999"/>
    <n v="11.2555757"/>
    <n v="43.769871199999997"/>
    <s v="41,894802;12,4853384"/>
    <s v="43,7698712;11,2555757"/>
    <n v="2018"/>
    <m/>
    <x v="0"/>
  </r>
  <r>
    <s v="R"/>
    <x v="20"/>
    <s v="I"/>
    <s v="Piemont"/>
    <n v="0"/>
    <x v="0"/>
    <x v="347"/>
    <x v="695"/>
    <x v="76"/>
    <s v="2010/2011/2013/-/-"/>
    <s v="2020/2016/2020/-/-"/>
    <x v="0"/>
    <n v="2012"/>
    <s v="86/91/86/-"/>
    <s v="Geschenk Heidi und Otto"/>
    <s v="Geschenk Heidi und Otto"/>
    <m/>
    <m/>
    <n v="0"/>
    <n v="0"/>
    <n v="86"/>
    <n v="2010"/>
    <n v="2020"/>
    <n v="91"/>
    <n v="2011"/>
    <n v="2016"/>
    <n v="86"/>
    <n v="2013"/>
    <n v="2020"/>
    <m/>
    <m/>
    <m/>
    <m/>
    <m/>
    <n v="12.4853384"/>
    <n v="41.894801999999999"/>
    <n v="7.9235490000000004"/>
    <n v="45.060735000000001"/>
    <s v="41,894802;12,4853384"/>
    <s v="45,060735;7,923549"/>
    <n v="2016"/>
    <d v="2020-08-23T00:00:00"/>
    <x v="7"/>
  </r>
  <r>
    <s v="RM"/>
    <x v="8"/>
    <s v="F"/>
    <m/>
    <n v="0"/>
    <x v="0"/>
    <x v="132"/>
    <x v="696"/>
    <x v="1"/>
    <s v="-/-/-/-/-"/>
    <s v="-/-/-/-/-"/>
    <x v="0"/>
    <n v="2011"/>
    <s v="-/-/-/-"/>
    <s v="Einkauf Gottardi"/>
    <s v="Einkauf Gottardi"/>
    <m/>
    <m/>
    <n v="0"/>
    <n v="0"/>
    <s v="-"/>
    <m/>
    <m/>
    <m/>
    <m/>
    <m/>
    <s v="-"/>
    <m/>
    <m/>
    <m/>
    <m/>
    <m/>
    <m/>
    <m/>
    <n v="2.3514615999999999"/>
    <n v="48.856696900000003"/>
    <n v="2.3514615999999999"/>
    <n v="48.856696900000003"/>
    <s v="48,8566969;2,3514616"/>
    <s v="48,8566969;2,3514616"/>
    <n v="9999"/>
    <m/>
    <x v="0"/>
  </r>
  <r>
    <s v="R"/>
    <x v="5"/>
    <s v="A"/>
    <s v="Burgenland"/>
    <n v="0"/>
    <x v="0"/>
    <x v="348"/>
    <x v="697"/>
    <x v="1"/>
    <s v="-/-/-/-/-"/>
    <s v="-/-/-/-/-"/>
    <x v="0"/>
    <m/>
    <s v="-/-/-/CT89,6"/>
    <m/>
    <m/>
    <m/>
    <m/>
    <n v="0"/>
    <n v="0"/>
    <s v="-"/>
    <m/>
    <m/>
    <m/>
    <m/>
    <m/>
    <s v="-"/>
    <m/>
    <m/>
    <s v="CT89,6"/>
    <m/>
    <m/>
    <m/>
    <m/>
    <n v="16.372504200000002"/>
    <n v="48.208353700000004"/>
    <n v="16.416666599999999"/>
    <n v="47.500000100000001"/>
    <s v="48,2083537;16,3725042"/>
    <s v="47,5000001;16,4166666"/>
    <n v="9999"/>
    <m/>
    <x v="0"/>
  </r>
  <r>
    <s v="R"/>
    <x v="6"/>
    <s v="E"/>
    <m/>
    <n v="3"/>
    <x v="0"/>
    <x v="349"/>
    <x v="698"/>
    <x v="1"/>
    <s v="2014/-/-/-/-"/>
    <s v="2027/-/-/-/-"/>
    <x v="81"/>
    <n v="2015"/>
    <s v="94/-/-/-"/>
    <s v="Mpreis"/>
    <s v="Mpreis"/>
    <m/>
    <m/>
    <n v="45"/>
    <n v="0"/>
    <n v="94"/>
    <n v="2014"/>
    <n v="2027"/>
    <m/>
    <m/>
    <m/>
    <s v="-"/>
    <m/>
    <m/>
    <m/>
    <m/>
    <m/>
    <m/>
    <m/>
    <n v="-3.7035825"/>
    <n v="40.416704699999997"/>
    <n v="-3.7035825"/>
    <n v="40.416704699999997"/>
    <s v="40,4167047;-3,7035825"/>
    <s v="40,4167047;-3,7035825"/>
    <n v="2027"/>
    <m/>
    <x v="0"/>
  </r>
  <r>
    <s v="R"/>
    <x v="8"/>
    <s v="A"/>
    <s v="Burgenland"/>
    <n v="2"/>
    <x v="0"/>
    <x v="29"/>
    <x v="699"/>
    <x v="1"/>
    <s v="2016/-/-/-/-"/>
    <s v="2025/-/-/-/-"/>
    <x v="76"/>
    <m/>
    <s v="92/-/92/-"/>
    <s v="ARZ"/>
    <s v="ARZ"/>
    <m/>
    <m/>
    <n v="60"/>
    <n v="0"/>
    <n v="92"/>
    <n v="2016"/>
    <n v="2025"/>
    <m/>
    <m/>
    <m/>
    <n v="92"/>
    <m/>
    <m/>
    <m/>
    <m/>
    <m/>
    <m/>
    <m/>
    <n v="16.372504200000002"/>
    <n v="48.208353700000004"/>
    <n v="16.416666599999999"/>
    <n v="47.500000100000001"/>
    <s v="48,2083537;16,3725042"/>
    <s v="47,5000001;16,4166666"/>
    <n v="2025"/>
    <m/>
    <x v="0"/>
  </r>
  <r>
    <s v="R"/>
    <x v="20"/>
    <s v="I"/>
    <m/>
    <n v="0"/>
    <x v="0"/>
    <x v="350"/>
    <x v="700"/>
    <x v="1"/>
    <s v="-/-/-/-/-"/>
    <s v="-/-/-/-/-"/>
    <x v="0"/>
    <n v="2015"/>
    <s v="-/-/-/-"/>
    <s v="Geschenk Miri&amp;Georg"/>
    <s v="Geschenk Miri&amp;Georg"/>
    <m/>
    <m/>
    <n v="0"/>
    <n v="0"/>
    <s v="-"/>
    <m/>
    <m/>
    <m/>
    <m/>
    <m/>
    <s v="-"/>
    <m/>
    <m/>
    <m/>
    <m/>
    <m/>
    <m/>
    <m/>
    <n v="12.4853384"/>
    <n v="41.894801999999999"/>
    <n v="12.4853384"/>
    <n v="41.894801999999999"/>
    <s v="41,894802;12,4853384"/>
    <s v="41,894802;12,4853384"/>
    <n v="9999"/>
    <m/>
    <x v="0"/>
  </r>
  <r>
    <s v="R"/>
    <x v="16"/>
    <s v="F"/>
    <m/>
    <n v="0"/>
    <x v="0"/>
    <x v="54"/>
    <x v="87"/>
    <x v="1"/>
    <s v="-/-/-/-/-"/>
    <s v="-/-/-/-/-"/>
    <x v="0"/>
    <m/>
    <s v="-/-/-/-"/>
    <m/>
    <m/>
    <m/>
    <m/>
    <n v="0"/>
    <n v="0"/>
    <s v="-"/>
    <m/>
    <m/>
    <m/>
    <m/>
    <m/>
    <s v="-"/>
    <m/>
    <m/>
    <m/>
    <m/>
    <m/>
    <m/>
    <m/>
    <n v="2.3514615999999999"/>
    <n v="48.856696900000003"/>
    <n v="2.3514615999999999"/>
    <n v="48.856696900000003"/>
    <s v="48,8566969;2,3514616"/>
    <s v="48,8566969;2,3514616"/>
    <n v="9999"/>
    <m/>
    <x v="0"/>
  </r>
  <r>
    <s v="R"/>
    <x v="6"/>
    <s v="D"/>
    <s v="Baden-Württemberg"/>
    <n v="0"/>
    <x v="0"/>
    <x v="149"/>
    <x v="701"/>
    <x v="32"/>
    <s v="-/-/-/-/-"/>
    <s v="-/-/-/-/-"/>
    <x v="0"/>
    <n v="2015"/>
    <s v="-/-/-/-"/>
    <s v="Geschenk Eltern"/>
    <s v="Geschenk Eltern"/>
    <m/>
    <m/>
    <n v="0"/>
    <n v="0"/>
    <s v="-"/>
    <m/>
    <m/>
    <m/>
    <m/>
    <m/>
    <s v="-"/>
    <m/>
    <m/>
    <m/>
    <m/>
    <m/>
    <s v="-"/>
    <s v="-"/>
    <n v="13.376935"/>
    <n v="52.516181000000003"/>
    <n v="9.1949533999999993"/>
    <n v="48.629697200000003"/>
    <s v="52,516181;13,376935"/>
    <s v="48,6296972;9,1949534"/>
    <n v="9999"/>
    <m/>
    <x v="0"/>
  </r>
  <r>
    <s v="W"/>
    <x v="5"/>
    <s v="A"/>
    <s v="Steiermark"/>
    <n v="0"/>
    <x v="0"/>
    <x v="351"/>
    <x v="702"/>
    <x v="22"/>
    <s v="-/-/-/-/-"/>
    <s v="-/-/-/-/-"/>
    <x v="0"/>
    <n v="2015"/>
    <s v="-/-/-/-"/>
    <s v="Mitbringsel Helmut"/>
    <s v="Mitbringsel Helmut"/>
    <m/>
    <m/>
    <n v="0"/>
    <n v="0"/>
    <s v="-"/>
    <m/>
    <m/>
    <m/>
    <m/>
    <m/>
    <s v="-"/>
    <m/>
    <m/>
    <m/>
    <m/>
    <m/>
    <m/>
    <m/>
    <n v="16.372504200000002"/>
    <n v="48.208353700000004"/>
    <n v="15.1666665"/>
    <n v="47.250000100000001"/>
    <s v="48,2083537;16,3725042"/>
    <s v="47,2500001;15,1666665"/>
    <n v="9999"/>
    <m/>
    <x v="0"/>
  </r>
  <r>
    <s v="Ü"/>
    <x v="21"/>
    <s v="I"/>
    <s v="Veneto"/>
    <n v="1"/>
    <x v="1"/>
    <x v="352"/>
    <x v="703"/>
    <x v="90"/>
    <s v="-/-/-/-/-"/>
    <s v="-/-/-/-/-"/>
    <x v="0"/>
    <m/>
    <s v="-/-/-/-"/>
    <m/>
    <m/>
    <m/>
    <m/>
    <n v="0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d v="2020-10-03T00:00:00"/>
    <x v="18"/>
  </r>
  <r>
    <s v="Ü"/>
    <x v="21"/>
    <s v="A"/>
    <s v="Burgenland"/>
    <n v="1"/>
    <x v="1"/>
    <x v="353"/>
    <x v="704"/>
    <x v="32"/>
    <s v="-/-/-/-/-"/>
    <s v="-/-/-/-/-"/>
    <x v="0"/>
    <m/>
    <s v="-/-/-/-"/>
    <m/>
    <m/>
    <m/>
    <m/>
    <n v="0"/>
    <n v="0"/>
    <s v="-"/>
    <m/>
    <m/>
    <m/>
    <m/>
    <m/>
    <s v="-"/>
    <m/>
    <m/>
    <m/>
    <m/>
    <m/>
    <m/>
    <m/>
    <n v="16.372504200000002"/>
    <n v="48.208353700000004"/>
    <n v="16.416666599999999"/>
    <n v="47.500000100000001"/>
    <s v="48,2083537;16,3725042"/>
    <s v="47,5000001;16,4166666"/>
    <n v="9999"/>
    <d v="2020-10-03T00:00:00"/>
    <x v="18"/>
  </r>
  <r>
    <s v="Ü"/>
    <x v="15"/>
    <s v="I"/>
    <s v="Veneto"/>
    <n v="1"/>
    <x v="1"/>
    <x v="354"/>
    <x v="705"/>
    <x v="91"/>
    <s v="-/-/-/-/-"/>
    <s v="-/-/-/-/-"/>
    <x v="0"/>
    <m/>
    <s v="-/-/-/-"/>
    <m/>
    <m/>
    <m/>
    <m/>
    <n v="0"/>
    <n v="0"/>
    <s v="-"/>
    <m/>
    <m/>
    <m/>
    <m/>
    <m/>
    <s v="-"/>
    <m/>
    <m/>
    <m/>
    <m/>
    <m/>
    <m/>
    <m/>
    <n v="12.4853384"/>
    <n v="41.894801999999999"/>
    <n v="10.9924122"/>
    <n v="45.438495799999998"/>
    <s v="41,894802;12,4853384"/>
    <s v="45,4384958;10,9924122"/>
    <n v="9999"/>
    <d v="2020-10-03T00:00:00"/>
    <x v="18"/>
  </r>
  <r>
    <m/>
    <x v="0"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3">
  <r>
    <x v="0"/>
    <m/>
    <m/>
    <m/>
    <m/>
    <m/>
    <x v="0"/>
    <x v="0"/>
    <x v="0"/>
    <m/>
    <m/>
    <m/>
    <m/>
    <m/>
    <m/>
    <m/>
    <m/>
    <m/>
    <m/>
    <m/>
  </r>
  <r>
    <x v="1"/>
    <n v="2015"/>
    <s v="F"/>
    <s v="Bordeaux"/>
    <n v="0"/>
    <n v="1"/>
    <x v="1"/>
    <x v="1"/>
    <x v="1"/>
    <s v="-/-/-/-/-"/>
    <s v="-/-/-/-/-"/>
    <n v="0"/>
    <n v="2021"/>
    <s v="-/-/-/-"/>
    <s v="Mitbringsel Eric/Angela"/>
    <s v="Abendessen Eric/Angela"/>
    <m/>
    <m/>
    <n v="0"/>
    <n v="0"/>
  </r>
  <r>
    <x v="2"/>
    <n v="2018"/>
    <s v="A"/>
    <s v="Burgenland"/>
    <n v="0"/>
    <n v="1"/>
    <x v="2"/>
    <x v="2"/>
    <x v="2"/>
    <s v="-/-/-/-/-"/>
    <s v="-/-/-/-/-"/>
    <n v="0"/>
    <n v="2021"/>
    <s v="-/-/-/-"/>
    <s v="Mitbringsel Heidi"/>
    <s v="Geburtstag Moni"/>
    <m/>
    <m/>
    <n v="0"/>
    <n v="0"/>
  </r>
  <r>
    <x v="1"/>
    <n v="2016"/>
    <s v="I"/>
    <s v="Toscana"/>
    <n v="2"/>
    <n v="2"/>
    <x v="3"/>
    <x v="3"/>
    <x v="1"/>
    <s v="2020/2021/-/-/-"/>
    <s v="2030/2036/-/-/-"/>
    <n v="38"/>
    <n v="2021"/>
    <s v="94/93/-/-"/>
    <s v="Mazzei"/>
    <s v="Toskanaurlaub 2021"/>
    <m/>
    <m/>
    <n v="76"/>
    <n v="76"/>
  </r>
  <r>
    <x v="1"/>
    <n v="2019"/>
    <s v="I"/>
    <s v="Toscana"/>
    <n v="3"/>
    <n v="3"/>
    <x v="3"/>
    <x v="4"/>
    <x v="1"/>
    <s v="-/-/-/-/-"/>
    <s v="-/-/-/-/-"/>
    <n v="16.5"/>
    <n v="2021"/>
    <s v="-/-/-/-"/>
    <s v="Mazzei"/>
    <s v="Toskanaurlaub 2021"/>
    <m/>
    <m/>
    <n v="49.5"/>
    <n v="49.5"/>
  </r>
  <r>
    <x v="1"/>
    <n v="2018"/>
    <s v="I"/>
    <s v="Toscana"/>
    <n v="3"/>
    <n v="3"/>
    <x v="3"/>
    <x v="5"/>
    <x v="1"/>
    <s v="-/-/-/-/-"/>
    <s v="-/-/-/-/-"/>
    <n v="18"/>
    <n v="2021"/>
    <s v="-/-/-/-"/>
    <s v="Mazzei"/>
    <s v="Toskanaurlaub 2021"/>
    <m/>
    <m/>
    <n v="54"/>
    <n v="54"/>
  </r>
  <r>
    <x v="1"/>
    <n v="2016"/>
    <s v="I"/>
    <s v="Toscana"/>
    <n v="9"/>
    <n v="3"/>
    <x v="4"/>
    <x v="6"/>
    <x v="3"/>
    <s v="-/-/-/-/-"/>
    <s v="-/-/-/-/-"/>
    <n v="24.5"/>
    <n v="2021"/>
    <s v="-/-/-/-"/>
    <s v="Cafaggio"/>
    <s v="Toskanaurlaub 2021"/>
    <m/>
    <m/>
    <n v="220.5"/>
    <n v="73.5"/>
  </r>
  <r>
    <x v="1"/>
    <n v="2016"/>
    <s v="I"/>
    <s v="Toscana"/>
    <n v="3"/>
    <n v="3"/>
    <x v="4"/>
    <x v="7"/>
    <x v="1"/>
    <s v="-/-/-/-/-"/>
    <s v="-/-/-/-/-"/>
    <n v="26.5"/>
    <n v="2021"/>
    <s v="-/-/-/-"/>
    <s v="Cafaggio"/>
    <s v="Toskanaurlaub 2021"/>
    <m/>
    <m/>
    <n v="79.5"/>
    <n v="79.5"/>
  </r>
  <r>
    <x v="3"/>
    <n v="2015"/>
    <s v="I"/>
    <s v="Toscana"/>
    <n v="1"/>
    <n v="1"/>
    <x v="4"/>
    <x v="8"/>
    <x v="4"/>
    <s v="2019/-/-/-/-"/>
    <s v="2028/-/-/-/-"/>
    <n v="72"/>
    <n v="2021"/>
    <s v="93/-/-/-"/>
    <s v="Cafaggio"/>
    <s v="Toskanaurlaub 2021"/>
    <m/>
    <m/>
    <n v="72"/>
    <n v="72"/>
  </r>
  <r>
    <x v="1"/>
    <n v="2018"/>
    <s v="I"/>
    <s v="Toscana"/>
    <n v="6"/>
    <n v="3"/>
    <x v="5"/>
    <x v="4"/>
    <x v="5"/>
    <s v="2021/2023/-/-/-"/>
    <s v="2024/2038/-/-/-"/>
    <n v="13.3"/>
    <n v="2021"/>
    <s v="88/93/-/-"/>
    <s v="Badia a Coltibuono"/>
    <s v="Toskanaurlaub 2021"/>
    <m/>
    <m/>
    <n v="79.800000000000011"/>
    <n v="39.900000000000006"/>
  </r>
  <r>
    <x v="1"/>
    <n v="2016"/>
    <s v="I"/>
    <s v="Toscana"/>
    <n v="4"/>
    <n v="4"/>
    <x v="5"/>
    <x v="9"/>
    <x v="5"/>
    <s v="2021/-/-/-/-"/>
    <s v="2030/-/-/-/-"/>
    <n v="26.9"/>
    <n v="2021"/>
    <s v="93/-/-/-"/>
    <s v="Badia a Coltibuono"/>
    <s v="Toskanaurlaub 2021"/>
    <m/>
    <m/>
    <n v="107.6"/>
    <n v="107.6"/>
  </r>
  <r>
    <x v="1"/>
    <n v="2015"/>
    <s v="I"/>
    <s v="Toscana"/>
    <n v="2"/>
    <n v="2"/>
    <x v="5"/>
    <x v="10"/>
    <x v="5"/>
    <s v="2019/2020/-/-/-"/>
    <s v="2030/2028/-/-/-"/>
    <n v="49"/>
    <n v="2021"/>
    <s v="94/90/-/-"/>
    <s v="Badia a Coltibuono"/>
    <s v="Toskanaurlaub 2021"/>
    <m/>
    <m/>
    <n v="98"/>
    <n v="98"/>
  </r>
  <r>
    <x v="2"/>
    <n v="2012"/>
    <s v="I"/>
    <s v="Toscana"/>
    <n v="2"/>
    <n v="2"/>
    <x v="5"/>
    <x v="11"/>
    <x v="6"/>
    <s v="-/2021/-/-/-"/>
    <s v="-/2030/-/-/-"/>
    <n v="35"/>
    <n v="2021"/>
    <s v="-/93/-/-"/>
    <s v="Badia a Coltibuono"/>
    <s v="Toskanaurlaub 2021"/>
    <m/>
    <m/>
    <n v="70"/>
    <n v="70"/>
  </r>
  <r>
    <x v="2"/>
    <n v="2007"/>
    <s v="I"/>
    <s v="Toscana"/>
    <n v="1"/>
    <n v="1"/>
    <x v="5"/>
    <x v="12"/>
    <x v="5"/>
    <s v="2021/-/-/-/-"/>
    <s v="2040/-/-/-/-"/>
    <n v="57"/>
    <n v="2021"/>
    <s v="95/-/-/-"/>
    <s v="Badia a Coltibuono"/>
    <s v="Toskanaurlaub 2021"/>
    <m/>
    <m/>
    <n v="57"/>
    <n v="57"/>
  </r>
  <r>
    <x v="1"/>
    <n v="2018"/>
    <s v="I"/>
    <s v="Toscana"/>
    <n v="15"/>
    <n v="9"/>
    <x v="6"/>
    <x v="4"/>
    <x v="1"/>
    <s v="2020/2021/-/-/-"/>
    <s v="2027/2030/-/-/-"/>
    <n v="18"/>
    <n v="2021"/>
    <s v="92/92/-/-"/>
    <s v="Castello dei Rampolla"/>
    <s v="Toskanaurlaub 2021"/>
    <m/>
    <m/>
    <n v="270"/>
    <n v="162"/>
  </r>
  <r>
    <x v="1"/>
    <n v="2017"/>
    <s v="I"/>
    <s v="Toscana"/>
    <n v="6"/>
    <n v="6"/>
    <x v="6"/>
    <x v="13"/>
    <x v="1"/>
    <s v="2022/2024/-/-/-"/>
    <s v="2040/2043/-/-/-"/>
    <n v="40"/>
    <n v="2021"/>
    <s v="95/95/-/-"/>
    <s v="Castello dei Rampolla"/>
    <s v="Toskanaurlaub 2021"/>
    <m/>
    <m/>
    <n v="240"/>
    <n v="240"/>
  </r>
  <r>
    <x v="1"/>
    <n v="2019"/>
    <s v="I"/>
    <s v="Toscana"/>
    <n v="3"/>
    <n v="3"/>
    <x v="6"/>
    <x v="14"/>
    <x v="3"/>
    <s v="-/-/-/-/-"/>
    <s v="-/-/-/-/-"/>
    <n v="25"/>
    <n v="2021"/>
    <s v="-/-/-/-"/>
    <s v="Castello dei Rampolla"/>
    <s v="Toskanaurlaub 2021"/>
    <m/>
    <m/>
    <n v="75"/>
    <n v="75"/>
  </r>
  <r>
    <x v="2"/>
    <n v="2011"/>
    <s v="I"/>
    <s v="Toscana"/>
    <n v="2"/>
    <n v="2"/>
    <x v="7"/>
    <x v="11"/>
    <x v="5"/>
    <s v="-/-/-/-/-"/>
    <s v="-/-/-/-/-"/>
    <n v="45"/>
    <n v="2021"/>
    <s v="-/-/-/-"/>
    <s v="Fontodi"/>
    <s v="Toskanaurlaub 2021"/>
    <m/>
    <m/>
    <n v="90"/>
    <n v="90"/>
  </r>
  <r>
    <x v="1"/>
    <n v="2018"/>
    <s v="I"/>
    <s v="Toscana"/>
    <n v="12"/>
    <n v="6"/>
    <x v="7"/>
    <x v="4"/>
    <x v="5"/>
    <s v="-/2021/-/-/-"/>
    <s v="-/2030/-/-/-"/>
    <n v="21"/>
    <n v="2021"/>
    <s v="-/92/-/-"/>
    <s v="Fontodi"/>
    <s v="Toskanaurlaub 2021"/>
    <m/>
    <m/>
    <n v="252"/>
    <n v="126"/>
  </r>
  <r>
    <x v="1"/>
    <n v="2018"/>
    <s v="I"/>
    <s v="Toscana"/>
    <n v="2"/>
    <n v="2"/>
    <x v="7"/>
    <x v="15"/>
    <x v="7"/>
    <s v="-/2023/-/-/-"/>
    <s v="-/2029/-/-/-"/>
    <n v="35"/>
    <n v="2021"/>
    <s v="-/89/-/-"/>
    <s v="Fontodi"/>
    <s v="Toskanaurlaub 2021"/>
    <m/>
    <m/>
    <n v="70"/>
    <n v="70"/>
  </r>
  <r>
    <x v="1"/>
    <n v="2017"/>
    <s v="I"/>
    <s v="Toscana"/>
    <n v="1"/>
    <n v="1"/>
    <x v="7"/>
    <x v="16"/>
    <x v="5"/>
    <s v="2021/2022/-/-/-"/>
    <s v="2045/2040/-/-/-"/>
    <n v="85"/>
    <n v="2021"/>
    <s v="96/95/-/-"/>
    <s v="Fontodi"/>
    <s v="Toskanaurlaub 2021"/>
    <m/>
    <m/>
    <n v="85"/>
    <n v="85"/>
  </r>
  <r>
    <x v="4"/>
    <n v="2020"/>
    <s v="I"/>
    <s v="Toscana"/>
    <n v="3"/>
    <n v="3"/>
    <x v="7"/>
    <x v="17"/>
    <x v="5"/>
    <s v="-/-/-/-/-"/>
    <s v="-/-/-/-/-"/>
    <n v="16"/>
    <n v="2021"/>
    <s v="-/-/-/-"/>
    <s v="Fontodi"/>
    <s v="Toskanaurlaub 2021"/>
    <m/>
    <m/>
    <n v="48"/>
    <n v="48"/>
  </r>
  <r>
    <x v="1"/>
    <n v="2012"/>
    <s v="I"/>
    <s v="Umbrien"/>
    <n v="2"/>
    <n v="2"/>
    <x v="8"/>
    <x v="18"/>
    <x v="8"/>
    <s v="-/-/-/-/-"/>
    <s v="-/-/-/-/-"/>
    <n v="24"/>
    <n v="2021"/>
    <s v="-/-/-/-"/>
    <s v="Arnaldo Caprai"/>
    <s v="Apulien 2021"/>
    <m/>
    <m/>
    <n v="48"/>
    <n v="48"/>
  </r>
  <r>
    <x v="4"/>
    <n v="2019"/>
    <s v="I"/>
    <s v="Umbrien"/>
    <n v="2"/>
    <n v="1"/>
    <x v="8"/>
    <x v="19"/>
    <x v="8"/>
    <s v="-/-/-/-/-"/>
    <s v="-/-/-/-/-"/>
    <n v="18"/>
    <n v="2021"/>
    <s v="-/-/-/-"/>
    <s v="Arnaldo Caprai"/>
    <s v="Apulien 2021"/>
    <m/>
    <m/>
    <n v="36"/>
    <n v="18"/>
  </r>
  <r>
    <x v="1"/>
    <n v="2016"/>
    <s v="I"/>
    <s v="Umbrien"/>
    <n v="6"/>
    <n v="4"/>
    <x v="8"/>
    <x v="20"/>
    <x v="8"/>
    <s v="2021/-/-/-/-"/>
    <s v="2038/-/-/-/-"/>
    <n v="24"/>
    <n v="2021"/>
    <s v="94/-/-/-"/>
    <s v="Arnaldo Caprai"/>
    <s v="Apulien 2021"/>
    <m/>
    <m/>
    <n v="144"/>
    <n v="96"/>
  </r>
  <r>
    <x v="5"/>
    <n v="2016"/>
    <s v="I"/>
    <s v="Umbrien"/>
    <n v="1"/>
    <n v="1"/>
    <x v="8"/>
    <x v="20"/>
    <x v="8"/>
    <s v="2021/-/-/-/-"/>
    <s v="2038/-/-/-/-"/>
    <n v="120"/>
    <n v="2021"/>
    <s v="94/-/-/-"/>
    <s v="Arnaldo Caprai"/>
    <s v="Apulien 2021"/>
    <m/>
    <m/>
    <n v="120"/>
    <n v="120"/>
  </r>
  <r>
    <x v="1"/>
    <n v="2017"/>
    <s v="I"/>
    <s v="Umbrien"/>
    <n v="1"/>
    <n v="1"/>
    <x v="8"/>
    <x v="21"/>
    <x v="8"/>
    <s v="-/-/-/-/-"/>
    <s v="-/-/-/-/-"/>
    <n v="35"/>
    <n v="2021"/>
    <s v="-/-/-/-"/>
    <s v="Arnaldo Caprai"/>
    <s v="Apulien 2021"/>
    <m/>
    <m/>
    <n v="35"/>
    <n v="35"/>
  </r>
  <r>
    <x v="1"/>
    <n v="2015"/>
    <s v="I"/>
    <s v="Umbrien"/>
    <n v="1"/>
    <n v="1"/>
    <x v="8"/>
    <x v="22"/>
    <x v="8"/>
    <s v="2022/-/-/-/-"/>
    <s v="2040/-/-/-/-"/>
    <n v="50"/>
    <n v="2021"/>
    <s v="96/-/-/-"/>
    <s v="Arnaldo Caprai"/>
    <s v="Apulien 2021"/>
    <m/>
    <m/>
    <n v="50"/>
    <n v="50"/>
  </r>
  <r>
    <x v="1"/>
    <n v="2015"/>
    <s v="I"/>
    <s v="Umbrien"/>
    <n v="6"/>
    <n v="3"/>
    <x v="8"/>
    <x v="22"/>
    <x v="8"/>
    <s v="2022/-/-/-/-"/>
    <s v="2040/-/-/-/-"/>
    <n v="42"/>
    <n v="2021"/>
    <s v="96/-/-/-"/>
    <s v="Enoteca Properzio"/>
    <s v="Apulien 2021"/>
    <m/>
    <m/>
    <n v="252"/>
    <n v="126"/>
  </r>
  <r>
    <x v="1"/>
    <n v="2012"/>
    <s v="I"/>
    <s v="Umbrien"/>
    <n v="2"/>
    <n v="1"/>
    <x v="9"/>
    <x v="23"/>
    <x v="8"/>
    <s v="-/-/-/-/-"/>
    <s v="-/-/-/-/-"/>
    <n v="60"/>
    <n v="2021"/>
    <s v="-/-/-/-"/>
    <s v="Enoteca Properzio"/>
    <s v="Apulien 2021"/>
    <m/>
    <m/>
    <n v="120"/>
    <n v="60"/>
  </r>
  <r>
    <x v="1"/>
    <n v="2014"/>
    <s v="I"/>
    <s v="Apulien"/>
    <n v="1"/>
    <n v="1"/>
    <x v="10"/>
    <x v="24"/>
    <x v="9"/>
    <s v="-/-/-/-/-"/>
    <s v="-/-/-/-/-"/>
    <n v="26.5"/>
    <n v="2021"/>
    <s v="-/-/-/-"/>
    <s v="Enoteca Divino (Maglie)"/>
    <s v="Apulien 2021"/>
    <m/>
    <m/>
    <n v="26.5"/>
    <n v="26.5"/>
  </r>
  <r>
    <x v="1"/>
    <n v="2015"/>
    <s v="I"/>
    <s v="Apulien"/>
    <n v="1"/>
    <n v="1"/>
    <x v="11"/>
    <x v="25"/>
    <x v="10"/>
    <s v="-/-/-/-/-"/>
    <s v="-/-/-/-/-"/>
    <n v="39.9"/>
    <n v="2021"/>
    <s v="-/-/-/-"/>
    <s v="Enoteca Divino (Maglie)"/>
    <s v="Apulien 2021"/>
    <m/>
    <m/>
    <n v="39.9"/>
    <n v="39.9"/>
  </r>
  <r>
    <x v="1"/>
    <n v="2015"/>
    <s v="I"/>
    <s v="Apulien"/>
    <n v="1"/>
    <n v="1"/>
    <x v="11"/>
    <x v="26"/>
    <x v="10"/>
    <s v="-/-/-/-/-"/>
    <s v="-/-/-/-/-"/>
    <n v="39.9"/>
    <n v="2021"/>
    <s v="-/-/-/-"/>
    <s v="Enoteca Divino (Maglie)"/>
    <s v="Apulien 2021"/>
    <m/>
    <m/>
    <n v="39.9"/>
    <n v="39.9"/>
  </r>
  <r>
    <x v="2"/>
    <n v="2015"/>
    <s v="I"/>
    <s v="Apulien"/>
    <n v="1"/>
    <n v="1"/>
    <x v="12"/>
    <x v="27"/>
    <x v="10"/>
    <s v="-/-/-/-/-"/>
    <s v="-/-/-/-/-"/>
    <n v="26"/>
    <n v="2021"/>
    <s v="-/-/-/-"/>
    <s v="Enoteca Mieravigliosa (Maglie)"/>
    <s v="Apulien 2021"/>
    <m/>
    <m/>
    <n v="26"/>
    <n v="26"/>
  </r>
  <r>
    <x v="1"/>
    <n v="2015"/>
    <s v="I"/>
    <s v="Apulien"/>
    <n v="1"/>
    <n v="1"/>
    <x v="13"/>
    <x v="28"/>
    <x v="11"/>
    <s v="-/-/-/-/-"/>
    <s v="-/-/-/-/-"/>
    <n v="23"/>
    <n v="2021"/>
    <s v="-/-/-/-"/>
    <s v="Enoteca Mieravigliosa (Maglie)"/>
    <s v="Apulien 2021"/>
    <m/>
    <m/>
    <n v="23"/>
    <n v="23"/>
  </r>
  <r>
    <x v="1"/>
    <n v="2015"/>
    <s v="I"/>
    <s v="Apulien"/>
    <n v="1"/>
    <n v="1"/>
    <x v="14"/>
    <x v="29"/>
    <x v="11"/>
    <s v="-/-/-/-/-"/>
    <s v="-/-/-/-/-"/>
    <n v="31"/>
    <n v="2021"/>
    <s v="-/-/-/-"/>
    <s v="Enoteca Mieravigliosa (Maglie)"/>
    <s v="Apulien 2021"/>
    <m/>
    <m/>
    <n v="31"/>
    <n v="31"/>
  </r>
  <r>
    <x v="2"/>
    <n v="2018"/>
    <s v="I"/>
    <s v="Apulien"/>
    <n v="2"/>
    <n v="1"/>
    <x v="15"/>
    <x v="30"/>
    <x v="10"/>
    <s v="-/-/-/-/-"/>
    <s v="-/-/-/-/-"/>
    <n v="16.2"/>
    <n v="2021"/>
    <s v="-/-/-/-"/>
    <s v="Cantina Menhir"/>
    <s v="Apulien 2021"/>
    <m/>
    <m/>
    <n v="32.4"/>
    <n v="16.2"/>
  </r>
  <r>
    <x v="1"/>
    <n v="2016"/>
    <s v="I"/>
    <s v="Apulien"/>
    <n v="1"/>
    <n v="1"/>
    <x v="16"/>
    <x v="31"/>
    <x v="10"/>
    <s v="-/-/-/-/-"/>
    <s v="-/-/-/-/-"/>
    <n v="100"/>
    <n v="2021"/>
    <s v="-/-/-/-"/>
    <s v="Gianfranco Fino"/>
    <s v="Apulien 2021"/>
    <m/>
    <m/>
    <n v="100"/>
    <n v="100"/>
  </r>
  <r>
    <x v="2"/>
    <n v="2018"/>
    <s v="I"/>
    <s v="Apulien"/>
    <n v="2"/>
    <n v="1"/>
    <x v="16"/>
    <x v="32"/>
    <x v="10"/>
    <s v="-/-/-/-/-"/>
    <s v="-/-/-/-/-"/>
    <n v="45"/>
    <n v="2021"/>
    <s v="-/-/-/-"/>
    <s v="Gianfranco Fino"/>
    <s v="Apulien 2021"/>
    <m/>
    <m/>
    <n v="90"/>
    <n v="45"/>
  </r>
  <r>
    <x v="6"/>
    <n v="2018"/>
    <s v="I"/>
    <s v="Apulien"/>
    <n v="2"/>
    <n v="2"/>
    <x v="16"/>
    <x v="33"/>
    <x v="10"/>
    <s v="-/-/-/-/-"/>
    <s v="-/-/-/-/-"/>
    <n v="35"/>
    <n v="2021"/>
    <s v="-/-/-/-"/>
    <s v="Gianfranco Fino"/>
    <s v="Apulien 2021"/>
    <m/>
    <m/>
    <n v="70"/>
    <n v="70"/>
  </r>
  <r>
    <x v="3"/>
    <n v="2019"/>
    <s v="I"/>
    <s v="Apulien"/>
    <n v="1"/>
    <n v="1"/>
    <x v="16"/>
    <x v="34"/>
    <x v="10"/>
    <s v="-/-/-/-/-"/>
    <s v="-/-/-/-/-"/>
    <n v="100"/>
    <n v="2021"/>
    <s v="-/-/-/-"/>
    <s v="Gianfranco Fino"/>
    <s v="Apulien 2021"/>
    <m/>
    <m/>
    <n v="100"/>
    <n v="100"/>
  </r>
  <r>
    <x v="1"/>
    <n v="2018"/>
    <s v="I"/>
    <s v="Apulien"/>
    <n v="3"/>
    <n v="3"/>
    <x v="16"/>
    <x v="35"/>
    <x v="10"/>
    <s v="-/-/-/-/-"/>
    <s v="-/-/-/-/-"/>
    <n v="34"/>
    <n v="2021"/>
    <s v="-/-/-/-"/>
    <s v="Gianfranco Fino"/>
    <s v="Apulien 2021"/>
    <m/>
    <m/>
    <n v="102"/>
    <n v="102"/>
  </r>
  <r>
    <x v="1"/>
    <n v="2018"/>
    <s v="I"/>
    <s v="Apulien"/>
    <n v="3"/>
    <n v="4"/>
    <x v="16"/>
    <x v="36"/>
    <x v="11"/>
    <s v="-/-/-/-/-"/>
    <s v="-/-/-/-/-"/>
    <n v="45"/>
    <n v="2021"/>
    <s v="-/-/-/-"/>
    <s v="Gianfranco Fino"/>
    <s v="Apulien 2021"/>
    <m/>
    <m/>
    <n v="135"/>
    <n v="180"/>
  </r>
  <r>
    <x v="1"/>
    <n v="2019"/>
    <s v="I"/>
    <s v="Apulien"/>
    <n v="3"/>
    <n v="2"/>
    <x v="16"/>
    <x v="34"/>
    <x v="10"/>
    <s v="-/-/-/-/-"/>
    <s v="-/-/-/-/-"/>
    <n v="45"/>
    <n v="2021"/>
    <s v="-/-/-/-"/>
    <s v="Gianfranco Fino"/>
    <s v="Apulien 2021"/>
    <m/>
    <m/>
    <n v="135"/>
    <n v="90"/>
  </r>
  <r>
    <x v="1"/>
    <n v="2018"/>
    <s v="I"/>
    <s v="Apulien"/>
    <n v="3"/>
    <n v="1"/>
    <x v="17"/>
    <x v="37"/>
    <x v="12"/>
    <s v="-/-/-/-/-"/>
    <s v="-/-/-/-/-"/>
    <n v="10"/>
    <n v="2021"/>
    <s v="-/-/-/-"/>
    <s v="I Pastini"/>
    <s v="Apulien 2021"/>
    <m/>
    <m/>
    <n v="30"/>
    <n v="10"/>
  </r>
  <r>
    <x v="6"/>
    <s v="NV"/>
    <s v="I"/>
    <s v="Apulien"/>
    <n v="3"/>
    <n v="1"/>
    <x v="17"/>
    <x v="38"/>
    <x v="13"/>
    <s v="-/-/-/-/-"/>
    <s v="-/-/-/-/-"/>
    <n v="8"/>
    <n v="2021"/>
    <s v="-/-/-/-"/>
    <s v="I Pastini"/>
    <s v="Apulien 2021"/>
    <m/>
    <m/>
    <n v="24"/>
    <n v="8"/>
  </r>
  <r>
    <x v="4"/>
    <n v="2020"/>
    <s v="I"/>
    <s v="Apulien"/>
    <n v="3"/>
    <n v="0"/>
    <x v="17"/>
    <x v="39"/>
    <x v="14"/>
    <s v="-/-/-/-/-"/>
    <s v="-/-/-/-/-"/>
    <n v="10"/>
    <n v="2021"/>
    <s v="-/-/-/-"/>
    <s v="I Pastini"/>
    <s v="Apulien 2021"/>
    <m/>
    <m/>
    <n v="30"/>
    <n v="0"/>
  </r>
  <r>
    <x v="4"/>
    <n v="2020"/>
    <s v="I"/>
    <s v="Apulien"/>
    <n v="3"/>
    <n v="1"/>
    <x v="17"/>
    <x v="40"/>
    <x v="6"/>
    <s v="-/-/-/-/-"/>
    <s v="-/-/-/-/-"/>
    <n v="6.5"/>
    <n v="2021"/>
    <s v="-/-/-/-"/>
    <s v="I Pastini"/>
    <s v="Apulien 2021"/>
    <m/>
    <m/>
    <n v="19.5"/>
    <n v="6.5"/>
  </r>
  <r>
    <x v="4"/>
    <n v="2019"/>
    <s v="NZ"/>
    <s v="NZ"/>
    <n v="0"/>
    <n v="1"/>
    <x v="18"/>
    <x v="41"/>
    <x v="15"/>
    <s v="2020/2020/-/2019/-"/>
    <s v="2021/2020/-/2022/-"/>
    <n v="0"/>
    <n v="2021"/>
    <s v="88/93/-/90,5"/>
    <s v="Geschenk Kirchers"/>
    <s v="Brisket 2021"/>
    <m/>
    <m/>
    <n v="0"/>
    <n v="0"/>
  </r>
  <r>
    <x v="4"/>
    <n v="2014"/>
    <s v="A"/>
    <s v="NÖ"/>
    <n v="0"/>
    <n v="1"/>
    <x v="19"/>
    <x v="42"/>
    <x v="16"/>
    <s v="2020/2015/-/2019/-"/>
    <s v="2028/2020/-/2019/-"/>
    <n v="0"/>
    <n v="2021"/>
    <s v="87/92/-/94,5"/>
    <s v="Geschenk Laschitz"/>
    <s v="Brisket 2021"/>
    <m/>
    <m/>
    <n v="0"/>
    <n v="0"/>
  </r>
  <r>
    <x v="1"/>
    <n v="2018"/>
    <s v="I"/>
    <s v="Latium"/>
    <n v="1"/>
    <n v="1"/>
    <x v="20"/>
    <x v="43"/>
    <x v="1"/>
    <s v="-/-/-/-/-"/>
    <s v="-/-/-/-/-"/>
    <n v="52"/>
    <n v="2021"/>
    <s v="-/-/-/-"/>
    <s v="Weinladen Rom &quot;Il Vinaio&quot;, Viglioglia Silvio"/>
    <s v="Rombesuch Lilli 06/2021"/>
    <m/>
    <m/>
    <n v="52"/>
    <n v="52"/>
  </r>
  <r>
    <x v="4"/>
    <n v="2019"/>
    <s v="I"/>
    <s v="Südtirol"/>
    <n v="3"/>
    <m/>
    <x v="21"/>
    <x v="41"/>
    <x v="15"/>
    <s v="-/-/-/-/-"/>
    <s v="-/-/-/-/-"/>
    <n v="11.4"/>
    <n v="2021"/>
    <s v="-/-/-/-"/>
    <s v="Weingut Rottensteiner"/>
    <s v="Bozenausflug 22.5.2ß21"/>
    <m/>
    <m/>
    <n v="34.200000000000003"/>
    <n v="0"/>
  </r>
  <r>
    <x v="1"/>
    <n v="2017"/>
    <s v="I"/>
    <s v="Südtirol"/>
    <n v="6"/>
    <m/>
    <x v="21"/>
    <x v="44"/>
    <x v="17"/>
    <s v="-/-/-/-/-"/>
    <s v="-/-/-/-/-"/>
    <n v="12.4"/>
    <n v="2021"/>
    <s v="-/-/-/-"/>
    <s v="Weingut Rottensteiner"/>
    <s v="Bozenausflug 22.5.2ß21"/>
    <m/>
    <m/>
    <n v="74.400000000000006"/>
    <n v="0"/>
  </r>
  <r>
    <x v="1"/>
    <n v="2017"/>
    <s v="I"/>
    <s v="Südtirol"/>
    <n v="3"/>
    <n v="1"/>
    <x v="21"/>
    <x v="45"/>
    <x v="17"/>
    <s v="-/-/-/-/-"/>
    <s v="-/-/-/-/-"/>
    <n v="20.8"/>
    <n v="2021"/>
    <s v="-/-/-/-"/>
    <s v="Weingut Rottensteiner"/>
    <s v="Bozenausflug 22.5.2ß21"/>
    <m/>
    <m/>
    <n v="62.400000000000006"/>
    <n v="20.8"/>
  </r>
  <r>
    <x v="1"/>
    <n v="2019"/>
    <s v="I"/>
    <s v="Südtirol"/>
    <n v="6"/>
    <n v="0"/>
    <x v="21"/>
    <x v="46"/>
    <x v="18"/>
    <s v="-/-/-/-/-"/>
    <s v="-/-/-/-/-"/>
    <n v="11.8"/>
    <n v="2021"/>
    <s v="-/-/-/-"/>
    <s v="Weingut Rottensteiner"/>
    <s v="Bozenausflug 22.5.2ß21"/>
    <m/>
    <m/>
    <n v="70.800000000000011"/>
    <n v="0"/>
  </r>
  <r>
    <x v="3"/>
    <n v="2018"/>
    <s v="I"/>
    <s v="Südtirol"/>
    <n v="1"/>
    <n v="1"/>
    <x v="22"/>
    <x v="47"/>
    <x v="17"/>
    <s v="-/-/-/-/-"/>
    <s v="-/-/-/-/-"/>
    <n v="69.8"/>
    <n v="2021"/>
    <s v="-/-/-/-"/>
    <s v="Ansitz Waldgries"/>
    <s v="Bozenausflug 22.5.2ß21"/>
    <m/>
    <m/>
    <n v="69.8"/>
    <n v="69.8"/>
  </r>
  <r>
    <x v="1"/>
    <n v="2018"/>
    <s v="I"/>
    <s v="Südtirol"/>
    <n v="9"/>
    <n v="6"/>
    <x v="22"/>
    <x v="44"/>
    <x v="17"/>
    <s v="-/-/-/-/-"/>
    <s v="-/-/-/-/-"/>
    <n v="20"/>
    <n v="2021"/>
    <s v="-/-/-/-"/>
    <s v="Ansitz Waldgries"/>
    <s v="Bozenausflug 22.5.2ß21"/>
    <m/>
    <m/>
    <n v="180"/>
    <n v="120"/>
  </r>
  <r>
    <x v="1"/>
    <n v="2018"/>
    <s v="I"/>
    <s v="Südtirol"/>
    <n v="3"/>
    <n v="3"/>
    <x v="22"/>
    <x v="47"/>
    <x v="17"/>
    <s v="-/-/-/-/-"/>
    <s v="-/-/-/-/-"/>
    <n v="33.5"/>
    <n v="2021"/>
    <s v="-/-/-/-"/>
    <s v="Ansitz Waldgries"/>
    <s v="Bozenausflug 22.5.2ß21"/>
    <m/>
    <m/>
    <n v="100.5"/>
    <n v="100.5"/>
  </r>
  <r>
    <x v="4"/>
    <n v="2020"/>
    <s v="I"/>
    <s v="Südtirol"/>
    <n v="3"/>
    <n v="0"/>
    <x v="23"/>
    <x v="48"/>
    <x v="19"/>
    <s v="-/-/-/-/-"/>
    <s v="-/-/-/-/-"/>
    <n v="13"/>
    <n v="2021"/>
    <s v="-/-/-/-"/>
    <s v="Kellerei Unterganzner"/>
    <s v="Bozenausflug 22.5.2ß21"/>
    <m/>
    <m/>
    <n v="39"/>
    <n v="0"/>
  </r>
  <r>
    <x v="1"/>
    <n v="2018"/>
    <s v="I"/>
    <s v="Südtirol"/>
    <n v="9"/>
    <n v="6"/>
    <x v="23"/>
    <x v="49"/>
    <x v="4"/>
    <s v="-/-/-/-/-"/>
    <s v="-/-/-/-/-"/>
    <n v="22"/>
    <n v="2021"/>
    <s v="-/-/-/-"/>
    <s v="Kellerei Unterganzner"/>
    <s v="Bozenausflug 22.5.2ß21"/>
    <m/>
    <m/>
    <n v="198"/>
    <n v="132"/>
  </r>
  <r>
    <x v="1"/>
    <n v="2018"/>
    <s v="I"/>
    <s v="Südtirol"/>
    <n v="3"/>
    <n v="3"/>
    <x v="23"/>
    <x v="44"/>
    <x v="17"/>
    <s v="-/-/-/-/-"/>
    <s v="-/-/-/-/-"/>
    <n v="22"/>
    <n v="2021"/>
    <s v="-/-/-/-"/>
    <s v="Kellerei Unterganzner"/>
    <s v="Bozenausflug 22.5.2ß21"/>
    <m/>
    <m/>
    <n v="66"/>
    <n v="66"/>
  </r>
  <r>
    <x v="4"/>
    <n v="2019"/>
    <s v="A"/>
    <s v="Steiermark"/>
    <n v="2"/>
    <m/>
    <x v="24"/>
    <x v="50"/>
    <x v="20"/>
    <s v="-/-/-/-/-"/>
    <s v="-/-/-/-/-"/>
    <n v="11.79"/>
    <n v="2021"/>
    <s v="-/-/-/-"/>
    <s v="Bestellung Vinorama 05_2021"/>
    <s v="Bestellung Vinorama 05_2021"/>
    <m/>
    <m/>
    <n v="23.58"/>
    <n v="0"/>
  </r>
  <r>
    <x v="4"/>
    <n v="2019"/>
    <s v="I"/>
    <s v="Südtirol"/>
    <n v="2"/>
    <m/>
    <x v="25"/>
    <x v="51"/>
    <x v="21"/>
    <s v="-/-/-/-/-"/>
    <s v="-/-/-/-/-"/>
    <n v="13.68"/>
    <n v="2021"/>
    <s v="-/-/-/-"/>
    <s v="Bestellung Vinorama 05_2021"/>
    <s v="Bestellung Vinorama 05_2021"/>
    <m/>
    <m/>
    <n v="27.36"/>
    <n v="0"/>
  </r>
  <r>
    <x v="4"/>
    <n v="2019"/>
    <s v="A"/>
    <s v="Burgenland"/>
    <n v="2"/>
    <m/>
    <x v="26"/>
    <x v="52"/>
    <x v="22"/>
    <s v="-/-/-/-/-"/>
    <s v="-/-/-/-/-"/>
    <n v="11.44"/>
    <n v="2021"/>
    <s v="-/-/-/-"/>
    <s v="Bestellung Vinorama 05_2021"/>
    <s v="Bestellung Vinorama 05_2021"/>
    <m/>
    <m/>
    <n v="22.88"/>
    <n v="0"/>
  </r>
  <r>
    <x v="1"/>
    <n v="2015"/>
    <s v="A"/>
    <s v="Burgenland"/>
    <n v="2"/>
    <m/>
    <x v="27"/>
    <x v="53"/>
    <x v="1"/>
    <s v="-/-/-/-/-"/>
    <s v="-/-/-/-/-"/>
    <n v="14.13"/>
    <n v="2021"/>
    <s v="-/-/-/-"/>
    <s v="Bestellung Vinorama 05_2021"/>
    <s v="Bestellung Vinorama 05_2021"/>
    <m/>
    <m/>
    <n v="28.26"/>
    <n v="0"/>
  </r>
  <r>
    <x v="1"/>
    <n v="2019"/>
    <s v="A"/>
    <s v="Burgenland"/>
    <n v="2"/>
    <m/>
    <x v="28"/>
    <x v="54"/>
    <x v="3"/>
    <s v="-/-/-/-/-"/>
    <s v="-/-/-/-/-"/>
    <n v="12.69"/>
    <n v="2021"/>
    <s v="-/-/-/-"/>
    <s v="Bestellung Vinorama 05_2021"/>
    <s v="Bestellung Vinorama 05_2021"/>
    <m/>
    <m/>
    <n v="25.38"/>
    <n v="0"/>
  </r>
  <r>
    <x v="1"/>
    <n v="2019"/>
    <s v="A"/>
    <s v="Burgenland"/>
    <n v="2"/>
    <m/>
    <x v="29"/>
    <x v="55"/>
    <x v="23"/>
    <s v="-/-/-/-/-"/>
    <s v="-/-/-/-/-"/>
    <n v="11.5"/>
    <n v="2021"/>
    <s v="-/-/-/-"/>
    <s v="Bestellung Vinorama 05_2021"/>
    <s v="Bestellung Vinorama 05_2021"/>
    <m/>
    <m/>
    <n v="23"/>
    <n v="0"/>
  </r>
  <r>
    <x v="1"/>
    <n v="2017"/>
    <s v="I"/>
    <s v="Lombardei"/>
    <n v="6"/>
    <m/>
    <x v="30"/>
    <x v="56"/>
    <x v="1"/>
    <s v="-/-/-/-/-"/>
    <s v="-/-/-/-/-"/>
    <n v="16.920000000000002"/>
    <n v="2021"/>
    <s v="-/-/-/-"/>
    <s v="Bestellung Vinorama 05_2021"/>
    <s v="Bestellung Vinorama 05_2021"/>
    <m/>
    <m/>
    <n v="101.52000000000001"/>
    <n v="0"/>
  </r>
  <r>
    <x v="1"/>
    <n v="2018"/>
    <s v="A"/>
    <s v="Burgenland"/>
    <n v="6"/>
    <n v="4"/>
    <x v="31"/>
    <x v="57"/>
    <x v="24"/>
    <s v="-/-/-/-/-"/>
    <s v="-/-/-/-/-"/>
    <n v="12.24"/>
    <n v="2021"/>
    <s v="-/-/-/-"/>
    <s v="Bestellung Vinorama 05_2021"/>
    <s v="Bestellung Vinorama 05_2021"/>
    <m/>
    <m/>
    <n v="73.44"/>
    <n v="48.96"/>
  </r>
  <r>
    <x v="4"/>
    <n v="2018"/>
    <s v="D"/>
    <s v="Rheinland-Pfalz"/>
    <n v="12"/>
    <n v="8"/>
    <x v="32"/>
    <x v="58"/>
    <x v="25"/>
    <s v="-/-/-/-/-"/>
    <s v="-/-/-/-/-"/>
    <n v="13.188000000000001"/>
    <n v="2021"/>
    <s v="-/-/-/-"/>
    <s v="Wedl 05/2021"/>
    <s v="Wedl 05/2021"/>
    <m/>
    <m/>
    <n v="158.256"/>
    <n v="105.504"/>
  </r>
  <r>
    <x v="1"/>
    <n v="2016"/>
    <s v="I"/>
    <s v="Südtirol"/>
    <n v="0"/>
    <n v="1"/>
    <x v="25"/>
    <x v="44"/>
    <x v="17"/>
    <s v="-/-/-/-/-"/>
    <s v="-/-/-/-/-"/>
    <n v="0"/>
    <n v="2021"/>
    <s v="-/-/-/-"/>
    <s v="Geschenk Eltern"/>
    <s v="Abendessen 23.4.21"/>
    <m/>
    <m/>
    <n v="0"/>
    <n v="0"/>
  </r>
  <r>
    <x v="1"/>
    <n v="2017"/>
    <s v="I"/>
    <s v="Südtirol"/>
    <n v="0"/>
    <n v="1"/>
    <x v="33"/>
    <x v="59"/>
    <x v="1"/>
    <s v="-/-/-/-/2020"/>
    <s v="-/-/-/-/2027"/>
    <m/>
    <n v="2021"/>
    <s v="-/-/-/-"/>
    <s v="Geschenk Kirchers"/>
    <s v="Abendessen 11.4.21"/>
    <m/>
    <m/>
    <n v="0"/>
    <n v="0"/>
  </r>
  <r>
    <x v="1"/>
    <n v="2006"/>
    <s v="I"/>
    <s v="Toscana"/>
    <n v="1"/>
    <n v="1"/>
    <x v="6"/>
    <x v="60"/>
    <x v="1"/>
    <s v="2016/2014/-/-/-"/>
    <s v="2031/-/-/-/-"/>
    <n v="105"/>
    <n v="2021"/>
    <s v="96/98/97/93,1"/>
    <s v="Castello dei Rampolla"/>
    <s v="Mailbestellung 2021"/>
    <m/>
    <m/>
    <n v="105"/>
    <n v="105"/>
  </r>
  <r>
    <x v="1"/>
    <n v="2016"/>
    <s v="I"/>
    <s v="Toscana"/>
    <n v="1"/>
    <n v="1"/>
    <x v="6"/>
    <x v="60"/>
    <x v="1"/>
    <s v="2022/-/-/-/-"/>
    <s v="2040/-/-/-/-"/>
    <n v="62"/>
    <n v="2021"/>
    <s v="96/-/-/-"/>
    <s v="Castello dei Rampolla"/>
    <s v="Mailbestellung 2021"/>
    <m/>
    <m/>
    <n v="62"/>
    <n v="62"/>
  </r>
  <r>
    <x v="1"/>
    <n v="2007"/>
    <s v="I"/>
    <s v="Toscana"/>
    <n v="2"/>
    <n v="2"/>
    <x v="6"/>
    <x v="13"/>
    <x v="1"/>
    <s v="2017/2014/-/-/-"/>
    <s v="2027/2032/-/-/-"/>
    <n v="80"/>
    <n v="2021"/>
    <s v="97/97/96/93,1"/>
    <s v="Castello dei Rampolla"/>
    <s v="Mailbestellung 2021"/>
    <m/>
    <m/>
    <n v="160"/>
    <n v="160"/>
  </r>
  <r>
    <x v="1"/>
    <n v="2008"/>
    <s v="I"/>
    <s v="Toscana"/>
    <n v="1"/>
    <n v="1"/>
    <x v="6"/>
    <x v="13"/>
    <x v="1"/>
    <s v="2018/2016/-/-/-"/>
    <s v="2038/2035/-/-/-"/>
    <n v="70"/>
    <n v="2021"/>
    <s v="98+/94/95/93,7"/>
    <s v="Castello dei Rampolla"/>
    <s v="Mailbestellung 2021"/>
    <m/>
    <m/>
    <n v="70"/>
    <n v="70"/>
  </r>
  <r>
    <x v="1"/>
    <n v="2013"/>
    <s v="I"/>
    <s v="Toscana"/>
    <n v="1"/>
    <n v="1"/>
    <x v="6"/>
    <x v="13"/>
    <x v="1"/>
    <s v="2018/2020/-/-/-"/>
    <s v="2035/2033/-/-/-"/>
    <n v="40"/>
    <n v="2021"/>
    <s v="95/97/98/92,8"/>
    <s v="Castello dei Rampolla"/>
    <s v="Mailbestellung 2021"/>
    <m/>
    <m/>
    <n v="40"/>
    <n v="40"/>
  </r>
  <r>
    <x v="4"/>
    <n v="2017"/>
    <s v="I"/>
    <s v="Sizilien"/>
    <n v="0"/>
    <n v="1"/>
    <x v="34"/>
    <x v="61"/>
    <x v="22"/>
    <s v="-/-/-/-/-"/>
    <s v="-/-/-/-/-"/>
    <m/>
    <n v="2021"/>
    <s v="-/-/-/-"/>
    <s v="Mitbringsel Eva/Martin"/>
    <s v="Mitbringsel Eva/Martin"/>
    <m/>
    <m/>
    <n v="0"/>
    <n v="0"/>
  </r>
  <r>
    <x v="4"/>
    <n v="2018"/>
    <s v="A"/>
    <s v="Burgenland"/>
    <n v="0"/>
    <n v="0"/>
    <x v="35"/>
    <x v="62"/>
    <x v="16"/>
    <s v="-/-/-/-/-"/>
    <s v="-/-/-/-/-"/>
    <n v="0"/>
    <n v="2021"/>
    <s v="-/-/-/-"/>
    <s v="Abendessen Spazeks 03/2021"/>
    <s v="Abendessen Spazeks 03/2021"/>
    <m/>
    <m/>
    <n v="0"/>
    <n v="0"/>
  </r>
  <r>
    <x v="1"/>
    <n v="2018"/>
    <s v="A"/>
    <s v="Burgenland"/>
    <n v="0"/>
    <m/>
    <x v="36"/>
    <x v="53"/>
    <x v="1"/>
    <s v="-/-/-/-/-"/>
    <s v="-/-/-/-/-"/>
    <n v="0"/>
    <n v="2021"/>
    <s v="-/-/-/-"/>
    <s v="Abendessen Spazeks 03/2021"/>
    <s v="Abendessen Spazeks 03/2021"/>
    <m/>
    <s v="Überraschend gut - durchaus eine €10 Option!"/>
    <n v="0"/>
    <n v="0"/>
  </r>
  <r>
    <x v="1"/>
    <n v="2018"/>
    <s v="A"/>
    <s v="Burgenland"/>
    <n v="6"/>
    <m/>
    <x v="31"/>
    <x v="57"/>
    <x v="24"/>
    <s v="-/-/-/-/-"/>
    <s v="-/-/-/-/-"/>
    <n v="11.333333333333334"/>
    <n v="2021"/>
    <s v="-/-/-/-"/>
    <s v="Bestellung Vinorama 02_2021"/>
    <s v="Bestellung Vinorama 02_2021"/>
    <m/>
    <m/>
    <n v="68"/>
    <n v="0"/>
  </r>
  <r>
    <x v="1"/>
    <n v="2018"/>
    <s v="A"/>
    <s v="Burgenland"/>
    <n v="6"/>
    <m/>
    <x v="37"/>
    <x v="63"/>
    <x v="3"/>
    <s v="-/-/-/-/-"/>
    <s v="-/-/-/-/-"/>
    <n v="10.4"/>
    <n v="2021"/>
    <s v="-/-/-/-"/>
    <s v="Bestellung Vinorama 02_2021"/>
    <s v="Bestellung Vinorama 02_2021"/>
    <m/>
    <m/>
    <n v="62.400000000000006"/>
    <n v="0"/>
  </r>
  <r>
    <x v="1"/>
    <n v="2019"/>
    <s v="I"/>
    <s v="Veneto"/>
    <n v="5"/>
    <n v="4"/>
    <x v="38"/>
    <x v="64"/>
    <x v="6"/>
    <s v="-/-/-/-/-"/>
    <s v="-/-/-/-/-"/>
    <n v="6.12"/>
    <n v="2021"/>
    <s v="-/-/-/-"/>
    <s v="Bestellung Vinorama 02_2021"/>
    <s v="Bestellung Vinorama 02_2021"/>
    <m/>
    <m/>
    <n v="30.6"/>
    <n v="24.48"/>
  </r>
  <r>
    <x v="1"/>
    <n v="2017"/>
    <s v="I"/>
    <s v="Sizilien"/>
    <n v="12"/>
    <n v="5"/>
    <x v="39"/>
    <x v="65"/>
    <x v="26"/>
    <s v="-/-/-/-/-"/>
    <s v="-/-/-/-/-"/>
    <n v="20.8"/>
    <n v="2021"/>
    <s v="-/-/-/-"/>
    <s v="Bestellung Vinorama 02_2021"/>
    <s v="Bestellung Vinorama 02_2021"/>
    <m/>
    <m/>
    <n v="249.60000000000002"/>
    <n v="104"/>
  </r>
  <r>
    <x v="6"/>
    <n v="9999"/>
    <s v="I"/>
    <s v="Veneto"/>
    <n v="1"/>
    <n v="1"/>
    <x v="40"/>
    <x v="66"/>
    <x v="1"/>
    <s v="-/-/-/-/-"/>
    <s v="-/-/-/-/-"/>
    <n v="7.11"/>
    <n v="2021"/>
    <s v="-/-/-/-"/>
    <s v="Bestellung Vinorama 02_2021"/>
    <s v="Bestellung Vinorama 02_2021"/>
    <m/>
    <m/>
    <n v="7.11"/>
    <n v="7.11"/>
  </r>
  <r>
    <x v="1"/>
    <n v="2017"/>
    <s v="I"/>
    <s v="Lombardei"/>
    <n v="6"/>
    <m/>
    <x v="30"/>
    <x v="56"/>
    <x v="1"/>
    <s v="-/-/-/-/-"/>
    <s v="-/-/-/-/-"/>
    <n v="15.040000000000001"/>
    <n v="2021"/>
    <s v="-/-/-/-"/>
    <s v="Bestellung Vinorama 02_2021"/>
    <s v="Bestellung Vinorama 02_2021"/>
    <m/>
    <m/>
    <n v="90.240000000000009"/>
    <n v="0"/>
  </r>
  <r>
    <x v="4"/>
    <n v="2019"/>
    <s v="I"/>
    <s v="Lombardei"/>
    <n v="6"/>
    <n v="0"/>
    <x v="41"/>
    <x v="67"/>
    <x v="27"/>
    <s v="-/-/-/-/-"/>
    <s v="-/-/-/-/-"/>
    <n v="8.9879999999999995"/>
    <n v="2021"/>
    <s v="-/-/-/-"/>
    <s v="Wedl 02/2021"/>
    <s v="Wedl 02/2021"/>
    <m/>
    <m/>
    <n v="53.927999999999997"/>
    <n v="0"/>
  </r>
  <r>
    <x v="4"/>
    <n v="2018"/>
    <s v="D"/>
    <s v="Rheinland-Pfalz"/>
    <n v="6"/>
    <m/>
    <x v="32"/>
    <x v="58"/>
    <x v="25"/>
    <s v="-/-/-/-/-"/>
    <s v="-/-/-/-/-"/>
    <n v="13.188000000000001"/>
    <n v="2021"/>
    <s v="-/-/-/-"/>
    <s v="Wedl 02/2021"/>
    <s v="Wedl 02/2021"/>
    <m/>
    <m/>
    <n v="79.128"/>
    <n v="0"/>
  </r>
  <r>
    <x v="4"/>
    <n v="2009"/>
    <s v="F"/>
    <s v="Languedoc"/>
    <n v="0"/>
    <n v="1"/>
    <x v="42"/>
    <x v="19"/>
    <x v="22"/>
    <s v="-/-/-/-/-"/>
    <s v="-/-/-/-/-"/>
    <m/>
    <n v="2021"/>
    <s v="-/-/-/-"/>
    <s v="Mitbringsel Heidi"/>
    <s v="Abendessen 22.2.2021"/>
    <m/>
    <m/>
    <n v="0"/>
    <n v="0"/>
  </r>
  <r>
    <x v="4"/>
    <n v="2019"/>
    <s v="I"/>
    <s v="Veneto"/>
    <n v="0"/>
    <n v="1"/>
    <x v="43"/>
    <x v="68"/>
    <x v="28"/>
    <s v="-/-/-/-/-"/>
    <s v="-/-/-/-/-"/>
    <n v="0"/>
    <n v="2021"/>
    <s v="-/-/-/-"/>
    <s v="Mitbringsel Eva/Martin"/>
    <s v="Abendessen 20.2.2021"/>
    <m/>
    <m/>
    <n v="0"/>
    <n v="0"/>
  </r>
  <r>
    <x v="4"/>
    <n v="2016"/>
    <s v="A"/>
    <s v="NÖ"/>
    <n v="0"/>
    <n v="1"/>
    <x v="44"/>
    <x v="69"/>
    <x v="22"/>
    <s v="-/-/-/-/-"/>
    <s v="-/-/-/-/-"/>
    <m/>
    <n v="2021"/>
    <s v="-/-/-/-"/>
    <s v="Mitbringsel Eva/Martin"/>
    <s v="Geburtstagsessen Martin"/>
    <m/>
    <m/>
    <n v="0"/>
    <n v="0"/>
  </r>
  <r>
    <x v="1"/>
    <n v="2017"/>
    <s v="I"/>
    <s v="Sizilien"/>
    <n v="0"/>
    <n v="1"/>
    <x v="45"/>
    <x v="70"/>
    <x v="1"/>
    <s v="2019/-/-/2020/-"/>
    <s v="2024/-/-/2023/-"/>
    <n v="0"/>
    <n v="2020"/>
    <s v="90/-/-/89,2"/>
    <s v="Weihnachtsgeschenk Lillifamilierom"/>
    <s v="Weihnachten 2020"/>
    <m/>
    <m/>
    <n v="0"/>
    <n v="0"/>
  </r>
  <r>
    <x v="4"/>
    <n v="2019"/>
    <s v="A"/>
    <s v="NÖ"/>
    <n v="3"/>
    <m/>
    <x v="46"/>
    <x v="71"/>
    <x v="16"/>
    <s v="-/-/-/-/-"/>
    <s v="-/-/-/-/-"/>
    <n v="11.399999999999999"/>
    <n v="2020"/>
    <s v="-/-/-/-"/>
    <s v="Gottardi"/>
    <s v="Weihnachtsfondü 2020"/>
    <m/>
    <m/>
    <n v="34.199999999999996"/>
    <n v="0"/>
  </r>
  <r>
    <x v="1"/>
    <n v="2013"/>
    <s v="I"/>
    <s v="Toscana"/>
    <n v="0"/>
    <n v="1"/>
    <x v="47"/>
    <x v="72"/>
    <x v="1"/>
    <s v="-/-/-/-/-"/>
    <s v="-/-/-/-/-"/>
    <m/>
    <n v="2020"/>
    <s v="-/-/-/-"/>
    <s v="Mitbringsel Ians"/>
    <s v="Umtrunk 12/20"/>
    <m/>
    <m/>
    <n v="0"/>
    <n v="0"/>
  </r>
  <r>
    <x v="2"/>
    <n v="2017"/>
    <s v="P"/>
    <s v="Porto"/>
    <n v="1"/>
    <n v="1"/>
    <x v="48"/>
    <x v="73"/>
    <x v="1"/>
    <s v="2025/2035/-/-/-"/>
    <s v="2067/2055/-/-/-"/>
    <m/>
    <n v="2020"/>
    <s v="(94-96)/97/-/-"/>
    <s v="Gottardi"/>
    <s v="Geburtstagsgeschenk Johannes"/>
    <m/>
    <m/>
    <n v="0"/>
    <n v="0"/>
  </r>
  <r>
    <x v="2"/>
    <n v="2017"/>
    <s v="P"/>
    <s v="Porto"/>
    <n v="1"/>
    <n v="1"/>
    <x v="48"/>
    <x v="73"/>
    <x v="1"/>
    <s v="2025/2035/-/-/-"/>
    <s v="2067/2055/-/-/-"/>
    <m/>
    <n v="2019"/>
    <s v="(94-96)/97/-/-"/>
    <s v="Gottardi"/>
    <s v="XmasMoni"/>
    <m/>
    <m/>
    <n v="0"/>
    <n v="0"/>
  </r>
  <r>
    <x v="2"/>
    <n v="2016"/>
    <s v="P"/>
    <s v="Porto"/>
    <n v="1"/>
    <n v="1"/>
    <x v="48"/>
    <x v="73"/>
    <x v="1"/>
    <s v="2020/2035/-/-/-"/>
    <s v="2056/2055/-/-/-"/>
    <m/>
    <n v="2018"/>
    <s v="91/98/-/-"/>
    <s v="Gottardi"/>
    <s v="XmasMoni"/>
    <m/>
    <m/>
    <n v="0"/>
    <n v="0"/>
  </r>
  <r>
    <x v="2"/>
    <n v="2016"/>
    <s v="P"/>
    <s v="Porto"/>
    <n v="1"/>
    <n v="1"/>
    <x v="49"/>
    <x v="73"/>
    <x v="1"/>
    <s v="2026/2035/-/-/-"/>
    <s v="2075/2055/-/-/-"/>
    <m/>
    <n v="2017"/>
    <s v="97/98/-/-"/>
    <s v="Wein&amp;Co Wien"/>
    <s v="XmasMoni"/>
    <m/>
    <m/>
    <n v="0"/>
    <n v="0"/>
  </r>
  <r>
    <x v="2"/>
    <n v="2013"/>
    <s v="I"/>
    <s v="Sizilien"/>
    <n v="2"/>
    <n v="2"/>
    <x v="50"/>
    <x v="74"/>
    <x v="29"/>
    <s v="2016/2016/-/-/-"/>
    <s v="2030/2028/-/-/-"/>
    <n v="29"/>
    <n v="2020"/>
    <s v="93/91/-/-"/>
    <s v="Gottardi"/>
    <s v="Geburtstagsgeschenk Johannes"/>
    <m/>
    <m/>
    <n v="58"/>
    <n v="58"/>
  </r>
  <r>
    <x v="1"/>
    <n v="2016"/>
    <s v="I"/>
    <s v="Veneto"/>
    <n v="1"/>
    <n v="1"/>
    <x v="51"/>
    <x v="75"/>
    <x v="1"/>
    <s v="-/-/-/-/-"/>
    <s v="-/-/-/-/-"/>
    <n v="55.95"/>
    <n v="2020"/>
    <s v="-/-/-/-"/>
    <s v="Gottardi"/>
    <s v="Geburtstagsgeschenk Heidi"/>
    <m/>
    <m/>
    <n v="55.95"/>
    <n v="55.95"/>
  </r>
  <r>
    <x v="2"/>
    <n v="2015"/>
    <s v="I"/>
    <s v="Südtirol"/>
    <n v="3"/>
    <n v="2"/>
    <x v="52"/>
    <x v="76"/>
    <x v="30"/>
    <s v="-/-/-/-/-"/>
    <s v="-/-/-/-/-"/>
    <n v="24.5"/>
    <n v="2020"/>
    <s v="-/-/-/-"/>
    <s v="Kellerei Schreckbichl"/>
    <s v="Südtirolkurzurlaub 2020"/>
    <m/>
    <m/>
    <n v="73.5"/>
    <n v="49"/>
  </r>
  <r>
    <x v="2"/>
    <n v="2016"/>
    <s v="I"/>
    <s v="Südtirol"/>
    <n v="3"/>
    <n v="1"/>
    <x v="52"/>
    <x v="77"/>
    <x v="31"/>
    <s v="-/-/-/-/-"/>
    <s v="-/-/-/-/-"/>
    <n v="25.5"/>
    <n v="2020"/>
    <s v="-/-/-/-"/>
    <s v="Kellerei Schreckbichl"/>
    <s v="Südtirolkurzurlaub 2020"/>
    <m/>
    <m/>
    <n v="76.5"/>
    <n v="25.5"/>
  </r>
  <r>
    <x v="1"/>
    <n v="2016"/>
    <s v="I"/>
    <s v="Südtirol"/>
    <n v="2"/>
    <n v="3"/>
    <x v="52"/>
    <x v="78"/>
    <x v="32"/>
    <s v="-/-/-/2021/-"/>
    <s v="-/-/-/2028/-"/>
    <n v="28.9"/>
    <n v="2020"/>
    <s v="-/-/-/-"/>
    <s v="Kellerei Schreckbichl"/>
    <s v="Südtirolkurzurlaub 2020"/>
    <m/>
    <m/>
    <n v="57.8"/>
    <n v="86.699999999999989"/>
  </r>
  <r>
    <x v="1"/>
    <n v="2017"/>
    <s v="I"/>
    <s v="Südtirol"/>
    <n v="2"/>
    <n v="2"/>
    <x v="52"/>
    <x v="79"/>
    <x v="4"/>
    <s v="-/-/-/-/-"/>
    <s v="-/-/-/-/-"/>
    <n v="16.600000000000001"/>
    <n v="2020"/>
    <s v="-/-/-/-"/>
    <s v="Kellerei Schreckbichl"/>
    <s v="Südtirolkurzurlaub 2020"/>
    <m/>
    <m/>
    <n v="33.200000000000003"/>
    <n v="33.200000000000003"/>
  </r>
  <r>
    <x v="1"/>
    <n v="2017"/>
    <s v="I"/>
    <s v="Südtirol"/>
    <n v="4"/>
    <n v="3"/>
    <x v="52"/>
    <x v="80"/>
    <x v="17"/>
    <s v="-/-/-/-/-"/>
    <s v="-/-/-/-/-"/>
    <n v="24.9"/>
    <n v="2020"/>
    <s v="-/-/-/-"/>
    <s v="Kellerei Schreckbichl"/>
    <s v="Südtirolkurzurlaub 2020"/>
    <m/>
    <m/>
    <n v="99.6"/>
    <n v="74.699999999999989"/>
  </r>
  <r>
    <x v="1"/>
    <n v="2017"/>
    <s v="I"/>
    <s v="Südtirol"/>
    <n v="3"/>
    <n v="3"/>
    <x v="52"/>
    <x v="81"/>
    <x v="1"/>
    <s v="-/-/-/-/-"/>
    <s v="-/-/-/-/-"/>
    <n v="27.5"/>
    <n v="2020"/>
    <s v="-/-/-/-"/>
    <s v="Kellerei Schreckbichl"/>
    <s v="Südtirolkurzurlaub 2020"/>
    <m/>
    <m/>
    <n v="82.5"/>
    <n v="82.5"/>
  </r>
  <r>
    <x v="1"/>
    <n v="2017"/>
    <s v="I"/>
    <s v="Südtirol"/>
    <n v="1"/>
    <n v="1"/>
    <x v="52"/>
    <x v="82"/>
    <x v="4"/>
    <s v="-/-/-/-/-"/>
    <s v="-/-/-/-/-"/>
    <n v="59.9"/>
    <n v="2020"/>
    <s v="-/-/-/-"/>
    <s v="Kellerei Schreckbichl"/>
    <s v="Südtirolkurzurlaub 2020"/>
    <m/>
    <m/>
    <n v="59.9"/>
    <n v="59.9"/>
  </r>
  <r>
    <x v="4"/>
    <n v="2018"/>
    <s v="I"/>
    <s v="Südtirol"/>
    <n v="2"/>
    <n v="2"/>
    <x v="52"/>
    <x v="82"/>
    <x v="21"/>
    <s v="-/-/-/-/-"/>
    <s v="-/-/-/-/-"/>
    <n v="23.9"/>
    <n v="2020"/>
    <s v="-/-/-/-"/>
    <s v="Kellerei Schreckbichl"/>
    <s v="Südtirolkurzurlaub 2020"/>
    <m/>
    <m/>
    <n v="47.8"/>
    <n v="47.8"/>
  </r>
  <r>
    <x v="4"/>
    <n v="2018"/>
    <s v="I"/>
    <s v="Südtirol"/>
    <n v="3"/>
    <n v="3"/>
    <x v="52"/>
    <x v="82"/>
    <x v="22"/>
    <s v="2020/-/-/2021/-"/>
    <s v="2028/-/-/2026/-"/>
    <n v="24.5"/>
    <n v="2020"/>
    <s v="94/-/-/92,5"/>
    <s v="Kellerei Schreckbichl"/>
    <s v="Südtirolkurzurlaub 2020"/>
    <m/>
    <m/>
    <n v="73.5"/>
    <n v="73.5"/>
  </r>
  <r>
    <x v="7"/>
    <n v="2013"/>
    <s v="I"/>
    <s v="Südtirol"/>
    <n v="1"/>
    <m/>
    <x v="52"/>
    <x v="83"/>
    <x v="22"/>
    <s v="-/-/-/2016/-"/>
    <s v="-/-/-/2021/-"/>
    <n v="61.5"/>
    <n v="2020"/>
    <s v="-/-/-/90,5"/>
    <s v="Kellerei Schreckbichl"/>
    <s v="Südtirolkurzurlaub 2020"/>
    <m/>
    <m/>
    <n v="61.5"/>
    <n v="0"/>
  </r>
  <r>
    <x v="4"/>
    <n v="2018"/>
    <s v="I"/>
    <s v="Südtirol"/>
    <n v="3"/>
    <n v="3"/>
    <x v="53"/>
    <x v="84"/>
    <x v="15"/>
    <s v="2020/-/-/-/-"/>
    <s v="2023/-/-/-/-"/>
    <n v="21"/>
    <n v="2020"/>
    <s v="92/-/-/-"/>
    <s v="Kellerei Girlan"/>
    <s v="Südtirolkurzurlaub 2020"/>
    <m/>
    <m/>
    <n v="63"/>
    <n v="63"/>
  </r>
  <r>
    <x v="1"/>
    <n v="2017"/>
    <s v="I"/>
    <s v="Südtirol"/>
    <n v="1"/>
    <n v="1"/>
    <x v="53"/>
    <x v="85"/>
    <x v="32"/>
    <s v="2020/-/-/-/-"/>
    <s v="2026/-/-/-/-"/>
    <n v="33.5"/>
    <n v="2020"/>
    <s v="93/-/-/-"/>
    <s v="Kellerei Girlan"/>
    <s v="Südtirolkurzurlaub 2020"/>
    <m/>
    <m/>
    <n v="33.5"/>
    <n v="33.5"/>
  </r>
  <r>
    <x v="1"/>
    <n v="2016"/>
    <s v="I"/>
    <s v="Südtirol"/>
    <n v="2"/>
    <n v="2"/>
    <x v="53"/>
    <x v="84"/>
    <x v="1"/>
    <s v="-/-/-/-/-"/>
    <s v="-/-/-/-/-"/>
    <n v="25.5"/>
    <n v="2020"/>
    <s v="-/-/-/-"/>
    <s v="Kellerei Girlan"/>
    <s v="Südtirolkurzurlaub 2020"/>
    <m/>
    <m/>
    <n v="51"/>
    <n v="51"/>
  </r>
  <r>
    <x v="1"/>
    <n v="2018"/>
    <s v="I"/>
    <s v="Südtirol"/>
    <n v="6"/>
    <n v="1"/>
    <x v="53"/>
    <x v="86"/>
    <x v="1"/>
    <s v="-/-/-/-/-"/>
    <s v="-/-/-/-/-"/>
    <n v="14.2"/>
    <n v="2020"/>
    <s v="-/-/-/-"/>
    <s v="Kellerei Girlan"/>
    <s v="Südtirolkurzurlaub 2020"/>
    <m/>
    <m/>
    <n v="85.199999999999989"/>
    <n v="14.2"/>
  </r>
  <r>
    <x v="1"/>
    <n v="2017"/>
    <s v="I"/>
    <s v="Südtirol"/>
    <n v="0"/>
    <n v="1"/>
    <x v="33"/>
    <x v="59"/>
    <x v="1"/>
    <s v="-/-/-/-/2020"/>
    <s v="-/-/-/-/2027"/>
    <m/>
    <n v="2020"/>
    <s v="-/-/-/-"/>
    <s v="Geschenk Kirchers"/>
    <s v="Geschenk Kirchers"/>
    <m/>
    <m/>
    <n v="0"/>
    <n v="0"/>
  </r>
  <r>
    <x v="1"/>
    <n v="2017"/>
    <s v="F"/>
    <s v="Languedoc"/>
    <n v="36"/>
    <n v="3"/>
    <x v="54"/>
    <x v="87"/>
    <x v="4"/>
    <s v="-/-/-/-/-"/>
    <s v="-/-/-/-/-"/>
    <n v="7.45"/>
    <n v="2020"/>
    <s v="-/-/-/-"/>
    <s v="Gottardi"/>
    <s v="Weinkauf Winter 2020"/>
    <m/>
    <m/>
    <n v="268.2"/>
    <n v="22.35"/>
  </r>
  <r>
    <x v="3"/>
    <n v="2018"/>
    <s v="F"/>
    <s v="Languedoc"/>
    <n v="0"/>
    <n v="1"/>
    <x v="54"/>
    <x v="87"/>
    <x v="4"/>
    <s v="-/-/-/-/-"/>
    <s v="-/-/-/-/-"/>
    <n v="0"/>
    <n v="2020"/>
    <s v="-/-/-/-"/>
    <s v="Gottardi"/>
    <s v="Bonus Weinkauf"/>
    <m/>
    <m/>
    <n v="0"/>
    <n v="0"/>
  </r>
  <r>
    <x v="1"/>
    <n v="2014"/>
    <s v="I"/>
    <s v="Sizilien"/>
    <n v="2"/>
    <n v="0"/>
    <x v="55"/>
    <x v="88"/>
    <x v="26"/>
    <s v="-/-/-/-/-"/>
    <s v="-/-/-/-/-"/>
    <n v="20"/>
    <n v="2020"/>
    <s v="-/-/-/-"/>
    <s v="Hostaria 2020"/>
    <s v="Hostaria 2020"/>
    <m/>
    <m/>
    <n v="40"/>
    <n v="0"/>
  </r>
  <r>
    <x v="3"/>
    <n v="2010"/>
    <s v="I"/>
    <s v="Toscana"/>
    <n v="0"/>
    <m/>
    <x v="56"/>
    <x v="89"/>
    <x v="1"/>
    <s v="-/-/-/2017/-"/>
    <s v="-/-/-/2021/-"/>
    <m/>
    <n v="2020"/>
    <s v="-/-/-/CT90,7"/>
    <s v="Geschenk Moni/Apotheke"/>
    <s v="Geschenk Moni/Apotheke"/>
    <m/>
    <m/>
    <n v="0"/>
    <n v="0"/>
  </r>
  <r>
    <x v="1"/>
    <n v="2018"/>
    <s v="I"/>
    <s v="Toscana"/>
    <n v="0"/>
    <n v="0"/>
    <x v="57"/>
    <x v="90"/>
    <x v="1"/>
    <s v="-/-/-/-/-"/>
    <s v="-/-/-/-/-"/>
    <m/>
    <n v="2020"/>
    <s v="-/-/-/-"/>
    <s v="Mitbringsel Guni"/>
    <s v="Mitbringsel Guni"/>
    <m/>
    <m/>
    <n v="0"/>
    <n v="0"/>
  </r>
  <r>
    <x v="2"/>
    <n v="1998"/>
    <s v="A"/>
    <s v="Burgenland"/>
    <n v="0"/>
    <n v="1"/>
    <x v="58"/>
    <x v="2"/>
    <x v="15"/>
    <s v="-/-/-/-/-"/>
    <s v="-/-/-/-/-"/>
    <m/>
    <n v="2020"/>
    <s v="-/-/-/-"/>
    <s v="Bei Inventur gefunden"/>
    <s v="Bei Inventur gefunden"/>
    <m/>
    <m/>
    <n v="0"/>
    <n v="0"/>
  </r>
  <r>
    <x v="2"/>
    <n v="9999"/>
    <s v="SLO"/>
    <s v="Slowenien"/>
    <n v="0"/>
    <n v="1"/>
    <x v="59"/>
    <x v="91"/>
    <x v="33"/>
    <s v="-/-/-/-/-"/>
    <s v="-/-/-/-/-"/>
    <m/>
    <n v="2020"/>
    <s v="-/-/-/-"/>
    <s v="Bei Inventur gefunden"/>
    <s v="Bei Inventur gefunden"/>
    <m/>
    <m/>
    <n v="0"/>
    <n v="0"/>
  </r>
  <r>
    <x v="2"/>
    <n v="9999"/>
    <s v="F"/>
    <s v="Korsika"/>
    <n v="0"/>
    <n v="2"/>
    <x v="60"/>
    <x v="92"/>
    <x v="34"/>
    <s v="-/-/-/-/-"/>
    <s v="-/-/-/-/-"/>
    <m/>
    <n v="2020"/>
    <s v="-/-/-/-"/>
    <s v="Bei Inventur gefunden"/>
    <s v="Bei Inventur gefunden"/>
    <m/>
    <m/>
    <n v="0"/>
    <n v="0"/>
  </r>
  <r>
    <x v="2"/>
    <n v="2015"/>
    <s v="A"/>
    <s v="Burgenland"/>
    <n v="0"/>
    <n v="1"/>
    <x v="61"/>
    <x v="93"/>
    <x v="6"/>
    <s v="-/-/-/-/-"/>
    <s v="-/-/-/-/-"/>
    <m/>
    <n v="2020"/>
    <s v="-/-/-/-"/>
    <s v="Bei Inventur gefunden"/>
    <s v="Bei Inventur gefunden"/>
    <m/>
    <m/>
    <n v="0"/>
    <n v="0"/>
  </r>
  <r>
    <x v="2"/>
    <n v="2007"/>
    <s v="I"/>
    <s v="Südtirol"/>
    <n v="0"/>
    <n v="1"/>
    <x v="62"/>
    <x v="94"/>
    <x v="22"/>
    <s v="-/-/-/-/-"/>
    <s v="-/-/-/-/-"/>
    <m/>
    <n v="2020"/>
    <s v="-/-/-/-"/>
    <s v="Bei Inventur gefunden"/>
    <s v="Bei Inventur gefunden"/>
    <m/>
    <m/>
    <n v="0"/>
    <n v="0"/>
  </r>
  <r>
    <x v="2"/>
    <n v="2016"/>
    <s v="I"/>
    <s v="Südtirol"/>
    <n v="0"/>
    <n v="1"/>
    <x v="63"/>
    <x v="95"/>
    <x v="31"/>
    <s v="-/-/-/-/-"/>
    <s v="-/-/-/-/-"/>
    <m/>
    <n v="2020"/>
    <s v="-/-/-/-"/>
    <s v="Bei Inventur gefunden"/>
    <s v="Bei Inventur gefunden"/>
    <m/>
    <m/>
    <n v="0"/>
    <n v="0"/>
  </r>
  <r>
    <x v="1"/>
    <n v="2015"/>
    <s v="I"/>
    <s v="Südtirol"/>
    <n v="0"/>
    <n v="1"/>
    <x v="64"/>
    <x v="96"/>
    <x v="1"/>
    <s v="-/-/-/-/-"/>
    <s v="-/-/-/-/-"/>
    <m/>
    <n v="2020"/>
    <s v="-/-/-/-"/>
    <s v="Mitbringsel Eva/Martin"/>
    <s v="Flügge Mädels"/>
    <m/>
    <m/>
    <n v="0"/>
    <n v="0"/>
  </r>
  <r>
    <x v="1"/>
    <n v="2007"/>
    <s v="F"/>
    <s v="Burgund"/>
    <n v="0"/>
    <m/>
    <x v="65"/>
    <x v="97"/>
    <x v="32"/>
    <s v="-/-/-/2014/-"/>
    <s v="-/-/-/2017/-"/>
    <m/>
    <n v="2020"/>
    <s v="-/-/-/91,3"/>
    <s v="Mitbringsel Eltern"/>
    <s v="Lilli Rom"/>
    <m/>
    <m/>
    <n v="0"/>
    <n v="0"/>
  </r>
  <r>
    <x v="1"/>
    <n v="2016"/>
    <s v="I"/>
    <s v="Toscana"/>
    <n v="3"/>
    <n v="3"/>
    <x v="66"/>
    <x v="98"/>
    <x v="1"/>
    <s v="2019/-/-/-/-"/>
    <s v="2028/-/-/-/-"/>
    <n v="30"/>
    <n v="2020"/>
    <s v="92/-/-/-"/>
    <s v="Le Fonti"/>
    <s v="Toskanaurlaub 2020"/>
    <m/>
    <m/>
    <n v="90"/>
    <n v="90"/>
  </r>
  <r>
    <x v="1"/>
    <n v="2016"/>
    <s v="I"/>
    <s v="Toscana"/>
    <n v="3"/>
    <n v="3"/>
    <x v="66"/>
    <x v="99"/>
    <x v="1"/>
    <s v="-/-/-/2022/-"/>
    <s v="-/-/-/2039/-"/>
    <m/>
    <n v="2020"/>
    <s v="-/-/-/-"/>
    <s v="Le Fonti"/>
    <s v="Toskanaurlaub 2020"/>
    <m/>
    <m/>
    <n v="0"/>
    <n v="0"/>
  </r>
  <r>
    <x v="1"/>
    <n v="2015"/>
    <s v="I"/>
    <s v="Toscana"/>
    <n v="3"/>
    <n v="3"/>
    <x v="66"/>
    <x v="5"/>
    <x v="1"/>
    <s v="2019/-/-/2019/-"/>
    <s v="2027/-/-/2028/-"/>
    <m/>
    <n v="2020"/>
    <s v="91/-/-/-"/>
    <s v="Le Fonti"/>
    <s v="Toskanaurlaub 2020"/>
    <m/>
    <m/>
    <n v="0"/>
    <n v="0"/>
  </r>
  <r>
    <x v="8"/>
    <n v="2019"/>
    <s v="I"/>
    <s v="Toscana"/>
    <n v="3"/>
    <n v="3"/>
    <x v="66"/>
    <x v="100"/>
    <x v="1"/>
    <s v="-/-/-/-/-"/>
    <s v="-/-/-/-/-"/>
    <m/>
    <n v="2020"/>
    <s v="-/-/-/-"/>
    <s v="Le Fonti"/>
    <s v="Toskanaurlaub 2020"/>
    <m/>
    <m/>
    <n v="0"/>
    <n v="0"/>
  </r>
  <r>
    <x v="1"/>
    <n v="2016"/>
    <s v="I"/>
    <s v="Toscana"/>
    <n v="1"/>
    <n v="1"/>
    <x v="67"/>
    <x v="101"/>
    <x v="1"/>
    <s v="-/-/-/-/-"/>
    <s v="-/-/-/-/-"/>
    <n v="65"/>
    <n v="2020"/>
    <s v="-/-/-/-"/>
    <s v="Renzo Marinai"/>
    <s v="Toskanaurlaub 2020"/>
    <m/>
    <m/>
    <n v="65"/>
    <n v="65"/>
  </r>
  <r>
    <x v="1"/>
    <n v="2015"/>
    <s v="I"/>
    <s v="Toscana"/>
    <n v="1"/>
    <n v="1"/>
    <x v="67"/>
    <x v="102"/>
    <x v="5"/>
    <s v="2018/-/-/2020/-"/>
    <s v="2030/-/-/2030/-"/>
    <n v="35"/>
    <n v="2020"/>
    <s v="94/-/-/93"/>
    <s v="Renzo Marinai"/>
    <s v="Toskanaurlaub 2020"/>
    <m/>
    <m/>
    <n v="35"/>
    <n v="35"/>
  </r>
  <r>
    <x v="1"/>
    <n v="2016"/>
    <s v="I"/>
    <s v="Toscana"/>
    <n v="2"/>
    <n v="2"/>
    <x v="67"/>
    <x v="102"/>
    <x v="5"/>
    <s v="-/-/-/-/-"/>
    <s v="-/-/-/-/-"/>
    <n v="35"/>
    <n v="2020"/>
    <s v="-/-/-/-"/>
    <s v="Renzo Marinai"/>
    <s v="Toskanaurlaub 2020"/>
    <m/>
    <m/>
    <n v="70"/>
    <n v="70"/>
  </r>
  <r>
    <x v="1"/>
    <n v="2016"/>
    <s v="I"/>
    <s v="Toscana"/>
    <n v="15"/>
    <n v="3"/>
    <x v="67"/>
    <x v="5"/>
    <x v="1"/>
    <s v="-/-/-/2020/-"/>
    <s v="-/-/-/2032/-"/>
    <n v="25"/>
    <n v="2020"/>
    <s v="-/-/-/91"/>
    <s v="Renzo Marinai"/>
    <s v="Toskanaurlaub 2020"/>
    <m/>
    <m/>
    <n v="375"/>
    <n v="75"/>
  </r>
  <r>
    <x v="1"/>
    <n v="2017"/>
    <s v="I"/>
    <s v="Toscana"/>
    <n v="6"/>
    <m/>
    <x v="67"/>
    <x v="4"/>
    <x v="1"/>
    <s v="-/-/-/-/-"/>
    <s v="-/-/-/-/-"/>
    <n v="17"/>
    <n v="2020"/>
    <s v="-/-/-/-"/>
    <s v="Renzo Marinai"/>
    <s v="Toskanaurlaub 2020"/>
    <m/>
    <m/>
    <n v="102"/>
    <n v="0"/>
  </r>
  <r>
    <x v="1"/>
    <n v="2016"/>
    <s v="I"/>
    <s v="Toscana"/>
    <n v="1"/>
    <n v="1"/>
    <x v="68"/>
    <x v="103"/>
    <x v="1"/>
    <s v="-/2023/-/2024/-"/>
    <s v="-/2048/-/2041/-"/>
    <n v="65"/>
    <n v="2020"/>
    <s v="-/96/-/94,5"/>
    <s v="Castellare in Castellina"/>
    <s v="Toskanaurlaub 2020"/>
    <m/>
    <m/>
    <n v="65"/>
    <n v="65"/>
  </r>
  <r>
    <x v="1"/>
    <n v="2017"/>
    <s v="I"/>
    <s v="Toscana"/>
    <n v="2"/>
    <n v="2"/>
    <x v="68"/>
    <x v="104"/>
    <x v="1"/>
    <s v="-/2022/-/2022/-"/>
    <s v="-/2033/-/2027/-"/>
    <n v="28"/>
    <n v="2020"/>
    <s v="-/90/-/88,5"/>
    <s v="Castellare in Castellina"/>
    <s v="Toskanaurlaub 2020"/>
    <m/>
    <m/>
    <n v="56"/>
    <n v="56"/>
  </r>
  <r>
    <x v="1"/>
    <n v="2018"/>
    <s v="I"/>
    <s v="Toscana"/>
    <n v="12"/>
    <m/>
    <x v="68"/>
    <x v="4"/>
    <x v="5"/>
    <s v="-/2020/-/2020/-"/>
    <s v="-/2027/-/2027/-"/>
    <n v="14.5"/>
    <n v="2020"/>
    <s v="-/90/-/89,6"/>
    <s v="Castellare in Castellina"/>
    <s v="Toskanaurlaub 2020"/>
    <m/>
    <m/>
    <n v="174"/>
    <n v="0"/>
  </r>
  <r>
    <x v="3"/>
    <n v="2017"/>
    <s v="I"/>
    <s v="Toscana"/>
    <n v="0"/>
    <n v="1"/>
    <x v="69"/>
    <x v="105"/>
    <x v="5"/>
    <s v="-/-/-/-/-"/>
    <s v="-/-/-/-/-"/>
    <m/>
    <n v="2020"/>
    <s v="-/-/-/-"/>
    <s v="Fattoria di Felsina"/>
    <s v="Toskanaurlaub 2020"/>
    <m/>
    <m/>
    <n v="0"/>
    <n v="0"/>
  </r>
  <r>
    <x v="4"/>
    <n v="2018"/>
    <s v="I"/>
    <s v="Toscana"/>
    <n v="3"/>
    <n v="3"/>
    <x v="69"/>
    <x v="106"/>
    <x v="22"/>
    <s v="2020/-/-/2020/-"/>
    <s v="2026/-/-/2025/-"/>
    <n v="15"/>
    <n v="2020"/>
    <s v="92/-/-/-"/>
    <s v="Fattoria di Felsina"/>
    <s v="Toskanaurlaub 2020"/>
    <m/>
    <m/>
    <n v="45"/>
    <n v="45"/>
  </r>
  <r>
    <x v="6"/>
    <n v="2017"/>
    <s v="I"/>
    <s v="Toscana"/>
    <n v="6"/>
    <m/>
    <x v="69"/>
    <x v="38"/>
    <x v="6"/>
    <s v="-/-/-/-/-"/>
    <s v="-/-/-/-/-"/>
    <n v="15"/>
    <n v="2020"/>
    <s v="-/-/-/-"/>
    <s v="Fattoria di Felsina"/>
    <s v="Toskanaurlaub 2020"/>
    <m/>
    <m/>
    <n v="90"/>
    <n v="0"/>
  </r>
  <r>
    <x v="2"/>
    <n v="2008"/>
    <s v="I"/>
    <s v="Toscana"/>
    <n v="3"/>
    <n v="2"/>
    <x v="69"/>
    <x v="11"/>
    <x v="6"/>
    <s v="-/-/-/-/-"/>
    <s v="-/-/-/-/-"/>
    <n v="25"/>
    <n v="2020"/>
    <s v="-/-/-/-"/>
    <s v="Fattoria di Felsina"/>
    <s v="Toskanaurlaub 2020"/>
    <m/>
    <m/>
    <n v="75"/>
    <n v="50"/>
  </r>
  <r>
    <x v="1"/>
    <n v="2015"/>
    <s v="I"/>
    <s v="Toscana"/>
    <n v="3"/>
    <n v="3"/>
    <x v="69"/>
    <x v="107"/>
    <x v="4"/>
    <s v="2020/-/-/2021/-"/>
    <s v="2040/-/-/2029/-"/>
    <n v="35"/>
    <n v="2020"/>
    <s v="94/-/-/92,1"/>
    <s v="Fattoria di Felsina"/>
    <s v="Toskanaurlaub 2020"/>
    <m/>
    <m/>
    <n v="105"/>
    <n v="105"/>
  </r>
  <r>
    <x v="3"/>
    <n v="2015"/>
    <s v="I"/>
    <s v="Toscana"/>
    <n v="1"/>
    <n v="1"/>
    <x v="69"/>
    <x v="108"/>
    <x v="5"/>
    <s v="2020/-/-/2022/-"/>
    <s v="2040/-/-/2037/-"/>
    <n v="85"/>
    <n v="2020"/>
    <s v="97/-/-/91,9"/>
    <s v="Fattoria di Felsina"/>
    <s v="Toskanaurlaub 2020"/>
    <m/>
    <m/>
    <n v="85"/>
    <n v="85"/>
  </r>
  <r>
    <x v="9"/>
    <n v="2016"/>
    <s v="I"/>
    <s v="Toscana"/>
    <n v="3"/>
    <n v="3"/>
    <x v="69"/>
    <x v="108"/>
    <x v="5"/>
    <s v="2021/-/-/2022/-"/>
    <s v="2045/-/-/2037/-"/>
    <n v="20"/>
    <n v="2020"/>
    <s v="98+/-/-/92,3"/>
    <s v="Fattoria di Felsina"/>
    <s v="Toskanaurlaub 2020"/>
    <m/>
    <m/>
    <n v="60"/>
    <n v="60"/>
  </r>
  <r>
    <x v="1"/>
    <n v="2017"/>
    <s v="I"/>
    <s v="Toscana"/>
    <n v="3"/>
    <n v="3"/>
    <x v="69"/>
    <x v="108"/>
    <x v="5"/>
    <s v="2021/-/-/2023/-"/>
    <s v="2040/-/-/2037/-"/>
    <n v="40"/>
    <n v="2020"/>
    <s v="95/-/-/-"/>
    <s v="Fattoria di Felsina"/>
    <s v="Toskanaurlaub 2020"/>
    <m/>
    <m/>
    <n v="120"/>
    <n v="120"/>
  </r>
  <r>
    <x v="2"/>
    <n v="2013"/>
    <s v="I"/>
    <s v="Toscana"/>
    <n v="1"/>
    <n v="1"/>
    <x v="6"/>
    <x v="109"/>
    <x v="6"/>
    <s v="2018/-/-/2018/-"/>
    <s v="2030/-/-/2023/-"/>
    <n v="20"/>
    <n v="2020"/>
    <s v="93/-/-/89"/>
    <s v="Castello dei Rampolla"/>
    <s v="Toskanaurlaub 2020"/>
    <m/>
    <m/>
    <n v="20"/>
    <n v="20"/>
  </r>
  <r>
    <x v="1"/>
    <n v="2015"/>
    <s v="I"/>
    <s v="Toscana"/>
    <n v="1"/>
    <n v="1"/>
    <x v="6"/>
    <x v="110"/>
    <x v="1"/>
    <s v="2020/2020/-/2023/-"/>
    <s v="2028/2029/-/2035/-"/>
    <n v="70"/>
    <n v="2020"/>
    <s v="?/96/-/91"/>
    <s v="Castello dei Rampolla"/>
    <s v="Toskanaurlaub 2020"/>
    <m/>
    <m/>
    <n v="70"/>
    <n v="70"/>
  </r>
  <r>
    <x v="1"/>
    <n v="2012"/>
    <s v="I"/>
    <s v="Toscana"/>
    <n v="1"/>
    <n v="1"/>
    <x v="6"/>
    <x v="110"/>
    <x v="1"/>
    <s v="2017/2017/-/2019/-"/>
    <s v="2026/2025/-/2034/-"/>
    <n v="50"/>
    <n v="2020"/>
    <s v="91/97/-/93,3"/>
    <s v="Castello dei Rampolla"/>
    <s v="Toskanaurlaub 2020"/>
    <m/>
    <m/>
    <n v="50"/>
    <n v="50"/>
  </r>
  <r>
    <x v="1"/>
    <n v="2015"/>
    <s v="I"/>
    <s v="Toscana"/>
    <n v="3"/>
    <n v="3"/>
    <x v="6"/>
    <x v="13"/>
    <x v="1"/>
    <s v="2021/2022/-/2023/-"/>
    <s v="2040/2036/-/2034/-"/>
    <n v="40"/>
    <n v="2020"/>
    <s v="95/95/-/-"/>
    <s v="Castello dei Rampolla"/>
    <s v="Toskanaurlaub 2020"/>
    <m/>
    <m/>
    <n v="120"/>
    <n v="120"/>
  </r>
  <r>
    <x v="3"/>
    <n v="2016"/>
    <s v="I"/>
    <s v="Toscana"/>
    <n v="1"/>
    <n v="1"/>
    <x v="70"/>
    <x v="111"/>
    <x v="5"/>
    <s v="-/2019/-/2022/-"/>
    <s v="-/2035/-/2035/-"/>
    <n v="60"/>
    <n v="2020"/>
    <s v="-/94/-/90"/>
    <s v="Poggerino"/>
    <s v="Toskanaurlaub 2020"/>
    <m/>
    <m/>
    <n v="60"/>
    <n v="60"/>
  </r>
  <r>
    <x v="1"/>
    <n v="2017"/>
    <s v="I"/>
    <s v="Toscana"/>
    <n v="12"/>
    <n v="6"/>
    <x v="70"/>
    <x v="112"/>
    <x v="1"/>
    <s v="-/-/-/-/-"/>
    <s v="-/-/-/-/-"/>
    <n v="22"/>
    <n v="2020"/>
    <s v="-/-/-/-"/>
    <s v="Poggerino"/>
    <s v="Toskanaurlaub 2020"/>
    <m/>
    <m/>
    <n v="264"/>
    <n v="132"/>
  </r>
  <r>
    <x v="2"/>
    <n v="2008"/>
    <s v="I"/>
    <s v="Toscana"/>
    <n v="1"/>
    <n v="1"/>
    <x v="7"/>
    <x v="11"/>
    <x v="5"/>
    <s v="-/-/-/2020/-"/>
    <s v="-/-/-/2034/-"/>
    <n v="45"/>
    <n v="2020"/>
    <s v="-/-/-/95"/>
    <s v="Fontodi"/>
    <s v="Toskanaurlaub 2020"/>
    <m/>
    <m/>
    <n v="45"/>
    <n v="45"/>
  </r>
  <r>
    <x v="1"/>
    <n v="2017"/>
    <s v="I"/>
    <s v="Toscana"/>
    <n v="12"/>
    <n v="6"/>
    <x v="7"/>
    <x v="4"/>
    <x v="5"/>
    <s v="2020/-/-/2021/-"/>
    <s v="2026/-/-/2029/-"/>
    <n v="20"/>
    <n v="2020"/>
    <s v="91/-/-/90,1"/>
    <s v="Fontodi"/>
    <s v="Toskanaurlaub 2020"/>
    <m/>
    <m/>
    <n v="240"/>
    <n v="120"/>
  </r>
  <r>
    <x v="1"/>
    <n v="2009"/>
    <s v="I"/>
    <s v="Toscana"/>
    <n v="3"/>
    <m/>
    <x v="7"/>
    <x v="15"/>
    <x v="7"/>
    <s v="2014/2014/-/2015/-"/>
    <s v="2024/2024/-/2023/-"/>
    <n v="30"/>
    <n v="2020"/>
    <s v="91/92/-/90"/>
    <s v="Fontodi"/>
    <s v="Toskanaurlaub 2020"/>
    <m/>
    <m/>
    <n v="90"/>
    <n v="0"/>
  </r>
  <r>
    <x v="1"/>
    <n v="2016"/>
    <s v="I"/>
    <s v="Toscana"/>
    <n v="2"/>
    <n v="2"/>
    <x v="7"/>
    <x v="16"/>
    <x v="5"/>
    <s v="2020/2021/-/2024/-"/>
    <s v="2050/2040/-/2043/-"/>
    <n v="90"/>
    <n v="2020"/>
    <s v="100/97/-/94,9"/>
    <s v="Fontodi"/>
    <s v="Toskanaurlaub 2020"/>
    <m/>
    <m/>
    <n v="180"/>
    <n v="180"/>
  </r>
  <r>
    <x v="3"/>
    <n v="2016"/>
    <s v="I"/>
    <s v="Toscana"/>
    <n v="1"/>
    <n v="1"/>
    <x v="7"/>
    <x v="113"/>
    <x v="5"/>
    <s v="2022/2021/-/2022/-"/>
    <s v="2050/2038/-/2043/-"/>
    <n v="125"/>
    <n v="2020"/>
    <s v="98/94/-/92,8"/>
    <s v="Fontodi"/>
    <s v="Toskanaurlaub 2020"/>
    <m/>
    <m/>
    <n v="125"/>
    <n v="125"/>
  </r>
  <r>
    <x v="1"/>
    <n v="2016"/>
    <s v="A"/>
    <s v="Burgenland"/>
    <n v="0"/>
    <n v="2"/>
    <x v="71"/>
    <x v="114"/>
    <x v="1"/>
    <s v="-/-/-/-/-"/>
    <s v="-/-/-/-/-"/>
    <n v="0"/>
    <n v="2020"/>
    <s v="-/-/-/FS92"/>
    <s v="Mitbringsel Eva/Martin"/>
    <s v="?"/>
    <m/>
    <m/>
    <n v="0"/>
    <n v="0"/>
  </r>
  <r>
    <x v="1"/>
    <n v="2015"/>
    <s v="I"/>
    <s v="Sardinien"/>
    <n v="0"/>
    <m/>
    <x v="72"/>
    <x v="115"/>
    <x v="1"/>
    <s v="-/-/-/-/-"/>
    <s v="-/-/-/-/-"/>
    <n v="0"/>
    <n v="2019"/>
    <s v="-/-/-/-"/>
    <s v="Mitbringsel Ursula/Poldi"/>
    <s v="Mitbringsel Ursula/Poldi"/>
    <m/>
    <m/>
    <n v="0"/>
    <n v="0"/>
  </r>
  <r>
    <x v="1"/>
    <n v="2015"/>
    <s v="I"/>
    <s v="Südtirol"/>
    <n v="0"/>
    <m/>
    <x v="62"/>
    <x v="44"/>
    <x v="17"/>
    <s v="-/-/-/-/-"/>
    <s v="-/-/-/-/-"/>
    <n v="0"/>
    <n v="2020"/>
    <s v="-/-/-/-"/>
    <s v="Mitbringsel Eva/Martin"/>
    <s v="?"/>
    <m/>
    <m/>
    <n v="0"/>
    <n v="0"/>
  </r>
  <r>
    <x v="4"/>
    <n v="2017"/>
    <s v="D"/>
    <s v="Rheinland-Pfalz"/>
    <n v="0"/>
    <m/>
    <x v="73"/>
    <x v="116"/>
    <x v="25"/>
    <s v="-/-/-/-/-"/>
    <s v="-/-/-/-/-"/>
    <n v="0"/>
    <n v="2020"/>
    <s v="-/-/-/-"/>
    <s v="Mitbringsel Miri/Georg"/>
    <s v="?"/>
    <m/>
    <m/>
    <n v="0"/>
    <n v="0"/>
  </r>
  <r>
    <x v="4"/>
    <n v="2013"/>
    <s v="I"/>
    <s v="Südtirol"/>
    <n v="2"/>
    <m/>
    <x v="74"/>
    <x v="117"/>
    <x v="22"/>
    <s v="-/-/-/-/-"/>
    <s v="-/-/-/-/-"/>
    <n v="32.9"/>
    <n v="2015"/>
    <s v="-/-/-/90,3"/>
    <s v="Elena Walch"/>
    <s v="Südtirolurlaub 2015 (?)"/>
    <m/>
    <m/>
    <n v="65.8"/>
    <n v="0"/>
  </r>
  <r>
    <x v="1"/>
    <n v="2016"/>
    <s v="I"/>
    <s v="Toscana"/>
    <n v="0"/>
    <m/>
    <x v="75"/>
    <x v="118"/>
    <x v="1"/>
    <s v="-/-/-/-/-"/>
    <s v="-/-/-/-/-"/>
    <n v="0"/>
    <n v="2019"/>
    <s v="-/-/-/-"/>
    <s v="Geschenk Eltern"/>
    <s v="?"/>
    <m/>
    <m/>
    <n v="0"/>
    <n v="0"/>
  </r>
  <r>
    <x v="4"/>
    <n v="2018"/>
    <s v="A"/>
    <s v="NÖ"/>
    <n v="3"/>
    <n v="0"/>
    <x v="76"/>
    <x v="119"/>
    <x v="16"/>
    <s v="-/-/-/-/-"/>
    <s v="-/-/-/-/-"/>
    <n v="15"/>
    <n v="2020"/>
    <s v="-/-/-/-"/>
    <s v="Weinmarkt Poysdorf"/>
    <s v="Urlaub Laschitz Poysdorf"/>
    <m/>
    <m/>
    <n v="45"/>
    <n v="0"/>
  </r>
  <r>
    <x v="4"/>
    <n v="2016"/>
    <s v="A"/>
    <s v="NÖ"/>
    <n v="3"/>
    <n v="3"/>
    <x v="76"/>
    <x v="120"/>
    <x v="16"/>
    <s v="-/-/-/-/-"/>
    <s v="-/-/-/-/-"/>
    <n v="35"/>
    <n v="2020"/>
    <s v="-/-/-/-"/>
    <s v="Weinmarkt Poysdorf"/>
    <s v="Urlaub Laschitz Poysdorf"/>
    <m/>
    <m/>
    <n v="105"/>
    <n v="105"/>
  </r>
  <r>
    <x v="4"/>
    <n v="2019"/>
    <s v="I"/>
    <s v="Sizilien"/>
    <n v="3"/>
    <m/>
    <x v="77"/>
    <x v="121"/>
    <x v="35"/>
    <s v="-/-/-/-/-"/>
    <s v="-/-/-/-/-"/>
    <m/>
    <n v="2020"/>
    <s v="-/-/-/-"/>
    <s v="Planeta/Buonivini"/>
    <s v="Urlaub Sizilien 2020"/>
    <m/>
    <m/>
    <n v="0"/>
    <n v="0"/>
  </r>
  <r>
    <x v="4"/>
    <n v="2019"/>
    <s v="I"/>
    <s v="Sizilien"/>
    <n v="3"/>
    <m/>
    <x v="77"/>
    <x v="122"/>
    <x v="36"/>
    <s v="-/-/-/-/-"/>
    <s v="-/-/-/-/-"/>
    <m/>
    <n v="2020"/>
    <s v="-/-/-/-"/>
    <s v="Planeta/Buonivini"/>
    <s v="Urlaub Sizilien 2020"/>
    <m/>
    <m/>
    <n v="0"/>
    <n v="0"/>
  </r>
  <r>
    <x v="2"/>
    <n v="2018"/>
    <s v="I"/>
    <s v="Sizilien"/>
    <n v="3"/>
    <n v="0"/>
    <x v="77"/>
    <x v="123"/>
    <x v="35"/>
    <s v="2019/-/-/-/-"/>
    <s v="2025/-/-/-/-"/>
    <n v="22"/>
    <n v="2020"/>
    <s v="92/-/-/-"/>
    <s v="Planeta/Buonivini"/>
    <s v="Urlaub Sizilien 2020"/>
    <m/>
    <m/>
    <n v="66"/>
    <n v="0"/>
  </r>
  <r>
    <x v="4"/>
    <n v="2018"/>
    <s v="I"/>
    <s v="Sizilien"/>
    <n v="6"/>
    <n v="5"/>
    <x v="77"/>
    <x v="19"/>
    <x v="22"/>
    <s v="2019/2021/-/2020/-"/>
    <s v="2030/2026/-/2025/-"/>
    <n v="22"/>
    <n v="2020"/>
    <s v="94/90/-/86,2"/>
    <s v="Planeta/Buonivini"/>
    <s v="Urlaub Sizilien 2020"/>
    <m/>
    <m/>
    <n v="132"/>
    <n v="110"/>
  </r>
  <r>
    <x v="4"/>
    <n v="2019"/>
    <s v="I"/>
    <s v="Sizilien"/>
    <n v="3"/>
    <m/>
    <x v="77"/>
    <x v="121"/>
    <x v="35"/>
    <s v="-/-/-/-/-"/>
    <s v="-/-/-/-/-"/>
    <n v="10.5"/>
    <n v="2020"/>
    <s v="-/-/-/-"/>
    <s v="Planeta/Buonivini"/>
    <s v="Urlaub Sizilien 2020"/>
    <m/>
    <m/>
    <n v="31.5"/>
    <n v="0"/>
  </r>
  <r>
    <x v="7"/>
    <n v="2017"/>
    <s v="I"/>
    <s v="Sizilien"/>
    <n v="1"/>
    <n v="1"/>
    <x v="77"/>
    <x v="19"/>
    <x v="22"/>
    <s v="2018/2020/-/2018/-"/>
    <s v="2028/2027/-/2022/-"/>
    <n v="53"/>
    <n v="2020"/>
    <s v="92/90/-/89,3"/>
    <s v="Planeta/Buonivini"/>
    <s v="Urlaub Sizilien 2020"/>
    <m/>
    <m/>
    <n v="53"/>
    <n v="53"/>
  </r>
  <r>
    <x v="1"/>
    <n v="2016"/>
    <s v="I"/>
    <s v="Sizilien"/>
    <n v="3"/>
    <m/>
    <x v="77"/>
    <x v="124"/>
    <x v="26"/>
    <s v="2019/2021/-/2019/-"/>
    <s v="2030/2028/-/2026/-"/>
    <n v="25"/>
    <n v="2020"/>
    <s v="94/92/-/92"/>
    <s v="Planeta/Buonivini"/>
    <s v="Urlaub Sizilien 2020"/>
    <m/>
    <m/>
    <n v="75"/>
    <n v="0"/>
  </r>
  <r>
    <x v="1"/>
    <n v="2017"/>
    <s v="I"/>
    <s v="Sizilien"/>
    <n v="3"/>
    <n v="3"/>
    <x v="77"/>
    <x v="124"/>
    <x v="26"/>
    <s v="-/-/-/-/-"/>
    <s v="-/-/-/-/-"/>
    <n v="25"/>
    <n v="2020"/>
    <s v="-/-/-/-"/>
    <s v="Planeta/Buonivini"/>
    <s v="Urlaub Sizilien 2020"/>
    <m/>
    <m/>
    <n v="75"/>
    <n v="75"/>
  </r>
  <r>
    <x v="1"/>
    <n v="2017"/>
    <s v="I"/>
    <s v="Sizilien"/>
    <n v="3"/>
    <n v="2"/>
    <x v="77"/>
    <x v="125"/>
    <x v="1"/>
    <s v="2019/-/-/-/-"/>
    <s v="2023/-/-/-/-"/>
    <n v="16.5"/>
    <n v="2020"/>
    <s v="90+/-/-/-"/>
    <s v="Planeta/Buonivini"/>
    <s v="Urlaub Sizilien 2020"/>
    <m/>
    <m/>
    <n v="49.5"/>
    <n v="33"/>
  </r>
  <r>
    <x v="1"/>
    <n v="2015"/>
    <s v="I"/>
    <s v="Sizilien"/>
    <n v="3"/>
    <m/>
    <x v="77"/>
    <x v="126"/>
    <x v="1"/>
    <s v="2019/-/-/-/-"/>
    <s v="2025/-/-/-/-"/>
    <n v="18"/>
    <n v="2020"/>
    <s v="91/-/-/91"/>
    <s v="Planeta/Buonivini"/>
    <s v="Urlaub Sizilien 2020"/>
    <m/>
    <m/>
    <n v="54"/>
    <n v="0"/>
  </r>
  <r>
    <x v="3"/>
    <n v="2015"/>
    <s v="I"/>
    <s v="Sizilien"/>
    <n v="1"/>
    <n v="1"/>
    <x v="77"/>
    <x v="124"/>
    <x v="26"/>
    <s v="2019/-/-/2020/-"/>
    <s v="2030/-/-/2024/-"/>
    <n v="53"/>
    <n v="2020"/>
    <s v="94+/-/-/88,3"/>
    <s v="Planeta/Buonivini"/>
    <s v="Urlaub Sizilien 2020"/>
    <m/>
    <m/>
    <n v="53"/>
    <n v="53"/>
  </r>
  <r>
    <x v="4"/>
    <n v="2017"/>
    <s v="I"/>
    <s v="Sizilien"/>
    <n v="3"/>
    <n v="3"/>
    <x v="34"/>
    <x v="127"/>
    <x v="37"/>
    <s v="-/-/-/-/-"/>
    <s v="-/-/-/-/-"/>
    <n v="24"/>
    <n v="2020"/>
    <s v="-/-/-/90"/>
    <s v="Gulfi"/>
    <s v="Urlaub Sizilien 2020"/>
    <m/>
    <m/>
    <n v="72"/>
    <n v="72"/>
  </r>
  <r>
    <x v="1"/>
    <n v="2016"/>
    <s v="I"/>
    <s v="Sizilien"/>
    <n v="3"/>
    <n v="3"/>
    <x v="34"/>
    <x v="128"/>
    <x v="26"/>
    <s v="-/-/-/-/-"/>
    <s v="-/-/-/-/-"/>
    <n v="25"/>
    <n v="2020"/>
    <s v="-/-/-/90"/>
    <s v="Gulfi"/>
    <s v="Urlaub Sizilien 2020"/>
    <m/>
    <m/>
    <n v="75"/>
    <n v="75"/>
  </r>
  <r>
    <x v="1"/>
    <n v="2016"/>
    <s v="I"/>
    <s v="Sizilien"/>
    <n v="1"/>
    <n v="1"/>
    <x v="34"/>
    <x v="129"/>
    <x v="26"/>
    <s v="-/-/-/2021/-"/>
    <s v="-/-/-/2028/-"/>
    <n v="46"/>
    <n v="2020"/>
    <s v="-/-/-/90,8"/>
    <s v="Gulfi"/>
    <s v="Urlaub Sizilien 2020"/>
    <m/>
    <m/>
    <n v="46"/>
    <n v="46"/>
  </r>
  <r>
    <x v="1"/>
    <n v="2016"/>
    <s v="I"/>
    <s v="Sizilien"/>
    <n v="1"/>
    <n v="1"/>
    <x v="34"/>
    <x v="130"/>
    <x v="26"/>
    <s v="-/-/-/2021/-"/>
    <s v="-/-/-/2031/-"/>
    <n v="46"/>
    <n v="2020"/>
    <s v="-/-/-/91,3"/>
    <s v="Gulfi"/>
    <s v="Urlaub Sizilien 2020"/>
    <m/>
    <m/>
    <n v="46"/>
    <n v="46"/>
  </r>
  <r>
    <x v="1"/>
    <n v="2016"/>
    <s v="I"/>
    <s v="Sizilien"/>
    <n v="1"/>
    <n v="1"/>
    <x v="34"/>
    <x v="131"/>
    <x v="26"/>
    <s v="-/-/-/2021/-"/>
    <s v="-/-/-/2026/-"/>
    <n v="34.5"/>
    <n v="2020"/>
    <s v="-/-/-/91,3"/>
    <s v="Gulfi"/>
    <s v="Urlaub Sizilien 2020"/>
    <m/>
    <m/>
    <n v="34.5"/>
    <n v="34.5"/>
  </r>
  <r>
    <x v="3"/>
    <n v="2016"/>
    <s v="I"/>
    <s v="Sizilien"/>
    <n v="1"/>
    <n v="1"/>
    <x v="34"/>
    <x v="129"/>
    <x v="26"/>
    <s v="-/-/-/2021/-"/>
    <s v="-/-/-/2028/-"/>
    <n v="92"/>
    <n v="2020"/>
    <s v="-/-/-/90,8"/>
    <s v="Gulfi"/>
    <s v="Urlaub Sizilien 2020"/>
    <m/>
    <m/>
    <n v="92"/>
    <n v="92"/>
  </r>
  <r>
    <x v="1"/>
    <n v="2019"/>
    <s v="I"/>
    <s v="Sizilien"/>
    <n v="3"/>
    <n v="3"/>
    <x v="78"/>
    <x v="132"/>
    <x v="1"/>
    <s v="-/-/-/-/-"/>
    <s v="-/-/-/-/-"/>
    <n v="40"/>
    <n v="2020"/>
    <s v="-/-/-/-"/>
    <s v="I Vigneri"/>
    <s v="Urlaub Sizilien 2020"/>
    <m/>
    <m/>
    <n v="120"/>
    <n v="120"/>
  </r>
  <r>
    <x v="1"/>
    <n v="2017"/>
    <s v="I"/>
    <s v="Sizilien"/>
    <n v="3"/>
    <n v="3"/>
    <x v="78"/>
    <x v="133"/>
    <x v="1"/>
    <s v="-/-/-/2018/-"/>
    <s v="-/-/-/2022/-"/>
    <n v="20"/>
    <n v="2020"/>
    <s v="-/-/-/-"/>
    <s v="I Vigneri"/>
    <s v="Urlaub Sizilien 2020"/>
    <m/>
    <m/>
    <n v="60"/>
    <n v="60"/>
  </r>
  <r>
    <x v="3"/>
    <n v="2017"/>
    <s v="I"/>
    <s v="Sizilien"/>
    <n v="1"/>
    <n v="0"/>
    <x v="78"/>
    <x v="133"/>
    <x v="1"/>
    <s v="-/-/-/2018/-"/>
    <s v="-/-/-/2022/-"/>
    <n v="40"/>
    <n v="2020"/>
    <s v="-/-/-/-"/>
    <s v="I Vigneri"/>
    <s v="Urlaub Sizilien 2020"/>
    <m/>
    <m/>
    <n v="40"/>
    <n v="0"/>
  </r>
  <r>
    <x v="4"/>
    <n v="2017"/>
    <s v="I"/>
    <s v="Sizilien"/>
    <n v="3"/>
    <n v="3"/>
    <x v="79"/>
    <x v="134"/>
    <x v="6"/>
    <s v="-/-/-/-/-"/>
    <s v="-/-/-/-/-"/>
    <n v="40"/>
    <n v="2020"/>
    <s v="-/-/-/-"/>
    <s v="Barone di Villagrande"/>
    <s v="Urlaub Sizilien 2020"/>
    <m/>
    <m/>
    <n v="120"/>
    <n v="120"/>
  </r>
  <r>
    <x v="1"/>
    <n v="2016"/>
    <s v="I"/>
    <s v="Sizilien"/>
    <n v="3"/>
    <n v="2"/>
    <x v="79"/>
    <x v="135"/>
    <x v="1"/>
    <s v="-/-/-/-/-"/>
    <s v="-/-/-/-/-"/>
    <n v="28"/>
    <n v="2020"/>
    <s v="-/-/-/-"/>
    <s v="Barone di Villagrande"/>
    <s v="Urlaub Sizilien 2020"/>
    <m/>
    <m/>
    <n v="84"/>
    <n v="56"/>
  </r>
  <r>
    <x v="6"/>
    <n v="2017"/>
    <s v="I"/>
    <s v="Sizilien"/>
    <n v="6"/>
    <n v="0"/>
    <x v="80"/>
    <x v="136"/>
    <x v="6"/>
    <s v="-/-/-/-/-"/>
    <s v="-/-/-/-/-"/>
    <n v="13"/>
    <n v="2020"/>
    <s v="-/-/-/-"/>
    <s v="Murgo"/>
    <s v="Urlaub Sizilien 2020"/>
    <m/>
    <m/>
    <n v="78"/>
    <n v="0"/>
  </r>
  <r>
    <x v="2"/>
    <n v="2016"/>
    <s v="I"/>
    <s v="Sizilien"/>
    <n v="1"/>
    <n v="1"/>
    <x v="81"/>
    <x v="137"/>
    <x v="38"/>
    <s v="-/-/-/2019/-"/>
    <s v="-/-/-/2026/-"/>
    <n v="30"/>
    <n v="2020"/>
    <s v="-/-/-/92,5"/>
    <s v="Tenuta Castellaro"/>
    <s v="Urlaub Sizilien 2020"/>
    <m/>
    <m/>
    <n v="30"/>
    <n v="30"/>
  </r>
  <r>
    <x v="1"/>
    <n v="2018"/>
    <s v="I"/>
    <s v="Sizilien"/>
    <n v="2"/>
    <n v="2"/>
    <x v="81"/>
    <x v="138"/>
    <x v="39"/>
    <s v="-/-/-/2021/-"/>
    <s v="-/-/-/2025/-"/>
    <n v="40"/>
    <n v="2020"/>
    <s v="-/-/-/92"/>
    <s v="Tenuta Castellaro"/>
    <s v="Urlaub Sizilien 2020"/>
    <m/>
    <m/>
    <n v="80"/>
    <n v="80"/>
  </r>
  <r>
    <x v="1"/>
    <n v="2015"/>
    <s v="I"/>
    <s v="Sizilien"/>
    <n v="3"/>
    <n v="3"/>
    <x v="81"/>
    <x v="139"/>
    <x v="1"/>
    <s v="-/-/-/2018/-"/>
    <s v="-/-/-/2020/-"/>
    <n v="25"/>
    <n v="2020"/>
    <s v="-/-/-/90,4"/>
    <s v="Tenuta Castellaro"/>
    <s v="Urlaub Sizilien 2020"/>
    <m/>
    <m/>
    <n v="75"/>
    <n v="75"/>
  </r>
  <r>
    <x v="3"/>
    <n v="2013"/>
    <s v="I"/>
    <s v="Sizilien"/>
    <n v="1"/>
    <n v="1"/>
    <x v="81"/>
    <x v="139"/>
    <x v="1"/>
    <s v="-/-/-/2017/-"/>
    <s v="-/-/-/2021/-"/>
    <n v="50"/>
    <n v="2020"/>
    <s v="-/-/-/89"/>
    <s v="Tenuta Castellaro"/>
    <s v="Urlaub Sizilien 2020"/>
    <m/>
    <m/>
    <n v="50"/>
    <n v="50"/>
  </r>
  <r>
    <x v="1"/>
    <n v="2018"/>
    <s v="I"/>
    <s v="Toscana"/>
    <n v="2"/>
    <m/>
    <x v="82"/>
    <x v="140"/>
    <x v="5"/>
    <s v="-/-/-/-/-"/>
    <s v="-/-/-/-/-"/>
    <n v="14.988"/>
    <n v="2020"/>
    <s v="-/-/-/-"/>
    <s v="Wedl 06/2020"/>
    <s v="Wedl 06/2020"/>
    <m/>
    <m/>
    <n v="29.975999999999999"/>
    <n v="0"/>
  </r>
  <r>
    <x v="1"/>
    <n v="2015"/>
    <s v="A"/>
    <s v="Burgenland"/>
    <n v="2"/>
    <m/>
    <x v="83"/>
    <x v="141"/>
    <x v="24"/>
    <s v="-/-/-/-/-"/>
    <s v="-/-/-/-/-"/>
    <n v="15.587999999999999"/>
    <n v="2020"/>
    <s v="-/-/-/-"/>
    <s v="Wedl 06/2020"/>
    <s v="Wedl 06/2020"/>
    <m/>
    <m/>
    <n v="31.175999999999998"/>
    <n v="0"/>
  </r>
  <r>
    <x v="1"/>
    <n v="2017"/>
    <s v="I"/>
    <s v="Sardinien"/>
    <n v="2"/>
    <m/>
    <x v="84"/>
    <x v="142"/>
    <x v="0"/>
    <s v="-/-/-/-/-"/>
    <s v="-/-/-/-/-"/>
    <n v="10.788"/>
    <n v="2020"/>
    <s v="-/-/-/-"/>
    <s v="Wedl 06/2020"/>
    <s v="Wedl 06/2020"/>
    <m/>
    <m/>
    <n v="21.576000000000001"/>
    <n v="0"/>
  </r>
  <r>
    <x v="4"/>
    <n v="2018"/>
    <s v="D"/>
    <s v="Rheinland-Pfalz"/>
    <n v="6"/>
    <m/>
    <x v="32"/>
    <x v="58"/>
    <x v="25"/>
    <s v="-/-/-/-/-"/>
    <s v="-/-/-/-/-"/>
    <n v="13.188000000000001"/>
    <n v="2020"/>
    <s v="-/-/-/-"/>
    <s v="Wedl 06/2020"/>
    <s v="Wedl 06/2020"/>
    <m/>
    <m/>
    <n v="79.128"/>
    <n v="0"/>
  </r>
  <r>
    <x v="3"/>
    <n v="2007"/>
    <s v="I"/>
    <s v="Südtirol"/>
    <n v="1"/>
    <m/>
    <x v="85"/>
    <x v="143"/>
    <x v="4"/>
    <s v="-/-/-/-/-"/>
    <s v="-/-/-/-/-"/>
    <n v="75.7"/>
    <n v="2020"/>
    <s v="-/-/-/-"/>
    <s v="Winestore Bozen 2020"/>
    <s v="Bozenbesuch 19./20.6.2020"/>
    <s v="22.10.2020: leicher Kork, Preiselbeeren, a bissl Marzipan im Abgang"/>
    <m/>
    <n v="75.7"/>
    <n v="0"/>
  </r>
  <r>
    <x v="1"/>
    <n v="2016"/>
    <s v="I"/>
    <s v="Südtirol"/>
    <n v="2"/>
    <m/>
    <x v="21"/>
    <x v="49"/>
    <x v="4"/>
    <s v="-/-/-/-/-"/>
    <s v="-/-/-/-/-"/>
    <n v="10.6"/>
    <n v="2020"/>
    <s v="-/-/-/-"/>
    <s v="Winestore Bozen 2020"/>
    <s v="Bozenbesuch 19./20.6.2020"/>
    <m/>
    <m/>
    <n v="21.2"/>
    <n v="0"/>
  </r>
  <r>
    <x v="1"/>
    <n v="2018"/>
    <s v="I"/>
    <s v="Südtirol"/>
    <n v="2"/>
    <m/>
    <x v="46"/>
    <x v="144"/>
    <x v="3"/>
    <s v="-/-/-/-/-"/>
    <s v="-/-/-/-/-"/>
    <n v="9.4"/>
    <n v="2020"/>
    <s v="-/-/-/-"/>
    <s v="Winestore Bozen 2020"/>
    <s v="Bozenbesuch 19./20.6.2020"/>
    <m/>
    <m/>
    <n v="18.8"/>
    <n v="0"/>
  </r>
  <r>
    <x v="1"/>
    <n v="2017"/>
    <s v="I"/>
    <s v="Südtirol"/>
    <n v="2"/>
    <m/>
    <x v="86"/>
    <x v="145"/>
    <x v="4"/>
    <s v="-/-/-/-/-"/>
    <s v="-/-/-/-/-"/>
    <n v="16.3"/>
    <n v="2020"/>
    <s v="-/-/-/-"/>
    <s v="Winestore Bozen 2020"/>
    <s v="Bozenbesuch 19./20.6.2020"/>
    <m/>
    <m/>
    <n v="32.6"/>
    <n v="0"/>
  </r>
  <r>
    <x v="1"/>
    <n v="2018"/>
    <s v="I"/>
    <s v="Südtirol"/>
    <n v="2"/>
    <m/>
    <x v="87"/>
    <x v="146"/>
    <x v="17"/>
    <s v="-/-/-/-/-"/>
    <s v="-/-/-/-/-"/>
    <n v="10.1"/>
    <n v="2020"/>
    <s v="-/-/-/-"/>
    <s v="Winestore Bozen 2020"/>
    <s v="Bozenbesuch 19./20.6.2020"/>
    <m/>
    <m/>
    <n v="20.2"/>
    <n v="0"/>
  </r>
  <r>
    <x v="1"/>
    <n v="2015"/>
    <s v="I"/>
    <s v="Südtirol"/>
    <n v="2"/>
    <m/>
    <x v="85"/>
    <x v="44"/>
    <x v="17"/>
    <s v="-/-/-/-/-"/>
    <s v="-/-/-/-/-"/>
    <n v="14.7"/>
    <n v="2020"/>
    <s v="-/-/-/-"/>
    <s v="Winestore Bozen 2020"/>
    <s v="Bozenbesuch 19./20.6.2020"/>
    <m/>
    <m/>
    <n v="29.4"/>
    <n v="0"/>
  </r>
  <r>
    <x v="6"/>
    <s v="NV"/>
    <s v="I"/>
    <s v="Lombardei"/>
    <n v="0"/>
    <m/>
    <x v="88"/>
    <x v="147"/>
    <x v="32"/>
    <s v="-/-/-/-/-"/>
    <s v="-/-/-/-/-"/>
    <m/>
    <n v="2020"/>
    <s v="-/-/-/-"/>
    <s v="Geschenk Gerhard"/>
    <s v="Lillimaturafeier Familie"/>
    <m/>
    <m/>
    <n v="0"/>
    <n v="0"/>
  </r>
  <r>
    <x v="8"/>
    <n v="2019"/>
    <s v="A"/>
    <s v="Wien"/>
    <n v="0"/>
    <m/>
    <x v="89"/>
    <x v="0"/>
    <x v="1"/>
    <s v="-/-/-/-/-"/>
    <s v="-/-/-/-/-"/>
    <m/>
    <n v="2020"/>
    <s v="-/-/-/-"/>
    <s v="Geschenk Heidi"/>
    <s v="Lillimaturafeier Familie"/>
    <m/>
    <m/>
    <n v="0"/>
    <n v="0"/>
  </r>
  <r>
    <x v="4"/>
    <n v="2016"/>
    <s v="A"/>
    <s v="NÖ"/>
    <n v="0"/>
    <m/>
    <x v="90"/>
    <x v="148"/>
    <x v="25"/>
    <s v="-/-/-/-/-"/>
    <s v="-/-/-/-/-"/>
    <m/>
    <n v="2020"/>
    <m/>
    <s v="Geschenk Miri/Georg"/>
    <s v="Einladung Miri/Georg"/>
    <m/>
    <m/>
    <n v="0"/>
    <n v="0"/>
  </r>
  <r>
    <x v="1"/>
    <n v="2017"/>
    <s v="A"/>
    <s v="Burgenland"/>
    <n v="0"/>
    <n v="1"/>
    <x v="91"/>
    <x v="149"/>
    <x v="1"/>
    <s v="-/-/-/-/2020"/>
    <s v="-/-/-/-/2030"/>
    <m/>
    <n v="2020"/>
    <s v="-/-/-/-"/>
    <s v="Geschenk Kirchers"/>
    <s v="Familienaperitiv"/>
    <m/>
    <m/>
    <n v="0"/>
    <n v="0"/>
  </r>
  <r>
    <x v="1"/>
    <n v="2015"/>
    <s v="I"/>
    <s v="Basilikata"/>
    <n v="3"/>
    <n v="2"/>
    <x v="92"/>
    <x v="150"/>
    <x v="40"/>
    <s v="-/-/-/-/-"/>
    <s v="-/-/-/-/-"/>
    <n v="18.899999999999999"/>
    <n v="2020"/>
    <s v="-/-/-/-"/>
    <s v="Einkauf Gottardi"/>
    <s v="Einkauf Gottardi"/>
    <m/>
    <m/>
    <n v="56.699999999999996"/>
    <n v="37.799999999999997"/>
  </r>
  <r>
    <x v="4"/>
    <n v="2018"/>
    <s v="I"/>
    <s v="Apulien"/>
    <n v="3"/>
    <m/>
    <x v="93"/>
    <x v="151"/>
    <x v="41"/>
    <s v="-/-/-/-/-"/>
    <s v="-/-/-/-/-"/>
    <n v="9.9"/>
    <n v="2020"/>
    <s v="-/-/-/-"/>
    <s v="Einkauf Gottardi"/>
    <s v="Einkauf Gottardi"/>
    <m/>
    <m/>
    <n v="29.700000000000003"/>
    <n v="0"/>
  </r>
  <r>
    <x v="1"/>
    <n v="2012"/>
    <s v="F"/>
    <s v="Languedoc"/>
    <n v="0"/>
    <n v="3"/>
    <x v="94"/>
    <x v="152"/>
    <x v="4"/>
    <s v="-/-/-/-/-"/>
    <s v="-/-/-/-/-"/>
    <m/>
    <n v="2020"/>
    <s v="-/-/-/-"/>
    <s v="Geschenk Heidi"/>
    <s v="Abendessen 2.5.2020"/>
    <m/>
    <m/>
    <n v="0"/>
    <n v="0"/>
  </r>
  <r>
    <x v="4"/>
    <n v="2019"/>
    <s v="F"/>
    <s v="Hérault"/>
    <n v="2"/>
    <m/>
    <x v="95"/>
    <x v="153"/>
    <x v="6"/>
    <s v="-/-/-/-/-"/>
    <s v="-/-/-/-/-"/>
    <n v="7.5"/>
    <n v="2020"/>
    <s v="-/-/-/-"/>
    <s v="Vicampo"/>
    <s v="Brunello 2015 Internetshopping"/>
    <m/>
    <m/>
    <n v="15"/>
    <n v="0"/>
  </r>
  <r>
    <x v="4"/>
    <n v="2019"/>
    <s v="I"/>
    <s v="Lombardei"/>
    <n v="2"/>
    <m/>
    <x v="96"/>
    <x v="67"/>
    <x v="6"/>
    <s v="-/-/-/-/-"/>
    <s v="-/-/-/-/-"/>
    <n v="9.9"/>
    <n v="2020"/>
    <s v="-/-/-/-"/>
    <s v="Vicampo"/>
    <s v="Brunello 2015 Internetshopping"/>
    <m/>
    <m/>
    <n v="19.8"/>
    <n v="0"/>
  </r>
  <r>
    <x v="4"/>
    <n v="2019"/>
    <s v="NZ"/>
    <s v="Marlborough"/>
    <n v="2"/>
    <m/>
    <x v="97"/>
    <x v="154"/>
    <x v="15"/>
    <s v="-/-/-/-/-"/>
    <s v="-/-/-/-/-"/>
    <n v="9.5"/>
    <n v="2020"/>
    <s v="-/-/-/-"/>
    <s v="Vicampo"/>
    <s v="Brunello 2015 Internetshopping"/>
    <m/>
    <m/>
    <n v="19"/>
    <n v="0"/>
  </r>
  <r>
    <x v="1"/>
    <n v="2015"/>
    <s v="I"/>
    <s v="Toscana"/>
    <n v="1"/>
    <n v="1"/>
    <x v="98"/>
    <x v="155"/>
    <x v="5"/>
    <s v="2021/2023/-/2024/-"/>
    <s v="2035/2042/-/2039/-"/>
    <n v="37.9"/>
    <n v="2020"/>
    <s v="94/94/-/-"/>
    <s v="Vicampo"/>
    <s v="Brunello 2015 Internetshopping"/>
    <m/>
    <m/>
    <n v="37.9"/>
    <n v="37.9"/>
  </r>
  <r>
    <x v="1"/>
    <n v="2015"/>
    <s v="I"/>
    <s v="Toscana"/>
    <n v="1"/>
    <n v="1"/>
    <x v="99"/>
    <x v="155"/>
    <x v="5"/>
    <s v="2021/2023/-/2021/-"/>
    <s v="2038/2040/-/2033/-"/>
    <n v="49.9"/>
    <n v="2020"/>
    <s v="95/93/-/FS93;CT93"/>
    <s v="Vicampo"/>
    <s v="Brunello 2015 Internetshopping"/>
    <m/>
    <m/>
    <n v="49.9"/>
    <n v="49.9"/>
  </r>
  <r>
    <x v="1"/>
    <n v="2015"/>
    <s v="I"/>
    <s v="Toscana"/>
    <n v="2"/>
    <n v="2"/>
    <x v="100"/>
    <x v="155"/>
    <x v="5"/>
    <s v="2021/2023/-/2022/-"/>
    <s v="2035/2040/-/2032/-"/>
    <n v="31.9"/>
    <n v="2020"/>
    <s v="94/92/-/FS90;CT92"/>
    <s v="Vicampo"/>
    <s v="Brunello 2015 Internetshopping"/>
    <m/>
    <m/>
    <n v="63.8"/>
    <n v="63.8"/>
  </r>
  <r>
    <x v="1"/>
    <n v="2015"/>
    <s v="I"/>
    <s v="Toscana"/>
    <n v="2"/>
    <n v="2"/>
    <x v="101"/>
    <x v="155"/>
    <x v="5"/>
    <s v="2021/2023/-/2025/-"/>
    <s v="2045/2042/-/2039/-"/>
    <n v="35.9"/>
    <n v="2020"/>
    <s v="97/95/-/FS94;CT90,7"/>
    <s v="Vicampo"/>
    <s v="Brunello 2015 Internetshopping"/>
    <m/>
    <m/>
    <n v="71.8"/>
    <n v="71.8"/>
  </r>
  <r>
    <x v="1"/>
    <n v="2015"/>
    <s v="I"/>
    <s v="Toscana"/>
    <n v="1"/>
    <n v="1"/>
    <x v="102"/>
    <x v="155"/>
    <x v="5"/>
    <s v="2021/2022/-/2023/-"/>
    <s v="2035/2036/-/2035/-"/>
    <n v="56.25"/>
    <n v="2020"/>
    <s v="94/92/-/FS95;CT96"/>
    <s v="Vinorama"/>
    <s v="Brunello 2015 Internetshopping"/>
    <m/>
    <m/>
    <n v="56.25"/>
    <n v="56.25"/>
  </r>
  <r>
    <x v="1"/>
    <n v="2015"/>
    <s v="I"/>
    <s v="Toscana"/>
    <n v="1"/>
    <n v="1"/>
    <x v="103"/>
    <x v="155"/>
    <x v="5"/>
    <s v="2021/2022/-/2021/-"/>
    <s v="2033/2037/-/2028/-"/>
    <n v="40.1"/>
    <n v="2020"/>
    <s v="95+/93/-/FS92;CT93,5"/>
    <s v="Vinorama"/>
    <s v="Brunello 2015 Internetshopping"/>
    <m/>
    <m/>
    <n v="40.1"/>
    <n v="40.1"/>
  </r>
  <r>
    <x v="4"/>
    <n v="2018"/>
    <s v="A"/>
    <s v="NÖ"/>
    <n v="1"/>
    <m/>
    <x v="104"/>
    <x v="156"/>
    <x v="25"/>
    <s v="-/-/-/-/-"/>
    <s v="-/-/-/-/-"/>
    <n v="16.899999999999999"/>
    <n v="2020"/>
    <s v="-/-/-/-"/>
    <s v="InVinum"/>
    <s v="Samstageinkauf 25.4.2020"/>
    <m/>
    <m/>
    <n v="16.899999999999999"/>
    <n v="0"/>
  </r>
  <r>
    <x v="4"/>
    <n v="2019"/>
    <s v="I"/>
    <s v="Veneto"/>
    <n v="2"/>
    <m/>
    <x v="105"/>
    <x v="157"/>
    <x v="6"/>
    <s v="-/-/-/-/-"/>
    <s v="-/-/-/-/-"/>
    <n v="7.75"/>
    <n v="2020"/>
    <s v="-/-/-/-"/>
    <s v="Einkauf Rainer Wein"/>
    <s v="Einkauf Rainer Wein 22.4."/>
    <m/>
    <m/>
    <n v="15.5"/>
    <n v="0"/>
  </r>
  <r>
    <x v="4"/>
    <n v="2019"/>
    <s v="A"/>
    <s v="NÖ"/>
    <n v="2"/>
    <m/>
    <x v="106"/>
    <x v="158"/>
    <x v="6"/>
    <s v="-/-/-/-/-"/>
    <s v="-/-/-/-/-"/>
    <n v="8.9499999999999993"/>
    <n v="2020"/>
    <s v="-/-/-/-"/>
    <s v="Einkauf Rainer Wein"/>
    <s v="Einkauf Rainer Wein 22.4."/>
    <m/>
    <m/>
    <n v="17.899999999999999"/>
    <n v="0"/>
  </r>
  <r>
    <x v="4"/>
    <n v="2019"/>
    <s v="I"/>
    <s v="Apulien"/>
    <n v="2"/>
    <m/>
    <x v="107"/>
    <x v="159"/>
    <x v="13"/>
    <s v="-/-/-/-/-"/>
    <s v="-/-/-/-/-"/>
    <n v="13.95"/>
    <n v="2020"/>
    <s v="-/-/-/-"/>
    <s v="Einkauf Rainer Wein"/>
    <s v="Einkauf Rainer Wein 22.4."/>
    <m/>
    <m/>
    <n v="27.9"/>
    <n v="0"/>
  </r>
  <r>
    <x v="4"/>
    <n v="2018"/>
    <s v="A"/>
    <s v="NÖ"/>
    <n v="2"/>
    <m/>
    <x v="108"/>
    <x v="160"/>
    <x v="25"/>
    <s v="-/-/-/-/-"/>
    <s v="-/-/-/-/-"/>
    <n v="14.1"/>
    <n v="2020"/>
    <s v="-/-/-/-"/>
    <s v="Einkauf Rainer Wein"/>
    <s v="Einkauf Rainer Wein 22.4."/>
    <m/>
    <m/>
    <n v="28.2"/>
    <n v="0"/>
  </r>
  <r>
    <x v="4"/>
    <n v="2019"/>
    <s v="A"/>
    <s v="Steiermark"/>
    <n v="0"/>
    <m/>
    <x v="109"/>
    <x v="161"/>
    <x v="42"/>
    <s v="-/-/-/-/-"/>
    <s v="-/-/-/-/-"/>
    <m/>
    <n v="2020"/>
    <s v="-/-/-/-"/>
    <s v="Geschenk Eltern"/>
    <s v="Geschenk Eltern"/>
    <m/>
    <m/>
    <n v="0"/>
    <n v="0"/>
  </r>
  <r>
    <x v="1"/>
    <n v="2016"/>
    <s v="A"/>
    <s v="Burgenland"/>
    <n v="0"/>
    <n v="1"/>
    <x v="110"/>
    <x v="162"/>
    <x v="43"/>
    <s v="-/-/-/-/2019"/>
    <s v="-/-/-/-/2031"/>
    <m/>
    <n v="2020"/>
    <s v="-/-/-/-"/>
    <s v="Geschenk Eltern"/>
    <s v="Geschenk Eltern"/>
    <m/>
    <m/>
    <n v="0"/>
    <n v="0"/>
  </r>
  <r>
    <x v="4"/>
    <n v="2018"/>
    <s v="I"/>
    <s v="Veneto"/>
    <n v="2"/>
    <m/>
    <x v="111"/>
    <x v="163"/>
    <x v="6"/>
    <s v="-/-/-/-/-"/>
    <s v="-/-/-/-/-"/>
    <n v="10.5"/>
    <n v="2020"/>
    <s v="-/-/-/-"/>
    <s v="Einkauf Rainer Wein"/>
    <s v="Einkauf Rainer Wein"/>
    <m/>
    <m/>
    <n v="21"/>
    <n v="0"/>
  </r>
  <r>
    <x v="4"/>
    <n v="2018"/>
    <s v="I"/>
    <s v="Marken"/>
    <n v="2"/>
    <m/>
    <x v="112"/>
    <x v="164"/>
    <x v="44"/>
    <s v="-/-/-/-/-"/>
    <s v="-/-/-/-/-"/>
    <n v="7.5"/>
    <n v="2020"/>
    <s v="-/-/-/-"/>
    <s v="Einkauf Rainer Wein"/>
    <s v="Einkauf Rainer Wein"/>
    <m/>
    <m/>
    <n v="15"/>
    <n v="0"/>
  </r>
  <r>
    <x v="4"/>
    <n v="2019"/>
    <s v="A"/>
    <s v="NÖ"/>
    <n v="2"/>
    <m/>
    <x v="113"/>
    <x v="165"/>
    <x v="45"/>
    <s v="-/-/-/-/-"/>
    <s v="-/-/-/-/-"/>
    <n v="7.25"/>
    <n v="2020"/>
    <s v="-/-/-/-"/>
    <s v="Einkauf Rainer Wein"/>
    <s v="Einkauf Rainer Wein"/>
    <m/>
    <m/>
    <n v="14.5"/>
    <n v="0"/>
  </r>
  <r>
    <x v="4"/>
    <n v="2019"/>
    <s v="F"/>
    <s v="Languedoc"/>
    <n v="2"/>
    <m/>
    <x v="114"/>
    <x v="166"/>
    <x v="6"/>
    <s v="-/-/-/-/-"/>
    <s v="-/-/-/-/-"/>
    <n v="6.95"/>
    <n v="2020"/>
    <s v="-/-/-/-"/>
    <s v="Einkauf Rainer Wein"/>
    <s v="Einkauf Rainer Wein"/>
    <m/>
    <m/>
    <n v="13.9"/>
    <n v="0"/>
  </r>
  <r>
    <x v="8"/>
    <n v="2018"/>
    <s v="F"/>
    <s v="Korsika"/>
    <n v="0"/>
    <m/>
    <x v="115"/>
    <x v="167"/>
    <x v="1"/>
    <s v="-/-/-/-/-"/>
    <s v="-/-/-/-/-"/>
    <n v="0"/>
    <n v="2020"/>
    <s v="-/-/-/-"/>
    <s v="Geschenk"/>
    <s v="Einkauf Rainer Wein"/>
    <m/>
    <m/>
    <n v="0"/>
    <n v="0"/>
  </r>
  <r>
    <x v="4"/>
    <n v="2016"/>
    <s v="D"/>
    <s v="Rheinland-Pfalz"/>
    <n v="2"/>
    <m/>
    <x v="32"/>
    <x v="58"/>
    <x v="25"/>
    <s v="-/-/-/-/-"/>
    <s v="-/-/-/-/-"/>
    <n v="12.947999999999999"/>
    <n v="2020"/>
    <s v="-/-/-/-"/>
    <s v="Wedl"/>
    <s v="Einkauf Wedl 03/2020"/>
    <m/>
    <m/>
    <n v="25.895999999999997"/>
    <n v="0"/>
  </r>
  <r>
    <x v="4"/>
    <n v="2017"/>
    <s v="A"/>
    <s v="Burgenland"/>
    <n v="2"/>
    <m/>
    <x v="116"/>
    <x v="19"/>
    <x v="22"/>
    <s v="-/-/-/-/-"/>
    <s v="-/-/-/-/-"/>
    <n v="11.268000000000001"/>
    <n v="2020"/>
    <s v="-/-/-/-"/>
    <s v="Wedl"/>
    <s v="Einkauf Wedl 03/2020"/>
    <m/>
    <m/>
    <n v="22.536000000000001"/>
    <n v="0"/>
  </r>
  <r>
    <x v="4"/>
    <n v="2018"/>
    <s v="I"/>
    <s v="Veneto"/>
    <n v="2"/>
    <m/>
    <x v="117"/>
    <x v="68"/>
    <x v="28"/>
    <s v="-/-/-/-/-"/>
    <s v="-/-/-/-/-"/>
    <n v="8.9879999999999995"/>
    <n v="2020"/>
    <s v="-/-/-/-"/>
    <s v="Wedl"/>
    <s v="Einkauf Wedl 03/2020"/>
    <m/>
    <m/>
    <n v="17.975999999999999"/>
    <n v="0"/>
  </r>
  <r>
    <x v="4"/>
    <n v="2015"/>
    <s v="I"/>
    <s v="Südtirol"/>
    <n v="0"/>
    <n v="1"/>
    <x v="33"/>
    <x v="168"/>
    <x v="21"/>
    <s v="2017/-/-/-/-"/>
    <s v="2022/-/-/-/-"/>
    <m/>
    <n v="2019"/>
    <s v="90/-/-/-"/>
    <s v="Geschenk Kirchers"/>
    <s v="Geschenk Kirchers"/>
    <m/>
    <m/>
    <n v="0"/>
    <n v="0"/>
  </r>
  <r>
    <x v="3"/>
    <n v="2010"/>
    <s v="I"/>
    <s v="Toscana"/>
    <n v="0"/>
    <m/>
    <x v="56"/>
    <x v="89"/>
    <x v="1"/>
    <s v="-/-/-/2017/-"/>
    <s v="-/-/-/2021/-"/>
    <m/>
    <n v="2018"/>
    <s v="-/-/-/CT90,7"/>
    <s v="Geschenk Moni/Apotheke"/>
    <s v="Geschenk Moni/Apotheke"/>
    <m/>
    <m/>
    <n v="0"/>
    <n v="0"/>
  </r>
  <r>
    <x v="3"/>
    <n v="2017"/>
    <s v="F"/>
    <s v="Languedoc"/>
    <n v="0"/>
    <n v="1"/>
    <x v="54"/>
    <x v="169"/>
    <x v="4"/>
    <s v="-/-/-/-/-"/>
    <s v="-/-/-/-/-"/>
    <n v="0"/>
    <n v="2018"/>
    <s v="-/-/-/-"/>
    <s v="Gottardi"/>
    <s v="Bonus Weinkauf"/>
    <m/>
    <m/>
    <n v="0"/>
    <n v="0"/>
  </r>
  <r>
    <x v="1"/>
    <n v="2017"/>
    <s v="A"/>
    <s v="Burgenland"/>
    <n v="0"/>
    <n v="1"/>
    <x v="118"/>
    <x v="170"/>
    <x v="1"/>
    <s v="-/-/-/-/-"/>
    <s v="-/-/-/-/-"/>
    <n v="0"/>
    <n v="2020"/>
    <s v="-/-/-/FS93"/>
    <s v="Geburtstagsgeschenk Stefan, Helli, Christian"/>
    <s v="Geburtstagsgeschenk Stefan, Helli, Christian"/>
    <m/>
    <m/>
    <n v="0"/>
    <n v="0"/>
  </r>
  <r>
    <x v="1"/>
    <n v="2017"/>
    <s v="A"/>
    <s v="Burgenland"/>
    <n v="0"/>
    <n v="1"/>
    <x v="119"/>
    <x v="170"/>
    <x v="1"/>
    <s v="-/-/-/-/-"/>
    <s v="-/-/-/-/-"/>
    <n v="0"/>
    <n v="2020"/>
    <s v="-/-/-/-"/>
    <s v="Geburtstagsgeschenk Stefan, Helli, Christian"/>
    <s v="Geburtstagsgeschenk Stefan, Helli, Christian"/>
    <m/>
    <m/>
    <n v="0"/>
    <n v="0"/>
  </r>
  <r>
    <x v="1"/>
    <n v="2017"/>
    <s v="A"/>
    <s v="Burgenland"/>
    <n v="0"/>
    <n v="1"/>
    <x v="120"/>
    <x v="170"/>
    <x v="1"/>
    <s v="-/-/-/-/-"/>
    <s v="-/-/-/-/-"/>
    <n v="0"/>
    <n v="2020"/>
    <s v="-/-/-/FS92"/>
    <s v="Geburtstagsgeschenk Stefan, Helli, Christian"/>
    <s v="Geburtstagsgeschenk Stefan, Helli, Christian"/>
    <m/>
    <m/>
    <n v="0"/>
    <n v="0"/>
  </r>
  <r>
    <x v="1"/>
    <n v="2017"/>
    <s v="A"/>
    <s v="Burgenland"/>
    <n v="0"/>
    <n v="1"/>
    <x v="121"/>
    <x v="170"/>
    <x v="1"/>
    <s v="-/-/-/-/-"/>
    <s v="-/-/-/-/-"/>
    <n v="0"/>
    <n v="2020"/>
    <s v="-/-/-/FS93"/>
    <s v="Geburtstagsgeschenk Stefan, Helli, Christian"/>
    <s v="Geburtstagsgeschenk Stefan, Helli, Christian"/>
    <m/>
    <m/>
    <n v="0"/>
    <n v="0"/>
  </r>
  <r>
    <x v="1"/>
    <n v="2017"/>
    <s v="A"/>
    <s v="Burgenland"/>
    <n v="0"/>
    <n v="1"/>
    <x v="122"/>
    <x v="170"/>
    <x v="1"/>
    <s v="-/-/-/-/-"/>
    <s v="-/-/-/-/-"/>
    <n v="0"/>
    <n v="2020"/>
    <s v="-/-/-/FS93"/>
    <s v="Geburtstagsgeschenk Stefan, Helli, Christian"/>
    <s v="Geburtstagsgeschenk Stefan, Helli, Christian"/>
    <m/>
    <m/>
    <n v="0"/>
    <n v="0"/>
  </r>
  <r>
    <x v="1"/>
    <n v="2017"/>
    <s v="A"/>
    <s v="Burgenland"/>
    <n v="0"/>
    <n v="1"/>
    <x v="123"/>
    <x v="170"/>
    <x v="1"/>
    <s v="-/-/-/-/-"/>
    <s v="-/-/-/-/-"/>
    <n v="0"/>
    <n v="2020"/>
    <s v="-/-/-/FS93"/>
    <s v="Geburtstagsgeschenk Stefan, Helli, Christian"/>
    <s v="Geburtstagsgeschenk Stefan, Helli, Christian"/>
    <m/>
    <m/>
    <n v="0"/>
    <n v="0"/>
  </r>
  <r>
    <x v="1"/>
    <n v="2017"/>
    <s v="A"/>
    <s v="Burgenland"/>
    <n v="0"/>
    <n v="1"/>
    <x v="124"/>
    <x v="170"/>
    <x v="1"/>
    <s v="-/-/-/-/-"/>
    <s v="-/-/-/-/-"/>
    <n v="0"/>
    <n v="2020"/>
    <s v="-/-/-/FS(92-94)"/>
    <s v="Geburtstagsgeschenk Stefan, Helli, Christian"/>
    <s v="Geburtstagsgeschenk Stefan, Helli, Christian"/>
    <m/>
    <m/>
    <n v="0"/>
    <n v="0"/>
  </r>
  <r>
    <x v="1"/>
    <n v="2017"/>
    <s v="A"/>
    <s v="Burgenland"/>
    <n v="0"/>
    <n v="1"/>
    <x v="27"/>
    <x v="170"/>
    <x v="1"/>
    <s v="-/-/-/-/-"/>
    <s v="-/-/-/-/-"/>
    <n v="0"/>
    <n v="2020"/>
    <s v="-/-/-/FS93"/>
    <s v="Geburtstagsgeschenk Stefan, Helli, Christian"/>
    <s v="Geburtstagsgeschenk Stefan, Helli, Christian"/>
    <m/>
    <m/>
    <n v="0"/>
    <n v="0"/>
  </r>
  <r>
    <x v="1"/>
    <n v="2017"/>
    <s v="A"/>
    <s v="Burgenland"/>
    <n v="0"/>
    <n v="1"/>
    <x v="125"/>
    <x v="170"/>
    <x v="1"/>
    <s v="-/-/-/-/-"/>
    <s v="-/-/-/-/-"/>
    <n v="0"/>
    <n v="2020"/>
    <s v="-/-/-/FS93"/>
    <s v="Geburtstagsgeschenk Stefan, Helli, Christian"/>
    <s v="Geburtstagsgeschenk Stefan, Helli, Christian"/>
    <m/>
    <m/>
    <n v="0"/>
    <n v="0"/>
  </r>
  <r>
    <x v="4"/>
    <n v="2018"/>
    <s v="A"/>
    <s v="NÖ"/>
    <n v="0"/>
    <n v="1"/>
    <x v="19"/>
    <x v="171"/>
    <x v="25"/>
    <s v="2022/2023/-/-/-"/>
    <s v="2040/2035/-/-/-"/>
    <n v="0"/>
    <n v="2020"/>
    <s v="93+/93/-/-"/>
    <s v="Geburtstagsgeschenk Stefan, Helli, Christian"/>
    <s v="Geburtstagsgeschenk Stefan, Helli, Christian"/>
    <m/>
    <m/>
    <n v="0"/>
    <n v="0"/>
  </r>
  <r>
    <x v="2"/>
    <n v="2014"/>
    <s v="I"/>
    <s v="Sardinien"/>
    <n v="0"/>
    <n v="1"/>
    <x v="126"/>
    <x v="172"/>
    <x v="46"/>
    <s v="2017/-/-/-/-"/>
    <s v="2022/-/-/-/-"/>
    <n v="0"/>
    <n v="2020"/>
    <s v="88/-/-/-"/>
    <s v="Geschenk Miri/Georg"/>
    <s v="Geschenk Miri/Georg"/>
    <m/>
    <m/>
    <n v="0"/>
    <n v="0"/>
  </r>
  <r>
    <x v="1"/>
    <n v="2016"/>
    <s v="I"/>
    <s v="Sardinien"/>
    <n v="0"/>
    <m/>
    <x v="127"/>
    <x v="173"/>
    <x v="47"/>
    <s v="-/2019/-/-/-"/>
    <s v="-/2019/-/-/-"/>
    <n v="0"/>
    <n v="2020"/>
    <s v="-/86/-/-"/>
    <s v="Geschenk Miri/Georg"/>
    <s v="Geschenk Miri/Georg"/>
    <m/>
    <m/>
    <n v="0"/>
    <n v="0"/>
  </r>
  <r>
    <x v="1"/>
    <n v="2015"/>
    <s v="I"/>
    <s v="Toscana"/>
    <n v="2"/>
    <m/>
    <x v="128"/>
    <x v="174"/>
    <x v="1"/>
    <s v="-/-/-/-/-"/>
    <s v="-/-/-/-/-"/>
    <m/>
    <n v="2019"/>
    <s v="-/-/-/-"/>
    <s v="Geschenk Heidi"/>
    <s v="Geschenk Heidi"/>
    <m/>
    <m/>
    <n v="0"/>
    <n v="0"/>
  </r>
  <r>
    <x v="1"/>
    <n v="2017"/>
    <s v="I"/>
    <s v="Südtirol"/>
    <n v="1"/>
    <n v="1"/>
    <x v="33"/>
    <x v="175"/>
    <x v="1"/>
    <s v="-/-/-/-/-"/>
    <s v="-/-/-/-/-"/>
    <m/>
    <n v="2019"/>
    <s v="-/-/-/-"/>
    <s v="Geschenk Kirchers"/>
    <s v="Geschenk Kirchers"/>
    <m/>
    <m/>
    <n v="0"/>
    <n v="0"/>
  </r>
  <r>
    <x v="1"/>
    <n v="2013"/>
    <s v="A"/>
    <s v="Burgenland"/>
    <n v="1"/>
    <n v="1"/>
    <x v="129"/>
    <x v="176"/>
    <x v="1"/>
    <s v="-/-/-/-/-"/>
    <s v="-/-/-/-/-"/>
    <m/>
    <n v="2019"/>
    <s v="-/-/-/-"/>
    <s v="Weinverkostung Laschitz"/>
    <s v="Weinverkostung Laschitz"/>
    <m/>
    <m/>
    <n v="0"/>
    <n v="0"/>
  </r>
  <r>
    <x v="1"/>
    <n v="2017"/>
    <s v="A"/>
    <s v="Burgenland"/>
    <n v="2"/>
    <m/>
    <x v="129"/>
    <x v="177"/>
    <x v="23"/>
    <s v="-/-/-/-/-"/>
    <s v="-/-/-/-/-"/>
    <m/>
    <n v="2019"/>
    <s v="-/-/-/-"/>
    <s v="Weinverkostung Laschitz"/>
    <s v="Weinverkostung Laschitz"/>
    <m/>
    <m/>
    <n v="0"/>
    <n v="0"/>
  </r>
  <r>
    <x v="8"/>
    <n v="2018"/>
    <s v="A"/>
    <s v="Burgenland"/>
    <n v="3"/>
    <m/>
    <x v="129"/>
    <x v="178"/>
    <x v="1"/>
    <s v="-/-/-/-/-"/>
    <s v="-/-/-/-/-"/>
    <m/>
    <n v="2019"/>
    <s v="-/-/-/-"/>
    <s v="Weinverkostung Laschitz"/>
    <s v="Weinverkostung Laschitz"/>
    <m/>
    <m/>
    <n v="0"/>
    <n v="0"/>
  </r>
  <r>
    <x v="5"/>
    <n v="2015"/>
    <s v="I"/>
    <s v="Toscana"/>
    <n v="1"/>
    <m/>
    <x v="130"/>
    <x v="179"/>
    <x v="1"/>
    <s v="2017/2019/-/2019/-"/>
    <s v="2024/2033/-/2024/-"/>
    <n v="78"/>
    <n v="2019"/>
    <s v="89/93/-/88,2"/>
    <s v="Hofer Sterzing"/>
    <s v="Geburtstag Heidi"/>
    <m/>
    <m/>
    <n v="78"/>
    <n v="0"/>
  </r>
  <r>
    <x v="3"/>
    <n v="2015"/>
    <s v="I"/>
    <s v="Südtirol"/>
    <n v="1"/>
    <m/>
    <x v="52"/>
    <x v="81"/>
    <x v="1"/>
    <s v="-/-/-/-/-"/>
    <s v="-/-/-/-/-"/>
    <n v="54"/>
    <n v="2019"/>
    <s v="-/-/-/-"/>
    <s v="Hofer Sterzing"/>
    <s v="Geburtstag Heidi"/>
    <m/>
    <m/>
    <n v="54"/>
    <n v="0"/>
  </r>
  <r>
    <x v="3"/>
    <n v="2016"/>
    <s v="I"/>
    <s v="Südtirol"/>
    <n v="1"/>
    <n v="1"/>
    <x v="131"/>
    <x v="44"/>
    <x v="17"/>
    <s v="-/-/-/2020/-"/>
    <s v="-/-/-/2026/-"/>
    <n v="45"/>
    <n v="2019"/>
    <s v="-/-/-/92"/>
    <s v="Hofer Sterzing"/>
    <s v="Geburtstag Heidi"/>
    <m/>
    <m/>
    <n v="45"/>
    <n v="45"/>
  </r>
  <r>
    <x v="4"/>
    <m/>
    <s v="I"/>
    <s v="Südtirol"/>
    <n v="1"/>
    <m/>
    <x v="52"/>
    <x v="82"/>
    <x v="22"/>
    <s v="-/-/-/-/-"/>
    <s v="-/-/-/-/-"/>
    <n v="22.8"/>
    <n v="2019"/>
    <s v="-/-/-/-"/>
    <s v="Hofer Sterzing"/>
    <s v="Geburtstag Heidi"/>
    <m/>
    <m/>
    <n v="22.8"/>
    <n v="0"/>
  </r>
  <r>
    <x v="1"/>
    <n v="2017"/>
    <s v="F"/>
    <s v="Languedoc"/>
    <n v="24"/>
    <m/>
    <x v="54"/>
    <x v="87"/>
    <x v="1"/>
    <s v="-/-/-/-/-"/>
    <s v="-/-/-/-/-"/>
    <m/>
    <m/>
    <s v="-/-/-/-"/>
    <s v="Gottardi"/>
    <s v="Einkauf Gottardi"/>
    <m/>
    <m/>
    <n v="0"/>
    <n v="0"/>
  </r>
  <r>
    <x v="1"/>
    <n v="2017"/>
    <s v="F"/>
    <s v="Languedoc"/>
    <n v="36"/>
    <m/>
    <x v="132"/>
    <x v="180"/>
    <x v="1"/>
    <s v="-/-/-/-/-"/>
    <s v="-/-/-/-/-"/>
    <m/>
    <m/>
    <s v="-/-/-/-"/>
    <s v="Gottardi"/>
    <s v="Einkauf Gottardi"/>
    <m/>
    <m/>
    <n v="0"/>
    <n v="0"/>
  </r>
  <r>
    <x v="4"/>
    <n v="2015"/>
    <s v="D"/>
    <s v="Hessen"/>
    <n v="1"/>
    <n v="1"/>
    <x v="133"/>
    <x v="181"/>
    <x v="25"/>
    <s v="2017/-/-/-/-"/>
    <s v="2028/-/-/-/-"/>
    <n v="27.9"/>
    <n v="2019"/>
    <s v="92/-/-/-"/>
    <s v="Flughafen Frau"/>
    <s v="DSAG Herbstmeeting"/>
    <m/>
    <m/>
    <n v="27.9"/>
    <n v="27.9"/>
  </r>
  <r>
    <x v="1"/>
    <n v="2012"/>
    <s v="I"/>
    <s v="Veneto"/>
    <n v="1"/>
    <n v="1"/>
    <x v="134"/>
    <x v="182"/>
    <x v="1"/>
    <s v="-/2018/-/-/-"/>
    <s v="-/2027/-/-/-"/>
    <n v="51"/>
    <n v="2019"/>
    <s v="-/92/-/-"/>
    <s v="Enoteca Verona"/>
    <s v="Südtirolurlaub 2019"/>
    <m/>
    <m/>
    <n v="51"/>
    <n v="51"/>
  </r>
  <r>
    <x v="1"/>
    <n v="2015"/>
    <s v="I"/>
    <s v="Trient"/>
    <n v="1"/>
    <n v="1"/>
    <x v="135"/>
    <x v="183"/>
    <x v="48"/>
    <s v="-/-/-/-/-"/>
    <s v="-/-/-/-/-"/>
    <n v="37.799999999999997"/>
    <n v="2019"/>
    <s v="-/-/-/-"/>
    <s v="Enoteca Verona"/>
    <s v="Südtirolurlaub 2019"/>
    <m/>
    <m/>
    <n v="37.799999999999997"/>
    <n v="37.799999999999997"/>
  </r>
  <r>
    <x v="1"/>
    <n v="2015"/>
    <s v="I"/>
    <s v="Trient"/>
    <n v="1"/>
    <n v="1"/>
    <x v="136"/>
    <x v="184"/>
    <x v="49"/>
    <s v="-/-/-/2021/-"/>
    <s v="-/-/-/2030/-"/>
    <n v="63"/>
    <n v="2019"/>
    <s v="-/-/-/90"/>
    <s v="Enoteca Verona"/>
    <s v="Südtirolurlaub 2019"/>
    <m/>
    <m/>
    <n v="63"/>
    <n v="63"/>
  </r>
  <r>
    <x v="3"/>
    <n v="2015"/>
    <s v="I"/>
    <s v="Trient"/>
    <n v="1"/>
    <m/>
    <x v="136"/>
    <x v="185"/>
    <x v="1"/>
    <s v="-/-/-/-/-"/>
    <s v="-/-/-/-/-"/>
    <n v="148"/>
    <n v="2019"/>
    <s v="-/-/-/-"/>
    <s v="Geburtstagsgeschenk für Stefan"/>
    <s v="Südtirolurlaub 2019"/>
    <m/>
    <m/>
    <n v="148"/>
    <n v="0"/>
  </r>
  <r>
    <x v="2"/>
    <n v="2013"/>
    <s v="I"/>
    <s v="Südtirol"/>
    <n v="6"/>
    <n v="2"/>
    <x v="52"/>
    <x v="76"/>
    <x v="30"/>
    <s v="-/-/-/-/-"/>
    <s v="-/-/-/-/-"/>
    <n v="0"/>
    <n v="2019"/>
    <s v="-/-/-/-"/>
    <s v="Schreckbichl"/>
    <s v="Südtirolurlaub 2019"/>
    <m/>
    <m/>
    <n v="0"/>
    <n v="0"/>
  </r>
  <r>
    <x v="4"/>
    <n v="2018"/>
    <s v="I"/>
    <s v="Südtirol"/>
    <n v="0"/>
    <m/>
    <x v="52"/>
    <x v="186"/>
    <x v="18"/>
    <s v="-/-/-/-/-"/>
    <s v="-/-/-/-/-"/>
    <n v="0"/>
    <n v="2019"/>
    <s v="-/-/-/-"/>
    <s v="Schreckbichl"/>
    <s v="Südtirolurlaub 2019"/>
    <m/>
    <m/>
    <n v="0"/>
    <n v="0"/>
  </r>
  <r>
    <x v="1"/>
    <n v="2016"/>
    <s v="I"/>
    <s v="Südtirol"/>
    <n v="3"/>
    <m/>
    <x v="52"/>
    <x v="79"/>
    <x v="4"/>
    <s v="-/-/-/-/-"/>
    <s v="-/-/-/-/-"/>
    <n v="16.3"/>
    <n v="2019"/>
    <s v="-/-/-/-"/>
    <s v="Schreckbichl"/>
    <s v="Südtirolurlaub 2019"/>
    <m/>
    <m/>
    <n v="48.900000000000006"/>
    <n v="0"/>
  </r>
  <r>
    <x v="1"/>
    <n v="2016"/>
    <s v="I"/>
    <s v="Südtirol"/>
    <n v="3"/>
    <n v="3"/>
    <x v="52"/>
    <x v="80"/>
    <x v="17"/>
    <s v="-/-/-/-/-"/>
    <s v="-/-/-/-/-"/>
    <n v="22.9"/>
    <n v="2019"/>
    <s v="-/-/-/-"/>
    <s v="Schreckbichl"/>
    <s v="Südtirolurlaub 2019"/>
    <m/>
    <m/>
    <n v="68.699999999999989"/>
    <n v="68.699999999999989"/>
  </r>
  <r>
    <x v="4"/>
    <n v="2018"/>
    <s v="I"/>
    <s v="Südtirol"/>
    <n v="2"/>
    <n v="2"/>
    <x v="52"/>
    <x v="82"/>
    <x v="15"/>
    <s v="2020/-/-/-/-"/>
    <s v="2026/-/-/-/-"/>
    <n v="23.9"/>
    <n v="2019"/>
    <s v="93/-/-/91,5"/>
    <s v="Schreckbichl"/>
    <s v="Südtirolurlaub 2019"/>
    <m/>
    <m/>
    <n v="47.8"/>
    <n v="47.8"/>
  </r>
  <r>
    <x v="4"/>
    <n v="2017"/>
    <s v="I"/>
    <s v="Südtirol"/>
    <n v="2"/>
    <n v="1"/>
    <x v="52"/>
    <x v="82"/>
    <x v="21"/>
    <s v="-/-/-/-/-"/>
    <s v="-/-/-/-/-"/>
    <n v="23.9"/>
    <n v="2019"/>
    <s v="-/-/-/-"/>
    <s v="Schreckbichl"/>
    <s v="Südtirolurlaub 2019"/>
    <m/>
    <m/>
    <n v="47.8"/>
    <n v="23.9"/>
  </r>
  <r>
    <x v="1"/>
    <n v="2016"/>
    <s v="I"/>
    <s v="Südtirol"/>
    <n v="2"/>
    <m/>
    <x v="52"/>
    <x v="78"/>
    <x v="32"/>
    <s v="-/-/-/-/-"/>
    <s v="-/-/-/-/-"/>
    <n v="28.9"/>
    <n v="2019"/>
    <s v="-/-/-/-"/>
    <s v="Schreckbichl"/>
    <s v="Südtirolurlaub 2019"/>
    <m/>
    <m/>
    <n v="57.8"/>
    <n v="0"/>
  </r>
  <r>
    <x v="6"/>
    <n v="2016"/>
    <s v="I"/>
    <s v="Südtirol"/>
    <n v="3"/>
    <m/>
    <x v="137"/>
    <x v="187"/>
    <x v="6"/>
    <s v="-/-/-/-/-"/>
    <s v="-/-/-/-/-"/>
    <n v="21"/>
    <n v="2019"/>
    <s v="-/-/-/-"/>
    <s v="Kettmeir"/>
    <s v="Südtirolurlaub 2019"/>
    <m/>
    <m/>
    <n v="63"/>
    <n v="0"/>
  </r>
  <r>
    <x v="6"/>
    <s v="-"/>
    <s v="I"/>
    <s v="Südtirol"/>
    <n v="12"/>
    <m/>
    <x v="137"/>
    <x v="188"/>
    <x v="18"/>
    <s v="-/-/-/-/-"/>
    <s v="-/-/-/-/-"/>
    <n v="11"/>
    <n v="2019"/>
    <s v="-/-/-/-"/>
    <s v="Kettmeir"/>
    <s v="Südtirolurlaub 2019"/>
    <m/>
    <m/>
    <n v="132"/>
    <n v="0"/>
  </r>
  <r>
    <x v="4"/>
    <n v="2016"/>
    <s v="I"/>
    <s v="Südtirol"/>
    <n v="1"/>
    <n v="1"/>
    <x v="86"/>
    <x v="189"/>
    <x v="22"/>
    <s v="2019/-/-/-/-"/>
    <s v="2028/-/-/-/-"/>
    <n v="60"/>
    <n v="2019"/>
    <s v="94+/-/-/-"/>
    <s v="Schlosskellerei Turmhof"/>
    <s v="Südtirolurlaub 2019"/>
    <m/>
    <m/>
    <n v="60"/>
    <n v="60"/>
  </r>
  <r>
    <x v="3"/>
    <n v="2016"/>
    <s v="I"/>
    <s v="Südtirol"/>
    <n v="1"/>
    <n v="1"/>
    <x v="86"/>
    <x v="190"/>
    <x v="1"/>
    <s v="-/-/-/-/-"/>
    <s v="-/-/-/-/-"/>
    <n v="65"/>
    <n v="2019"/>
    <s v="-/-/-/-"/>
    <s v="Schlosskellerei Turmhof"/>
    <s v="Südtirolurlaub 2019"/>
    <m/>
    <m/>
    <n v="65"/>
    <n v="65"/>
  </r>
  <r>
    <x v="4"/>
    <n v="2018"/>
    <s v="I"/>
    <s v="Südtirol"/>
    <n v="3"/>
    <n v="2"/>
    <x v="138"/>
    <x v="191"/>
    <x v="21"/>
    <s v="-/-/-/-/-"/>
    <s v="-/-/-/-/-"/>
    <n v="15"/>
    <n v="2019"/>
    <s v="-/-/-/-"/>
    <s v="Kellerei Kaltern"/>
    <s v="Südtirolurlaub 2019"/>
    <m/>
    <m/>
    <n v="45"/>
    <n v="30"/>
  </r>
  <r>
    <x v="2"/>
    <n v="2015"/>
    <s v="I"/>
    <s v="Südtirol"/>
    <n v="2"/>
    <n v="1"/>
    <x v="138"/>
    <x v="192"/>
    <x v="21"/>
    <s v="-/-/-/-/-"/>
    <s v="-/-/-/-/-"/>
    <n v="35"/>
    <n v="2019"/>
    <s v="-/-/-/-"/>
    <s v="Kellerei Kaltern"/>
    <s v="Südtirolurlaub 2019"/>
    <m/>
    <m/>
    <n v="70"/>
    <n v="35"/>
  </r>
  <r>
    <x v="1"/>
    <n v="2016"/>
    <s v="I"/>
    <s v="Südtirol"/>
    <n v="1"/>
    <n v="1"/>
    <x v="138"/>
    <x v="193"/>
    <x v="17"/>
    <s v="2019/-/-/-/-"/>
    <s v="2025/-/-/-/-"/>
    <n v="29"/>
    <n v="2019"/>
    <s v="92/-/-/-"/>
    <s v="Kellerei Kaltern"/>
    <s v="Südtirolurlaub 2019"/>
    <m/>
    <m/>
    <n v="29"/>
    <n v="29"/>
  </r>
  <r>
    <x v="1"/>
    <n v="2016"/>
    <s v="I"/>
    <s v="Südtirol"/>
    <n v="2"/>
    <n v="2"/>
    <x v="138"/>
    <x v="194"/>
    <x v="1"/>
    <s v="-/-/-/-/-"/>
    <s v="-/-/-/-/-"/>
    <n v="35"/>
    <n v="2019"/>
    <s v="-/-/-/-"/>
    <s v="Kellerei Kaltern"/>
    <s v="Südtirolurlaub 2019"/>
    <m/>
    <m/>
    <n v="70"/>
    <n v="70"/>
  </r>
  <r>
    <x v="3"/>
    <n v="2015"/>
    <s v="I"/>
    <s v="Südtirol"/>
    <n v="1"/>
    <n v="1"/>
    <x v="139"/>
    <x v="195"/>
    <x v="50"/>
    <s v="-/-/-/-/-"/>
    <s v="-/-/-/-/-"/>
    <n v="95"/>
    <n v="2019"/>
    <s v="-/-/-/-"/>
    <s v="Kellerei Kaltern"/>
    <s v="Südtirolurlaub 2019"/>
    <m/>
    <m/>
    <n v="95"/>
    <n v="95"/>
  </r>
  <r>
    <x v="2"/>
    <n v="2015"/>
    <s v="I"/>
    <s v="Südtirol"/>
    <n v="2"/>
    <n v="2"/>
    <x v="139"/>
    <x v="196"/>
    <x v="31"/>
    <s v="-/-/-/-/-"/>
    <s v="-/-/-/-/-"/>
    <n v="35"/>
    <n v="2019"/>
    <s v="-/-/-/-"/>
    <s v="Kellerei Kaltern"/>
    <s v="Südtirolurlaub 2019"/>
    <m/>
    <m/>
    <n v="70"/>
    <n v="70"/>
  </r>
  <r>
    <x v="3"/>
    <n v="2017"/>
    <s v="I"/>
    <s v="Südtirol"/>
    <n v="1"/>
    <n v="1"/>
    <x v="63"/>
    <x v="197"/>
    <x v="17"/>
    <s v="2019/-/-/-/-"/>
    <s v="2026/-/-/-/-"/>
    <n v="93.5"/>
    <n v="2019"/>
    <s v="93/-/-/-"/>
    <s v="Kellerei Bozen"/>
    <s v="Südtirolurlaub 2019"/>
    <m/>
    <m/>
    <n v="93.5"/>
    <n v="93.5"/>
  </r>
  <r>
    <x v="1"/>
    <n v="2016"/>
    <s v="I"/>
    <s v="Südtirol"/>
    <n v="1"/>
    <n v="1"/>
    <x v="63"/>
    <x v="198"/>
    <x v="1"/>
    <s v="2019/-/-/-/-"/>
    <s v="2028/-/-/-/-"/>
    <n v="33.4"/>
    <n v="2019"/>
    <s v="93/-/-/-"/>
    <s v="Kellerei Bozen"/>
    <s v="Südtirolurlaub 2019"/>
    <m/>
    <m/>
    <n v="33.4"/>
    <n v="33.4"/>
  </r>
  <r>
    <x v="1"/>
    <n v="2016"/>
    <s v="I"/>
    <s v="Südtirol"/>
    <n v="2"/>
    <n v="2"/>
    <x v="63"/>
    <x v="199"/>
    <x v="3"/>
    <s v="2019/-/-/-/-"/>
    <s v="2028/-/-/-/-"/>
    <n v="33.4"/>
    <n v="2019"/>
    <s v="92+/-/-/-"/>
    <s v="Kellerei Bozen"/>
    <s v="Südtirolurlaub 2019"/>
    <m/>
    <m/>
    <n v="66.8"/>
    <n v="66.8"/>
  </r>
  <r>
    <x v="1"/>
    <n v="2017"/>
    <s v="I"/>
    <s v="Südtirol"/>
    <n v="3"/>
    <n v="3"/>
    <x v="63"/>
    <x v="200"/>
    <x v="17"/>
    <s v="-/-/-/-/-"/>
    <s v="-/-/-/-/-"/>
    <n v="25"/>
    <n v="2019"/>
    <s v="-/-/-/-"/>
    <s v="Kellerei Bozen"/>
    <s v="Südtirolurlaub 2019"/>
    <m/>
    <m/>
    <n v="75"/>
    <n v="75"/>
  </r>
  <r>
    <x v="3"/>
    <n v="2015"/>
    <s v="I"/>
    <s v="Südtirol"/>
    <n v="1"/>
    <n v="1"/>
    <x v="33"/>
    <x v="201"/>
    <x v="50"/>
    <s v="2019/-/-/-/-"/>
    <s v="2030/-/-/-/-"/>
    <n v="88"/>
    <n v="2019"/>
    <s v="91/-/-/-"/>
    <s v="Kellerei Kurtatsch"/>
    <s v="Südtirolurlaub 2019"/>
    <m/>
    <m/>
    <n v="88"/>
    <n v="88"/>
  </r>
  <r>
    <x v="1"/>
    <n v="2016"/>
    <s v="I"/>
    <s v="Südtirol"/>
    <n v="1"/>
    <n v="1"/>
    <x v="33"/>
    <x v="202"/>
    <x v="17"/>
    <s v="-/-/-/-/-"/>
    <s v="-/-/-/-/-"/>
    <n v="19.8"/>
    <n v="2019"/>
    <s v="-/-/-/-"/>
    <s v="Kellerei Kurtatsch"/>
    <s v="Südtirolurlaub 2019"/>
    <m/>
    <m/>
    <n v="19.8"/>
    <n v="19.8"/>
  </r>
  <r>
    <x v="1"/>
    <n v="2016"/>
    <s v="I"/>
    <s v="Südtirol"/>
    <n v="2"/>
    <n v="2"/>
    <x v="33"/>
    <x v="168"/>
    <x v="3"/>
    <s v="-/-/-/-/-"/>
    <s v="-/-/-/-/-"/>
    <n v="33"/>
    <n v="2019"/>
    <s v="-/-/-/-"/>
    <s v="Kellerei Kurtatsch"/>
    <s v="Südtirolurlaub 2019"/>
    <m/>
    <m/>
    <n v="66"/>
    <n v="66"/>
  </r>
  <r>
    <x v="3"/>
    <n v="2017"/>
    <s v="F"/>
    <s v="Languedoc"/>
    <n v="0"/>
    <n v="1"/>
    <x v="54"/>
    <x v="87"/>
    <x v="1"/>
    <s v="-/-/-/-/-"/>
    <s v="-/-/-/-/-"/>
    <n v="0"/>
    <n v="2017"/>
    <s v="-/-/-/-"/>
    <s v="Gottardi"/>
    <s v="Bonus Weinkauf"/>
    <m/>
    <m/>
    <n v="0"/>
    <n v="0"/>
  </r>
  <r>
    <x v="1"/>
    <n v="2016"/>
    <s v="I"/>
    <s v="Toscana"/>
    <n v="1"/>
    <n v="1"/>
    <x v="69"/>
    <x v="203"/>
    <x v="5"/>
    <s v="2020/2022/-/-/-"/>
    <s v="2040/2042/-/-/-"/>
    <n v="33.9"/>
    <n v="2019"/>
    <s v="96/95/-/-"/>
    <s v="Signorvino"/>
    <s v="Hostaria Verona 2019"/>
    <m/>
    <m/>
    <n v="33.9"/>
    <n v="33.9"/>
  </r>
  <r>
    <x v="1"/>
    <n v="2015"/>
    <s v="I"/>
    <s v="Veneto"/>
    <n v="1"/>
    <m/>
    <x v="140"/>
    <x v="204"/>
    <x v="1"/>
    <s v="2019/2021/-/-/-"/>
    <s v="2023/2025/-/-/-"/>
    <n v="19.899999999999999"/>
    <n v="2019"/>
    <s v="90/90/-/-"/>
    <s v="Signorvino"/>
    <s v="Hostaria Verona 2019"/>
    <m/>
    <m/>
    <n v="19.899999999999999"/>
    <n v="0"/>
  </r>
  <r>
    <x v="4"/>
    <n v="2018"/>
    <s v="I"/>
    <s v="Toscana"/>
    <n v="2"/>
    <m/>
    <x v="141"/>
    <x v="205"/>
    <x v="51"/>
    <s v="2019/2019/-/-/-"/>
    <s v="2023/2019/-/-/-"/>
    <n v="15.9"/>
    <n v="2019"/>
    <s v="92+/90/-/-"/>
    <s v="Signorvino"/>
    <s v="Hostaria Verona 2019"/>
    <m/>
    <m/>
    <n v="31.8"/>
    <n v="0"/>
  </r>
  <r>
    <x v="1"/>
    <n v="2016"/>
    <s v="I"/>
    <s v="Veneto"/>
    <n v="3"/>
    <n v="1"/>
    <x v="142"/>
    <x v="206"/>
    <x v="1"/>
    <s v="-/-/-/-/-"/>
    <s v="-/-/-/-/-"/>
    <n v="13"/>
    <n v="2019"/>
    <s v="-/-/-/-"/>
    <s v="Ilatium"/>
    <s v="Hostaria Verona 2019"/>
    <m/>
    <m/>
    <n v="39"/>
    <n v="13"/>
  </r>
  <r>
    <x v="1"/>
    <n v="2015"/>
    <s v="I"/>
    <s v="Veneto"/>
    <n v="3"/>
    <n v="2"/>
    <x v="143"/>
    <x v="207"/>
    <x v="1"/>
    <s v="-/-/-/-/-"/>
    <s v="-/-/-/-/-"/>
    <n v="25"/>
    <n v="2019"/>
    <s v="-/-/-/-"/>
    <s v="Pezzalunga"/>
    <s v="Hostaria Verona 2019"/>
    <m/>
    <m/>
    <n v="75"/>
    <n v="50"/>
  </r>
  <r>
    <x v="4"/>
    <n v="2016"/>
    <s v="A"/>
    <s v="NÖ"/>
    <n v="0"/>
    <n v="2"/>
    <x v="144"/>
    <x v="208"/>
    <x v="16"/>
    <s v="-/-/-/-/-"/>
    <s v="-/-/-/-/-"/>
    <n v="0"/>
    <n v="2019"/>
    <s v="-/-/-/-"/>
    <s v="Geschenk Miri/Georg"/>
    <s v="Geschenk Miri/Georg"/>
    <m/>
    <m/>
    <n v="0"/>
    <n v="0"/>
  </r>
  <r>
    <x v="1"/>
    <n v="2015"/>
    <s v="I"/>
    <s v="Toscana"/>
    <n v="2"/>
    <n v="2"/>
    <x v="130"/>
    <x v="3"/>
    <x v="1"/>
    <s v="2018/2018/-/-/-"/>
    <s v="2027/2024/-/-/-"/>
    <n v="38"/>
    <n v="2019"/>
    <s v="93/90/-/-"/>
    <s v="Enoteca di Fonterutoli"/>
    <s v="Toskanaurlaub 2019"/>
    <m/>
    <m/>
    <n v="76"/>
    <n v="76"/>
  </r>
  <r>
    <x v="1"/>
    <n v="2016"/>
    <s v="I"/>
    <s v="Toscana"/>
    <n v="6"/>
    <m/>
    <x v="66"/>
    <x v="209"/>
    <x v="3"/>
    <s v="-/-/-/2018/-"/>
    <s v="-/-/-/2022/-"/>
    <n v="15"/>
    <n v="2019"/>
    <s v="-/-/-/CT89"/>
    <s v="Le Fonti"/>
    <s v="Toskanaurlaub 2019"/>
    <m/>
    <m/>
    <n v="90"/>
    <n v="0"/>
  </r>
  <r>
    <x v="1"/>
    <n v="2015"/>
    <s v="I"/>
    <s v="Toscana"/>
    <n v="6"/>
    <n v="4"/>
    <x v="66"/>
    <x v="210"/>
    <x v="1"/>
    <s v="-/-/-/-/-"/>
    <s v="-/-/-/-/-"/>
    <n v="30"/>
    <n v="2019"/>
    <s v="-/-/-/-"/>
    <s v="Le Fonti"/>
    <s v="Toskanaurlaub 2019"/>
    <m/>
    <m/>
    <n v="180"/>
    <n v="120"/>
  </r>
  <r>
    <x v="1"/>
    <n v="2015"/>
    <s v="I"/>
    <s v="Toscana"/>
    <n v="3"/>
    <m/>
    <x v="66"/>
    <x v="98"/>
    <x v="1"/>
    <s v="-/-/-/-/-"/>
    <s v="-/-/-/-/-"/>
    <n v="30"/>
    <n v="2019"/>
    <s v="-/-/-/-"/>
    <s v="Le Fonti"/>
    <s v="Toskanaurlaub 2019"/>
    <m/>
    <m/>
    <n v="90"/>
    <n v="0"/>
  </r>
  <r>
    <x v="3"/>
    <n v="2015"/>
    <s v="I"/>
    <s v="Toscana"/>
    <n v="1"/>
    <n v="1"/>
    <x v="66"/>
    <x v="98"/>
    <x v="1"/>
    <s v="-/-/-/-/-"/>
    <s v="-/-/-/-/-"/>
    <n v="70"/>
    <n v="2019"/>
    <s v="-/-/-/-"/>
    <s v="Le Fonti"/>
    <s v="Toskanaurlaub 2019"/>
    <m/>
    <m/>
    <n v="70"/>
    <n v="70"/>
  </r>
  <r>
    <x v="1"/>
    <n v="2015"/>
    <s v="I"/>
    <s v="Toscana"/>
    <n v="3"/>
    <n v="3"/>
    <x v="66"/>
    <x v="99"/>
    <x v="1"/>
    <s v="-/-/-/-/-"/>
    <s v="-/-/-/-/-"/>
    <n v="30"/>
    <n v="2019"/>
    <s v="-/-/-/-"/>
    <s v="Le Fonti"/>
    <s v="Toskanaurlaub 2019"/>
    <m/>
    <m/>
    <n v="90"/>
    <n v="90"/>
  </r>
  <r>
    <x v="1"/>
    <n v="2015"/>
    <s v="I"/>
    <s v="Toscana"/>
    <n v="6"/>
    <m/>
    <x v="66"/>
    <x v="4"/>
    <x v="1"/>
    <s v="2018/-/-/2018/-"/>
    <s v="2024/-/-/2023/-"/>
    <n v="12"/>
    <n v="2019"/>
    <s v="89/-/-/CT88"/>
    <s v="Le Fonti"/>
    <s v="Toskanaurlaub 2019"/>
    <m/>
    <m/>
    <n v="72"/>
    <n v="0"/>
  </r>
  <r>
    <x v="1"/>
    <n v="2015"/>
    <s v="I"/>
    <s v="Toscana"/>
    <n v="2"/>
    <n v="2"/>
    <x v="68"/>
    <x v="211"/>
    <x v="4"/>
    <s v="2020/2022/-/2021/-"/>
    <s v="2038/2045/-/2034/-"/>
    <n v="39"/>
    <n v="2019"/>
    <s v="96+/95/-/93"/>
    <s v="Castellare di Castellina"/>
    <s v="Toskanaurlaub 2019"/>
    <m/>
    <m/>
    <n v="78"/>
    <n v="78"/>
  </r>
  <r>
    <x v="1"/>
    <n v="2016"/>
    <s v="I"/>
    <s v="Toscana"/>
    <n v="1"/>
    <n v="1"/>
    <x v="68"/>
    <x v="212"/>
    <x v="3"/>
    <s v="2018/2020/-/2021/-"/>
    <s v="2035/2028/-/2033/-"/>
    <n v="65"/>
    <n v="2019"/>
    <s v="97+/94/-/91"/>
    <s v="Castellare di Castellina"/>
    <s v="Toskanaurlaub 2019"/>
    <m/>
    <m/>
    <n v="65"/>
    <n v="65"/>
  </r>
  <r>
    <x v="1"/>
    <n v="2015"/>
    <s v="I"/>
    <s v="Toscana"/>
    <n v="1"/>
    <n v="1"/>
    <x v="68"/>
    <x v="213"/>
    <x v="1"/>
    <s v="2019/2022/-/2022/-"/>
    <s v="2033/2033/-/2037/-"/>
    <n v="75"/>
    <n v="2019"/>
    <s v="94+/93/-/93,3"/>
    <s v="Castellare di Castellina"/>
    <s v="Toskanaurlaub 2019"/>
    <m/>
    <m/>
    <n v="75"/>
    <n v="75"/>
  </r>
  <r>
    <x v="1"/>
    <n v="2017"/>
    <s v="I"/>
    <s v="Toscana"/>
    <n v="6"/>
    <m/>
    <x v="68"/>
    <x v="4"/>
    <x v="1"/>
    <s v="2019/2019/-/-/-"/>
    <s v="2022/2033/-/-/-"/>
    <n v="14.5"/>
    <n v="2019"/>
    <s v="87/94/-/-"/>
    <s v="Castellare di Castellina"/>
    <s v="Toskanaurlaub 2019"/>
    <m/>
    <m/>
    <n v="87"/>
    <n v="0"/>
  </r>
  <r>
    <x v="1"/>
    <n v="2011"/>
    <s v="I"/>
    <s v="Toscana"/>
    <n v="2"/>
    <n v="2"/>
    <x v="6"/>
    <x v="110"/>
    <x v="1"/>
    <s v="2017/2018/-/2020/-"/>
    <s v="2030/2027/-/2036/-"/>
    <n v="80"/>
    <n v="2019"/>
    <s v="95/93/-/93,2"/>
    <s v="Castello dei Rampolla"/>
    <s v="Toskanaurlaub 2019"/>
    <m/>
    <m/>
    <n v="160"/>
    <n v="160"/>
  </r>
  <r>
    <x v="1"/>
    <n v="2014"/>
    <s v="I"/>
    <s v="Toscana"/>
    <n v="3"/>
    <n v="3"/>
    <x v="6"/>
    <x v="13"/>
    <x v="1"/>
    <s v="2020/2019/-/-/-"/>
    <s v="2035/2024/-/-/-"/>
    <n v="40"/>
    <n v="2019"/>
    <s v="94/90/-/-"/>
    <s v="Castello dei Rampolla"/>
    <s v="Toskanaurlaub 2019"/>
    <m/>
    <m/>
    <n v="120"/>
    <n v="120"/>
  </r>
  <r>
    <x v="2"/>
    <n v="2013"/>
    <s v="I"/>
    <s v="Toscana"/>
    <n v="1"/>
    <n v="1"/>
    <x v="6"/>
    <x v="109"/>
    <x v="6"/>
    <s v="-/-/-/-/-"/>
    <s v="-/-/-/-/-"/>
    <n v="20"/>
    <n v="2019"/>
    <s v="-/-/-/-"/>
    <s v="Castello dei Rampolla"/>
    <s v="Toskanaurlaub 2019"/>
    <m/>
    <m/>
    <n v="20"/>
    <n v="20"/>
  </r>
  <r>
    <x v="2"/>
    <n v="2009"/>
    <s v="I"/>
    <s v="Toscana"/>
    <n v="1"/>
    <n v="1"/>
    <x v="7"/>
    <x v="214"/>
    <x v="6"/>
    <s v="2018/-/-/2018/-"/>
    <s v="2060/-/-/2060/-"/>
    <n v="45"/>
    <n v="2019"/>
    <s v="98/-/-/91,5"/>
    <s v="Fontodi"/>
    <s v="Toskanaurlaub 2019"/>
    <m/>
    <m/>
    <n v="45"/>
    <n v="45"/>
  </r>
  <r>
    <x v="3"/>
    <n v="2015"/>
    <s v="I"/>
    <s v="Toscana"/>
    <n v="2"/>
    <n v="1"/>
    <x v="7"/>
    <x v="4"/>
    <x v="5"/>
    <s v="2018/2020/-/2020/-"/>
    <s v="2028/2032/-/2028/-"/>
    <n v="45"/>
    <n v="2019"/>
    <s v="91/93/(90-92)/90,8"/>
    <s v="Fontodi"/>
    <s v="Toskanaurlaub 2019"/>
    <m/>
    <m/>
    <n v="90"/>
    <n v="45"/>
  </r>
  <r>
    <x v="1"/>
    <n v="2015"/>
    <s v="I"/>
    <s v="Toscana"/>
    <n v="3"/>
    <n v="3"/>
    <x v="7"/>
    <x v="113"/>
    <x v="5"/>
    <s v="2020/2023/-/2022/-"/>
    <s v="2045/2040/-/2039/-"/>
    <n v="52"/>
    <n v="2019"/>
    <s v="96+/95/-/93,1"/>
    <s v="Fontodi"/>
    <s v="Toskanaurlaub 2019"/>
    <m/>
    <m/>
    <n v="156"/>
    <n v="156"/>
  </r>
  <r>
    <x v="1"/>
    <n v="2015"/>
    <s v="I"/>
    <s v="Toscana"/>
    <n v="2"/>
    <n v="2"/>
    <x v="7"/>
    <x v="16"/>
    <x v="5"/>
    <s v="2020/2021/-/2023/-"/>
    <s v="2050/2035/-/2041/-"/>
    <n v="74"/>
    <n v="2019"/>
    <s v="98/96/-/93,8"/>
    <s v="Fontodi"/>
    <s v="Toskanaurlaub 2019"/>
    <m/>
    <m/>
    <n v="148"/>
    <n v="148"/>
  </r>
  <r>
    <x v="3"/>
    <n v="2015"/>
    <s v="I"/>
    <s v="Toscana"/>
    <n v="1"/>
    <n v="1"/>
    <x v="7"/>
    <x v="16"/>
    <x v="5"/>
    <s v="2020/2021/-/2023/-"/>
    <s v="2050/2035/-/2041/-"/>
    <n v="160"/>
    <n v="2019"/>
    <s v="98/96/-/93,8"/>
    <s v="Fontodi"/>
    <s v="Toskanaurlaub 2019"/>
    <m/>
    <m/>
    <n v="160"/>
    <n v="160"/>
  </r>
  <r>
    <x v="1"/>
    <n v="2015"/>
    <s v="I"/>
    <s v="Toscana"/>
    <n v="3"/>
    <n v="3"/>
    <x v="7"/>
    <x v="15"/>
    <x v="7"/>
    <s v="2018/-/-/2020/-"/>
    <s v="2035/-/-/2027/-"/>
    <n v="30"/>
    <n v="2019"/>
    <s v="94/-/-/84"/>
    <s v="Fontodi"/>
    <s v="Toskanaurlaub 2019"/>
    <m/>
    <m/>
    <n v="90"/>
    <n v="90"/>
  </r>
  <r>
    <x v="1"/>
    <n v="2015"/>
    <s v="I"/>
    <s v="Toscana"/>
    <n v="1"/>
    <n v="1"/>
    <x v="7"/>
    <x v="215"/>
    <x v="32"/>
    <s v="-/-/-/-/-"/>
    <s v="-/-/-/-/-"/>
    <n v="30"/>
    <n v="2019"/>
    <s v="-/-/-/91"/>
    <s v="Fontodi"/>
    <s v="Toskanaurlaub 2019"/>
    <m/>
    <m/>
    <n v="30"/>
    <n v="30"/>
  </r>
  <r>
    <x v="1"/>
    <n v="2014"/>
    <s v="USA"/>
    <s v="Californien"/>
    <n v="1"/>
    <n v="1"/>
    <x v="145"/>
    <x v="216"/>
    <x v="7"/>
    <s v="-/2018/-/-/2020"/>
    <s v="-/2026/-/-/2030"/>
    <n v="54.288631722260035"/>
    <n v="2019"/>
    <s v="-/93/-/-"/>
    <s v="Bedrock"/>
    <s v="USA-Reise 2019"/>
    <m/>
    <m/>
    <n v="54.288631722260035"/>
    <n v="54.288631722260035"/>
  </r>
  <r>
    <x v="1"/>
    <n v="2018"/>
    <s v="USA"/>
    <s v="Californien"/>
    <n v="2"/>
    <n v="2"/>
    <x v="145"/>
    <x v="217"/>
    <x v="1"/>
    <s v="-/2019/-/-/-"/>
    <s v="-/2030/-/-/-"/>
    <n v="38.49557522123893"/>
    <n v="2019"/>
    <s v="-/94/-/-"/>
    <s v="Bedrock"/>
    <s v="USA-Reise 2019"/>
    <m/>
    <m/>
    <n v="76.99115044247786"/>
    <n v="76.99115044247786"/>
  </r>
  <r>
    <x v="4"/>
    <n v="2016"/>
    <s v="USA"/>
    <s v="Californien"/>
    <n v="2"/>
    <n v="1"/>
    <x v="145"/>
    <x v="218"/>
    <x v="22"/>
    <s v="-/-/-/-/-"/>
    <s v="-/-/-/-/-"/>
    <n v="36.521443158611298"/>
    <n v="2019"/>
    <s v="-/-/-/-"/>
    <s v="Bedrock"/>
    <s v="USA-Reise 2019"/>
    <m/>
    <m/>
    <n v="73.042886317222596"/>
    <n v="36.521443158611298"/>
  </r>
  <r>
    <x v="1"/>
    <n v="2017"/>
    <s v="USA"/>
    <s v="Californien"/>
    <n v="1"/>
    <n v="1"/>
    <x v="146"/>
    <x v="219"/>
    <x v="52"/>
    <s v="-/2019/-/-/-"/>
    <s v="-/2025/-/-/-"/>
    <n v="44.417971409121847"/>
    <n v="2019"/>
    <s v="(93-95)/91/-/-"/>
    <s v="Ridge Vineyards - Lytton Springs"/>
    <s v="USA-Reise 2019"/>
    <m/>
    <m/>
    <n v="44.417971409121847"/>
    <n v="44.417971409121847"/>
  </r>
  <r>
    <x v="1"/>
    <n v="2014"/>
    <s v="USA"/>
    <s v="Californien"/>
    <n v="1"/>
    <n v="1"/>
    <x v="146"/>
    <x v="220"/>
    <x v="7"/>
    <s v="-/-/-/-/-"/>
    <s v="-/-/-/-/-"/>
    <n v="45.40503744043567"/>
    <n v="2019"/>
    <s v="-/-/-/-"/>
    <s v="Ridge Vineyards - Lytton Springs"/>
    <s v="USA-Reise 2019"/>
    <m/>
    <m/>
    <n v="45.40503744043567"/>
    <n v="45.40503744043567"/>
  </r>
  <r>
    <x v="4"/>
    <n v="2017"/>
    <s v="USA"/>
    <s v="Californien"/>
    <n v="3"/>
    <n v="3"/>
    <x v="146"/>
    <x v="221"/>
    <x v="22"/>
    <s v="-/2019/-/-/-"/>
    <s v="-/2024/-/-/-"/>
    <n v="54.288631722260035"/>
    <n v="2019"/>
    <s v="-/92/-/-"/>
    <s v="Ridge Vineyards - Lytton Springs"/>
    <s v="USA-Reise 2019"/>
    <m/>
    <m/>
    <n v="162.86589516678009"/>
    <n v="162.86589516678009"/>
  </r>
  <r>
    <x v="1"/>
    <n v="2016"/>
    <s v="USA"/>
    <s v="Californien"/>
    <n v="1"/>
    <n v="1"/>
    <x v="147"/>
    <x v="222"/>
    <x v="7"/>
    <s v="-/2019/-/-/-"/>
    <s v="-/2025/-/-/-"/>
    <n v="78.96528250510552"/>
    <n v="2019"/>
    <s v="-/94/-/-"/>
    <s v="Jeff Cohn"/>
    <s v="USA-Reise 2019"/>
    <m/>
    <m/>
    <n v="78.96528250510552"/>
    <n v="78.96528250510552"/>
  </r>
  <r>
    <x v="1"/>
    <n v="2016"/>
    <s v="USA"/>
    <s v="Californien"/>
    <n v="2"/>
    <n v="2"/>
    <x v="147"/>
    <x v="223"/>
    <x v="52"/>
    <s v="2019/-/-/-/-"/>
    <s v="2027/-/-/-/-"/>
    <n v="44.417971409121847"/>
    <n v="2019"/>
    <s v="92+/-/-/-"/>
    <s v="Jeff Cohn"/>
    <s v="USA-Reise 2019"/>
    <m/>
    <m/>
    <n v="88.835942818243694"/>
    <n v="88.835942818243694"/>
  </r>
  <r>
    <x v="1"/>
    <n v="2015"/>
    <s v="USA"/>
    <s v="Californien"/>
    <n v="2"/>
    <n v="2"/>
    <x v="147"/>
    <x v="224"/>
    <x v="52"/>
    <s v="2018/2019/-/-/-"/>
    <s v="2024/2026/-/-/-"/>
    <n v="44.417971409121847"/>
    <n v="2019"/>
    <s v="92/93/-/-"/>
    <s v="Jeff Cohn"/>
    <s v="USA-Reise 2019"/>
    <m/>
    <m/>
    <n v="88.835942818243694"/>
    <n v="88.835942818243694"/>
  </r>
  <r>
    <x v="1"/>
    <n v="2015"/>
    <s v="USA"/>
    <s v="Californien"/>
    <n v="2"/>
    <n v="2"/>
    <x v="148"/>
    <x v="225"/>
    <x v="1"/>
    <s v="-/2021/-/-/-"/>
    <s v="-/2030/-/-/-"/>
    <n v="49.353301565690941"/>
    <n v="2019"/>
    <s v="-/92/-/-"/>
    <s v="Robert Mondavi"/>
    <s v="USA-Reise 2019"/>
    <m/>
    <m/>
    <n v="98.706603131381883"/>
    <n v="98.706603131381883"/>
  </r>
  <r>
    <x v="2"/>
    <n v="2017"/>
    <s v="D"/>
    <s v="Baden-Württemberg"/>
    <n v="1"/>
    <n v="1"/>
    <x v="149"/>
    <x v="226"/>
    <x v="21"/>
    <s v="-/-/-/-/-"/>
    <s v="-/-/-/-/-"/>
    <n v="17"/>
    <n v="2019"/>
    <s v="-/-/-/-"/>
    <s v="Weingut Klumpp"/>
    <s v="Apothekenausflug Karlsruhe"/>
    <m/>
    <m/>
    <n v="17"/>
    <n v="17"/>
  </r>
  <r>
    <x v="1"/>
    <n v="2016"/>
    <s v="D"/>
    <s v="Baden-Württemberg"/>
    <n v="1"/>
    <n v="1"/>
    <x v="149"/>
    <x v="227"/>
    <x v="24"/>
    <s v="-/-/-/2019/-"/>
    <s v="-/-/-/2024/-"/>
    <n v="19"/>
    <n v="2019"/>
    <s v="-/-/-/CT"/>
    <s v="Weingut Klumpp"/>
    <s v="Apothekenausflug Karlsruhe"/>
    <m/>
    <m/>
    <n v="19"/>
    <n v="19"/>
  </r>
  <r>
    <x v="1"/>
    <n v="2015"/>
    <s v="D"/>
    <s v="Baden-Württemberg"/>
    <n v="1"/>
    <n v="1"/>
    <x v="149"/>
    <x v="228"/>
    <x v="53"/>
    <s v="-/-/-/-/-"/>
    <s v="-/-/-/-/-"/>
    <n v="19"/>
    <n v="2019"/>
    <s v="-/-/-/-"/>
    <s v="Weingut Klumpp"/>
    <s v="Apothekenausflug Karlsruhe"/>
    <m/>
    <m/>
    <n v="19"/>
    <n v="19"/>
  </r>
  <r>
    <x v="4"/>
    <n v="2017"/>
    <s v="D"/>
    <s v="Baden-Württemberg"/>
    <n v="1"/>
    <n v="1"/>
    <x v="149"/>
    <x v="229"/>
    <x v="25"/>
    <s v="-/-/-/-/-"/>
    <s v="-/-/-/-/-"/>
    <n v="17"/>
    <n v="2019"/>
    <s v="-/-/-/-"/>
    <s v="Weingut Klumpp"/>
    <s v="Apothekenausflug Karlsruhe"/>
    <m/>
    <m/>
    <n v="17"/>
    <n v="17"/>
  </r>
  <r>
    <x v="1"/>
    <m/>
    <s v="I"/>
    <s v="Südtirol"/>
    <n v="1"/>
    <m/>
    <x v="150"/>
    <x v="230"/>
    <x v="43"/>
    <s v="-/-/-/-/-"/>
    <s v="-/-/-/-/-"/>
    <n v="16"/>
    <n v="2019"/>
    <s v="-/-/-/-"/>
    <s v="Winestore Bozen"/>
    <s v="Bozenausflug"/>
    <m/>
    <m/>
    <n v="16"/>
    <n v="0"/>
  </r>
  <r>
    <x v="1"/>
    <m/>
    <s v="I"/>
    <s v="Südtirol"/>
    <n v="1"/>
    <m/>
    <x v="151"/>
    <x v="231"/>
    <x v="1"/>
    <s v="-/-/-/-/-"/>
    <s v="-/-/-/-/-"/>
    <n v="18.399999999999999"/>
    <n v="2019"/>
    <s v="-/-/-/-"/>
    <s v="Winestore Bozen"/>
    <s v="Bozenausflug"/>
    <m/>
    <m/>
    <n v="18.399999999999999"/>
    <n v="0"/>
  </r>
  <r>
    <x v="1"/>
    <m/>
    <s v="I"/>
    <s v="Südtirol"/>
    <n v="3"/>
    <m/>
    <x v="152"/>
    <x v="232"/>
    <x v="1"/>
    <s v="-/-/-/-/-"/>
    <s v="-/-/-/-/-"/>
    <n v="15.5"/>
    <n v="2019"/>
    <s v="-/-/-/-"/>
    <s v="Winestore Bozen"/>
    <s v="Bozenausflug"/>
    <m/>
    <m/>
    <n v="46.5"/>
    <n v="0"/>
  </r>
  <r>
    <x v="3"/>
    <n v="2015"/>
    <s v="I"/>
    <s v="Südtirol"/>
    <n v="1"/>
    <n v="1"/>
    <x v="153"/>
    <x v="233"/>
    <x v="3"/>
    <s v="-/-/-/-/-"/>
    <s v="-/-/-/-/-"/>
    <n v="59.9"/>
    <n v="2019"/>
    <s v="-/-/-/-"/>
    <s v="Winestore Bozen"/>
    <s v="Bozenausflug"/>
    <m/>
    <m/>
    <n v="59.9"/>
    <n v="59.9"/>
  </r>
  <r>
    <x v="1"/>
    <n v="2015"/>
    <s v="I"/>
    <s v="Südtirol"/>
    <n v="3"/>
    <m/>
    <x v="153"/>
    <x v="233"/>
    <x v="3"/>
    <s v="-/-/-/-/-"/>
    <s v="-/-/-/-/-"/>
    <n v="23"/>
    <n v="2019"/>
    <s v="-/-/-/-"/>
    <s v="Winestore Bozen"/>
    <s v="Bozenausflug"/>
    <m/>
    <m/>
    <n v="69"/>
    <n v="0"/>
  </r>
  <r>
    <x v="1"/>
    <n v="2009"/>
    <s v="I"/>
    <s v="Südtirol"/>
    <n v="1"/>
    <m/>
    <x v="154"/>
    <x v="44"/>
    <x v="17"/>
    <s v="-/-/-/-/-"/>
    <s v="-/-/-/-/-"/>
    <n v="23.7"/>
    <n v="2019"/>
    <s v="-/-/-/-"/>
    <s v="Winestore Bozen"/>
    <s v="Bozenausflug"/>
    <m/>
    <m/>
    <n v="23.7"/>
    <n v="0"/>
  </r>
  <r>
    <x v="2"/>
    <n v="2013"/>
    <s v="I"/>
    <s v="Veneto"/>
    <m/>
    <n v="1"/>
    <x v="51"/>
    <x v="234"/>
    <x v="1"/>
    <s v="-/-/-/-/-"/>
    <s v="-/-/-/-/-"/>
    <n v="0"/>
    <n v="2019"/>
    <s v="-/-/-/-"/>
    <s v="Geschenk Kirchers"/>
    <s v="Geschenk Kirchers"/>
    <m/>
    <m/>
    <n v="0"/>
    <n v="0"/>
  </r>
  <r>
    <x v="1"/>
    <n v="2017"/>
    <s v="CH"/>
    <s v="Graubünden"/>
    <n v="1"/>
    <m/>
    <x v="155"/>
    <x v="215"/>
    <x v="32"/>
    <s v="-/-/-/-/-"/>
    <s v="-/-/-/-/-"/>
    <n v="0"/>
    <n v="2019"/>
    <s v="-/-/-/CT90"/>
    <s v="Geschenk Kirchers"/>
    <s v="Geschenk Kirchers"/>
    <m/>
    <m/>
    <n v="0"/>
    <n v="0"/>
  </r>
  <r>
    <x v="3"/>
    <n v="2015"/>
    <s v="I"/>
    <s v="Südtirol"/>
    <n v="1"/>
    <n v="1"/>
    <x v="156"/>
    <x v="235"/>
    <x v="32"/>
    <s v="2018/-/-/2018/-"/>
    <s v="2028/-/-/2023/-"/>
    <m/>
    <n v="2018"/>
    <s v="93/-/-/89"/>
    <s v="Franz Haas"/>
    <s v="Weinausflug Burschen"/>
    <m/>
    <m/>
    <n v="0"/>
    <n v="0"/>
  </r>
  <r>
    <x v="1"/>
    <n v="2017"/>
    <s v="I"/>
    <s v="Südtirol"/>
    <n v="0"/>
    <m/>
    <x v="25"/>
    <x v="236"/>
    <x v="17"/>
    <s v="2018/-/-/-/-"/>
    <s v="2021/-/-/-/-"/>
    <n v="0"/>
    <n v="2018"/>
    <s v="88/-/-/-"/>
    <s v="Geschenk Raichs"/>
    <s v="Geschenk Raichs"/>
    <m/>
    <m/>
    <n v="0"/>
    <n v="0"/>
  </r>
  <r>
    <x v="4"/>
    <n v="2015"/>
    <s v="I"/>
    <s v="Veneto"/>
    <n v="0"/>
    <m/>
    <x v="157"/>
    <x v="237"/>
    <x v="6"/>
    <s v="-/2017/-/-/-"/>
    <s v="-/2019/-/-/-"/>
    <n v="0"/>
    <n v="2018"/>
    <s v="-/89/-/CT90,3"/>
    <s v="Geschenk Kirchers"/>
    <s v="Geschenk Kirchers"/>
    <m/>
    <m/>
    <n v="0"/>
    <n v="0"/>
  </r>
  <r>
    <x v="4"/>
    <n v="2017"/>
    <s v="NZ"/>
    <m/>
    <n v="0"/>
    <m/>
    <x v="18"/>
    <x v="41"/>
    <x v="15"/>
    <s v="2018/2018/2018/-/-"/>
    <s v="2019/2018/2021/-/-"/>
    <n v="0"/>
    <n v="2018"/>
    <s v="90/87/87/CT89,2"/>
    <s v="Geschenk Kirchers"/>
    <s v="Geschenk Kirchers"/>
    <m/>
    <m/>
    <n v="0"/>
    <n v="0"/>
  </r>
  <r>
    <x v="3"/>
    <n v="2012"/>
    <s v="I"/>
    <s v="Südtirol"/>
    <n v="0"/>
    <m/>
    <x v="52"/>
    <x v="80"/>
    <x v="17"/>
    <s v="-/-/-/-/-"/>
    <s v="-/-/-/-/-"/>
    <n v="0"/>
    <n v="2018"/>
    <s v="-/-/-/-"/>
    <s v="Kellerei Schreckbichl"/>
    <s v="Herbsturlaub Südtirol 2018"/>
    <m/>
    <m/>
    <n v="0"/>
    <n v="0"/>
  </r>
  <r>
    <x v="4"/>
    <n v="2017"/>
    <s v="I"/>
    <s v="Südtirol"/>
    <n v="1"/>
    <n v="1"/>
    <x v="52"/>
    <x v="238"/>
    <x v="15"/>
    <s v="2019/-/-/-/-"/>
    <s v="2025/-/-/-/-"/>
    <n v="23.9"/>
    <n v="2018"/>
    <s v="92+/-/-/-"/>
    <s v="Kellerei Schreckbichl"/>
    <s v="Herbsturlaub Südtirol 2018"/>
    <m/>
    <m/>
    <n v="23.9"/>
    <n v="23.9"/>
  </r>
  <r>
    <x v="4"/>
    <n v="2016"/>
    <s v="I"/>
    <s v="Südtirol"/>
    <n v="2"/>
    <n v="1"/>
    <x v="52"/>
    <x v="239"/>
    <x v="22"/>
    <s v="2018/-/-/2020/-"/>
    <s v="2028/-/-/2024/-"/>
    <n v="23.6"/>
    <n v="2018"/>
    <s v="94/-/-/90,7"/>
    <s v="Kellerei Schreckbichl"/>
    <s v="Herbsturlaub Südtirol 2018"/>
    <m/>
    <m/>
    <n v="47.2"/>
    <n v="23.6"/>
  </r>
  <r>
    <x v="3"/>
    <n v="2015"/>
    <s v="I"/>
    <s v="Südtirol"/>
    <n v="1"/>
    <n v="1"/>
    <x v="52"/>
    <x v="240"/>
    <x v="4"/>
    <s v="-/-/-/2018/-"/>
    <s v="-/-/-/2026/-"/>
    <n v="114"/>
    <n v="2018"/>
    <s v="-/-/-/-"/>
    <s v="Kellerei Schreckbichl"/>
    <s v="Herbsturlaub Südtirol 2018"/>
    <m/>
    <m/>
    <n v="114"/>
    <n v="114"/>
  </r>
  <r>
    <x v="1"/>
    <n v="2015"/>
    <s v="I"/>
    <s v="Südtirol"/>
    <n v="6"/>
    <n v="1"/>
    <x v="52"/>
    <x v="80"/>
    <x v="17"/>
    <s v="-/-/-/2017/-"/>
    <s v="-/-/-/2022/-"/>
    <n v="22.9"/>
    <n v="2018"/>
    <s v="-/-/-/88"/>
    <s v="Kellerei Schreckbichl"/>
    <s v="Herbsturlaub Südtirol 2018"/>
    <m/>
    <m/>
    <n v="137.39999999999998"/>
    <n v="22.9"/>
  </r>
  <r>
    <x v="1"/>
    <n v="2016"/>
    <s v="I"/>
    <s v="Südtirol"/>
    <n v="0"/>
    <n v="1"/>
    <x v="63"/>
    <x v="198"/>
    <x v="1"/>
    <s v="-/-/-/-/-"/>
    <s v="-/-/-/-/-"/>
    <m/>
    <n v="2018"/>
    <s v="-/-/-/-"/>
    <s v="Kellerei Bozen"/>
    <s v="Herbsturlaub Südtirol 2018"/>
    <m/>
    <m/>
    <n v="0"/>
    <n v="0"/>
  </r>
  <r>
    <x v="1"/>
    <n v="2015"/>
    <s v="I"/>
    <s v="Südtirol"/>
    <n v="3"/>
    <n v="3"/>
    <x v="63"/>
    <x v="199"/>
    <x v="3"/>
    <s v="-/-/-/-/-"/>
    <s v="-/-/-/-/-"/>
    <n v="24"/>
    <n v="2018"/>
    <s v="-/-/-/-"/>
    <s v="Kellerei Bozen"/>
    <s v="Herbsturlaub Südtirol 2018"/>
    <m/>
    <m/>
    <n v="72"/>
    <n v="72"/>
  </r>
  <r>
    <x v="1"/>
    <n v="2015"/>
    <s v="I"/>
    <s v="Südtirol"/>
    <n v="3"/>
    <n v="1"/>
    <x v="63"/>
    <x v="241"/>
    <x v="1"/>
    <s v="-/-/-/-/-"/>
    <s v="-/-/-/-/-"/>
    <n v="24"/>
    <n v="2018"/>
    <s v="-/-/-/-"/>
    <s v="Kellerei Bozen"/>
    <s v="Herbsturlaub Südtirol 2018"/>
    <m/>
    <m/>
    <n v="72"/>
    <n v="24"/>
  </r>
  <r>
    <x v="4"/>
    <n v="2016"/>
    <s v="I"/>
    <s v="Südtirol"/>
    <n v="1"/>
    <n v="1"/>
    <x v="74"/>
    <x v="117"/>
    <x v="22"/>
    <s v="-/-/-/2019/-"/>
    <s v="-/-/-/2029/-"/>
    <n v="36"/>
    <n v="2018"/>
    <s v="-/-/-/90"/>
    <s v="Elena Walch"/>
    <s v="Herbsturlaub Südtirol 2018"/>
    <m/>
    <m/>
    <n v="36"/>
    <n v="36"/>
  </r>
  <r>
    <x v="1"/>
    <n v="2014"/>
    <s v="I"/>
    <s v="Südtirol"/>
    <n v="2"/>
    <n v="2"/>
    <x v="74"/>
    <x v="44"/>
    <x v="17"/>
    <s v="-/-/-/2017/-"/>
    <s v="-/-/-/2022/-"/>
    <n v="34.799999999999997"/>
    <n v="2018"/>
    <s v="-/-/-/92"/>
    <s v="Elena Walch"/>
    <s v="Herbsturlaub Südtirol 2018"/>
    <m/>
    <m/>
    <n v="69.599999999999994"/>
    <n v="69.599999999999994"/>
  </r>
  <r>
    <x v="4"/>
    <n v="2017"/>
    <s v="I"/>
    <s v="Südtirol"/>
    <n v="3"/>
    <n v="3"/>
    <x v="74"/>
    <x v="242"/>
    <x v="25"/>
    <s v="-/-/-/-/-"/>
    <s v="-/-/-/-/-"/>
    <n v="20.7"/>
    <n v="2018"/>
    <s v="-/-/-/91"/>
    <s v="Elena Walch"/>
    <s v="Herbsturlaub Südtirol 2018"/>
    <m/>
    <m/>
    <n v="62.099999999999994"/>
    <n v="62.099999999999994"/>
  </r>
  <r>
    <x v="6"/>
    <n v="2015"/>
    <s v="I"/>
    <s v="Südtirol"/>
    <n v="3"/>
    <m/>
    <x v="137"/>
    <x v="243"/>
    <x v="6"/>
    <s v="-/-/-/-/-"/>
    <s v="-/-/-/-/-"/>
    <n v="18"/>
    <n v="2018"/>
    <s v="-/-/-/-"/>
    <s v="Kettmeir"/>
    <s v="Herbsturlaub Südtirol 2018"/>
    <m/>
    <m/>
    <n v="54"/>
    <n v="0"/>
  </r>
  <r>
    <x v="6"/>
    <n v="2015"/>
    <s v="I"/>
    <s v="Südtirol"/>
    <n v="3"/>
    <m/>
    <x v="137"/>
    <x v="244"/>
    <x v="1"/>
    <s v="-/-/-/-/-"/>
    <s v="-/-/-/-/-"/>
    <n v="19"/>
    <n v="2018"/>
    <s v="-/-/-/-"/>
    <s v="Kettmeir"/>
    <s v="Herbsturlaub Südtirol 2018"/>
    <m/>
    <m/>
    <n v="57"/>
    <n v="0"/>
  </r>
  <r>
    <x v="4"/>
    <n v="2016"/>
    <s v="I"/>
    <s v="Südtirol"/>
    <n v="3"/>
    <m/>
    <x v="137"/>
    <x v="19"/>
    <x v="22"/>
    <s v="-/-/-/-/-"/>
    <s v="-/-/-/-/-"/>
    <n v="19"/>
    <n v="2018"/>
    <s v="-/-/-/-"/>
    <s v="Kettmeir"/>
    <s v="Herbsturlaub Südtirol 2018"/>
    <m/>
    <m/>
    <n v="57"/>
    <n v="0"/>
  </r>
  <r>
    <x v="3"/>
    <n v="2010"/>
    <s v="I"/>
    <s v="Toscana"/>
    <n v="0"/>
    <m/>
    <x v="56"/>
    <x v="89"/>
    <x v="1"/>
    <s v="-/-/-/2017/-"/>
    <s v="-/-/-/2021/-"/>
    <m/>
    <n v="2018"/>
    <s v="-/-/-/CT90,7"/>
    <s v="Geschenk Moni"/>
    <s v="Geschenk Moni"/>
    <m/>
    <m/>
    <n v="0"/>
    <n v="0"/>
  </r>
  <r>
    <x v="1"/>
    <n v="2015"/>
    <s v="I"/>
    <s v="Toscana"/>
    <n v="4"/>
    <n v="0"/>
    <x v="7"/>
    <x v="4"/>
    <x v="1"/>
    <s v="2018/2020/-/2020/-"/>
    <s v="2028/2032/-/2028/-"/>
    <n v="20"/>
    <n v="2018"/>
    <s v="91/93/(90-92)/90,8"/>
    <s v="Fontodi"/>
    <s v="Toskanaurlaub 2018"/>
    <m/>
    <m/>
    <n v="80"/>
    <n v="0"/>
  </r>
  <r>
    <x v="1"/>
    <n v="2009"/>
    <s v="I"/>
    <s v="Toscana"/>
    <n v="2"/>
    <n v="1"/>
    <x v="7"/>
    <x v="16"/>
    <x v="1"/>
    <s v="2019/2016/-/2017/-"/>
    <s v="2029/2028/-/2027/-"/>
    <n v="70"/>
    <n v="2018"/>
    <s v="94/93/94+/93"/>
    <s v="Fontodi"/>
    <s v="Toskanaurlaub 2018"/>
    <m/>
    <m/>
    <n v="140"/>
    <n v="70"/>
  </r>
  <r>
    <x v="1"/>
    <n v="2015"/>
    <s v="I"/>
    <s v="Toscana"/>
    <n v="1"/>
    <n v="1"/>
    <x v="158"/>
    <x v="245"/>
    <x v="1"/>
    <s v="2019/2021/-/-/-"/>
    <s v="2040/2035/-/-/-"/>
    <n v="75"/>
    <n v="2018"/>
    <s v="96/97/-/-"/>
    <s v="Antinori"/>
    <s v="Toskanaurlaub 2018"/>
    <m/>
    <m/>
    <n v="75"/>
    <n v="75"/>
  </r>
  <r>
    <x v="3"/>
    <n v="2013"/>
    <s v="I"/>
    <s v="Toscana"/>
    <n v="1"/>
    <m/>
    <x v="159"/>
    <x v="246"/>
    <x v="1"/>
    <s v="-/2017/2017/-/-"/>
    <s v="-/2028/2023/-/-"/>
    <n v="81"/>
    <n v="2018"/>
    <s v="-/95/92/-"/>
    <s v="Enoteca di Fonterutoli"/>
    <s v="Toskanaurlaub 2018"/>
    <m/>
    <m/>
    <n v="81"/>
    <n v="0"/>
  </r>
  <r>
    <x v="1"/>
    <n v="2015"/>
    <s v="I"/>
    <s v="Toscana"/>
    <n v="3"/>
    <n v="3"/>
    <x v="130"/>
    <x v="247"/>
    <x v="1"/>
    <s v="2019/2019/-/-/-"/>
    <s v="2035/2036/-/-/-"/>
    <n v="42"/>
    <n v="2018"/>
    <s v="94/93/-/-"/>
    <s v="Enoteca di Fonterutoli"/>
    <s v="Toskanaurlaub 2018"/>
    <m/>
    <m/>
    <n v="126"/>
    <n v="126"/>
  </r>
  <r>
    <x v="1"/>
    <n v="2015"/>
    <s v="I"/>
    <s v="Toscana"/>
    <n v="12"/>
    <n v="6"/>
    <x v="70"/>
    <x v="248"/>
    <x v="1"/>
    <s v="-/2023/-/-/-"/>
    <s v="-/2040/-/-/-"/>
    <n v="25"/>
    <n v="2018"/>
    <s v="-/96/-/-"/>
    <s v="Fattoria Poggerino"/>
    <s v="Toskanaurlaub 2018"/>
    <m/>
    <m/>
    <n v="300"/>
    <n v="150"/>
  </r>
  <r>
    <x v="1"/>
    <n v="2015"/>
    <s v="I"/>
    <s v="Toscana"/>
    <n v="6"/>
    <m/>
    <x v="70"/>
    <x v="249"/>
    <x v="3"/>
    <s v="-/-/-/-/-"/>
    <s v="-/-/-/-/-"/>
    <n v="15.5"/>
    <n v="2018"/>
    <s v="-/-/-/-"/>
    <s v="Fattoria Poggerino"/>
    <s v="Toskanaurlaub 2018"/>
    <m/>
    <m/>
    <n v="93"/>
    <n v="0"/>
  </r>
  <r>
    <x v="1"/>
    <n v="2015"/>
    <s v="I"/>
    <s v="Toscana"/>
    <n v="3"/>
    <n v="3"/>
    <x v="160"/>
    <x v="250"/>
    <x v="1"/>
    <s v="2018/2022/-/2021/-"/>
    <s v="2030/2036/-/2036/-"/>
    <n v="37.5"/>
    <n v="2018"/>
    <s v="95/95/-/92,66"/>
    <s v="Castello di Volpaia"/>
    <s v="Toskanaurlaub 2018"/>
    <m/>
    <m/>
    <n v="112.5"/>
    <n v="112.5"/>
  </r>
  <r>
    <x v="1"/>
    <n v="2015"/>
    <s v="I"/>
    <s v="Toscana"/>
    <n v="3"/>
    <n v="2"/>
    <x v="160"/>
    <x v="251"/>
    <x v="1"/>
    <s v="2018/2020/-/-/-"/>
    <s v="2030/2033/-/-/-"/>
    <n v="37.5"/>
    <n v="2018"/>
    <s v="94/93/-/-"/>
    <s v="Castello di Volpaia"/>
    <s v="Toskanaurlaub 2018"/>
    <m/>
    <m/>
    <n v="112.5"/>
    <n v="75"/>
  </r>
  <r>
    <x v="1"/>
    <n v="2015"/>
    <s v="I"/>
    <s v="Toscana"/>
    <n v="9"/>
    <n v="2"/>
    <x v="160"/>
    <x v="5"/>
    <x v="1"/>
    <s v="2018/2023/-/2021/-"/>
    <s v="2028/2040/-/2034/-"/>
    <n v="20.8"/>
    <n v="2018"/>
    <s v="92/96/-/91,1"/>
    <s v="Castello di Volpaia"/>
    <s v="Toskanaurlaub 2018"/>
    <m/>
    <m/>
    <n v="187.20000000000002"/>
    <n v="41.6"/>
  </r>
  <r>
    <x v="2"/>
    <n v="2013"/>
    <s v="I"/>
    <s v="Toscana"/>
    <n v="1"/>
    <n v="1"/>
    <x v="160"/>
    <x v="214"/>
    <x v="6"/>
    <s v="2018/-/-/2018/-"/>
    <s v="2035/-/-/2028/-"/>
    <n v="21.9"/>
    <n v="2018"/>
    <s v="94/-/-/95"/>
    <s v="Castello di Volpaia"/>
    <s v="Toskanaurlaub 2018"/>
    <m/>
    <m/>
    <n v="21.9"/>
    <n v="21.9"/>
  </r>
  <r>
    <x v="1"/>
    <n v="2015"/>
    <s v="I"/>
    <s v="Toscana"/>
    <n v="3"/>
    <n v="3"/>
    <x v="161"/>
    <x v="252"/>
    <x v="1"/>
    <s v="2018/2020/-/-/-"/>
    <s v="2028/2029/-/-/-"/>
    <n v="37"/>
    <n v="2018"/>
    <s v="93/90/-/-"/>
    <s v="Tenuta Vicchiomaggio"/>
    <s v="Toskanaurlaub 2018"/>
    <m/>
    <m/>
    <n v="111"/>
    <n v="111"/>
  </r>
  <r>
    <x v="1"/>
    <n v="2012"/>
    <s v="I"/>
    <s v="Toscana"/>
    <n v="3"/>
    <m/>
    <x v="161"/>
    <x v="253"/>
    <x v="5"/>
    <s v="2017/2018/-/-/-"/>
    <s v="2026/2028/-/-/-"/>
    <n v="45"/>
    <n v="2018"/>
    <s v="92/91/-/-"/>
    <s v="Tenuta Vicchiomaggio"/>
    <s v="Toskanaurlaub 2018"/>
    <m/>
    <m/>
    <n v="135"/>
    <n v="0"/>
  </r>
  <r>
    <x v="1"/>
    <n v="2015"/>
    <s v="F"/>
    <s v="Provence"/>
    <n v="1"/>
    <n v="1"/>
    <x v="162"/>
    <x v="254"/>
    <x v="1"/>
    <s v="2022/2018/-/-/-"/>
    <s v="2035/2030/-/-/-"/>
    <n v="75"/>
    <n v="2018"/>
    <s v="94/94/(93-95)/-"/>
    <s v="Chateau La Nerthe"/>
    <s v="Urlaub Provence 2018"/>
    <m/>
    <m/>
    <n v="75"/>
    <n v="75"/>
  </r>
  <r>
    <x v="4"/>
    <n v="2014"/>
    <s v="F"/>
    <s v="Provence"/>
    <n v="1"/>
    <n v="1"/>
    <x v="162"/>
    <x v="255"/>
    <x v="6"/>
    <s v="2015/2017/2019/-/-"/>
    <s v="2025/2018/2027/-/-"/>
    <n v="70"/>
    <n v="2018"/>
    <s v="90+/92/93/-"/>
    <s v="Chateau La Nerthe"/>
    <s v="Urlaub Provence 2018"/>
    <m/>
    <m/>
    <n v="70"/>
    <n v="70"/>
  </r>
  <r>
    <x v="4"/>
    <n v="2017"/>
    <s v="F"/>
    <s v="Provence"/>
    <n v="1"/>
    <n v="1"/>
    <x v="162"/>
    <x v="256"/>
    <x v="6"/>
    <s v="2018/2018/2022/-/-"/>
    <s v="2022/2020/2028/-/-"/>
    <n v="35"/>
    <n v="2018"/>
    <s v="90/92/92/-"/>
    <s v="Chateau La Nerthe"/>
    <s v="Urlaub Provence 2018"/>
    <m/>
    <m/>
    <n v="35"/>
    <n v="35"/>
  </r>
  <r>
    <x v="1"/>
    <n v="2016"/>
    <s v="F"/>
    <s v="Provence"/>
    <n v="6"/>
    <n v="5"/>
    <x v="163"/>
    <x v="257"/>
    <x v="1"/>
    <s v="2018/2019/2022/-/-"/>
    <s v="2030/2030/2029/-/-"/>
    <n v="25"/>
    <n v="2018"/>
    <s v="94/92/91/-"/>
    <s v="Domaine Olivier Hillare"/>
    <s v="Urlaub Provence 2018"/>
    <m/>
    <m/>
    <n v="150"/>
    <n v="125"/>
  </r>
  <r>
    <x v="1"/>
    <n v="2016"/>
    <s v="F"/>
    <s v="Provence"/>
    <n v="2"/>
    <n v="2"/>
    <x v="164"/>
    <x v="257"/>
    <x v="1"/>
    <s v="2018/2020/2020/-/-"/>
    <s v="2030/2030/2026/-/-"/>
    <n v="28"/>
    <n v="2018"/>
    <s v="93 (Cuvee tradition)/92/93/-"/>
    <s v="Les Bosquet des Papes"/>
    <s v="Urlaub Provence 2018"/>
    <m/>
    <m/>
    <n v="56"/>
    <n v="56"/>
  </r>
  <r>
    <x v="1"/>
    <n v="2016"/>
    <s v="F"/>
    <s v="Provence"/>
    <n v="3"/>
    <n v="3"/>
    <x v="164"/>
    <x v="258"/>
    <x v="1"/>
    <s v="2018/2022/-/-/-"/>
    <s v="2035/2036/-/-/-"/>
    <n v="36"/>
    <n v="2018"/>
    <s v="96/94/(93-95)/-"/>
    <s v="Les Bosquet des Papes"/>
    <s v="Urlaub Provence 2018"/>
    <m/>
    <m/>
    <n v="108"/>
    <n v="108"/>
  </r>
  <r>
    <x v="1"/>
    <n v="2015"/>
    <s v="F"/>
    <s v="Provence"/>
    <n v="6"/>
    <m/>
    <x v="165"/>
    <x v="257"/>
    <x v="1"/>
    <s v="-/2018/-/-/-"/>
    <s v="-/2025/-/-/-"/>
    <n v="39"/>
    <n v="2018"/>
    <s v="(87-89)/91/-/-"/>
    <s v="Maison Ogier"/>
    <s v="Urlaub Provence 2018"/>
    <m/>
    <m/>
    <n v="234"/>
    <n v="0"/>
  </r>
  <r>
    <x v="1"/>
    <n v="2015"/>
    <s v="F"/>
    <s v="Provence"/>
    <n v="3"/>
    <m/>
    <x v="166"/>
    <x v="259"/>
    <x v="1"/>
    <s v="2016/-/-/-/-"/>
    <s v="2025/-/-/-/-"/>
    <n v="29"/>
    <n v="2018"/>
    <s v="(88-90)/-/-/CT90"/>
    <s v="Maison Ogier"/>
    <s v="Urlaub Provence 2018"/>
    <m/>
    <m/>
    <n v="87"/>
    <n v="0"/>
  </r>
  <r>
    <x v="1"/>
    <n v="2012"/>
    <s v="F"/>
    <s v="Provence"/>
    <n v="1"/>
    <m/>
    <x v="167"/>
    <x v="260"/>
    <x v="1"/>
    <s v="-/-/-/-/-"/>
    <s v="-/-/-/-/-"/>
    <n v="22"/>
    <n v="2018"/>
    <s v="-/-/-/-"/>
    <s v="Chateau d‘Estoublon"/>
    <s v="Urlaub Provence 2018"/>
    <m/>
    <m/>
    <n v="22"/>
    <n v="0"/>
  </r>
  <r>
    <x v="1"/>
    <n v="2012"/>
    <s v="F"/>
    <s v="Provence"/>
    <n v="2"/>
    <m/>
    <x v="167"/>
    <x v="261"/>
    <x v="7"/>
    <s v="-/-/-/-/-"/>
    <s v="-/-/-/-/-"/>
    <n v="25"/>
    <n v="2018"/>
    <s v="-/-/-/-"/>
    <s v="Chateau d‘Estoublon"/>
    <s v="Urlaub Provence 2018"/>
    <m/>
    <m/>
    <n v="50"/>
    <n v="0"/>
  </r>
  <r>
    <x v="4"/>
    <n v="2015"/>
    <s v="F"/>
    <s v="Provence"/>
    <n v="3"/>
    <m/>
    <x v="167"/>
    <x v="262"/>
    <x v="6"/>
    <s v="-/-/-/-/-"/>
    <s v="-/-/-/-/-"/>
    <n v="22"/>
    <n v="2018"/>
    <s v="-/-/-/-"/>
    <s v="Chateau d‘Estoublon"/>
    <s v="Urlaub Provence 2018"/>
    <m/>
    <m/>
    <n v="66"/>
    <n v="0"/>
  </r>
  <r>
    <x v="4"/>
    <n v="2014"/>
    <s v="F"/>
    <s v="Provence"/>
    <n v="3"/>
    <m/>
    <x v="167"/>
    <x v="263"/>
    <x v="54"/>
    <s v="-/-/-/-/-"/>
    <s v="-/-/-/-/-"/>
    <n v="25"/>
    <n v="2018"/>
    <s v="-/-/-/-"/>
    <s v="Chateau d‘Estoublon"/>
    <s v="Urlaub Provence 2018"/>
    <m/>
    <m/>
    <n v="75"/>
    <n v="0"/>
  </r>
  <r>
    <x v="4"/>
    <n v="2017"/>
    <s v="F"/>
    <s v="Provence"/>
    <n v="4"/>
    <m/>
    <x v="168"/>
    <x v="264"/>
    <x v="6"/>
    <s v="2018/-/-/-/-"/>
    <s v="2019/-/-/-/-"/>
    <n v="10.5"/>
    <n v="2018"/>
    <s v="91/-/-/-"/>
    <s v="Domaine Brusset"/>
    <s v="Urlaub Provence 2018"/>
    <m/>
    <m/>
    <n v="42"/>
    <n v="0"/>
  </r>
  <r>
    <x v="4"/>
    <n v="2016"/>
    <s v="F"/>
    <s v="Provence"/>
    <n v="2"/>
    <m/>
    <x v="168"/>
    <x v="265"/>
    <x v="6"/>
    <s v="2017/-/-/-/2016"/>
    <s v="2018/-/-/-/2026"/>
    <n v="18"/>
    <n v="2018"/>
    <s v="91/-/-/-"/>
    <s v="Domaine Brusset"/>
    <s v="Urlaub Provence 2018"/>
    <m/>
    <m/>
    <n v="36"/>
    <n v="0"/>
  </r>
  <r>
    <x v="1"/>
    <n v="2016"/>
    <s v="F"/>
    <s v="Provence"/>
    <n v="3"/>
    <n v="3"/>
    <x v="168"/>
    <x v="266"/>
    <x v="1"/>
    <s v="2020/2020/2023/-/-"/>
    <s v="2035/2035/2029/-/-"/>
    <n v="40"/>
    <n v="2018"/>
    <s v="95/96/88+/CT93"/>
    <s v="Domaine Brusset"/>
    <s v="Urlaub Provence 2018"/>
    <m/>
    <m/>
    <n v="120"/>
    <n v="120"/>
  </r>
  <r>
    <x v="1"/>
    <n v="2016"/>
    <s v="F"/>
    <s v="Provence"/>
    <n v="3"/>
    <n v="3"/>
    <x v="168"/>
    <x v="267"/>
    <x v="1"/>
    <s v="2020/2020/2022/-/-"/>
    <s v="2035/2035/2027/-/-"/>
    <n v="26"/>
    <n v="2018"/>
    <s v="94+/95/88/CT92"/>
    <s v="Domaine Brusset"/>
    <s v="Urlaub Provence 2018"/>
    <m/>
    <m/>
    <n v="78"/>
    <n v="78"/>
  </r>
  <r>
    <x v="1"/>
    <n v="2016"/>
    <s v="F"/>
    <s v="Provence"/>
    <n v="12"/>
    <n v="4"/>
    <x v="168"/>
    <x v="268"/>
    <x v="1"/>
    <s v="2017/2018/2024/-/-"/>
    <s v="2025/2028/2030/-/-"/>
    <n v="16.5"/>
    <n v="2018"/>
    <s v="91/93/91/CT90,7"/>
    <s v="Domaine Brusset"/>
    <s v="Urlaub Provence 2018"/>
    <m/>
    <m/>
    <n v="198"/>
    <n v="66"/>
  </r>
  <r>
    <x v="1"/>
    <n v="2015"/>
    <s v="F"/>
    <s v="Provence"/>
    <n v="5"/>
    <n v="4"/>
    <x v="169"/>
    <x v="269"/>
    <x v="1"/>
    <s v="2017/2019/-/-/-"/>
    <s v="2027/2028/-/-/-"/>
    <n v="46"/>
    <n v="2018"/>
    <s v="94/93/(92-94)/-"/>
    <s v="Maison du Gigondas"/>
    <s v="Urlaub Provence 2018"/>
    <m/>
    <m/>
    <n v="230"/>
    <n v="184"/>
  </r>
  <r>
    <x v="1"/>
    <n v="2015"/>
    <s v="F"/>
    <s v="Provence"/>
    <n v="2"/>
    <n v="2"/>
    <x v="170"/>
    <x v="270"/>
    <x v="1"/>
    <s v="2018/2019/-/-/-"/>
    <s v="2025/2030/-/-/-"/>
    <n v="24"/>
    <n v="2018"/>
    <s v="90/95/(90-92)/-"/>
    <s v="Maison du Gigondas"/>
    <s v="Urlaub Provence 2018"/>
    <m/>
    <m/>
    <n v="48"/>
    <n v="48"/>
  </r>
  <r>
    <x v="1"/>
    <n v="2015"/>
    <s v="F"/>
    <s v="Provence"/>
    <n v="2"/>
    <n v="2"/>
    <x v="171"/>
    <x v="270"/>
    <x v="1"/>
    <s v="-/2017/-/-/-"/>
    <s v="-/2030/-/-/-"/>
    <n v="20"/>
    <n v="2018"/>
    <s v="(92-94)/93/(90-92)/-"/>
    <s v="Maison du Gigondas"/>
    <s v="Urlaub Provence 2018"/>
    <m/>
    <m/>
    <n v="40"/>
    <n v="40"/>
  </r>
  <r>
    <x v="1"/>
    <n v="2015"/>
    <s v="F"/>
    <s v="Provence"/>
    <n v="1"/>
    <n v="1"/>
    <x v="171"/>
    <x v="271"/>
    <x v="1"/>
    <s v="-/2019/-/-/-"/>
    <s v="-/2030/-/-/-"/>
    <n v="40"/>
    <n v="2018"/>
    <s v="(95-97)/95/(91-93)/-"/>
    <s v="Nez! Bar a Vin"/>
    <s v="Urlaub Provence 2018"/>
    <m/>
    <m/>
    <n v="40"/>
    <n v="40"/>
  </r>
  <r>
    <x v="1"/>
    <n v="2016"/>
    <s v="F"/>
    <s v="Provence"/>
    <n v="3"/>
    <n v="3"/>
    <x v="171"/>
    <x v="272"/>
    <x v="1"/>
    <s v="2018/2020/2023/-/-"/>
    <s v="2028/2036/2031/-/-"/>
    <n v="40"/>
    <n v="2018"/>
    <s v="93/96/95/-"/>
    <s v="Domaine des Bosquets"/>
    <s v="Urlaub Provence 2018"/>
    <m/>
    <m/>
    <n v="120"/>
    <n v="120"/>
  </r>
  <r>
    <x v="1"/>
    <n v="2016"/>
    <s v="F"/>
    <s v="Provence"/>
    <n v="3"/>
    <n v="3"/>
    <x v="171"/>
    <x v="271"/>
    <x v="1"/>
    <s v="2018/2020/2023/-/-"/>
    <s v="2028/2036/2030/-/-"/>
    <n v="40"/>
    <n v="2018"/>
    <s v="94/95/93/-"/>
    <s v="Domaine des Bosquets"/>
    <s v="Urlaub Provence 2018"/>
    <m/>
    <m/>
    <n v="120"/>
    <n v="120"/>
  </r>
  <r>
    <x v="1"/>
    <n v="2016"/>
    <s v="F"/>
    <s v="Provence"/>
    <n v="3"/>
    <n v="3"/>
    <x v="171"/>
    <x v="270"/>
    <x v="1"/>
    <s v="2018/2020/2022/-/-"/>
    <s v="2025/2029/2028/-/-"/>
    <n v="20"/>
    <n v="2018"/>
    <s v="92/92/92/CT88"/>
    <s v="Domaine des Bosquets"/>
    <s v="Urlaub Provence 2018"/>
    <m/>
    <m/>
    <n v="60"/>
    <n v="60"/>
  </r>
  <r>
    <x v="8"/>
    <n v="2016"/>
    <s v="F"/>
    <s v="Provence"/>
    <n v="1"/>
    <m/>
    <x v="172"/>
    <x v="273"/>
    <x v="1"/>
    <s v="-/-/-/-/-"/>
    <s v="-/-/-/-/-"/>
    <n v="13.4"/>
    <n v="2018"/>
    <s v="-/-/-/-"/>
    <s v="Mas de la Dame"/>
    <s v="Urlaub Provence 2018"/>
    <m/>
    <m/>
    <n v="13.4"/>
    <n v="0"/>
  </r>
  <r>
    <x v="4"/>
    <n v="2016"/>
    <s v="F"/>
    <s v="Provence"/>
    <n v="2"/>
    <m/>
    <x v="172"/>
    <x v="274"/>
    <x v="6"/>
    <s v="-/-/-/-/-"/>
    <s v="-/-/-/-/-"/>
    <n v="22.5"/>
    <n v="2018"/>
    <s v="-/-/-/-"/>
    <s v="Mas de la Dame"/>
    <s v="Urlaub Provence 2018"/>
    <m/>
    <m/>
    <n v="45"/>
    <n v="0"/>
  </r>
  <r>
    <x v="1"/>
    <n v="2015"/>
    <s v="F"/>
    <s v="Provence"/>
    <n v="3"/>
    <m/>
    <x v="172"/>
    <x v="275"/>
    <x v="1"/>
    <s v="-/-/-/-/-"/>
    <s v="-/-/-/-/-"/>
    <n v="20.5"/>
    <n v="2018"/>
    <s v="-/-/-/-"/>
    <s v="Mas de la Dame"/>
    <s v="Urlaub Provence 2018"/>
    <m/>
    <m/>
    <n v="61.5"/>
    <n v="0"/>
  </r>
  <r>
    <x v="1"/>
    <n v="2015"/>
    <s v="I"/>
    <s v="Veneto"/>
    <n v="3"/>
    <m/>
    <x v="51"/>
    <x v="276"/>
    <x v="1"/>
    <s v="-/2018/-/-/-"/>
    <s v="-/2028/-/-/-"/>
    <n v="19.5"/>
    <n v="2018"/>
    <s v="-/90/-/-"/>
    <s v="Allegrini"/>
    <s v="Verona mit Großfamilie"/>
    <m/>
    <m/>
    <n v="58.5"/>
    <n v="0"/>
  </r>
  <r>
    <x v="4"/>
    <n v="2017"/>
    <s v="I"/>
    <s v="Toscana"/>
    <n v="3"/>
    <m/>
    <x v="141"/>
    <x v="205"/>
    <x v="51"/>
    <s v="-/2018/-/-/-"/>
    <s v="-/2018/-/-/-"/>
    <n v="16.5"/>
    <n v="2018"/>
    <s v="-/88/-/-"/>
    <s v="Allegrini"/>
    <s v="Verona mit Großfamilie"/>
    <m/>
    <m/>
    <n v="49.5"/>
    <n v="0"/>
  </r>
  <r>
    <x v="1"/>
    <n v="2013"/>
    <s v="I"/>
    <s v="Lombardei"/>
    <n v="3"/>
    <m/>
    <x v="173"/>
    <x v="277"/>
    <x v="1"/>
    <s v="-/-/-/-/-"/>
    <s v="-/-/-/-/-"/>
    <n v="9"/>
    <n v="2018"/>
    <s v="-/-/-/-"/>
    <s v="Comincioli"/>
    <s v="Gardasee mit Moni 2018"/>
    <m/>
    <m/>
    <n v="27"/>
    <n v="0"/>
  </r>
  <r>
    <x v="1"/>
    <n v="2012"/>
    <s v="I"/>
    <s v="Lombardei"/>
    <n v="2"/>
    <m/>
    <x v="173"/>
    <x v="278"/>
    <x v="1"/>
    <s v="-/-/-/-/-"/>
    <s v="-/-/-/-/-"/>
    <n v="16"/>
    <n v="2018"/>
    <s v="-/-/-/DE85"/>
    <s v="Comincioli"/>
    <s v="Gardasee mit Moni 2018"/>
    <m/>
    <m/>
    <n v="32"/>
    <n v="0"/>
  </r>
  <r>
    <x v="1"/>
    <n v="2012"/>
    <s v="I"/>
    <s v="Lombardei"/>
    <n v="3"/>
    <m/>
    <x v="173"/>
    <x v="279"/>
    <x v="1"/>
    <s v="-/-/-/-/-"/>
    <s v="-/-/-/-/-"/>
    <n v="30"/>
    <n v="2018"/>
    <s v="-/-/-/DE84"/>
    <s v="Comincioli"/>
    <s v="Gardasee mit Moni 2018"/>
    <m/>
    <m/>
    <n v="90"/>
    <n v="0"/>
  </r>
  <r>
    <x v="1"/>
    <n v="2015"/>
    <s v="A"/>
    <s v="Burgenland"/>
    <n v="0"/>
    <m/>
    <x v="174"/>
    <x v="280"/>
    <x v="24"/>
    <s v="-/-/-/-/-"/>
    <s v="-/-/-/-/-"/>
    <n v="0"/>
    <n v="2018"/>
    <s v="-/-/-/-"/>
    <s v="Mitbringsel Miri/Georg"/>
    <s v="Mitbringsel Miri/Georg"/>
    <m/>
    <m/>
    <n v="0"/>
    <n v="0"/>
  </r>
  <r>
    <x v="1"/>
    <n v="2014"/>
    <s v="D"/>
    <s v="Baden-Württemberg"/>
    <n v="0"/>
    <m/>
    <x v="175"/>
    <x v="281"/>
    <x v="55"/>
    <s v="-/-/-/-/-"/>
    <s v="-/-/-/-/-"/>
    <n v="0"/>
    <n v="2018"/>
    <s v="-/-/-/-"/>
    <s v="Mitbringsel Hr Mauk"/>
    <s v="Mitbringsel Hr Mauk"/>
    <m/>
    <m/>
    <n v="0"/>
    <n v="0"/>
  </r>
  <r>
    <x v="1"/>
    <n v="2012"/>
    <s v="D"/>
    <s v="Baden-Württemberg"/>
    <n v="0"/>
    <m/>
    <x v="175"/>
    <x v="282"/>
    <x v="55"/>
    <s v="-/-/-/-/-"/>
    <s v="-/-/-/-/-"/>
    <n v="0"/>
    <n v="2018"/>
    <s v="-/-/-/-"/>
    <s v="Mitbringsel Hr Mauk"/>
    <s v="Mitbringsel Hr Mauk"/>
    <m/>
    <m/>
    <n v="0"/>
    <n v="0"/>
  </r>
  <r>
    <x v="2"/>
    <n v="2013"/>
    <s v="A"/>
    <s v="Steiermark"/>
    <n v="1"/>
    <n v="1"/>
    <x v="176"/>
    <x v="283"/>
    <x v="56"/>
    <s v="-/-/-/-/-"/>
    <s v="-/-/-/-/-"/>
    <n v="31.5"/>
    <n v="2018"/>
    <s v="-/-/-/FS95"/>
    <s v="Sattlerhof"/>
    <s v="Pfingstausflug Südsteiermark "/>
    <m/>
    <m/>
    <n v="31.5"/>
    <n v="31.5"/>
  </r>
  <r>
    <x v="4"/>
    <n v="2017"/>
    <s v="A"/>
    <s v="Steiermark"/>
    <n v="3"/>
    <n v="3"/>
    <x v="176"/>
    <x v="284"/>
    <x v="15"/>
    <s v="2018/-/-/-/-"/>
    <s v="2026/-/-/-/-"/>
    <n v="25"/>
    <n v="2018"/>
    <s v="90/-/-/-"/>
    <s v="Sattlerhof"/>
    <s v="Pfingstausflug Südsteiermark "/>
    <m/>
    <m/>
    <n v="75"/>
    <n v="75"/>
  </r>
  <r>
    <x v="4"/>
    <n v="2015"/>
    <s v="A"/>
    <s v="Steiermark"/>
    <n v="3"/>
    <n v="3"/>
    <x v="176"/>
    <x v="285"/>
    <x v="22"/>
    <s v="2023/-/-/-/-"/>
    <s v="2040/-/-/-/-"/>
    <n v="39"/>
    <n v="2018"/>
    <s v="93+/-/-/FS96"/>
    <s v="Sattlerhof"/>
    <s v="Pfingstausflug Südsteiermark "/>
    <m/>
    <m/>
    <n v="117"/>
    <n v="117"/>
  </r>
  <r>
    <x v="4"/>
    <n v="2016"/>
    <s v="A"/>
    <s v="Steiermark"/>
    <n v="1"/>
    <n v="1"/>
    <x v="176"/>
    <x v="286"/>
    <x v="15"/>
    <s v="2024/-/-/-/-"/>
    <s v="2040/-/-/-/-"/>
    <n v="39"/>
    <n v="2018"/>
    <s v="96/-/-/-"/>
    <s v="Sattlerhof"/>
    <s v="Pfingstausflug Südsteiermark "/>
    <m/>
    <m/>
    <n v="39"/>
    <n v="39"/>
  </r>
  <r>
    <x v="4"/>
    <n v="2015"/>
    <s v="A"/>
    <s v="Steiermark"/>
    <n v="2"/>
    <n v="2"/>
    <x v="176"/>
    <x v="286"/>
    <x v="15"/>
    <s v="2025/2018/-/-/-"/>
    <s v="2045/2022/-/-/-"/>
    <n v="39"/>
    <n v="2018"/>
    <s v="94/90/-/FS95"/>
    <s v="Sattlerhof"/>
    <s v="Pfingstausflug Südsteiermark "/>
    <m/>
    <m/>
    <n v="78"/>
    <n v="78"/>
  </r>
  <r>
    <x v="4"/>
    <n v="2015"/>
    <s v="A"/>
    <s v="Steiermark"/>
    <n v="6"/>
    <m/>
    <x v="177"/>
    <x v="287"/>
    <x v="22"/>
    <s v="-/-/-/-/-"/>
    <s v="-/-/-/-/-"/>
    <n v="24.9"/>
    <n v="2018"/>
    <s v="-/-/-/FS91-93"/>
    <s v="Krispel"/>
    <s v="Pfingstausflug Südsteiermark "/>
    <m/>
    <m/>
    <n v="149.39999999999998"/>
    <n v="0"/>
  </r>
  <r>
    <x v="7"/>
    <n v="2016"/>
    <s v="A"/>
    <s v="Steiermark"/>
    <n v="1"/>
    <n v="1"/>
    <x v="178"/>
    <x v="288"/>
    <x v="15"/>
    <s v="2021/2021/-/2023/-"/>
    <s v="2038/2027/-/2039/-"/>
    <n v="80"/>
    <n v="2018"/>
    <s v="96+/92/-/95,7"/>
    <s v="Tement"/>
    <s v="Pfingstausflug Südsteiermark "/>
    <m/>
    <m/>
    <n v="80"/>
    <n v="80"/>
  </r>
  <r>
    <x v="4"/>
    <n v="2016"/>
    <s v="A"/>
    <s v="Steiermark"/>
    <n v="3"/>
    <n v="3"/>
    <x v="178"/>
    <x v="289"/>
    <x v="22"/>
    <s v="-/-/-/-/-"/>
    <s v="-/-/-/-/-"/>
    <n v="39.700000000000003"/>
    <n v="2018"/>
    <s v="94+/-/-/-"/>
    <s v="Tement"/>
    <s v="Pfingstausflug Südsteiermark "/>
    <m/>
    <m/>
    <n v="119.10000000000001"/>
    <n v="119.10000000000001"/>
  </r>
  <r>
    <x v="4"/>
    <n v="2015"/>
    <s v="A"/>
    <s v="Steiermark"/>
    <n v="3"/>
    <n v="3"/>
    <x v="179"/>
    <x v="290"/>
    <x v="22"/>
    <s v="-/-/-/-/-"/>
    <s v="-/-/-/-/-"/>
    <n v="19.649999999999999"/>
    <n v="2018"/>
    <s v="-/-/-/-"/>
    <s v="Polz"/>
    <s v="Pfingstausflug Südsteiermark "/>
    <m/>
    <m/>
    <n v="58.949999999999996"/>
    <n v="58.949999999999996"/>
  </r>
  <r>
    <x v="4"/>
    <n v="2016"/>
    <s v="A"/>
    <s v="Steiermark"/>
    <n v="3"/>
    <n v="3"/>
    <x v="179"/>
    <x v="291"/>
    <x v="15"/>
    <s v="2018/-/-/-/-"/>
    <s v="2026/-/-/-/-"/>
    <n v="17.95"/>
    <n v="2018"/>
    <s v="90/-/-/FS92-94"/>
    <s v="Polz"/>
    <s v="Pfingstausflug Südsteiermark "/>
    <m/>
    <m/>
    <n v="53.849999999999994"/>
    <n v="53.849999999999994"/>
  </r>
  <r>
    <x v="4"/>
    <n v="2016"/>
    <s v="A"/>
    <s v="Steiermark"/>
    <n v="3"/>
    <n v="3"/>
    <x v="180"/>
    <x v="292"/>
    <x v="20"/>
    <s v="2021/-/-/-/-"/>
    <s v="2030/-/-/-/-"/>
    <n v="37"/>
    <n v="2018"/>
    <s v="92/-/-/-"/>
    <s v="Neumeister"/>
    <s v="Pfingstausflug Südsteiermark "/>
    <m/>
    <m/>
    <n v="111"/>
    <n v="111"/>
  </r>
  <r>
    <x v="1"/>
    <n v="2012"/>
    <s v="F"/>
    <s v="Languedoc"/>
    <n v="0"/>
    <n v="2"/>
    <x v="94"/>
    <x v="152"/>
    <x v="4"/>
    <s v="-/-/-/-/-"/>
    <s v="-/-/-/-/-"/>
    <n v="0"/>
    <n v="2018"/>
    <s v="-/-/-/-"/>
    <s v="Mitbringsel Heidi"/>
    <s v="Grillage mit Altvorderen"/>
    <m/>
    <m/>
    <n v="0"/>
    <n v="0"/>
  </r>
  <r>
    <x v="2"/>
    <n v="2009"/>
    <s v="A"/>
    <s v="NÖ"/>
    <n v="0"/>
    <n v="1"/>
    <x v="181"/>
    <x v="293"/>
    <x v="25"/>
    <s v="-/-/-/-/-"/>
    <s v="-/-/-/-/-"/>
    <n v="0"/>
    <n v="2018"/>
    <s v="-/-/-/FS93"/>
    <s v="Weingut Topf"/>
    <s v="Fortbildung Moni 2018"/>
    <m/>
    <m/>
    <n v="0"/>
    <n v="0"/>
  </r>
  <r>
    <x v="4"/>
    <n v="2011"/>
    <s v="A"/>
    <s v="NÖ"/>
    <n v="1"/>
    <m/>
    <x v="181"/>
    <x v="294"/>
    <x v="15"/>
    <s v="-/-/-/-/-"/>
    <s v="-/-/-/-/-"/>
    <n v="23.4"/>
    <n v="2018"/>
    <s v="-/-/-/FS93,CT87"/>
    <s v="Weingut Topf"/>
    <s v="Fortbildung Moni 2018"/>
    <m/>
    <m/>
    <n v="23.4"/>
    <n v="0"/>
  </r>
  <r>
    <x v="4"/>
    <n v="2015"/>
    <s v="A"/>
    <s v="NÖ"/>
    <n v="6"/>
    <n v="3"/>
    <x v="181"/>
    <x v="295"/>
    <x v="22"/>
    <s v="-/-/-/2019/-"/>
    <s v="-/-/-/2020/-"/>
    <n v="22.2"/>
    <n v="2018"/>
    <s v="-/-/-/CT"/>
    <s v="Weingut Topf"/>
    <s v="Fortbildung Moni 2018"/>
    <m/>
    <m/>
    <n v="133.19999999999999"/>
    <n v="66.599999999999994"/>
  </r>
  <r>
    <x v="4"/>
    <n v="2013"/>
    <s v="A"/>
    <s v="NÖ"/>
    <n v="3"/>
    <n v="2"/>
    <x v="181"/>
    <x v="296"/>
    <x v="25"/>
    <s v="-/-/-/-/-"/>
    <s v="-/-/-/-/-"/>
    <n v="25.3"/>
    <n v="2018"/>
    <s v="-/-/-/FS89-91,CT87"/>
    <s v="Weingut Topf"/>
    <s v="Fortbildung Moni 2018"/>
    <m/>
    <m/>
    <n v="75.900000000000006"/>
    <n v="50.6"/>
  </r>
  <r>
    <x v="4"/>
    <n v="2016"/>
    <s v="A"/>
    <s v="NÖ"/>
    <n v="3"/>
    <n v="3"/>
    <x v="181"/>
    <x v="297"/>
    <x v="25"/>
    <s v="-/-/-/-/-"/>
    <s v="-/-/-/-/-"/>
    <n v="32.4"/>
    <n v="2018"/>
    <s v="-/-/-/FS93-95"/>
    <s v="Weingut Topf"/>
    <s v="Fortbildung Moni 2018"/>
    <m/>
    <m/>
    <n v="97.199999999999989"/>
    <n v="97.199999999999989"/>
  </r>
  <r>
    <x v="4"/>
    <n v="2016"/>
    <s v="A"/>
    <s v="NÖ"/>
    <n v="3"/>
    <m/>
    <x v="181"/>
    <x v="298"/>
    <x v="25"/>
    <s v="-/-/-/-/-"/>
    <s v="-/-/-/-/-"/>
    <n v="9.8000000000000007"/>
    <n v="2018"/>
    <s v="-/-/-/FS91,CT86"/>
    <s v="Weingut Topf"/>
    <s v="Fortbildung Moni 2018"/>
    <m/>
    <m/>
    <n v="29.400000000000002"/>
    <n v="0"/>
  </r>
  <r>
    <x v="4"/>
    <n v="2017"/>
    <s v="A"/>
    <s v="NÖ"/>
    <n v="3"/>
    <m/>
    <x v="181"/>
    <x v="299"/>
    <x v="23"/>
    <s v="-/-/-/-/-"/>
    <s v="-/-/-/-/-"/>
    <n v="8.6"/>
    <n v="2018"/>
    <s v="-/-/-/-"/>
    <s v="Weingut Topf"/>
    <s v="Fortbildung Moni 2018"/>
    <m/>
    <m/>
    <n v="25.799999999999997"/>
    <n v="0"/>
  </r>
  <r>
    <x v="4"/>
    <n v="2016"/>
    <s v="A"/>
    <s v="NÖ"/>
    <n v="2"/>
    <n v="2"/>
    <x v="182"/>
    <x v="300"/>
    <x v="25"/>
    <s v="2025/-/-/-/-"/>
    <s v="2040/-/-/-/-"/>
    <n v="46.8"/>
    <n v="2018"/>
    <s v="(94-96)/-/-/-"/>
    <s v="Bründlmayer"/>
    <s v="Fortbildung Moni 2018"/>
    <m/>
    <m/>
    <n v="93.6"/>
    <n v="93.6"/>
  </r>
  <r>
    <x v="3"/>
    <n v="2015"/>
    <s v="I"/>
    <s v="Südtirol"/>
    <n v="0"/>
    <n v="1"/>
    <x v="183"/>
    <x v="301"/>
    <x v="1"/>
    <s v="-/-/-/2017/-"/>
    <s v="-/-/-/2023/-"/>
    <n v="0"/>
    <n v="2018"/>
    <s v="-/-/-/CT88,8"/>
    <s v="Mitbringsel Eva/Martin"/>
    <s v="Mitbringsel Eva/Martin"/>
    <m/>
    <m/>
    <n v="0"/>
    <n v="0"/>
  </r>
  <r>
    <x v="3"/>
    <n v="2015"/>
    <s v="F"/>
    <s v="Languedoc"/>
    <n v="0"/>
    <n v="1"/>
    <x v="54"/>
    <x v="87"/>
    <x v="1"/>
    <s v="-/-/-/-/-"/>
    <s v="-/-/-/-/-"/>
    <n v="0"/>
    <n v="2017"/>
    <s v="-/-/-/-"/>
    <s v="Mitbringsel Heidi"/>
    <s v="Mitbringsel Heidi"/>
    <m/>
    <m/>
    <n v="0"/>
    <n v="0"/>
  </r>
  <r>
    <x v="3"/>
    <n v="2010"/>
    <s v="I"/>
    <s v="Toscana"/>
    <n v="0"/>
    <m/>
    <x v="56"/>
    <x v="89"/>
    <x v="1"/>
    <s v="-/-/-/2017/-"/>
    <s v="-/-/-/2021/-"/>
    <m/>
    <n v="2017"/>
    <s v="-/-/-/CT90,7"/>
    <s v="Mitbringsel Apotheke"/>
    <s v="Mitbringsel Apotheke"/>
    <m/>
    <m/>
    <n v="0"/>
    <n v="0"/>
  </r>
  <r>
    <x v="3"/>
    <n v="2013"/>
    <s v="I"/>
    <s v="Südtirol"/>
    <n v="1"/>
    <m/>
    <x v="138"/>
    <x v="194"/>
    <x v="1"/>
    <s v="-/-/-/2017/-"/>
    <s v="-/-/-/2025/-"/>
    <n v="69"/>
    <n v="2017"/>
    <s v="-/-/-/CT95"/>
    <s v="Kellerei Kaltern"/>
    <s v="Südtirolurlaub 2017"/>
    <m/>
    <m/>
    <n v="69"/>
    <n v="0"/>
  </r>
  <r>
    <x v="4"/>
    <n v="2016"/>
    <s v="I"/>
    <s v="Südtirol"/>
    <n v="3"/>
    <m/>
    <x v="138"/>
    <x v="302"/>
    <x v="25"/>
    <s v="-/-/2018/-/-"/>
    <s v="-/-/2020/-/-"/>
    <n v="21"/>
    <n v="2017"/>
    <s v="-/-/88/-"/>
    <s v="Kellerei Kaltern"/>
    <s v="Südtirolurlaub 2017"/>
    <m/>
    <m/>
    <n v="63"/>
    <n v="0"/>
  </r>
  <r>
    <x v="4"/>
    <n v="2016"/>
    <s v="I"/>
    <s v="Südtirol"/>
    <m/>
    <m/>
    <x v="139"/>
    <x v="303"/>
    <x v="57"/>
    <s v="-/-/-/-/-"/>
    <s v="-/-/-/-/-"/>
    <m/>
    <n v="2017"/>
    <s v="-/-/-/-"/>
    <s v="Kellerei Kaltern"/>
    <s v="Südtirolurlaub 2017"/>
    <m/>
    <m/>
    <n v="0"/>
    <n v="0"/>
  </r>
  <r>
    <x v="6"/>
    <n v="2011"/>
    <s v="I"/>
    <s v="Südtirol"/>
    <n v="3"/>
    <m/>
    <x v="139"/>
    <x v="304"/>
    <x v="22"/>
    <s v="-/-/-/-/-"/>
    <s v="-/-/-/-/-"/>
    <n v="19.899999999999999"/>
    <n v="2017"/>
    <s v="-/-/-/-"/>
    <s v="Kellerei Kaltern"/>
    <s v="Südtirolurlaub 2017"/>
    <m/>
    <m/>
    <n v="59.699999999999996"/>
    <n v="0"/>
  </r>
  <r>
    <x v="2"/>
    <n v="2016"/>
    <s v="I"/>
    <s v="Südtirol"/>
    <n v="1"/>
    <n v="1"/>
    <x v="156"/>
    <x v="305"/>
    <x v="30"/>
    <s v="2018/-/2018/-/-"/>
    <s v="2024/-/2021/-/-"/>
    <n v="21"/>
    <n v="2017"/>
    <s v="91/-/93/CT92"/>
    <s v="Franz Haas"/>
    <s v="Südtirolurlaub 2017"/>
    <m/>
    <m/>
    <n v="21"/>
    <n v="21"/>
  </r>
  <r>
    <x v="4"/>
    <n v="2015"/>
    <s v="I"/>
    <s v="Südtirol"/>
    <m/>
    <m/>
    <x v="156"/>
    <x v="306"/>
    <x v="18"/>
    <s v="-/-/-/-/-"/>
    <s v="-/-/-/-/-"/>
    <m/>
    <n v="2017"/>
    <s v="-/-/-/-"/>
    <s v="Franz Haas"/>
    <s v="Südtirolurlaub 2017"/>
    <m/>
    <m/>
    <n v="0"/>
    <n v="0"/>
  </r>
  <r>
    <x v="1"/>
    <n v="2015"/>
    <s v="I"/>
    <s v="Südtirol"/>
    <n v="1"/>
    <m/>
    <x v="156"/>
    <x v="307"/>
    <x v="1"/>
    <s v="-/-/-/-/-"/>
    <s v="-/-/-/-/-"/>
    <n v="24"/>
    <n v="2017"/>
    <s v="-/-/-/-"/>
    <s v="Franz Haas"/>
    <s v="Südtirolurlaub 2017"/>
    <m/>
    <m/>
    <n v="24"/>
    <n v="0"/>
  </r>
  <r>
    <x v="1"/>
    <n v="2015"/>
    <s v="I"/>
    <s v="Südtirol"/>
    <n v="2"/>
    <m/>
    <x v="156"/>
    <x v="209"/>
    <x v="3"/>
    <s v="-/-/-/-/-"/>
    <s v="-/-/-/-/-"/>
    <n v="18.5"/>
    <n v="2017"/>
    <s v="-/-/-/-"/>
    <s v="Franz Haas"/>
    <s v="Südtirolurlaub 2017"/>
    <m/>
    <m/>
    <n v="37"/>
    <n v="0"/>
  </r>
  <r>
    <x v="4"/>
    <n v="2016"/>
    <s v="I"/>
    <s v="Südtirol"/>
    <n v="3"/>
    <n v="1"/>
    <x v="156"/>
    <x v="308"/>
    <x v="6"/>
    <s v="2018/-/-/-/-"/>
    <s v="2024/-/-/-/-"/>
    <n v="18"/>
    <n v="2017"/>
    <s v="92+/-/-/-"/>
    <s v="Franz Haas"/>
    <s v="Südtirolurlaub 2017"/>
    <m/>
    <m/>
    <n v="54"/>
    <n v="18"/>
  </r>
  <r>
    <x v="1"/>
    <n v="2013"/>
    <s v="I"/>
    <s v="Südtirol"/>
    <n v="1"/>
    <n v="1"/>
    <x v="184"/>
    <x v="309"/>
    <x v="1"/>
    <s v="-/-/2020/-/-"/>
    <s v="-/-/2025/2022/-"/>
    <n v="41.6"/>
    <n v="2017"/>
    <s v="-/-/91/90,5"/>
    <s v="Lageder"/>
    <s v="Südtirolurlaub 2017"/>
    <m/>
    <m/>
    <n v="41.6"/>
    <n v="41.6"/>
  </r>
  <r>
    <x v="1"/>
    <n v="2013"/>
    <s v="I"/>
    <s v="Südtirol"/>
    <n v="2"/>
    <m/>
    <x v="184"/>
    <x v="310"/>
    <x v="3"/>
    <s v="-/-/-/2020/2016"/>
    <s v="-/-/-/2025/2028"/>
    <n v="38.6"/>
    <n v="2017"/>
    <s v="-/-/-/-"/>
    <s v="Lageder"/>
    <s v="Südtirolurlaub 2017"/>
    <m/>
    <m/>
    <n v="77.2"/>
    <n v="0"/>
  </r>
  <r>
    <x v="1"/>
    <n v="2012"/>
    <s v="I"/>
    <s v="Südtirol"/>
    <n v="3"/>
    <m/>
    <x v="184"/>
    <x v="311"/>
    <x v="17"/>
    <s v="-/-/-/-/-"/>
    <s v="-/-/-/-/-"/>
    <n v="24.5"/>
    <n v="2017"/>
    <s v="-/-/-/CT90"/>
    <s v="Lageder"/>
    <s v="Südtirolurlaub 2017"/>
    <m/>
    <m/>
    <n v="73.5"/>
    <n v="0"/>
  </r>
  <r>
    <x v="1"/>
    <n v="2016"/>
    <s v="I"/>
    <s v="Südtirol"/>
    <n v="3"/>
    <n v="3"/>
    <x v="86"/>
    <x v="312"/>
    <x v="17"/>
    <s v="-/-/-/-/-"/>
    <s v="-/-/-/-/-"/>
    <n v="13.6"/>
    <n v="2017"/>
    <s v="-/-/-/-"/>
    <s v="Schlosskellerei Turmhof"/>
    <s v="Südtirolurlaub 2017"/>
    <m/>
    <m/>
    <n v="40.799999999999997"/>
    <n v="40.799999999999997"/>
  </r>
  <r>
    <x v="4"/>
    <n v="2016"/>
    <s v="I"/>
    <s v="Südtirol"/>
    <n v="1"/>
    <m/>
    <x v="185"/>
    <x v="313"/>
    <x v="58"/>
    <s v="-/-/-/-/-"/>
    <s v="-/-/-/-/-"/>
    <n v="27"/>
    <n v="2017"/>
    <s v="-/-/-/-"/>
    <s v="Weingut Kornell"/>
    <s v="Südtirolurlaub 2017"/>
    <m/>
    <m/>
    <n v="27"/>
    <n v="0"/>
  </r>
  <r>
    <x v="4"/>
    <n v="2016"/>
    <s v="I"/>
    <s v="Südtirol"/>
    <n v="2"/>
    <m/>
    <x v="185"/>
    <x v="314"/>
    <x v="15"/>
    <s v="-/-/-/-/-"/>
    <s v="-/-/-/-/-"/>
    <n v="27"/>
    <n v="2017"/>
    <s v="-/-/-/-"/>
    <s v="Weingut Kornell"/>
    <s v="Südtirolurlaub 2017"/>
    <m/>
    <m/>
    <n v="54"/>
    <n v="0"/>
  </r>
  <r>
    <x v="1"/>
    <n v="2015"/>
    <s v="I"/>
    <s v="Südtirol"/>
    <n v="3"/>
    <n v="1"/>
    <x v="186"/>
    <x v="146"/>
    <x v="17"/>
    <s v="2018/2018/-/-/-"/>
    <s v="2024/2025/-/-/-"/>
    <n v="16.600000000000001"/>
    <n v="2017"/>
    <s v="91/91/-/-"/>
    <s v="Kellerei Terlan"/>
    <s v="Südtirolurlaub 2017"/>
    <m/>
    <m/>
    <n v="49.800000000000004"/>
    <n v="16.600000000000001"/>
  </r>
  <r>
    <x v="4"/>
    <n v="2015"/>
    <s v="I"/>
    <s v="Südtirol"/>
    <n v="1"/>
    <n v="1"/>
    <x v="186"/>
    <x v="315"/>
    <x v="6"/>
    <s v="2018/2018/-/-/-"/>
    <s v="2028/2023/-/-/-"/>
    <n v="31.4"/>
    <n v="2017"/>
    <s v="94/91/-/CT92,VI92"/>
    <s v="Kellerei Terlan"/>
    <s v="Südtirolurlaub 2017"/>
    <m/>
    <m/>
    <n v="31.4"/>
    <n v="31.4"/>
  </r>
  <r>
    <x v="4"/>
    <n v="2015"/>
    <s v="I"/>
    <s v="Südtirol"/>
    <n v="3"/>
    <n v="2"/>
    <x v="186"/>
    <x v="316"/>
    <x v="15"/>
    <s v="2017/2017/-/-/-"/>
    <s v="2024/2025/-/-/-"/>
    <n v="31.4"/>
    <n v="2017"/>
    <s v="93/90/-/-"/>
    <s v="Kellerei Terlan"/>
    <s v="Südtirolurlaub 2017"/>
    <m/>
    <m/>
    <n v="94.199999999999989"/>
    <n v="62.8"/>
  </r>
  <r>
    <x v="2"/>
    <n v="2013"/>
    <s v="I"/>
    <s v="Südtirol"/>
    <n v="1"/>
    <n v="1"/>
    <x v="52"/>
    <x v="77"/>
    <x v="59"/>
    <s v="-/-/-/-/-"/>
    <s v="-/-/-/-/-"/>
    <n v="24.5"/>
    <n v="2017"/>
    <s v="-/-/-/-"/>
    <s v="Schreckbichl"/>
    <s v="Südtirolurlaub 2017"/>
    <m/>
    <m/>
    <n v="24.5"/>
    <n v="24.5"/>
  </r>
  <r>
    <x v="7"/>
    <n v="2015"/>
    <s v="I"/>
    <s v="Südtirol"/>
    <n v="2"/>
    <n v="2"/>
    <x v="52"/>
    <x v="239"/>
    <x v="22"/>
    <s v="2017/-/2018/2018/-"/>
    <s v="2024/-/2020/2025/-"/>
    <n v="47"/>
    <n v="2017"/>
    <s v="93/-/88/91,4"/>
    <s v="Schreckbichl"/>
    <s v="Südtirolurlaub 2017"/>
    <m/>
    <m/>
    <n v="94"/>
    <n v="94"/>
  </r>
  <r>
    <x v="1"/>
    <n v="2013"/>
    <s v="I"/>
    <s v="Südtirol"/>
    <n v="1"/>
    <n v="1"/>
    <x v="52"/>
    <x v="240"/>
    <x v="4"/>
    <s v="2017/-/-/2019/-"/>
    <s v="2028/-/-/2029/-"/>
    <n v="52.9"/>
    <n v="2017"/>
    <s v="94/-/-/-"/>
    <s v="Kellerei Schreckbichl"/>
    <s v="Südtirolurlaub 2017"/>
    <m/>
    <m/>
    <n v="52.9"/>
    <n v="52.9"/>
  </r>
  <r>
    <x v="1"/>
    <n v="2011"/>
    <s v="I"/>
    <s v="Südtirol"/>
    <n v="2"/>
    <m/>
    <x v="52"/>
    <x v="317"/>
    <x v="3"/>
    <s v="-/-/-/-/-"/>
    <s v="-/-/-/-/-"/>
    <n v="46.5"/>
    <n v="2017"/>
    <s v="-/-/-/FS93"/>
    <s v="Kellerei Schreckbichl"/>
    <s v="Südtirolurlaub 2017"/>
    <m/>
    <m/>
    <n v="93"/>
    <n v="0"/>
  </r>
  <r>
    <x v="1"/>
    <n v="2015"/>
    <s v="I"/>
    <s v="Südtirol"/>
    <n v="3"/>
    <m/>
    <x v="52"/>
    <x v="78"/>
    <x v="32"/>
    <s v="-/-/-/2018/-"/>
    <s v="-/-/-/2020/-"/>
    <n v="28.5"/>
    <n v="2017"/>
    <s v="-/-/-/CT"/>
    <s v="Kellerei Schreckbichl"/>
    <s v="Südtirolurlaub 2017"/>
    <m/>
    <m/>
    <n v="85.5"/>
    <n v="0"/>
  </r>
  <r>
    <x v="1"/>
    <n v="2014"/>
    <s v="I"/>
    <s v="Südtirol"/>
    <m/>
    <m/>
    <x v="52"/>
    <x v="80"/>
    <x v="17"/>
    <s v="-/-/-/2019/-"/>
    <s v="-/-/-/2024/-"/>
    <m/>
    <n v="2017"/>
    <s v="-/-/-/CT"/>
    <s v="Kellerei Schreckbichl"/>
    <s v="Südtirolurlaub 2017"/>
    <m/>
    <m/>
    <n v="0"/>
    <n v="0"/>
  </r>
  <r>
    <x v="1"/>
    <n v="2015"/>
    <s v="I"/>
    <s v="Südtirol"/>
    <n v="3"/>
    <n v="0"/>
    <x v="52"/>
    <x v="81"/>
    <x v="1"/>
    <s v="-/-/-/-/-"/>
    <s v="-/-/-/-/-"/>
    <n v="25.5"/>
    <n v="2017"/>
    <s v="-/-/-/90"/>
    <s v="Kellerei Schreckbichl"/>
    <s v="Südtirolurlaub 2017"/>
    <m/>
    <m/>
    <n v="76.5"/>
    <n v="0"/>
  </r>
  <r>
    <x v="1"/>
    <n v="2015"/>
    <s v="I"/>
    <s v="Südtirol"/>
    <n v="1"/>
    <n v="1"/>
    <x v="187"/>
    <x v="318"/>
    <x v="1"/>
    <s v="2019/-/2018/-/-"/>
    <s v="2030/-/2021/-/-"/>
    <n v="57"/>
    <n v="2017"/>
    <s v="93/-/90/-"/>
    <s v="Manincor"/>
    <s v="Südtirolurlaub 2017"/>
    <m/>
    <m/>
    <n v="57"/>
    <n v="57"/>
  </r>
  <r>
    <x v="1"/>
    <n v="2015"/>
    <s v="I"/>
    <s v="Südtirol"/>
    <n v="3"/>
    <n v="2"/>
    <x v="187"/>
    <x v="319"/>
    <x v="1"/>
    <s v="-/-/2018/-/-"/>
    <s v="-/-/2022/-/-"/>
    <n v="25.5"/>
    <n v="2017"/>
    <s v="-/-/91/-"/>
    <s v="Manincor"/>
    <s v="Südtirolurlaub 2017"/>
    <m/>
    <m/>
    <n v="76.5"/>
    <n v="51"/>
  </r>
  <r>
    <x v="1"/>
    <n v="2015"/>
    <s v="I"/>
    <s v="Südtirol"/>
    <n v="2"/>
    <n v="2"/>
    <x v="187"/>
    <x v="320"/>
    <x v="17"/>
    <s v="-/-/-/-/-"/>
    <s v="-/-/-/-/-"/>
    <n v="21.5"/>
    <n v="2017"/>
    <s v="-/-/-/-"/>
    <s v="Manincor"/>
    <s v="Südtirolurlaub 2017"/>
    <m/>
    <m/>
    <n v="43"/>
    <n v="43"/>
  </r>
  <r>
    <x v="4"/>
    <n v="2016"/>
    <s v="I"/>
    <s v="Südtirol"/>
    <m/>
    <m/>
    <x v="187"/>
    <x v="321"/>
    <x v="15"/>
    <s v="-/-/-/-/-"/>
    <s v="-/-/-/-/-"/>
    <m/>
    <n v="2017"/>
    <s v="-/-/-/CT88"/>
    <s v="Manincor"/>
    <s v="Südtirolurlaub 2017"/>
    <m/>
    <m/>
    <n v="0"/>
    <n v="0"/>
  </r>
  <r>
    <x v="4"/>
    <n v="2016"/>
    <s v="I"/>
    <s v="Südtirol"/>
    <n v="2"/>
    <n v="2"/>
    <x v="187"/>
    <x v="322"/>
    <x v="22"/>
    <s v="2018/-/2018/-/-"/>
    <s v="2025/-/2020/-/-"/>
    <n v="20.5"/>
    <n v="2017"/>
    <s v="92/-/88/CT92,8"/>
    <s v="Manincor"/>
    <s v="Südtirolurlaub 2017"/>
    <m/>
    <m/>
    <n v="41"/>
    <n v="41"/>
  </r>
  <r>
    <x v="4"/>
    <n v="2016"/>
    <s v="I"/>
    <s v="Südtirol"/>
    <n v="2"/>
    <m/>
    <x v="187"/>
    <x v="323"/>
    <x v="18"/>
    <s v="2018/-/2018/-/-"/>
    <s v="2026/-/2022/-/-"/>
    <n v="20.5"/>
    <n v="2017"/>
    <s v="92+/-/91/-"/>
    <s v="Manincor"/>
    <s v="Südtirolurlaub 2017"/>
    <m/>
    <m/>
    <n v="41"/>
    <n v="0"/>
  </r>
  <r>
    <x v="1"/>
    <n v="2015"/>
    <s v="I"/>
    <s v="Südtirol"/>
    <n v="3"/>
    <m/>
    <x v="53"/>
    <x v="324"/>
    <x v="1"/>
    <s v="-/-/-/-/-"/>
    <s v="-/-/-/-/-"/>
    <n v="12.6"/>
    <n v="2017"/>
    <s v="-/-/-/CT90"/>
    <s v="Cantina Girlan"/>
    <s v="Südtirolurlaub 2017"/>
    <m/>
    <m/>
    <n v="37.799999999999997"/>
    <n v="0"/>
  </r>
  <r>
    <x v="1"/>
    <n v="2015"/>
    <s v="I"/>
    <s v="Südtirol"/>
    <n v="3"/>
    <m/>
    <x v="53"/>
    <x v="325"/>
    <x v="4"/>
    <s v="-/-/-/-/-"/>
    <s v="-/-/-/-/-"/>
    <n v="12.6"/>
    <n v="2017"/>
    <s v="-/-/-/-"/>
    <s v="Cantina Girlan"/>
    <s v="Südtirolurlaub 2017"/>
    <m/>
    <m/>
    <n v="37.799999999999997"/>
    <n v="0"/>
  </r>
  <r>
    <x v="6"/>
    <m/>
    <s v="I"/>
    <s v="Südtirol"/>
    <n v="6"/>
    <m/>
    <x v="188"/>
    <x v="38"/>
    <x v="6"/>
    <s v="-/-/-/-/-"/>
    <s v="-/-/-/-/-"/>
    <n v="18"/>
    <n v="2017"/>
    <s v="-/-/-/-"/>
    <s v="Cantina Girlan"/>
    <s v="Südtirolurlaub 2017"/>
    <m/>
    <m/>
    <n v="108"/>
    <n v="0"/>
  </r>
  <r>
    <x v="3"/>
    <n v="2013"/>
    <s v="I"/>
    <s v="Sizilien"/>
    <n v="1"/>
    <m/>
    <x v="81"/>
    <x v="326"/>
    <x v="1"/>
    <s v="2016/-/2017/-/-"/>
    <s v="2019/-/2020/-/-"/>
    <n v="38"/>
    <n v="2017"/>
    <s v="86?/-/90/CT88"/>
    <s v="Mailversand Tenuta di Castellaro"/>
    <s v="keine Magnum vor Ort"/>
    <m/>
    <m/>
    <n v="38"/>
    <n v="0"/>
  </r>
  <r>
    <x v="4"/>
    <n v="2016"/>
    <s v="I"/>
    <s v="Toscana"/>
    <n v="3"/>
    <m/>
    <x v="141"/>
    <x v="205"/>
    <x v="51"/>
    <s v="2017/2017/-/-/-"/>
    <s v="2020/2017/-/-/-"/>
    <n v="16"/>
    <n v="2017"/>
    <s v="91/84/-/CT88,3"/>
    <s v="Allegrini"/>
    <s v="Hostaria Verona 2017"/>
    <m/>
    <m/>
    <n v="48"/>
    <n v="0"/>
  </r>
  <r>
    <x v="2"/>
    <n v="2012"/>
    <s v="I"/>
    <s v="Veneto"/>
    <n v="1"/>
    <n v="1"/>
    <x v="51"/>
    <x v="234"/>
    <x v="1"/>
    <s v="-/-/-/-/-"/>
    <s v="-/-/-/-/-"/>
    <n v="36"/>
    <n v="2017"/>
    <s v="-/-/-/-"/>
    <s v="Allegrini"/>
    <s v="Hostaria Verona 2017"/>
    <m/>
    <m/>
    <n v="36"/>
    <n v="36"/>
  </r>
  <r>
    <x v="1"/>
    <n v="2013"/>
    <s v="I"/>
    <s v="Veneto"/>
    <n v="1"/>
    <n v="1"/>
    <x v="51"/>
    <x v="75"/>
    <x v="1"/>
    <s v="-/2017/2020/-/-"/>
    <s v="-/2030/2032/-/-"/>
    <n v="58.5"/>
    <n v="2017"/>
    <s v="-/93/93/-"/>
    <s v="Allegrini"/>
    <s v="Hostaria Verona 2017"/>
    <m/>
    <m/>
    <n v="58.5"/>
    <n v="58.5"/>
  </r>
  <r>
    <x v="1"/>
    <n v="2014"/>
    <s v="I"/>
    <s v="Veneto"/>
    <n v="3"/>
    <m/>
    <x v="51"/>
    <x v="276"/>
    <x v="1"/>
    <s v="-/2017/-/-/-"/>
    <s v="-/2024/-/-/-"/>
    <n v="19.5"/>
    <n v="2017"/>
    <s v="-/91/-/-"/>
    <s v="Allegrini"/>
    <s v="Hostaria Verona 2017"/>
    <m/>
    <m/>
    <n v="58.5"/>
    <n v="0"/>
  </r>
  <r>
    <x v="1"/>
    <n v="2014"/>
    <s v="I"/>
    <s v="Veneto"/>
    <n v="3"/>
    <m/>
    <x v="51"/>
    <x v="327"/>
    <x v="1"/>
    <s v="-/2017/-/-/-"/>
    <s v="-/2020/-/-/-"/>
    <n v="14.5"/>
    <n v="2017"/>
    <s v="-/89/-/-"/>
    <s v="Allegrini"/>
    <s v="Hostaria Verona 2017"/>
    <m/>
    <m/>
    <n v="43.5"/>
    <n v="0"/>
  </r>
  <r>
    <x v="4"/>
    <n v="2010"/>
    <s v="D"/>
    <s v="Rheinland-Pfalz"/>
    <n v="1"/>
    <m/>
    <x v="189"/>
    <x v="328"/>
    <x v="25"/>
    <s v="-/-/-/-/-"/>
    <s v="-/-/-/-/-"/>
    <n v="0"/>
    <n v="2017"/>
    <s v="-/-/-/-"/>
    <s v="Mitbringsel Georg Vallendar"/>
    <s v="Mitbringsel Georg Vallendar"/>
    <m/>
    <m/>
    <n v="0"/>
    <n v="0"/>
  </r>
  <r>
    <x v="2"/>
    <n v="2010"/>
    <s v="D"/>
    <s v="Rheinland-Pfalz"/>
    <n v="1"/>
    <n v="1"/>
    <x v="189"/>
    <x v="329"/>
    <x v="25"/>
    <s v="-/-/-/-/-"/>
    <s v="-/-/-/-/-"/>
    <n v="0"/>
    <n v="2017"/>
    <s v="-/-/-/-"/>
    <s v="Mitbringsel Georg Vallendar"/>
    <s v="Mitbringsel Georg Vallendar"/>
    <m/>
    <m/>
    <n v="0"/>
    <n v="0"/>
  </r>
  <r>
    <x v="1"/>
    <n v="2013"/>
    <s v="F"/>
    <s v="Provence"/>
    <n v="3"/>
    <n v="3"/>
    <x v="162"/>
    <x v="330"/>
    <x v="1"/>
    <s v="2017/2017/2020/-/-"/>
    <s v="2025/2023/2026/-/-"/>
    <n v="0"/>
    <n v="2017"/>
    <s v="89+/91/91/-"/>
    <s v="Mitbringsel Eltern"/>
    <s v="Mitbringsel Eltern"/>
    <m/>
    <m/>
    <n v="0"/>
    <n v="0"/>
  </r>
  <r>
    <x v="4"/>
    <n v="2014"/>
    <s v="I"/>
    <s v="Veneto"/>
    <n v="3"/>
    <m/>
    <x v="190"/>
    <x v="331"/>
    <x v="6"/>
    <s v="-/-/2017/-/-"/>
    <s v="-/-/2020/-/-"/>
    <n v="11.5"/>
    <n v="2017"/>
    <s v="-/-/90/CT88"/>
    <s v="Mitbringsel Ursula/Poldi"/>
    <s v="Mitbringsel Ursula/Poldi"/>
    <m/>
    <m/>
    <n v="34.5"/>
    <n v="0"/>
  </r>
  <r>
    <x v="1"/>
    <n v="2012"/>
    <s v="I"/>
    <s v="Veneto"/>
    <n v="3"/>
    <m/>
    <x v="190"/>
    <x v="332"/>
    <x v="1"/>
    <s v="-/-/-/-/-"/>
    <s v="-/-/-/-/-"/>
    <n v="24"/>
    <n v="2017"/>
    <s v="-/-/-/CT91,7"/>
    <s v="Mitbringsel Ursula/Poldi"/>
    <s v="Mitbringsel Ursula/Poldi"/>
    <m/>
    <m/>
    <n v="72"/>
    <n v="0"/>
  </r>
  <r>
    <x v="4"/>
    <n v="2014"/>
    <s v="I"/>
    <s v="Trient"/>
    <n v="6"/>
    <n v="4"/>
    <x v="136"/>
    <x v="242"/>
    <x v="25"/>
    <s v="2017/-/-/-/-"/>
    <s v="2024/-/-/-/-"/>
    <n v="31"/>
    <n v="2017"/>
    <s v="90+/-/-/91"/>
    <s v="San Leonardo"/>
    <s v="Kurzurlaub Gardasee 2017/II"/>
    <m/>
    <m/>
    <n v="186"/>
    <n v="124"/>
  </r>
  <r>
    <x v="3"/>
    <n v="2011"/>
    <s v="I"/>
    <s v="Trient"/>
    <n v="1"/>
    <n v="1"/>
    <x v="136"/>
    <x v="185"/>
    <x v="1"/>
    <s v="2020/2018/2018/2019/-"/>
    <s v="2035/2028/2025/2031/-"/>
    <n v="100"/>
    <n v="2017"/>
    <s v="93/92/91/92,8"/>
    <s v="San Leonardo"/>
    <s v="Kurzurlaub Gardasee 2017/II"/>
    <m/>
    <m/>
    <n v="100"/>
    <n v="100"/>
  </r>
  <r>
    <x v="3"/>
    <n v="2014"/>
    <s v="I"/>
    <s v="Trient"/>
    <n v="0"/>
    <m/>
    <x v="136"/>
    <x v="333"/>
    <x v="1"/>
    <s v="2017/2018/-/-/-"/>
    <s v="2020/2023/-/-/-"/>
    <n v="0"/>
    <n v="2017"/>
    <s v="88/89/-/-"/>
    <s v="San Leonardo"/>
    <s v="Kurzurlaub Gardasee 2017/II"/>
    <m/>
    <m/>
    <n v="0"/>
    <n v="0"/>
  </r>
  <r>
    <x v="1"/>
    <n v="2011"/>
    <s v="I"/>
    <s v="Trient"/>
    <n v="3"/>
    <m/>
    <x v="136"/>
    <x v="334"/>
    <x v="1"/>
    <s v="2017/2018/2018/-/-"/>
    <s v="2025/2026/2022/-/-"/>
    <n v="22"/>
    <n v="2017"/>
    <s v="90/90/90/-"/>
    <s v="San Leonardo"/>
    <s v="Kurzurlaub Gardasee 2017/II"/>
    <m/>
    <m/>
    <n v="66"/>
    <n v="0"/>
  </r>
  <r>
    <x v="1"/>
    <n v="2011"/>
    <s v="I"/>
    <s v="Trient"/>
    <n v="3"/>
    <n v="2"/>
    <x v="136"/>
    <x v="185"/>
    <x v="1"/>
    <s v="2020/2018/2018/2019/-"/>
    <s v="2035/2028/2025/2031/-"/>
    <n v="50"/>
    <n v="2017"/>
    <s v="93/92/91/92,8"/>
    <s v="San Leonardo"/>
    <s v="Kurzurlaub Gardasee 2017/II"/>
    <m/>
    <m/>
    <n v="150"/>
    <n v="100"/>
  </r>
  <r>
    <x v="1"/>
    <n v="2015"/>
    <s v="I"/>
    <s v="Südtirol"/>
    <m/>
    <m/>
    <x v="183"/>
    <x v="301"/>
    <x v="1"/>
    <s v="-/-/-/2017/-"/>
    <s v="-/-/-/2023/-"/>
    <n v="12"/>
    <n v="2017"/>
    <s v="-/-/-/CT88,8"/>
    <s v="Kellerei Tramin"/>
    <s v="Geschenk Hannas"/>
    <m/>
    <m/>
    <n v="0"/>
    <n v="0"/>
  </r>
  <r>
    <x v="4"/>
    <n v="2014"/>
    <s v="I"/>
    <s v="Südtirol"/>
    <n v="1"/>
    <n v="1"/>
    <x v="191"/>
    <x v="335"/>
    <x v="25"/>
    <s v="-/-/-/2019/-"/>
    <s v="-/-/-/2024/-"/>
    <n v="22.9"/>
    <n v="2017"/>
    <s v="-/-/-/CT90"/>
    <s v="Bozen"/>
    <s v="Geburtstag Lilli"/>
    <m/>
    <m/>
    <n v="22.9"/>
    <n v="22.9"/>
  </r>
  <r>
    <x v="1"/>
    <n v="2014"/>
    <s v="I"/>
    <s v="Südtirol"/>
    <n v="1"/>
    <n v="1"/>
    <x v="186"/>
    <x v="336"/>
    <x v="17"/>
    <s v="2017/-/-/-/-"/>
    <s v="2024/-/-/-/-"/>
    <n v="36.5"/>
    <n v="2017"/>
    <s v="89/-/-/CT89,7"/>
    <s v="Bozen"/>
    <s v="Geburtstag Lilli"/>
    <m/>
    <m/>
    <n v="36.5"/>
    <n v="36.5"/>
  </r>
  <r>
    <x v="1"/>
    <n v="2014"/>
    <s v="I"/>
    <s v="Sizilien"/>
    <n v="1"/>
    <m/>
    <x v="192"/>
    <x v="337"/>
    <x v="60"/>
    <s v="2016/2016/2016/-/-"/>
    <s v="2023/2019/2018/-/-"/>
    <n v="20"/>
    <n v="2017"/>
    <s v="93/88/90+/CT90,4"/>
    <s v="Il Buongustaio/Randazzo"/>
    <s v="Urlaub 2017"/>
    <m/>
    <m/>
    <n v="20"/>
    <n v="0"/>
  </r>
  <r>
    <x v="1"/>
    <n v="2015"/>
    <s v="I"/>
    <s v="Sizilien"/>
    <n v="1"/>
    <m/>
    <x v="192"/>
    <x v="338"/>
    <x v="1"/>
    <s v="2016/-/2016/-/-"/>
    <s v="2022/-/2017/-/-"/>
    <n v="15"/>
    <n v="2017"/>
    <s v="92+/-/89/-"/>
    <s v="Il Buongustaio/Randazzo"/>
    <s v="Urlaub 2017"/>
    <m/>
    <m/>
    <n v="15"/>
    <n v="0"/>
  </r>
  <r>
    <x v="1"/>
    <n v="2011"/>
    <s v="I"/>
    <s v="Sizilien"/>
    <n v="1"/>
    <m/>
    <x v="193"/>
    <x v="339"/>
    <x v="26"/>
    <s v="-/-/-/-/-"/>
    <s v="-/-/-/-/-"/>
    <n v="30"/>
    <n v="2017"/>
    <s v="-/-/-/-"/>
    <s v="Il Buongustaio/Randazzo"/>
    <s v="Urlaub 2017"/>
    <m/>
    <m/>
    <n v="30"/>
    <n v="0"/>
  </r>
  <r>
    <x v="1"/>
    <n v="2015"/>
    <s v="I"/>
    <s v="Sizilien"/>
    <n v="1"/>
    <m/>
    <x v="194"/>
    <x v="340"/>
    <x v="1"/>
    <s v="-/-/2020/-/-"/>
    <s v="-/-/2025/-/-"/>
    <n v="28"/>
    <n v="2017"/>
    <s v="-/-/92+/VI92+"/>
    <s v="Il Buongustaio/Randazzo"/>
    <s v="Urlaub 2017"/>
    <m/>
    <m/>
    <n v="28"/>
    <n v="0"/>
  </r>
  <r>
    <x v="4"/>
    <n v="2015"/>
    <s v="I"/>
    <s v="Sizilien"/>
    <n v="3"/>
    <m/>
    <x v="77"/>
    <x v="19"/>
    <x v="22"/>
    <s v="-/2017/-/2018/-"/>
    <s v="-/2025/-/2022/-"/>
    <n v="24"/>
    <n v="2017"/>
    <s v="-/91/-/87,3"/>
    <s v="DiVino/"/>
    <s v="Urlaub 2017"/>
    <m/>
    <m/>
    <n v="72"/>
    <n v="0"/>
  </r>
  <r>
    <x v="2"/>
    <n v="2011"/>
    <s v="I"/>
    <s v="Sizilien"/>
    <n v="1"/>
    <m/>
    <x v="195"/>
    <x v="341"/>
    <x v="38"/>
    <s v="-/-/-/-/-"/>
    <s v="-/-/-/-/-"/>
    <n v="28"/>
    <n v="2017"/>
    <s v="-/-/-/-"/>
    <s v="Laise/Lipari"/>
    <s v="Urlaub 2017"/>
    <m/>
    <m/>
    <n v="28"/>
    <n v="0"/>
  </r>
  <r>
    <x v="2"/>
    <n v="2011"/>
    <s v="I"/>
    <s v="Sizilien"/>
    <n v="1"/>
    <m/>
    <x v="196"/>
    <x v="341"/>
    <x v="38"/>
    <s v="-/-/2017/-/-"/>
    <s v="-/-/2023/-/-"/>
    <n v="34"/>
    <n v="2017"/>
    <s v="-/-/93/-"/>
    <s v="Laise/Lipari"/>
    <s v="Urlaub 2017"/>
    <m/>
    <m/>
    <n v="34"/>
    <n v="0"/>
  </r>
  <r>
    <x v="2"/>
    <n v="2016"/>
    <s v="I"/>
    <s v="Sizilien"/>
    <n v="1"/>
    <m/>
    <x v="197"/>
    <x v="341"/>
    <x v="38"/>
    <s v="-/-/-/-/-"/>
    <s v="-/-/-/-/-"/>
    <n v="28"/>
    <n v="2017"/>
    <s v="-/-/-/-"/>
    <s v="Laise/Lipari"/>
    <s v="Urlaub 2017"/>
    <m/>
    <m/>
    <n v="28"/>
    <n v="0"/>
  </r>
  <r>
    <x v="4"/>
    <n v="2014"/>
    <s v="I"/>
    <s v="Sizilien"/>
    <n v="2"/>
    <m/>
    <x v="78"/>
    <x v="342"/>
    <x v="37"/>
    <s v="-/-/2015/-/-"/>
    <s v="-/-/2018/-/-"/>
    <n v="0"/>
    <n v="2017"/>
    <s v="-/-/90/CT88,5"/>
    <s v="I Vigneri"/>
    <s v="Urlaub 2017"/>
    <m/>
    <m/>
    <n v="0"/>
    <n v="0"/>
  </r>
  <r>
    <x v="4"/>
    <n v="2014"/>
    <s v="I"/>
    <s v="Sizilien"/>
    <n v="3"/>
    <m/>
    <x v="78"/>
    <x v="343"/>
    <x v="37"/>
    <s v="2017/-/2019/-/-"/>
    <s v="2024/-/2024/-/-"/>
    <n v="30"/>
    <n v="2017"/>
    <s v="93+/-/90/VI90"/>
    <s v="I Vigneri"/>
    <s v="Urlaub 2017"/>
    <m/>
    <m/>
    <n v="90"/>
    <n v="0"/>
  </r>
  <r>
    <x v="6"/>
    <n v="2013"/>
    <s v="I"/>
    <s v="Sizilien"/>
    <n v="3"/>
    <m/>
    <x v="78"/>
    <x v="344"/>
    <x v="1"/>
    <s v="-/-/-/-/-"/>
    <s v="-/-/-/-/-"/>
    <n v="30"/>
    <n v="2017"/>
    <s v="-/-/-/-"/>
    <s v="I Vigneri"/>
    <s v="Urlaub 2017"/>
    <m/>
    <m/>
    <n v="90"/>
    <n v="0"/>
  </r>
  <r>
    <x v="1"/>
    <n v="2015"/>
    <s v="I"/>
    <s v="Sizilien"/>
    <n v="2"/>
    <n v="2"/>
    <x v="78"/>
    <x v="132"/>
    <x v="1"/>
    <s v="2018/-/-/2019/-"/>
    <s v="2026/-/-/2030/-"/>
    <n v="40"/>
    <n v="2017"/>
    <s v="91/-/-/91,4"/>
    <s v="I Vigneri"/>
    <s v="Urlaub 2017"/>
    <m/>
    <m/>
    <n v="80"/>
    <n v="80"/>
  </r>
  <r>
    <x v="1"/>
    <n v="2014"/>
    <s v="I"/>
    <s v="Sizilien"/>
    <n v="4"/>
    <n v="2"/>
    <x v="78"/>
    <x v="132"/>
    <x v="1"/>
    <s v="2017/-/2020/2020/-"/>
    <s v="2028/-/2028/2030/-"/>
    <n v="40"/>
    <n v="2017"/>
    <s v="92+/-/94/91,5"/>
    <s v="I Vigneri"/>
    <s v="Urlaub 2017"/>
    <m/>
    <m/>
    <n v="160"/>
    <n v="80"/>
  </r>
  <r>
    <x v="3"/>
    <n v="2011"/>
    <s v="I"/>
    <s v="Sizilien"/>
    <n v="1"/>
    <m/>
    <x v="34"/>
    <x v="345"/>
    <x v="26"/>
    <s v="2016/-/2016/-/-"/>
    <s v="2024/-/2020/-/-"/>
    <n v="61.9"/>
    <n v="2017"/>
    <s v="93/-/90+/VI90+"/>
    <s v="Gulfi"/>
    <s v="Urlaub 2017"/>
    <m/>
    <m/>
    <n v="61.9"/>
    <n v="0"/>
  </r>
  <r>
    <x v="1"/>
    <n v="2011"/>
    <s v="I"/>
    <s v="Sizilien"/>
    <n v="3"/>
    <m/>
    <x v="34"/>
    <x v="130"/>
    <x v="26"/>
    <s v="2016/-/2017/-/-"/>
    <s v="2024/-/2026/-/-"/>
    <n v="32.799999999999997"/>
    <n v="2017"/>
    <s v="91/-/94/-"/>
    <s v="Gulfi"/>
    <s v="Urlaub 2017"/>
    <m/>
    <m/>
    <n v="98.399999999999991"/>
    <n v="0"/>
  </r>
  <r>
    <x v="1"/>
    <n v="2011"/>
    <s v="I"/>
    <s v="Sizilien"/>
    <n v="6"/>
    <m/>
    <x v="34"/>
    <x v="129"/>
    <x v="26"/>
    <s v="2016/-/2017/-/-"/>
    <s v="2019/-/2024/-/-"/>
    <n v="32.799999999999997"/>
    <n v="2017"/>
    <s v="87?/-/94+/CT94,VI94+"/>
    <s v="Gulfi"/>
    <s v="Urlaub 2017"/>
    <m/>
    <m/>
    <n v="196.79999999999998"/>
    <n v="0"/>
  </r>
  <r>
    <x v="1"/>
    <n v="2013"/>
    <s v="I"/>
    <s v="Sizilien"/>
    <n v="1"/>
    <n v="1"/>
    <x v="34"/>
    <x v="346"/>
    <x v="32"/>
    <s v="2017/-/2016/-/-"/>
    <s v="2022/-/2019/-/-"/>
    <n v="65.900000000000006"/>
    <n v="2017"/>
    <s v="89/-/88+/-"/>
    <s v="Gulfi"/>
    <s v="Urlaub 2017"/>
    <m/>
    <m/>
    <n v="65.900000000000006"/>
    <n v="65.900000000000006"/>
  </r>
  <r>
    <x v="1"/>
    <n v="2012"/>
    <s v="I"/>
    <s v="Sizilien"/>
    <n v="2"/>
    <m/>
    <x v="34"/>
    <x v="347"/>
    <x v="61"/>
    <s v="-/-/2017/-/-"/>
    <s v="-/-/2024/-/-"/>
    <n v="27.2"/>
    <n v="2017"/>
    <s v="-/-/90/VI90"/>
    <s v="Gulfi"/>
    <s v="Urlaub 2017"/>
    <m/>
    <m/>
    <n v="54.4"/>
    <n v="0"/>
  </r>
  <r>
    <x v="1"/>
    <n v="2015"/>
    <s v="I"/>
    <s v="Sizilien"/>
    <n v="2"/>
    <m/>
    <x v="81"/>
    <x v="138"/>
    <x v="39"/>
    <s v="-/-/-/-/-"/>
    <s v="-/-/-/-/-"/>
    <n v="30"/>
    <n v="2017"/>
    <s v="-/-/-/-"/>
    <s v="Tenuta di Castellaro"/>
    <s v="Urlaub 2017"/>
    <m/>
    <m/>
    <n v="60"/>
    <n v="0"/>
  </r>
  <r>
    <x v="2"/>
    <n v="2015"/>
    <s v="I"/>
    <s v="Sizilien"/>
    <n v="2"/>
    <n v="1"/>
    <x v="81"/>
    <x v="341"/>
    <x v="38"/>
    <s v="-/-/2017/2018/-"/>
    <s v="-/-/2024/2030/-"/>
    <n v="24"/>
    <n v="2017"/>
    <s v="-/-/92/90"/>
    <s v="Tenuta di Castellaro"/>
    <s v="Urlaub 2017"/>
    <m/>
    <m/>
    <n v="48"/>
    <n v="24"/>
  </r>
  <r>
    <x v="4"/>
    <n v="2016"/>
    <s v="I"/>
    <s v="Sizilien"/>
    <n v="3"/>
    <m/>
    <x v="81"/>
    <x v="348"/>
    <x v="6"/>
    <s v="-/-/2017/-/-"/>
    <s v="-/-/2020/-/-"/>
    <n v="18"/>
    <n v="2017"/>
    <s v="-/-/90/CT92"/>
    <s v="Tenuta di Castellaro"/>
    <s v="Urlaub 2017"/>
    <m/>
    <m/>
    <n v="54"/>
    <n v="0"/>
  </r>
  <r>
    <x v="1"/>
    <n v="2013"/>
    <s v="I"/>
    <s v="Sizilien"/>
    <n v="3"/>
    <m/>
    <x v="81"/>
    <x v="326"/>
    <x v="62"/>
    <s v="2016/-/2017/-/-"/>
    <s v="2019/-/2020/-/-"/>
    <n v="19"/>
    <n v="2017"/>
    <s v="86?/-/90/CT88"/>
    <s v="Tenuta di Castellaro"/>
    <s v="Urlaub 2017"/>
    <m/>
    <m/>
    <n v="57"/>
    <n v="0"/>
  </r>
  <r>
    <x v="2"/>
    <n v="2009"/>
    <s v="I"/>
    <s v="Lombardei"/>
    <n v="2"/>
    <m/>
    <x v="198"/>
    <x v="349"/>
    <x v="6"/>
    <s v="-/-/-/-/-"/>
    <s v="-/-/-/-/-"/>
    <n v="20"/>
    <n v="2017"/>
    <s v="-/-/-/-"/>
    <s v="Cantrina"/>
    <s v="Kurzurlaub Gardasee 2017"/>
    <m/>
    <m/>
    <n v="40"/>
    <n v="0"/>
  </r>
  <r>
    <x v="1"/>
    <n v="2013"/>
    <s v="I"/>
    <s v="Lombardei"/>
    <n v="3"/>
    <m/>
    <x v="198"/>
    <x v="350"/>
    <x v="1"/>
    <s v="-/-/-/-/-"/>
    <s v="-/-/-/-/-"/>
    <n v="12"/>
    <n v="2017"/>
    <s v="-/-/-/CT90"/>
    <s v="Cantrina"/>
    <s v="Kurzurlaub Gardasee 2017"/>
    <m/>
    <m/>
    <n v="36"/>
    <n v="0"/>
  </r>
  <r>
    <x v="4"/>
    <n v="2015"/>
    <s v="I"/>
    <s v="Lombardei"/>
    <n v="3"/>
    <m/>
    <x v="198"/>
    <x v="351"/>
    <x v="6"/>
    <s v="-/-/-/-/-"/>
    <s v="-/-/-/-/-"/>
    <n v="11"/>
    <n v="2017"/>
    <s v="-/-/-/-"/>
    <s v="Cantrina"/>
    <s v="Kurzurlaub Gardasee 2017"/>
    <m/>
    <m/>
    <n v="33"/>
    <n v="0"/>
  </r>
  <r>
    <x v="1"/>
    <n v="2012"/>
    <s v="I"/>
    <s v="Lombardei"/>
    <n v="6"/>
    <m/>
    <x v="198"/>
    <x v="352"/>
    <x v="1"/>
    <s v="-/-/-/-/-"/>
    <s v="-/-/-/-/-"/>
    <n v="20"/>
    <n v="2017"/>
    <s v="-/-/-/-"/>
    <s v="Cantrina"/>
    <s v="Kurzurlaub Gardasee 2017"/>
    <m/>
    <m/>
    <n v="120"/>
    <n v="0"/>
  </r>
  <r>
    <x v="4"/>
    <n v="2016"/>
    <s v="I"/>
    <s v="Lombardei"/>
    <n v="3"/>
    <m/>
    <x v="173"/>
    <x v="353"/>
    <x v="6"/>
    <s v="-/-/-/-/-"/>
    <s v="-/-/-/-/-"/>
    <n v="12"/>
    <n v="2017"/>
    <s v="-/-/-/CT90"/>
    <s v="Comincioli"/>
    <s v="Kurzurlaub Gardasee 2017"/>
    <m/>
    <m/>
    <n v="36"/>
    <n v="0"/>
  </r>
  <r>
    <x v="1"/>
    <n v="2011"/>
    <s v="I"/>
    <s v="Lombardei"/>
    <n v="4"/>
    <m/>
    <x v="173"/>
    <x v="277"/>
    <x v="1"/>
    <s v="-/-/-/-/-"/>
    <s v="-/-/-/-/-"/>
    <n v="8.5"/>
    <n v="2017"/>
    <s v="-/-/-/DE84"/>
    <s v="Comincioli"/>
    <s v="Kurzurlaub Gardasee 2017"/>
    <m/>
    <m/>
    <n v="34"/>
    <n v="0"/>
  </r>
  <r>
    <x v="1"/>
    <n v="2012"/>
    <s v="I"/>
    <s v="Lombardei"/>
    <n v="2"/>
    <m/>
    <x v="173"/>
    <x v="279"/>
    <x v="1"/>
    <s v="-/-/-/-/-"/>
    <s v="-/-/-/-/-"/>
    <n v="30"/>
    <n v="2017"/>
    <s v="-/-/-/DE84"/>
    <s v="Comincioli"/>
    <s v="Kurzurlaub Gardasee 2017"/>
    <m/>
    <m/>
    <n v="60"/>
    <n v="0"/>
  </r>
  <r>
    <x v="4"/>
    <n v="2016"/>
    <s v="I"/>
    <s v="Südtirol"/>
    <n v="3"/>
    <m/>
    <x v="199"/>
    <x v="242"/>
    <x v="25"/>
    <s v="-/-/-/-/-"/>
    <s v="-/-/-/-/-"/>
    <n v="12"/>
    <n v="2017"/>
    <s v="-/-/-/-"/>
    <s v="Strasserhof"/>
    <s v="Weinausflug Südtirol nord Martin"/>
    <m/>
    <m/>
    <n v="36"/>
    <n v="0"/>
  </r>
  <r>
    <x v="4"/>
    <n v="2016"/>
    <s v="I"/>
    <s v="Südtirol"/>
    <n v="3"/>
    <m/>
    <x v="199"/>
    <x v="48"/>
    <x v="19"/>
    <s v="2017/-/-/-/-"/>
    <s v="2020/-/-/-/-"/>
    <n v="11.2"/>
    <n v="2017"/>
    <s v="88/-/-/-"/>
    <s v="Strasserhof"/>
    <s v="Weinausflug Südtirol nord Martin"/>
    <m/>
    <m/>
    <n v="33.599999999999994"/>
    <n v="0"/>
  </r>
  <r>
    <x v="4"/>
    <n v="2016"/>
    <s v="I"/>
    <s v="Südtirol"/>
    <n v="3"/>
    <m/>
    <x v="199"/>
    <x v="354"/>
    <x v="63"/>
    <s v="2017/-/-/-/-"/>
    <s v="2022/-/-/-/-"/>
    <n v="10.8"/>
    <n v="2017"/>
    <s v="90+/-/-/-"/>
    <s v="Strasserhof"/>
    <s v="Weinausflug Südtirol nord Martin"/>
    <m/>
    <m/>
    <n v="32.400000000000006"/>
    <n v="0"/>
  </r>
  <r>
    <x v="7"/>
    <n v="2015"/>
    <s v="I"/>
    <s v="Südtirol"/>
    <n v="1"/>
    <n v="1"/>
    <x v="200"/>
    <x v="242"/>
    <x v="25"/>
    <s v="-/-/-/-/-"/>
    <s v="-/-/-/-/-"/>
    <n v="36"/>
    <n v="2017"/>
    <s v="-/-/-/-"/>
    <s v="Köfererhof"/>
    <s v="Weinausflug Südtirol nord Martin"/>
    <m/>
    <m/>
    <n v="36"/>
    <n v="36"/>
  </r>
  <r>
    <x v="4"/>
    <n v="2015"/>
    <s v="I"/>
    <s v="Südtirol"/>
    <n v="3"/>
    <m/>
    <x v="200"/>
    <x v="354"/>
    <x v="63"/>
    <s v="-/-/-/-/-"/>
    <s v="-/-/-/-/-"/>
    <n v="17"/>
    <n v="2017"/>
    <s v="-/-/-/-"/>
    <s v="Köfererhof"/>
    <s v="Weinausflug Südtirol nord Martin"/>
    <m/>
    <m/>
    <n v="51"/>
    <n v="0"/>
  </r>
  <r>
    <x v="4"/>
    <n v="2015"/>
    <s v="I"/>
    <s v="Südtirol"/>
    <n v="1"/>
    <m/>
    <x v="201"/>
    <x v="355"/>
    <x v="19"/>
    <s v="-/-/-/-/-"/>
    <s v="-/-/-/-/-"/>
    <n v="22.9"/>
    <n v="2017"/>
    <s v="-/-/-/-"/>
    <s v="Eisacktaler Kellerei"/>
    <s v="Weinausflug Südtirol nord Martin"/>
    <m/>
    <m/>
    <n v="22.9"/>
    <n v="0"/>
  </r>
  <r>
    <x v="4"/>
    <n v="2013"/>
    <s v="I"/>
    <s v="Südtirol"/>
    <n v="2"/>
    <n v="1"/>
    <x v="201"/>
    <x v="355"/>
    <x v="63"/>
    <s v="-/-/-/-/-"/>
    <s v="-/-/-/-/-"/>
    <n v="22.9"/>
    <n v="2017"/>
    <s v="-/-/-/-"/>
    <s v="Eisacktaler Kellerei"/>
    <s v="Weinausflug Südtirol nord Martin"/>
    <m/>
    <m/>
    <n v="45.8"/>
    <n v="22.9"/>
  </r>
  <r>
    <x v="4"/>
    <n v="2015"/>
    <s v="I"/>
    <s v="Südtirol"/>
    <n v="3"/>
    <m/>
    <x v="201"/>
    <x v="356"/>
    <x v="25"/>
    <s v="-/-/-/2017/-"/>
    <s v="-/-/-/2021/-"/>
    <n v="14.9"/>
    <n v="2017"/>
    <s v="-/-/-/CT91"/>
    <s v="Eisacktaler Kellerei"/>
    <s v="Weinausflug Südtirol nord Martin"/>
    <m/>
    <m/>
    <n v="44.7"/>
    <n v="0"/>
  </r>
  <r>
    <x v="4"/>
    <n v="2015"/>
    <s v="I"/>
    <s v="Südtirol"/>
    <n v="3"/>
    <m/>
    <x v="202"/>
    <x v="357"/>
    <x v="16"/>
    <s v="2017/-/-/-/-"/>
    <s v="2021/-/-/-/-"/>
    <n v="13.5"/>
    <n v="2017"/>
    <s v="88+/-/-/-"/>
    <s v="Garlider"/>
    <s v="Weinausflug Südtirol nord Martin"/>
    <m/>
    <m/>
    <n v="40.5"/>
    <n v="0"/>
  </r>
  <r>
    <x v="4"/>
    <n v="2015"/>
    <s v="I"/>
    <s v="Südtirol"/>
    <n v="3"/>
    <m/>
    <x v="202"/>
    <x v="354"/>
    <x v="63"/>
    <s v="2017/-/-/-/-"/>
    <s v="2021/-/-/-/-"/>
    <n v="13.5"/>
    <n v="2017"/>
    <s v="88/-/-/CT89"/>
    <s v="Garlider"/>
    <s v="Weinausflug Südtirol nord Martin"/>
    <m/>
    <m/>
    <n v="40.5"/>
    <n v="0"/>
  </r>
  <r>
    <x v="4"/>
    <n v="2015"/>
    <s v="I"/>
    <s v="Südtirol"/>
    <n v="1"/>
    <m/>
    <x v="203"/>
    <x v="358"/>
    <x v="25"/>
    <s v="2017/-/-/-/-"/>
    <s v="2025/-/-/-/-"/>
    <n v="14.5"/>
    <n v="2017"/>
    <s v="94/-/-/CT90"/>
    <s v="Hofer Sterzing"/>
    <s v="Weinausflug Südtirol nord Martin"/>
    <m/>
    <m/>
    <n v="14.5"/>
    <n v="0"/>
  </r>
  <r>
    <x v="4"/>
    <n v="2014"/>
    <s v="I"/>
    <s v="Südtirol"/>
    <n v="1"/>
    <m/>
    <x v="200"/>
    <x v="242"/>
    <x v="25"/>
    <s v="-/-/2016/-/-"/>
    <s v="-/-/2020/-/-"/>
    <n v="16.8"/>
    <n v="2017"/>
    <s v="-/-/89/CT89,5"/>
    <s v="Hofer Sterzing"/>
    <s v="Weinausflug Südtirol nord Martin"/>
    <m/>
    <m/>
    <n v="16.8"/>
    <n v="0"/>
  </r>
  <r>
    <x v="4"/>
    <n v="2015"/>
    <s v="I"/>
    <s v="Südtirol"/>
    <n v="1"/>
    <m/>
    <x v="52"/>
    <x v="239"/>
    <x v="22"/>
    <s v="2017/-/2018/2018/-"/>
    <s v="2024/-/2020/2025/-"/>
    <n v="21"/>
    <n v="2017"/>
    <s v="93/-/88/CT91,6"/>
    <s v="Hofer Sterzing"/>
    <s v="Weinausflug Südtirol nord Martin"/>
    <m/>
    <m/>
    <n v="21"/>
    <n v="0"/>
  </r>
  <r>
    <x v="1"/>
    <n v="2013"/>
    <s v="A"/>
    <s v="Burgenland"/>
    <n v="0"/>
    <n v="1"/>
    <x v="204"/>
    <x v="359"/>
    <x v="23"/>
    <s v="2016/-/-/-/-"/>
    <s v="2028/-/-/-/-"/>
    <m/>
    <n v="2017"/>
    <s v="90/-/-/-"/>
    <s v="Geschenk Hannahs"/>
    <s v="Geschenk Hannahs"/>
    <m/>
    <m/>
    <n v="0"/>
    <n v="0"/>
  </r>
  <r>
    <x v="1"/>
    <n v="2013"/>
    <s v="F"/>
    <s v="Languedoc"/>
    <n v="12"/>
    <m/>
    <x v="54"/>
    <x v="87"/>
    <x v="1"/>
    <s v="-/-/-/-/-"/>
    <s v="-/-/-/-/-"/>
    <n v="0"/>
    <n v="2015"/>
    <s v="-/-/-/-"/>
    <s v="Einkauf Gottardi"/>
    <s v="Einkauf Gottardi"/>
    <m/>
    <m/>
    <n v="0"/>
    <n v="0"/>
  </r>
  <r>
    <x v="1"/>
    <n v="2014"/>
    <s v="F"/>
    <s v="Languedoc"/>
    <n v="12"/>
    <m/>
    <x v="54"/>
    <x v="87"/>
    <x v="1"/>
    <s v="-/-/-/-/-"/>
    <s v="-/-/-/-/-"/>
    <n v="0"/>
    <n v="2016"/>
    <s v="-/-/-/-"/>
    <s v="Einkauf Gottardi"/>
    <s v="Einkauf Gottardi"/>
    <m/>
    <m/>
    <n v="0"/>
    <n v="0"/>
  </r>
  <r>
    <x v="3"/>
    <n v="2014"/>
    <s v="F"/>
    <s v="Languedoc"/>
    <n v="0"/>
    <m/>
    <x v="54"/>
    <x v="87"/>
    <x v="1"/>
    <s v="-/-/-/-/-"/>
    <s v="-/-/-/-/-"/>
    <n v="0"/>
    <n v="2011"/>
    <s v="-/-/-/-"/>
    <s v="Einkauf Gottardi"/>
    <s v="Einkauf Gottardi"/>
    <m/>
    <m/>
    <n v="0"/>
    <n v="0"/>
  </r>
  <r>
    <x v="3"/>
    <n v="2013"/>
    <s v="F"/>
    <s v="Languedoc"/>
    <n v="0"/>
    <m/>
    <x v="54"/>
    <x v="87"/>
    <x v="1"/>
    <s v="-/-/-/-/-"/>
    <s v="-/-/-/-/-"/>
    <n v="0"/>
    <n v="2011"/>
    <s v="-/-/-/-"/>
    <s v="Einkauf Gottardi"/>
    <s v="Einkauf Gottardi"/>
    <m/>
    <m/>
    <n v="0"/>
    <n v="0"/>
  </r>
  <r>
    <x v="3"/>
    <n v="2009"/>
    <s v="F"/>
    <s v="Languedoc"/>
    <n v="0"/>
    <m/>
    <x v="54"/>
    <x v="87"/>
    <x v="1"/>
    <s v="-/-/-/-/-"/>
    <s v="-/-/-/-/-"/>
    <n v="0"/>
    <n v="2011"/>
    <s v="-/-/-/-"/>
    <s v="Einkauf Gottardi"/>
    <s v="Einkauf Gottardi"/>
    <m/>
    <m/>
    <n v="0"/>
    <n v="0"/>
  </r>
  <r>
    <x v="1"/>
    <n v="2009"/>
    <s v="I"/>
    <s v="Südtirol"/>
    <n v="0"/>
    <m/>
    <x v="131"/>
    <x v="44"/>
    <x v="17"/>
    <s v="-/2013/2013/-/-"/>
    <s v="-/2016/2019/-/-"/>
    <n v="0"/>
    <n v="2016"/>
    <s v="-/88/92/-"/>
    <s v="Geschenk Eltern"/>
    <s v="Geschenk Eltern"/>
    <m/>
    <m/>
    <n v="0"/>
    <n v="0"/>
  </r>
  <r>
    <x v="3"/>
    <n v="2013"/>
    <s v="F"/>
    <s v="Languedoc"/>
    <n v="0"/>
    <m/>
    <x v="132"/>
    <x v="360"/>
    <x v="3"/>
    <s v="-/-/-/-/-"/>
    <s v="-/-/-/-/-"/>
    <n v="0"/>
    <n v="2011"/>
    <s v="-/-/-/-"/>
    <s v="Einkauf Gottardi"/>
    <s v="Einkauf Gottardi"/>
    <m/>
    <m/>
    <n v="0"/>
    <n v="0"/>
  </r>
  <r>
    <x v="1"/>
    <n v="2013"/>
    <s v="F"/>
    <s v="Languedoc"/>
    <n v="12"/>
    <m/>
    <x v="132"/>
    <x v="180"/>
    <x v="1"/>
    <s v="-/-/-/-/-"/>
    <s v="-/-/-/-/-"/>
    <n v="7.5"/>
    <n v="2013"/>
    <s v="-/-/-/-"/>
    <s v="Gottardi"/>
    <s v="Einkauf Gottardi"/>
    <m/>
    <m/>
    <n v="90"/>
    <n v="0"/>
  </r>
  <r>
    <x v="1"/>
    <n v="2012"/>
    <s v="I"/>
    <m/>
    <n v="0"/>
    <m/>
    <x v="205"/>
    <x v="361"/>
    <x v="10"/>
    <s v="2016/2017/-/-/-"/>
    <s v="2020/2020/-/-/-"/>
    <n v="0"/>
    <n v="2016"/>
    <s v="86/89/-/-"/>
    <s v="Geschenk Bernhard"/>
    <s v="Geschenk Bernhard"/>
    <m/>
    <m/>
    <n v="0"/>
    <n v="0"/>
  </r>
  <r>
    <x v="4"/>
    <n v="2013"/>
    <s v="F"/>
    <m/>
    <n v="0"/>
    <m/>
    <x v="206"/>
    <x v="362"/>
    <x v="6"/>
    <s v="-/-/-/-/-"/>
    <s v="-/-/-/-/-"/>
    <n v="0"/>
    <n v="2016"/>
    <s v="-/-/-/-"/>
    <s v="Mitbringsel Ursula/Poldi"/>
    <s v="Mitbringsel Ursula/Poldi"/>
    <m/>
    <m/>
    <n v="0"/>
    <n v="0"/>
  </r>
  <r>
    <x v="4"/>
    <n v="2014"/>
    <s v="I"/>
    <m/>
    <n v="0"/>
    <m/>
    <x v="207"/>
    <x v="19"/>
    <x v="22"/>
    <s v="-/-/-/-/-"/>
    <s v="-/-/-/-/-"/>
    <n v="0"/>
    <n v="2016"/>
    <s v="-/-/-/-"/>
    <s v="Mitbringsel Miri/Georg"/>
    <s v="Mitbringsel Miri/Georg"/>
    <m/>
    <m/>
    <n v="0"/>
    <n v="0"/>
  </r>
  <r>
    <x v="4"/>
    <n v="2015"/>
    <s v="I"/>
    <m/>
    <n v="0"/>
    <m/>
    <x v="208"/>
    <x v="363"/>
    <x v="64"/>
    <s v="2017/-/2016/-/-"/>
    <s v="2020/-/2017/-/-"/>
    <n v="0"/>
    <n v="2016"/>
    <s v="90/-/87/-"/>
    <m/>
    <m/>
    <m/>
    <m/>
    <n v="0"/>
    <n v="0"/>
  </r>
  <r>
    <x v="4"/>
    <n v="2014"/>
    <s v="A"/>
    <m/>
    <n v="0"/>
    <m/>
    <x v="209"/>
    <x v="364"/>
    <x v="45"/>
    <s v="-/-/-/-/-"/>
    <s v="-/-/-/-/-"/>
    <n v="0"/>
    <n v="2015"/>
    <s v="-/-/-/-"/>
    <s v="Geschenk Bernhard"/>
    <s v="Geschenk Bernhard"/>
    <m/>
    <m/>
    <n v="0"/>
    <n v="0"/>
  </r>
  <r>
    <x v="4"/>
    <n v="2015"/>
    <s v="A"/>
    <s v="Burgenland"/>
    <n v="0"/>
    <m/>
    <x v="210"/>
    <x v="242"/>
    <x v="25"/>
    <s v="-/-/-/-/-"/>
    <s v="-/-/-/-/-"/>
    <n v="0"/>
    <n v="2016"/>
    <s v="-/-/-/-"/>
    <s v="Mitbringsel Ralf/Claudia"/>
    <s v="Mitbringsel Ralf/Claudia"/>
    <m/>
    <m/>
    <n v="0"/>
    <n v="0"/>
  </r>
  <r>
    <x v="3"/>
    <n v="2010"/>
    <s v="I"/>
    <s v="Toscana"/>
    <n v="0"/>
    <m/>
    <x v="56"/>
    <x v="89"/>
    <x v="5"/>
    <s v="-/-/-/2017/-"/>
    <s v="-/-/-/2021/-"/>
    <n v="0"/>
    <n v="2016"/>
    <s v="-/-/-/CT90,7"/>
    <s v="Geschenk Apotheke"/>
    <s v="Geschenk Apotheke"/>
    <m/>
    <m/>
    <n v="0"/>
    <n v="0"/>
  </r>
  <r>
    <x v="4"/>
    <n v="2015"/>
    <s v="I"/>
    <s v="Südtirol"/>
    <n v="0"/>
    <m/>
    <x v="211"/>
    <x v="242"/>
    <x v="25"/>
    <s v="2017/-/-/-/-"/>
    <s v="2024/-/-/-/-"/>
    <n v="0"/>
    <n v="2016"/>
    <s v="91+/-/-/CT88"/>
    <s v="Geschenk"/>
    <s v="Mitbringsel Gerhard"/>
    <m/>
    <m/>
    <n v="0"/>
    <n v="0"/>
  </r>
  <r>
    <x v="1"/>
    <n v="2014"/>
    <s v="I"/>
    <s v="Südtirol"/>
    <n v="3"/>
    <m/>
    <x v="183"/>
    <x v="365"/>
    <x v="17"/>
    <s v="-/-/-/2018/-"/>
    <s v="-/-/-/2024/-"/>
    <n v="20.9"/>
    <n v="2016"/>
    <s v="-/-/-/CT89,5"/>
    <s v="Kellerei Tramin"/>
    <s v="Bozen Mädelsshopping"/>
    <m/>
    <m/>
    <n v="62.699999999999996"/>
    <n v="0"/>
  </r>
  <r>
    <x v="1"/>
    <n v="2015"/>
    <s v="I"/>
    <s v="Südtirol"/>
    <n v="3"/>
    <n v="2"/>
    <x v="183"/>
    <x v="301"/>
    <x v="1"/>
    <s v="-/-/-/2017/-"/>
    <s v="-/-/-/2023/-"/>
    <n v="12"/>
    <n v="2016"/>
    <s v="-/-/-/CT88,8"/>
    <s v="Kellerei Tramin"/>
    <s v="Bozen Mädelsshopping"/>
    <m/>
    <m/>
    <n v="36"/>
    <n v="24"/>
  </r>
  <r>
    <x v="1"/>
    <n v="2013"/>
    <s v="I"/>
    <s v="Südtirol"/>
    <n v="3"/>
    <m/>
    <x v="212"/>
    <x v="44"/>
    <x v="17"/>
    <s v="-/-/-/-/-"/>
    <s v="-/-/-/-/-"/>
    <n v="17"/>
    <n v="2016"/>
    <s v="-/-/-/-"/>
    <s v="Thunhof"/>
    <s v="Bozen Mädelsshopping"/>
    <m/>
    <m/>
    <n v="51"/>
    <n v="0"/>
  </r>
  <r>
    <x v="4"/>
    <n v="2015"/>
    <s v="I"/>
    <s v="Südtirol"/>
    <n v="3"/>
    <m/>
    <x v="212"/>
    <x v="41"/>
    <x v="15"/>
    <s v="-/-/-/-/-"/>
    <s v="-/-/-/-/-"/>
    <n v="12.5"/>
    <n v="2016"/>
    <s v="-/-/-/-"/>
    <s v="Thunhof"/>
    <s v="Bozen Mädelsshopping"/>
    <m/>
    <m/>
    <n v="37.5"/>
    <n v="0"/>
  </r>
  <r>
    <x v="1"/>
    <n v="2010"/>
    <s v="I"/>
    <s v="Südtirol"/>
    <n v="3"/>
    <m/>
    <x v="212"/>
    <x v="366"/>
    <x v="1"/>
    <s v="-/-/-/-/-"/>
    <s v="-/-/-/-/-"/>
    <n v="19"/>
    <n v="2016"/>
    <s v="-/-/-/-"/>
    <s v="Thunhof"/>
    <s v="Bozen Mädelsshopping"/>
    <m/>
    <m/>
    <n v="57"/>
    <n v="0"/>
  </r>
  <r>
    <x v="4"/>
    <n v="2014"/>
    <s v="I"/>
    <s v="Südtirol"/>
    <n v="2"/>
    <n v="2"/>
    <x v="74"/>
    <x v="117"/>
    <x v="22"/>
    <s v="-/-/-/2017/-"/>
    <s v="-/-/-/2019/-"/>
    <n v="33.299999999999997"/>
    <n v="2016"/>
    <s v="-/-/-/-"/>
    <s v="Elena Walch"/>
    <s v="Bozen Mädelsshopping"/>
    <m/>
    <m/>
    <n v="66.599999999999994"/>
    <n v="66.599999999999994"/>
  </r>
  <r>
    <x v="1"/>
    <n v="2013"/>
    <s v="I"/>
    <s v="Südtirol"/>
    <n v="1"/>
    <n v="1"/>
    <x v="74"/>
    <x v="367"/>
    <x v="3"/>
    <s v="-/-/-/2018/-"/>
    <s v="-/-/-/2026/-"/>
    <n v="34.700000000000003"/>
    <n v="2016"/>
    <s v="-/-/-/90,5"/>
    <s v="Elena Walch"/>
    <s v="Bozen Mädelsshopping"/>
    <m/>
    <m/>
    <n v="34.700000000000003"/>
    <n v="34.700000000000003"/>
  </r>
  <r>
    <x v="1"/>
    <n v="2013"/>
    <s v="I"/>
    <s v="Südtirol"/>
    <n v="2"/>
    <m/>
    <x v="213"/>
    <x v="368"/>
    <x v="4"/>
    <s v="-/-/2016/-/-"/>
    <s v="-/-/2019/-/-"/>
    <n v="21"/>
    <n v="2016"/>
    <s v="-/-/88/-"/>
    <s v="Grießbauerhof"/>
    <s v="Bozen Mädelsshopping"/>
    <m/>
    <m/>
    <n v="42"/>
    <n v="0"/>
  </r>
  <r>
    <x v="1"/>
    <n v="2014"/>
    <s v="I"/>
    <s v="Südtirol"/>
    <n v="2"/>
    <m/>
    <x v="213"/>
    <x v="44"/>
    <x v="17"/>
    <s v="2017/-/-/-/-"/>
    <s v="2020/-/-/-/-"/>
    <n v="16.5"/>
    <n v="2016"/>
    <s v="87/-/-/-"/>
    <s v="Grießbauerhof"/>
    <s v="Bozen Mädelsshopping"/>
    <m/>
    <m/>
    <n v="33"/>
    <n v="0"/>
  </r>
  <r>
    <x v="1"/>
    <n v="2015"/>
    <s v="I"/>
    <s v="Südtirol"/>
    <n v="2"/>
    <m/>
    <x v="213"/>
    <x v="369"/>
    <x v="1"/>
    <s v="-/-/-/-/-"/>
    <s v="-/-/-/-/-"/>
    <n v="11.4"/>
    <n v="2016"/>
    <s v="-/-/-/-"/>
    <s v="Grießbauerhof"/>
    <s v="Bozen Mädelsshopping"/>
    <m/>
    <m/>
    <n v="22.8"/>
    <n v="0"/>
  </r>
  <r>
    <x v="1"/>
    <n v="2013"/>
    <s v="I"/>
    <s v="Südtirol"/>
    <n v="2"/>
    <m/>
    <x v="214"/>
    <x v="44"/>
    <x v="17"/>
    <s v="-/-/-/-/-"/>
    <s v="-/-/-/-/-"/>
    <n v="14.2"/>
    <n v="2016"/>
    <s v="-/-/-/CT90"/>
    <s v="St.Michael Eppan"/>
    <s v="Bozen Mädelsshopping"/>
    <m/>
    <m/>
    <n v="28.4"/>
    <n v="0"/>
  </r>
  <r>
    <x v="1"/>
    <n v="2012"/>
    <s v="I"/>
    <s v="Südtirol"/>
    <n v="1"/>
    <m/>
    <x v="214"/>
    <x v="370"/>
    <x v="32"/>
    <s v="-/2016/-/-/-"/>
    <s v="-/2017/-/-/-"/>
    <n v="25"/>
    <n v="2016"/>
    <s v="-/87/-/-"/>
    <s v="St.Michael Eppan"/>
    <s v="Bozen Mädelsshopping"/>
    <m/>
    <m/>
    <n v="25"/>
    <n v="0"/>
  </r>
  <r>
    <x v="1"/>
    <n v="2014"/>
    <s v="I"/>
    <m/>
    <n v="0"/>
    <m/>
    <x v="215"/>
    <x v="371"/>
    <x v="12"/>
    <s v="2016/2018/-/-/-"/>
    <s v="2019/2022/-/-/-"/>
    <n v="0"/>
    <n v="2016"/>
    <s v="89/88/-/-"/>
    <s v="Geschenk"/>
    <s v="Geschenk Törggelen Ulli, Margit, Simon"/>
    <m/>
    <m/>
    <n v="0"/>
    <n v="0"/>
  </r>
  <r>
    <x v="4"/>
    <n v="2015"/>
    <s v="I"/>
    <s v="Südtirol"/>
    <n v="3"/>
    <m/>
    <x v="214"/>
    <x v="372"/>
    <x v="25"/>
    <s v="-/2016/-/-/-"/>
    <s v="-/2020/-/-/-"/>
    <n v="11.5"/>
    <n v="2016"/>
    <s v="-/90/-/-"/>
    <s v="St.Michael Eppan"/>
    <s v="Südtirolurlaub 2016"/>
    <m/>
    <m/>
    <n v="34.5"/>
    <n v="0"/>
  </r>
  <r>
    <x v="4"/>
    <n v="2014"/>
    <s v="I"/>
    <s v="Südtirol"/>
    <n v="3"/>
    <m/>
    <x v="214"/>
    <x v="373"/>
    <x v="22"/>
    <s v="-/2016/-/-/-"/>
    <s v="-/2021/-/-/-"/>
    <n v="19.899999999999999"/>
    <n v="2016"/>
    <s v="-/89/-/-"/>
    <s v="St.Michael Eppan"/>
    <s v="Südtirolurlaub 2016"/>
    <m/>
    <m/>
    <n v="59.699999999999996"/>
    <n v="0"/>
  </r>
  <r>
    <x v="4"/>
    <n v="2015"/>
    <s v="I"/>
    <s v="Südtirol"/>
    <n v="3"/>
    <m/>
    <x v="214"/>
    <x v="374"/>
    <x v="15"/>
    <s v="-/2016/-/-/-"/>
    <s v="-/2021/-/-/-"/>
    <n v="21.3"/>
    <n v="2016"/>
    <s v="-/90/-/-"/>
    <s v="St.Michael Eppan"/>
    <s v="Südtirolurlaub 2016"/>
    <m/>
    <m/>
    <n v="63.900000000000006"/>
    <n v="0"/>
  </r>
  <r>
    <x v="4"/>
    <n v="2015"/>
    <s v="I"/>
    <s v="Südtirol"/>
    <n v="3"/>
    <n v="3"/>
    <x v="186"/>
    <x v="375"/>
    <x v="22"/>
    <s v="-/2017/-/-/-"/>
    <s v="-/2022/-/-/-"/>
    <n v="15.5"/>
    <n v="2016"/>
    <s v="-/90/-/-"/>
    <s v="Kellerei Terlan"/>
    <s v="Südtirolurlaub 2016"/>
    <m/>
    <m/>
    <n v="46.5"/>
    <n v="46.5"/>
  </r>
  <r>
    <x v="4"/>
    <n v="2015"/>
    <s v="I"/>
    <s v="Südtirol"/>
    <n v="3"/>
    <m/>
    <x v="186"/>
    <x v="376"/>
    <x v="6"/>
    <s v="2016/2017/-/-/-"/>
    <s v="2022/2020/-/-/-"/>
    <n v="11.9"/>
    <n v="2016"/>
    <s v="90/89/-/-"/>
    <s v="Kellerei Terlan"/>
    <s v="Südtirolurlaub 2016"/>
    <m/>
    <m/>
    <n v="35.700000000000003"/>
    <n v="0"/>
  </r>
  <r>
    <x v="1"/>
    <n v="2014"/>
    <s v="I"/>
    <s v="Südtirol"/>
    <n v="3"/>
    <m/>
    <x v="186"/>
    <x v="377"/>
    <x v="17"/>
    <s v="-/2017/-/-/-"/>
    <s v="-/2020/-/-/-"/>
    <n v="16.2"/>
    <n v="2016"/>
    <s v="-/88/-/-"/>
    <s v="Kellerei Terlan"/>
    <s v="Südtirolurlaub 2016"/>
    <m/>
    <m/>
    <n v="48.599999999999994"/>
    <n v="0"/>
  </r>
  <r>
    <x v="1"/>
    <n v="2013"/>
    <s v="I"/>
    <s v="Südtirol"/>
    <n v="1"/>
    <n v="1"/>
    <x v="186"/>
    <x v="336"/>
    <x v="17"/>
    <s v="2016/2018/2017/-/-"/>
    <s v="2026/2023/2025/-/-"/>
    <n v="36.200000000000003"/>
    <n v="2016"/>
    <s v="92/90/93/-"/>
    <s v="Enovit Bozen"/>
    <s v="Südtirolurlaub 2016"/>
    <m/>
    <m/>
    <n v="36.200000000000003"/>
    <n v="36.200000000000003"/>
  </r>
  <r>
    <x v="2"/>
    <n v="2012"/>
    <s v="I"/>
    <s v="Südtirol"/>
    <n v="1"/>
    <m/>
    <x v="52"/>
    <x v="77"/>
    <x v="31"/>
    <s v="-/-/-/-/-"/>
    <s v="-/-/-/-/-"/>
    <n v="24.5"/>
    <n v="2016"/>
    <s v="-/-/-/-"/>
    <s v="Schreckbichl"/>
    <s v="Südtirolurlaub 2016"/>
    <m/>
    <m/>
    <n v="24.5"/>
    <n v="0"/>
  </r>
  <r>
    <x v="2"/>
    <n v="2010"/>
    <s v="I"/>
    <s v="Südtirol"/>
    <n v="2"/>
    <m/>
    <x v="52"/>
    <x v="76"/>
    <x v="30"/>
    <s v="-/-/-/-/-"/>
    <s v="-/-/-/-/-"/>
    <n v="24.5"/>
    <n v="2016"/>
    <s v="-/-/-/-"/>
    <s v="Schreckbichl"/>
    <s v="Südtirolurlaub 2016"/>
    <m/>
    <m/>
    <n v="49"/>
    <n v="0"/>
  </r>
  <r>
    <x v="1"/>
    <n v="2013"/>
    <s v="I"/>
    <s v="Südtirol"/>
    <n v="3"/>
    <m/>
    <x v="52"/>
    <x v="80"/>
    <x v="17"/>
    <s v="-/-/-/2017/-"/>
    <s v="-/-/-/2020/-"/>
    <n v="22.2"/>
    <n v="2016"/>
    <s v="-/-/-/CT85"/>
    <s v="Kellerei Schreckbichl"/>
    <s v="Südtirolurlaub 2016"/>
    <d v="2020-10-22T00:00:00"/>
    <s v="super! Idealer Zeitpunkt für den Lagrein!"/>
    <n v="66.599999999999994"/>
    <n v="0"/>
  </r>
  <r>
    <x v="1"/>
    <n v="2013"/>
    <s v="I"/>
    <s v="Südtirol"/>
    <n v="3"/>
    <m/>
    <x v="52"/>
    <x v="81"/>
    <x v="1"/>
    <s v="-/-/-/2019/-"/>
    <s v="-/-/-/2025/-"/>
    <n v="24.7"/>
    <n v="2016"/>
    <s v="-/-/-/CT88"/>
    <s v="Kellerei Schreckbichl"/>
    <s v="Südtirolurlaub 2016"/>
    <m/>
    <m/>
    <n v="74.099999999999994"/>
    <n v="0"/>
  </r>
  <r>
    <x v="4"/>
    <n v="2015"/>
    <s v="I"/>
    <s v="Südtirol"/>
    <n v="3"/>
    <n v="2"/>
    <x v="52"/>
    <x v="82"/>
    <x v="15"/>
    <s v="2017/-/-/2017/-"/>
    <s v="2022/-/-/2021/-"/>
    <n v="23.4"/>
    <n v="2016"/>
    <s v="92/-/-/92"/>
    <s v="Schreckbichl"/>
    <s v="Südtirolurlaub 2016"/>
    <m/>
    <m/>
    <n v="70.199999999999989"/>
    <n v="46.8"/>
  </r>
  <r>
    <x v="4"/>
    <n v="2015"/>
    <s v="I"/>
    <s v="Südtirol"/>
    <n v="0"/>
    <m/>
    <x v="52"/>
    <x v="378"/>
    <x v="31"/>
    <s v="-/-/-/-/-"/>
    <s v="-/-/-/-/-"/>
    <n v="0"/>
    <n v="2016"/>
    <s v="-/-/-/-"/>
    <s v="Schreckbichl"/>
    <s v="Südtirolurlaub 2016"/>
    <m/>
    <m/>
    <n v="0"/>
    <n v="0"/>
  </r>
  <r>
    <x v="4"/>
    <n v="2014"/>
    <s v="I"/>
    <s v="Südtirol"/>
    <n v="3"/>
    <m/>
    <x v="52"/>
    <x v="83"/>
    <x v="22"/>
    <s v="2016/-/2016/2017/-"/>
    <s v="2022/-/2018/2023/-"/>
    <n v="21.5"/>
    <n v="2016"/>
    <s v="89/-/87/CT90"/>
    <s v="Schreckbichl"/>
    <s v="Südtirolurlaub 2016"/>
    <m/>
    <m/>
    <n v="64.5"/>
    <n v="0"/>
  </r>
  <r>
    <x v="1"/>
    <n v="2013"/>
    <s v="I"/>
    <s v="Veneto"/>
    <n v="0"/>
    <m/>
    <x v="216"/>
    <x v="379"/>
    <x v="1"/>
    <s v="2017/-/-/-/-"/>
    <s v="2022/-/-/-/-"/>
    <m/>
    <n v="2016"/>
    <s v="90+/-/-/-"/>
    <s v="M-Preis"/>
    <s v="Geschenk Helli"/>
    <m/>
    <m/>
    <n v="0"/>
    <n v="0"/>
  </r>
  <r>
    <x v="4"/>
    <n v="2013"/>
    <s v="A"/>
    <s v="Steiermark"/>
    <n v="1"/>
    <n v="1"/>
    <x v="179"/>
    <x v="380"/>
    <x v="22"/>
    <s v="2018/-/-/-/-"/>
    <s v="2030/-/-/-/-"/>
    <n v="39.9"/>
    <n v="2016"/>
    <s v="93/-/-/-"/>
    <s v="Der Steirer"/>
    <s v="Kurztrip Graz"/>
    <m/>
    <m/>
    <n v="39.9"/>
    <n v="39.9"/>
  </r>
  <r>
    <x v="4"/>
    <n v="2013"/>
    <s v="A"/>
    <s v="Steiermark"/>
    <n v="1"/>
    <n v="1"/>
    <x v="176"/>
    <x v="381"/>
    <x v="15"/>
    <s v="2024/-/2015/-/-"/>
    <s v="2040/-/2022/-/-"/>
    <n v="40.9"/>
    <n v="2016"/>
    <s v="92+/-/93/CT93"/>
    <s v="Der Steirer"/>
    <s v="Kurztrip Graz"/>
    <m/>
    <m/>
    <n v="40.9"/>
    <n v="40.9"/>
  </r>
  <r>
    <x v="4"/>
    <n v="2013"/>
    <s v="A"/>
    <s v="Steiermark"/>
    <n v="1"/>
    <n v="1"/>
    <x v="217"/>
    <x v="382"/>
    <x v="15"/>
    <s v="2016/-/2015/-/-"/>
    <s v="2023/-/2020/-/-"/>
    <n v="34.9"/>
    <n v="2016"/>
    <s v="91+/-/91/FS93"/>
    <s v="Der Steirer"/>
    <s v="Kurztrip Graz"/>
    <m/>
    <m/>
    <n v="34.9"/>
    <n v="34.9"/>
  </r>
  <r>
    <x v="6"/>
    <s v="-"/>
    <s v="A"/>
    <s v="Steiermark"/>
    <n v="1"/>
    <m/>
    <x v="179"/>
    <x v="383"/>
    <x v="56"/>
    <s v="-/-/-/-/-"/>
    <s v="-/-/-/-/-"/>
    <n v="16.899999999999999"/>
    <n v="2016"/>
    <s v="-/-/-/-"/>
    <s v="Der Steirer"/>
    <s v="Kurztrip Graz"/>
    <m/>
    <m/>
    <n v="16.899999999999999"/>
    <n v="0"/>
  </r>
  <r>
    <x v="6"/>
    <n v="2012"/>
    <s v="A"/>
    <s v="Steiermark"/>
    <n v="1"/>
    <m/>
    <x v="218"/>
    <x v="384"/>
    <x v="6"/>
    <s v="-/-/-/-/-"/>
    <s v="-/-/-/-/-"/>
    <n v="25.9"/>
    <n v="2016"/>
    <s v="-/-/-/-"/>
    <s v="Der Steirer"/>
    <s v="Kurztrip Graz"/>
    <m/>
    <m/>
    <n v="25.9"/>
    <n v="0"/>
  </r>
  <r>
    <x v="6"/>
    <n v="2016"/>
    <s v="A"/>
    <s v="Steiermark"/>
    <n v="1"/>
    <m/>
    <x v="218"/>
    <x v="136"/>
    <x v="15"/>
    <s v="-/-/-/-/-"/>
    <s v="-/-/-/-/-"/>
    <n v="21.9"/>
    <n v="2016"/>
    <s v="-/-/-/-"/>
    <s v="Der Steirer"/>
    <s v="Kurztrip Graz"/>
    <m/>
    <m/>
    <n v="21.9"/>
    <n v="0"/>
  </r>
  <r>
    <x v="6"/>
    <n v="2006"/>
    <s v="I"/>
    <s v="Sizilien"/>
    <n v="2"/>
    <m/>
    <x v="80"/>
    <x v="385"/>
    <x v="6"/>
    <s v="-/-/-/-/-"/>
    <s v="-/-/-/-/-"/>
    <n v="28"/>
    <n v="2016"/>
    <s v="-/-/-/-"/>
    <s v="Perivancu"/>
    <s v="Sizilien 2016"/>
    <m/>
    <m/>
    <n v="56"/>
    <n v="0"/>
  </r>
  <r>
    <x v="1"/>
    <n v="2014"/>
    <s v="I"/>
    <s v="Sizilien"/>
    <n v="1"/>
    <n v="1"/>
    <x v="219"/>
    <x v="386"/>
    <x v="1"/>
    <s v="-/-/2018/-/-"/>
    <s v="-/-/2026/-/-"/>
    <n v="65"/>
    <n v="2016"/>
    <s v="-/-/96+/CT95,5"/>
    <s v="Tenuta delle Terre Nerre"/>
    <s v="Sizilien 2016"/>
    <m/>
    <m/>
    <n v="65"/>
    <n v="65"/>
  </r>
  <r>
    <x v="1"/>
    <n v="2014"/>
    <s v="I"/>
    <s v="Sizilien"/>
    <n v="3"/>
    <n v="3"/>
    <x v="219"/>
    <x v="387"/>
    <x v="1"/>
    <s v="2018/2016/2018/-/-"/>
    <s v="2028/2026/2025/-/-"/>
    <n v="30"/>
    <n v="2016"/>
    <s v="94/90/95+/-"/>
    <s v="Tenuta delle Terre Nerre"/>
    <s v="Sizilien 2016"/>
    <m/>
    <m/>
    <n v="90"/>
    <n v="90"/>
  </r>
  <r>
    <x v="4"/>
    <n v="2014"/>
    <s v="I"/>
    <s v="Sizilien"/>
    <n v="3"/>
    <n v="2"/>
    <x v="219"/>
    <x v="388"/>
    <x v="6"/>
    <s v="-/2016/2016/-/-"/>
    <s v="-/2024/2021/-/-"/>
    <n v="30"/>
    <n v="2016"/>
    <s v="-/91/94/-"/>
    <s v="Tenuta delle Terre Nerre"/>
    <s v="Sizilien 2016"/>
    <m/>
    <m/>
    <n v="90"/>
    <n v="60"/>
  </r>
  <r>
    <x v="4"/>
    <n v="2015"/>
    <s v="I"/>
    <s v="Sizilien"/>
    <n v="2"/>
    <m/>
    <x v="220"/>
    <x v="389"/>
    <x v="37"/>
    <s v="2017/-/2017/-/-"/>
    <s v="2019/-/2020/-/-"/>
    <n v="30"/>
    <n v="2016"/>
    <s v="86/-/88/VI88"/>
    <s v="Ciro Biondi"/>
    <s v="Sizilien 2016"/>
    <m/>
    <m/>
    <n v="60"/>
    <n v="0"/>
  </r>
  <r>
    <x v="4"/>
    <n v="2013"/>
    <s v="I"/>
    <s v="Sizilien"/>
    <n v="4"/>
    <m/>
    <x v="220"/>
    <x v="389"/>
    <x v="37"/>
    <s v="-/-/-/-/-"/>
    <s v="-/-/-/-/-"/>
    <n v="30"/>
    <n v="2016"/>
    <s v="-/-/-/-"/>
    <s v="Ciro Biondi"/>
    <s v="Sizilien 2016"/>
    <m/>
    <m/>
    <n v="120"/>
    <n v="0"/>
  </r>
  <r>
    <x v="3"/>
    <n v="2013"/>
    <s v="I"/>
    <s v="Sizilien"/>
    <n v="1"/>
    <n v="1"/>
    <x v="220"/>
    <x v="390"/>
    <x v="1"/>
    <s v="2016/-/2015/-/-"/>
    <s v="2024/-/2021/-/-"/>
    <n v="60"/>
    <n v="2016"/>
    <s v="89/-/89+?/VI89+"/>
    <s v="Ciro Biondi"/>
    <s v="Sizilien 2016"/>
    <m/>
    <m/>
    <n v="60"/>
    <n v="60"/>
  </r>
  <r>
    <x v="3"/>
    <n v="2014"/>
    <s v="I"/>
    <s v="Sizilien"/>
    <n v="1"/>
    <m/>
    <x v="220"/>
    <x v="391"/>
    <x v="1"/>
    <s v="2017/-/2019/-/-"/>
    <s v="2022/-/2024/-/-"/>
    <n v="60"/>
    <n v="2016"/>
    <s v="89/-/94/VI94"/>
    <s v="Ciro Biondi"/>
    <s v="Sizilien 2016"/>
    <m/>
    <m/>
    <n v="60"/>
    <n v="0"/>
  </r>
  <r>
    <x v="1"/>
    <n v="2014"/>
    <s v="I"/>
    <s v="Sizilien"/>
    <n v="3"/>
    <m/>
    <x v="220"/>
    <x v="391"/>
    <x v="1"/>
    <s v="2017/-/2019/-/-"/>
    <s v="2022/-/2024/-/-"/>
    <n v="30"/>
    <n v="2016"/>
    <s v="89/-/94/VI94"/>
    <s v="Ciro Biondi"/>
    <s v="Sizilien 2016"/>
    <m/>
    <m/>
    <n v="90"/>
    <n v="0"/>
  </r>
  <r>
    <x v="1"/>
    <n v="2011"/>
    <s v="I"/>
    <s v="Sizilien"/>
    <n v="3"/>
    <m/>
    <x v="220"/>
    <x v="391"/>
    <x v="1"/>
    <s v="-/2014/-/-/-"/>
    <s v="-/2024/-/-/-"/>
    <n v="30"/>
    <n v="2016"/>
    <s v="-/92/-/-"/>
    <s v="Ciro Biondi"/>
    <s v="Sizilien 2016"/>
    <m/>
    <m/>
    <n v="90"/>
    <n v="0"/>
  </r>
  <r>
    <x v="1"/>
    <n v="2013"/>
    <s v="I"/>
    <s v="Sizilien"/>
    <n v="1"/>
    <m/>
    <x v="39"/>
    <x v="392"/>
    <x v="1"/>
    <s v="2016/-/-/-/-"/>
    <s v="2024/-/-/-/-"/>
    <n v="25"/>
    <n v="2016"/>
    <s v="93+/-/-/CT87,3"/>
    <s v="Feudo Maccari"/>
    <s v="Sizilien 2016"/>
    <m/>
    <m/>
    <n v="25"/>
    <n v="0"/>
  </r>
  <r>
    <x v="2"/>
    <n v="2013"/>
    <s v="I"/>
    <s v="Sizilien"/>
    <n v="1"/>
    <n v="1"/>
    <x v="39"/>
    <x v="393"/>
    <x v="46"/>
    <s v="-/-/-/-/-"/>
    <s v="-/-/-/-/-"/>
    <n v="20"/>
    <n v="2016"/>
    <s v="-/-/-/-"/>
    <s v="Feudo Maccari"/>
    <s v="Sizilien 2016"/>
    <m/>
    <m/>
    <n v="20"/>
    <n v="20"/>
  </r>
  <r>
    <x v="1"/>
    <n v="2014"/>
    <s v="I"/>
    <s v="Sizilien"/>
    <n v="6"/>
    <m/>
    <x v="39"/>
    <x v="65"/>
    <x v="26"/>
    <s v="2016/2017/2016/-/-"/>
    <s v="2024/2024/2017/-/-"/>
    <n v="20"/>
    <n v="2016"/>
    <s v="93/90/87+/-"/>
    <s v="Feudo Maccari"/>
    <s v="Sizilien 2016"/>
    <m/>
    <m/>
    <n v="120"/>
    <n v="0"/>
  </r>
  <r>
    <x v="1"/>
    <n v="2013"/>
    <s v="I"/>
    <s v="Sizilien"/>
    <n v="3"/>
    <m/>
    <x v="221"/>
    <x v="394"/>
    <x v="1"/>
    <s v="2017/-/2018/-/-"/>
    <s v="2030/-/2022/-/-"/>
    <n v="30"/>
    <n v="2016"/>
    <s v="92/-/91/-"/>
    <s v="Benanti"/>
    <s v="Sizilien 2016"/>
    <m/>
    <m/>
    <n v="90"/>
    <n v="0"/>
  </r>
  <r>
    <x v="2"/>
    <n v="2014"/>
    <s v="I"/>
    <s v="Sizilien"/>
    <n v="1"/>
    <n v="1"/>
    <x v="197"/>
    <x v="341"/>
    <x v="38"/>
    <s v="-/-/2015/-/-"/>
    <s v="-/-/2020/-/-"/>
    <n v="32"/>
    <n v="2016"/>
    <s v="-/-/92/VI92"/>
    <s v="Lipari Feinkost"/>
    <s v="Sizilien 2016"/>
    <m/>
    <m/>
    <n v="32"/>
    <n v="32"/>
  </r>
  <r>
    <x v="2"/>
    <n v="2013"/>
    <s v="I"/>
    <s v="Sizilien"/>
    <n v="1"/>
    <m/>
    <x v="195"/>
    <x v="341"/>
    <x v="65"/>
    <s v="2015/-/-/-/-"/>
    <s v="2028/-/-/-/-"/>
    <n v="19"/>
    <n v="2016"/>
    <s v="93/-/-/-"/>
    <s v="Lipari Feinkost"/>
    <s v="Sizilien 2016"/>
    <m/>
    <m/>
    <n v="19"/>
    <n v="0"/>
  </r>
  <r>
    <x v="2"/>
    <n v="2013"/>
    <s v="I"/>
    <s v="Sizilien"/>
    <n v="1"/>
    <m/>
    <x v="81"/>
    <x v="21"/>
    <x v="65"/>
    <s v="2015/-/-/-/-"/>
    <s v="2019/-/-/-/-"/>
    <n v="32"/>
    <n v="2016"/>
    <s v="86/-/-/-"/>
    <s v="Lipari Feinkost"/>
    <s v="Sizilien 2016"/>
    <m/>
    <m/>
    <n v="32"/>
    <n v="0"/>
  </r>
  <r>
    <x v="1"/>
    <n v="2012"/>
    <s v="I"/>
    <s v="Sizilien"/>
    <n v="3"/>
    <m/>
    <x v="81"/>
    <x v="326"/>
    <x v="62"/>
    <s v="2015/-/-/-/-"/>
    <s v="2022/-/-/-/-"/>
    <n v="19"/>
    <n v="2016"/>
    <s v="92+/-/-/CT90,1"/>
    <s v="Tenuta di Castellaro"/>
    <s v="Sizilien 2016"/>
    <m/>
    <m/>
    <n v="57"/>
    <n v="0"/>
  </r>
  <r>
    <x v="4"/>
    <n v="2014"/>
    <s v="A"/>
    <s v="Steiermark"/>
    <n v="3"/>
    <m/>
    <x v="179"/>
    <x v="395"/>
    <x v="15"/>
    <s v="-/-/-/-/-"/>
    <s v="-/-/-/-/-"/>
    <n v="29.7"/>
    <n v="2016"/>
    <s v="-/-/-/FS91-93"/>
    <s v="Polz"/>
    <s v="Urlaub Laschitz"/>
    <m/>
    <m/>
    <n v="89.1"/>
    <n v="0"/>
  </r>
  <r>
    <x v="4"/>
    <n v="2014"/>
    <s v="A"/>
    <s v="Steiermark"/>
    <n v="3"/>
    <n v="3"/>
    <x v="178"/>
    <x v="396"/>
    <x v="15"/>
    <s v="-/2019/-/-/-"/>
    <s v="-/2022/-/-/-"/>
    <n v="37.5"/>
    <n v="2016"/>
    <s v="-/91/-/FS95"/>
    <s v="Tement"/>
    <s v="Urlaub Laschitz"/>
    <m/>
    <m/>
    <n v="112.5"/>
    <n v="112.5"/>
  </r>
  <r>
    <x v="1"/>
    <n v="2011"/>
    <s v="I"/>
    <s v="Veneto"/>
    <n v="1"/>
    <m/>
    <x v="190"/>
    <x v="332"/>
    <x v="1"/>
    <s v="2015/-/2015/-/-"/>
    <s v="2022/-/2021/-/-"/>
    <n v="27"/>
    <n v="2016"/>
    <s v="90/-/93/GR3"/>
    <s v="Enoteca Verona"/>
    <s v="Verona 2016"/>
    <m/>
    <m/>
    <n v="27"/>
    <n v="0"/>
  </r>
  <r>
    <x v="1"/>
    <n v="2011"/>
    <s v="I"/>
    <s v="Veneto"/>
    <n v="2"/>
    <m/>
    <x v="222"/>
    <x v="397"/>
    <x v="1"/>
    <s v="-/-/-/-/-"/>
    <s v="-/-/-/-/-"/>
    <n v="30"/>
    <n v="2016"/>
    <s v="-/-/-/CT90"/>
    <s v="Enoteca Verona"/>
    <s v="Verona 2016"/>
    <m/>
    <m/>
    <n v="60"/>
    <n v="0"/>
  </r>
  <r>
    <x v="4"/>
    <n v="2014"/>
    <s v="I"/>
    <s v="Veneto"/>
    <n v="6"/>
    <m/>
    <x v="223"/>
    <x v="398"/>
    <x v="6"/>
    <s v="-/-/-/2015/-"/>
    <s v="-/-/-/2018/-"/>
    <n v="8"/>
    <n v="2016"/>
    <s v="-/-/-/GR3, CT88,7"/>
    <s v="Cavalchina"/>
    <s v="Verona 2016"/>
    <m/>
    <m/>
    <n v="48"/>
    <n v="0"/>
  </r>
  <r>
    <x v="2"/>
    <n v="2013"/>
    <s v="I"/>
    <s v="Veneto"/>
    <n v="1"/>
    <m/>
    <x v="223"/>
    <x v="399"/>
    <x v="6"/>
    <s v="-/-/-/-/-"/>
    <s v="-/-/-/-/-"/>
    <n v="7"/>
    <n v="2016"/>
    <s v="-/-/-/-"/>
    <s v="Cavalchina"/>
    <s v="Verona 2016"/>
    <m/>
    <m/>
    <n v="7"/>
    <n v="0"/>
  </r>
  <r>
    <x v="4"/>
    <n v="2014"/>
    <s v="I"/>
    <s v="Veneto"/>
    <n v="3"/>
    <m/>
    <x v="43"/>
    <x v="400"/>
    <x v="28"/>
    <s v="-/2016/-/-/-"/>
    <s v="-/2019/-/-/-"/>
    <n v="16"/>
    <n v="2016"/>
    <s v="-/89/-/-"/>
    <s v="Inama"/>
    <s v="Verona 2016"/>
    <m/>
    <m/>
    <n v="48"/>
    <n v="0"/>
  </r>
  <r>
    <x v="4"/>
    <n v="2013"/>
    <s v="I"/>
    <s v="Veneto"/>
    <n v="9"/>
    <m/>
    <x v="43"/>
    <x v="401"/>
    <x v="15"/>
    <s v="-/2016/-/-/-"/>
    <s v="-/2020/-/-/-"/>
    <n v="21"/>
    <n v="2016"/>
    <s v="-/88/-/-"/>
    <s v="Inama"/>
    <s v="Verona 2016"/>
    <m/>
    <m/>
    <n v="189"/>
    <n v="0"/>
  </r>
  <r>
    <x v="3"/>
    <n v="2011"/>
    <s v="I"/>
    <s v="Veneto"/>
    <n v="1"/>
    <m/>
    <x v="43"/>
    <x v="402"/>
    <x v="49"/>
    <s v="2015/2017/-/-/-"/>
    <s v="2022/2027/-/-/-"/>
    <n v="60"/>
    <n v="2016"/>
    <s v="92/90/-/-"/>
    <s v="Inama"/>
    <s v="Verona 2016"/>
    <m/>
    <m/>
    <n v="60"/>
    <n v="0"/>
  </r>
  <r>
    <x v="1"/>
    <n v="2012"/>
    <s v="I"/>
    <s v="Veneto"/>
    <n v="3"/>
    <m/>
    <x v="43"/>
    <x v="403"/>
    <x v="49"/>
    <s v="-/2016/-/-/-"/>
    <s v="-/2021/-/-/-"/>
    <n v="30"/>
    <n v="2016"/>
    <s v="-/90/-/-"/>
    <s v="Inama"/>
    <s v="Verona 2016"/>
    <m/>
    <m/>
    <n v="90"/>
    <n v="0"/>
  </r>
  <r>
    <x v="1"/>
    <n v="2012"/>
    <s v="I"/>
    <s v="Veneto"/>
    <n v="3"/>
    <n v="1"/>
    <x v="224"/>
    <x v="404"/>
    <x v="1"/>
    <s v="-/-/-/-/-"/>
    <s v="-/-/-/-/-"/>
    <n v="24"/>
    <n v="2016"/>
    <s v="-/-/-/-"/>
    <s v="Begali"/>
    <s v="Verona 2016"/>
    <m/>
    <m/>
    <n v="72"/>
    <n v="24"/>
  </r>
  <r>
    <x v="1"/>
    <n v="2011"/>
    <s v="I"/>
    <s v="Veneto"/>
    <n v="3"/>
    <n v="1"/>
    <x v="224"/>
    <x v="405"/>
    <x v="1"/>
    <s v="2017/-/-/-/-"/>
    <s v="2030/-/-/-/-"/>
    <n v="30"/>
    <n v="2016"/>
    <s v="94/-/-/CT92"/>
    <s v="Begali"/>
    <s v="Verona 2016"/>
    <m/>
    <m/>
    <n v="90"/>
    <n v="30"/>
  </r>
  <r>
    <x v="2"/>
    <n v="2011"/>
    <s v="I"/>
    <s v="Veneto"/>
    <n v="1"/>
    <m/>
    <x v="224"/>
    <x v="406"/>
    <x v="1"/>
    <s v="-/-/-/-/-"/>
    <s v="-/-/-/-/-"/>
    <n v="20"/>
    <n v="2016"/>
    <s v="-/-/-/-"/>
    <s v="Begali"/>
    <s v="Verona 2016"/>
    <m/>
    <m/>
    <n v="20"/>
    <n v="0"/>
  </r>
  <r>
    <x v="1"/>
    <n v="2008"/>
    <s v="I"/>
    <s v="Veneto"/>
    <n v="3"/>
    <m/>
    <x v="225"/>
    <x v="407"/>
    <x v="1"/>
    <s v="-/-/-/-/-"/>
    <s v="-/-/-/-/-"/>
    <n v="24"/>
    <n v="2016"/>
    <s v="-/-/-/CT92,5"/>
    <s v="L'Arco"/>
    <s v="Verona 2016"/>
    <m/>
    <m/>
    <n v="72"/>
    <n v="0"/>
  </r>
  <r>
    <x v="1"/>
    <n v="2010"/>
    <s v="I"/>
    <s v="Veneto"/>
    <n v="3"/>
    <n v="0"/>
    <x v="225"/>
    <x v="408"/>
    <x v="1"/>
    <s v="-/-/-/-/-"/>
    <s v="-/-/-/-/-"/>
    <n v="35"/>
    <n v="2016"/>
    <s v="-/-/-/92"/>
    <s v="L'Arco"/>
    <s v="Verona 2016"/>
    <m/>
    <m/>
    <n v="105"/>
    <n v="0"/>
  </r>
  <r>
    <x v="2"/>
    <n v="2014"/>
    <s v="I"/>
    <s v="Veneto"/>
    <n v="1"/>
    <m/>
    <x v="226"/>
    <x v="409"/>
    <x v="28"/>
    <s v="-/-/-/-/-"/>
    <s v="-/-/-/-/-"/>
    <n v="28"/>
    <n v="2016"/>
    <s v="-/-/-/-"/>
    <s v="Coffele"/>
    <s v="Verona 2016"/>
    <m/>
    <m/>
    <n v="28"/>
    <n v="0"/>
  </r>
  <r>
    <x v="4"/>
    <n v="2014"/>
    <s v="I"/>
    <s v="Veneto"/>
    <n v="3"/>
    <m/>
    <x v="226"/>
    <x v="410"/>
    <x v="28"/>
    <s v="-/-/-/-/-"/>
    <s v="-/-/-/-/-"/>
    <n v="14"/>
    <n v="2016"/>
    <s v="-/-/-/-"/>
    <s v="Coffele"/>
    <s v="Verona 2016"/>
    <m/>
    <m/>
    <n v="42"/>
    <n v="0"/>
  </r>
  <r>
    <x v="4"/>
    <n v="2014"/>
    <s v="I"/>
    <s v="Veneto"/>
    <n v="3"/>
    <n v="2"/>
    <x v="227"/>
    <x v="411"/>
    <x v="28"/>
    <s v="2017/-/2020/-/-"/>
    <s v="2024/-/2027/-/-"/>
    <n v="19"/>
    <n v="2016"/>
    <s v="92/-/91/CT90,9"/>
    <s v="Pieropan"/>
    <s v="Verona 2016"/>
    <m/>
    <m/>
    <n v="57"/>
    <n v="38"/>
  </r>
  <r>
    <x v="4"/>
    <n v="2015"/>
    <s v="A"/>
    <s v="NÖ"/>
    <n v="6"/>
    <m/>
    <x v="228"/>
    <x v="412"/>
    <x v="16"/>
    <s v="-/-/-/-/-"/>
    <s v="-/-/-/-/-"/>
    <n v="12.9"/>
    <n v="2016"/>
    <s v="-/-/-/-"/>
    <s v="Vinothek Fohringer"/>
    <s v="ARZ-Ausflug Wachau 2016"/>
    <m/>
    <m/>
    <n v="77.400000000000006"/>
    <n v="0"/>
  </r>
  <r>
    <x v="4"/>
    <n v="2015"/>
    <s v="A"/>
    <s v="NÖ"/>
    <n v="6"/>
    <m/>
    <x v="228"/>
    <x v="413"/>
    <x v="25"/>
    <s v="-/-/-/-/-"/>
    <s v="-/-/-/-/-"/>
    <n v="15.36"/>
    <n v="2016"/>
    <s v="-/-/-/-"/>
    <s v="Vinothek Fohringer"/>
    <s v="ARZ-Ausflug Wachau 2016"/>
    <m/>
    <m/>
    <n v="92.16"/>
    <n v="0"/>
  </r>
  <r>
    <x v="2"/>
    <n v="2009"/>
    <s v="A"/>
    <s v="NÖ"/>
    <n v="1"/>
    <n v="1"/>
    <x v="229"/>
    <x v="414"/>
    <x v="25"/>
    <s v="-/-/-/2018/-"/>
    <s v="-/-/-/2037/-"/>
    <n v="81.899999999999991"/>
    <n v="2016"/>
    <s v="95/-/-/FS94-96, CT94,8"/>
    <s v="Vinothek Fohringer"/>
    <s v="ARZ-Ausflug Wachau 2016"/>
    <m/>
    <m/>
    <n v="81.899999999999991"/>
    <n v="81.899999999999991"/>
  </r>
  <r>
    <x v="2"/>
    <n v="2009"/>
    <s v="A"/>
    <s v="NÖ"/>
    <n v="1"/>
    <n v="1"/>
    <x v="229"/>
    <x v="415"/>
    <x v="25"/>
    <s v="-/-/-/2009/-"/>
    <s v="-/-/-/2030/-"/>
    <n v="44.448"/>
    <n v="2016"/>
    <s v="-/-/-/FS93-95, CT92,4"/>
    <s v="Vinothek Fohringer"/>
    <s v="ARZ-Ausflug Wachau 2016"/>
    <m/>
    <m/>
    <n v="44.448"/>
    <n v="44.448"/>
  </r>
  <r>
    <x v="4"/>
    <n v="2012"/>
    <s v="A"/>
    <s v="NÖ"/>
    <n v="2"/>
    <n v="2"/>
    <x v="229"/>
    <x v="416"/>
    <x v="25"/>
    <s v="2014/2014/-/-/-"/>
    <s v="2020/2017/-/-/-"/>
    <n v="54.527999999999999"/>
    <n v="2016"/>
    <s v="93/89/92/FS93-95, CT92,2"/>
    <s v="Vinothek Fohringer"/>
    <s v="ARZ-Ausflug Wachau 2016"/>
    <m/>
    <m/>
    <n v="109.056"/>
    <n v="109.056"/>
  </r>
  <r>
    <x v="1"/>
    <n v="2009"/>
    <s v="A"/>
    <s v="NÖ"/>
    <n v="3"/>
    <m/>
    <x v="230"/>
    <x v="417"/>
    <x v="1"/>
    <s v="-/-/-/-/-"/>
    <s v="-/-/-/-/-"/>
    <n v="20.004000000000001"/>
    <n v="2016"/>
    <s v="-/-/-/-"/>
    <s v="Vinothek Fohringer"/>
    <s v="ARZ-Ausflug Wachau 2016"/>
    <m/>
    <m/>
    <n v="60.012"/>
    <n v="0"/>
  </r>
  <r>
    <x v="4"/>
    <n v="2013"/>
    <s v="A"/>
    <s v="NÖ"/>
    <n v="1"/>
    <m/>
    <x v="231"/>
    <x v="418"/>
    <x v="25"/>
    <s v="-/-/2015/-/-"/>
    <s v="-/-/2023/-/-"/>
    <n v="26"/>
    <n v="2016"/>
    <s v="-/-/90+?/-"/>
    <s v="Schmelz"/>
    <s v="ARZ-Ausflug Wachau 2016"/>
    <m/>
    <m/>
    <n v="26"/>
    <n v="0"/>
  </r>
  <r>
    <x v="4"/>
    <n v="2012"/>
    <s v="A"/>
    <s v="NÖ"/>
    <n v="3"/>
    <m/>
    <x v="231"/>
    <x v="419"/>
    <x v="16"/>
    <s v="-/-/-/-/-"/>
    <s v="-/-/-/-/-"/>
    <n v="23"/>
    <n v="2016"/>
    <s v="-/-/-/CT91,5"/>
    <s v="Schmelz"/>
    <s v="ARZ-Ausflug Wachau 2016"/>
    <m/>
    <m/>
    <n v="69"/>
    <n v="0"/>
  </r>
  <r>
    <x v="4"/>
    <n v="2012"/>
    <s v="A"/>
    <s v="NÖ"/>
    <n v="3"/>
    <m/>
    <x v="231"/>
    <x v="420"/>
    <x v="25"/>
    <s v="-/-/-/-/-"/>
    <s v="-/-/-/-/-"/>
    <n v="21"/>
    <n v="2016"/>
    <s v="-/-/-/-"/>
    <s v="Schmelz"/>
    <s v="ARZ-Ausflug Wachau 2016"/>
    <m/>
    <m/>
    <n v="63"/>
    <n v="0"/>
  </r>
  <r>
    <x v="4"/>
    <n v="2015"/>
    <s v="A"/>
    <s v="NÖ"/>
    <n v="3"/>
    <n v="3"/>
    <x v="231"/>
    <x v="421"/>
    <x v="16"/>
    <s v="-/-/-/-/-"/>
    <s v="-/-/-/-/-"/>
    <n v="18"/>
    <n v="2016"/>
    <s v="-/-/-/-"/>
    <s v="Schmelz"/>
    <s v="ARZ-Ausflug Wachau 2016"/>
    <m/>
    <m/>
    <n v="54"/>
    <n v="54"/>
  </r>
  <r>
    <x v="4"/>
    <n v="2015"/>
    <s v="A"/>
    <s v="NÖ"/>
    <n v="2"/>
    <n v="2"/>
    <x v="231"/>
    <x v="422"/>
    <x v="16"/>
    <s v="-/-/-/-/-"/>
    <s v="-/-/-/-/-"/>
    <n v="23"/>
    <n v="2016"/>
    <s v="-/-/-/-"/>
    <s v="Schmelz"/>
    <s v="ARZ-Ausflug Wachau 2016"/>
    <m/>
    <m/>
    <n v="46"/>
    <n v="46"/>
  </r>
  <r>
    <x v="4"/>
    <n v="2012"/>
    <s v="A"/>
    <s v="NÖ"/>
    <n v="1"/>
    <m/>
    <x v="232"/>
    <x v="423"/>
    <x v="16"/>
    <s v="-/-/-/-/-"/>
    <s v="-/-/-/-/-"/>
    <n v="24"/>
    <n v="2016"/>
    <s v="-/-/-/FS91"/>
    <s v="Holzapfel"/>
    <s v="ARZ-Ausflug Wachau 2016"/>
    <m/>
    <m/>
    <n v="24"/>
    <n v="0"/>
  </r>
  <r>
    <x v="4"/>
    <n v="2012"/>
    <s v="A"/>
    <s v="NÖ"/>
    <n v="1"/>
    <m/>
    <x v="232"/>
    <x v="423"/>
    <x v="18"/>
    <s v="-/-/-/-/-"/>
    <s v="-/-/-/-/-"/>
    <n v="28"/>
    <n v="2016"/>
    <s v="-/-/-/-"/>
    <s v="Holzapfel"/>
    <s v="ARZ-Ausflug Wachau 2016"/>
    <m/>
    <m/>
    <n v="28"/>
    <n v="0"/>
  </r>
  <r>
    <x v="6"/>
    <n v="2014"/>
    <s v="D"/>
    <m/>
    <n v="1"/>
    <m/>
    <x v="233"/>
    <x v="385"/>
    <x v="2"/>
    <s v="-/-/-/-/-"/>
    <s v="-/-/-/-/-"/>
    <n v="12.9"/>
    <n v="2016"/>
    <s v="-/-/-/-"/>
    <s v="Vinocentral"/>
    <s v="DSAG Frühlingsmeeting 2016"/>
    <m/>
    <m/>
    <n v="12.9"/>
    <n v="0"/>
  </r>
  <r>
    <x v="4"/>
    <n v="2013"/>
    <s v="D"/>
    <s v="Rheinland-Pfalz"/>
    <n v="1"/>
    <n v="1"/>
    <x v="234"/>
    <x v="424"/>
    <x v="25"/>
    <s v="2015/-/2015/-/-"/>
    <s v="2025/-/2023/-/-"/>
    <n v="30"/>
    <n v="2016"/>
    <s v="92+/-/89+ (GG)/CT94,5"/>
    <s v="Vinocentral"/>
    <s v="DSAG Frühlingsmeeting 2016"/>
    <m/>
    <m/>
    <n v="30"/>
    <n v="30"/>
  </r>
  <r>
    <x v="6"/>
    <n v="2014"/>
    <s v="D"/>
    <m/>
    <n v="1"/>
    <m/>
    <x v="235"/>
    <x v="425"/>
    <x v="66"/>
    <s v="-/-/-/-/-"/>
    <s v="-/-/-/-/-"/>
    <n v="17.899999999999999"/>
    <n v="2016"/>
    <s v="-/-/-/-"/>
    <s v="Vinocentral"/>
    <s v="DSAG Frühlingsmeeting 2016"/>
    <m/>
    <m/>
    <n v="17.899999999999999"/>
    <n v="0"/>
  </r>
  <r>
    <x v="4"/>
    <n v="2013"/>
    <s v="D"/>
    <m/>
    <n v="1"/>
    <m/>
    <x v="235"/>
    <x v="426"/>
    <x v="25"/>
    <s v="-/-/-/-/-"/>
    <s v="-/-/-/-/-"/>
    <n v="24.5"/>
    <n v="2016"/>
    <s v="-/-/-/-"/>
    <s v="Vinocentral"/>
    <s v="DSAG Frühlingsmeeting 2016"/>
    <m/>
    <m/>
    <n v="24.5"/>
    <n v="0"/>
  </r>
  <r>
    <x v="2"/>
    <n v="2012"/>
    <s v="I"/>
    <s v="Südtirol"/>
    <n v="1"/>
    <m/>
    <x v="63"/>
    <x v="95"/>
    <x v="31"/>
    <s v="-/-/-/-/-"/>
    <s v="-/-/-/-/-"/>
    <n v="26"/>
    <n v="2016"/>
    <s v="-/-/-/-"/>
    <s v="Kellerei Bozen"/>
    <s v="Ausflug Bozen"/>
    <m/>
    <m/>
    <n v="26"/>
    <n v="0"/>
  </r>
  <r>
    <x v="1"/>
    <n v="2013"/>
    <s v="I"/>
    <s v="Südtirol"/>
    <n v="3"/>
    <m/>
    <x v="63"/>
    <x v="198"/>
    <x v="1"/>
    <s v="2016/-/-/-/-"/>
    <s v="2026/-/-/-/-"/>
    <n v="21.5"/>
    <n v="2016"/>
    <s v="92+/-/-/-"/>
    <s v="Kellerei Bozen"/>
    <s v="Ausflug Bozen"/>
    <m/>
    <m/>
    <n v="64.5"/>
    <n v="0"/>
  </r>
  <r>
    <x v="1"/>
    <n v="2013"/>
    <s v="I"/>
    <s v="Südtirol"/>
    <n v="3"/>
    <m/>
    <x v="63"/>
    <x v="44"/>
    <x v="17"/>
    <s v="-/-/-/-/-"/>
    <s v="-/-/-/-/-"/>
    <n v="19"/>
    <n v="2016"/>
    <s v="-/-/-/-"/>
    <s v="Kellerei Bozen"/>
    <s v="Ausflug Bozen"/>
    <m/>
    <m/>
    <n v="57"/>
    <n v="0"/>
  </r>
  <r>
    <x v="1"/>
    <n v="2013"/>
    <s v="I"/>
    <s v="Südtirol"/>
    <n v="0"/>
    <m/>
    <x v="183"/>
    <x v="301"/>
    <x v="1"/>
    <s v="-/-/-/-/-"/>
    <s v="-/-/-/-/-"/>
    <m/>
    <n v="2015"/>
    <s v="-/-/-/-"/>
    <s v="Kellerei Tramin"/>
    <s v="Südtirolurlaub 2015"/>
    <m/>
    <m/>
    <n v="0"/>
    <n v="0"/>
  </r>
  <r>
    <x v="4"/>
    <n v="2014"/>
    <s v="I"/>
    <s v="Südtirol"/>
    <n v="6"/>
    <m/>
    <x v="183"/>
    <x v="427"/>
    <x v="15"/>
    <s v="-/-/-/-/-"/>
    <s v="-/-/-/-/-"/>
    <n v="11.5"/>
    <n v="2015"/>
    <s v="-/-/-/-"/>
    <s v="Kellerei Tramin"/>
    <s v="Südtirolurlaub 2015"/>
    <m/>
    <m/>
    <n v="69"/>
    <n v="0"/>
  </r>
  <r>
    <x v="1"/>
    <n v="2013"/>
    <s v="I"/>
    <s v="Südtirol"/>
    <n v="3"/>
    <m/>
    <x v="183"/>
    <x v="428"/>
    <x v="32"/>
    <s v="-/-/-/2016/-"/>
    <s v="-/-/-/2020/-"/>
    <n v="25.8"/>
    <n v="2015"/>
    <s v="-/-/-/CT88"/>
    <s v="Kellerei Tramin"/>
    <s v="Südtirolurlaub 2015"/>
    <m/>
    <s v="1x Kork, 24.5.2018"/>
    <n v="77.400000000000006"/>
    <n v="0"/>
  </r>
  <r>
    <x v="2"/>
    <n v="2011"/>
    <s v="I"/>
    <s v="Südtirol"/>
    <n v="1"/>
    <n v="1"/>
    <x v="183"/>
    <x v="429"/>
    <x v="21"/>
    <s v="2014/-/2014/-/-"/>
    <s v="2025/-/2021/-/-"/>
    <n v="41.7"/>
    <n v="2015"/>
    <s v="95/91/94/-"/>
    <s v="Kellerei Tramin"/>
    <s v="Südtirolurlaub 2015"/>
    <m/>
    <m/>
    <n v="41.7"/>
    <n v="41.7"/>
  </r>
  <r>
    <x v="2"/>
    <n v="2014"/>
    <s v="I"/>
    <s v="Südtirol"/>
    <n v="2"/>
    <n v="2"/>
    <x v="183"/>
    <x v="430"/>
    <x v="21"/>
    <s v="-/-/-/2016/-"/>
    <s v="-/-/-/2028/-"/>
    <n v="22.2"/>
    <n v="2015"/>
    <s v="-/-/-/CT91,5"/>
    <s v="Kellerei Tramin"/>
    <s v="Südtirolurlaub 2015"/>
    <m/>
    <m/>
    <n v="44.4"/>
    <n v="44.4"/>
  </r>
  <r>
    <x v="4"/>
    <n v="2014"/>
    <s v="I"/>
    <s v="Südtirol"/>
    <n v="0"/>
    <m/>
    <x v="139"/>
    <x v="431"/>
    <x v="19"/>
    <s v="-/-/-/-/-"/>
    <s v="-/-/-/-/-"/>
    <m/>
    <n v="2015"/>
    <s v="-/-/-/-"/>
    <s v="Kellerei Kaltern"/>
    <s v="Südtirolurlaub 2015"/>
    <m/>
    <m/>
    <n v="0"/>
    <n v="0"/>
  </r>
  <r>
    <x v="2"/>
    <n v="2007"/>
    <s v="I"/>
    <s v="Südtirol"/>
    <n v="2"/>
    <m/>
    <x v="138"/>
    <x v="192"/>
    <x v="21"/>
    <s v="-/2009/-/-/-"/>
    <s v="-/2009/-/-/-"/>
    <n v="30"/>
    <n v="2015"/>
    <s v="-/91/-/-"/>
    <s v="Kellerei Kaltern"/>
    <s v="Südtirolurlaub 2015"/>
    <m/>
    <m/>
    <n v="60"/>
    <n v="0"/>
  </r>
  <r>
    <x v="2"/>
    <n v="2011"/>
    <s v="I"/>
    <s v="Südtirol"/>
    <n v="1"/>
    <m/>
    <x v="139"/>
    <x v="432"/>
    <x v="31"/>
    <s v="-/-/-/-/-"/>
    <s v="-/-/-/-/-"/>
    <n v="33"/>
    <n v="2015"/>
    <s v="-/-/-/CT91,5"/>
    <s v="Kellerei Kaltern"/>
    <s v="Südtirolurlaub 2015"/>
    <m/>
    <m/>
    <n v="33"/>
    <n v="0"/>
  </r>
  <r>
    <x v="1"/>
    <n v="2011"/>
    <s v="I"/>
    <s v="Südtirol"/>
    <n v="3"/>
    <m/>
    <x v="138"/>
    <x v="194"/>
    <x v="1"/>
    <s v="-/-/-/-/-"/>
    <s v="-/-/-/-/-"/>
    <n v="33"/>
    <n v="2015"/>
    <s v="-/-/-/-"/>
    <s v="Kellerei Kaltern"/>
    <s v="Südtirolurlaub 2015"/>
    <m/>
    <m/>
    <n v="99"/>
    <n v="0"/>
  </r>
  <r>
    <x v="1"/>
    <n v="2012"/>
    <s v="I"/>
    <s v="Südtirol"/>
    <n v="3"/>
    <m/>
    <x v="139"/>
    <x v="433"/>
    <x v="4"/>
    <s v="-/-/-/-/-"/>
    <s v="-/-/-/-/-"/>
    <n v="25"/>
    <n v="2015"/>
    <s v="-/-/-/-"/>
    <s v="Kellerei Kaltern"/>
    <s v="Südtirolurlaub 2015"/>
    <m/>
    <m/>
    <n v="75"/>
    <n v="0"/>
  </r>
  <r>
    <x v="4"/>
    <n v="2013"/>
    <s v="I"/>
    <s v="Südtirol"/>
    <n v="3"/>
    <m/>
    <x v="138"/>
    <x v="434"/>
    <x v="6"/>
    <s v="-/-/-/-/-"/>
    <s v="-/-/-/-/-"/>
    <n v="14.5"/>
    <n v="2015"/>
    <s v="-/-/-/CT89"/>
    <s v="Kellerei Kaltern"/>
    <s v="Südtirolurlaub 2015"/>
    <m/>
    <m/>
    <n v="43.5"/>
    <n v="0"/>
  </r>
  <r>
    <x v="1"/>
    <n v="2006"/>
    <s v="I"/>
    <s v="Südtirol"/>
    <n v="3"/>
    <m/>
    <x v="236"/>
    <x v="435"/>
    <x v="1"/>
    <s v="-/-/-/-/-"/>
    <s v="-/-/-/-/-"/>
    <n v="25"/>
    <n v="2015"/>
    <s v="-/-/-/-"/>
    <s v="Hofstätter"/>
    <s v="Südtirolurlaub 2015"/>
    <m/>
    <m/>
    <n v="75"/>
    <n v="0"/>
  </r>
  <r>
    <x v="1"/>
    <n v="2012"/>
    <s v="I"/>
    <s v="Südtirol"/>
    <n v="1"/>
    <n v="1"/>
    <x v="236"/>
    <x v="436"/>
    <x v="32"/>
    <s v="-/-/-/2015/-"/>
    <s v="-/-/-/2022/-"/>
    <n v="49"/>
    <n v="2015"/>
    <s v="-/-/-/CT91,5"/>
    <s v="Hofstätter"/>
    <s v="Südtirolurlaub 2015"/>
    <m/>
    <m/>
    <n v="49"/>
    <n v="49"/>
  </r>
  <r>
    <x v="6"/>
    <m/>
    <s v="I"/>
    <s v="Südtirol"/>
    <n v="2"/>
    <m/>
    <x v="236"/>
    <x v="136"/>
    <x v="6"/>
    <s v="-/-/-/-/-"/>
    <s v="-/-/-/-/-"/>
    <n v="19"/>
    <n v="2015"/>
    <s v="-/-/-/-"/>
    <s v="Hofstätter"/>
    <s v="Südtirolurlaub 2015"/>
    <m/>
    <m/>
    <n v="38"/>
    <n v="0"/>
  </r>
  <r>
    <x v="2"/>
    <n v="2012"/>
    <s v="I"/>
    <s v="Südtirol"/>
    <n v="1"/>
    <m/>
    <x v="236"/>
    <x v="305"/>
    <x v="30"/>
    <s v="-/-/-/-/-"/>
    <s v="-/-/-/-/-"/>
    <n v="21"/>
    <n v="2015"/>
    <s v="-/-/-/-"/>
    <s v="Hofstätter"/>
    <s v="Südtirolurlaub 2015"/>
    <m/>
    <m/>
    <n v="21"/>
    <n v="0"/>
  </r>
  <r>
    <x v="2"/>
    <n v="2012"/>
    <s v="I"/>
    <s v="Südtirol"/>
    <n v="2"/>
    <n v="1"/>
    <x v="236"/>
    <x v="437"/>
    <x v="21"/>
    <s v="-/-/-/-/-"/>
    <s v="-/-/-/-/-"/>
    <n v="24"/>
    <n v="2015"/>
    <s v="-/-/-/-"/>
    <s v="Hofstätter"/>
    <s v="Südtirolurlaub 2015"/>
    <m/>
    <m/>
    <n v="48"/>
    <n v="24"/>
  </r>
  <r>
    <x v="2"/>
    <n v="2012"/>
    <s v="I"/>
    <s v="Südtirol"/>
    <n v="1"/>
    <n v="1"/>
    <x v="74"/>
    <x v="438"/>
    <x v="6"/>
    <s v="-/-/-/-/-"/>
    <s v="-/-/-/-/-"/>
    <n v="54"/>
    <n v="2015"/>
    <s v="-/-/-/-"/>
    <s v="Elena Walch"/>
    <s v="Südtirolurlaub 2015"/>
    <m/>
    <m/>
    <n v="54"/>
    <n v="54"/>
  </r>
  <r>
    <x v="1"/>
    <n v="2011"/>
    <s v="I"/>
    <s v="Südtirol"/>
    <n v="3"/>
    <m/>
    <x v="74"/>
    <x v="439"/>
    <x v="17"/>
    <s v="2016/2016/2016/-/-"/>
    <s v="2024/2021/2020/-/-"/>
    <n v="31.6"/>
    <n v="2015"/>
    <s v="91/90/90/-"/>
    <s v="Elena Walch"/>
    <s v="Südtirolurlaub 2015"/>
    <m/>
    <m/>
    <n v="94.800000000000011"/>
    <n v="0"/>
  </r>
  <r>
    <x v="1"/>
    <n v="2012"/>
    <s v="I"/>
    <s v="Südtirol"/>
    <n v="1"/>
    <n v="1"/>
    <x v="74"/>
    <x v="440"/>
    <x v="1"/>
    <s v="2016/2017/-/-/-"/>
    <s v="2024/2022/-/-/-"/>
    <n v="41.8"/>
    <n v="2015"/>
    <s v="91/90/-/89"/>
    <s v="Elena Walch"/>
    <s v="Südtirolurlaub 2015"/>
    <m/>
    <m/>
    <n v="41.8"/>
    <n v="41.8"/>
  </r>
  <r>
    <x v="4"/>
    <n v="2014"/>
    <s v="I"/>
    <s v="Südtirol"/>
    <n v="2"/>
    <m/>
    <x v="74"/>
    <x v="441"/>
    <x v="21"/>
    <s v="-/2015/2016/-/-"/>
    <s v="-/2019/2018/-/-"/>
    <n v="26.5"/>
    <n v="2015"/>
    <s v="-/88/85/-"/>
    <s v="Elena Walch"/>
    <s v="Südtirolurlaub 2015"/>
    <m/>
    <m/>
    <n v="53"/>
    <n v="0"/>
  </r>
  <r>
    <x v="4"/>
    <n v="2011"/>
    <s v="I"/>
    <s v="Südtirol"/>
    <n v="3"/>
    <m/>
    <x v="74"/>
    <x v="117"/>
    <x v="22"/>
    <s v="2014/-/2014/-/-"/>
    <s v="2021/-/2016/-/-"/>
    <n v="32.9"/>
    <n v="2015"/>
    <s v="91/-/90/CT94"/>
    <s v="Elena Walch"/>
    <s v="Südtirolurlaub 2015"/>
    <m/>
    <m/>
    <n v="98.699999999999989"/>
    <n v="0"/>
  </r>
  <r>
    <x v="1"/>
    <n v="2012"/>
    <s v="I"/>
    <s v="Südtirol"/>
    <n v="0"/>
    <m/>
    <x v="52"/>
    <x v="79"/>
    <x v="4"/>
    <s v="-/-/-/-/-"/>
    <s v="-/-/-/-/-"/>
    <m/>
    <n v="2015"/>
    <s v="-/-/-/-"/>
    <s v="Kellerei Schreckbichl"/>
    <s v="Südtirolurlaub 2015"/>
    <m/>
    <m/>
    <n v="0"/>
    <n v="0"/>
  </r>
  <r>
    <x v="2"/>
    <n v="2010"/>
    <s v="I"/>
    <s v="Südtirol"/>
    <n v="2"/>
    <m/>
    <x v="52"/>
    <x v="76"/>
    <x v="30"/>
    <s v="-/-/-/-/-"/>
    <s v="-/-/-/-/-"/>
    <n v="23.8"/>
    <n v="2015"/>
    <s v="-/-/-/-"/>
    <s v="Schreckbichl"/>
    <s v="Südtirolurlaub 2015"/>
    <m/>
    <m/>
    <n v="47.6"/>
    <n v="0"/>
  </r>
  <r>
    <x v="1"/>
    <n v="2012"/>
    <s v="I"/>
    <s v="Südtirol"/>
    <n v="3"/>
    <m/>
    <x v="52"/>
    <x v="80"/>
    <x v="17"/>
    <s v="-/-/-/-/-"/>
    <s v="-/-/-/-/-"/>
    <n v="21.8"/>
    <n v="2015"/>
    <s v="-/-/-/-"/>
    <s v="Kellerei Schreckbichl"/>
    <s v="Südtirolurlaub 2015"/>
    <m/>
    <m/>
    <n v="65.400000000000006"/>
    <n v="0"/>
  </r>
  <r>
    <x v="1"/>
    <n v="2012"/>
    <s v="I"/>
    <s v="Südtirol"/>
    <n v="3"/>
    <m/>
    <x v="52"/>
    <x v="81"/>
    <x v="1"/>
    <s v="-/-/-/-/-"/>
    <s v="-/-/-/-/-"/>
    <n v="23.9"/>
    <n v="2015"/>
    <s v="-/-/-/-"/>
    <s v="Kellerei Schreckbichl"/>
    <s v="Südtirolurlaub 2015"/>
    <m/>
    <m/>
    <n v="71.699999999999989"/>
    <n v="0"/>
  </r>
  <r>
    <x v="7"/>
    <n v="2012"/>
    <s v="I"/>
    <s v="Südtirol"/>
    <n v="1"/>
    <m/>
    <x v="52"/>
    <x v="83"/>
    <x v="22"/>
    <s v="-/-/2015/-/-"/>
    <s v="-/-/2016/-/-"/>
    <n v="45.8"/>
    <n v="2015"/>
    <s v="-/-/88/-"/>
    <s v="Schreckbichl"/>
    <s v="Südtirolurlaub 2015"/>
    <m/>
    <m/>
    <n v="45.8"/>
    <n v="0"/>
  </r>
  <r>
    <x v="4"/>
    <n v="2014"/>
    <s v="I"/>
    <s v="Südtirol"/>
    <n v="3"/>
    <m/>
    <x v="52"/>
    <x v="238"/>
    <x v="15"/>
    <s v="2016/-/2016/2018/-"/>
    <s v="2019/-/2019/2022/-"/>
    <n v="22.9"/>
    <n v="2015"/>
    <s v="89+/-/86/CT88"/>
    <s v="Schreckbichl"/>
    <s v="Südtirolurlaub 2015"/>
    <m/>
    <m/>
    <n v="68.699999999999989"/>
    <n v="0"/>
  </r>
  <r>
    <x v="1"/>
    <n v="2011"/>
    <s v="I"/>
    <s v="Abruzzen"/>
    <n v="6"/>
    <m/>
    <x v="237"/>
    <x v="442"/>
    <x v="67"/>
    <s v="-/2014/-/-/-"/>
    <s v="-/2024/-/-/-"/>
    <n v="11.9"/>
    <n v="2015"/>
    <s v="-/91/-/-"/>
    <s v="Barbi"/>
    <s v="Urlaub 2015"/>
    <m/>
    <m/>
    <n v="71.400000000000006"/>
    <n v="0"/>
  </r>
  <r>
    <x v="4"/>
    <n v="2011"/>
    <s v="I"/>
    <s v="Abruzzen"/>
    <n v="6"/>
    <m/>
    <x v="237"/>
    <x v="443"/>
    <x v="68"/>
    <s v="-/-/-/-/-"/>
    <s v="-/-/-/-/-"/>
    <n v="10.5"/>
    <n v="2015"/>
    <s v="-/-/-/-"/>
    <s v="Barbi"/>
    <s v="Urlaub 2015"/>
    <m/>
    <m/>
    <n v="63"/>
    <n v="0"/>
  </r>
  <r>
    <x v="1"/>
    <n v="2012"/>
    <s v="I"/>
    <s v="Marken"/>
    <n v="2"/>
    <n v="1"/>
    <x v="238"/>
    <x v="444"/>
    <x v="67"/>
    <s v="-/-/2017/-/-"/>
    <s v="-/-/2024/-/-"/>
    <n v="75"/>
    <n v="2015"/>
    <s v="-/-/92/CT89,7"/>
    <s v="Enoteca Spello"/>
    <s v="Urlaub 2015"/>
    <m/>
    <m/>
    <n v="150"/>
    <n v="75"/>
  </r>
  <r>
    <x v="1"/>
    <n v="2007"/>
    <s v="I"/>
    <s v="Umbrien"/>
    <n v="3"/>
    <n v="1"/>
    <x v="9"/>
    <x v="23"/>
    <x v="8"/>
    <s v="-/-/2016/2016/-"/>
    <s v="-/-/2024/2026/-"/>
    <n v="50"/>
    <n v="2015"/>
    <s v="-/-/91/93,1"/>
    <s v="Paolo Bea"/>
    <s v="Urlaub 2015"/>
    <m/>
    <m/>
    <n v="150"/>
    <n v="50"/>
  </r>
  <r>
    <x v="1"/>
    <n v="2007"/>
    <s v="I"/>
    <s v="Umbrien"/>
    <n v="3"/>
    <m/>
    <x v="9"/>
    <x v="445"/>
    <x v="1"/>
    <s v="-/-/-/-/-"/>
    <s v="-/-/-/-/-"/>
    <n v="40"/>
    <n v="2015"/>
    <s v="-/-/-/CT91,7"/>
    <s v="Paolo Bea"/>
    <s v="Urlaub 2015"/>
    <m/>
    <m/>
    <n v="120"/>
    <n v="0"/>
  </r>
  <r>
    <x v="2"/>
    <n v="2008"/>
    <s v="I"/>
    <s v="Umbrien"/>
    <n v="1"/>
    <n v="1"/>
    <x v="9"/>
    <x v="446"/>
    <x v="8"/>
    <s v="-/-/2016/-/-"/>
    <s v="-/-/2022/-/-"/>
    <n v="50"/>
    <n v="2015"/>
    <s v="-/-/90/92"/>
    <s v="Paolo Bea"/>
    <s v="Urlaub 2015"/>
    <m/>
    <m/>
    <n v="50"/>
    <n v="50"/>
  </r>
  <r>
    <x v="1"/>
    <n v="2011"/>
    <s v="I"/>
    <s v="Molise"/>
    <n v="3"/>
    <m/>
    <x v="239"/>
    <x v="447"/>
    <x v="1"/>
    <s v="-/-/-/-/-"/>
    <s v="-/-/-/-/-"/>
    <n v="25"/>
    <n v="2015"/>
    <s v="-/-/-/CT91"/>
    <s v="Di Majo Norante"/>
    <s v="Urlaub 2015"/>
    <m/>
    <m/>
    <n v="75"/>
    <n v="0"/>
  </r>
  <r>
    <x v="1"/>
    <n v="2011"/>
    <s v="I"/>
    <s v="Molise"/>
    <n v="3"/>
    <m/>
    <x v="239"/>
    <x v="448"/>
    <x v="1"/>
    <s v="-/2014/-/-/-"/>
    <s v="-/2021/-/-/-"/>
    <n v="10"/>
    <n v="2015"/>
    <s v="-/90/-/-"/>
    <s v="Di Majo Norante"/>
    <s v="Urlaub 2015"/>
    <m/>
    <m/>
    <n v="30"/>
    <n v="0"/>
  </r>
  <r>
    <x v="1"/>
    <n v="2011"/>
    <s v="I"/>
    <s v="Molise"/>
    <n v="3"/>
    <m/>
    <x v="239"/>
    <x v="449"/>
    <x v="40"/>
    <s v="-/2014/-/-/-"/>
    <s v="-/2017/-/-/-"/>
    <n v="10"/>
    <n v="2015"/>
    <s v="-/87/-/-"/>
    <s v="Di Majo Norante"/>
    <s v="Urlaub 2015"/>
    <m/>
    <m/>
    <n v="30"/>
    <n v="0"/>
  </r>
  <r>
    <x v="1"/>
    <n v="2011"/>
    <s v="I"/>
    <s v="Molise"/>
    <n v="3"/>
    <m/>
    <x v="239"/>
    <x v="450"/>
    <x v="69"/>
    <s v="-/-/2015/-/-"/>
    <s v="-/-/2024/-/-"/>
    <n v="10"/>
    <n v="2015"/>
    <s v="-/-/90/-"/>
    <s v="Di Majo Norante"/>
    <s v="Urlaub 2015"/>
    <m/>
    <m/>
    <n v="30"/>
    <n v="0"/>
  </r>
  <r>
    <x v="6"/>
    <n v="2010"/>
    <s v="I"/>
    <s v="Molise"/>
    <n v="3"/>
    <m/>
    <x v="239"/>
    <x v="451"/>
    <x v="70"/>
    <s v="-/-/-/-/-"/>
    <s v="-/-/-/-/-"/>
    <n v="10"/>
    <n v="2015"/>
    <s v="-/-/-/-"/>
    <s v="Di Majo Norante"/>
    <s v="Urlaub 2015"/>
    <m/>
    <m/>
    <n v="30"/>
    <n v="0"/>
  </r>
  <r>
    <x v="2"/>
    <n v="2011"/>
    <s v="I"/>
    <s v="Molise"/>
    <n v="2"/>
    <m/>
    <x v="239"/>
    <x v="452"/>
    <x v="71"/>
    <s v="-/2014/-/-/-"/>
    <s v="-/2017/-/-/-"/>
    <n v="20"/>
    <n v="2015"/>
    <s v="-/87/-/-"/>
    <s v="Di Majo Norante"/>
    <s v="Urlaub 2015"/>
    <m/>
    <m/>
    <n v="40"/>
    <n v="0"/>
  </r>
  <r>
    <x v="1"/>
    <n v="2010"/>
    <s v="I"/>
    <s v="Apulien"/>
    <n v="1"/>
    <m/>
    <x v="240"/>
    <x v="453"/>
    <x v="72"/>
    <s v="2015/-/-/-/-"/>
    <s v="2018/-/-/-/-"/>
    <n v="18"/>
    <n v="2015"/>
    <s v="86/-/-/-"/>
    <s v="Enoteca L'Angolo Divino Peschici"/>
    <s v="Urlaub 2015"/>
    <m/>
    <m/>
    <n v="18"/>
    <n v="0"/>
  </r>
  <r>
    <x v="6"/>
    <n v="2011"/>
    <s v="I"/>
    <s v="Apulien"/>
    <n v="1"/>
    <m/>
    <x v="241"/>
    <x v="454"/>
    <x v="73"/>
    <s v="-/-/-/-/-"/>
    <s v="-/-/-/-/-"/>
    <n v="25"/>
    <n v="2015"/>
    <s v="-/-/-/-"/>
    <s v="Enoteca L'Angolo Divino Peschici"/>
    <s v="Urlaub 2015"/>
    <m/>
    <m/>
    <n v="25"/>
    <n v="0"/>
  </r>
  <r>
    <x v="6"/>
    <n v="2008"/>
    <s v="I"/>
    <s v="Apulien"/>
    <n v="1"/>
    <m/>
    <x v="241"/>
    <x v="455"/>
    <x v="66"/>
    <s v="-/-/-/-/-"/>
    <s v="-/-/-/-/-"/>
    <n v="30"/>
    <n v="2015"/>
    <s v="-/-/-/-"/>
    <s v="Enoteca L'Angolo Divino Peschici"/>
    <s v="Urlaub 2015"/>
    <m/>
    <m/>
    <n v="30"/>
    <n v="0"/>
  </r>
  <r>
    <x v="1"/>
    <n v="2010"/>
    <s v="I"/>
    <s v="Umbrien"/>
    <n v="2"/>
    <n v="1"/>
    <x v="8"/>
    <x v="22"/>
    <x v="8"/>
    <s v="2018/2018/-/2018/-"/>
    <s v="2025/2029/-/2025/-"/>
    <n v="50"/>
    <n v="2015"/>
    <s v="92/93/-/90,3"/>
    <s v="Caprai"/>
    <s v="Urlaub 2015"/>
    <m/>
    <m/>
    <n v="100"/>
    <n v="50"/>
  </r>
  <r>
    <x v="1"/>
    <n v="2009"/>
    <s v="I"/>
    <s v="Umbrien"/>
    <n v="4"/>
    <m/>
    <x v="8"/>
    <x v="456"/>
    <x v="8"/>
    <s v="2015/2014/-/-/-"/>
    <s v="2025/2024/-/-/-"/>
    <n v="25"/>
    <n v="2015"/>
    <s v="93/90/-/-"/>
    <s v="Caprai"/>
    <s v="Urlaub 2015"/>
    <m/>
    <m/>
    <n v="100"/>
    <n v="0"/>
  </r>
  <r>
    <x v="1"/>
    <n v="2009"/>
    <s v="I"/>
    <s v="Umbrien"/>
    <n v="6"/>
    <m/>
    <x v="8"/>
    <x v="457"/>
    <x v="1"/>
    <s v="2015/2017/2013/-/-"/>
    <s v="2023/2030/2019/-/-"/>
    <n v="22"/>
    <n v="2015"/>
    <s v="91/91/90/-"/>
    <s v="Caprai"/>
    <s v="Urlaub 2015"/>
    <m/>
    <m/>
    <n v="132"/>
    <n v="0"/>
  </r>
  <r>
    <x v="2"/>
    <n v="2009"/>
    <s v="I"/>
    <s v="Umbrien"/>
    <n v="2"/>
    <n v="2"/>
    <x v="8"/>
    <x v="446"/>
    <x v="8"/>
    <s v="-/-/-/-/-"/>
    <s v="-/-/-/-/-"/>
    <n v="25"/>
    <n v="2015"/>
    <s v="-/-/-/-"/>
    <s v="Caprai"/>
    <s v="Urlaub 2015"/>
    <m/>
    <m/>
    <n v="50"/>
    <n v="50"/>
  </r>
  <r>
    <x v="6"/>
    <n v="2012"/>
    <s v="D"/>
    <s v="Baden-Württemberg"/>
    <n v="3"/>
    <m/>
    <x v="242"/>
    <x v="458"/>
    <x v="22"/>
    <s v="-/-/-/-/-"/>
    <s v="-/-/-/-/-"/>
    <n v="16"/>
    <n v="2015"/>
    <s v="-/-/-/-"/>
    <s v="Franz Keller"/>
    <s v="Kurzurlaub Europapark"/>
    <m/>
    <m/>
    <n v="48"/>
    <n v="0"/>
  </r>
  <r>
    <x v="6"/>
    <n v="2012"/>
    <s v="D"/>
    <s v="Baden-Württemberg"/>
    <n v="3"/>
    <m/>
    <x v="242"/>
    <x v="458"/>
    <x v="25"/>
    <s v="-/-/-/-/-"/>
    <s v="-/-/-/-/-"/>
    <n v="14"/>
    <n v="2015"/>
    <s v="-/-/-/-"/>
    <s v="Franz Keller"/>
    <s v="Kurzurlaub Europapark"/>
    <m/>
    <m/>
    <n v="42"/>
    <n v="0"/>
  </r>
  <r>
    <x v="4"/>
    <n v="2013"/>
    <s v="D"/>
    <s v="Baden-Württemberg"/>
    <n v="3"/>
    <n v="1"/>
    <x v="242"/>
    <x v="459"/>
    <x v="18"/>
    <s v="2017/-/-/-/-"/>
    <s v="2025/-/-/-/-"/>
    <n v="34"/>
    <n v="2015"/>
    <s v="93/-/-/-"/>
    <s v="Franz Keller"/>
    <s v="Kurzurlaub Europapark"/>
    <m/>
    <m/>
    <n v="102"/>
    <n v="34"/>
  </r>
  <r>
    <x v="4"/>
    <n v="2014"/>
    <s v="D"/>
    <s v="Baden-Württemberg"/>
    <n v="6"/>
    <m/>
    <x v="242"/>
    <x v="460"/>
    <x v="18"/>
    <s v="2016/-/-/-/-"/>
    <s v="2023/-/-/-/-"/>
    <n v="18"/>
    <n v="2015"/>
    <s v="89/-/-/-"/>
    <s v="Franz Keller"/>
    <s v="Kurzurlaub Europapark"/>
    <m/>
    <m/>
    <n v="108"/>
    <n v="0"/>
  </r>
  <r>
    <x v="4"/>
    <n v="2014"/>
    <s v="D"/>
    <s v="Baden-Württemberg"/>
    <n v="6"/>
    <m/>
    <x v="242"/>
    <x v="461"/>
    <x v="20"/>
    <s v="2017/-/-/-/-"/>
    <s v="2024/-/-/-/-"/>
    <n v="12"/>
    <n v="2015"/>
    <s v="88+/-/-/-"/>
    <s v="Franz Keller"/>
    <s v="Kurzurlaub Europapark"/>
    <m/>
    <m/>
    <n v="72"/>
    <n v="0"/>
  </r>
  <r>
    <x v="6"/>
    <n v="2012"/>
    <s v="D"/>
    <s v="Baden-Württemberg"/>
    <n v="3"/>
    <m/>
    <x v="243"/>
    <x v="462"/>
    <x v="32"/>
    <s v="-/-/-/-/-"/>
    <s v="-/-/-/-/-"/>
    <n v="14.5"/>
    <n v="2015"/>
    <s v="-/-/-/-"/>
    <s v="Andreas Laible"/>
    <s v="Kurzurlaub Europapark"/>
    <m/>
    <m/>
    <n v="43.5"/>
    <n v="0"/>
  </r>
  <r>
    <x v="6"/>
    <n v="2014"/>
    <s v="D"/>
    <s v="Baden-Württemberg"/>
    <n v="3"/>
    <m/>
    <x v="243"/>
    <x v="463"/>
    <x v="25"/>
    <s v="-/-/-/-/-"/>
    <s v="-/-/-/-/-"/>
    <n v="14"/>
    <n v="2015"/>
    <s v="-/-/-/-"/>
    <s v="Andreas Laible"/>
    <s v="Kurzurlaub Europapark"/>
    <m/>
    <m/>
    <n v="42"/>
    <n v="0"/>
  </r>
  <r>
    <x v="2"/>
    <n v="2014"/>
    <s v="D"/>
    <s v="Baden-Württemberg"/>
    <n v="1"/>
    <n v="1"/>
    <x v="243"/>
    <x v="464"/>
    <x v="25"/>
    <s v="-/-/-/-/-"/>
    <s v="-/-/-/-/-"/>
    <n v="20"/>
    <n v="2015"/>
    <s v="-/-/-/-"/>
    <s v="Andreas Laible"/>
    <s v="Kurzurlaub Europapark"/>
    <m/>
    <m/>
    <n v="20"/>
    <n v="20"/>
  </r>
  <r>
    <x v="4"/>
    <n v="2014"/>
    <s v="D"/>
    <s v="Baden-Württemberg"/>
    <n v="6"/>
    <n v="1"/>
    <x v="243"/>
    <x v="465"/>
    <x v="25"/>
    <s v="-/-/-/-/-"/>
    <s v="-/-/-/-/-"/>
    <n v="17"/>
    <n v="2015"/>
    <s v="-/-/-/-"/>
    <s v="Andreas Laible"/>
    <s v="Kurzurlaub Europapark"/>
    <m/>
    <m/>
    <n v="102"/>
    <n v="17"/>
  </r>
  <r>
    <x v="4"/>
    <n v="2010"/>
    <s v="D"/>
    <s v="Baden-Württemberg"/>
    <n v="0"/>
    <m/>
    <x v="243"/>
    <x v="465"/>
    <x v="25"/>
    <s v="-/-/-/-/-"/>
    <s v="-/-/-/-/-"/>
    <m/>
    <n v="2015"/>
    <s v="-/-/-/-"/>
    <s v="Andreas Laible"/>
    <s v="Kurzurlaub Europapark"/>
    <m/>
    <m/>
    <n v="0"/>
    <n v="0"/>
  </r>
  <r>
    <x v="4"/>
    <n v="2014"/>
    <s v="D"/>
    <s v="Baden-Württemberg"/>
    <n v="6"/>
    <m/>
    <x v="243"/>
    <x v="466"/>
    <x v="25"/>
    <s v="-/-/-/-/-"/>
    <s v="-/-/-/-/-"/>
    <n v="15"/>
    <n v="2015"/>
    <s v="-/-/-/-"/>
    <s v="Andreas Laible"/>
    <s v="Kurzurlaub Europapark"/>
    <m/>
    <m/>
    <n v="90"/>
    <n v="0"/>
  </r>
  <r>
    <x v="4"/>
    <n v="2013"/>
    <s v="F"/>
    <s v="Elsass"/>
    <n v="3"/>
    <n v="2"/>
    <x v="244"/>
    <x v="467"/>
    <x v="25"/>
    <s v="2016/-/2020/-/-"/>
    <s v="2030/-/2040/-/-"/>
    <n v="26.5"/>
    <n v="2015"/>
    <s v="91+/-/93+/-"/>
    <s v="Enotec René Muré, Colmar"/>
    <s v="Kurzurlaub Europapark"/>
    <m/>
    <m/>
    <n v="79.5"/>
    <n v="53"/>
  </r>
  <r>
    <x v="1"/>
    <n v="2007"/>
    <s v="I"/>
    <s v="Trient"/>
    <n v="1"/>
    <m/>
    <x v="245"/>
    <x v="468"/>
    <x v="48"/>
    <s v="-/-/-/-/-"/>
    <s v="-/-/-/-/-"/>
    <n v="33.5"/>
    <n v="2015"/>
    <s v="-/-/-/-"/>
    <s v="Enotec 12 Gradi"/>
    <s v="Kurzurlaub Trient"/>
    <m/>
    <m/>
    <n v="33.5"/>
    <n v="0"/>
  </r>
  <r>
    <x v="1"/>
    <n v="2009"/>
    <s v="I"/>
    <s v="Trient"/>
    <n v="1"/>
    <m/>
    <x v="245"/>
    <x v="468"/>
    <x v="48"/>
    <s v="2014/-/-/-/-"/>
    <s v="2017/-/-/-/-"/>
    <n v="33.5"/>
    <n v="2015"/>
    <s v="86/-/-/-"/>
    <s v="Enotec 12 Gradi"/>
    <s v="Kurzurlaub Trient"/>
    <m/>
    <m/>
    <n v="33.5"/>
    <n v="0"/>
  </r>
  <r>
    <x v="1"/>
    <n v="2011"/>
    <s v="I"/>
    <s v="Südtirol"/>
    <n v="2"/>
    <m/>
    <x v="52"/>
    <x v="78"/>
    <x v="32"/>
    <s v="-/-/-/2011/-"/>
    <s v="-/-/-/2021/-"/>
    <n v="26"/>
    <n v="2015"/>
    <s v="-/-/-/CT90"/>
    <s v="Kellerei Schreckbichl"/>
    <s v="Hochzeitstag Kalterer See"/>
    <m/>
    <m/>
    <n v="52"/>
    <n v="0"/>
  </r>
  <r>
    <x v="1"/>
    <n v="2011"/>
    <s v="I"/>
    <s v="Südtirol"/>
    <n v="4"/>
    <m/>
    <x v="52"/>
    <x v="80"/>
    <x v="17"/>
    <s v="-/-/-/-/-"/>
    <s v="-/-/-/-/-"/>
    <n v="21.8"/>
    <n v="2015"/>
    <s v="-/-/-/-"/>
    <s v="Kellerei Schreckbichl"/>
    <s v="Hochzeitstag Kalterer See"/>
    <m/>
    <m/>
    <n v="87.2"/>
    <n v="0"/>
  </r>
  <r>
    <x v="4"/>
    <n v="2013"/>
    <s v="I"/>
    <s v="Südtirol"/>
    <n v="3"/>
    <m/>
    <x v="52"/>
    <x v="82"/>
    <x v="15"/>
    <s v="-/2015/2016/-/-"/>
    <s v="-/2023/2020/-/-"/>
    <n v="22.9"/>
    <n v="2015"/>
    <s v="-/90/92/-"/>
    <s v="Schreckbichl"/>
    <s v="Hochzeitstag Kalterer See"/>
    <m/>
    <m/>
    <n v="68.699999999999989"/>
    <n v="0"/>
  </r>
  <r>
    <x v="4"/>
    <n v="2013"/>
    <s v="I"/>
    <s v="Südtirol"/>
    <n v="3"/>
    <m/>
    <x v="52"/>
    <x v="83"/>
    <x v="22"/>
    <s v="-/-/2016/2016/-"/>
    <s v="-/-/2021/2021/-"/>
    <n v="21"/>
    <n v="2015"/>
    <s v="-/-/92/CT90,5"/>
    <s v="Schreckbichl"/>
    <s v="Hochzeitstag Kalterer See"/>
    <m/>
    <m/>
    <n v="63"/>
    <n v="0"/>
  </r>
  <r>
    <x v="2"/>
    <n v="2012"/>
    <s v="I"/>
    <s v="Südtirol"/>
    <n v="2"/>
    <n v="1"/>
    <x v="246"/>
    <x v="469"/>
    <x v="6"/>
    <s v="2016/-/-/-/-"/>
    <s v="2022/-/-/-/-"/>
    <n v="25"/>
    <n v="2015"/>
    <s v="87?/-/-/-"/>
    <s v="Erste+Neue"/>
    <s v="Hochzeitstag Kalterer See"/>
    <m/>
    <m/>
    <n v="50"/>
    <n v="25"/>
  </r>
  <r>
    <x v="6"/>
    <n v="2010"/>
    <s v="I"/>
    <s v="Südtirol"/>
    <n v="2"/>
    <m/>
    <x v="247"/>
    <x v="470"/>
    <x v="66"/>
    <s v="-/-/-/-/-"/>
    <s v="-/-/-/-/-"/>
    <n v="21.5"/>
    <n v="2015"/>
    <s v="-/-/-/-"/>
    <s v="Erste+Neue"/>
    <s v="Hochzeitstag Kalterer See"/>
    <m/>
    <m/>
    <n v="43"/>
    <n v="0"/>
  </r>
  <r>
    <x v="4"/>
    <n v="2010"/>
    <s v="I"/>
    <s v="Südtirol"/>
    <n v="3"/>
    <m/>
    <x v="187"/>
    <x v="471"/>
    <x v="15"/>
    <s v="-/2012/-/-/-"/>
    <s v="-/2015/-/-/-"/>
    <n v="19"/>
    <n v="2015"/>
    <s v="-/88/-/-"/>
    <s v="Manincor"/>
    <s v="Hochzeitstag Kalterer See"/>
    <m/>
    <m/>
    <n v="57"/>
    <n v="0"/>
  </r>
  <r>
    <x v="4"/>
    <n v="2013"/>
    <s v="I"/>
    <s v="Südtirol"/>
    <n v="9"/>
    <m/>
    <x v="187"/>
    <x v="472"/>
    <x v="6"/>
    <s v="-/-/2015/-/-"/>
    <s v="-/-/2018/-/-"/>
    <n v="11.8"/>
    <n v="2015"/>
    <s v="-/-/90/-"/>
    <s v="Manincor"/>
    <s v="Hochzeitstag Kalterer See"/>
    <m/>
    <m/>
    <n v="106.2"/>
    <n v="0"/>
  </r>
  <r>
    <x v="4"/>
    <n v="2013"/>
    <s v="I"/>
    <s v="Südtirol"/>
    <n v="0"/>
    <m/>
    <x v="187"/>
    <x v="473"/>
    <x v="31"/>
    <s v="-/-/-/-/-"/>
    <s v="-/-/-/-/-"/>
    <m/>
    <n v="2015"/>
    <s v="-/-/-/-"/>
    <s v="Manincor"/>
    <s v="Hochzeitstag Kalterer See"/>
    <m/>
    <m/>
    <n v="0"/>
    <n v="0"/>
  </r>
  <r>
    <x v="4"/>
    <n v="2014"/>
    <s v="A"/>
    <s v="Steiermark"/>
    <n v="6"/>
    <m/>
    <x v="177"/>
    <x v="474"/>
    <x v="2"/>
    <s v="-/-/-/-/-"/>
    <s v="-/-/-/-/-"/>
    <n v="8.9"/>
    <n v="2015"/>
    <s v="-/-/-/-"/>
    <s v="Gottardi"/>
    <s v="Herz Jesu Feuer"/>
    <m/>
    <m/>
    <n v="53.400000000000006"/>
    <n v="0"/>
  </r>
  <r>
    <x v="4"/>
    <n v="2013"/>
    <s v="A"/>
    <s v="Steiermark"/>
    <n v="1"/>
    <m/>
    <x v="248"/>
    <x v="475"/>
    <x v="15"/>
    <s v="-/-/-/-/-"/>
    <s v="-/-/-/-/-"/>
    <n v="17"/>
    <n v="2015"/>
    <s v="-/-/-/-"/>
    <s v="Vinothek bei der Oper"/>
    <s v="Kurzurlaub Graz"/>
    <m/>
    <m/>
    <m/>
    <m/>
  </r>
  <r>
    <x v="4"/>
    <n v="2011"/>
    <s v="A"/>
    <s v="Steiermark"/>
    <n v="2"/>
    <n v="2"/>
    <x v="178"/>
    <x v="476"/>
    <x v="15"/>
    <s v="2020/-/-/-/-"/>
    <s v="2031/-/-/-/-"/>
    <n v="40"/>
    <n v="2015"/>
    <s v="94+/-/93/FS95-97"/>
    <s v="Frankowitsch"/>
    <s v="Kurzurlaub Graz"/>
    <m/>
    <m/>
    <n v="80"/>
    <n v="80"/>
  </r>
  <r>
    <x v="4"/>
    <n v="2013"/>
    <s v="E"/>
    <m/>
    <n v="1"/>
    <m/>
    <x v="249"/>
    <x v="477"/>
    <x v="0"/>
    <s v="-/-/-/-/-"/>
    <s v="-/-/-/-/-"/>
    <n v="7.5"/>
    <n v="2015"/>
    <s v="-/-/-/-"/>
    <s v="Gottardi"/>
    <s v="Weinverkostung „Agapenwein 2015“"/>
    <m/>
    <m/>
    <n v="7.5"/>
    <n v="0"/>
  </r>
  <r>
    <x v="4"/>
    <n v="2012"/>
    <s v="I"/>
    <s v="Veneto"/>
    <n v="1"/>
    <m/>
    <x v="250"/>
    <x v="478"/>
    <x v="0"/>
    <s v="2013/-/-/-/-"/>
    <s v="2015/-/-/-/-"/>
    <n v="7.9"/>
    <n v="2015"/>
    <s v="87/-/-/-"/>
    <s v="Gottardi"/>
    <s v="Weinverkostung „Agapenwein 2015“"/>
    <m/>
    <m/>
    <n v="7.9"/>
    <n v="0"/>
  </r>
  <r>
    <x v="4"/>
    <n v="2013"/>
    <s v="I"/>
    <m/>
    <n v="1"/>
    <m/>
    <x v="251"/>
    <x v="479"/>
    <x v="74"/>
    <s v="-/-/-/-/-"/>
    <s v="-/-/-/-/-"/>
    <n v="7.8"/>
    <n v="2015"/>
    <s v="-/-/-/-"/>
    <s v="Wedl"/>
    <s v="Weinverkostung „Agapenwein 2015“"/>
    <m/>
    <m/>
    <n v="7.8"/>
    <n v="0"/>
  </r>
  <r>
    <x v="4"/>
    <n v="2014"/>
    <s v="I"/>
    <s v="Veneto"/>
    <n v="1"/>
    <m/>
    <x v="252"/>
    <x v="157"/>
    <x v="0"/>
    <s v="-/-/-/-/-"/>
    <s v="-/-/-/-/-"/>
    <n v="5.4"/>
    <n v="2015"/>
    <s v="-/-/-/-"/>
    <s v="Wedl"/>
    <s v="Weinverkostung „Agapenwein 2015“"/>
    <m/>
    <m/>
    <n v="5.4"/>
    <n v="0"/>
  </r>
  <r>
    <x v="4"/>
    <n v="2014"/>
    <s v="A"/>
    <s v="Steiermark"/>
    <n v="1"/>
    <m/>
    <x v="177"/>
    <x v="480"/>
    <x v="75"/>
    <s v="-/-/-/-/-"/>
    <s v="-/-/-/-/-"/>
    <n v="7.56"/>
    <n v="2015"/>
    <s v="-/-/-/-"/>
    <s v="Wedl"/>
    <s v="Weinverkostung „Agapenwein 2015“"/>
    <m/>
    <m/>
    <n v="7.56"/>
    <n v="0"/>
  </r>
  <r>
    <x v="4"/>
    <n v="2014"/>
    <s v="A"/>
    <m/>
    <n v="1"/>
    <m/>
    <x v="253"/>
    <x v="19"/>
    <x v="22"/>
    <s v="-/-/-/-/-"/>
    <s v="-/-/-/-/-"/>
    <n v="7.1879999999999997"/>
    <n v="2015"/>
    <s v="-/-/-/-"/>
    <s v="Wedl"/>
    <s v="Weinverkostung „Agapenwein 2015“"/>
    <m/>
    <m/>
    <n v="7.1879999999999997"/>
    <n v="0"/>
  </r>
  <r>
    <x v="4"/>
    <n v="2014"/>
    <s v="A"/>
    <m/>
    <n v="1"/>
    <m/>
    <x v="254"/>
    <x v="481"/>
    <x v="16"/>
    <s v="-/-/-/-/-"/>
    <s v="-/-/-/-/-"/>
    <n v="7.08"/>
    <n v="2015"/>
    <s v="-/-/-/-"/>
    <s v="Wedl"/>
    <s v="Weinverkostung „Agapenwein 2015“"/>
    <m/>
    <m/>
    <n v="7.08"/>
    <n v="0"/>
  </r>
  <r>
    <x v="4"/>
    <n v="2012"/>
    <s v="A"/>
    <s v="Steiermark"/>
    <n v="2"/>
    <m/>
    <x v="178"/>
    <x v="482"/>
    <x v="22"/>
    <s v="-/-/-/-/-"/>
    <s v="-/-/-/-/-"/>
    <n v="0"/>
    <n v="2014"/>
    <s v="-/-/-/FS90"/>
    <s v="-"/>
    <s v="Geschenk Heidi"/>
    <m/>
    <m/>
    <n v="0"/>
    <n v="0"/>
  </r>
  <r>
    <x v="3"/>
    <n v="2009"/>
    <s v="F"/>
    <m/>
    <n v="0"/>
    <m/>
    <x v="255"/>
    <x v="483"/>
    <x v="1"/>
    <s v="-/-/-/-/-"/>
    <s v="-/-/-/-/-"/>
    <n v="0"/>
    <n v="2014"/>
    <s v="-/-/-/-"/>
    <s v="-"/>
    <s v="Geschenk Weihnachten 2014"/>
    <m/>
    <m/>
    <n v="0"/>
    <n v="0"/>
  </r>
  <r>
    <x v="6"/>
    <n v="2014"/>
    <s v="I"/>
    <s v="Südtirol"/>
    <n v="3"/>
    <m/>
    <x v="23"/>
    <x v="484"/>
    <x v="0"/>
    <s v="-/-/-/-/-"/>
    <s v="-/-/-/-/-"/>
    <n v="27"/>
    <n v="2014"/>
    <s v="-/-/-/-"/>
    <s v="Kellerei Unterganzner"/>
    <s v="Geburtstag Heidi"/>
    <m/>
    <m/>
    <n v="81"/>
    <n v="0"/>
  </r>
  <r>
    <x v="1"/>
    <n v="2005"/>
    <s v="I"/>
    <s v="Südtirol"/>
    <n v="3"/>
    <m/>
    <x v="23"/>
    <x v="485"/>
    <x v="1"/>
    <s v="-/-/-/-/-"/>
    <s v="-/-/-/-/-"/>
    <n v="30"/>
    <n v="2014"/>
    <s v="-/-/-/-"/>
    <s v="Kellerei Unterganzner"/>
    <s v="Geburtstag Heidi"/>
    <m/>
    <m/>
    <n v="90"/>
    <n v="0"/>
  </r>
  <r>
    <x v="4"/>
    <n v="2011"/>
    <s v="I"/>
    <s v="Umbrien"/>
    <n v="2"/>
    <m/>
    <x v="256"/>
    <x v="486"/>
    <x v="6"/>
    <s v="2013/-/-/-/-"/>
    <s v="2015/-/-/-/-"/>
    <n v="14"/>
    <n v="2014"/>
    <s v="88/-/-/-"/>
    <s v="Alimentari in Orvieto"/>
    <s v="Urlaub Korsika/Umbrien 2014"/>
    <m/>
    <m/>
    <n v="28"/>
    <n v="0"/>
  </r>
  <r>
    <x v="4"/>
    <n v="2012"/>
    <s v="I"/>
    <s v="Umbrien"/>
    <n v="2"/>
    <m/>
    <x v="257"/>
    <x v="487"/>
    <x v="6"/>
    <s v="-/2014/-/-/-"/>
    <s v="-/2016/-/-/-"/>
    <n v="15"/>
    <n v="2014"/>
    <s v="-/87/-/-"/>
    <s v="Alimentari in Orvieto"/>
    <s v="Urlaub Korsika/Umbrien 2014"/>
    <m/>
    <m/>
    <n v="30"/>
    <n v="0"/>
  </r>
  <r>
    <x v="4"/>
    <n v="2012"/>
    <s v="I"/>
    <s v="Umbrien"/>
    <n v="2"/>
    <n v="2"/>
    <x v="258"/>
    <x v="488"/>
    <x v="6"/>
    <s v="-/2015/-/-/-"/>
    <s v="-/2025/-/-/-"/>
    <n v="37"/>
    <n v="2014"/>
    <s v="-/91/-/-"/>
    <s v="Alimentari in Orvieto"/>
    <s v="Urlaub Korsika/Umbrien 2014"/>
    <m/>
    <m/>
    <n v="74"/>
    <n v="74"/>
  </r>
  <r>
    <x v="2"/>
    <n v="2006"/>
    <s v="I"/>
    <s v="Toscana"/>
    <n v="1"/>
    <m/>
    <x v="259"/>
    <x v="11"/>
    <x v="6"/>
    <s v="-/-/-/-/-"/>
    <s v="-/-/-/-/2031"/>
    <n v="50"/>
    <n v="2014"/>
    <s v="-/-/-/-"/>
    <s v="Poliziano"/>
    <s v="Urlaub Korsika/Umbrien 2014"/>
    <m/>
    <m/>
    <n v="50"/>
    <n v="0"/>
  </r>
  <r>
    <x v="1"/>
    <n v="2010"/>
    <s v="I"/>
    <s v="Toscana"/>
    <n v="3"/>
    <m/>
    <x v="259"/>
    <x v="489"/>
    <x v="1"/>
    <s v="-/2016/-/-/-"/>
    <s v="-/2024/-/-/2025"/>
    <n v="30"/>
    <n v="2014"/>
    <s v="-/92/88/-"/>
    <s v="Poliziano"/>
    <s v="Urlaub Korsika/Umbrien 2014"/>
    <m/>
    <m/>
    <n v="90"/>
    <n v="0"/>
  </r>
  <r>
    <x v="1"/>
    <n v="2007"/>
    <s v="I"/>
    <s v="Toscana"/>
    <n v="3"/>
    <m/>
    <x v="259"/>
    <x v="490"/>
    <x v="1"/>
    <s v="2010/-/2013/-/-"/>
    <s v="2019/-/2019/-/-"/>
    <n v="40"/>
    <n v="2014"/>
    <s v="92/-/92/-"/>
    <s v="Poliziano"/>
    <s v="Urlaub Korsika/Umbrien 2014"/>
    <m/>
    <m/>
    <n v="120"/>
    <n v="0"/>
  </r>
  <r>
    <x v="1"/>
    <n v="2010"/>
    <s v="I"/>
    <s v="Toscana"/>
    <n v="3"/>
    <m/>
    <x v="259"/>
    <x v="491"/>
    <x v="5"/>
    <s v="-/2015/2015/-/-"/>
    <s v="-/2025/2025/-/-"/>
    <n v="36"/>
    <n v="2014"/>
    <s v="-/89/93/-"/>
    <s v="Poliziano"/>
    <s v="Urlaub Korsika/Umbrien 2014"/>
    <m/>
    <m/>
    <n v="108"/>
    <n v="0"/>
  </r>
  <r>
    <x v="1"/>
    <n v="2011"/>
    <s v="I"/>
    <s v="Toscana"/>
    <n v="6"/>
    <m/>
    <x v="259"/>
    <x v="174"/>
    <x v="1"/>
    <s v="2015/2015/2014/-/-"/>
    <s v="2025/2024/2021/-/-"/>
    <n v="19"/>
    <n v="2014"/>
    <s v="90+/90/90/-"/>
    <s v="Poliziano"/>
    <s v="Urlaub Korsika/Umbrien 2014"/>
    <m/>
    <m/>
    <n v="114"/>
    <n v="0"/>
  </r>
  <r>
    <x v="8"/>
    <n v="2013"/>
    <s v="F"/>
    <s v="Korsika"/>
    <n v="2"/>
    <m/>
    <x v="260"/>
    <x v="178"/>
    <x v="1"/>
    <s v="-/-/-/-/-"/>
    <s v="-/-/-/-/-"/>
    <n v="14"/>
    <n v="2014"/>
    <s v="-/-/-/-"/>
    <s v="Domaine de Vaccelli"/>
    <s v="Urlaub Korsika/Umbrien 2014"/>
    <m/>
    <m/>
    <n v="28"/>
    <n v="0"/>
  </r>
  <r>
    <x v="1"/>
    <n v="2011"/>
    <s v="F"/>
    <s v="Korsika"/>
    <n v="1"/>
    <m/>
    <x v="260"/>
    <x v="492"/>
    <x v="0"/>
    <s v="-/-/-/-/-"/>
    <s v="-/-/-/-/-"/>
    <n v="25"/>
    <n v="2014"/>
    <s v="-/-/-/-"/>
    <s v="Domaine de Vaccelli"/>
    <s v="Urlaub Korsika/Umbrien 2014"/>
    <m/>
    <m/>
    <n v="25"/>
    <n v="0"/>
  </r>
  <r>
    <x v="4"/>
    <n v="2012"/>
    <s v="F"/>
    <s v="Korsika"/>
    <n v="3"/>
    <m/>
    <x v="260"/>
    <x v="492"/>
    <x v="51"/>
    <s v="-/-/-/-/-"/>
    <s v="-/-/-/-/-"/>
    <n v="25"/>
    <n v="2014"/>
    <s v="-/-/-/-"/>
    <s v="Domaine de Vaccelli"/>
    <s v="Urlaub Korsika/Umbrien 2014"/>
    <m/>
    <m/>
    <n v="75"/>
    <n v="0"/>
  </r>
  <r>
    <x v="6"/>
    <m/>
    <s v="F"/>
    <s v="Korsika"/>
    <n v="6"/>
    <m/>
    <x v="260"/>
    <x v="493"/>
    <x v="51"/>
    <s v="-/-/-/-/-"/>
    <s v="-/-/-/-/-"/>
    <n v="12"/>
    <n v="2014"/>
    <s v="-/-/-/-"/>
    <s v="Domaine de Vaccelli"/>
    <s v="Urlaub Korsika/Umbrien 2014"/>
    <m/>
    <m/>
    <n v="72"/>
    <n v="0"/>
  </r>
  <r>
    <x v="4"/>
    <n v="2012"/>
    <s v="F"/>
    <s v="Korsika"/>
    <n v="6"/>
    <m/>
    <x v="261"/>
    <x v="494"/>
    <x v="51"/>
    <s v="-/-/-/-/-"/>
    <s v="-/-/-/-/-"/>
    <n v="12"/>
    <n v="2014"/>
    <s v="-/-/-/-"/>
    <s v="Domaine de Pratavone"/>
    <s v="Urlaub Korsika/Umbrien 2014"/>
    <m/>
    <m/>
    <n v="72"/>
    <n v="0"/>
  </r>
  <r>
    <x v="1"/>
    <n v="2012"/>
    <s v="F"/>
    <s v="Korsika"/>
    <n v="6"/>
    <m/>
    <x v="261"/>
    <x v="494"/>
    <x v="1"/>
    <s v="-/-/-/-/-"/>
    <s v="-/-/-/-/-"/>
    <n v="12"/>
    <n v="2014"/>
    <s v="-/-/-/-"/>
    <s v="Domaine de Pratavone"/>
    <s v="Urlaub Korsika/Umbrien 2014"/>
    <m/>
    <m/>
    <n v="72"/>
    <n v="0"/>
  </r>
  <r>
    <x v="1"/>
    <n v="2009"/>
    <s v="I"/>
    <s v="Südtirol"/>
    <n v="1"/>
    <m/>
    <x v="262"/>
    <x v="44"/>
    <x v="17"/>
    <s v="-/-/-/-/-"/>
    <s v="-/-/-/-/-"/>
    <n v="24.8"/>
    <n v="2014"/>
    <s v="-/-/-/-"/>
    <s v="MairMair Sterzing"/>
    <s v="Abendessen Sterzing"/>
    <m/>
    <m/>
    <n v="24.8"/>
    <n v="0"/>
  </r>
  <r>
    <x v="4"/>
    <n v="2010"/>
    <s v="I"/>
    <s v="Südtirol"/>
    <n v="1"/>
    <m/>
    <x v="263"/>
    <x v="495"/>
    <x v="22"/>
    <s v="-/-/-/-/-"/>
    <s v="-/-/-/-/-"/>
    <n v="22.6"/>
    <n v="2014"/>
    <s v="-/-/-/-"/>
    <s v="MairMair Sterzing"/>
    <s v="Abendessen Sterzing"/>
    <m/>
    <m/>
    <n v="22.6"/>
    <n v="0"/>
  </r>
  <r>
    <x v="1"/>
    <n v="2009"/>
    <s v="I"/>
    <s v="Südtirol"/>
    <n v="1"/>
    <m/>
    <x v="264"/>
    <x v="496"/>
    <x v="17"/>
    <s v="2014/-/-/-/-"/>
    <s v="2019/-/-/-/-"/>
    <n v="17.899999999999999"/>
    <n v="2014"/>
    <s v="90/-/-/-"/>
    <s v="MairMair Sterzing"/>
    <s v="Abendessen Sterzing"/>
    <m/>
    <m/>
    <n v="17.899999999999999"/>
    <n v="0"/>
  </r>
  <r>
    <x v="2"/>
    <n v="2012"/>
    <s v="I"/>
    <s v="Südtirol"/>
    <n v="1"/>
    <m/>
    <x v="63"/>
    <x v="497"/>
    <x v="30"/>
    <s v="-/-/-/-/-"/>
    <s v="-/-/-/-/-"/>
    <n v="16"/>
    <n v="2014"/>
    <s v="-/-/-/-"/>
    <s v="Kellerei Bozen"/>
    <s v="Ausflug Bozen 2"/>
    <m/>
    <m/>
    <n v="16"/>
    <n v="0"/>
  </r>
  <r>
    <x v="2"/>
    <n v="2010"/>
    <s v="I"/>
    <s v="Südtirol"/>
    <n v="1"/>
    <m/>
    <x v="63"/>
    <x v="95"/>
    <x v="31"/>
    <s v="-/-/-/-/-"/>
    <s v="-/-/-/-/-"/>
    <n v="26"/>
    <n v="2014"/>
    <s v="-/-/-/-"/>
    <s v="Kellerei Bozen"/>
    <s v="Ausflug Bozen 2"/>
    <m/>
    <m/>
    <n v="26"/>
    <n v="0"/>
  </r>
  <r>
    <x v="1"/>
    <n v="2011"/>
    <s v="I"/>
    <s v="Südtirol"/>
    <n v="3"/>
    <m/>
    <x v="63"/>
    <x v="498"/>
    <x v="3"/>
    <s v="-/-/-/-/-"/>
    <s v="-/-/-/-/-"/>
    <n v="19.5"/>
    <n v="2014"/>
    <s v="-/-/-/-"/>
    <s v="Kellerei Bozen"/>
    <s v="Ausflug Bozen 2"/>
    <m/>
    <m/>
    <n v="58.5"/>
    <n v="0"/>
  </r>
  <r>
    <x v="4"/>
    <n v="2013"/>
    <s v="I"/>
    <s v="Südtirol"/>
    <n v="3"/>
    <m/>
    <x v="63"/>
    <x v="499"/>
    <x v="15"/>
    <s v="-/-/2015/-/-"/>
    <s v="-/-/2017/-/-"/>
    <n v="10.5"/>
    <n v="2014"/>
    <s v="-/-/89/-"/>
    <s v="Kellerei Bozen"/>
    <s v="Ausflug Bozen 2"/>
    <m/>
    <m/>
    <n v="31.5"/>
    <n v="0"/>
  </r>
  <r>
    <x v="1"/>
    <n v="2010"/>
    <s v="I"/>
    <s v="Südtirol"/>
    <n v="3"/>
    <m/>
    <x v="131"/>
    <x v="500"/>
    <x v="32"/>
    <s v="-/-/-/-/-"/>
    <s v="-/-/-/-/-"/>
    <n v="17"/>
    <n v="2014"/>
    <s v="-/-/-/85"/>
    <s v="Klosterkellerei Muri-Gries"/>
    <s v="Ausflug Bozen 2"/>
    <m/>
    <m/>
    <n v="51"/>
    <n v="0"/>
  </r>
  <r>
    <x v="6"/>
    <n v="2007"/>
    <s v="I"/>
    <s v="Südtirol"/>
    <n v="3"/>
    <m/>
    <x v="265"/>
    <x v="501"/>
    <x v="6"/>
    <s v="-/-/-/-/-"/>
    <s v="-/-/-/-/-"/>
    <n v="18"/>
    <n v="2014"/>
    <s v="-/-/-/-"/>
    <s v="Klosterkellerei Muri-Gries"/>
    <s v="Ausflug Bozen 2"/>
    <m/>
    <m/>
    <n v="54"/>
    <n v="0"/>
  </r>
  <r>
    <x v="1"/>
    <n v="2011"/>
    <s v="I"/>
    <s v="Südtirol"/>
    <n v="6"/>
    <m/>
    <x v="22"/>
    <x v="502"/>
    <x v="4"/>
    <s v="-/-/-/-/-"/>
    <s v="-/-/-/-/-"/>
    <n v="18"/>
    <n v="2014"/>
    <s v="-/-/-/-"/>
    <s v="Ansitz Waldgries"/>
    <s v="Ausflug Bozen 1"/>
    <m/>
    <m/>
    <n v="108"/>
    <n v="0"/>
  </r>
  <r>
    <x v="4"/>
    <n v="2009"/>
    <s v="A"/>
    <s v="Steiermark"/>
    <n v="1"/>
    <m/>
    <x v="109"/>
    <x v="503"/>
    <x v="75"/>
    <s v="-/-/-/-/-"/>
    <s v="-/-/-/-/-"/>
    <n v="22.679999999999996"/>
    <n v="2014"/>
    <s v="-/-/-/-"/>
    <s v="Wedl"/>
    <s v="Vorbereitung Agape Paul"/>
    <m/>
    <m/>
    <n v="22.679999999999996"/>
    <n v="0"/>
  </r>
  <r>
    <x v="4"/>
    <n v="2008"/>
    <s v="A"/>
    <s v="Burgenland"/>
    <n v="1"/>
    <m/>
    <x v="266"/>
    <x v="504"/>
    <x v="22"/>
    <s v="-/-/-/-/-"/>
    <s v="-/-/-/-/-"/>
    <n v="11.88"/>
    <n v="2014"/>
    <s v="-/-/-/-"/>
    <s v="Wedl"/>
    <s v="Vorbereitung Agape Paul"/>
    <m/>
    <m/>
    <n v="11.88"/>
    <n v="0"/>
  </r>
  <r>
    <x v="4"/>
    <n v="2013"/>
    <s v="I"/>
    <s v="Veneto"/>
    <n v="1"/>
    <m/>
    <x v="252"/>
    <x v="505"/>
    <x v="0"/>
    <s v="-/-/-/-/-"/>
    <s v="-/-/-/-/-"/>
    <n v="4.919999999999999"/>
    <n v="2014"/>
    <s v="-/-/-/-"/>
    <s v="Wedl"/>
    <s v="Vorbereitung Agape Paul"/>
    <m/>
    <m/>
    <n v="4.919999999999999"/>
    <n v="0"/>
  </r>
  <r>
    <x v="4"/>
    <n v="2012"/>
    <s v="I"/>
    <s v="Trient"/>
    <n v="1"/>
    <m/>
    <x v="267"/>
    <x v="19"/>
    <x v="22"/>
    <s v="-/-/-/-/-"/>
    <s v="-/-/-/-/-"/>
    <n v="4.1879999999999997"/>
    <n v="2014"/>
    <s v="-/-/-/-"/>
    <s v="Wedl"/>
    <s v="Vorbereitung Agape Paul"/>
    <m/>
    <m/>
    <n v="4.1879999999999997"/>
    <n v="0"/>
  </r>
  <r>
    <x v="4"/>
    <n v="2013"/>
    <s v="A"/>
    <s v="NÖ"/>
    <n v="1"/>
    <m/>
    <x v="268"/>
    <x v="506"/>
    <x v="66"/>
    <s v="-/-/-/-/-"/>
    <s v="-/-/-/-/-"/>
    <n v="5.04"/>
    <n v="2014"/>
    <s v="-/-/-/-"/>
    <s v="Wedl"/>
    <s v="Vorbereitung Agape Paul"/>
    <m/>
    <m/>
    <n v="5.04"/>
    <n v="0"/>
  </r>
  <r>
    <x v="4"/>
    <n v="2013"/>
    <s v="A"/>
    <s v="Steiermark"/>
    <n v="1"/>
    <m/>
    <x v="180"/>
    <x v="507"/>
    <x v="66"/>
    <s v="-/-/-/-/-"/>
    <s v="-/-/-/-/-"/>
    <n v="4.5200000000000005"/>
    <n v="2014"/>
    <s v="-/-/-/-"/>
    <s v="Wedl"/>
    <s v="Vorbereitung Agape Paul"/>
    <m/>
    <m/>
    <n v="4.5200000000000005"/>
    <n v="0"/>
  </r>
  <r>
    <x v="4"/>
    <n v="2011"/>
    <s v="A"/>
    <s v="NÖ"/>
    <n v="1"/>
    <m/>
    <x v="269"/>
    <x v="508"/>
    <x v="16"/>
    <s v="-/-/-/-/-"/>
    <s v="-/-/-/-/-"/>
    <m/>
    <n v="2014"/>
    <s v="-/-/-/-"/>
    <s v="Metro"/>
    <s v="Vorbereitung Agape Paul"/>
    <m/>
    <m/>
    <n v="0"/>
    <n v="0"/>
  </r>
  <r>
    <x v="4"/>
    <n v="2012"/>
    <s v="A"/>
    <s v="NÖ"/>
    <n v="1"/>
    <m/>
    <x v="270"/>
    <x v="357"/>
    <x v="16"/>
    <s v="-/-/-/-/-"/>
    <s v="-/-/-/-/-"/>
    <m/>
    <n v="2014"/>
    <s v="-/-/-/-"/>
    <s v="Metro"/>
    <s v="Vorbereitung Agape Paul"/>
    <m/>
    <m/>
    <n v="0"/>
    <n v="0"/>
  </r>
  <r>
    <x v="4"/>
    <n v="2012"/>
    <s v="I"/>
    <m/>
    <n v="1"/>
    <m/>
    <x v="271"/>
    <x v="509"/>
    <x v="20"/>
    <s v="-/2014/-/-/-"/>
    <s v="-/2014/-/-/-"/>
    <m/>
    <n v="2014"/>
    <s v="-/83/-/-"/>
    <s v="Metro"/>
    <s v="Vorbereitung Agape Paul"/>
    <m/>
    <m/>
    <n v="0"/>
    <n v="0"/>
  </r>
  <r>
    <x v="1"/>
    <n v="2009"/>
    <s v="I"/>
    <s v="Südtirol"/>
    <n v="3"/>
    <m/>
    <x v="52"/>
    <x v="81"/>
    <x v="1"/>
    <s v="-/-/-/-/-"/>
    <s v="-/-/-/-/-"/>
    <n v="22.5"/>
    <n v="2013"/>
    <s v="-/-/-/-"/>
    <s v="Kellerei Schreckbichl"/>
    <s v="Südtirolurlaub 2013"/>
    <m/>
    <m/>
    <n v="67.5"/>
    <n v="0"/>
  </r>
  <r>
    <x v="4"/>
    <n v="2011"/>
    <s v="I"/>
    <s v="Südtirol"/>
    <n v="3"/>
    <m/>
    <x v="52"/>
    <x v="82"/>
    <x v="15"/>
    <s v="-/-/2015/2013/-"/>
    <s v="-/-/2021/2015/-"/>
    <n v="22.2"/>
    <n v="2013"/>
    <s v="-/-/92/CT89"/>
    <s v="Schreckbichl"/>
    <s v="Südtirolurlaub 2013"/>
    <m/>
    <m/>
    <n v="66.599999999999994"/>
    <n v="0"/>
  </r>
  <r>
    <x v="2"/>
    <n v="2010"/>
    <s v="I"/>
    <s v="Südtirol"/>
    <n v="1"/>
    <n v="1"/>
    <x v="187"/>
    <x v="510"/>
    <x v="59"/>
    <s v="-/-/-/2010/-"/>
    <s v="-/-/-/2020/-"/>
    <n v="24.8"/>
    <n v="2013"/>
    <s v="-/-/-/CT"/>
    <s v="Manincor"/>
    <s v="Südtirolurlaub 2013"/>
    <m/>
    <m/>
    <n v="24.8"/>
    <n v="24.8"/>
  </r>
  <r>
    <x v="4"/>
    <n v="2012"/>
    <s v="I"/>
    <s v="Südtirol"/>
    <n v="3"/>
    <m/>
    <x v="187"/>
    <x v="323"/>
    <x v="18"/>
    <s v="2014/2014/-/-/-"/>
    <s v="2019/2017/-/-/-"/>
    <n v="16.899999999999999"/>
    <n v="2013"/>
    <s v="90/88/-/-"/>
    <s v="Manincor"/>
    <s v="Südtirolurlaub 2013"/>
    <m/>
    <m/>
    <n v="50.699999999999996"/>
    <n v="0"/>
  </r>
  <r>
    <x v="4"/>
    <n v="2012"/>
    <s v="I"/>
    <s v="Südtirol"/>
    <n v="3"/>
    <m/>
    <x v="187"/>
    <x v="322"/>
    <x v="22"/>
    <s v="2014/2014/-/-/-"/>
    <s v="2015/2018/-/-/-"/>
    <n v="16.899999999999999"/>
    <n v="2013"/>
    <s v="87/89/-/-"/>
    <s v="Manincor"/>
    <s v="Südtirolurlaub 2013"/>
    <m/>
    <m/>
    <n v="50.699999999999996"/>
    <n v="0"/>
  </r>
  <r>
    <x v="1"/>
    <n v="2011"/>
    <s v="I"/>
    <s v="Südtirol"/>
    <n v="3"/>
    <m/>
    <x v="187"/>
    <x v="319"/>
    <x v="1"/>
    <s v="2014/-/-/-/-"/>
    <s v="2018/-/-/-/-"/>
    <n v="22.3"/>
    <n v="2013"/>
    <s v="88/-/-/-"/>
    <s v="Manincor"/>
    <s v="Südtirolurlaub 2013"/>
    <m/>
    <m/>
    <n v="66.900000000000006"/>
    <n v="0"/>
  </r>
  <r>
    <x v="1"/>
    <n v="2011"/>
    <s v="I"/>
    <s v="Südtirol"/>
    <n v="3"/>
    <m/>
    <x v="187"/>
    <x v="320"/>
    <x v="17"/>
    <s v="2014/2014/-/-/-"/>
    <s v="2016/2014/-/-/-"/>
    <n v="17.899999999999999"/>
    <n v="2013"/>
    <s v="88/86/-/-"/>
    <s v="Manincor"/>
    <s v="Südtirolurlaub 2013"/>
    <m/>
    <s v="8.9.2016: sensationell"/>
    <n v="53.699999999999996"/>
    <n v="0"/>
  </r>
  <r>
    <x v="4"/>
    <n v="2012"/>
    <s v="I"/>
    <s v="Südtirol"/>
    <n v="6"/>
    <m/>
    <x v="214"/>
    <x v="511"/>
    <x v="15"/>
    <s v="-/2014/-/-/-"/>
    <s v="-/2017/-/-/-"/>
    <n v="19.7"/>
    <n v="2013"/>
    <s v="-/89/-/-"/>
    <s v="Kellerei St. Michael/Eppan"/>
    <s v="Südtirolurlaub 2013"/>
    <m/>
    <m/>
    <n v="118.19999999999999"/>
    <n v="0"/>
  </r>
  <r>
    <x v="4"/>
    <n v="2011"/>
    <s v="I"/>
    <s v="Südtirol"/>
    <n v="3"/>
    <m/>
    <x v="214"/>
    <x v="512"/>
    <x v="22"/>
    <s v="-/2014/-/-/-"/>
    <s v="-/2024/-/-/-"/>
    <n v="18.7"/>
    <n v="2013"/>
    <s v="-/90/-/-"/>
    <s v="Kellerei St. Michael/Eppan"/>
    <s v="Südtirolurlaub 2013"/>
    <m/>
    <m/>
    <n v="56.099999999999994"/>
    <n v="0"/>
  </r>
  <r>
    <x v="1"/>
    <n v="2006"/>
    <s v="I"/>
    <s v="Südtirol"/>
    <n v="3"/>
    <m/>
    <x v="214"/>
    <x v="513"/>
    <x v="3"/>
    <s v="-/-/-/-/-"/>
    <s v="-/-/-/-/-"/>
    <n v="21.4"/>
    <n v="2013"/>
    <s v="-/-/-/-"/>
    <s v="Kellerei St. Michael/Eppan"/>
    <s v="Südtirolurlaub 2013"/>
    <m/>
    <m/>
    <n v="64.199999999999989"/>
    <n v="0"/>
  </r>
  <r>
    <x v="2"/>
    <n v="2009"/>
    <s v="I"/>
    <s v="Südtirol"/>
    <n v="1"/>
    <m/>
    <x v="214"/>
    <x v="514"/>
    <x v="6"/>
    <s v="-/-/-/-/-"/>
    <s v="-/-/-/-/-"/>
    <n v="22.5"/>
    <n v="2013"/>
    <s v="-/-/-/-"/>
    <s v="Kellerei St. Michael/Eppan"/>
    <s v="Südtirolurlaub 2013"/>
    <m/>
    <m/>
    <n v="22.5"/>
    <n v="0"/>
  </r>
  <r>
    <x v="6"/>
    <m/>
    <s v="I"/>
    <s v="Südtirol"/>
    <n v="3"/>
    <m/>
    <x v="188"/>
    <x v="38"/>
    <x v="66"/>
    <s v="-/-/-/-/-"/>
    <s v="-/-/-/-/-"/>
    <n v="16"/>
    <n v="2013"/>
    <s v="-/-/-/-"/>
    <s v="Kellerei Girlan"/>
    <s v="Südtirolurlaub 2013"/>
    <m/>
    <m/>
    <n v="48"/>
    <n v="0"/>
  </r>
  <r>
    <x v="2"/>
    <n v="2011"/>
    <s v="I"/>
    <s v="Südtirol"/>
    <n v="1"/>
    <m/>
    <x v="53"/>
    <x v="515"/>
    <x v="21"/>
    <s v="2014/-/-/-/-"/>
    <s v="2020/-/-/-/-"/>
    <n v="27"/>
    <n v="2013"/>
    <s v="93/-/-/-"/>
    <s v="Kellerei Girlan"/>
    <s v="Südtirolurlaub 2013"/>
    <m/>
    <m/>
    <n v="27"/>
    <n v="0"/>
  </r>
  <r>
    <x v="2"/>
    <n v="2011"/>
    <s v="I"/>
    <s v="Südtirol"/>
    <n v="1"/>
    <n v="1"/>
    <x v="53"/>
    <x v="516"/>
    <x v="30"/>
    <s v="-/-/-/-/-"/>
    <s v="-/-/-/-/-"/>
    <n v="19"/>
    <n v="2013"/>
    <s v="-/-/-/-"/>
    <s v="Kellerei Girlan"/>
    <s v="Südtirolurlaub 2013"/>
    <m/>
    <m/>
    <n v="19"/>
    <n v="19"/>
  </r>
  <r>
    <x v="4"/>
    <n v="2009"/>
    <s v="I"/>
    <s v="Südtirol"/>
    <n v="3"/>
    <m/>
    <x v="53"/>
    <x v="517"/>
    <x v="6"/>
    <s v="-/-/-/-/-"/>
    <s v="-/-/-/-/-"/>
    <n v="15.8"/>
    <n v="2013"/>
    <s v="-/-/-/-"/>
    <s v="Kellerei Girlan"/>
    <s v="Südtirolurlaub 2013"/>
    <m/>
    <m/>
    <n v="47.400000000000006"/>
    <n v="0"/>
  </r>
  <r>
    <x v="1"/>
    <n v="2010"/>
    <s v="I"/>
    <s v="Südtirol"/>
    <n v="3"/>
    <m/>
    <x v="53"/>
    <x v="518"/>
    <x v="1"/>
    <s v="-/-/-/-/-"/>
    <s v="-/-/-/-/-"/>
    <n v="19.600000000000001"/>
    <n v="2013"/>
    <s v="-/-/-/-"/>
    <s v="Kellerei Girlan"/>
    <s v="Südtirolurlaub 2013"/>
    <m/>
    <m/>
    <n v="58.800000000000004"/>
    <n v="0"/>
  </r>
  <r>
    <x v="4"/>
    <n v="2011"/>
    <s v="I"/>
    <s v="Südtirol"/>
    <n v="6"/>
    <m/>
    <x v="53"/>
    <x v="519"/>
    <x v="22"/>
    <s v="-/-/-/-/-"/>
    <s v="-/-/-/-/-"/>
    <n v="15.8"/>
    <n v="2013"/>
    <s v="-/-/-/-"/>
    <s v="Kellerei Girlan"/>
    <s v="Südtirolurlaub 2013"/>
    <m/>
    <m/>
    <n v="94.800000000000011"/>
    <n v="0"/>
  </r>
  <r>
    <x v="1"/>
    <n v="2004"/>
    <s v="I"/>
    <s v="Toscana"/>
    <n v="1"/>
    <m/>
    <x v="272"/>
    <x v="520"/>
    <x v="1"/>
    <s v="2007/-/2013/-/-"/>
    <s v="2016/-/2016/-/-"/>
    <n v="25"/>
    <n v="2013"/>
    <s v="91/-/91/-"/>
    <s v="Hofer Sterzing"/>
    <s v="Wanderung Plose"/>
    <m/>
    <m/>
    <n v="25"/>
    <n v="0"/>
  </r>
  <r>
    <x v="1"/>
    <n v="2008"/>
    <s v="I"/>
    <s v="Südtirol"/>
    <n v="1"/>
    <m/>
    <x v="138"/>
    <x v="193"/>
    <x v="17"/>
    <s v="-/2013/-/-/-"/>
    <s v="-/2020/-/-/-"/>
    <n v="17.5"/>
    <n v="2013"/>
    <s v="-/90/-/-"/>
    <s v="Hofer Sterzing"/>
    <s v="Wanderung Plose"/>
    <m/>
    <m/>
    <n v="17.5"/>
    <n v="0"/>
  </r>
  <r>
    <x v="1"/>
    <n v="2009"/>
    <s v="I"/>
    <s v="Südtirol"/>
    <n v="1"/>
    <m/>
    <x v="53"/>
    <x v="44"/>
    <x v="17"/>
    <s v="-/-/-/-/-"/>
    <s v="-/-/-/-/-"/>
    <n v="17.8"/>
    <n v="2013"/>
    <s v="-/-/-/-"/>
    <s v="Hofer Sterzing"/>
    <s v="Wanderung Plose"/>
    <m/>
    <m/>
    <n v="17.8"/>
    <n v="0"/>
  </r>
  <r>
    <x v="6"/>
    <s v="-"/>
    <s v="I"/>
    <s v="Südtirol"/>
    <n v="1"/>
    <m/>
    <x v="247"/>
    <x v="521"/>
    <x v="0"/>
    <s v="-/-/-/-/-"/>
    <s v="-/-/-/-/-"/>
    <n v="14.95"/>
    <n v="2013"/>
    <s v="-/-/-/-"/>
    <s v="Hofer Sterzing"/>
    <s v="Wanderung Plose"/>
    <m/>
    <m/>
    <n v="14.95"/>
    <n v="0"/>
  </r>
  <r>
    <x v="6"/>
    <s v="-"/>
    <s v="I"/>
    <s v="Südtirol"/>
    <n v="1"/>
    <m/>
    <x v="188"/>
    <x v="522"/>
    <x v="0"/>
    <s v="-/-/-/-/-"/>
    <s v="-/-/-/-/-"/>
    <n v="14.9"/>
    <n v="2013"/>
    <s v="-/-/-/-"/>
    <s v="Hofer Sterzing"/>
    <s v="Wanderung Plose"/>
    <m/>
    <m/>
    <n v="14.9"/>
    <n v="0"/>
  </r>
  <r>
    <x v="2"/>
    <n v="2011"/>
    <s v="I"/>
    <s v="Südtirol"/>
    <n v="1"/>
    <m/>
    <x v="201"/>
    <x v="523"/>
    <x v="19"/>
    <s v="-/-/-/-/-"/>
    <s v="-/-/-/-/-"/>
    <n v="25"/>
    <n v="2013"/>
    <s v="-/-/-/-"/>
    <s v="Eisacktaler Kellerei"/>
    <s v="Wanderung Plose"/>
    <m/>
    <m/>
    <n v="25"/>
    <n v="0"/>
  </r>
  <r>
    <x v="2"/>
    <n v="2012"/>
    <s v="I"/>
    <s v="Südtirol"/>
    <n v="1"/>
    <m/>
    <x v="201"/>
    <x v="523"/>
    <x v="19"/>
    <s v="-/-/-/-/-"/>
    <s v="-/-/-/-/-"/>
    <n v="25"/>
    <n v="2013"/>
    <s v="-/-/-/-"/>
    <s v="Eisacktaler Kellerei"/>
    <s v="Wanderung Plose"/>
    <m/>
    <m/>
    <n v="25"/>
    <n v="0"/>
  </r>
  <r>
    <x v="4"/>
    <n v="2006"/>
    <s v="I"/>
    <s v="Südtirol"/>
    <n v="3"/>
    <m/>
    <x v="201"/>
    <x v="524"/>
    <x v="6"/>
    <s v="-/-/-/-/-"/>
    <s v="-/-/-/-/-"/>
    <n v="12"/>
    <n v="2013"/>
    <s v="-/-/-/-"/>
    <s v="Eisacktaler Kellerei"/>
    <s v="Wanderung Plose"/>
    <m/>
    <m/>
    <n v="36"/>
    <n v="0"/>
  </r>
  <r>
    <x v="4"/>
    <n v="2011"/>
    <s v="I"/>
    <s v="Südtirol"/>
    <n v="1"/>
    <m/>
    <x v="201"/>
    <x v="525"/>
    <x v="19"/>
    <s v="-/-/-/-/-"/>
    <s v="-/-/-/-/-"/>
    <n v="20"/>
    <n v="2013"/>
    <s v="-/-/-/-"/>
    <s v="Eisacktaler Kellerei"/>
    <s v="Wanderung Plose"/>
    <m/>
    <m/>
    <n v="20"/>
    <n v="0"/>
  </r>
  <r>
    <x v="4"/>
    <n v="2011"/>
    <s v="I"/>
    <s v="Südtirol"/>
    <n v="1"/>
    <m/>
    <x v="201"/>
    <x v="526"/>
    <x v="63"/>
    <s v="-/-/-/-/-"/>
    <s v="-/-/-/-/-"/>
    <n v="20"/>
    <n v="2013"/>
    <s v="-/-/-/-"/>
    <s v="Eisacktaler Kellerei"/>
    <s v="Wanderung Plose"/>
    <m/>
    <m/>
    <n v="20"/>
    <n v="0"/>
  </r>
  <r>
    <x v="4"/>
    <n v="2012"/>
    <s v="I"/>
    <s v="Südtirol"/>
    <n v="6"/>
    <m/>
    <x v="201"/>
    <x v="527"/>
    <x v="19"/>
    <s v="2014/-/-/-/-"/>
    <s v="2016/-/-/-/-"/>
    <n v="12.5"/>
    <n v="2013"/>
    <s v="87/-/-/-"/>
    <s v="Eisacktaler Kellerei"/>
    <s v="Wanderung Plose"/>
    <m/>
    <m/>
    <n v="75"/>
    <n v="0"/>
  </r>
  <r>
    <x v="1"/>
    <n v="2005"/>
    <s v="I"/>
    <s v="Lombardei"/>
    <n v="1"/>
    <m/>
    <x v="273"/>
    <x v="528"/>
    <x v="76"/>
    <s v="-/-/-/-/-"/>
    <s v="-/-/-/-/-"/>
    <n v="15.8"/>
    <n v="2013"/>
    <s v="-/-/-/-"/>
    <s v="Hofer Sterzing"/>
    <s v="Einkauf Hofer Sterzing"/>
    <m/>
    <m/>
    <n v="15.8"/>
    <n v="0"/>
  </r>
  <r>
    <x v="4"/>
    <n v="2012"/>
    <s v="I"/>
    <s v="Südtirol"/>
    <n v="1"/>
    <m/>
    <x v="201"/>
    <x v="529"/>
    <x v="63"/>
    <s v="2014/-/2014/-/-"/>
    <s v="2017/-/2016/-/-"/>
    <n v="10.5"/>
    <n v="2013"/>
    <s v="88/-/88/-"/>
    <s v="Hofer Sterzing"/>
    <s v="Einkauf Hofer Sterzing"/>
    <m/>
    <m/>
    <n v="10.5"/>
    <n v="0"/>
  </r>
  <r>
    <x v="4"/>
    <n v="2011"/>
    <s v="I"/>
    <s v="Südtirol"/>
    <n v="1"/>
    <m/>
    <x v="201"/>
    <x v="527"/>
    <x v="19"/>
    <s v="-/-/-/-/-"/>
    <s v="-/-/-/-/-"/>
    <n v="11"/>
    <n v="2013"/>
    <s v="-/-/-/-"/>
    <s v="Hofer Sterzing"/>
    <s v="Einkauf Hofer Sterzing"/>
    <m/>
    <m/>
    <n v="11"/>
    <n v="0"/>
  </r>
  <r>
    <x v="4"/>
    <n v="2011"/>
    <s v="I"/>
    <s v="Südtirol"/>
    <n v="1"/>
    <m/>
    <x v="201"/>
    <x v="530"/>
    <x v="16"/>
    <s v="-/-/-/-/-"/>
    <s v="-/-/-/-/-"/>
    <n v="10.5"/>
    <n v="2013"/>
    <s v="-/-/-/-"/>
    <s v="Hofer Sterzing"/>
    <s v="Einkauf Hofer Sterzing"/>
    <m/>
    <m/>
    <n v="10.5"/>
    <n v="0"/>
  </r>
  <r>
    <x v="1"/>
    <n v="2011"/>
    <s v="I"/>
    <s v="Toscana"/>
    <n v="6"/>
    <m/>
    <x v="274"/>
    <x v="4"/>
    <x v="1"/>
    <s v="2013/-/2013/-/-"/>
    <s v="2015/-/2017/-/-"/>
    <n v="8.5"/>
    <n v="2013"/>
    <s v="87/-/89/-"/>
    <s v="Tenuta di Ghizzano"/>
    <s v="Urlaub Korsika/Toskana 2013"/>
    <m/>
    <m/>
    <n v="51"/>
    <n v="0"/>
  </r>
  <r>
    <x v="2"/>
    <n v="2008"/>
    <s v="I"/>
    <s v="Toscana"/>
    <n v="2"/>
    <m/>
    <x v="274"/>
    <x v="531"/>
    <x v="6"/>
    <s v="-/-/-/-/-"/>
    <s v="-/-/-/-/-"/>
    <n v="18"/>
    <n v="2013"/>
    <s v="-/-/-/-"/>
    <s v="Tenuta di Ghizzano"/>
    <s v="Urlaub Korsika/Toskana 2013"/>
    <m/>
    <m/>
    <n v="36"/>
    <n v="0"/>
  </r>
  <r>
    <x v="1"/>
    <n v="2010"/>
    <s v="I"/>
    <s v="Toscana"/>
    <n v="3"/>
    <m/>
    <x v="274"/>
    <x v="532"/>
    <x v="1"/>
    <s v="2013/-/2015/-/-"/>
    <s v="2016/-/2025/-/-"/>
    <n v="21"/>
    <n v="2013"/>
    <s v="88/-/93/-"/>
    <s v="Tenuta di Ghizzano"/>
    <s v="Urlaub Korsika/Toskana 2013"/>
    <m/>
    <m/>
    <n v="63"/>
    <n v="0"/>
  </r>
  <r>
    <x v="1"/>
    <n v="2009"/>
    <s v="I"/>
    <s v="Toscana"/>
    <n v="3"/>
    <m/>
    <x v="274"/>
    <x v="533"/>
    <x v="1"/>
    <s v="2014/-/2014/-/-"/>
    <s v="2024/-/2024/-/-"/>
    <n v="32"/>
    <n v="2013"/>
    <s v="94+/-/94+/91+/CT91,6"/>
    <s v="Tenuta di Ghizzano"/>
    <s v="Urlaub Korsika/Toskana 2013"/>
    <m/>
    <m/>
    <n v="96"/>
    <n v="0"/>
  </r>
  <r>
    <x v="1"/>
    <n v="2011"/>
    <s v="I"/>
    <s v="Toscana"/>
    <n v="2"/>
    <m/>
    <x v="275"/>
    <x v="534"/>
    <x v="5"/>
    <s v="-/-/-/-/-"/>
    <s v="-/-/-/-/-"/>
    <n v="18"/>
    <n v="2013"/>
    <s v="-/-/-/-"/>
    <s v="Enothek in Volterra"/>
    <s v="Urlaub Korsika/Toskana 2013"/>
    <m/>
    <m/>
    <n v="36"/>
    <n v="0"/>
  </r>
  <r>
    <x v="1"/>
    <n v="2008"/>
    <s v="I"/>
    <m/>
    <n v="1"/>
    <m/>
    <x v="276"/>
    <x v="411"/>
    <x v="1"/>
    <s v="-/-/-/-/-"/>
    <s v="-/-/-/-/-"/>
    <n v="15"/>
    <n v="2013"/>
    <s v="-/-/-/-"/>
    <s v="Enothek in Volterra"/>
    <s v="Urlaub Korsika/Toskana 2013"/>
    <m/>
    <m/>
    <n v="15"/>
    <n v="0"/>
  </r>
  <r>
    <x v="1"/>
    <n v="2010"/>
    <s v="I"/>
    <s v="Toscana"/>
    <n v="3"/>
    <m/>
    <x v="130"/>
    <x v="535"/>
    <x v="1"/>
    <s v="2014/2016/-/-/-"/>
    <s v="2022/2027/-/-/-"/>
    <n v="15.5"/>
    <n v="2013"/>
    <s v="91/91/-/-"/>
    <s v="Enoteca di Fonterutoli"/>
    <s v="Urlaub Korsika/Toskana 2013"/>
    <m/>
    <m/>
    <n v="46.5"/>
    <n v="0"/>
  </r>
  <r>
    <x v="4"/>
    <n v="2011"/>
    <s v="F"/>
    <s v="Korsika"/>
    <n v="2"/>
    <m/>
    <x v="277"/>
    <x v="536"/>
    <x v="77"/>
    <s v="-/-/-/-/-"/>
    <s v="-/-/-/-/-"/>
    <n v="19.600000000000001"/>
    <n v="2013"/>
    <s v="-/-/-/-"/>
    <s v="A Cantina L'Orriu"/>
    <s v="Urlaub Korsika/Toskana 2013"/>
    <m/>
    <m/>
    <n v="39.200000000000003"/>
    <n v="0"/>
  </r>
  <r>
    <x v="4"/>
    <n v="2012"/>
    <s v="F"/>
    <s v="Korsika"/>
    <n v="2"/>
    <m/>
    <x v="277"/>
    <x v="537"/>
    <x v="51"/>
    <s v="-/-/-/-/-"/>
    <s v="-/-/-/-/-"/>
    <n v="19.600000000000001"/>
    <n v="2013"/>
    <s v="91/-/-/-"/>
    <s v="A Cantina L'Orriu"/>
    <s v="Urlaub Korsika/Toskana 2013"/>
    <m/>
    <m/>
    <n v="39.200000000000003"/>
    <n v="0"/>
  </r>
  <r>
    <x v="1"/>
    <n v="2010"/>
    <s v="F"/>
    <s v="Korsika"/>
    <n v="1"/>
    <m/>
    <x v="277"/>
    <x v="538"/>
    <x v="1"/>
    <s v="-/-/-/-/-"/>
    <s v="-/-/-/-/-"/>
    <n v="38"/>
    <n v="2013"/>
    <s v="-/-/-/-"/>
    <s v="A Cantina L'Orriu"/>
    <s v="Urlaub Korsika/Toskana 2013"/>
    <m/>
    <m/>
    <n v="38"/>
    <n v="0"/>
  </r>
  <r>
    <x v="1"/>
    <n v="2011"/>
    <s v="F"/>
    <s v="Korsika"/>
    <n v="1"/>
    <m/>
    <x v="278"/>
    <x v="539"/>
    <x v="1"/>
    <s v="-/-/-/-/-"/>
    <s v="-/-/-/-/-"/>
    <n v="10"/>
    <n v="2013"/>
    <s v="-/-/-/-"/>
    <s v="Cave Sartenaise"/>
    <s v="Urlaub Korsika/Toskana 2013"/>
    <m/>
    <m/>
    <n v="10"/>
    <n v="0"/>
  </r>
  <r>
    <x v="4"/>
    <n v="2011"/>
    <s v="F"/>
    <s v="Korsika"/>
    <n v="1"/>
    <m/>
    <x v="279"/>
    <x v="540"/>
    <x v="51"/>
    <s v="-/-/-/-/-"/>
    <s v="-/-/-/-/-"/>
    <n v="10"/>
    <n v="2013"/>
    <s v="-/-/-/-"/>
    <s v="Cave Sartenaise"/>
    <s v="Urlaub Korsika/Toskana 2013"/>
    <m/>
    <m/>
    <n v="10"/>
    <n v="0"/>
  </r>
  <r>
    <x v="4"/>
    <n v="2012"/>
    <s v="F"/>
    <s v="Korsika"/>
    <n v="1"/>
    <m/>
    <x v="280"/>
    <x v="541"/>
    <x v="51"/>
    <s v="-/-/-/-/-"/>
    <s v="-/-/-/-/-"/>
    <n v="14"/>
    <n v="2013"/>
    <s v="-/-/-/-"/>
    <s v="Cave Sartenaise"/>
    <s v="Urlaub Korsika/Toskana 2013"/>
    <m/>
    <m/>
    <n v="14"/>
    <n v="0"/>
  </r>
  <r>
    <x v="1"/>
    <n v="2010"/>
    <s v="F"/>
    <s v="Korsika"/>
    <n v="1"/>
    <m/>
    <x v="281"/>
    <x v="542"/>
    <x v="1"/>
    <s v="-/-/-/-/-"/>
    <s v="-/-/-/-/-"/>
    <n v="15"/>
    <n v="2013"/>
    <s v="-/-/-/-"/>
    <s v="Cave Sartenaise"/>
    <s v="Urlaub Korsika/Toskana 2013"/>
    <m/>
    <m/>
    <n v="15"/>
    <n v="0"/>
  </r>
  <r>
    <x v="1"/>
    <n v="2011"/>
    <s v="F"/>
    <s v="Korsika"/>
    <n v="1"/>
    <m/>
    <x v="280"/>
    <x v="541"/>
    <x v="1"/>
    <s v="-/-/-/-/-"/>
    <s v="-/-/-/-/-"/>
    <n v="14"/>
    <n v="2013"/>
    <s v="-/-/-/-"/>
    <s v="Cave Sartenaise"/>
    <s v="Urlaub Korsika/Toskana 2013"/>
    <m/>
    <m/>
    <n v="14"/>
    <n v="0"/>
  </r>
  <r>
    <x v="4"/>
    <n v="2012"/>
    <s v="F"/>
    <s v="Korsika"/>
    <n v="1"/>
    <m/>
    <x v="278"/>
    <x v="539"/>
    <x v="77"/>
    <s v="-/-/-/-/-"/>
    <s v="-/-/-/-/-"/>
    <n v="19"/>
    <n v="2013"/>
    <s v="-/-/-/-"/>
    <s v="Cave Sartenaise"/>
    <s v="Urlaub Korsika/Toskana 2013"/>
    <m/>
    <m/>
    <n v="19"/>
    <n v="0"/>
  </r>
  <r>
    <x v="1"/>
    <n v="2009"/>
    <s v="F"/>
    <s v="Korsika"/>
    <n v="6"/>
    <m/>
    <x v="282"/>
    <x v="543"/>
    <x v="1"/>
    <s v="-/-/-/-/-"/>
    <s v="-/-/-/-/-"/>
    <n v="16"/>
    <n v="2013"/>
    <s v="-/-/-/-"/>
    <s v="Domaine de Terraccia"/>
    <s v="Urlaub Korsika/Toskana 2013"/>
    <m/>
    <m/>
    <n v="96"/>
    <n v="0"/>
  </r>
  <r>
    <x v="1"/>
    <n v="2010"/>
    <s v="F"/>
    <s v="Korsika"/>
    <n v="3"/>
    <m/>
    <x v="282"/>
    <x v="544"/>
    <x v="78"/>
    <s v="-/-/-/-/-"/>
    <s v="-/-/-/-/-"/>
    <n v="10"/>
    <n v="2013"/>
    <s v="-/-/-/-"/>
    <s v="Domaine de Terraccia"/>
    <s v="Urlaub Korsika/Toskana 2013"/>
    <m/>
    <m/>
    <n v="30"/>
    <n v="0"/>
  </r>
  <r>
    <x v="8"/>
    <n v="2012"/>
    <s v="F"/>
    <s v="Korsika"/>
    <n v="6"/>
    <m/>
    <x v="282"/>
    <x v="545"/>
    <x v="66"/>
    <s v="-/-/-/-/-"/>
    <s v="-/-/-/-/-"/>
    <n v="10"/>
    <n v="2013"/>
    <s v="-/-/-/-"/>
    <s v="Domaine de Terraccia"/>
    <s v="Urlaub Korsika/Toskana 2013"/>
    <m/>
    <m/>
    <n v="60"/>
    <n v="0"/>
  </r>
  <r>
    <x v="4"/>
    <n v="2012"/>
    <s v="F"/>
    <s v="Korsika"/>
    <n v="3"/>
    <m/>
    <x v="282"/>
    <x v="546"/>
    <x v="51"/>
    <s v="-/-/-/-/-"/>
    <s v="-/-/-/-/-"/>
    <n v="10"/>
    <n v="2013"/>
    <s v="-/-/-/-"/>
    <s v="Domaine de Terraccia"/>
    <s v="Urlaub Korsika/Toskana 2013"/>
    <m/>
    <m/>
    <n v="30"/>
    <n v="0"/>
  </r>
  <r>
    <x v="6"/>
    <m/>
    <s v="F"/>
    <s v="Korsika"/>
    <n v="3"/>
    <m/>
    <x v="283"/>
    <x v="547"/>
    <x v="22"/>
    <s v="-/-/-/-/-"/>
    <s v="-/-/-/-/-"/>
    <n v="12"/>
    <n v="2013"/>
    <s v="-/-/-/-"/>
    <s v="Vignerons d'Aghione (?)"/>
    <s v="Urlaub Korsika/Toskana 2013"/>
    <m/>
    <m/>
    <n v="36"/>
    <n v="0"/>
  </r>
  <r>
    <x v="4"/>
    <n v="2012"/>
    <s v="F"/>
    <s v="Korsika"/>
    <n v="3"/>
    <m/>
    <x v="278"/>
    <x v="539"/>
    <x v="77"/>
    <s v="-/-/-/-/-"/>
    <s v="-/-/-/-/-"/>
    <n v="10"/>
    <n v="2013"/>
    <s v="-/-/-/-"/>
    <s v="Domaine de Tanella"/>
    <s v="Urlaub Korsika/Toskana 2013"/>
    <m/>
    <m/>
    <n v="30"/>
    <n v="0"/>
  </r>
  <r>
    <x v="1"/>
    <n v="2010"/>
    <s v="F"/>
    <s v="Korsika"/>
    <n v="3"/>
    <m/>
    <x v="278"/>
    <x v="539"/>
    <x v="1"/>
    <s v="-/-/-/-/-"/>
    <s v="-/-/-/-/-"/>
    <n v="10"/>
    <n v="2013"/>
    <s v="-/-/-/-"/>
    <s v="Domaine de Tanella"/>
    <s v="Urlaub Korsika/Toskana 2013"/>
    <m/>
    <m/>
    <n v="30"/>
    <n v="0"/>
  </r>
  <r>
    <x v="1"/>
    <n v="2010"/>
    <s v="F"/>
    <s v="Korsika"/>
    <n v="3"/>
    <m/>
    <x v="278"/>
    <x v="548"/>
    <x v="1"/>
    <s v="-/-/-/-/-"/>
    <s v="-/-/-/-/-"/>
    <n v="15"/>
    <n v="2013"/>
    <s v="-/-/-/-"/>
    <s v="Domaine de Tanella"/>
    <s v="Urlaub Korsika/Toskana 2013"/>
    <m/>
    <m/>
    <n v="45"/>
    <n v="0"/>
  </r>
  <r>
    <x v="4"/>
    <n v="2011"/>
    <s v="A"/>
    <s v="Steiermark"/>
    <n v="6"/>
    <m/>
    <x v="177"/>
    <x v="480"/>
    <x v="15"/>
    <s v="-/-/-/-/-"/>
    <s v="-/-/-/-/-"/>
    <n v="9.5"/>
    <n v="2013"/>
    <s v="-/-/-/-"/>
    <s v="Gottardi"/>
    <s v="Kindergartenwochenende"/>
    <m/>
    <m/>
    <n v="57"/>
    <n v="0"/>
  </r>
  <r>
    <x v="1"/>
    <n v="2010"/>
    <s v="I"/>
    <m/>
    <n v="3"/>
    <m/>
    <x v="284"/>
    <x v="209"/>
    <x v="3"/>
    <s v="-/-/-/-/-"/>
    <s v="-/-/-/-/-"/>
    <m/>
    <n v="2013"/>
    <s v="-/-/-/-"/>
    <s v="Ostergeschenk Eltern"/>
    <s v="Ostergeschenk Eltern"/>
    <m/>
    <m/>
    <n v="0"/>
    <n v="0"/>
  </r>
  <r>
    <x v="1"/>
    <n v="2010"/>
    <s v="I"/>
    <s v="Toscana"/>
    <n v="3"/>
    <m/>
    <x v="102"/>
    <x v="549"/>
    <x v="0"/>
    <s v="-/-/2013/-/-"/>
    <s v="-/-/2016/-/-"/>
    <m/>
    <n v="2013"/>
    <s v="-/-/(87-89)/-"/>
    <s v="Ostergeschenk Eltern"/>
    <s v="Ostergeschenk Eltern"/>
    <m/>
    <m/>
    <n v="0"/>
    <n v="0"/>
  </r>
  <r>
    <x v="1"/>
    <n v="2010"/>
    <s v="A"/>
    <s v="Burgenland"/>
    <n v="2"/>
    <m/>
    <x v="285"/>
    <x v="550"/>
    <x v="53"/>
    <s v="-/-/-/-/-"/>
    <s v="-/-/-/-/-"/>
    <m/>
    <n v="2013"/>
    <s v="-/-/-/-"/>
    <s v="Gemeinsam mit Andreas Friedl"/>
    <s v="Gemeinsam mit Andreas Friedl"/>
    <m/>
    <m/>
    <n v="0"/>
    <n v="0"/>
  </r>
  <r>
    <x v="1"/>
    <n v="2010"/>
    <s v="A"/>
    <s v="Burgenland"/>
    <n v="4"/>
    <m/>
    <x v="285"/>
    <x v="551"/>
    <x v="66"/>
    <s v="-/-/-/-/-"/>
    <s v="-/-/-/-/-"/>
    <m/>
    <n v="2013"/>
    <s v="-/-/-/-"/>
    <s v="Gemeinsam mit Andreas Friedl"/>
    <s v="Gemeinsam mit Andreas Friedl"/>
    <m/>
    <m/>
    <n v="0"/>
    <n v="0"/>
  </r>
  <r>
    <x v="1"/>
    <n v="2010"/>
    <s v="I"/>
    <s v="Südtirol"/>
    <n v="3"/>
    <m/>
    <x v="186"/>
    <x v="377"/>
    <x v="17"/>
    <s v="-/-/-/-/-"/>
    <s v="-/-/-/-/-"/>
    <n v="13.75"/>
    <n v="2013"/>
    <s v="-/-/-/-"/>
    <s v="Kellerei Terlan"/>
    <s v="Besuch Bozen mit den Kleins/Baumgartners"/>
    <m/>
    <m/>
    <n v="41.25"/>
    <n v="0"/>
  </r>
  <r>
    <x v="1"/>
    <n v="2010"/>
    <s v="I"/>
    <s v="Südtirol"/>
    <n v="3"/>
    <m/>
    <x v="186"/>
    <x v="199"/>
    <x v="3"/>
    <s v="-/-/-/-/-"/>
    <s v="-/-/-/-/-"/>
    <n v="13.75"/>
    <n v="2013"/>
    <s v="-/-/-/-"/>
    <s v="Kellerei Terlan"/>
    <s v="Besuch Bozen mit den Kleins/Baumgartners"/>
    <m/>
    <m/>
    <n v="41.25"/>
    <n v="0"/>
  </r>
  <r>
    <x v="4"/>
    <n v="2011"/>
    <s v="I"/>
    <s v="Südtirol"/>
    <n v="3"/>
    <m/>
    <x v="186"/>
    <x v="552"/>
    <x v="15"/>
    <s v="2014/2014/-/-/-"/>
    <s v="2025/2019/-/-/-"/>
    <n v="24.5"/>
    <n v="2013"/>
    <s v="94/91/91/-"/>
    <s v="Kellerei Terlan"/>
    <s v="Besuch Bozen mit den Kleins/Baumgartners"/>
    <m/>
    <m/>
    <n v="73.5"/>
    <n v="0"/>
  </r>
  <r>
    <x v="4"/>
    <n v="2011"/>
    <s v="I"/>
    <s v="Südtirol"/>
    <n v="3"/>
    <m/>
    <x v="186"/>
    <x v="375"/>
    <x v="22"/>
    <s v="-/-/-/-/-"/>
    <s v="-/-/-/-/-"/>
    <n v="12.75"/>
    <n v="2013"/>
    <s v="-/-/-/-"/>
    <s v="Kellerei Terlan"/>
    <s v="Besuch Bozen mit den Kleins/Baumgartners"/>
    <m/>
    <m/>
    <n v="38.25"/>
    <n v="0"/>
  </r>
  <r>
    <x v="4"/>
    <n v="2012"/>
    <s v="I"/>
    <s v="Südtirol"/>
    <n v="3"/>
    <m/>
    <x v="186"/>
    <x v="553"/>
    <x v="15"/>
    <s v="2014/-/-/-/-"/>
    <s v="2020/-/-/-/-"/>
    <n v="11.35"/>
    <n v="2013"/>
    <s v="92/-/-/-"/>
    <s v="Kellerei Terlan"/>
    <s v="Besuch Bozen mit den Kleins/Baumgartners"/>
    <m/>
    <m/>
    <n v="34.049999999999997"/>
    <n v="0"/>
  </r>
  <r>
    <x v="1"/>
    <n v="2012"/>
    <s v="F"/>
    <m/>
    <n v="12"/>
    <m/>
    <x v="132"/>
    <x v="180"/>
    <x v="1"/>
    <s v="-/-/-/-/-"/>
    <s v="-/-/-/-/-"/>
    <n v="7.5"/>
    <n v="2013"/>
    <s v="-/-/-/-"/>
    <s v="Gottardi"/>
    <s v="Einkauf Gottardi"/>
    <m/>
    <m/>
    <n v="90"/>
    <n v="0"/>
  </r>
  <r>
    <x v="4"/>
    <n v="2011"/>
    <s v="A"/>
    <s v="NÖ"/>
    <n v="0"/>
    <m/>
    <x v="286"/>
    <x v="554"/>
    <x v="22"/>
    <s v="-/-/-/-/-"/>
    <s v="-/-/-/-/-"/>
    <m/>
    <n v="2012"/>
    <s v="-/-/-/-"/>
    <m/>
    <s v="Moni Apotherzeitungstreffen Krems"/>
    <m/>
    <m/>
    <n v="0"/>
    <n v="0"/>
  </r>
  <r>
    <x v="4"/>
    <n v="2011"/>
    <s v="I"/>
    <s v="Südtirol"/>
    <n v="3"/>
    <m/>
    <x v="187"/>
    <x v="322"/>
    <x v="22"/>
    <s v="-/-/-/-/-"/>
    <s v="-/-/-/-/-"/>
    <n v="16"/>
    <n v="2012"/>
    <s v="-/-/-/-"/>
    <s v="Manincor"/>
    <s v="Urlaub Südtirol 2012"/>
    <m/>
    <m/>
    <n v="48"/>
    <n v="0"/>
  </r>
  <r>
    <x v="4"/>
    <n v="2011"/>
    <s v="I"/>
    <s v="Südtirol"/>
    <n v="3"/>
    <m/>
    <x v="187"/>
    <x v="323"/>
    <x v="18"/>
    <s v="-/-/-/2013/-"/>
    <s v="-/-/-/2016/-"/>
    <n v="16"/>
    <n v="2012"/>
    <s v="-/-/-/CT91,5"/>
    <s v="Manincor"/>
    <s v="Urlaub Südtirol 2012"/>
    <m/>
    <m/>
    <n v="48"/>
    <n v="0"/>
  </r>
  <r>
    <x v="1"/>
    <n v="2010"/>
    <s v="I"/>
    <s v="Südtirol"/>
    <n v="2"/>
    <n v="1"/>
    <x v="187"/>
    <x v="555"/>
    <x v="32"/>
    <s v="-/-/-/-/2012"/>
    <s v="-/-/-/-/2022"/>
    <n v="38.5"/>
    <n v="2012"/>
    <s v="-/-/-/CT93,7"/>
    <s v="Manincor"/>
    <s v="Urlaub Südtirol 2012"/>
    <m/>
    <m/>
    <n v="77"/>
    <n v="38.5"/>
  </r>
  <r>
    <x v="1"/>
    <n v="2009"/>
    <s v="I"/>
    <s v="Südtirol"/>
    <n v="1"/>
    <m/>
    <x v="187"/>
    <x v="318"/>
    <x v="1"/>
    <s v="-/-/-/-/-"/>
    <s v="-/-/-/-/-"/>
    <n v="49"/>
    <n v="2012"/>
    <s v="-/-/-/CT92"/>
    <s v="Manincor"/>
    <s v="Urlaub Südtirol 2012"/>
    <m/>
    <m/>
    <n v="49"/>
    <n v="0"/>
  </r>
  <r>
    <x v="2"/>
    <n v="2010"/>
    <s v="I"/>
    <s v="Südtirol"/>
    <n v="1"/>
    <m/>
    <x v="187"/>
    <x v="510"/>
    <x v="59"/>
    <s v="-/-/-/2010/-"/>
    <s v="-/-/-/2020/-"/>
    <n v="23.5"/>
    <n v="2012"/>
    <s v="-/-/-/CT"/>
    <s v="Manincor"/>
    <s v="Urlaub Südtirol 2012"/>
    <m/>
    <m/>
    <n v="23.5"/>
    <n v="0"/>
  </r>
  <r>
    <x v="1"/>
    <n v="2011"/>
    <s v="I"/>
    <s v="Südtirol"/>
    <n v="0"/>
    <m/>
    <x v="187"/>
    <x v="556"/>
    <x v="1"/>
    <s v="-/2014/-/-/-"/>
    <s v="-/2017/-/-/-"/>
    <m/>
    <n v="2012"/>
    <s v="-/88/-/-"/>
    <s v="Manincor"/>
    <s v="Urlaub Südtirol 2012"/>
    <m/>
    <m/>
    <n v="0"/>
    <n v="0"/>
  </r>
  <r>
    <x v="4"/>
    <n v="2011"/>
    <s v="I"/>
    <s v="Südtirol"/>
    <n v="0"/>
    <m/>
    <x v="187"/>
    <x v="473"/>
    <x v="31"/>
    <s v="-/2014/-/-/-"/>
    <s v="-/2014/-/-/-"/>
    <m/>
    <n v="2012"/>
    <s v="-/85/-/-"/>
    <s v="Manincor"/>
    <s v="Urlaub Südtirol 2012"/>
    <m/>
    <m/>
    <n v="0"/>
    <n v="0"/>
  </r>
  <r>
    <x v="4"/>
    <n v="2011"/>
    <s v="I"/>
    <s v="Südtirol"/>
    <n v="6"/>
    <m/>
    <x v="287"/>
    <x v="242"/>
    <x v="25"/>
    <s v="-/-/-/-/-"/>
    <s v="-/-/-/-/-"/>
    <n v="12"/>
    <n v="2012"/>
    <s v="-/-/-/GR3"/>
    <s v="Weingut Nidrist"/>
    <s v="Urlaub Südtirol 2012"/>
    <m/>
    <m/>
    <n v="72"/>
    <n v="0"/>
  </r>
  <r>
    <x v="1"/>
    <n v="2009"/>
    <s v="I"/>
    <s v="Südtirol"/>
    <n v="3"/>
    <m/>
    <x v="52"/>
    <x v="80"/>
    <x v="17"/>
    <s v="-/-/-/-/-"/>
    <s v="-/-/-/-/-"/>
    <n v="22"/>
    <n v="2012"/>
    <s v="-/-/-/-"/>
    <s v="Kellerei Schreckbichl"/>
    <s v="Urlaub Südtirol 2012"/>
    <m/>
    <m/>
    <n v="66"/>
    <n v="0"/>
  </r>
  <r>
    <x v="1"/>
    <n v="2006"/>
    <s v="I"/>
    <s v="Südtirol"/>
    <n v="3"/>
    <m/>
    <x v="52"/>
    <x v="557"/>
    <x v="4"/>
    <s v="-/-/-/-/-"/>
    <s v="-/-/-/-/-"/>
    <n v="16.899999999999999"/>
    <n v="2012"/>
    <s v="-/-/-/-"/>
    <s v="Kellerei Schreckbichl"/>
    <s v="Urlaub Südtirol 2012"/>
    <m/>
    <m/>
    <n v="50.699999999999996"/>
    <n v="0"/>
  </r>
  <r>
    <x v="4"/>
    <n v="2010"/>
    <s v="I"/>
    <s v="Südtirol"/>
    <n v="3"/>
    <m/>
    <x v="52"/>
    <x v="82"/>
    <x v="15"/>
    <s v="-/2013/-/2012/-"/>
    <s v="-/2016/-/2018/-"/>
    <n v="24.2"/>
    <n v="2012"/>
    <s v="-/89/91/CT90,8"/>
    <s v="Schreckbichl"/>
    <s v="Urlaub Südtirol 2012"/>
    <m/>
    <m/>
    <n v="72.599999999999994"/>
    <n v="0"/>
  </r>
  <r>
    <x v="1"/>
    <n v="2009"/>
    <s v="I"/>
    <s v="Südtirol"/>
    <n v="1"/>
    <m/>
    <x v="52"/>
    <x v="82"/>
    <x v="4"/>
    <s v="-/2013/2013/2013/-"/>
    <s v="-/2017/2015/2020/-"/>
    <n v="41"/>
    <n v="2012"/>
    <s v="-/89/91/GR3, CT88"/>
    <s v="Kellerei Schreckbichl"/>
    <s v="Urlaub Südtirol 2012"/>
    <m/>
    <m/>
    <n v="41"/>
    <n v="0"/>
  </r>
  <r>
    <x v="2"/>
    <n v="2009"/>
    <s v="I"/>
    <s v="Südtirol"/>
    <n v="0"/>
    <m/>
    <x v="52"/>
    <x v="558"/>
    <x v="30"/>
    <s v="-/-/-/-/-"/>
    <s v="-/-/-/-/-"/>
    <m/>
    <n v="2012"/>
    <s v="-/-/-/-"/>
    <s v="Schreckbichl"/>
    <s v="Urlaub Südtirol 2012"/>
    <m/>
    <m/>
    <n v="0"/>
    <n v="0"/>
  </r>
  <r>
    <x v="4"/>
    <n v="2010"/>
    <s v="I"/>
    <s v="Südtirol"/>
    <n v="3"/>
    <m/>
    <x v="186"/>
    <x v="315"/>
    <x v="6"/>
    <s v="-/2014/-/-/-"/>
    <s v="-/2019/-/-/-"/>
    <n v="23.5"/>
    <n v="2012"/>
    <s v="-/91/-/-"/>
    <s v="Kellerei Terlan"/>
    <s v="Urlaub Südtirol 2012"/>
    <m/>
    <m/>
    <n v="70.5"/>
    <n v="0"/>
  </r>
  <r>
    <x v="4"/>
    <n v="2010"/>
    <s v="I"/>
    <s v="Südtirol"/>
    <n v="6"/>
    <m/>
    <x v="186"/>
    <x v="559"/>
    <x v="15"/>
    <s v="2012/2013/2013/-/-"/>
    <s v="2019/2015/2019/-/-"/>
    <n v="18.8"/>
    <n v="2012"/>
    <s v="91/90/91/GR3"/>
    <s v="Kellerei Terlan"/>
    <s v="Urlaub Südtirol 2012"/>
    <m/>
    <m/>
    <n v="112.80000000000001"/>
    <n v="0"/>
  </r>
  <r>
    <x v="4"/>
    <n v="2010"/>
    <s v="I"/>
    <s v="Südtirol"/>
    <n v="1"/>
    <m/>
    <x v="186"/>
    <x v="560"/>
    <x v="21"/>
    <s v="-/2013/-/-/-"/>
    <s v="-/2018/-/-/-"/>
    <n v="23.5"/>
    <n v="2012"/>
    <s v="-/89/-/-"/>
    <s v="Kellerei Terlan"/>
    <s v="Urlaub Südtirol 2012"/>
    <m/>
    <m/>
    <n v="23.5"/>
    <n v="0"/>
  </r>
  <r>
    <x v="4"/>
    <n v="2011"/>
    <s v="I"/>
    <s v="Sardinien"/>
    <n v="12"/>
    <m/>
    <x v="288"/>
    <x v="561"/>
    <x v="51"/>
    <s v="-/-/-/-/-"/>
    <s v="-/-/-/-/-"/>
    <n v="6"/>
    <n v="2012"/>
    <s v="-/-/-/-"/>
    <s v="Azienda Mura"/>
    <s v="Urlaub Sardinien 2012"/>
    <m/>
    <m/>
    <n v="72"/>
    <n v="0"/>
  </r>
  <r>
    <x v="4"/>
    <n v="2011"/>
    <s v="I"/>
    <s v="Sardinien"/>
    <n v="6"/>
    <m/>
    <x v="288"/>
    <x v="562"/>
    <x v="51"/>
    <s v="-/-/-/-/-"/>
    <s v="-/-/-/-/-"/>
    <n v="13"/>
    <n v="2012"/>
    <s v="-/-/-/-"/>
    <s v="Azienda Mura"/>
    <s v="Urlaub Sardinien 2012"/>
    <m/>
    <m/>
    <n v="78"/>
    <n v="0"/>
  </r>
  <r>
    <x v="4"/>
    <n v="2011"/>
    <s v="I"/>
    <s v="Sardinien"/>
    <n v="6"/>
    <m/>
    <x v="288"/>
    <x v="563"/>
    <x v="0"/>
    <s v="-/-/-/-/-"/>
    <s v="-/-/-/-/-"/>
    <n v="16"/>
    <n v="2012"/>
    <s v="-/-/-/-"/>
    <s v="Azienda Mura"/>
    <s v="Urlaub Sardinien 2012"/>
    <m/>
    <m/>
    <n v="96"/>
    <n v="0"/>
  </r>
  <r>
    <x v="1"/>
    <n v="2006"/>
    <s v="I"/>
    <s v="Sardinien"/>
    <n v="1"/>
    <m/>
    <x v="289"/>
    <x v="564"/>
    <x v="4"/>
    <s v="2013/2013/2013/-/-"/>
    <s v="2026/2013/2026/-/-"/>
    <n v="30.9"/>
    <n v="2012"/>
    <s v="94+/88/94+/CT88,4"/>
    <s v="Auchan Olbia"/>
    <s v="Urlaub Sardinien 2012"/>
    <m/>
    <m/>
    <n v="30.9"/>
    <n v="0"/>
  </r>
  <r>
    <x v="4"/>
    <n v="2011"/>
    <s v="I"/>
    <s v="Sardinien"/>
    <n v="2"/>
    <m/>
    <x v="290"/>
    <x v="565"/>
    <x v="51"/>
    <s v="2013/-/2013/-/-"/>
    <s v="2018/-/2018/-/-"/>
    <n v="20.27"/>
    <n v="2012"/>
    <s v="92/-/92/-"/>
    <s v="Auchan Olbia"/>
    <s v="Urlaub Sardinien 2012"/>
    <m/>
    <m/>
    <n v="40.54"/>
    <n v="0"/>
  </r>
  <r>
    <x v="1"/>
    <n v="2007"/>
    <s v="I"/>
    <s v="Sardinien"/>
    <n v="1"/>
    <m/>
    <x v="291"/>
    <x v="566"/>
    <x v="79"/>
    <s v="2013/2013/2013/-/-"/>
    <s v="2017/2017/2017/-/-"/>
    <n v="33.9"/>
    <n v="2012"/>
    <s v="94/89/94/-"/>
    <s v="Auchan Olbia"/>
    <s v="Urlaub Sardinien 2012"/>
    <m/>
    <m/>
    <n v="33.9"/>
    <n v="0"/>
  </r>
  <r>
    <x v="1"/>
    <n v="2008"/>
    <s v="I"/>
    <s v="Sardinien"/>
    <n v="1"/>
    <m/>
    <x v="292"/>
    <x v="567"/>
    <x v="1"/>
    <s v="-/-/-/-/-"/>
    <s v="-/-/-/-/-"/>
    <n v="25"/>
    <n v="2012"/>
    <s v="-/-/-/-"/>
    <s v="Cantina Sociale Dorgali"/>
    <s v="Urlaub Sardinien 2012"/>
    <m/>
    <m/>
    <n v="25"/>
    <n v="0"/>
  </r>
  <r>
    <x v="1"/>
    <n v="2007"/>
    <s v="I"/>
    <s v="Sardinien"/>
    <n v="12"/>
    <m/>
    <x v="292"/>
    <x v="568"/>
    <x v="1"/>
    <s v="-/-/-/-/-"/>
    <s v="-/-/-/-/-"/>
    <n v="10"/>
    <n v="2012"/>
    <s v="-/-/-/-"/>
    <s v="Cantina Sociale Dorgali"/>
    <s v="Urlaub Sardinien 2012"/>
    <m/>
    <m/>
    <n v="120"/>
    <n v="0"/>
  </r>
  <r>
    <x v="1"/>
    <n v="2008"/>
    <s v="I"/>
    <s v="Sardinien"/>
    <n v="6"/>
    <m/>
    <x v="292"/>
    <x v="569"/>
    <x v="47"/>
    <s v="-/-/-/-/-"/>
    <s v="-/-/-/-/-"/>
    <n v="11"/>
    <n v="2012"/>
    <s v="-/-/-/-"/>
    <s v="Cantina Sociale Dorgali"/>
    <s v="Urlaub Sardinien 2012"/>
    <m/>
    <m/>
    <n v="66"/>
    <n v="0"/>
  </r>
  <r>
    <x v="1"/>
    <n v="2010"/>
    <s v="I"/>
    <s v="Sardinien"/>
    <n v="12"/>
    <m/>
    <x v="292"/>
    <x v="570"/>
    <x v="47"/>
    <s v="-/-/-/-/-"/>
    <s v="-/-/-/-/-"/>
    <n v="5.6"/>
    <n v="2012"/>
    <s v="-/-/-/-"/>
    <s v="Cantina Sociale Dorgali"/>
    <s v="Urlaub Sardinien 2012"/>
    <m/>
    <m/>
    <n v="67.199999999999989"/>
    <n v="0"/>
  </r>
  <r>
    <x v="4"/>
    <n v="2009"/>
    <s v="I"/>
    <m/>
    <n v="3"/>
    <m/>
    <x v="293"/>
    <x v="571"/>
    <x v="80"/>
    <s v="-/-/-/-/-"/>
    <s v="-/-/-/-/-"/>
    <n v="18.5"/>
    <n v="2012"/>
    <s v="-/-/-/-"/>
    <s v="Seghezzo/Santa Margherita Ligure"/>
    <s v="Urlaub Cinque Terre"/>
    <m/>
    <m/>
    <n v="55.5"/>
    <n v="0"/>
  </r>
  <r>
    <x v="4"/>
    <m/>
    <s v="I"/>
    <m/>
    <n v="3"/>
    <m/>
    <x v="294"/>
    <x v="0"/>
    <x v="0"/>
    <s v="-/-/-/-/-"/>
    <s v="-/-/-/-/-"/>
    <n v="14"/>
    <n v="2012"/>
    <s v="-/-/-/-"/>
    <s v="Seghezzo/Santa Margherita Ligure"/>
    <s v="Urlaub Cinque Terre"/>
    <m/>
    <m/>
    <n v="42"/>
    <n v="0"/>
  </r>
  <r>
    <x v="2"/>
    <n v="2009"/>
    <s v="I"/>
    <s v="Ligurien"/>
    <n v="2"/>
    <n v="1"/>
    <x v="294"/>
    <x v="572"/>
    <x v="6"/>
    <s v="-/-/-/-/-"/>
    <s v="-/-/-/-/-"/>
    <n v="38"/>
    <n v="2012"/>
    <s v="-/-/-/-"/>
    <s v="Seghezzo/Santa Margherita Ligure"/>
    <s v="Urlaub Cinque Terre"/>
    <m/>
    <m/>
    <n v="76"/>
    <n v="38"/>
  </r>
  <r>
    <x v="4"/>
    <n v="2011"/>
    <s v="I"/>
    <m/>
    <n v="3"/>
    <m/>
    <x v="295"/>
    <x v="573"/>
    <x v="66"/>
    <s v="-/-/-/-/-"/>
    <s v="-/-/-/-/-"/>
    <n v="16"/>
    <n v="2012"/>
    <s v="-/-/-/-"/>
    <s v="Enotec Vernazza"/>
    <s v="Urlaub Cinque Terre"/>
    <m/>
    <m/>
    <n v="48"/>
    <n v="0"/>
  </r>
  <r>
    <x v="1"/>
    <n v="2008"/>
    <s v="I"/>
    <s v="Veneto"/>
    <n v="3"/>
    <m/>
    <x v="296"/>
    <x v="574"/>
    <x v="66"/>
    <s v="-/-/-/-/-"/>
    <s v="-/-/-/-/-"/>
    <n v="15.73"/>
    <n v="2012"/>
    <s v="-/-/-/GR2"/>
    <s v="Provenca"/>
    <s v="Urlaub Garda 2012"/>
    <m/>
    <m/>
    <n v="47.19"/>
    <n v="0"/>
  </r>
  <r>
    <x v="4"/>
    <n v="2008"/>
    <s v="I"/>
    <s v="Veneto"/>
    <n v="3"/>
    <m/>
    <x v="296"/>
    <x v="575"/>
    <x v="68"/>
    <s v="-/-/-/-/-"/>
    <s v="-/-/-/-/-"/>
    <n v="16.940000000000001"/>
    <n v="2012"/>
    <s v="-/-/-/GR3"/>
    <s v="Provenca"/>
    <s v="Urlaub Garda 2012"/>
    <m/>
    <m/>
    <n v="50.820000000000007"/>
    <n v="0"/>
  </r>
  <r>
    <x v="4"/>
    <n v="2011"/>
    <s v="I"/>
    <s v="Veneto"/>
    <n v="6"/>
    <m/>
    <x v="296"/>
    <x v="576"/>
    <x v="0"/>
    <s v="-/-/-/-/-"/>
    <s v="-/-/-/-/-"/>
    <n v="9.07"/>
    <n v="2012"/>
    <s v="-/-/-/GR2"/>
    <s v="Provenca"/>
    <s v="Urlaub Garda 2012"/>
    <m/>
    <m/>
    <n v="54.42"/>
    <n v="0"/>
  </r>
  <r>
    <x v="4"/>
    <m/>
    <s v="I"/>
    <s v="Veneto"/>
    <n v="6"/>
    <m/>
    <x v="223"/>
    <x v="577"/>
    <x v="0"/>
    <s v="-/-/-/-/-"/>
    <s v="-/-/-/-/-"/>
    <n v="7.5"/>
    <n v="2012"/>
    <s v="-/-/-/GR3"/>
    <s v="Cavalchina"/>
    <s v="Urlaub Garda 2012"/>
    <m/>
    <m/>
    <n v="45"/>
    <n v="0"/>
  </r>
  <r>
    <x v="4"/>
    <n v="2011"/>
    <s v="I"/>
    <s v="Veneto"/>
    <n v="6"/>
    <m/>
    <x v="223"/>
    <x v="578"/>
    <x v="0"/>
    <s v="-/-/-/-/-"/>
    <s v="-/-/-/-/-"/>
    <n v="5.3"/>
    <n v="2012"/>
    <s v="-/-/-/GR2"/>
    <s v="Cavalchina"/>
    <s v="Urlaub Garda 2012"/>
    <m/>
    <m/>
    <n v="31.799999999999997"/>
    <n v="0"/>
  </r>
  <r>
    <x v="4"/>
    <n v="2010"/>
    <s v="I"/>
    <s v="Veneto"/>
    <n v="6"/>
    <m/>
    <x v="297"/>
    <x v="579"/>
    <x v="0"/>
    <s v="-/-/-/-/-"/>
    <s v="-/-/-/-/-"/>
    <n v="8.5"/>
    <n v="2012"/>
    <s v="-/-/-/GR3"/>
    <s v="Monte del Frá"/>
    <s v="Urlaub Garda 2012"/>
    <m/>
    <m/>
    <n v="51"/>
    <n v="0"/>
  </r>
  <r>
    <x v="4"/>
    <n v="2009"/>
    <s v="I"/>
    <s v="Veneto"/>
    <n v="6"/>
    <m/>
    <x v="297"/>
    <x v="580"/>
    <x v="0"/>
    <s v="-/-/-/-/-"/>
    <s v="-/-/-/-/-"/>
    <n v="6.3"/>
    <n v="2012"/>
    <s v="-/-/-/GR2"/>
    <s v="Monte del Frá"/>
    <s v="Urlaub Garda 2012"/>
    <m/>
    <m/>
    <n v="37.799999999999997"/>
    <n v="0"/>
  </r>
  <r>
    <x v="4"/>
    <n v="2011"/>
    <s v="I"/>
    <s v="Veneto"/>
    <n v="6"/>
    <m/>
    <x v="297"/>
    <x v="578"/>
    <x v="0"/>
    <s v="-/-/-/-/-"/>
    <s v="-/-/-/-/-"/>
    <n v="4.3"/>
    <n v="2012"/>
    <s v="-/-/-/GR2"/>
    <s v="Monte del Frá"/>
    <s v="Urlaub Garda 2012"/>
    <m/>
    <m/>
    <n v="25.799999999999997"/>
    <n v="0"/>
  </r>
  <r>
    <x v="6"/>
    <m/>
    <s v="I"/>
    <s v="Lombardei"/>
    <n v="6"/>
    <m/>
    <x v="196"/>
    <x v="136"/>
    <x v="0"/>
    <s v="-/-/-/-/-"/>
    <s v="-/-/-/-/-"/>
    <n v="14.7"/>
    <n v="2012"/>
    <s v="-/-/-/GR2"/>
    <s v="Cantina di Franciacorta"/>
    <s v="Urlaub Garda 2012"/>
    <m/>
    <m/>
    <n v="88.199999999999989"/>
    <n v="0"/>
  </r>
  <r>
    <x v="6"/>
    <n v="2007"/>
    <s v="I"/>
    <s v="Lombardei"/>
    <n v="6"/>
    <m/>
    <x v="298"/>
    <x v="581"/>
    <x v="22"/>
    <s v="-/-/-/-/-"/>
    <s v="-/-/-/-/-"/>
    <n v="22.9"/>
    <n v="2012"/>
    <s v="-/-/-/GR2"/>
    <s v="Cantina di Franciacorta"/>
    <s v="Urlaub Garda 2012"/>
    <m/>
    <m/>
    <n v="137.39999999999998"/>
    <n v="0"/>
  </r>
  <r>
    <x v="6"/>
    <n v="2011"/>
    <s v="I"/>
    <s v="Lombardei"/>
    <n v="6"/>
    <m/>
    <x v="299"/>
    <x v="582"/>
    <x v="66"/>
    <s v="-/-/2018/-/-"/>
    <s v="-/-/2021/-/-"/>
    <n v="18.8"/>
    <n v="2012"/>
    <s v="-/-/91/GR3"/>
    <s v="Cantina di Franciacorta"/>
    <s v="Urlaub Garda 2012"/>
    <m/>
    <m/>
    <n v="112.80000000000001"/>
    <n v="0"/>
  </r>
  <r>
    <x v="1"/>
    <n v="2009"/>
    <s v="I"/>
    <s v="Südtirol"/>
    <n v="3"/>
    <m/>
    <x v="64"/>
    <x v="583"/>
    <x v="32"/>
    <s v="-/-/-/-/-"/>
    <s v="-/-/-/-/-"/>
    <n v="19.5"/>
    <n v="2011"/>
    <s v="-/-/-/-"/>
    <s v="Ansitz Pfitscher"/>
    <s v="Urlaub Südtirol 2011"/>
    <m/>
    <m/>
    <n v="58.5"/>
    <n v="0"/>
  </r>
  <r>
    <x v="1"/>
    <n v="2007"/>
    <s v="I"/>
    <s v="Südtirol"/>
    <n v="3"/>
    <m/>
    <x v="64"/>
    <x v="96"/>
    <x v="1"/>
    <s v="-/-/-/-/-"/>
    <s v="-/-/-/-/-"/>
    <n v="14.5"/>
    <n v="2011"/>
    <s v="-/-/-/-"/>
    <s v="Ansitz Pfitscher"/>
    <s v="Urlaub Südtirol 2011"/>
    <m/>
    <m/>
    <n v="43.5"/>
    <n v="0"/>
  </r>
  <r>
    <x v="4"/>
    <n v="2010"/>
    <s v="I"/>
    <s v="Südtirol"/>
    <n v="3"/>
    <m/>
    <x v="64"/>
    <x v="584"/>
    <x v="0"/>
    <s v="-/-/-/-/-"/>
    <s v="-/-/-/-/-"/>
    <n v="9"/>
    <n v="2011"/>
    <s v="-/-/-/-"/>
    <s v="Ansitz Pfitscher"/>
    <s v="Urlaub Südtirol 2011"/>
    <m/>
    <m/>
    <n v="27"/>
    <n v="0"/>
  </r>
  <r>
    <x v="1"/>
    <n v="2006"/>
    <s v="I"/>
    <s v="Toscana"/>
    <n v="2"/>
    <m/>
    <x v="300"/>
    <x v="585"/>
    <x v="1"/>
    <s v="2010/2010/2013/-/-"/>
    <s v="2018/2015/2018/-/-"/>
    <n v="38"/>
    <n v="2011"/>
    <s v="92/91/92/-"/>
    <s v="Rocca di Frassinello"/>
    <s v="Urlaub Toscana 2011"/>
    <m/>
    <m/>
    <n v="76"/>
    <n v="0"/>
  </r>
  <r>
    <x v="1"/>
    <n v="2006"/>
    <s v="I"/>
    <s v="Toscana"/>
    <n v="4"/>
    <m/>
    <x v="300"/>
    <x v="586"/>
    <x v="1"/>
    <s v="2012/2010/2013/-/-"/>
    <s v="2017/2020/2016/-/-"/>
    <n v="18"/>
    <n v="2011"/>
    <s v="90/91/90/-"/>
    <s v="Rocca di Frassinello"/>
    <s v="Urlaub Toscana 2011"/>
    <m/>
    <m/>
    <n v="72"/>
    <n v="0"/>
  </r>
  <r>
    <x v="1"/>
    <n v="2010"/>
    <s v="I"/>
    <s v="Toscana"/>
    <n v="6"/>
    <m/>
    <x v="301"/>
    <x v="587"/>
    <x v="0"/>
    <s v="2011/-/2013/-/-"/>
    <s v="2014/-/2014/-/-"/>
    <n v="8.4"/>
    <n v="2011"/>
    <s v="90/-/90/-"/>
    <s v="Morrisfarms"/>
    <s v="Urlaub Toscana 2011"/>
    <m/>
    <m/>
    <n v="50.400000000000006"/>
    <n v="0"/>
  </r>
  <r>
    <x v="1"/>
    <n v="2007"/>
    <s v="I"/>
    <s v="Toscana"/>
    <n v="4"/>
    <m/>
    <x v="301"/>
    <x v="588"/>
    <x v="1"/>
    <s v="2010/-/-/-/-"/>
    <s v="2019/-/-/-/-"/>
    <n v="16.399999999999999"/>
    <n v="2011"/>
    <s v="90/-/90/-"/>
    <s v="Morrisfarms"/>
    <s v="Urlaub Toscana 2011"/>
    <m/>
    <m/>
    <n v="65.599999999999994"/>
    <n v="0"/>
  </r>
  <r>
    <x v="1"/>
    <n v="2007"/>
    <s v="I"/>
    <s v="Toscana"/>
    <n v="2"/>
    <m/>
    <x v="301"/>
    <x v="589"/>
    <x v="1"/>
    <s v="2012/2010/-/-/-"/>
    <s v="2027/2010/-/-/-"/>
    <n v="29.5"/>
    <n v="2011"/>
    <s v="93/88/93/-"/>
    <s v="Morrisfarms"/>
    <s v="Urlaub Toscana 2011"/>
    <m/>
    <m/>
    <n v="59"/>
    <n v="0"/>
  </r>
  <r>
    <x v="1"/>
    <n v="2009"/>
    <s v="I"/>
    <s v="Toscana"/>
    <n v="6"/>
    <m/>
    <x v="130"/>
    <x v="179"/>
    <x v="1"/>
    <s v="2011/2013/-/-/-"/>
    <s v="2014/2024/-/-/-"/>
    <n v="16.5"/>
    <n v="2011"/>
    <s v="89+/92/-/-"/>
    <s v="Enoteca di Fonterutoli"/>
    <s v="Urlaub Toscana 2011"/>
    <m/>
    <m/>
    <n v="99"/>
    <n v="0"/>
  </r>
  <r>
    <x v="1"/>
    <n v="2007"/>
    <s v="I"/>
    <s v="Toscana"/>
    <n v="3"/>
    <m/>
    <x v="130"/>
    <x v="590"/>
    <x v="1"/>
    <s v="2010/2007/-/-/-"/>
    <s v="2022/2007/-/-/-"/>
    <n v="37"/>
    <n v="2011"/>
    <s v="92/92/89/GR3, CT90"/>
    <s v="Enoteca di Fonterutoli"/>
    <s v="Urlaub Toscana 2011"/>
    <m/>
    <m/>
    <n v="111"/>
    <n v="0"/>
  </r>
  <r>
    <x v="1"/>
    <n v="2007"/>
    <s v="I"/>
    <s v="Toscana"/>
    <n v="3"/>
    <m/>
    <x v="159"/>
    <x v="246"/>
    <x v="1"/>
    <s v="2012/2014/2013/-/-"/>
    <s v="2022/2022/2016/-/-"/>
    <n v="29"/>
    <n v="2011"/>
    <s v="91/90/91/GR2"/>
    <s v="Enoteca di Fonterutoli"/>
    <s v="Urlaub Toscana 2011"/>
    <m/>
    <m/>
    <n v="87"/>
    <n v="0"/>
  </r>
  <r>
    <x v="4"/>
    <n v="2010"/>
    <s v="I"/>
    <s v="Toscana"/>
    <n v="2"/>
    <m/>
    <x v="302"/>
    <x v="591"/>
    <x v="0"/>
    <s v="-/-/-/-/-"/>
    <s v="-/-/-/-/-"/>
    <n v="33"/>
    <n v="2011"/>
    <s v="-/-/-/-"/>
    <s v="Delikatesseladen in Giglio Porto"/>
    <s v="Urlaub Toscana 2011"/>
    <m/>
    <m/>
    <n v="66"/>
    <n v="0"/>
  </r>
  <r>
    <x v="1"/>
    <n v="2007"/>
    <s v="I"/>
    <s v="Toscana"/>
    <n v="1"/>
    <m/>
    <x v="303"/>
    <x v="592"/>
    <x v="3"/>
    <s v="2012/2010/2015/-/-"/>
    <s v="2022/2015/2027/-/-"/>
    <n v="38"/>
    <n v="2011"/>
    <s v="92/88/92/-"/>
    <s v="Vino e Olio gegenüber Weingut"/>
    <s v="Urlaub Toscana 2011"/>
    <m/>
    <m/>
    <n v="38"/>
    <n v="0"/>
  </r>
  <r>
    <x v="4"/>
    <n v="2010"/>
    <s v="I"/>
    <s v="Veneto"/>
    <n v="6"/>
    <m/>
    <x v="304"/>
    <x v="593"/>
    <x v="0"/>
    <s v="-/-/-/-/-"/>
    <s v="-/-/-/-/-"/>
    <n v="6.5"/>
    <n v="2011"/>
    <s v="-/-/-/-"/>
    <s v="Ottella"/>
    <s v="Urlaub Garda 2011"/>
    <m/>
    <m/>
    <n v="39"/>
    <n v="0"/>
  </r>
  <r>
    <x v="4"/>
    <n v="2008"/>
    <s v="I"/>
    <s v="Veneto"/>
    <n v="3"/>
    <m/>
    <x v="304"/>
    <x v="594"/>
    <x v="68"/>
    <s v="-/-/-/-/-"/>
    <s v="-/-/-/-/-"/>
    <n v="12"/>
    <n v="2011"/>
    <s v="-/-/-/-"/>
    <s v="Ottella"/>
    <s v="Urlaub Garda 2011"/>
    <m/>
    <m/>
    <n v="36"/>
    <n v="0"/>
  </r>
  <r>
    <x v="4"/>
    <n v="2010"/>
    <s v="I"/>
    <s v="Veneto"/>
    <n v="6"/>
    <m/>
    <x v="296"/>
    <x v="593"/>
    <x v="0"/>
    <s v="-/-/-/-/-"/>
    <s v="-/-/-/-/-"/>
    <n v="7"/>
    <n v="2011"/>
    <s v="-/-/-/-"/>
    <s v="Provenca"/>
    <s v="Urlaub Garda 2011"/>
    <m/>
    <m/>
    <n v="42"/>
    <n v="0"/>
  </r>
  <r>
    <x v="4"/>
    <n v="2008"/>
    <s v="I"/>
    <s v="Veneto"/>
    <n v="3"/>
    <m/>
    <x v="296"/>
    <x v="595"/>
    <x v="0"/>
    <s v="-/-/-/-/-"/>
    <s v="-/-/-/-/-"/>
    <n v="17"/>
    <n v="2011"/>
    <s v="-/-/-/-"/>
    <s v="Provenca"/>
    <s v="Urlaub Garda 2011"/>
    <m/>
    <m/>
    <n v="51"/>
    <n v="0"/>
  </r>
  <r>
    <x v="4"/>
    <n v="2010"/>
    <s v="I"/>
    <s v="Veneto"/>
    <n v="6"/>
    <m/>
    <x v="111"/>
    <x v="596"/>
    <x v="0"/>
    <s v="-/-/-/-/-"/>
    <s v="-/-/-/-/-"/>
    <n v="7"/>
    <n v="2011"/>
    <s v="-/-/-/-"/>
    <s v="Roveglia"/>
    <s v="Urlaub Garda 2011"/>
    <m/>
    <m/>
    <n v="42"/>
    <n v="0"/>
  </r>
  <r>
    <x v="4"/>
    <n v="2009"/>
    <s v="I"/>
    <s v="Veneto"/>
    <n v="3"/>
    <m/>
    <x v="111"/>
    <x v="597"/>
    <x v="0"/>
    <s v="-/-/-/-/-"/>
    <s v="-/-/-/-/-"/>
    <n v="11"/>
    <n v="2011"/>
    <s v="-/-/-/-"/>
    <s v="Roveglia"/>
    <s v="Urlaub Garda 2011"/>
    <m/>
    <m/>
    <n v="33"/>
    <n v="0"/>
  </r>
  <r>
    <x v="4"/>
    <n v="2008"/>
    <s v="I"/>
    <s v="Veneto"/>
    <n v="3"/>
    <m/>
    <x v="111"/>
    <x v="598"/>
    <x v="0"/>
    <s v="-/-/-/-/-"/>
    <s v="-/-/-/-/-"/>
    <n v="12.5"/>
    <n v="2011"/>
    <s v="-/-/-/-"/>
    <s v="Roveglia"/>
    <s v="Urlaub Garda 2011"/>
    <m/>
    <m/>
    <n v="37.5"/>
    <n v="0"/>
  </r>
  <r>
    <x v="4"/>
    <n v="2010"/>
    <s v="I"/>
    <s v="Veneto"/>
    <n v="6"/>
    <m/>
    <x v="227"/>
    <x v="599"/>
    <x v="6"/>
    <s v="2013/-/-/-/-"/>
    <s v="2018/-/-/-/-"/>
    <n v="7.666666666666667"/>
    <n v="2011"/>
    <s v="89+/-/90/-"/>
    <s v="Pieropan"/>
    <s v="Urlaub Venedig 2011"/>
    <m/>
    <m/>
    <n v="46"/>
    <n v="0"/>
  </r>
  <r>
    <x v="4"/>
    <n v="2008"/>
    <s v="I"/>
    <s v="Veneto"/>
    <n v="3"/>
    <m/>
    <x v="227"/>
    <x v="600"/>
    <x v="6"/>
    <s v="2012/2011/2013/-/-"/>
    <s v="2018/2013/2018/-/-"/>
    <n v="12"/>
    <n v="2011"/>
    <s v="92/90/92/CT88,1"/>
    <s v="Pieropan"/>
    <s v="Urlaub Venedig 2011"/>
    <m/>
    <m/>
    <n v="36"/>
    <n v="0"/>
  </r>
  <r>
    <x v="4"/>
    <n v="2008"/>
    <s v="I"/>
    <s v="Veneto"/>
    <n v="3"/>
    <n v="2"/>
    <x v="227"/>
    <x v="411"/>
    <x v="28"/>
    <s v="2011/2011/-/-/-"/>
    <s v="2018/2013/-/-/-"/>
    <n v="16"/>
    <n v="2011"/>
    <s v="92/91/92+/CT90,6"/>
    <s v="Pieropan"/>
    <s v="Urlaub Venedig 2011"/>
    <m/>
    <m/>
    <n v="48"/>
    <n v="32"/>
  </r>
  <r>
    <x v="1"/>
    <n v="2008"/>
    <s v="I"/>
    <s v="Veneto"/>
    <n v="6"/>
    <m/>
    <x v="305"/>
    <x v="601"/>
    <x v="0"/>
    <s v="-/-/-/-/-"/>
    <s v="-/-/-/-/-"/>
    <n v="9.8000000000000007"/>
    <n v="2010"/>
    <s v="-/-/-/-"/>
    <s v="Guerrieri Rizzardi"/>
    <s v="Osterurlaub Grado"/>
    <m/>
    <m/>
    <n v="58.800000000000004"/>
    <n v="0"/>
  </r>
  <r>
    <x v="4"/>
    <n v="2008"/>
    <s v="I"/>
    <s v="Südtirol"/>
    <n v="2"/>
    <m/>
    <x v="74"/>
    <x v="602"/>
    <x v="6"/>
    <s v="-/2011/-/2009/-"/>
    <s v="-/2018/-/2015/2026"/>
    <n v="32"/>
    <n v="2010"/>
    <s v="-/90/-/CT89,9"/>
    <s v="Elena Walch"/>
    <s v="Urlaub Tramin 2010"/>
    <m/>
    <m/>
    <n v="64"/>
    <n v="0"/>
  </r>
  <r>
    <x v="4"/>
    <n v="2007"/>
    <s v="I"/>
    <s v="Südtirol"/>
    <n v="4"/>
    <m/>
    <x v="74"/>
    <x v="19"/>
    <x v="22"/>
    <s v="-/-/-/-/-"/>
    <s v="-/-/-/-/-"/>
    <n v="23.3"/>
    <n v="2010"/>
    <s v="-/-/-/-"/>
    <s v="Elena Walch"/>
    <s v="Urlaub Tramin 2010"/>
    <m/>
    <m/>
    <n v="93.2"/>
    <n v="0"/>
  </r>
  <r>
    <x v="1"/>
    <n v="2008"/>
    <s v="I"/>
    <s v="Südtirol"/>
    <n v="2"/>
    <n v="1"/>
    <x v="156"/>
    <x v="235"/>
    <x v="32"/>
    <s v="-/2011/-/-/-"/>
    <s v="-/2013/-/-/-"/>
    <n v="26"/>
    <n v="2010"/>
    <s v="-/88/-/89"/>
    <s v="Franz Haas"/>
    <s v="Urlaub Tramin 2010"/>
    <m/>
    <m/>
    <n v="52"/>
    <n v="26"/>
  </r>
  <r>
    <x v="4"/>
    <n v="2009"/>
    <s v="I"/>
    <s v="Südtirol"/>
    <n v="4"/>
    <m/>
    <x v="156"/>
    <x v="308"/>
    <x v="6"/>
    <s v="2012/2011/2013/-/-"/>
    <s v="2017/2020/2017/-/-"/>
    <n v="15"/>
    <n v="2010"/>
    <s v="91/91/91/-"/>
    <s v="Franz Haas"/>
    <s v="Urlaub Tramin 2010"/>
    <m/>
    <m/>
    <n v="60"/>
    <n v="0"/>
  </r>
  <r>
    <x v="4"/>
    <m/>
    <s v="I"/>
    <s v="Südtirol"/>
    <n v="6"/>
    <m/>
    <x v="236"/>
    <x v="603"/>
    <x v="0"/>
    <s v="-/-/-/-/-"/>
    <s v="-/-/-/-/-"/>
    <n v="8.9"/>
    <n v="2010"/>
    <s v="-/-/-/-"/>
    <s v="Hofstätter"/>
    <s v="Urlaub Tramin 2010"/>
    <m/>
    <m/>
    <n v="53.400000000000006"/>
    <n v="0"/>
  </r>
  <r>
    <x v="1"/>
    <m/>
    <s v="I"/>
    <s v="Marken"/>
    <n v="4"/>
    <m/>
    <x v="306"/>
    <x v="604"/>
    <x v="0"/>
    <s v="-/-/-/-/-"/>
    <s v="-/-/-/-/-"/>
    <m/>
    <n v="2010"/>
    <s v="-/-/-/-"/>
    <s v="Strologo Silvano"/>
    <s v="Urlaub 2010"/>
    <m/>
    <m/>
    <n v="0"/>
    <n v="0"/>
  </r>
  <r>
    <x v="1"/>
    <m/>
    <s v="I"/>
    <s v="Marken"/>
    <n v="1"/>
    <m/>
    <x v="306"/>
    <x v="605"/>
    <x v="0"/>
    <s v="-/-/-/-/-"/>
    <s v="-/-/-/-/-"/>
    <m/>
    <n v="2010"/>
    <s v="-/-/-/-"/>
    <s v="Strologo Silvano"/>
    <s v="Urlaub 2010"/>
    <m/>
    <m/>
    <n v="0"/>
    <n v="0"/>
  </r>
  <r>
    <x v="1"/>
    <m/>
    <s v="I"/>
    <s v="Marken"/>
    <n v="2"/>
    <m/>
    <x v="306"/>
    <x v="606"/>
    <x v="0"/>
    <s v="-/-/-/-/-"/>
    <s v="-/-/-/-/-"/>
    <m/>
    <n v="2010"/>
    <s v="-/-/-/-"/>
    <s v="Strologo Silvano"/>
    <s v="Urlaub 2010"/>
    <m/>
    <m/>
    <n v="0"/>
    <n v="0"/>
  </r>
  <r>
    <x v="2"/>
    <m/>
    <s v="I"/>
    <s v="Marken"/>
    <n v="1"/>
    <m/>
    <x v="306"/>
    <x v="607"/>
    <x v="0"/>
    <s v="-/-/-/-/-"/>
    <s v="-/-/-/-/-"/>
    <m/>
    <n v="2010"/>
    <s v="-/-/-/-"/>
    <s v="Strologo Silvano"/>
    <s v="Urlaub 2010"/>
    <m/>
    <m/>
    <n v="0"/>
    <n v="0"/>
  </r>
  <r>
    <x v="4"/>
    <n v="2005"/>
    <s v="I"/>
    <s v="Marken"/>
    <n v="3"/>
    <m/>
    <x v="307"/>
    <x v="608"/>
    <x v="0"/>
    <s v="-/-/-/-/-"/>
    <s v="-/-/-/-/-"/>
    <n v="11.4"/>
    <n v="2010"/>
    <s v="-/-/90/-"/>
    <s v="Garofoli"/>
    <s v="Urlaub 2010"/>
    <m/>
    <m/>
    <n v="34.200000000000003"/>
    <n v="0"/>
  </r>
  <r>
    <x v="4"/>
    <n v="2008"/>
    <s v="I"/>
    <s v="Marken"/>
    <n v="6"/>
    <m/>
    <x v="307"/>
    <x v="609"/>
    <x v="44"/>
    <s v="-/-/-/-/-"/>
    <s v="-/-/-/-/-"/>
    <n v="9"/>
    <n v="2010"/>
    <s v="-/-/-/-"/>
    <s v="Garofoli"/>
    <s v="Urlaub 2010"/>
    <m/>
    <m/>
    <n v="54"/>
    <n v="0"/>
  </r>
  <r>
    <x v="1"/>
    <n v="2006"/>
    <s v="I"/>
    <s v="Marken"/>
    <n v="2"/>
    <m/>
    <x v="308"/>
    <x v="610"/>
    <x v="0"/>
    <s v="2012/-/2013/-/-"/>
    <s v="2018/-/2018/-/-"/>
    <n v="15"/>
    <n v="2010"/>
    <s v="88/-/88/-"/>
    <s v="Umani Ronchi"/>
    <s v="Urlaub 2010"/>
    <m/>
    <m/>
    <n v="30"/>
    <n v="0"/>
  </r>
  <r>
    <x v="1"/>
    <n v="2006"/>
    <s v="I"/>
    <s v="Marken"/>
    <n v="1"/>
    <m/>
    <x v="308"/>
    <x v="611"/>
    <x v="1"/>
    <s v="2012/-/2013/-/-"/>
    <s v="2021/-/2021/-/-"/>
    <n v="22.5"/>
    <n v="2010"/>
    <s v="90/-/90/GR3"/>
    <s v="Umani Ronchi"/>
    <s v="Urlaub 2010"/>
    <m/>
    <m/>
    <n v="22.5"/>
    <n v="0"/>
  </r>
  <r>
    <x v="1"/>
    <n v="2004"/>
    <s v="I"/>
    <s v="Marken"/>
    <n v="3"/>
    <m/>
    <x v="308"/>
    <x v="612"/>
    <x v="0"/>
    <s v="-/-/-/-/-"/>
    <s v="-/-/-/-/-"/>
    <n v="16"/>
    <n v="2010"/>
    <s v="-/-/-/-"/>
    <s v="Umani Ronchi"/>
    <s v="Urlaub 2010"/>
    <m/>
    <m/>
    <n v="48"/>
    <n v="0"/>
  </r>
  <r>
    <x v="4"/>
    <n v="2007"/>
    <s v="I"/>
    <s v="Marken"/>
    <n v="3"/>
    <m/>
    <x v="308"/>
    <x v="613"/>
    <x v="0"/>
    <s v="-/-/-/-/-"/>
    <s v="-/-/-/-/-"/>
    <n v="11.5"/>
    <n v="2010"/>
    <s v="-/-/-/-"/>
    <s v="Umani Ronchi"/>
    <s v="Urlaub 2010"/>
    <m/>
    <m/>
    <n v="34.5"/>
    <n v="0"/>
  </r>
  <r>
    <x v="4"/>
    <n v="2006"/>
    <s v="I"/>
    <s v="Marken"/>
    <n v="3"/>
    <m/>
    <x v="308"/>
    <x v="614"/>
    <x v="44"/>
    <s v="2010/-/2013/-/-"/>
    <s v="2016/-/2016/-/-"/>
    <n v="13"/>
    <n v="2010"/>
    <s v="90/-/90/-"/>
    <s v="Umani Ronchi"/>
    <s v="Urlaub 2010"/>
    <m/>
    <m/>
    <n v="39"/>
    <n v="0"/>
  </r>
  <r>
    <x v="1"/>
    <n v="2006"/>
    <s v="I"/>
    <s v="Marken"/>
    <n v="1"/>
    <m/>
    <x v="309"/>
    <x v="615"/>
    <x v="0"/>
    <s v="-/-/-/-/-"/>
    <s v="-/-/-/-/-"/>
    <n v="20"/>
    <n v="2010"/>
    <s v="-/-/-/-"/>
    <s v="Le Terazze"/>
    <s v="Urlaub 2010"/>
    <m/>
    <m/>
    <n v="20"/>
    <n v="0"/>
  </r>
  <r>
    <x v="1"/>
    <n v="2005"/>
    <s v="I"/>
    <s v="Marken"/>
    <n v="2"/>
    <m/>
    <x v="309"/>
    <x v="616"/>
    <x v="0"/>
    <s v="2010/-/-/-/-"/>
    <s v="2017/-/-/-/-"/>
    <n v="20"/>
    <n v="2010"/>
    <s v="91/-/89/-"/>
    <s v="Le Terazze"/>
    <s v="Urlaub 2010"/>
    <m/>
    <m/>
    <n v="40"/>
    <n v="0"/>
  </r>
  <r>
    <x v="1"/>
    <n v="2005"/>
    <s v="I"/>
    <s v="Marken"/>
    <n v="2"/>
    <m/>
    <x v="309"/>
    <x v="617"/>
    <x v="67"/>
    <s v="2009/-/2013/-/-"/>
    <s v="2013/-/2013/-/-"/>
    <n v="20"/>
    <n v="2010"/>
    <s v="89/-/89/-"/>
    <s v="Le Terazze"/>
    <s v="Urlaub 2010"/>
    <m/>
    <m/>
    <n v="40"/>
    <n v="0"/>
  </r>
  <r>
    <x v="1"/>
    <n v="2007"/>
    <s v="I"/>
    <s v="Südtirol"/>
    <n v="1"/>
    <m/>
    <x v="183"/>
    <x v="618"/>
    <x v="1"/>
    <s v="-/-/-/2015/-"/>
    <s v="-/-/-/2020/-"/>
    <n v="19.899999999999999"/>
    <n v="2010"/>
    <s v="-/-/-/CT"/>
    <s v="Kellerei Tramin"/>
    <s v="Ausflug Eltern"/>
    <m/>
    <m/>
    <n v="19.899999999999999"/>
    <n v="0"/>
  </r>
  <r>
    <x v="1"/>
    <m/>
    <s v="I"/>
    <s v="Südtirol"/>
    <n v="2"/>
    <m/>
    <x v="183"/>
    <x v="301"/>
    <x v="0"/>
    <s v="-/-/-/-/-"/>
    <s v="-/-/-/-/-"/>
    <n v="9.6"/>
    <n v="2010"/>
    <s v="-/-/-/-"/>
    <s v="Kellerei Tramin"/>
    <s v="Ausflug Eltern"/>
    <m/>
    <m/>
    <n v="19.2"/>
    <n v="0"/>
  </r>
  <r>
    <x v="4"/>
    <m/>
    <s v="I"/>
    <s v="Südtirol"/>
    <n v="6"/>
    <m/>
    <x v="183"/>
    <x v="619"/>
    <x v="0"/>
    <s v="-/-/-/-/-"/>
    <s v="-/-/-/-/-"/>
    <n v="6.75"/>
    <n v="2010"/>
    <s v="-/-/-/-"/>
    <s v="Kellerei Tramin"/>
    <s v="Ausflug Eltern"/>
    <m/>
    <m/>
    <n v="40.5"/>
    <n v="0"/>
  </r>
  <r>
    <x v="4"/>
    <n v="2009"/>
    <s v="I"/>
    <s v="Südtirol"/>
    <n v="0"/>
    <m/>
    <x v="183"/>
    <x v="620"/>
    <x v="21"/>
    <s v="2011/2011/2013/-/-"/>
    <s v="2014/2018/2014/-/-"/>
    <m/>
    <n v="2010"/>
    <s v="90/90/90/GR3"/>
    <s v="Kellerei Tramin"/>
    <s v="Ausflug Eltern"/>
    <m/>
    <s v="2019: tadellos, immer noch intensiv nach Eibischteig"/>
    <n v="0"/>
    <n v="0"/>
  </r>
  <r>
    <x v="4"/>
    <n v="2009"/>
    <s v="I"/>
    <s v="Veneto"/>
    <n v="4"/>
    <m/>
    <x v="227"/>
    <x v="599"/>
    <x v="0"/>
    <s v="2011/-/2013/-/-"/>
    <s v="2014/-/2013/-/-"/>
    <n v="12"/>
    <n v="2010"/>
    <s v="89/-/87/-"/>
    <s v="Enoteca Valpolicella"/>
    <s v="Osterurlaub Grado"/>
    <m/>
    <m/>
    <n v="48"/>
    <n v="0"/>
  </r>
  <r>
    <x v="1"/>
    <n v="2006"/>
    <s v="I"/>
    <s v="Veneto"/>
    <n v="2"/>
    <m/>
    <x v="0"/>
    <x v="621"/>
    <x v="0"/>
    <s v="-/-/-/-/-"/>
    <s v="-/-/-/-/-"/>
    <n v="18"/>
    <n v="2010"/>
    <s v="-/-/-/-"/>
    <s v="Enoteca Valpolicella"/>
    <s v="Osterurlaub Grado"/>
    <m/>
    <m/>
    <n v="36"/>
    <n v="0"/>
  </r>
  <r>
    <x v="4"/>
    <n v="2009"/>
    <s v="I"/>
    <s v="Veneto"/>
    <n v="6"/>
    <m/>
    <x v="157"/>
    <x v="622"/>
    <x v="0"/>
    <s v="-/-/-/-/-"/>
    <s v="-/-/-/-/-"/>
    <n v="7.9"/>
    <n v="2010"/>
    <s v="-/-/-/-"/>
    <s v="Ca die Frati"/>
    <s v="Osterurlaub Grado"/>
    <m/>
    <m/>
    <n v="47.400000000000006"/>
    <n v="0"/>
  </r>
  <r>
    <x v="4"/>
    <m/>
    <s v="I"/>
    <s v="Veneto"/>
    <n v="6"/>
    <m/>
    <x v="157"/>
    <x v="237"/>
    <x v="0"/>
    <s v="-/-/-/-/-"/>
    <s v="-/-/-/-/-"/>
    <n v="9.9"/>
    <n v="2010"/>
    <s v="-/-/-/-"/>
    <s v="Ca die Frati"/>
    <s v="Osterurlaub Grado"/>
    <m/>
    <m/>
    <n v="59.400000000000006"/>
    <n v="0"/>
  </r>
  <r>
    <x v="1"/>
    <n v="2008"/>
    <s v="I"/>
    <s v="Veneto"/>
    <n v="3"/>
    <m/>
    <x v="305"/>
    <x v="623"/>
    <x v="0"/>
    <s v="-/-/-/-/-"/>
    <s v="-/-/-/-/-"/>
    <n v="8.5"/>
    <n v="2010"/>
    <s v="-/-/-/-"/>
    <s v="Guerrieri Rizzardi"/>
    <s v="Osterurlaub Grado"/>
    <m/>
    <m/>
    <n v="25.5"/>
    <n v="0"/>
  </r>
  <r>
    <x v="1"/>
    <n v="2008"/>
    <s v="I"/>
    <s v="Veneto"/>
    <n v="3"/>
    <m/>
    <x v="305"/>
    <x v="601"/>
    <x v="0"/>
    <s v="-/-/-/-/-"/>
    <s v="-/-/-/-/-"/>
    <n v="9.6"/>
    <n v="2010"/>
    <s v="-/-/-/-"/>
    <s v="Guerrieri Rizzardi"/>
    <s v="Osterurlaub Grado"/>
    <m/>
    <m/>
    <n v="28.799999999999997"/>
    <n v="0"/>
  </r>
  <r>
    <x v="1"/>
    <m/>
    <s v="I"/>
    <s v="Umbrien"/>
    <n v="3"/>
    <m/>
    <x v="310"/>
    <x v="624"/>
    <x v="0"/>
    <s v="-/-/-/-/-"/>
    <s v="-/-/-/-/-"/>
    <n v="16"/>
    <n v="2009"/>
    <s v="-/-/-/-"/>
    <s v="Sportoletti"/>
    <s v="Urlaub Umbrien 2009"/>
    <m/>
    <m/>
    <n v="48"/>
    <n v="0"/>
  </r>
  <r>
    <x v="4"/>
    <m/>
    <s v="I"/>
    <s v="Umbrien"/>
    <n v="6"/>
    <m/>
    <x v="310"/>
    <x v="625"/>
    <x v="0"/>
    <s v="-/-/-/-/-"/>
    <s v="-/-/-/-/-"/>
    <n v="9"/>
    <n v="2009"/>
    <s v="-/-/-/-"/>
    <s v="Sportoletti"/>
    <s v="Urlaub Umbrien 2009"/>
    <m/>
    <m/>
    <n v="54"/>
    <n v="0"/>
  </r>
  <r>
    <x v="1"/>
    <n v="2005"/>
    <s v="I"/>
    <s v="Umbrien"/>
    <n v="2"/>
    <m/>
    <x v="8"/>
    <x v="18"/>
    <x v="0"/>
    <s v="2010/-/2013/-/-"/>
    <s v="2015/-/2015/-/-"/>
    <m/>
    <n v="2009"/>
    <s v="91/-/91/-"/>
    <s v="Caprai"/>
    <s v="Urlaub Umbrien 2009"/>
    <m/>
    <m/>
    <n v="0"/>
    <n v="0"/>
  </r>
  <r>
    <x v="1"/>
    <n v="2005"/>
    <s v="I"/>
    <s v="Umbrien"/>
    <n v="1"/>
    <m/>
    <x v="8"/>
    <x v="22"/>
    <x v="8"/>
    <s v="2011/2012/2013/-/-"/>
    <s v="2021/2020/2021/-/-"/>
    <m/>
    <n v="2009"/>
    <s v="92/90/92+/-"/>
    <s v="Caprai"/>
    <s v="Urlaub Umbrien 2009"/>
    <m/>
    <m/>
    <n v="0"/>
    <n v="0"/>
  </r>
  <r>
    <x v="1"/>
    <n v="2005"/>
    <s v="I"/>
    <s v="Sardinien"/>
    <n v="1"/>
    <m/>
    <x v="291"/>
    <x v="566"/>
    <x v="79"/>
    <s v="2010/-/2013/-/-"/>
    <s v="2025/-/2025/-/-"/>
    <n v="35"/>
    <n v="2009"/>
    <s v="94/-/94/-"/>
    <s v="Auchan Olbia"/>
    <s v="Urlaub Sardinien 2009"/>
    <m/>
    <m/>
    <n v="35"/>
    <n v="0"/>
  </r>
  <r>
    <x v="1"/>
    <n v="2006"/>
    <s v="I"/>
    <s v="Sardinien"/>
    <n v="2"/>
    <m/>
    <x v="291"/>
    <x v="626"/>
    <x v="79"/>
    <s v="2010/-/2013/-/-"/>
    <s v="2018/-/2018/-/-"/>
    <n v="15"/>
    <n v="2009"/>
    <s v="92/-/92/-"/>
    <s v="Auchan Olbia"/>
    <s v="Urlaub Sardinien 2009"/>
    <m/>
    <m/>
    <n v="30"/>
    <n v="0"/>
  </r>
  <r>
    <x v="1"/>
    <n v="2008"/>
    <s v="I"/>
    <s v="Sardinien"/>
    <n v="6"/>
    <m/>
    <x v="292"/>
    <x v="570"/>
    <x v="47"/>
    <s v="-/-/-/-/-"/>
    <s v="-/-/-/-/-"/>
    <n v="5.55"/>
    <n v="2009"/>
    <s v="-/-/-/-"/>
    <s v="Cantina Sociale Dorgali"/>
    <s v="Urlaub Sardinien 2009"/>
    <m/>
    <m/>
    <n v="33.299999999999997"/>
    <n v="0"/>
  </r>
  <r>
    <x v="1"/>
    <n v="2006"/>
    <s v="I"/>
    <s v="Sardinien"/>
    <n v="3"/>
    <m/>
    <x v="292"/>
    <x v="569"/>
    <x v="47"/>
    <s v="-/-/-/-/-"/>
    <s v="-/-/-/-/-"/>
    <n v="10.7"/>
    <n v="2009"/>
    <s v="-/-/-/GR3"/>
    <s v="Cantina Sociale Dorgali"/>
    <s v="Urlaub Sardinien 2009"/>
    <m/>
    <m/>
    <n v="32.099999999999994"/>
    <n v="0"/>
  </r>
  <r>
    <x v="1"/>
    <n v="2007"/>
    <s v="I"/>
    <s v="Sardinien"/>
    <n v="3"/>
    <m/>
    <x v="292"/>
    <x v="568"/>
    <x v="66"/>
    <s v="-/-/-/-/-"/>
    <s v="-/-/-/-/-"/>
    <n v="14.9"/>
    <n v="2009"/>
    <s v="-/-/-/-"/>
    <s v="Cantina Sociale Dorgali"/>
    <s v="Urlaub Sardinien 2009"/>
    <m/>
    <m/>
    <n v="44.7"/>
    <n v="0"/>
  </r>
  <r>
    <x v="1"/>
    <n v="2001"/>
    <s v="I"/>
    <s v="Sardinien"/>
    <n v="3"/>
    <m/>
    <x v="311"/>
    <x v="627"/>
    <x v="0"/>
    <s v="-/-/-/-/-"/>
    <s v="-/-/-/-/-"/>
    <n v="17.5"/>
    <n v="2009"/>
    <s v="-/-/-/GR3"/>
    <s v="Antichi Poderi Jerzu"/>
    <s v="Urlaub Sardinien 2009"/>
    <m/>
    <m/>
    <n v="52.5"/>
    <n v="0"/>
  </r>
  <r>
    <x v="1"/>
    <n v="2005"/>
    <s v="I"/>
    <s v="Sardinien"/>
    <n v="6"/>
    <m/>
    <x v="311"/>
    <x v="628"/>
    <x v="47"/>
    <s v="-/-/-/-/-"/>
    <s v="-/-/-/-/-"/>
    <n v="5.9"/>
    <n v="2009"/>
    <s v="-/-/-/-"/>
    <s v="Antichi Poderi Jerzu"/>
    <s v="Urlaub Sardinien 2009"/>
    <m/>
    <m/>
    <n v="35.400000000000006"/>
    <n v="0"/>
  </r>
  <r>
    <x v="1"/>
    <n v="2005"/>
    <s v="I"/>
    <s v="Sardinien"/>
    <n v="3"/>
    <m/>
    <x v="311"/>
    <x v="629"/>
    <x v="47"/>
    <s v="-/-/-/-/-"/>
    <s v="-/-/-/-/-"/>
    <n v="10.4"/>
    <n v="2009"/>
    <s v="-/-/-/-"/>
    <s v="Antichi Poderi Jerzu"/>
    <s v="Urlaub Sardinien 2009"/>
    <m/>
    <m/>
    <n v="31.200000000000003"/>
    <n v="0"/>
  </r>
  <r>
    <x v="4"/>
    <n v="2008"/>
    <s v="I"/>
    <s v="Sardinien"/>
    <n v="6"/>
    <m/>
    <x v="312"/>
    <x v="630"/>
    <x v="51"/>
    <s v="-/-/-/-/-"/>
    <s v="-/-/-/-/-"/>
    <n v="5.0999999999999996"/>
    <n v="2009"/>
    <s v="-/-/-/-"/>
    <s v="Cantina del Giogantinu"/>
    <s v="Urlaub Sardinien 2009"/>
    <m/>
    <m/>
    <n v="30.599999999999998"/>
    <n v="0"/>
  </r>
  <r>
    <x v="2"/>
    <n v="2008"/>
    <s v="I"/>
    <s v="Sardinien"/>
    <n v="1"/>
    <m/>
    <x v="312"/>
    <x v="631"/>
    <x v="51"/>
    <s v="-/-/-/-/-"/>
    <s v="-/-/-/-/-"/>
    <n v="15"/>
    <n v="2009"/>
    <s v="-/-/-/-"/>
    <s v="Cantina del Giogantinu"/>
    <s v="Urlaub Sardinien 2009"/>
    <m/>
    <m/>
    <n v="15"/>
    <n v="0"/>
  </r>
  <r>
    <x v="4"/>
    <n v="2007"/>
    <s v="I"/>
    <s v="Sardinien"/>
    <n v="3"/>
    <m/>
    <x v="312"/>
    <x v="632"/>
    <x v="51"/>
    <s v="-/-/-/-/-"/>
    <s v="-/-/-/-/-"/>
    <n v="13"/>
    <n v="2009"/>
    <s v="-/-/-/-"/>
    <s v="Cantina del Giogantinu"/>
    <s v="Urlaub Sardinien 2009"/>
    <m/>
    <m/>
    <n v="39"/>
    <n v="0"/>
  </r>
  <r>
    <x v="4"/>
    <n v="2008"/>
    <s v="I"/>
    <s v="Sardinien"/>
    <n v="6"/>
    <m/>
    <x v="313"/>
    <x v="633"/>
    <x v="51"/>
    <s v="-/-/-/-/-"/>
    <s v="-/-/-/-/-"/>
    <n v="4.3"/>
    <n v="2009"/>
    <s v="-/-/-/-"/>
    <s v="Cantina Sociale Gallura"/>
    <s v="Urlaub Sardinien 2009"/>
    <m/>
    <m/>
    <n v="25.799999999999997"/>
    <n v="0"/>
  </r>
  <r>
    <x v="4"/>
    <n v="2007"/>
    <s v="I"/>
    <s v="Sardinien"/>
    <n v="3"/>
    <m/>
    <x v="313"/>
    <x v="634"/>
    <x v="51"/>
    <s v="-/-/-/-/-"/>
    <s v="-/-/-/-/-"/>
    <n v="15"/>
    <n v="2009"/>
    <s v="-/-/88/-"/>
    <s v="Cantina Sociale Gallura"/>
    <s v="Urlaub Sardinien 2009"/>
    <m/>
    <m/>
    <n v="45"/>
    <n v="0"/>
  </r>
  <r>
    <x v="4"/>
    <m/>
    <s v="I"/>
    <s v="Lombardei"/>
    <n v="3"/>
    <m/>
    <x v="314"/>
    <x v="19"/>
    <x v="22"/>
    <s v="-/-/-/-/-"/>
    <s v="-/-/-/-/-"/>
    <n v="10"/>
    <n v="2009"/>
    <s v="-/-/-/-"/>
    <s v="Az.Agr. Cascina La Pertica"/>
    <s v="Osterurlaub Salo"/>
    <m/>
    <m/>
    <n v="30"/>
    <n v="0"/>
  </r>
  <r>
    <x v="1"/>
    <m/>
    <s v="I"/>
    <s v="Lombardei"/>
    <n v="4"/>
    <m/>
    <x v="314"/>
    <x v="635"/>
    <x v="0"/>
    <s v="-/-/-/-/-"/>
    <s v="-/-/-/-/-"/>
    <n v="11"/>
    <n v="2009"/>
    <s v="-/-/-/-"/>
    <s v="Az.Agr. Cascina La Pertica"/>
    <s v="Osterurlaub Salo"/>
    <m/>
    <m/>
    <n v="44"/>
    <n v="0"/>
  </r>
  <r>
    <x v="1"/>
    <m/>
    <s v="I"/>
    <s v="Lombardei"/>
    <n v="2"/>
    <m/>
    <x v="314"/>
    <x v="636"/>
    <x v="0"/>
    <s v="-/-/-/-/-"/>
    <s v="-/-/-/-/-"/>
    <n v="25"/>
    <n v="2009"/>
    <s v="-/-/-/-"/>
    <s v="Az.Agr. Cascina La Pertica"/>
    <s v="Osterurlaub Salo"/>
    <m/>
    <m/>
    <n v="50"/>
    <n v="0"/>
  </r>
  <r>
    <x v="4"/>
    <n v="2007"/>
    <s v="I"/>
    <s v="Sardinien"/>
    <n v="1"/>
    <m/>
    <x v="290"/>
    <x v="637"/>
    <x v="0"/>
    <s v="2009/-/2013/-/-"/>
    <s v="2011/-/2013/-/-"/>
    <n v="30"/>
    <n v="2009"/>
    <s v="89/-/89/-"/>
    <s v="Supermarkt Puntaldia"/>
    <s v="Urlaub Sardinien 2009"/>
    <m/>
    <m/>
    <n v="30"/>
    <n v="0"/>
  </r>
  <r>
    <x v="1"/>
    <n v="2003"/>
    <s v="I"/>
    <s v="Südtirol"/>
    <n v="3"/>
    <m/>
    <x v="214"/>
    <x v="638"/>
    <x v="4"/>
    <s v="-/-/-/-/-"/>
    <s v="-/-/-/-/-"/>
    <n v="20.8"/>
    <n v="2008"/>
    <s v="-/-/-/-"/>
    <s v="St.Michael Eppan"/>
    <s v="Herbsturlaub Meran 2008"/>
    <m/>
    <m/>
    <n v="62.400000000000006"/>
    <n v="0"/>
  </r>
  <r>
    <x v="4"/>
    <n v="2007"/>
    <s v="I"/>
    <s v="Südtirol"/>
    <n v="3"/>
    <m/>
    <x v="214"/>
    <x v="511"/>
    <x v="75"/>
    <s v="-/2008/-/-/-"/>
    <s v="-/2008/-/-/-"/>
    <n v="17.8"/>
    <n v="2008"/>
    <s v="-/92/91/-"/>
    <s v="St.Michael Eppan"/>
    <s v="Herbsturlaub Meran 2008"/>
    <m/>
    <m/>
    <n v="53.400000000000006"/>
    <n v="0"/>
  </r>
  <r>
    <x v="4"/>
    <n v="2007"/>
    <s v="I"/>
    <s v="Südtirol"/>
    <n v="4"/>
    <m/>
    <x v="315"/>
    <x v="639"/>
    <x v="25"/>
    <s v="-/-/-/-/-"/>
    <s v="-/-/-/-/-"/>
    <n v="14"/>
    <n v="2008"/>
    <s v="-/-/-/-"/>
    <s v="Weingut Unterortl"/>
    <s v="Herbsturlaub Meran 2008"/>
    <m/>
    <m/>
    <n v="56"/>
    <n v="0"/>
  </r>
  <r>
    <x v="1"/>
    <n v="2001"/>
    <s v="I"/>
    <s v="Marken"/>
    <n v="2"/>
    <m/>
    <x v="316"/>
    <x v="640"/>
    <x v="0"/>
    <s v="-/-/-/-/-"/>
    <s v="-/-/-/-/-"/>
    <n v="20"/>
    <n v="2008"/>
    <s v="-/-/-/noch nicht im GR"/>
    <s v="Moroder"/>
    <s v="Urlaub 2008"/>
    <m/>
    <m/>
    <n v="40"/>
    <n v="0"/>
  </r>
  <r>
    <x v="1"/>
    <n v="2003"/>
    <s v="I"/>
    <s v="Marken"/>
    <n v="4"/>
    <m/>
    <x v="316"/>
    <x v="641"/>
    <x v="0"/>
    <s v="-/-/-/-/-"/>
    <s v="-/-/-/-/-"/>
    <n v="20"/>
    <n v="2008"/>
    <s v="-/-/-/noch nicht im GR"/>
    <s v="Moroder"/>
    <s v="Urlaub 2008"/>
    <m/>
    <m/>
    <n v="80"/>
    <n v="0"/>
  </r>
  <r>
    <x v="1"/>
    <n v="2004"/>
    <s v="I"/>
    <s v="Marken"/>
    <n v="1"/>
    <m/>
    <x v="309"/>
    <x v="616"/>
    <x v="0"/>
    <s v="2009/-/2013/-/-"/>
    <s v="2019/-/2019/-/-"/>
    <n v="20"/>
    <n v="2008"/>
    <s v="92/-/92/GR3"/>
    <s v="Le Terazze"/>
    <s v="Urlaub 2008"/>
    <m/>
    <m/>
    <n v="20"/>
    <n v="0"/>
  </r>
  <r>
    <x v="1"/>
    <n v="2003"/>
    <s v="I"/>
    <s v="Marken"/>
    <n v="2"/>
    <m/>
    <x v="309"/>
    <x v="642"/>
    <x v="0"/>
    <s v="-/-/-/-/-"/>
    <s v="-/-/-/-/-"/>
    <n v="20"/>
    <n v="2008"/>
    <s v="-/-/-/GR2"/>
    <s v="Le Terazze"/>
    <s v="Urlaub 2008"/>
    <m/>
    <m/>
    <n v="40"/>
    <n v="0"/>
  </r>
  <r>
    <x v="1"/>
    <n v="2004"/>
    <s v="I"/>
    <s v="Marken"/>
    <n v="3"/>
    <m/>
    <x v="309"/>
    <x v="617"/>
    <x v="0"/>
    <s v="2009/-/2013/-/-"/>
    <s v="2016/-/2016/-/-"/>
    <n v="20"/>
    <n v="2008"/>
    <s v="92/-/92/GR3"/>
    <s v="Le Terazze"/>
    <s v="Urlaub 2008"/>
    <m/>
    <m/>
    <n v="60"/>
    <n v="0"/>
  </r>
  <r>
    <x v="4"/>
    <n v="2006"/>
    <s v="I"/>
    <s v="Marken"/>
    <n v="10"/>
    <m/>
    <x v="307"/>
    <x v="609"/>
    <x v="0"/>
    <s v="-/-/-/-/-"/>
    <s v="-/-/-/-/-"/>
    <n v="8.6449999999999996"/>
    <n v="2008"/>
    <s v="-/-/92/noch nicht im GR"/>
    <s v="Garofoli"/>
    <s v="Urlaub 2008"/>
    <m/>
    <m/>
    <n v="86.449999999999989"/>
    <n v="0"/>
  </r>
  <r>
    <x v="1"/>
    <n v="2004"/>
    <s v="I"/>
    <s v="Marken"/>
    <n v="2"/>
    <m/>
    <x v="307"/>
    <x v="643"/>
    <x v="0"/>
    <s v="-/-/-/-/-"/>
    <s v="-/-/-/-/-"/>
    <n v="13.7"/>
    <n v="2008"/>
    <s v="-/-/-/GR2"/>
    <s v="Garofoli"/>
    <s v="Urlaub 2008"/>
    <m/>
    <m/>
    <n v="27.4"/>
    <n v="0"/>
  </r>
  <r>
    <x v="1"/>
    <n v="2005"/>
    <s v="I"/>
    <s v="Marken"/>
    <n v="6"/>
    <m/>
    <x v="307"/>
    <x v="644"/>
    <x v="0"/>
    <s v="-/-/-/-/-"/>
    <s v="-/-/-/-/-"/>
    <n v="5.8216666666666663"/>
    <n v="2008"/>
    <s v="-/-/-/noch nicht im GR"/>
    <s v="Garofoli"/>
    <s v="Urlaub 2008"/>
    <m/>
    <m/>
    <n v="34.93"/>
    <n v="0"/>
  </r>
  <r>
    <x v="2"/>
    <m/>
    <s v="I"/>
    <s v="Marken"/>
    <n v="1"/>
    <m/>
    <x v="307"/>
    <x v="645"/>
    <x v="0"/>
    <s v="-/-/-/-/-"/>
    <s v="-/-/-/-/-"/>
    <n v="7.8"/>
    <n v="2008"/>
    <s v="-/-/-/-"/>
    <s v="Garofoli"/>
    <s v="Urlaub 2008"/>
    <m/>
    <m/>
    <n v="7.8"/>
    <n v="0"/>
  </r>
  <r>
    <x v="6"/>
    <m/>
    <s v="I"/>
    <s v="Marken"/>
    <n v="6"/>
    <m/>
    <x v="307"/>
    <x v="646"/>
    <x v="0"/>
    <s v="-/-/-/-/-"/>
    <s v="-/-/-/-/-"/>
    <n v="4.335"/>
    <n v="2008"/>
    <s v="-/-/-/-"/>
    <s v="Garofoli"/>
    <s v="Urlaub 2008"/>
    <m/>
    <m/>
    <n v="26.009999999999998"/>
    <n v="0"/>
  </r>
  <r>
    <x v="4"/>
    <n v="2006"/>
    <s v="I"/>
    <s v="Marken"/>
    <n v="3"/>
    <m/>
    <x v="317"/>
    <x v="647"/>
    <x v="0"/>
    <s v="-/-/-/-/-"/>
    <s v="-/-/-/-/-"/>
    <n v="6"/>
    <n v="2008"/>
    <s v="-/-/-/noch nicht im GR"/>
    <s v="Enotec Jesi"/>
    <s v="Urlaub 2008"/>
    <m/>
    <m/>
    <n v="18"/>
    <n v="0"/>
  </r>
  <r>
    <x v="4"/>
    <n v="2007"/>
    <s v="I"/>
    <s v="Marken"/>
    <n v="2"/>
    <m/>
    <x v="317"/>
    <x v="648"/>
    <x v="0"/>
    <s v="-/-/-/-/-"/>
    <s v="-/-/-/-/-"/>
    <n v="11"/>
    <n v="2008"/>
    <s v="-/-/-/noch nicht im GR"/>
    <s v="Enotec Jesi"/>
    <s v="Urlaub 2008"/>
    <m/>
    <m/>
    <n v="22"/>
    <n v="0"/>
  </r>
  <r>
    <x v="1"/>
    <n v="2004"/>
    <s v="I"/>
    <s v="Umbrien"/>
    <n v="3"/>
    <m/>
    <x v="318"/>
    <x v="649"/>
    <x v="0"/>
    <s v="2009/-/2013/-/-"/>
    <s v="2019/-/2019/-/-"/>
    <n v="25"/>
    <n v="2008"/>
    <s v="90/-/90/GR3"/>
    <s v="Colpetrone"/>
    <s v="Urlaub 2008"/>
    <m/>
    <m/>
    <m/>
    <n v="0"/>
  </r>
  <r>
    <x v="1"/>
    <n v="2005"/>
    <s v="I"/>
    <s v="Umbrien"/>
    <n v="2"/>
    <m/>
    <x v="8"/>
    <x v="18"/>
    <x v="0"/>
    <s v="2010/-/2013/-/-"/>
    <s v="2015/-/2015/-/-"/>
    <m/>
    <n v="2008"/>
    <s v="91/-/91/GR2"/>
    <s v="Caprai"/>
    <s v="Urlaub 2008"/>
    <m/>
    <m/>
    <m/>
    <n v="0"/>
  </r>
  <r>
    <x v="1"/>
    <n v="2004"/>
    <s v="I"/>
    <s v="Umbrien"/>
    <n v="3"/>
    <m/>
    <x v="8"/>
    <x v="456"/>
    <x v="0"/>
    <s v="2010/-/2013/-/-"/>
    <s v="2020/-/2020/-/-"/>
    <m/>
    <n v="2008"/>
    <s v="92/-/92/GR2"/>
    <s v="Caprai"/>
    <s v="Urlaub 2008"/>
    <m/>
    <m/>
    <m/>
    <n v="0"/>
  </r>
  <r>
    <x v="1"/>
    <n v="2004"/>
    <s v="I"/>
    <s v="Umbrien"/>
    <n v="1"/>
    <m/>
    <x v="8"/>
    <x v="22"/>
    <x v="8"/>
    <s v="2012/-/2013/-/-"/>
    <s v="2024/-/2024/-/-"/>
    <m/>
    <n v="2008"/>
    <s v="94/-/94/GR3, WS91, CT91"/>
    <s v="Caprai"/>
    <s v="Urlaub 2008"/>
    <m/>
    <m/>
    <m/>
    <n v="0"/>
  </r>
  <r>
    <x v="2"/>
    <m/>
    <s v="I"/>
    <s v="Umbrien"/>
    <n v="1"/>
    <m/>
    <x v="8"/>
    <x v="446"/>
    <x v="0"/>
    <s v="-/-/-/-/-"/>
    <s v="-/-/-/-/-"/>
    <n v="28.5"/>
    <n v="2008"/>
    <s v="-/-/-/noch nicht im GR"/>
    <m/>
    <s v="Urlaub 2008"/>
    <m/>
    <m/>
    <m/>
    <n v="0"/>
  </r>
  <r>
    <x v="4"/>
    <n v="2007"/>
    <s v="A"/>
    <s v="NÖ"/>
    <n v="6"/>
    <m/>
    <x v="319"/>
    <x v="650"/>
    <x v="16"/>
    <s v="2009/-/-/-/-"/>
    <s v="2012/-/-/-/-"/>
    <n v="9.5"/>
    <n v="2008"/>
    <s v="88/-/87/-"/>
    <s v="Jamek"/>
    <s v="Kurzurlaub Wachau"/>
    <m/>
    <m/>
    <n v="57"/>
    <n v="0"/>
  </r>
  <r>
    <x v="6"/>
    <n v="2006"/>
    <s v="A"/>
    <s v="NÖ"/>
    <n v="3"/>
    <m/>
    <x v="319"/>
    <x v="651"/>
    <x v="16"/>
    <s v="-/-/-/-/-"/>
    <s v="-/-/-/-/-"/>
    <n v="15"/>
    <n v="2008"/>
    <s v="-/-/-/-"/>
    <s v="Jamek"/>
    <s v="Kurzurlaub Wachau"/>
    <m/>
    <m/>
    <n v="45"/>
    <n v="0"/>
  </r>
  <r>
    <x v="4"/>
    <n v="2007"/>
    <s v="A"/>
    <s v="NÖ"/>
    <n v="3"/>
    <m/>
    <x v="319"/>
    <x v="652"/>
    <x v="25"/>
    <s v="-/-/-/-/-"/>
    <s v="-/-/-/-/-"/>
    <n v="11.5"/>
    <n v="2008"/>
    <s v="89/-/89/-"/>
    <s v="Jamek"/>
    <s v="Kurzurlaub Wachau"/>
    <m/>
    <m/>
    <n v="34.5"/>
    <n v="0"/>
  </r>
  <r>
    <x v="4"/>
    <n v="2007"/>
    <s v="A"/>
    <s v="NÖ"/>
    <n v="6"/>
    <m/>
    <x v="320"/>
    <x v="653"/>
    <x v="16"/>
    <s v="-/-/-/-/-"/>
    <s v="-/-/-/-/-"/>
    <n v="8.4"/>
    <n v="2008"/>
    <s v="-/-/-/-"/>
    <s v="Freie Weingärten Wachau"/>
    <s v="Kurzurlaub Wachau"/>
    <m/>
    <m/>
    <n v="50.400000000000006"/>
    <n v="0"/>
  </r>
  <r>
    <x v="4"/>
    <n v="2005"/>
    <s v="A"/>
    <s v="NÖ"/>
    <n v="6"/>
    <m/>
    <x v="320"/>
    <x v="654"/>
    <x v="25"/>
    <s v="-/-/-/-/-"/>
    <s v="-/-/-/-/-"/>
    <n v="13"/>
    <n v="2008"/>
    <s v="-/-/-/-"/>
    <s v="Freie Weingärten Wachau"/>
    <s v="Kurzurlaub Wachau"/>
    <m/>
    <m/>
    <n v="78"/>
    <n v="0"/>
  </r>
  <r>
    <x v="4"/>
    <n v="2007"/>
    <s v="A"/>
    <s v="NÖ"/>
    <n v="3"/>
    <n v="1"/>
    <x v="321"/>
    <x v="655"/>
    <x v="25"/>
    <s v="-/-/-/-/-"/>
    <s v="-/-/-/-/-"/>
    <m/>
    <n v="2008"/>
    <s v="(90-91)+/-/-/-"/>
    <s v="Restaurant Loibnerhof"/>
    <s v="Kurzurlaub Wachau"/>
    <m/>
    <m/>
    <n v="0"/>
    <n v="0"/>
  </r>
  <r>
    <x v="4"/>
    <n v="2006"/>
    <s v="I"/>
    <s v="Veneto"/>
    <n v="6"/>
    <m/>
    <x v="322"/>
    <x v="656"/>
    <x v="0"/>
    <s v="-/-/-/-/-"/>
    <s v="-/-/-/-/-"/>
    <m/>
    <n v="2008"/>
    <s v="-/-/-/-"/>
    <s v="Maculan"/>
    <s v="Kurzurlaub Vicenza"/>
    <m/>
    <m/>
    <n v="0"/>
    <n v="0"/>
  </r>
  <r>
    <x v="4"/>
    <n v="2007"/>
    <s v="I"/>
    <s v="Veneto"/>
    <n v="6"/>
    <m/>
    <x v="322"/>
    <x v="657"/>
    <x v="0"/>
    <s v="-/-/-/-/-"/>
    <s v="-/-/-/-/-"/>
    <m/>
    <n v="2008"/>
    <s v="-/-/-/-"/>
    <s v="Maculan"/>
    <s v="Kurzurlaub Vicenza"/>
    <m/>
    <m/>
    <n v="0"/>
    <n v="0"/>
  </r>
  <r>
    <x v="2"/>
    <n v="2003"/>
    <s v="I"/>
    <s v="Veneto"/>
    <n v="1"/>
    <m/>
    <x v="322"/>
    <x v="658"/>
    <x v="0"/>
    <s v="2007/-/2013/-/-"/>
    <s v="2017/-/2017/-/-"/>
    <m/>
    <n v="2008"/>
    <s v="96/-/96/-"/>
    <s v="Maculan"/>
    <s v="Kurzurlaub Vicenza"/>
    <m/>
    <m/>
    <n v="0"/>
    <n v="0"/>
  </r>
  <r>
    <x v="1"/>
    <n v="2006"/>
    <s v="I"/>
    <s v="Veneto"/>
    <n v="6"/>
    <m/>
    <x v="322"/>
    <x v="659"/>
    <x v="0"/>
    <s v="-/-/-/-/-"/>
    <s v="-/-/-/-/-"/>
    <m/>
    <n v="2008"/>
    <s v="-/-/-/-"/>
    <s v="Maculan"/>
    <s v="Kurzurlaub Vicenza"/>
    <m/>
    <m/>
    <n v="0"/>
    <n v="0"/>
  </r>
  <r>
    <x v="1"/>
    <n v="2004"/>
    <s v="I"/>
    <s v="Toscana"/>
    <n v="1"/>
    <m/>
    <x v="301"/>
    <x v="589"/>
    <x v="0"/>
    <s v="2010/-/2013/-/-"/>
    <s v="2022/-/2022/-/-"/>
    <n v="28"/>
    <n v="2007"/>
    <s v="92/-/92/GR3"/>
    <s v="Enoteca von Morrisfarms"/>
    <s v="Urlaub Toscana"/>
    <m/>
    <m/>
    <n v="28"/>
    <n v="0"/>
  </r>
  <r>
    <x v="1"/>
    <n v="2004"/>
    <s v="I"/>
    <s v="Toscana"/>
    <n v="2"/>
    <m/>
    <x v="301"/>
    <x v="588"/>
    <x v="0"/>
    <s v="-/-/2013/-/-"/>
    <s v="-/-/2016/-/-"/>
    <n v="16"/>
    <n v="2007"/>
    <s v="-/-/91/GR1"/>
    <s v="Enoteca von Morrisfarms"/>
    <s v="Urlaub Toscana"/>
    <m/>
    <m/>
    <n v="32"/>
    <n v="0"/>
  </r>
  <r>
    <x v="1"/>
    <n v="2004"/>
    <s v="I"/>
    <s v="Toscana"/>
    <n v="1"/>
    <m/>
    <x v="259"/>
    <x v="491"/>
    <x v="66"/>
    <s v="2010/-/2013/-/-"/>
    <s v="2024/-/2024/-/-"/>
    <n v="32"/>
    <n v="2007"/>
    <s v="92/-/92/-"/>
    <s v="Enoteca von Poliziano"/>
    <s v="Urlaub Toscana"/>
    <m/>
    <m/>
    <n v="32"/>
    <n v="0"/>
  </r>
  <r>
    <x v="1"/>
    <n v="2004"/>
    <s v="I"/>
    <s v="Toscana"/>
    <n v="5"/>
    <m/>
    <x v="259"/>
    <x v="174"/>
    <x v="1"/>
    <s v="2007/2008/2013/-/-"/>
    <s v="2016/2013/2016/-/-"/>
    <n v="17.2"/>
    <n v="2007"/>
    <s v="89/87/89/-"/>
    <s v="Enoteca von Poliziano"/>
    <s v="Urlaub Toscana"/>
    <m/>
    <m/>
    <n v="86"/>
    <n v="0"/>
  </r>
  <r>
    <x v="2"/>
    <n v="1995"/>
    <s v="I"/>
    <s v="Toscana"/>
    <n v="1"/>
    <m/>
    <x v="259"/>
    <x v="11"/>
    <x v="6"/>
    <s v="-/-/-/2008/-"/>
    <s v="-/-/-/2040/2020"/>
    <n v="33.5"/>
    <n v="2007"/>
    <s v="(90-91)+/-/-/CT95"/>
    <s v="Enoteca von Poliziano"/>
    <s v="Urlaub Toscana"/>
    <m/>
    <m/>
    <n v="33.5"/>
    <n v="0"/>
  </r>
  <r>
    <x v="1"/>
    <n v="2003"/>
    <s v="I"/>
    <s v="Toscana"/>
    <n v="2"/>
    <m/>
    <x v="323"/>
    <x v="660"/>
    <x v="0"/>
    <s v="-/-/-/-/-"/>
    <s v="-/-/-/-/-"/>
    <n v="12"/>
    <n v="2007"/>
    <s v="-/-/-/GR2"/>
    <s v="Enoteca von Mantelassi"/>
    <s v="Urlaub Toscana"/>
    <m/>
    <m/>
    <n v="24"/>
    <n v="0"/>
  </r>
  <r>
    <x v="4"/>
    <n v="2006"/>
    <s v="I"/>
    <s v="Toscana"/>
    <n v="3"/>
    <m/>
    <x v="324"/>
    <x v="661"/>
    <x v="0"/>
    <s v="-/-/-/-/-"/>
    <s v="-/-/-/-/-"/>
    <n v="8"/>
    <n v="2007"/>
    <s v="-/-/-/GR1"/>
    <s v="Enoteca in Pitigliano"/>
    <s v="Urlaub Toscana"/>
    <m/>
    <m/>
    <n v="24"/>
    <n v="0"/>
  </r>
  <r>
    <x v="4"/>
    <n v="2005"/>
    <s v="I"/>
    <s v="Toscana"/>
    <n v="3"/>
    <m/>
    <x v="325"/>
    <x v="662"/>
    <x v="0"/>
    <s v="-/-/-/-/-"/>
    <s v="-/-/-/-/-"/>
    <n v="15"/>
    <n v="2007"/>
    <s v="-/-/-/GR2"/>
    <s v="Enoteca in San Giminano"/>
    <s v="Urlaub Toscana"/>
    <m/>
    <m/>
    <n v="45"/>
    <n v="0"/>
  </r>
  <r>
    <x v="1"/>
    <n v="2004"/>
    <s v="I"/>
    <s v="Toscana"/>
    <n v="2"/>
    <m/>
    <x v="326"/>
    <x v="588"/>
    <x v="0"/>
    <s v="2009/-/2013/-/-"/>
    <s v="2019/-/2019/-/-"/>
    <n v="20"/>
    <n v="2007"/>
    <s v="92/-/92/GR3"/>
    <s v="Le Pupille"/>
    <s v="Urlaub Toscana"/>
    <m/>
    <m/>
    <n v="40"/>
    <n v="0"/>
  </r>
  <r>
    <x v="1"/>
    <n v="2003"/>
    <s v="I"/>
    <s v="Toscana"/>
    <n v="1"/>
    <m/>
    <x v="326"/>
    <x v="663"/>
    <x v="0"/>
    <s v="2007/-/2013/-/-"/>
    <s v="2015/-/2023/-/-"/>
    <n v="50"/>
    <n v="2007"/>
    <s v="91/-/92/GR3"/>
    <s v="Le Pupille"/>
    <s v="Urlaub Toscana"/>
    <m/>
    <m/>
    <n v="50"/>
    <n v="0"/>
  </r>
  <r>
    <x v="1"/>
    <n v="2000"/>
    <s v="I"/>
    <s v="Veneto"/>
    <n v="2"/>
    <m/>
    <x v="327"/>
    <x v="664"/>
    <x v="1"/>
    <s v="-/-/-/-/-"/>
    <s v="-/-/-/-/-"/>
    <m/>
    <n v="2006"/>
    <s v="-/-/-/GR3"/>
    <s v="Enoteca in Treviso"/>
    <s v="Kurzurlaub VittorioVeneto"/>
    <m/>
    <m/>
    <n v="0"/>
    <n v="0"/>
  </r>
  <r>
    <x v="1"/>
    <n v="2002"/>
    <s v="I"/>
    <s v="Veneto"/>
    <n v="2"/>
    <m/>
    <x v="327"/>
    <x v="665"/>
    <x v="0"/>
    <s v="-/-/-/-/-"/>
    <s v="-/-/-/-/-"/>
    <m/>
    <n v="2006"/>
    <s v="-/-/-/GR2"/>
    <s v="Enoteca in Treviso"/>
    <s v="Kurzurlaub VittorioVeneto"/>
    <m/>
    <m/>
    <n v="0"/>
    <n v="0"/>
  </r>
  <r>
    <x v="1"/>
    <n v="2001"/>
    <s v="I"/>
    <s v="Friaul"/>
    <n v="1"/>
    <m/>
    <x v="328"/>
    <x v="666"/>
    <x v="0"/>
    <s v="-/-/-/-/-"/>
    <s v="-/-/-/-/-"/>
    <n v="30"/>
    <n v="2006"/>
    <s v="-/-/91/GR3"/>
    <s v="Terre&amp;Vini"/>
    <s v="Urlaub Grado"/>
    <m/>
    <m/>
    <n v="30"/>
    <n v="0"/>
  </r>
  <r>
    <x v="4"/>
    <m/>
    <s v="I"/>
    <s v="Friaul"/>
    <n v="3"/>
    <m/>
    <x v="328"/>
    <x v="667"/>
    <x v="0"/>
    <s v="-/-/-/-/-"/>
    <s v="-/-/-/-/-"/>
    <n v="28"/>
    <n v="2006"/>
    <s v="-/-/-/-"/>
    <s v="Terre&amp;Vini"/>
    <s v="Urlaub Grado"/>
    <m/>
    <m/>
    <n v="84"/>
    <n v="0"/>
  </r>
  <r>
    <x v="4"/>
    <m/>
    <s v="I"/>
    <s v="Friaul"/>
    <n v="6"/>
    <m/>
    <x v="328"/>
    <x v="668"/>
    <x v="81"/>
    <s v="-/-/-/-/-"/>
    <s v="-/-/-/-/-"/>
    <n v="11"/>
    <n v="2006"/>
    <s v="-/-/-/-"/>
    <s v="Terre&amp;Vini"/>
    <s v="Urlaub Grado"/>
    <m/>
    <m/>
    <n v="66"/>
    <n v="0"/>
  </r>
  <r>
    <x v="4"/>
    <m/>
    <s v="I"/>
    <s v="Friaul"/>
    <n v="2"/>
    <m/>
    <x v="328"/>
    <x v="669"/>
    <x v="0"/>
    <s v="-/-/-/-/-"/>
    <s v="-/-/-/-/-"/>
    <n v="22"/>
    <n v="2006"/>
    <s v="-/-/-/-"/>
    <s v="Terre&amp;Vini"/>
    <s v="Urlaub Grado"/>
    <m/>
    <m/>
    <n v="44"/>
    <n v="0"/>
  </r>
  <r>
    <x v="8"/>
    <m/>
    <s v="I"/>
    <s v="Friaul"/>
    <n v="3"/>
    <m/>
    <x v="329"/>
    <x v="670"/>
    <x v="3"/>
    <s v="-/-/-/-/-"/>
    <s v="-/-/-/-/-"/>
    <n v="5"/>
    <n v="2006"/>
    <s v="-/-/-/-"/>
    <s v="Aitá"/>
    <s v="Urlaub Grado"/>
    <m/>
    <m/>
    <n v="15"/>
    <n v="0"/>
  </r>
  <r>
    <x v="4"/>
    <m/>
    <s v="I"/>
    <s v="Friaul"/>
    <n v="6"/>
    <m/>
    <x v="329"/>
    <x v="0"/>
    <x v="82"/>
    <s v="-/-/-/-/-"/>
    <s v="-/-/-/-/-"/>
    <n v="5"/>
    <n v="2006"/>
    <s v="-/-/-/-"/>
    <s v="Aitá"/>
    <s v="Urlaub Grado"/>
    <m/>
    <m/>
    <n v="30"/>
    <n v="0"/>
  </r>
  <r>
    <x v="4"/>
    <m/>
    <s v="I"/>
    <s v="Friaul"/>
    <n v="6"/>
    <m/>
    <x v="329"/>
    <x v="0"/>
    <x v="75"/>
    <s v="-/-/-/-/-"/>
    <s v="-/-/-/-/-"/>
    <n v="5"/>
    <n v="2006"/>
    <s v="-/-/-/-"/>
    <s v="Aitá"/>
    <s v="Urlaub Grado"/>
    <m/>
    <m/>
    <n v="30"/>
    <n v="0"/>
  </r>
  <r>
    <x v="2"/>
    <n v="2004"/>
    <s v="I"/>
    <s v="Friaul"/>
    <n v="2"/>
    <m/>
    <x v="330"/>
    <x v="671"/>
    <x v="83"/>
    <s v="-/-/-/-/-"/>
    <s v="-/-/-/-/-"/>
    <n v="25"/>
    <n v="2006"/>
    <s v="-/-/-/-"/>
    <s v="Enoteca"/>
    <s v="Urlaub Grado"/>
    <m/>
    <m/>
    <n v="50"/>
    <n v="0"/>
  </r>
  <r>
    <x v="1"/>
    <m/>
    <s v="I"/>
    <s v="Friaul"/>
    <n v="6"/>
    <m/>
    <x v="0"/>
    <x v="0"/>
    <x v="84"/>
    <s v="-/-/-/-/-"/>
    <s v="-/-/-/-/-"/>
    <n v="10"/>
    <n v="2006"/>
    <s v="-/-/-/-"/>
    <s v="Enoteca"/>
    <s v="Urlaub Grado"/>
    <m/>
    <m/>
    <n v="60"/>
    <n v="0"/>
  </r>
  <r>
    <x v="4"/>
    <m/>
    <s v="I"/>
    <s v="Friaul"/>
    <n v="3"/>
    <m/>
    <x v="0"/>
    <x v="0"/>
    <x v="82"/>
    <s v="-/-/-/-/-"/>
    <s v="-/-/-/-/-"/>
    <n v="10"/>
    <n v="2006"/>
    <s v="-/-/-/-"/>
    <s v="Enoteca"/>
    <s v="Urlaub Grado"/>
    <m/>
    <m/>
    <n v="30"/>
    <n v="0"/>
  </r>
  <r>
    <x v="4"/>
    <m/>
    <s v="I"/>
    <s v="Friaul"/>
    <n v="6"/>
    <m/>
    <x v="0"/>
    <x v="0"/>
    <x v="85"/>
    <s v="-/-/-/-/-"/>
    <s v="-/-/-/-/-"/>
    <n v="10"/>
    <n v="2006"/>
    <s v="-/-/-/-"/>
    <s v="Enoteca"/>
    <s v="Urlaub Grado"/>
    <m/>
    <m/>
    <n v="60"/>
    <n v="0"/>
  </r>
  <r>
    <x v="4"/>
    <m/>
    <s v="I"/>
    <s v="Friaul"/>
    <n v="1"/>
    <m/>
    <x v="0"/>
    <x v="0"/>
    <x v="85"/>
    <s v="-/-/-/-/-"/>
    <s v="-/-/-/-/-"/>
    <n v="0"/>
    <n v="2006"/>
    <s v="-/-/-/-"/>
    <s v="Geschenk Stefania/Richard"/>
    <s v="Urlaub Grado"/>
    <m/>
    <m/>
    <n v="0"/>
    <n v="0"/>
  </r>
  <r>
    <x v="4"/>
    <m/>
    <s v="I"/>
    <s v="Friaul"/>
    <n v="1"/>
    <m/>
    <x v="0"/>
    <x v="0"/>
    <x v="86"/>
    <s v="-/-/-/-/-"/>
    <s v="-/-/-/-/-"/>
    <n v="0"/>
    <n v="2006"/>
    <s v="-/-/-/-"/>
    <s v="Geschenk Stefania/Richard"/>
    <s v="Urlaub Grado"/>
    <m/>
    <m/>
    <n v="0"/>
    <n v="0"/>
  </r>
  <r>
    <x v="2"/>
    <m/>
    <s v="I"/>
    <s v="Friaul"/>
    <n v="1"/>
    <m/>
    <x v="0"/>
    <x v="0"/>
    <x v="87"/>
    <s v="-/-/-/-/-"/>
    <s v="-/-/-/-/-"/>
    <n v="0"/>
    <n v="2006"/>
    <s v="-/-/-/-"/>
    <s v="Geschenk Stefania/Richard"/>
    <s v="Urlaub Grado"/>
    <m/>
    <m/>
    <n v="0"/>
    <n v="0"/>
  </r>
  <r>
    <x v="4"/>
    <n v="2001"/>
    <s v="I"/>
    <s v="Toscana"/>
    <n v="1"/>
    <m/>
    <x v="331"/>
    <x v="672"/>
    <x v="22"/>
    <s v="-/-/-/-/-"/>
    <s v="-/-/-/-/-"/>
    <m/>
    <n v="2003"/>
    <s v="-/-/-/-"/>
    <s v="Col D'Orcia"/>
    <s v="Urlaub Umbrien "/>
    <m/>
    <m/>
    <n v="0"/>
    <n v="0"/>
  </r>
  <r>
    <x v="4"/>
    <n v="2000"/>
    <s v="I"/>
    <s v="Umbrien"/>
    <n v="3"/>
    <m/>
    <x v="258"/>
    <x v="488"/>
    <x v="66"/>
    <s v="-/-/-/-/-"/>
    <s v="-/-/-/-/-"/>
    <m/>
    <n v="2003"/>
    <s v="-/-/-/GR3"/>
    <s v="Enoteca in Orvieto"/>
    <s v="Urlaub Umbrien "/>
    <m/>
    <m/>
    <n v="0"/>
    <n v="0"/>
  </r>
  <r>
    <x v="1"/>
    <n v="2001"/>
    <s v="I"/>
    <s v="Sizilien"/>
    <n v="3"/>
    <m/>
    <x v="332"/>
    <x v="673"/>
    <x v="4"/>
    <s v="-/-/-/-/-"/>
    <s v="-/-/-/-/-"/>
    <m/>
    <n v="2004"/>
    <s v="-/-/-/GR3"/>
    <s v="Cantina Sociale"/>
    <s v="Urlaub Sizilien"/>
    <m/>
    <m/>
    <n v="0"/>
    <n v="0"/>
  </r>
  <r>
    <x v="1"/>
    <n v="2001"/>
    <s v="I"/>
    <s v="Sizilien"/>
    <n v="1"/>
    <m/>
    <x v="333"/>
    <x v="674"/>
    <x v="88"/>
    <s v="2004/-/-/-/-"/>
    <s v="2008/-/-/-/-"/>
    <m/>
    <n v="2004"/>
    <s v="89/-/-/-"/>
    <m/>
    <s v="Urlaub Sizilien"/>
    <m/>
    <m/>
    <n v="0"/>
    <n v="0"/>
  </r>
  <r>
    <x v="1"/>
    <n v="1996"/>
    <s v="I"/>
    <m/>
    <n v="1"/>
    <m/>
    <x v="334"/>
    <x v="675"/>
    <x v="0"/>
    <s v="-/-/-/-/-"/>
    <s v="-/-/-/-/-"/>
    <n v="0"/>
    <m/>
    <s v="-/-/-/-"/>
    <s v="Geschenk Gerhard"/>
    <m/>
    <m/>
    <m/>
    <n v="0"/>
    <n v="0"/>
  </r>
  <r>
    <x v="1"/>
    <n v="2000"/>
    <s v="I"/>
    <s v="Toscana"/>
    <n v="3"/>
    <m/>
    <x v="259"/>
    <x v="174"/>
    <x v="0"/>
    <s v="2004/-/-/-/-"/>
    <s v="2010/-/-/-/-"/>
    <m/>
    <n v="2003"/>
    <s v="(89-90)/-/-/GR2"/>
    <s v="Poliziano"/>
    <s v="Urlaub Umbrien "/>
    <m/>
    <m/>
    <n v="0"/>
    <n v="0"/>
  </r>
  <r>
    <x v="1"/>
    <n v="2000"/>
    <s v="I"/>
    <s v="Toscana"/>
    <n v="1"/>
    <m/>
    <x v="259"/>
    <x v="490"/>
    <x v="0"/>
    <s v="2005/-/-/-/-"/>
    <s v="2014/-/-/-/-"/>
    <m/>
    <n v="2003"/>
    <s v="90/-/-/GR3"/>
    <s v="Poliziano"/>
    <s v="Urlaub Umbrien "/>
    <m/>
    <m/>
    <n v="0"/>
    <n v="0"/>
  </r>
  <r>
    <x v="1"/>
    <n v="1998"/>
    <s v="I"/>
    <s v="Toscana"/>
    <n v="1"/>
    <m/>
    <x v="335"/>
    <x v="676"/>
    <x v="0"/>
    <s v="-/-/-/-/-"/>
    <s v="-/-/-/-/-"/>
    <m/>
    <n v="2001"/>
    <s v="-/-/-/-"/>
    <s v="Osteria beim Weingut"/>
    <s v="Hochzeitsreise"/>
    <m/>
    <m/>
    <n v="0"/>
    <n v="0"/>
  </r>
  <r>
    <x v="1"/>
    <n v="1998"/>
    <s v="I"/>
    <s v="Toscana"/>
    <n v="1"/>
    <m/>
    <x v="335"/>
    <x v="4"/>
    <x v="0"/>
    <s v="2001/-/-/-/-"/>
    <s v="2008/-/-/-/-"/>
    <m/>
    <n v="2001"/>
    <s v="86/-/-/-"/>
    <s v="Osteria beim Weingut"/>
    <s v="Hochzeitsreise"/>
    <m/>
    <m/>
    <n v="0"/>
    <n v="0"/>
  </r>
  <r>
    <x v="1"/>
    <n v="1998"/>
    <s v="I"/>
    <s v="Toscana"/>
    <n v="3"/>
    <m/>
    <x v="331"/>
    <x v="155"/>
    <x v="5"/>
    <s v="-/-/-/-/-"/>
    <s v="-/-/-/-/-"/>
    <m/>
    <n v="2003"/>
    <s v="-/-/-/GR3/RP94"/>
    <s v="Col D'Orcia"/>
    <s v="Urlaub Umbrien "/>
    <m/>
    <m/>
    <n v="0"/>
    <n v="0"/>
  </r>
  <r>
    <x v="1"/>
    <n v="1998"/>
    <s v="I"/>
    <s v="Toscana"/>
    <n v="1"/>
    <m/>
    <x v="331"/>
    <x v="677"/>
    <x v="0"/>
    <s v="-/-/-/-/-"/>
    <s v="-/-/-/-/-"/>
    <m/>
    <n v="2003"/>
    <s v="-/-/-/-"/>
    <s v="Col D'Orcia"/>
    <s v="Urlaub Umbrien "/>
    <m/>
    <m/>
    <n v="0"/>
    <n v="0"/>
  </r>
  <r>
    <x v="2"/>
    <n v="1994"/>
    <s v="I"/>
    <s v="Toscana"/>
    <n v="1"/>
    <m/>
    <x v="331"/>
    <x v="678"/>
    <x v="0"/>
    <s v="-/-/-/-/-"/>
    <s v="-/-/-/-/-"/>
    <m/>
    <n v="2003"/>
    <s v="-/-/-/-"/>
    <s v="Col D'Orcia"/>
    <s v="Urlaub Umbrien "/>
    <m/>
    <m/>
    <n v="0"/>
    <n v="0"/>
  </r>
  <r>
    <x v="1"/>
    <n v="1998"/>
    <s v="I"/>
    <s v="Toscana"/>
    <n v="1"/>
    <m/>
    <x v="158"/>
    <x v="245"/>
    <x v="0"/>
    <s v="2003/-/-/-/-"/>
    <s v="2017/-/-/-/-"/>
    <n v="50"/>
    <n v="2001"/>
    <s v="91/89/89/RP 91/100"/>
    <m/>
    <s v="Hochzeitsreise"/>
    <m/>
    <m/>
    <n v="50"/>
    <n v="0"/>
  </r>
  <r>
    <x v="1"/>
    <n v="1998"/>
    <s v="I"/>
    <s v="Toscana"/>
    <n v="1"/>
    <m/>
    <x v="336"/>
    <x v="679"/>
    <x v="0"/>
    <s v="-/-/-/-/-"/>
    <s v="-/-/-/-/-"/>
    <n v="70"/>
    <n v="2001"/>
    <s v="-/-/-/FS 92/100"/>
    <m/>
    <s v="Hochzeitsreise"/>
    <m/>
    <m/>
    <n v="70"/>
    <n v="0"/>
  </r>
  <r>
    <x v="2"/>
    <n v="1994"/>
    <s v="A"/>
    <s v="Burgenland"/>
    <n v="1"/>
    <m/>
    <x v="337"/>
    <x v="680"/>
    <x v="0"/>
    <s v="-/-/-/-/-"/>
    <s v="-/-/-/-/-"/>
    <m/>
    <m/>
    <s v="-/-/-/-"/>
    <m/>
    <m/>
    <m/>
    <m/>
    <n v="0"/>
    <n v="0"/>
  </r>
  <r>
    <x v="1"/>
    <n v="1997"/>
    <s v="A"/>
    <s v="Burgenland"/>
    <n v="1"/>
    <m/>
    <x v="91"/>
    <x v="681"/>
    <x v="0"/>
    <s v="-/-/-/-/-"/>
    <s v="-/-/-/-/-"/>
    <n v="0"/>
    <n v="2001"/>
    <s v="-/-/-/-"/>
    <s v="Hochzeitsgeschenk"/>
    <m/>
    <m/>
    <m/>
    <n v="0"/>
    <n v="0"/>
  </r>
  <r>
    <x v="1"/>
    <n v="1997"/>
    <s v="A"/>
    <s v="Burgenland"/>
    <n v="1"/>
    <m/>
    <x v="91"/>
    <x v="682"/>
    <x v="0"/>
    <s v="-/-/-/-/-"/>
    <s v="-/-/-/-/-"/>
    <n v="0"/>
    <n v="2001"/>
    <s v="-/-/-/-"/>
    <s v="Hochzeitsgeschenk"/>
    <m/>
    <m/>
    <m/>
    <n v="0"/>
    <n v="0"/>
  </r>
  <r>
    <x v="1"/>
    <n v="2004"/>
    <s v="F"/>
    <m/>
    <n v="3"/>
    <m/>
    <x v="132"/>
    <x v="683"/>
    <x v="0"/>
    <s v="-/-/-/-/-"/>
    <s v="-/-/-/-/-"/>
    <n v="7"/>
    <n v="2006"/>
    <s v="-/-/-/-"/>
    <s v="A. Gottardi"/>
    <s v="ARZ-Sammelbestellung"/>
    <m/>
    <m/>
    <n v="21"/>
    <n v="0"/>
  </r>
  <r>
    <x v="1"/>
    <n v="1996"/>
    <s v="F"/>
    <m/>
    <n v="2"/>
    <m/>
    <x v="338"/>
    <x v="684"/>
    <x v="0"/>
    <s v="2002/-/-/-/-"/>
    <s v="2015/-/-/-/-"/>
    <m/>
    <m/>
    <s v="88/-/-/-"/>
    <s v="&quot;Auftragskauf&quot; Gerhard"/>
    <m/>
    <m/>
    <m/>
    <n v="0"/>
    <n v="0"/>
  </r>
  <r>
    <x v="1"/>
    <n v="1999"/>
    <s v="F"/>
    <m/>
    <n v="1"/>
    <m/>
    <x v="339"/>
    <x v="685"/>
    <x v="0"/>
    <s v="-/-/-/-/-"/>
    <s v="-/-/-/-/-"/>
    <m/>
    <m/>
    <s v="-/-/-/-"/>
    <m/>
    <m/>
    <m/>
    <m/>
    <n v="0"/>
    <n v="0"/>
  </r>
  <r>
    <x v="1"/>
    <n v="1996"/>
    <s v="F"/>
    <m/>
    <n v="5"/>
    <m/>
    <x v="340"/>
    <x v="686"/>
    <x v="0"/>
    <s v="2016/-/-/-/-"/>
    <s v="2030/-/-/-/-"/>
    <m/>
    <m/>
    <s v="90/-/87-89/RP 89/100"/>
    <m/>
    <m/>
    <m/>
    <m/>
    <n v="0"/>
    <n v="0"/>
  </r>
  <r>
    <x v="1"/>
    <n v="1995"/>
    <s v="F"/>
    <m/>
    <n v="1"/>
    <m/>
    <x v="162"/>
    <x v="257"/>
    <x v="0"/>
    <s v="1999/-/-/-/-"/>
    <s v="2015/-/-/-/-"/>
    <m/>
    <m/>
    <s v="88/91/-/-"/>
    <m/>
    <m/>
    <m/>
    <m/>
    <n v="0"/>
    <n v="0"/>
  </r>
  <r>
    <x v="1"/>
    <m/>
    <s v="I"/>
    <s v="Toscana"/>
    <n v="1"/>
    <m/>
    <x v="341"/>
    <x v="687"/>
    <x v="0"/>
    <s v="-/-/-/-/-"/>
    <s v="-/-/-/-/-"/>
    <m/>
    <m/>
    <s v="-/-/-/-"/>
    <m/>
    <m/>
    <m/>
    <m/>
    <n v="0"/>
    <n v="0"/>
  </r>
  <r>
    <x v="4"/>
    <n v="2001"/>
    <s v="A"/>
    <s v="Steiermark"/>
    <n v="1"/>
    <m/>
    <x v="179"/>
    <x v="688"/>
    <x v="15"/>
    <s v="2002/-/-/-/-"/>
    <s v="2008/-/-/-/-"/>
    <m/>
    <m/>
    <s v="89/-/-/-"/>
    <m/>
    <m/>
    <m/>
    <m/>
    <n v="0"/>
    <n v="0"/>
  </r>
  <r>
    <x v="4"/>
    <n v="2004"/>
    <s v="A"/>
    <s v="Steiermark"/>
    <n v="3"/>
    <m/>
    <x v="342"/>
    <x v="689"/>
    <x v="66"/>
    <s v="-/-/-/-/-"/>
    <s v="-/-/-/-/-"/>
    <m/>
    <n v="2005"/>
    <s v="-/-/-/-"/>
    <m/>
    <s v="Steiermark 2005"/>
    <m/>
    <m/>
    <n v="0"/>
    <n v="0"/>
  </r>
  <r>
    <x v="4"/>
    <n v="2004"/>
    <s v="A"/>
    <s v="Steiermark"/>
    <n v="2"/>
    <m/>
    <x v="343"/>
    <x v="381"/>
    <x v="89"/>
    <s v="-/-/-/-/-"/>
    <s v="-/-/-/-/-"/>
    <m/>
    <n v="2005"/>
    <s v="-/-/-/-"/>
    <m/>
    <s v="Steiermark 2005"/>
    <m/>
    <m/>
    <n v="0"/>
    <n v="0"/>
  </r>
  <r>
    <x v="4"/>
    <n v="2004"/>
    <s v="A"/>
    <s v="Steiermark"/>
    <n v="1"/>
    <m/>
    <x v="176"/>
    <x v="690"/>
    <x v="75"/>
    <s v="-/-/-/-/-"/>
    <s v="-/-/-/-/-"/>
    <m/>
    <n v="2005"/>
    <s v="-/-/-/-"/>
    <m/>
    <s v="Steiermark 2005"/>
    <m/>
    <m/>
    <n v="0"/>
    <n v="0"/>
  </r>
  <r>
    <x v="1"/>
    <n v="2005"/>
    <s v="F"/>
    <m/>
    <n v="6"/>
    <m/>
    <x v="344"/>
    <x v="691"/>
    <x v="1"/>
    <s v="-/-/-/-/-"/>
    <s v="-/-/-/-/-"/>
    <m/>
    <n v="2007"/>
    <s v="-/-/-/-"/>
    <s v="Weihnachtsgeschenk 2007 (?)"/>
    <s v="Weihnachtsgeschenk 2007 (?)"/>
    <m/>
    <m/>
    <n v="0"/>
    <n v="0"/>
  </r>
  <r>
    <x v="1"/>
    <n v="2004"/>
    <s v="I"/>
    <m/>
    <n v="0"/>
    <m/>
    <x v="345"/>
    <x v="692"/>
    <x v="1"/>
    <s v="-/-/-/-/-"/>
    <s v="-/-/-/-/-"/>
    <m/>
    <n v="2012"/>
    <s v="-/-/-/CT90"/>
    <s v="Geschenk Heidi und Otto"/>
    <s v="Geschenk Heidi und Otto"/>
    <m/>
    <m/>
    <n v="0"/>
    <n v="0"/>
  </r>
  <r>
    <x v="1"/>
    <n v="2009"/>
    <s v="F"/>
    <s v="Languedoc"/>
    <n v="3"/>
    <m/>
    <x v="94"/>
    <x v="693"/>
    <x v="1"/>
    <s v="-/-/-/-/-"/>
    <s v="-/-/-/-/-"/>
    <m/>
    <n v="2010"/>
    <s v="-/-/-/-"/>
    <s v="Gemeinschaftsbestellung ARZ"/>
    <s v="Gemeinschaftsbestellung ARZ"/>
    <d v="2020-10-24T00:00:00"/>
    <s v="rund, voll, sehr gut"/>
    <n v="0"/>
    <n v="0"/>
  </r>
  <r>
    <x v="1"/>
    <n v="2010"/>
    <s v="F"/>
    <m/>
    <n v="12"/>
    <m/>
    <x v="132"/>
    <x v="180"/>
    <x v="1"/>
    <s v="-/-/-/-/-"/>
    <s v="-/-/-/-/-"/>
    <m/>
    <n v="2011"/>
    <s v="-/-/-/-"/>
    <s v="Einkauf Gottardi"/>
    <s v="Einkauf Gottardi"/>
    <m/>
    <m/>
    <n v="0"/>
    <n v="0"/>
  </r>
  <r>
    <x v="3"/>
    <n v="2008"/>
    <s v="F"/>
    <m/>
    <n v="0"/>
    <m/>
    <x v="132"/>
    <x v="360"/>
    <x v="3"/>
    <s v="-/-/-/-/-"/>
    <s v="-/-/-/-/-"/>
    <m/>
    <n v="2011"/>
    <s v="-/-/-/-"/>
    <s v="Einkauf Gottardi"/>
    <s v="Einkauf Gottardi"/>
    <m/>
    <m/>
    <n v="0"/>
    <n v="0"/>
  </r>
  <r>
    <x v="1"/>
    <n v="2004"/>
    <s v="F"/>
    <m/>
    <n v="0"/>
    <m/>
    <x v="346"/>
    <x v="694"/>
    <x v="1"/>
    <s v="2011/2009/-/-/-"/>
    <s v="2027/2014/-/-/-"/>
    <m/>
    <n v="2009"/>
    <s v="90/90/89-92/-"/>
    <s v="Geschenk?"/>
    <s v="Geschenk?"/>
    <m/>
    <m/>
    <n v="0"/>
    <n v="0"/>
  </r>
  <r>
    <x v="3"/>
    <n v="2007"/>
    <s v="I"/>
    <s v="Toscana"/>
    <n v="0"/>
    <m/>
    <x v="56"/>
    <x v="89"/>
    <x v="5"/>
    <s v="-/2013/-/-/-"/>
    <s v="-/2018/-/-/-"/>
    <m/>
    <n v="2011"/>
    <s v="-/87/-/-"/>
    <s v="Geschenk Apotheke"/>
    <s v="Geschenk Apotheke"/>
    <m/>
    <m/>
    <n v="0"/>
    <n v="0"/>
  </r>
  <r>
    <x v="1"/>
    <n v="2005"/>
    <s v="I"/>
    <s v="Piemont"/>
    <n v="0"/>
    <m/>
    <x v="347"/>
    <x v="695"/>
    <x v="76"/>
    <s v="2010/2011/2013/-/-"/>
    <s v="2020/2016/2020/-/-"/>
    <m/>
    <n v="2012"/>
    <s v="86/91/86/-"/>
    <s v="Geschenk Heidi und Otto"/>
    <s v="Geschenk Heidi und Otto"/>
    <m/>
    <m/>
    <n v="0"/>
    <n v="0"/>
  </r>
  <r>
    <x v="3"/>
    <n v="2011"/>
    <s v="F"/>
    <m/>
    <n v="0"/>
    <m/>
    <x v="132"/>
    <x v="696"/>
    <x v="1"/>
    <s v="-/-/-/-/-"/>
    <s v="-/-/-/-/-"/>
    <m/>
    <n v="2011"/>
    <s v="-/-/-/-"/>
    <s v="Einkauf Gottardi"/>
    <s v="Einkauf Gottardi"/>
    <m/>
    <m/>
    <n v="0"/>
    <n v="0"/>
  </r>
  <r>
    <x v="1"/>
    <n v="2012"/>
    <s v="A"/>
    <s v="Burgenland"/>
    <n v="0"/>
    <m/>
    <x v="348"/>
    <x v="697"/>
    <x v="1"/>
    <s v="-/-/-/-/-"/>
    <s v="-/-/-/-/-"/>
    <m/>
    <m/>
    <s v="-/-/-/CT89,6"/>
    <m/>
    <m/>
    <m/>
    <m/>
    <n v="0"/>
    <n v="0"/>
  </r>
  <r>
    <x v="1"/>
    <n v="2007"/>
    <s v="E"/>
    <m/>
    <n v="3"/>
    <m/>
    <x v="349"/>
    <x v="698"/>
    <x v="1"/>
    <s v="2014/-/-/-/-"/>
    <s v="2027/-/-/-/-"/>
    <n v="15"/>
    <n v="2015"/>
    <s v="94/-/-/-"/>
    <s v="Mpreis"/>
    <s v="Mpreis"/>
    <m/>
    <m/>
    <n v="45"/>
    <n v="0"/>
  </r>
  <r>
    <x v="1"/>
    <n v="2011"/>
    <s v="A"/>
    <s v="Burgenland"/>
    <n v="2"/>
    <m/>
    <x v="29"/>
    <x v="699"/>
    <x v="1"/>
    <s v="2016/-/-/-/-"/>
    <s v="2025/-/-/-/-"/>
    <n v="30"/>
    <m/>
    <s v="92/-/92/-"/>
    <s v="ARZ"/>
    <s v="ARZ"/>
    <m/>
    <m/>
    <n v="60"/>
    <n v="0"/>
  </r>
  <r>
    <x v="1"/>
    <n v="2005"/>
    <s v="I"/>
    <m/>
    <n v="0"/>
    <m/>
    <x v="350"/>
    <x v="700"/>
    <x v="1"/>
    <s v="-/-/-/-/-"/>
    <s v="-/-/-/-/-"/>
    <m/>
    <n v="2015"/>
    <s v="-/-/-/-"/>
    <s v="Geschenk Miri&amp;Georg"/>
    <s v="Geschenk Miri&amp;Georg"/>
    <m/>
    <m/>
    <n v="0"/>
    <n v="0"/>
  </r>
  <r>
    <x v="1"/>
    <n v="2009"/>
    <s v="F"/>
    <m/>
    <n v="0"/>
    <m/>
    <x v="54"/>
    <x v="87"/>
    <x v="1"/>
    <s v="-/-/-/-/-"/>
    <s v="-/-/-/-/-"/>
    <m/>
    <m/>
    <s v="-/-/-/-"/>
    <m/>
    <m/>
    <m/>
    <m/>
    <n v="0"/>
    <n v="0"/>
  </r>
  <r>
    <x v="1"/>
    <n v="2007"/>
    <s v="D"/>
    <s v="Baden-Württemberg"/>
    <n v="0"/>
    <m/>
    <x v="149"/>
    <x v="701"/>
    <x v="32"/>
    <s v="-/-/-/-/-"/>
    <s v="-/-/-/-/-"/>
    <m/>
    <n v="2015"/>
    <s v="-/-/-/-"/>
    <s v="Geschenk Eltern"/>
    <s v="Geschenk Eltern"/>
    <m/>
    <m/>
    <n v="0"/>
    <n v="0"/>
  </r>
  <r>
    <x v="4"/>
    <n v="2012"/>
    <s v="A"/>
    <s v="Steiermark"/>
    <n v="0"/>
    <m/>
    <x v="351"/>
    <x v="702"/>
    <x v="22"/>
    <s v="-/-/-/-/-"/>
    <s v="-/-/-/-/-"/>
    <m/>
    <n v="2015"/>
    <s v="-/-/-/-"/>
    <s v="Mitbringsel Helmut"/>
    <s v="Mitbringsel Helmut"/>
    <m/>
    <m/>
    <n v="0"/>
    <n v="0"/>
  </r>
  <r>
    <x v="2"/>
    <n v="2004"/>
    <s v="I"/>
    <s v="Veneto"/>
    <n v="1"/>
    <n v="1"/>
    <x v="352"/>
    <x v="703"/>
    <x v="90"/>
    <s v="-/-/-/-/-"/>
    <s v="-/-/-/-/-"/>
    <m/>
    <m/>
    <s v="-/-/-/-"/>
    <m/>
    <m/>
    <m/>
    <m/>
    <n v="0"/>
    <n v="0"/>
  </r>
  <r>
    <x v="2"/>
    <n v="2004"/>
    <s v="A"/>
    <s v="Burgenland"/>
    <n v="1"/>
    <n v="1"/>
    <x v="353"/>
    <x v="704"/>
    <x v="32"/>
    <s v="-/-/-/-/-"/>
    <s v="-/-/-/-/-"/>
    <m/>
    <m/>
    <s v="-/-/-/-"/>
    <m/>
    <m/>
    <m/>
    <m/>
    <n v="0"/>
    <n v="0"/>
  </r>
  <r>
    <x v="2"/>
    <n v="9999"/>
    <s v="I"/>
    <s v="Veneto"/>
    <n v="1"/>
    <n v="1"/>
    <x v="354"/>
    <x v="705"/>
    <x v="91"/>
    <s v="-/-/-/-/-"/>
    <s v="-/-/-/-/-"/>
    <m/>
    <m/>
    <s v="-/-/-/-"/>
    <m/>
    <m/>
    <m/>
    <m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3">
  <r>
    <x v="0"/>
    <x v="0"/>
    <m/>
    <m/>
    <m/>
    <x v="0"/>
    <x v="0"/>
    <x v="0"/>
    <x v="0"/>
    <m/>
    <m/>
    <x v="0"/>
    <m/>
    <m/>
    <m/>
    <m/>
    <m/>
    <m/>
    <m/>
    <m/>
  </r>
  <r>
    <x v="1"/>
    <x v="1"/>
    <s v="F"/>
    <s v="Bordeaux"/>
    <n v="0"/>
    <x v="1"/>
    <x v="1"/>
    <x v="1"/>
    <x v="1"/>
    <s v="-/-/-/-/-"/>
    <s v="-/-/-/-/-"/>
    <x v="1"/>
    <n v="2021"/>
    <s v="-/-/-/-"/>
    <s v="Mitbringsel Eric/Angela"/>
    <s v="Abendessen Eric/Angela"/>
    <m/>
    <m/>
    <n v="0"/>
    <n v="0"/>
  </r>
  <r>
    <x v="2"/>
    <x v="2"/>
    <s v="A"/>
    <s v="Burgenland"/>
    <n v="0"/>
    <x v="1"/>
    <x v="2"/>
    <x v="2"/>
    <x v="2"/>
    <s v="-/-/-/-/-"/>
    <s v="-/-/-/-/-"/>
    <x v="1"/>
    <n v="2021"/>
    <s v="-/-/-/-"/>
    <s v="Mitbringsel Heidi"/>
    <s v="Geburtstag Moni"/>
    <m/>
    <m/>
    <n v="0"/>
    <n v="0"/>
  </r>
  <r>
    <x v="1"/>
    <x v="3"/>
    <s v="I"/>
    <s v="Toscana"/>
    <n v="2"/>
    <x v="2"/>
    <x v="3"/>
    <x v="3"/>
    <x v="1"/>
    <s v="2020/2021/-/-/-"/>
    <s v="2030/2036/-/-/-"/>
    <x v="2"/>
    <n v="2021"/>
    <s v="94/93/-/-"/>
    <s v="Mazzei"/>
    <s v="Toskanaurlaub 2021"/>
    <m/>
    <m/>
    <n v="76"/>
    <n v="76"/>
  </r>
  <r>
    <x v="1"/>
    <x v="4"/>
    <s v="I"/>
    <s v="Toscana"/>
    <n v="3"/>
    <x v="3"/>
    <x v="3"/>
    <x v="4"/>
    <x v="1"/>
    <s v="-/-/-/-/-"/>
    <s v="-/-/-/-/-"/>
    <x v="3"/>
    <n v="2021"/>
    <s v="-/-/-/-"/>
    <s v="Mazzei"/>
    <s v="Toskanaurlaub 2021"/>
    <m/>
    <m/>
    <n v="49.5"/>
    <n v="49.5"/>
  </r>
  <r>
    <x v="1"/>
    <x v="2"/>
    <s v="I"/>
    <s v="Toscana"/>
    <n v="3"/>
    <x v="3"/>
    <x v="3"/>
    <x v="5"/>
    <x v="1"/>
    <s v="-/-/-/-/-"/>
    <s v="-/-/-/-/-"/>
    <x v="4"/>
    <n v="2021"/>
    <s v="-/-/-/-"/>
    <s v="Mazzei"/>
    <s v="Toskanaurlaub 2021"/>
    <m/>
    <m/>
    <n v="54"/>
    <n v="54"/>
  </r>
  <r>
    <x v="1"/>
    <x v="3"/>
    <s v="I"/>
    <s v="Toscana"/>
    <n v="9"/>
    <x v="3"/>
    <x v="4"/>
    <x v="6"/>
    <x v="3"/>
    <s v="-/-/-/-/-"/>
    <s v="-/-/-/-/-"/>
    <x v="5"/>
    <n v="2021"/>
    <s v="-/-/-/-"/>
    <s v="Cafaggio"/>
    <s v="Toskanaurlaub 2021"/>
    <m/>
    <m/>
    <n v="220.5"/>
    <n v="73.5"/>
  </r>
  <r>
    <x v="1"/>
    <x v="3"/>
    <s v="I"/>
    <s v="Toscana"/>
    <n v="3"/>
    <x v="3"/>
    <x v="4"/>
    <x v="7"/>
    <x v="1"/>
    <s v="-/-/-/-/-"/>
    <s v="-/-/-/-/-"/>
    <x v="6"/>
    <n v="2021"/>
    <s v="-/-/-/-"/>
    <s v="Cafaggio"/>
    <s v="Toskanaurlaub 2021"/>
    <m/>
    <m/>
    <n v="79.5"/>
    <n v="79.5"/>
  </r>
  <r>
    <x v="3"/>
    <x v="1"/>
    <s v="I"/>
    <s v="Toscana"/>
    <n v="1"/>
    <x v="1"/>
    <x v="4"/>
    <x v="8"/>
    <x v="4"/>
    <s v="2019/-/-/-/-"/>
    <s v="2028/-/-/-/-"/>
    <x v="7"/>
    <n v="2021"/>
    <s v="93/-/-/-"/>
    <s v="Cafaggio"/>
    <s v="Toskanaurlaub 2021"/>
    <m/>
    <m/>
    <n v="72"/>
    <n v="72"/>
  </r>
  <r>
    <x v="1"/>
    <x v="2"/>
    <s v="I"/>
    <s v="Toscana"/>
    <n v="6"/>
    <x v="3"/>
    <x v="5"/>
    <x v="4"/>
    <x v="5"/>
    <s v="2021/2023/-/-/-"/>
    <s v="2024/2038/-/-/-"/>
    <x v="8"/>
    <n v="2021"/>
    <s v="88/93/-/-"/>
    <s v="Badia a Coltibuono"/>
    <s v="Toskanaurlaub 2021"/>
    <m/>
    <m/>
    <n v="79.800000000000011"/>
    <n v="39.900000000000006"/>
  </r>
  <r>
    <x v="1"/>
    <x v="3"/>
    <s v="I"/>
    <s v="Toscana"/>
    <n v="4"/>
    <x v="4"/>
    <x v="5"/>
    <x v="9"/>
    <x v="5"/>
    <s v="2021/-/-/-/-"/>
    <s v="2030/-/-/-/-"/>
    <x v="9"/>
    <n v="2021"/>
    <s v="93/-/-/-"/>
    <s v="Badia a Coltibuono"/>
    <s v="Toskanaurlaub 2021"/>
    <m/>
    <m/>
    <n v="107.6"/>
    <n v="107.6"/>
  </r>
  <r>
    <x v="1"/>
    <x v="1"/>
    <s v="I"/>
    <s v="Toscana"/>
    <n v="2"/>
    <x v="2"/>
    <x v="5"/>
    <x v="10"/>
    <x v="5"/>
    <s v="2019/2020/-/-/-"/>
    <s v="2030/2028/-/-/-"/>
    <x v="10"/>
    <n v="2021"/>
    <s v="94/90/-/-"/>
    <s v="Badia a Coltibuono"/>
    <s v="Toskanaurlaub 2021"/>
    <m/>
    <m/>
    <n v="98"/>
    <n v="98"/>
  </r>
  <r>
    <x v="2"/>
    <x v="5"/>
    <s v="I"/>
    <s v="Toscana"/>
    <n v="2"/>
    <x v="2"/>
    <x v="5"/>
    <x v="11"/>
    <x v="6"/>
    <s v="-/2021/-/-/-"/>
    <s v="-/2030/-/-/-"/>
    <x v="11"/>
    <n v="2021"/>
    <s v="-/93/-/-"/>
    <s v="Badia a Coltibuono"/>
    <s v="Toskanaurlaub 2021"/>
    <m/>
    <m/>
    <n v="70"/>
    <n v="70"/>
  </r>
  <r>
    <x v="2"/>
    <x v="6"/>
    <s v="I"/>
    <s v="Toscana"/>
    <n v="1"/>
    <x v="1"/>
    <x v="5"/>
    <x v="12"/>
    <x v="5"/>
    <s v="2021/-/-/-/-"/>
    <s v="2040/-/-/-/-"/>
    <x v="12"/>
    <n v="2021"/>
    <s v="95/-/-/-"/>
    <s v="Badia a Coltibuono"/>
    <s v="Toskanaurlaub 2021"/>
    <m/>
    <m/>
    <n v="57"/>
    <n v="57"/>
  </r>
  <r>
    <x v="1"/>
    <x v="2"/>
    <s v="I"/>
    <s v="Toscana"/>
    <n v="15"/>
    <x v="5"/>
    <x v="6"/>
    <x v="4"/>
    <x v="1"/>
    <s v="2020/2021/-/-/-"/>
    <s v="2027/2030/-/-/-"/>
    <x v="4"/>
    <n v="2021"/>
    <s v="92/92/-/-"/>
    <s v="Castello dei Rampolla"/>
    <s v="Toskanaurlaub 2021"/>
    <m/>
    <m/>
    <n v="270"/>
    <n v="162"/>
  </r>
  <r>
    <x v="1"/>
    <x v="7"/>
    <s v="I"/>
    <s v="Toscana"/>
    <n v="6"/>
    <x v="6"/>
    <x v="6"/>
    <x v="13"/>
    <x v="1"/>
    <s v="2022/2024/-/-/-"/>
    <s v="2040/2043/-/-/-"/>
    <x v="13"/>
    <n v="2021"/>
    <s v="95/95/-/-"/>
    <s v="Castello dei Rampolla"/>
    <s v="Toskanaurlaub 2021"/>
    <m/>
    <m/>
    <n v="240"/>
    <n v="240"/>
  </r>
  <r>
    <x v="1"/>
    <x v="4"/>
    <s v="I"/>
    <s v="Toscana"/>
    <n v="3"/>
    <x v="3"/>
    <x v="6"/>
    <x v="14"/>
    <x v="3"/>
    <s v="-/-/-/-/-"/>
    <s v="-/-/-/-/-"/>
    <x v="14"/>
    <n v="2021"/>
    <s v="-/-/-/-"/>
    <s v="Castello dei Rampolla"/>
    <s v="Toskanaurlaub 2021"/>
    <m/>
    <m/>
    <n v="75"/>
    <n v="75"/>
  </r>
  <r>
    <x v="2"/>
    <x v="8"/>
    <s v="I"/>
    <s v="Toscana"/>
    <n v="2"/>
    <x v="2"/>
    <x v="7"/>
    <x v="11"/>
    <x v="5"/>
    <s v="-/-/-/-/-"/>
    <s v="-/-/-/-/-"/>
    <x v="15"/>
    <n v="2021"/>
    <s v="-/-/-/-"/>
    <s v="Fontodi"/>
    <s v="Toskanaurlaub 2021"/>
    <m/>
    <m/>
    <n v="90"/>
    <n v="90"/>
  </r>
  <r>
    <x v="1"/>
    <x v="2"/>
    <s v="I"/>
    <s v="Toscana"/>
    <n v="12"/>
    <x v="6"/>
    <x v="7"/>
    <x v="4"/>
    <x v="5"/>
    <s v="-/2021/-/-/-"/>
    <s v="-/2030/-/-/-"/>
    <x v="16"/>
    <n v="2021"/>
    <s v="-/92/-/-"/>
    <s v="Fontodi"/>
    <s v="Toskanaurlaub 2021"/>
    <m/>
    <m/>
    <n v="252"/>
    <n v="126"/>
  </r>
  <r>
    <x v="1"/>
    <x v="2"/>
    <s v="I"/>
    <s v="Toscana"/>
    <n v="2"/>
    <x v="2"/>
    <x v="7"/>
    <x v="15"/>
    <x v="7"/>
    <s v="-/2023/-/-/-"/>
    <s v="-/2029/-/-/-"/>
    <x v="11"/>
    <n v="2021"/>
    <s v="-/89/-/-"/>
    <s v="Fontodi"/>
    <s v="Toskanaurlaub 2021"/>
    <m/>
    <m/>
    <n v="70"/>
    <n v="70"/>
  </r>
  <r>
    <x v="1"/>
    <x v="7"/>
    <s v="I"/>
    <s v="Toscana"/>
    <n v="1"/>
    <x v="1"/>
    <x v="7"/>
    <x v="16"/>
    <x v="5"/>
    <s v="2021/2022/-/-/-"/>
    <s v="2045/2040/-/-/-"/>
    <x v="17"/>
    <n v="2021"/>
    <s v="96/95/-/-"/>
    <s v="Fontodi"/>
    <s v="Toskanaurlaub 2021"/>
    <m/>
    <m/>
    <n v="85"/>
    <n v="85"/>
  </r>
  <r>
    <x v="4"/>
    <x v="9"/>
    <s v="I"/>
    <s v="Toscana"/>
    <n v="3"/>
    <x v="3"/>
    <x v="7"/>
    <x v="17"/>
    <x v="5"/>
    <s v="-/-/-/-/-"/>
    <s v="-/-/-/-/-"/>
    <x v="18"/>
    <n v="2021"/>
    <s v="-/-/-/-"/>
    <s v="Fontodi"/>
    <s v="Toskanaurlaub 2021"/>
    <m/>
    <m/>
    <n v="48"/>
    <n v="48"/>
  </r>
  <r>
    <x v="1"/>
    <x v="5"/>
    <s v="I"/>
    <s v="Umbrien"/>
    <n v="2"/>
    <x v="2"/>
    <x v="8"/>
    <x v="18"/>
    <x v="8"/>
    <s v="-/-/-/-/-"/>
    <s v="-/-/-/-/-"/>
    <x v="19"/>
    <n v="2021"/>
    <s v="-/-/-/-"/>
    <s v="Arnaldo Caprai"/>
    <s v="Apulien 2021"/>
    <m/>
    <m/>
    <n v="48"/>
    <n v="48"/>
  </r>
  <r>
    <x v="4"/>
    <x v="4"/>
    <s v="I"/>
    <s v="Umbrien"/>
    <n v="2"/>
    <x v="1"/>
    <x v="8"/>
    <x v="19"/>
    <x v="8"/>
    <s v="-/-/-/-/-"/>
    <s v="-/-/-/-/-"/>
    <x v="4"/>
    <n v="2021"/>
    <s v="-/-/-/-"/>
    <s v="Arnaldo Caprai"/>
    <s v="Apulien 2021"/>
    <m/>
    <m/>
    <n v="36"/>
    <n v="18"/>
  </r>
  <r>
    <x v="1"/>
    <x v="3"/>
    <s v="I"/>
    <s v="Umbrien"/>
    <n v="6"/>
    <x v="4"/>
    <x v="8"/>
    <x v="20"/>
    <x v="8"/>
    <s v="2021/-/-/-/-"/>
    <s v="2038/-/-/-/-"/>
    <x v="19"/>
    <n v="2021"/>
    <s v="94/-/-/-"/>
    <s v="Arnaldo Caprai"/>
    <s v="Apulien 2021"/>
    <m/>
    <m/>
    <n v="144"/>
    <n v="96"/>
  </r>
  <r>
    <x v="5"/>
    <x v="3"/>
    <s v="I"/>
    <s v="Umbrien"/>
    <n v="1"/>
    <x v="1"/>
    <x v="8"/>
    <x v="20"/>
    <x v="8"/>
    <s v="2021/-/-/-/-"/>
    <s v="2038/-/-/-/-"/>
    <x v="20"/>
    <n v="2021"/>
    <s v="94/-/-/-"/>
    <s v="Arnaldo Caprai"/>
    <s v="Apulien 2021"/>
    <m/>
    <m/>
    <n v="120"/>
    <n v="120"/>
  </r>
  <r>
    <x v="1"/>
    <x v="7"/>
    <s v="I"/>
    <s v="Umbrien"/>
    <n v="1"/>
    <x v="1"/>
    <x v="8"/>
    <x v="21"/>
    <x v="8"/>
    <s v="-/-/-/-/-"/>
    <s v="-/-/-/-/-"/>
    <x v="11"/>
    <n v="2021"/>
    <s v="-/-/-/-"/>
    <s v="Arnaldo Caprai"/>
    <s v="Apulien 2021"/>
    <m/>
    <m/>
    <n v="35"/>
    <n v="35"/>
  </r>
  <r>
    <x v="1"/>
    <x v="1"/>
    <s v="I"/>
    <s v="Umbrien"/>
    <n v="1"/>
    <x v="1"/>
    <x v="8"/>
    <x v="22"/>
    <x v="8"/>
    <s v="2022/-/-/-/-"/>
    <s v="2040/-/-/-/-"/>
    <x v="21"/>
    <n v="2021"/>
    <s v="96/-/-/-"/>
    <s v="Arnaldo Caprai"/>
    <s v="Apulien 2021"/>
    <m/>
    <m/>
    <n v="50"/>
    <n v="50"/>
  </r>
  <r>
    <x v="1"/>
    <x v="1"/>
    <s v="I"/>
    <s v="Umbrien"/>
    <n v="6"/>
    <x v="3"/>
    <x v="8"/>
    <x v="22"/>
    <x v="8"/>
    <s v="2022/-/-/-/-"/>
    <s v="2040/-/-/-/-"/>
    <x v="22"/>
    <n v="2021"/>
    <s v="96/-/-/-"/>
    <s v="Enoteca Properzio"/>
    <s v="Apulien 2021"/>
    <m/>
    <m/>
    <n v="252"/>
    <n v="126"/>
  </r>
  <r>
    <x v="1"/>
    <x v="5"/>
    <s v="I"/>
    <s v="Umbrien"/>
    <n v="2"/>
    <x v="1"/>
    <x v="9"/>
    <x v="23"/>
    <x v="8"/>
    <s v="-/-/-/-/-"/>
    <s v="-/-/-/-/-"/>
    <x v="23"/>
    <n v="2021"/>
    <s v="-/-/-/-"/>
    <s v="Enoteca Properzio"/>
    <s v="Apulien 2021"/>
    <m/>
    <m/>
    <n v="120"/>
    <n v="60"/>
  </r>
  <r>
    <x v="1"/>
    <x v="10"/>
    <s v="I"/>
    <s v="Apulien"/>
    <n v="1"/>
    <x v="1"/>
    <x v="10"/>
    <x v="24"/>
    <x v="9"/>
    <s v="-/-/-/-/-"/>
    <s v="-/-/-/-/-"/>
    <x v="6"/>
    <n v="2021"/>
    <s v="-/-/-/-"/>
    <s v="Enoteca Divino (Maglie)"/>
    <s v="Apulien 2021"/>
    <m/>
    <m/>
    <n v="26.5"/>
    <n v="26.5"/>
  </r>
  <r>
    <x v="1"/>
    <x v="1"/>
    <s v="I"/>
    <s v="Apulien"/>
    <n v="1"/>
    <x v="1"/>
    <x v="11"/>
    <x v="25"/>
    <x v="10"/>
    <s v="-/-/-/-/-"/>
    <s v="-/-/-/-/-"/>
    <x v="24"/>
    <n v="2021"/>
    <s v="-/-/-/-"/>
    <s v="Enoteca Divino (Maglie)"/>
    <s v="Apulien 2021"/>
    <m/>
    <m/>
    <n v="39.9"/>
    <n v="39.9"/>
  </r>
  <r>
    <x v="1"/>
    <x v="1"/>
    <s v="I"/>
    <s v="Apulien"/>
    <n v="1"/>
    <x v="1"/>
    <x v="11"/>
    <x v="26"/>
    <x v="10"/>
    <s v="-/-/-/-/-"/>
    <s v="-/-/-/-/-"/>
    <x v="24"/>
    <n v="2021"/>
    <s v="-/-/-/-"/>
    <s v="Enoteca Divino (Maglie)"/>
    <s v="Apulien 2021"/>
    <m/>
    <m/>
    <n v="39.9"/>
    <n v="39.9"/>
  </r>
  <r>
    <x v="2"/>
    <x v="1"/>
    <s v="I"/>
    <s v="Apulien"/>
    <n v="1"/>
    <x v="1"/>
    <x v="12"/>
    <x v="27"/>
    <x v="10"/>
    <s v="-/-/-/-/-"/>
    <s v="-/-/-/-/-"/>
    <x v="25"/>
    <n v="2021"/>
    <s v="-/-/-/-"/>
    <s v="Enoteca Mieravigliosa (Maglie)"/>
    <s v="Apulien 2021"/>
    <m/>
    <m/>
    <n v="26"/>
    <n v="26"/>
  </r>
  <r>
    <x v="1"/>
    <x v="1"/>
    <s v="I"/>
    <s v="Apulien"/>
    <n v="1"/>
    <x v="1"/>
    <x v="13"/>
    <x v="28"/>
    <x v="11"/>
    <s v="-/-/-/-/-"/>
    <s v="-/-/-/-/-"/>
    <x v="26"/>
    <n v="2021"/>
    <s v="-/-/-/-"/>
    <s v="Enoteca Mieravigliosa (Maglie)"/>
    <s v="Apulien 2021"/>
    <m/>
    <m/>
    <n v="23"/>
    <n v="23"/>
  </r>
  <r>
    <x v="1"/>
    <x v="1"/>
    <s v="I"/>
    <s v="Apulien"/>
    <n v="1"/>
    <x v="1"/>
    <x v="14"/>
    <x v="29"/>
    <x v="11"/>
    <s v="-/-/-/-/-"/>
    <s v="-/-/-/-/-"/>
    <x v="27"/>
    <n v="2021"/>
    <s v="-/-/-/-"/>
    <s v="Enoteca Mieravigliosa (Maglie)"/>
    <s v="Apulien 2021"/>
    <m/>
    <m/>
    <n v="31"/>
    <n v="31"/>
  </r>
  <r>
    <x v="2"/>
    <x v="2"/>
    <s v="I"/>
    <s v="Apulien"/>
    <n v="2"/>
    <x v="1"/>
    <x v="15"/>
    <x v="30"/>
    <x v="10"/>
    <s v="-/-/-/-/-"/>
    <s v="-/-/-/-/-"/>
    <x v="28"/>
    <n v="2021"/>
    <s v="-/-/-/-"/>
    <s v="Cantina Menhir"/>
    <s v="Apulien 2021"/>
    <m/>
    <m/>
    <n v="32.4"/>
    <n v="16.2"/>
  </r>
  <r>
    <x v="1"/>
    <x v="3"/>
    <s v="I"/>
    <s v="Apulien"/>
    <n v="1"/>
    <x v="1"/>
    <x v="16"/>
    <x v="31"/>
    <x v="10"/>
    <s v="-/-/-/-/-"/>
    <s v="-/-/-/-/-"/>
    <x v="29"/>
    <n v="2021"/>
    <s v="-/-/-/-"/>
    <s v="Gianfranco Fino"/>
    <s v="Apulien 2021"/>
    <m/>
    <m/>
    <n v="100"/>
    <n v="100"/>
  </r>
  <r>
    <x v="2"/>
    <x v="2"/>
    <s v="I"/>
    <s v="Apulien"/>
    <n v="2"/>
    <x v="1"/>
    <x v="16"/>
    <x v="32"/>
    <x v="10"/>
    <s v="-/-/-/-/-"/>
    <s v="-/-/-/-/-"/>
    <x v="15"/>
    <n v="2021"/>
    <s v="-/-/-/-"/>
    <s v="Gianfranco Fino"/>
    <s v="Apulien 2021"/>
    <m/>
    <m/>
    <n v="90"/>
    <n v="45"/>
  </r>
  <r>
    <x v="6"/>
    <x v="2"/>
    <s v="I"/>
    <s v="Apulien"/>
    <n v="2"/>
    <x v="2"/>
    <x v="16"/>
    <x v="33"/>
    <x v="10"/>
    <s v="-/-/-/-/-"/>
    <s v="-/-/-/-/-"/>
    <x v="11"/>
    <n v="2021"/>
    <s v="-/-/-/-"/>
    <s v="Gianfranco Fino"/>
    <s v="Apulien 2021"/>
    <m/>
    <m/>
    <n v="70"/>
    <n v="70"/>
  </r>
  <r>
    <x v="3"/>
    <x v="4"/>
    <s v="I"/>
    <s v="Apulien"/>
    <n v="1"/>
    <x v="1"/>
    <x v="16"/>
    <x v="34"/>
    <x v="10"/>
    <s v="-/-/-/-/-"/>
    <s v="-/-/-/-/-"/>
    <x v="29"/>
    <n v="2021"/>
    <s v="-/-/-/-"/>
    <s v="Gianfranco Fino"/>
    <s v="Apulien 2021"/>
    <m/>
    <m/>
    <n v="100"/>
    <n v="100"/>
  </r>
  <r>
    <x v="1"/>
    <x v="2"/>
    <s v="I"/>
    <s v="Apulien"/>
    <n v="3"/>
    <x v="3"/>
    <x v="16"/>
    <x v="35"/>
    <x v="10"/>
    <s v="-/-/-/-/-"/>
    <s v="-/-/-/-/-"/>
    <x v="30"/>
    <n v="2021"/>
    <s v="-/-/-/-"/>
    <s v="Gianfranco Fino"/>
    <s v="Apulien 2021"/>
    <m/>
    <m/>
    <n v="102"/>
    <n v="102"/>
  </r>
  <r>
    <x v="1"/>
    <x v="2"/>
    <s v="I"/>
    <s v="Apulien"/>
    <n v="3"/>
    <x v="4"/>
    <x v="16"/>
    <x v="36"/>
    <x v="11"/>
    <s v="-/-/-/-/-"/>
    <s v="-/-/-/-/-"/>
    <x v="15"/>
    <n v="2021"/>
    <s v="-/-/-/-"/>
    <s v="Gianfranco Fino"/>
    <s v="Apulien 2021"/>
    <m/>
    <m/>
    <n v="135"/>
    <n v="180"/>
  </r>
  <r>
    <x v="1"/>
    <x v="4"/>
    <s v="I"/>
    <s v="Apulien"/>
    <n v="3"/>
    <x v="2"/>
    <x v="16"/>
    <x v="34"/>
    <x v="10"/>
    <s v="-/-/-/-/-"/>
    <s v="-/-/-/-/-"/>
    <x v="15"/>
    <n v="2021"/>
    <s v="-/-/-/-"/>
    <s v="Gianfranco Fino"/>
    <s v="Apulien 2021"/>
    <m/>
    <m/>
    <n v="135"/>
    <n v="90"/>
  </r>
  <r>
    <x v="1"/>
    <x v="2"/>
    <s v="I"/>
    <s v="Apulien"/>
    <n v="3"/>
    <x v="1"/>
    <x v="17"/>
    <x v="37"/>
    <x v="12"/>
    <s v="-/-/-/-/-"/>
    <s v="-/-/-/-/-"/>
    <x v="31"/>
    <n v="2021"/>
    <s v="-/-/-/-"/>
    <s v="I Pastini"/>
    <s v="Apulien 2021"/>
    <m/>
    <m/>
    <n v="30"/>
    <n v="10"/>
  </r>
  <r>
    <x v="6"/>
    <x v="11"/>
    <s v="I"/>
    <s v="Apulien"/>
    <n v="3"/>
    <x v="1"/>
    <x v="17"/>
    <x v="38"/>
    <x v="13"/>
    <s v="-/-/-/-/-"/>
    <s v="-/-/-/-/-"/>
    <x v="32"/>
    <n v="2021"/>
    <s v="-/-/-/-"/>
    <s v="I Pastini"/>
    <s v="Apulien 2021"/>
    <m/>
    <m/>
    <n v="24"/>
    <n v="8"/>
  </r>
  <r>
    <x v="4"/>
    <x v="9"/>
    <s v="I"/>
    <s v="Apulien"/>
    <n v="3"/>
    <x v="7"/>
    <x v="17"/>
    <x v="39"/>
    <x v="14"/>
    <s v="-/-/-/-/-"/>
    <s v="-/-/-/-/-"/>
    <x v="31"/>
    <n v="2021"/>
    <s v="-/-/-/-"/>
    <s v="I Pastini"/>
    <s v="Apulien 2021"/>
    <m/>
    <m/>
    <n v="30"/>
    <n v="0"/>
  </r>
  <r>
    <x v="4"/>
    <x v="9"/>
    <s v="I"/>
    <s v="Apulien"/>
    <n v="3"/>
    <x v="1"/>
    <x v="17"/>
    <x v="40"/>
    <x v="6"/>
    <s v="-/-/-/-/-"/>
    <s v="-/-/-/-/-"/>
    <x v="33"/>
    <n v="2021"/>
    <s v="-/-/-/-"/>
    <s v="I Pastini"/>
    <s v="Apulien 2021"/>
    <m/>
    <m/>
    <n v="19.5"/>
    <n v="6.5"/>
  </r>
  <r>
    <x v="4"/>
    <x v="4"/>
    <s v="NZ"/>
    <s v="NZ"/>
    <n v="0"/>
    <x v="1"/>
    <x v="18"/>
    <x v="41"/>
    <x v="15"/>
    <s v="2020/2020/-/2019/-"/>
    <s v="2021/2020/-/2022/-"/>
    <x v="1"/>
    <n v="2021"/>
    <s v="88/93/-/90,5"/>
    <s v="Geschenk Kirchers"/>
    <s v="Brisket 2021"/>
    <m/>
    <m/>
    <n v="0"/>
    <n v="0"/>
  </r>
  <r>
    <x v="4"/>
    <x v="10"/>
    <s v="A"/>
    <s v="NÖ"/>
    <n v="0"/>
    <x v="1"/>
    <x v="19"/>
    <x v="42"/>
    <x v="16"/>
    <s v="2020/2015/-/2019/-"/>
    <s v="2028/2020/-/2019/-"/>
    <x v="1"/>
    <n v="2021"/>
    <s v="87/92/-/94,5"/>
    <s v="Geschenk Laschitz"/>
    <s v="Brisket 2021"/>
    <m/>
    <m/>
    <n v="0"/>
    <n v="0"/>
  </r>
  <r>
    <x v="1"/>
    <x v="2"/>
    <s v="I"/>
    <s v="Latium"/>
    <n v="1"/>
    <x v="1"/>
    <x v="20"/>
    <x v="43"/>
    <x v="1"/>
    <s v="-/-/-/-/-"/>
    <s v="-/-/-/-/-"/>
    <x v="34"/>
    <n v="2021"/>
    <s v="-/-/-/-"/>
    <s v="Weinladen Rom &quot;Il Vinaio&quot;, Viglioglia Silvio"/>
    <s v="Rombesuch Lilli 06/2021"/>
    <m/>
    <m/>
    <n v="52"/>
    <n v="52"/>
  </r>
  <r>
    <x v="4"/>
    <x v="4"/>
    <s v="I"/>
    <s v="Südtirol"/>
    <n v="3"/>
    <x v="0"/>
    <x v="21"/>
    <x v="41"/>
    <x v="15"/>
    <s v="-/-/-/-/-"/>
    <s v="-/-/-/-/-"/>
    <x v="35"/>
    <n v="2021"/>
    <s v="-/-/-/-"/>
    <s v="Weingut Rottensteiner"/>
    <s v="Bozenausflug 22.5.2ß21"/>
    <m/>
    <m/>
    <n v="34.200000000000003"/>
    <n v="0"/>
  </r>
  <r>
    <x v="1"/>
    <x v="7"/>
    <s v="I"/>
    <s v="Südtirol"/>
    <n v="6"/>
    <x v="0"/>
    <x v="21"/>
    <x v="44"/>
    <x v="17"/>
    <s v="-/-/-/-/-"/>
    <s v="-/-/-/-/-"/>
    <x v="36"/>
    <n v="2021"/>
    <s v="-/-/-/-"/>
    <s v="Weingut Rottensteiner"/>
    <s v="Bozenausflug 22.5.2ß21"/>
    <m/>
    <m/>
    <n v="74.400000000000006"/>
    <n v="0"/>
  </r>
  <r>
    <x v="1"/>
    <x v="7"/>
    <s v="I"/>
    <s v="Südtirol"/>
    <n v="3"/>
    <x v="1"/>
    <x v="21"/>
    <x v="45"/>
    <x v="17"/>
    <s v="-/-/-/-/-"/>
    <s v="-/-/-/-/-"/>
    <x v="37"/>
    <n v="2021"/>
    <s v="-/-/-/-"/>
    <s v="Weingut Rottensteiner"/>
    <s v="Bozenausflug 22.5.2ß21"/>
    <m/>
    <m/>
    <n v="62.400000000000006"/>
    <n v="20.8"/>
  </r>
  <r>
    <x v="1"/>
    <x v="4"/>
    <s v="I"/>
    <s v="Südtirol"/>
    <n v="6"/>
    <x v="7"/>
    <x v="21"/>
    <x v="46"/>
    <x v="18"/>
    <s v="-/-/-/-/-"/>
    <s v="-/-/-/-/-"/>
    <x v="38"/>
    <n v="2021"/>
    <s v="-/-/-/-"/>
    <s v="Weingut Rottensteiner"/>
    <s v="Bozenausflug 22.5.2ß21"/>
    <m/>
    <m/>
    <n v="70.800000000000011"/>
    <n v="0"/>
  </r>
  <r>
    <x v="3"/>
    <x v="2"/>
    <s v="I"/>
    <s v="Südtirol"/>
    <n v="1"/>
    <x v="1"/>
    <x v="22"/>
    <x v="47"/>
    <x v="17"/>
    <s v="-/-/-/-/-"/>
    <s v="-/-/-/-/-"/>
    <x v="39"/>
    <n v="2021"/>
    <s v="-/-/-/-"/>
    <s v="Ansitz Waldgries"/>
    <s v="Bozenausflug 22.5.2ß21"/>
    <m/>
    <m/>
    <n v="69.8"/>
    <n v="69.8"/>
  </r>
  <r>
    <x v="1"/>
    <x v="2"/>
    <s v="I"/>
    <s v="Südtirol"/>
    <n v="9"/>
    <x v="6"/>
    <x v="22"/>
    <x v="44"/>
    <x v="17"/>
    <s v="-/-/-/-/-"/>
    <s v="-/-/-/-/-"/>
    <x v="40"/>
    <n v="2021"/>
    <s v="-/-/-/-"/>
    <s v="Ansitz Waldgries"/>
    <s v="Bozenausflug 22.5.2ß21"/>
    <m/>
    <m/>
    <n v="180"/>
    <n v="120"/>
  </r>
  <r>
    <x v="1"/>
    <x v="2"/>
    <s v="I"/>
    <s v="Südtirol"/>
    <n v="3"/>
    <x v="3"/>
    <x v="22"/>
    <x v="47"/>
    <x v="17"/>
    <s v="-/-/-/-/-"/>
    <s v="-/-/-/-/-"/>
    <x v="41"/>
    <n v="2021"/>
    <s v="-/-/-/-"/>
    <s v="Ansitz Waldgries"/>
    <s v="Bozenausflug 22.5.2ß21"/>
    <m/>
    <m/>
    <n v="100.5"/>
    <n v="100.5"/>
  </r>
  <r>
    <x v="4"/>
    <x v="9"/>
    <s v="I"/>
    <s v="Südtirol"/>
    <n v="3"/>
    <x v="7"/>
    <x v="23"/>
    <x v="48"/>
    <x v="19"/>
    <s v="-/-/-/-/-"/>
    <s v="-/-/-/-/-"/>
    <x v="42"/>
    <n v="2021"/>
    <s v="-/-/-/-"/>
    <s v="Kellerei Unterganzner"/>
    <s v="Bozenausflug 22.5.2ß21"/>
    <m/>
    <m/>
    <n v="39"/>
    <n v="0"/>
  </r>
  <r>
    <x v="1"/>
    <x v="2"/>
    <s v="I"/>
    <s v="Südtirol"/>
    <n v="9"/>
    <x v="6"/>
    <x v="23"/>
    <x v="49"/>
    <x v="4"/>
    <s v="-/-/-/-/-"/>
    <s v="-/-/-/-/-"/>
    <x v="43"/>
    <n v="2021"/>
    <s v="-/-/-/-"/>
    <s v="Kellerei Unterganzner"/>
    <s v="Bozenausflug 22.5.2ß21"/>
    <m/>
    <m/>
    <n v="198"/>
    <n v="132"/>
  </r>
  <r>
    <x v="1"/>
    <x v="2"/>
    <s v="I"/>
    <s v="Südtirol"/>
    <n v="3"/>
    <x v="3"/>
    <x v="23"/>
    <x v="44"/>
    <x v="17"/>
    <s v="-/-/-/-/-"/>
    <s v="-/-/-/-/-"/>
    <x v="43"/>
    <n v="2021"/>
    <s v="-/-/-/-"/>
    <s v="Kellerei Unterganzner"/>
    <s v="Bozenausflug 22.5.2ß21"/>
    <m/>
    <m/>
    <n v="66"/>
    <n v="66"/>
  </r>
  <r>
    <x v="4"/>
    <x v="4"/>
    <s v="A"/>
    <s v="Steiermark"/>
    <n v="2"/>
    <x v="0"/>
    <x v="24"/>
    <x v="50"/>
    <x v="20"/>
    <s v="-/-/-/-/-"/>
    <s v="-/-/-/-/-"/>
    <x v="44"/>
    <n v="2021"/>
    <s v="-/-/-/-"/>
    <s v="Bestellung Vinorama 05_2021"/>
    <s v="Bestellung Vinorama 05_2021"/>
    <m/>
    <m/>
    <n v="23.58"/>
    <n v="0"/>
  </r>
  <r>
    <x v="4"/>
    <x v="4"/>
    <s v="I"/>
    <s v="Südtirol"/>
    <n v="2"/>
    <x v="0"/>
    <x v="25"/>
    <x v="51"/>
    <x v="21"/>
    <s v="-/-/-/-/-"/>
    <s v="-/-/-/-/-"/>
    <x v="45"/>
    <n v="2021"/>
    <s v="-/-/-/-"/>
    <s v="Bestellung Vinorama 05_2021"/>
    <s v="Bestellung Vinorama 05_2021"/>
    <m/>
    <m/>
    <n v="27.36"/>
    <n v="0"/>
  </r>
  <r>
    <x v="4"/>
    <x v="4"/>
    <s v="A"/>
    <s v="Burgenland"/>
    <n v="2"/>
    <x v="0"/>
    <x v="26"/>
    <x v="52"/>
    <x v="22"/>
    <s v="-/-/-/-/-"/>
    <s v="-/-/-/-/-"/>
    <x v="46"/>
    <n v="2021"/>
    <s v="-/-/-/-"/>
    <s v="Bestellung Vinorama 05_2021"/>
    <s v="Bestellung Vinorama 05_2021"/>
    <m/>
    <m/>
    <n v="22.88"/>
    <n v="0"/>
  </r>
  <r>
    <x v="1"/>
    <x v="1"/>
    <s v="A"/>
    <s v="Burgenland"/>
    <n v="2"/>
    <x v="0"/>
    <x v="27"/>
    <x v="53"/>
    <x v="1"/>
    <s v="-/-/-/-/-"/>
    <s v="-/-/-/-/-"/>
    <x v="47"/>
    <n v="2021"/>
    <s v="-/-/-/-"/>
    <s v="Bestellung Vinorama 05_2021"/>
    <s v="Bestellung Vinorama 05_2021"/>
    <m/>
    <m/>
    <n v="28.26"/>
    <n v="0"/>
  </r>
  <r>
    <x v="1"/>
    <x v="4"/>
    <s v="A"/>
    <s v="Burgenland"/>
    <n v="2"/>
    <x v="0"/>
    <x v="28"/>
    <x v="54"/>
    <x v="3"/>
    <s v="-/-/-/-/-"/>
    <s v="-/-/-/-/-"/>
    <x v="48"/>
    <n v="2021"/>
    <s v="-/-/-/-"/>
    <s v="Bestellung Vinorama 05_2021"/>
    <s v="Bestellung Vinorama 05_2021"/>
    <m/>
    <m/>
    <n v="25.38"/>
    <n v="0"/>
  </r>
  <r>
    <x v="1"/>
    <x v="4"/>
    <s v="A"/>
    <s v="Burgenland"/>
    <n v="2"/>
    <x v="0"/>
    <x v="29"/>
    <x v="55"/>
    <x v="23"/>
    <s v="-/-/-/-/-"/>
    <s v="-/-/-/-/-"/>
    <x v="49"/>
    <n v="2021"/>
    <s v="-/-/-/-"/>
    <s v="Bestellung Vinorama 05_2021"/>
    <s v="Bestellung Vinorama 05_2021"/>
    <m/>
    <m/>
    <n v="23"/>
    <n v="0"/>
  </r>
  <r>
    <x v="1"/>
    <x v="7"/>
    <s v="I"/>
    <s v="Lombardei"/>
    <n v="6"/>
    <x v="0"/>
    <x v="30"/>
    <x v="56"/>
    <x v="1"/>
    <s v="-/-/-/-/-"/>
    <s v="-/-/-/-/-"/>
    <x v="50"/>
    <n v="2021"/>
    <s v="-/-/-/-"/>
    <s v="Bestellung Vinorama 05_2021"/>
    <s v="Bestellung Vinorama 05_2021"/>
    <m/>
    <m/>
    <n v="101.52000000000001"/>
    <n v="0"/>
  </r>
  <r>
    <x v="1"/>
    <x v="2"/>
    <s v="A"/>
    <s v="Burgenland"/>
    <n v="6"/>
    <x v="4"/>
    <x v="31"/>
    <x v="57"/>
    <x v="24"/>
    <s v="-/-/-/-/-"/>
    <s v="-/-/-/-/-"/>
    <x v="51"/>
    <n v="2021"/>
    <s v="-/-/-/-"/>
    <s v="Bestellung Vinorama 05_2021"/>
    <s v="Bestellung Vinorama 05_2021"/>
    <m/>
    <m/>
    <n v="73.44"/>
    <n v="48.96"/>
  </r>
  <r>
    <x v="4"/>
    <x v="2"/>
    <s v="D"/>
    <s v="Rheinland-Pfalz"/>
    <n v="12"/>
    <x v="8"/>
    <x v="32"/>
    <x v="58"/>
    <x v="25"/>
    <s v="-/-/-/-/-"/>
    <s v="-/-/-/-/-"/>
    <x v="52"/>
    <n v="2021"/>
    <s v="-/-/-/-"/>
    <s v="Wedl 05/2021"/>
    <s v="Wedl 05/2021"/>
    <m/>
    <m/>
    <n v="158.256"/>
    <n v="105.504"/>
  </r>
  <r>
    <x v="1"/>
    <x v="3"/>
    <s v="I"/>
    <s v="Südtirol"/>
    <n v="0"/>
    <x v="1"/>
    <x v="25"/>
    <x v="44"/>
    <x v="17"/>
    <s v="-/-/-/-/-"/>
    <s v="-/-/-/-/-"/>
    <x v="1"/>
    <n v="2021"/>
    <s v="-/-/-/-"/>
    <s v="Geschenk Eltern"/>
    <s v="Abendessen 23.4.21"/>
    <m/>
    <m/>
    <n v="0"/>
    <n v="0"/>
  </r>
  <r>
    <x v="1"/>
    <x v="7"/>
    <s v="I"/>
    <s v="Südtirol"/>
    <n v="0"/>
    <x v="1"/>
    <x v="33"/>
    <x v="59"/>
    <x v="1"/>
    <s v="-/-/-/-/2020"/>
    <s v="-/-/-/-/2027"/>
    <x v="0"/>
    <n v="2021"/>
    <s v="-/-/-/-"/>
    <s v="Geschenk Kirchers"/>
    <s v="Abendessen 11.4.21"/>
    <m/>
    <m/>
    <n v="0"/>
    <n v="0"/>
  </r>
  <r>
    <x v="1"/>
    <x v="12"/>
    <s v="I"/>
    <s v="Toscana"/>
    <n v="1"/>
    <x v="1"/>
    <x v="6"/>
    <x v="60"/>
    <x v="1"/>
    <s v="2016/2014/-/-/-"/>
    <s v="2031/-/-/-/-"/>
    <x v="53"/>
    <n v="2021"/>
    <s v="96/98/97/93,1"/>
    <s v="Castello dei Rampolla"/>
    <s v="Mailbestellung 2021"/>
    <m/>
    <m/>
    <n v="105"/>
    <n v="105"/>
  </r>
  <r>
    <x v="1"/>
    <x v="3"/>
    <s v="I"/>
    <s v="Toscana"/>
    <n v="1"/>
    <x v="1"/>
    <x v="6"/>
    <x v="60"/>
    <x v="1"/>
    <s v="2022/-/-/-/-"/>
    <s v="2040/-/-/-/-"/>
    <x v="54"/>
    <n v="2021"/>
    <s v="96/-/-/-"/>
    <s v="Castello dei Rampolla"/>
    <s v="Mailbestellung 2021"/>
    <m/>
    <m/>
    <n v="62"/>
    <n v="62"/>
  </r>
  <r>
    <x v="1"/>
    <x v="6"/>
    <s v="I"/>
    <s v="Toscana"/>
    <n v="2"/>
    <x v="2"/>
    <x v="6"/>
    <x v="13"/>
    <x v="1"/>
    <s v="2017/2014/-/-/-"/>
    <s v="2027/2032/-/-/-"/>
    <x v="55"/>
    <n v="2021"/>
    <s v="97/97/96/93,1"/>
    <s v="Castello dei Rampolla"/>
    <s v="Mailbestellung 2021"/>
    <m/>
    <m/>
    <n v="160"/>
    <n v="160"/>
  </r>
  <r>
    <x v="1"/>
    <x v="13"/>
    <s v="I"/>
    <s v="Toscana"/>
    <n v="1"/>
    <x v="1"/>
    <x v="6"/>
    <x v="13"/>
    <x v="1"/>
    <s v="2018/2016/-/-/-"/>
    <s v="2038/2035/-/-/-"/>
    <x v="56"/>
    <n v="2021"/>
    <s v="98+/94/95/93,7"/>
    <s v="Castello dei Rampolla"/>
    <s v="Mailbestellung 2021"/>
    <m/>
    <m/>
    <n v="70"/>
    <n v="70"/>
  </r>
  <r>
    <x v="1"/>
    <x v="14"/>
    <s v="I"/>
    <s v="Toscana"/>
    <n v="1"/>
    <x v="1"/>
    <x v="6"/>
    <x v="13"/>
    <x v="1"/>
    <s v="2018/2020/-/-/-"/>
    <s v="2035/2033/-/-/-"/>
    <x v="13"/>
    <n v="2021"/>
    <s v="95/97/98/92,8"/>
    <s v="Castello dei Rampolla"/>
    <s v="Mailbestellung 2021"/>
    <m/>
    <m/>
    <n v="40"/>
    <n v="40"/>
  </r>
  <r>
    <x v="4"/>
    <x v="7"/>
    <s v="I"/>
    <s v="Sizilien"/>
    <n v="0"/>
    <x v="1"/>
    <x v="34"/>
    <x v="61"/>
    <x v="22"/>
    <s v="-/-/-/-/-"/>
    <s v="-/-/-/-/-"/>
    <x v="0"/>
    <n v="2021"/>
    <s v="-/-/-/-"/>
    <s v="Mitbringsel Eva/Martin"/>
    <s v="Mitbringsel Eva/Martin"/>
    <m/>
    <m/>
    <n v="0"/>
    <n v="0"/>
  </r>
  <r>
    <x v="4"/>
    <x v="2"/>
    <s v="A"/>
    <s v="Burgenland"/>
    <n v="0"/>
    <x v="7"/>
    <x v="35"/>
    <x v="62"/>
    <x v="16"/>
    <s v="-/-/-/-/-"/>
    <s v="-/-/-/-/-"/>
    <x v="1"/>
    <n v="2021"/>
    <s v="-/-/-/-"/>
    <s v="Abendessen Spazeks 03/2021"/>
    <s v="Abendessen Spazeks 03/2021"/>
    <m/>
    <m/>
    <n v="0"/>
    <n v="0"/>
  </r>
  <r>
    <x v="1"/>
    <x v="2"/>
    <s v="A"/>
    <s v="Burgenland"/>
    <n v="0"/>
    <x v="0"/>
    <x v="36"/>
    <x v="53"/>
    <x v="1"/>
    <s v="-/-/-/-/-"/>
    <s v="-/-/-/-/-"/>
    <x v="1"/>
    <n v="2021"/>
    <s v="-/-/-/-"/>
    <s v="Abendessen Spazeks 03/2021"/>
    <s v="Abendessen Spazeks 03/2021"/>
    <m/>
    <s v="Überraschend gut - durchaus eine €10 Option!"/>
    <n v="0"/>
    <n v="0"/>
  </r>
  <r>
    <x v="1"/>
    <x v="2"/>
    <s v="A"/>
    <s v="Burgenland"/>
    <n v="6"/>
    <x v="0"/>
    <x v="31"/>
    <x v="57"/>
    <x v="24"/>
    <s v="-/-/-/-/-"/>
    <s v="-/-/-/-/-"/>
    <x v="57"/>
    <n v="2021"/>
    <s v="-/-/-/-"/>
    <s v="Bestellung Vinorama 02_2021"/>
    <s v="Bestellung Vinorama 02_2021"/>
    <m/>
    <m/>
    <n v="68"/>
    <n v="0"/>
  </r>
  <r>
    <x v="1"/>
    <x v="2"/>
    <s v="A"/>
    <s v="Burgenland"/>
    <n v="6"/>
    <x v="0"/>
    <x v="37"/>
    <x v="63"/>
    <x v="3"/>
    <s v="-/-/-/-/-"/>
    <s v="-/-/-/-/-"/>
    <x v="58"/>
    <n v="2021"/>
    <s v="-/-/-/-"/>
    <s v="Bestellung Vinorama 02_2021"/>
    <s v="Bestellung Vinorama 02_2021"/>
    <m/>
    <m/>
    <n v="62.400000000000006"/>
    <n v="0"/>
  </r>
  <r>
    <x v="1"/>
    <x v="4"/>
    <s v="I"/>
    <s v="Veneto"/>
    <n v="5"/>
    <x v="4"/>
    <x v="38"/>
    <x v="64"/>
    <x v="6"/>
    <s v="-/-/-/-/-"/>
    <s v="-/-/-/-/-"/>
    <x v="59"/>
    <n v="2021"/>
    <s v="-/-/-/-"/>
    <s v="Bestellung Vinorama 02_2021"/>
    <s v="Bestellung Vinorama 02_2021"/>
    <m/>
    <m/>
    <n v="30.6"/>
    <n v="24.48"/>
  </r>
  <r>
    <x v="1"/>
    <x v="7"/>
    <s v="I"/>
    <s v="Sizilien"/>
    <n v="12"/>
    <x v="9"/>
    <x v="39"/>
    <x v="65"/>
    <x v="26"/>
    <s v="-/-/-/-/-"/>
    <s v="-/-/-/-/-"/>
    <x v="37"/>
    <n v="2021"/>
    <s v="-/-/-/-"/>
    <s v="Bestellung Vinorama 02_2021"/>
    <s v="Bestellung Vinorama 02_2021"/>
    <m/>
    <m/>
    <n v="249.60000000000002"/>
    <n v="104"/>
  </r>
  <r>
    <x v="6"/>
    <x v="15"/>
    <s v="I"/>
    <s v="Veneto"/>
    <n v="1"/>
    <x v="1"/>
    <x v="40"/>
    <x v="66"/>
    <x v="1"/>
    <s v="-/-/-/-/-"/>
    <s v="-/-/-/-/-"/>
    <x v="60"/>
    <n v="2021"/>
    <s v="-/-/-/-"/>
    <s v="Bestellung Vinorama 02_2021"/>
    <s v="Bestellung Vinorama 02_2021"/>
    <m/>
    <m/>
    <n v="7.11"/>
    <n v="7.11"/>
  </r>
  <r>
    <x v="1"/>
    <x v="7"/>
    <s v="I"/>
    <s v="Lombardei"/>
    <n v="6"/>
    <x v="0"/>
    <x v="30"/>
    <x v="56"/>
    <x v="1"/>
    <s v="-/-/-/-/-"/>
    <s v="-/-/-/-/-"/>
    <x v="61"/>
    <n v="2021"/>
    <s v="-/-/-/-"/>
    <s v="Bestellung Vinorama 02_2021"/>
    <s v="Bestellung Vinorama 02_2021"/>
    <m/>
    <m/>
    <n v="90.240000000000009"/>
    <n v="0"/>
  </r>
  <r>
    <x v="4"/>
    <x v="4"/>
    <s v="I"/>
    <s v="Lombardei"/>
    <n v="6"/>
    <x v="7"/>
    <x v="41"/>
    <x v="67"/>
    <x v="27"/>
    <s v="-/-/-/-/-"/>
    <s v="-/-/-/-/-"/>
    <x v="62"/>
    <n v="2021"/>
    <s v="-/-/-/-"/>
    <s v="Wedl 02/2021"/>
    <s v="Wedl 02/2021"/>
    <m/>
    <m/>
    <n v="53.927999999999997"/>
    <n v="0"/>
  </r>
  <r>
    <x v="4"/>
    <x v="2"/>
    <s v="D"/>
    <s v="Rheinland-Pfalz"/>
    <n v="6"/>
    <x v="0"/>
    <x v="32"/>
    <x v="58"/>
    <x v="25"/>
    <s v="-/-/-/-/-"/>
    <s v="-/-/-/-/-"/>
    <x v="52"/>
    <n v="2021"/>
    <s v="-/-/-/-"/>
    <s v="Wedl 02/2021"/>
    <s v="Wedl 02/2021"/>
    <m/>
    <m/>
    <n v="79.128"/>
    <n v="0"/>
  </r>
  <r>
    <x v="4"/>
    <x v="16"/>
    <s v="F"/>
    <s v="Languedoc"/>
    <n v="0"/>
    <x v="1"/>
    <x v="42"/>
    <x v="19"/>
    <x v="22"/>
    <s v="-/-/-/-/-"/>
    <s v="-/-/-/-/-"/>
    <x v="0"/>
    <n v="2021"/>
    <s v="-/-/-/-"/>
    <s v="Mitbringsel Heidi"/>
    <s v="Abendessen 22.2.2021"/>
    <m/>
    <m/>
    <n v="0"/>
    <n v="0"/>
  </r>
  <r>
    <x v="4"/>
    <x v="4"/>
    <s v="I"/>
    <s v="Veneto"/>
    <n v="0"/>
    <x v="1"/>
    <x v="43"/>
    <x v="68"/>
    <x v="28"/>
    <s v="-/-/-/-/-"/>
    <s v="-/-/-/-/-"/>
    <x v="1"/>
    <n v="2021"/>
    <s v="-/-/-/-"/>
    <s v="Mitbringsel Eva/Martin"/>
    <s v="Abendessen 20.2.2021"/>
    <m/>
    <m/>
    <n v="0"/>
    <n v="0"/>
  </r>
  <r>
    <x v="4"/>
    <x v="3"/>
    <s v="A"/>
    <s v="NÖ"/>
    <n v="0"/>
    <x v="1"/>
    <x v="44"/>
    <x v="69"/>
    <x v="22"/>
    <s v="-/-/-/-/-"/>
    <s v="-/-/-/-/-"/>
    <x v="0"/>
    <n v="2021"/>
    <s v="-/-/-/-"/>
    <s v="Mitbringsel Eva/Martin"/>
    <s v="Geburtstagsessen Martin"/>
    <m/>
    <m/>
    <n v="0"/>
    <n v="0"/>
  </r>
  <r>
    <x v="1"/>
    <x v="7"/>
    <s v="I"/>
    <s v="Sizilien"/>
    <n v="0"/>
    <x v="1"/>
    <x v="45"/>
    <x v="70"/>
    <x v="1"/>
    <s v="2019/-/-/2020/-"/>
    <s v="2024/-/-/2023/-"/>
    <x v="1"/>
    <n v="2020"/>
    <s v="90/-/-/89,2"/>
    <s v="Weihnachtsgeschenk Lillifamilierom"/>
    <s v="Weihnachten 2020"/>
    <m/>
    <m/>
    <n v="0"/>
    <n v="0"/>
  </r>
  <r>
    <x v="4"/>
    <x v="4"/>
    <s v="A"/>
    <s v="NÖ"/>
    <n v="3"/>
    <x v="0"/>
    <x v="46"/>
    <x v="71"/>
    <x v="16"/>
    <s v="-/-/-/-/-"/>
    <s v="-/-/-/-/-"/>
    <x v="63"/>
    <n v="2020"/>
    <s v="-/-/-/-"/>
    <s v="Gottardi"/>
    <s v="Weihnachtsfondü 2020"/>
    <m/>
    <m/>
    <n v="34.199999999999996"/>
    <n v="0"/>
  </r>
  <r>
    <x v="1"/>
    <x v="14"/>
    <s v="I"/>
    <s v="Toscana"/>
    <n v="0"/>
    <x v="1"/>
    <x v="47"/>
    <x v="72"/>
    <x v="1"/>
    <s v="-/-/-/-/-"/>
    <s v="-/-/-/-/-"/>
    <x v="0"/>
    <n v="2020"/>
    <s v="-/-/-/-"/>
    <s v="Mitbringsel Ians"/>
    <s v="Umtrunk 12/20"/>
    <m/>
    <m/>
    <n v="0"/>
    <n v="0"/>
  </r>
  <r>
    <x v="2"/>
    <x v="7"/>
    <s v="P"/>
    <s v="Porto"/>
    <n v="1"/>
    <x v="1"/>
    <x v="48"/>
    <x v="73"/>
    <x v="1"/>
    <s v="2025/2035/-/-/-"/>
    <s v="2067/2055/-/-/-"/>
    <x v="0"/>
    <n v="2020"/>
    <s v="(94-96)/97/-/-"/>
    <s v="Gottardi"/>
    <s v="Geburtstagsgeschenk Johannes"/>
    <m/>
    <m/>
    <n v="0"/>
    <n v="0"/>
  </r>
  <r>
    <x v="2"/>
    <x v="7"/>
    <s v="P"/>
    <s v="Porto"/>
    <n v="1"/>
    <x v="1"/>
    <x v="48"/>
    <x v="73"/>
    <x v="1"/>
    <s v="2025/2035/-/-/-"/>
    <s v="2067/2055/-/-/-"/>
    <x v="0"/>
    <n v="2019"/>
    <s v="(94-96)/97/-/-"/>
    <s v="Gottardi"/>
    <s v="XmasMoni"/>
    <m/>
    <m/>
    <n v="0"/>
    <n v="0"/>
  </r>
  <r>
    <x v="2"/>
    <x v="3"/>
    <s v="P"/>
    <s v="Porto"/>
    <n v="1"/>
    <x v="1"/>
    <x v="48"/>
    <x v="73"/>
    <x v="1"/>
    <s v="2020/2035/-/-/-"/>
    <s v="2056/2055/-/-/-"/>
    <x v="0"/>
    <n v="2018"/>
    <s v="91/98/-/-"/>
    <s v="Gottardi"/>
    <s v="XmasMoni"/>
    <m/>
    <m/>
    <n v="0"/>
    <n v="0"/>
  </r>
  <r>
    <x v="2"/>
    <x v="3"/>
    <s v="P"/>
    <s v="Porto"/>
    <n v="1"/>
    <x v="1"/>
    <x v="49"/>
    <x v="73"/>
    <x v="1"/>
    <s v="2026/2035/-/-/-"/>
    <s v="2075/2055/-/-/-"/>
    <x v="0"/>
    <n v="2017"/>
    <s v="97/98/-/-"/>
    <s v="Wein&amp;Co Wien"/>
    <s v="XmasMoni"/>
    <m/>
    <m/>
    <n v="0"/>
    <n v="0"/>
  </r>
  <r>
    <x v="2"/>
    <x v="14"/>
    <s v="I"/>
    <s v="Sizilien"/>
    <n v="2"/>
    <x v="2"/>
    <x v="50"/>
    <x v="74"/>
    <x v="29"/>
    <s v="2016/2016/-/-/-"/>
    <s v="2030/2028/-/-/-"/>
    <x v="64"/>
    <n v="2020"/>
    <s v="93/91/-/-"/>
    <s v="Gottardi"/>
    <s v="Geburtstagsgeschenk Johannes"/>
    <m/>
    <m/>
    <n v="58"/>
    <n v="58"/>
  </r>
  <r>
    <x v="1"/>
    <x v="3"/>
    <s v="I"/>
    <s v="Veneto"/>
    <n v="1"/>
    <x v="1"/>
    <x v="51"/>
    <x v="75"/>
    <x v="1"/>
    <s v="-/-/-/-/-"/>
    <s v="-/-/-/-/-"/>
    <x v="65"/>
    <n v="2020"/>
    <s v="-/-/-/-"/>
    <s v="Gottardi"/>
    <s v="Geburtstagsgeschenk Heidi"/>
    <m/>
    <m/>
    <n v="55.95"/>
    <n v="55.95"/>
  </r>
  <r>
    <x v="2"/>
    <x v="1"/>
    <s v="I"/>
    <s v="Südtirol"/>
    <n v="3"/>
    <x v="2"/>
    <x v="52"/>
    <x v="76"/>
    <x v="30"/>
    <s v="-/-/-/-/-"/>
    <s v="-/-/-/-/-"/>
    <x v="5"/>
    <n v="2020"/>
    <s v="-/-/-/-"/>
    <s v="Kellerei Schreckbichl"/>
    <s v="Südtirolkurzurlaub 2020"/>
    <m/>
    <m/>
    <n v="73.5"/>
    <n v="49"/>
  </r>
  <r>
    <x v="2"/>
    <x v="3"/>
    <s v="I"/>
    <s v="Südtirol"/>
    <n v="3"/>
    <x v="1"/>
    <x v="52"/>
    <x v="77"/>
    <x v="31"/>
    <s v="-/-/-/-/-"/>
    <s v="-/-/-/-/-"/>
    <x v="66"/>
    <n v="2020"/>
    <s v="-/-/-/-"/>
    <s v="Kellerei Schreckbichl"/>
    <s v="Südtirolkurzurlaub 2020"/>
    <m/>
    <m/>
    <n v="76.5"/>
    <n v="25.5"/>
  </r>
  <r>
    <x v="1"/>
    <x v="3"/>
    <s v="I"/>
    <s v="Südtirol"/>
    <n v="2"/>
    <x v="3"/>
    <x v="52"/>
    <x v="78"/>
    <x v="32"/>
    <s v="-/-/-/2021/-"/>
    <s v="-/-/-/2028/-"/>
    <x v="67"/>
    <n v="2020"/>
    <s v="-/-/-/-"/>
    <s v="Kellerei Schreckbichl"/>
    <s v="Südtirolkurzurlaub 2020"/>
    <m/>
    <m/>
    <n v="57.8"/>
    <n v="86.699999999999989"/>
  </r>
  <r>
    <x v="1"/>
    <x v="7"/>
    <s v="I"/>
    <s v="Südtirol"/>
    <n v="2"/>
    <x v="2"/>
    <x v="52"/>
    <x v="79"/>
    <x v="4"/>
    <s v="-/-/-/-/-"/>
    <s v="-/-/-/-/-"/>
    <x v="68"/>
    <n v="2020"/>
    <s v="-/-/-/-"/>
    <s v="Kellerei Schreckbichl"/>
    <s v="Südtirolkurzurlaub 2020"/>
    <m/>
    <m/>
    <n v="33.200000000000003"/>
    <n v="33.200000000000003"/>
  </r>
  <r>
    <x v="1"/>
    <x v="7"/>
    <s v="I"/>
    <s v="Südtirol"/>
    <n v="4"/>
    <x v="3"/>
    <x v="52"/>
    <x v="80"/>
    <x v="17"/>
    <s v="-/-/-/-/-"/>
    <s v="-/-/-/-/-"/>
    <x v="69"/>
    <n v="2020"/>
    <s v="-/-/-/-"/>
    <s v="Kellerei Schreckbichl"/>
    <s v="Südtirolkurzurlaub 2020"/>
    <m/>
    <m/>
    <n v="99.6"/>
    <n v="74.699999999999989"/>
  </r>
  <r>
    <x v="1"/>
    <x v="7"/>
    <s v="I"/>
    <s v="Südtirol"/>
    <n v="3"/>
    <x v="3"/>
    <x v="52"/>
    <x v="81"/>
    <x v="1"/>
    <s v="-/-/-/-/-"/>
    <s v="-/-/-/-/-"/>
    <x v="70"/>
    <n v="2020"/>
    <s v="-/-/-/-"/>
    <s v="Kellerei Schreckbichl"/>
    <s v="Südtirolkurzurlaub 2020"/>
    <m/>
    <m/>
    <n v="82.5"/>
    <n v="82.5"/>
  </r>
  <r>
    <x v="1"/>
    <x v="7"/>
    <s v="I"/>
    <s v="Südtirol"/>
    <n v="1"/>
    <x v="1"/>
    <x v="52"/>
    <x v="82"/>
    <x v="4"/>
    <s v="-/-/-/-/-"/>
    <s v="-/-/-/-/-"/>
    <x v="71"/>
    <n v="2020"/>
    <s v="-/-/-/-"/>
    <s v="Kellerei Schreckbichl"/>
    <s v="Südtirolkurzurlaub 2020"/>
    <m/>
    <m/>
    <n v="59.9"/>
    <n v="59.9"/>
  </r>
  <r>
    <x v="4"/>
    <x v="2"/>
    <s v="I"/>
    <s v="Südtirol"/>
    <n v="2"/>
    <x v="2"/>
    <x v="52"/>
    <x v="82"/>
    <x v="21"/>
    <s v="-/-/-/-/-"/>
    <s v="-/-/-/-/-"/>
    <x v="72"/>
    <n v="2020"/>
    <s v="-/-/-/-"/>
    <s v="Kellerei Schreckbichl"/>
    <s v="Südtirolkurzurlaub 2020"/>
    <m/>
    <m/>
    <n v="47.8"/>
    <n v="47.8"/>
  </r>
  <r>
    <x v="4"/>
    <x v="2"/>
    <s v="I"/>
    <s v="Südtirol"/>
    <n v="3"/>
    <x v="3"/>
    <x v="52"/>
    <x v="82"/>
    <x v="22"/>
    <s v="2020/-/-/2021/-"/>
    <s v="2028/-/-/2026/-"/>
    <x v="5"/>
    <n v="2020"/>
    <s v="94/-/-/92,5"/>
    <s v="Kellerei Schreckbichl"/>
    <s v="Südtirolkurzurlaub 2020"/>
    <m/>
    <m/>
    <n v="73.5"/>
    <n v="73.5"/>
  </r>
  <r>
    <x v="7"/>
    <x v="14"/>
    <s v="I"/>
    <s v="Südtirol"/>
    <n v="1"/>
    <x v="0"/>
    <x v="52"/>
    <x v="83"/>
    <x v="22"/>
    <s v="-/-/-/2016/-"/>
    <s v="-/-/-/2021/-"/>
    <x v="73"/>
    <n v="2020"/>
    <s v="-/-/-/90,5"/>
    <s v="Kellerei Schreckbichl"/>
    <s v="Südtirolkurzurlaub 2020"/>
    <m/>
    <m/>
    <n v="61.5"/>
    <n v="0"/>
  </r>
  <r>
    <x v="4"/>
    <x v="2"/>
    <s v="I"/>
    <s v="Südtirol"/>
    <n v="3"/>
    <x v="3"/>
    <x v="53"/>
    <x v="84"/>
    <x v="15"/>
    <s v="2020/-/-/-/-"/>
    <s v="2023/-/-/-/-"/>
    <x v="16"/>
    <n v="2020"/>
    <s v="92/-/-/-"/>
    <s v="Kellerei Girlan"/>
    <s v="Südtirolkurzurlaub 2020"/>
    <m/>
    <m/>
    <n v="63"/>
    <n v="63"/>
  </r>
  <r>
    <x v="1"/>
    <x v="7"/>
    <s v="I"/>
    <s v="Südtirol"/>
    <n v="1"/>
    <x v="1"/>
    <x v="53"/>
    <x v="85"/>
    <x v="32"/>
    <s v="2020/-/-/-/-"/>
    <s v="2026/-/-/-/-"/>
    <x v="41"/>
    <n v="2020"/>
    <s v="93/-/-/-"/>
    <s v="Kellerei Girlan"/>
    <s v="Südtirolkurzurlaub 2020"/>
    <m/>
    <m/>
    <n v="33.5"/>
    <n v="33.5"/>
  </r>
  <r>
    <x v="1"/>
    <x v="3"/>
    <s v="I"/>
    <s v="Südtirol"/>
    <n v="2"/>
    <x v="2"/>
    <x v="53"/>
    <x v="84"/>
    <x v="1"/>
    <s v="-/-/-/-/-"/>
    <s v="-/-/-/-/-"/>
    <x v="66"/>
    <n v="2020"/>
    <s v="-/-/-/-"/>
    <s v="Kellerei Girlan"/>
    <s v="Südtirolkurzurlaub 2020"/>
    <m/>
    <m/>
    <n v="51"/>
    <n v="51"/>
  </r>
  <r>
    <x v="1"/>
    <x v="2"/>
    <s v="I"/>
    <s v="Südtirol"/>
    <n v="6"/>
    <x v="1"/>
    <x v="53"/>
    <x v="86"/>
    <x v="1"/>
    <s v="-/-/-/-/-"/>
    <s v="-/-/-/-/-"/>
    <x v="74"/>
    <n v="2020"/>
    <s v="-/-/-/-"/>
    <s v="Kellerei Girlan"/>
    <s v="Südtirolkurzurlaub 2020"/>
    <m/>
    <m/>
    <n v="85.199999999999989"/>
    <n v="14.2"/>
  </r>
  <r>
    <x v="1"/>
    <x v="7"/>
    <s v="I"/>
    <s v="Südtirol"/>
    <n v="0"/>
    <x v="1"/>
    <x v="33"/>
    <x v="59"/>
    <x v="1"/>
    <s v="-/-/-/-/2020"/>
    <s v="-/-/-/-/2027"/>
    <x v="0"/>
    <n v="2020"/>
    <s v="-/-/-/-"/>
    <s v="Geschenk Kirchers"/>
    <s v="Geschenk Kirchers"/>
    <m/>
    <m/>
    <n v="0"/>
    <n v="0"/>
  </r>
  <r>
    <x v="1"/>
    <x v="7"/>
    <s v="F"/>
    <s v="Languedoc"/>
    <n v="36"/>
    <x v="3"/>
    <x v="54"/>
    <x v="87"/>
    <x v="4"/>
    <s v="-/-/-/-/-"/>
    <s v="-/-/-/-/-"/>
    <x v="75"/>
    <n v="2020"/>
    <s v="-/-/-/-"/>
    <s v="Gottardi"/>
    <s v="Weinkauf Winter 2020"/>
    <m/>
    <m/>
    <n v="268.2"/>
    <n v="22.35"/>
  </r>
  <r>
    <x v="3"/>
    <x v="2"/>
    <s v="F"/>
    <s v="Languedoc"/>
    <n v="0"/>
    <x v="1"/>
    <x v="54"/>
    <x v="87"/>
    <x v="4"/>
    <s v="-/-/-/-/-"/>
    <s v="-/-/-/-/-"/>
    <x v="1"/>
    <n v="2020"/>
    <s v="-/-/-/-"/>
    <s v="Gottardi"/>
    <s v="Bonus Weinkauf"/>
    <m/>
    <m/>
    <n v="0"/>
    <n v="0"/>
  </r>
  <r>
    <x v="1"/>
    <x v="10"/>
    <s v="I"/>
    <s v="Sizilien"/>
    <n v="2"/>
    <x v="7"/>
    <x v="55"/>
    <x v="88"/>
    <x v="26"/>
    <s v="-/-/-/-/-"/>
    <s v="-/-/-/-/-"/>
    <x v="40"/>
    <n v="2020"/>
    <s v="-/-/-/-"/>
    <s v="Hostaria 2020"/>
    <s v="Hostaria 2020"/>
    <m/>
    <m/>
    <n v="40"/>
    <n v="0"/>
  </r>
  <r>
    <x v="3"/>
    <x v="17"/>
    <s v="I"/>
    <s v="Toscana"/>
    <n v="0"/>
    <x v="0"/>
    <x v="56"/>
    <x v="89"/>
    <x v="1"/>
    <s v="-/-/-/2017/-"/>
    <s v="-/-/-/2021/-"/>
    <x v="0"/>
    <n v="2020"/>
    <s v="-/-/-/CT90,7"/>
    <s v="Geschenk Moni/Apotheke"/>
    <s v="Geschenk Moni/Apotheke"/>
    <m/>
    <m/>
    <n v="0"/>
    <n v="0"/>
  </r>
  <r>
    <x v="1"/>
    <x v="2"/>
    <s v="I"/>
    <s v="Toscana"/>
    <n v="0"/>
    <x v="7"/>
    <x v="57"/>
    <x v="90"/>
    <x v="1"/>
    <s v="-/-/-/-/-"/>
    <s v="-/-/-/-/-"/>
    <x v="0"/>
    <n v="2020"/>
    <s v="-/-/-/-"/>
    <s v="Mitbringsel Guni"/>
    <s v="Mitbringsel Guni"/>
    <m/>
    <m/>
    <n v="0"/>
    <n v="0"/>
  </r>
  <r>
    <x v="2"/>
    <x v="18"/>
    <s v="A"/>
    <s v="Burgenland"/>
    <n v="0"/>
    <x v="1"/>
    <x v="58"/>
    <x v="2"/>
    <x v="15"/>
    <s v="-/-/-/-/-"/>
    <s v="-/-/-/-/-"/>
    <x v="0"/>
    <n v="2020"/>
    <s v="-/-/-/-"/>
    <s v="Bei Inventur gefunden"/>
    <s v="Bei Inventur gefunden"/>
    <m/>
    <m/>
    <n v="0"/>
    <n v="0"/>
  </r>
  <r>
    <x v="2"/>
    <x v="15"/>
    <s v="SLO"/>
    <s v="Slowenien"/>
    <n v="0"/>
    <x v="1"/>
    <x v="59"/>
    <x v="91"/>
    <x v="33"/>
    <s v="-/-/-/-/-"/>
    <s v="-/-/-/-/-"/>
    <x v="0"/>
    <n v="2020"/>
    <s v="-/-/-/-"/>
    <s v="Bei Inventur gefunden"/>
    <s v="Bei Inventur gefunden"/>
    <m/>
    <m/>
    <n v="0"/>
    <n v="0"/>
  </r>
  <r>
    <x v="2"/>
    <x v="15"/>
    <s v="F"/>
    <s v="Korsika"/>
    <n v="0"/>
    <x v="2"/>
    <x v="60"/>
    <x v="92"/>
    <x v="34"/>
    <s v="-/-/-/-/-"/>
    <s v="-/-/-/-/-"/>
    <x v="0"/>
    <n v="2020"/>
    <s v="-/-/-/-"/>
    <s v="Bei Inventur gefunden"/>
    <s v="Bei Inventur gefunden"/>
    <m/>
    <m/>
    <n v="0"/>
    <n v="0"/>
  </r>
  <r>
    <x v="2"/>
    <x v="1"/>
    <s v="A"/>
    <s v="Burgenland"/>
    <n v="0"/>
    <x v="1"/>
    <x v="61"/>
    <x v="93"/>
    <x v="6"/>
    <s v="-/-/-/-/-"/>
    <s v="-/-/-/-/-"/>
    <x v="0"/>
    <n v="2020"/>
    <s v="-/-/-/-"/>
    <s v="Bei Inventur gefunden"/>
    <s v="Bei Inventur gefunden"/>
    <m/>
    <m/>
    <n v="0"/>
    <n v="0"/>
  </r>
  <r>
    <x v="2"/>
    <x v="6"/>
    <s v="I"/>
    <s v="Südtirol"/>
    <n v="0"/>
    <x v="1"/>
    <x v="62"/>
    <x v="94"/>
    <x v="22"/>
    <s v="-/-/-/-/-"/>
    <s v="-/-/-/-/-"/>
    <x v="0"/>
    <n v="2020"/>
    <s v="-/-/-/-"/>
    <s v="Bei Inventur gefunden"/>
    <s v="Bei Inventur gefunden"/>
    <m/>
    <m/>
    <n v="0"/>
    <n v="0"/>
  </r>
  <r>
    <x v="2"/>
    <x v="3"/>
    <s v="I"/>
    <s v="Südtirol"/>
    <n v="0"/>
    <x v="1"/>
    <x v="63"/>
    <x v="95"/>
    <x v="31"/>
    <s v="-/-/-/-/-"/>
    <s v="-/-/-/-/-"/>
    <x v="0"/>
    <n v="2020"/>
    <s v="-/-/-/-"/>
    <s v="Bei Inventur gefunden"/>
    <s v="Bei Inventur gefunden"/>
    <m/>
    <m/>
    <n v="0"/>
    <n v="0"/>
  </r>
  <r>
    <x v="1"/>
    <x v="1"/>
    <s v="I"/>
    <s v="Südtirol"/>
    <n v="0"/>
    <x v="1"/>
    <x v="64"/>
    <x v="96"/>
    <x v="1"/>
    <s v="-/-/-/-/-"/>
    <s v="-/-/-/-/-"/>
    <x v="0"/>
    <n v="2020"/>
    <s v="-/-/-/-"/>
    <s v="Mitbringsel Eva/Martin"/>
    <s v="Flügge Mädels"/>
    <m/>
    <m/>
    <n v="0"/>
    <n v="0"/>
  </r>
  <r>
    <x v="1"/>
    <x v="6"/>
    <s v="F"/>
    <s v="Burgund"/>
    <n v="0"/>
    <x v="0"/>
    <x v="65"/>
    <x v="97"/>
    <x v="32"/>
    <s v="-/-/-/2014/-"/>
    <s v="-/-/-/2017/-"/>
    <x v="0"/>
    <n v="2020"/>
    <s v="-/-/-/91,3"/>
    <s v="Mitbringsel Eltern"/>
    <s v="Lilli Rom"/>
    <m/>
    <m/>
    <n v="0"/>
    <n v="0"/>
  </r>
  <r>
    <x v="1"/>
    <x v="3"/>
    <s v="I"/>
    <s v="Toscana"/>
    <n v="3"/>
    <x v="3"/>
    <x v="66"/>
    <x v="98"/>
    <x v="1"/>
    <s v="2019/-/-/-/-"/>
    <s v="2028/-/-/-/-"/>
    <x v="76"/>
    <n v="2020"/>
    <s v="92/-/-/-"/>
    <s v="Le Fonti"/>
    <s v="Toskanaurlaub 2020"/>
    <m/>
    <m/>
    <n v="90"/>
    <n v="90"/>
  </r>
  <r>
    <x v="1"/>
    <x v="3"/>
    <s v="I"/>
    <s v="Toscana"/>
    <n v="3"/>
    <x v="3"/>
    <x v="66"/>
    <x v="99"/>
    <x v="1"/>
    <s v="-/-/-/2022/-"/>
    <s v="-/-/-/2039/-"/>
    <x v="0"/>
    <n v="2020"/>
    <s v="-/-/-/-"/>
    <s v="Le Fonti"/>
    <s v="Toskanaurlaub 2020"/>
    <m/>
    <m/>
    <n v="0"/>
    <n v="0"/>
  </r>
  <r>
    <x v="1"/>
    <x v="1"/>
    <s v="I"/>
    <s v="Toscana"/>
    <n v="3"/>
    <x v="3"/>
    <x v="66"/>
    <x v="5"/>
    <x v="1"/>
    <s v="2019/-/-/2019/-"/>
    <s v="2027/-/-/2028/-"/>
    <x v="0"/>
    <n v="2020"/>
    <s v="91/-/-/-"/>
    <s v="Le Fonti"/>
    <s v="Toskanaurlaub 2020"/>
    <m/>
    <m/>
    <n v="0"/>
    <n v="0"/>
  </r>
  <r>
    <x v="8"/>
    <x v="4"/>
    <s v="I"/>
    <s v="Toscana"/>
    <n v="3"/>
    <x v="3"/>
    <x v="66"/>
    <x v="100"/>
    <x v="1"/>
    <s v="-/-/-/-/-"/>
    <s v="-/-/-/-/-"/>
    <x v="0"/>
    <n v="2020"/>
    <s v="-/-/-/-"/>
    <s v="Le Fonti"/>
    <s v="Toskanaurlaub 2020"/>
    <m/>
    <m/>
    <n v="0"/>
    <n v="0"/>
  </r>
  <r>
    <x v="1"/>
    <x v="3"/>
    <s v="I"/>
    <s v="Toscana"/>
    <n v="1"/>
    <x v="1"/>
    <x v="67"/>
    <x v="101"/>
    <x v="1"/>
    <s v="-/-/-/-/-"/>
    <s v="-/-/-/-/-"/>
    <x v="77"/>
    <n v="2020"/>
    <s v="-/-/-/-"/>
    <s v="Renzo Marinai"/>
    <s v="Toskanaurlaub 2020"/>
    <m/>
    <m/>
    <n v="65"/>
    <n v="65"/>
  </r>
  <r>
    <x v="1"/>
    <x v="1"/>
    <s v="I"/>
    <s v="Toscana"/>
    <n v="1"/>
    <x v="1"/>
    <x v="67"/>
    <x v="102"/>
    <x v="5"/>
    <s v="2018/-/-/2020/-"/>
    <s v="2030/-/-/2030/-"/>
    <x v="11"/>
    <n v="2020"/>
    <s v="94/-/-/93"/>
    <s v="Renzo Marinai"/>
    <s v="Toskanaurlaub 2020"/>
    <m/>
    <m/>
    <n v="35"/>
    <n v="35"/>
  </r>
  <r>
    <x v="1"/>
    <x v="3"/>
    <s v="I"/>
    <s v="Toscana"/>
    <n v="2"/>
    <x v="2"/>
    <x v="67"/>
    <x v="102"/>
    <x v="5"/>
    <s v="-/-/-/-/-"/>
    <s v="-/-/-/-/-"/>
    <x v="11"/>
    <n v="2020"/>
    <s v="-/-/-/-"/>
    <s v="Renzo Marinai"/>
    <s v="Toskanaurlaub 2020"/>
    <m/>
    <m/>
    <n v="70"/>
    <n v="70"/>
  </r>
  <r>
    <x v="1"/>
    <x v="3"/>
    <s v="I"/>
    <s v="Toscana"/>
    <n v="15"/>
    <x v="3"/>
    <x v="67"/>
    <x v="5"/>
    <x v="1"/>
    <s v="-/-/-/2020/-"/>
    <s v="-/-/-/2032/-"/>
    <x v="14"/>
    <n v="2020"/>
    <s v="-/-/-/91"/>
    <s v="Renzo Marinai"/>
    <s v="Toskanaurlaub 2020"/>
    <m/>
    <m/>
    <n v="375"/>
    <n v="75"/>
  </r>
  <r>
    <x v="1"/>
    <x v="7"/>
    <s v="I"/>
    <s v="Toscana"/>
    <n v="6"/>
    <x v="0"/>
    <x v="67"/>
    <x v="4"/>
    <x v="1"/>
    <s v="-/-/-/-/-"/>
    <s v="-/-/-/-/-"/>
    <x v="78"/>
    <n v="2020"/>
    <s v="-/-/-/-"/>
    <s v="Renzo Marinai"/>
    <s v="Toskanaurlaub 2020"/>
    <m/>
    <m/>
    <n v="102"/>
    <n v="0"/>
  </r>
  <r>
    <x v="1"/>
    <x v="3"/>
    <s v="I"/>
    <s v="Toscana"/>
    <n v="1"/>
    <x v="1"/>
    <x v="68"/>
    <x v="103"/>
    <x v="1"/>
    <s v="-/2023/-/2024/-"/>
    <s v="-/2048/-/2041/-"/>
    <x v="77"/>
    <n v="2020"/>
    <s v="-/96/-/94,5"/>
    <s v="Castellare in Castellina"/>
    <s v="Toskanaurlaub 2020"/>
    <m/>
    <m/>
    <n v="65"/>
    <n v="65"/>
  </r>
  <r>
    <x v="1"/>
    <x v="7"/>
    <s v="I"/>
    <s v="Toscana"/>
    <n v="2"/>
    <x v="2"/>
    <x v="68"/>
    <x v="104"/>
    <x v="1"/>
    <s v="-/2022/-/2022/-"/>
    <s v="-/2033/-/2027/-"/>
    <x v="79"/>
    <n v="2020"/>
    <s v="-/90/-/88,5"/>
    <s v="Castellare in Castellina"/>
    <s v="Toskanaurlaub 2020"/>
    <m/>
    <m/>
    <n v="56"/>
    <n v="56"/>
  </r>
  <r>
    <x v="1"/>
    <x v="2"/>
    <s v="I"/>
    <s v="Toscana"/>
    <n v="12"/>
    <x v="0"/>
    <x v="68"/>
    <x v="4"/>
    <x v="5"/>
    <s v="-/2020/-/2020/-"/>
    <s v="-/2027/-/2027/-"/>
    <x v="80"/>
    <n v="2020"/>
    <s v="-/90/-/89,6"/>
    <s v="Castellare in Castellina"/>
    <s v="Toskanaurlaub 2020"/>
    <m/>
    <m/>
    <n v="174"/>
    <n v="0"/>
  </r>
  <r>
    <x v="3"/>
    <x v="7"/>
    <s v="I"/>
    <s v="Toscana"/>
    <n v="0"/>
    <x v="1"/>
    <x v="69"/>
    <x v="105"/>
    <x v="5"/>
    <s v="-/-/-/-/-"/>
    <s v="-/-/-/-/-"/>
    <x v="0"/>
    <n v="2020"/>
    <s v="-/-/-/-"/>
    <s v="Fattoria di Felsina"/>
    <s v="Toskanaurlaub 2020"/>
    <m/>
    <m/>
    <n v="0"/>
    <n v="0"/>
  </r>
  <r>
    <x v="4"/>
    <x v="2"/>
    <s v="I"/>
    <s v="Toscana"/>
    <n v="3"/>
    <x v="3"/>
    <x v="69"/>
    <x v="106"/>
    <x v="22"/>
    <s v="2020/-/-/2020/-"/>
    <s v="2026/-/-/2025/-"/>
    <x v="81"/>
    <n v="2020"/>
    <s v="92/-/-/-"/>
    <s v="Fattoria di Felsina"/>
    <s v="Toskanaurlaub 2020"/>
    <m/>
    <m/>
    <n v="45"/>
    <n v="45"/>
  </r>
  <r>
    <x v="6"/>
    <x v="7"/>
    <s v="I"/>
    <s v="Toscana"/>
    <n v="6"/>
    <x v="0"/>
    <x v="69"/>
    <x v="38"/>
    <x v="6"/>
    <s v="-/-/-/-/-"/>
    <s v="-/-/-/-/-"/>
    <x v="81"/>
    <n v="2020"/>
    <s v="-/-/-/-"/>
    <s v="Fattoria di Felsina"/>
    <s v="Toskanaurlaub 2020"/>
    <m/>
    <m/>
    <n v="90"/>
    <n v="0"/>
  </r>
  <r>
    <x v="2"/>
    <x v="13"/>
    <s v="I"/>
    <s v="Toscana"/>
    <n v="3"/>
    <x v="2"/>
    <x v="69"/>
    <x v="11"/>
    <x v="6"/>
    <s v="-/-/-/-/-"/>
    <s v="-/-/-/-/-"/>
    <x v="14"/>
    <n v="2020"/>
    <s v="-/-/-/-"/>
    <s v="Fattoria di Felsina"/>
    <s v="Toskanaurlaub 2020"/>
    <m/>
    <m/>
    <n v="75"/>
    <n v="50"/>
  </r>
  <r>
    <x v="1"/>
    <x v="1"/>
    <s v="I"/>
    <s v="Toscana"/>
    <n v="3"/>
    <x v="3"/>
    <x v="69"/>
    <x v="107"/>
    <x v="4"/>
    <s v="2020/-/-/2021/-"/>
    <s v="2040/-/-/2029/-"/>
    <x v="11"/>
    <n v="2020"/>
    <s v="94/-/-/92,1"/>
    <s v="Fattoria di Felsina"/>
    <s v="Toskanaurlaub 2020"/>
    <m/>
    <m/>
    <n v="105"/>
    <n v="105"/>
  </r>
  <r>
    <x v="3"/>
    <x v="1"/>
    <s v="I"/>
    <s v="Toscana"/>
    <n v="1"/>
    <x v="1"/>
    <x v="69"/>
    <x v="108"/>
    <x v="5"/>
    <s v="2020/-/-/2022/-"/>
    <s v="2040/-/-/2037/-"/>
    <x v="17"/>
    <n v="2020"/>
    <s v="97/-/-/91,9"/>
    <s v="Fattoria di Felsina"/>
    <s v="Toskanaurlaub 2020"/>
    <m/>
    <m/>
    <n v="85"/>
    <n v="85"/>
  </r>
  <r>
    <x v="9"/>
    <x v="3"/>
    <s v="I"/>
    <s v="Toscana"/>
    <n v="3"/>
    <x v="3"/>
    <x v="69"/>
    <x v="108"/>
    <x v="5"/>
    <s v="2021/-/-/2022/-"/>
    <s v="2045/-/-/2037/-"/>
    <x v="40"/>
    <n v="2020"/>
    <s v="98+/-/-/92,3"/>
    <s v="Fattoria di Felsina"/>
    <s v="Toskanaurlaub 2020"/>
    <m/>
    <m/>
    <n v="60"/>
    <n v="60"/>
  </r>
  <r>
    <x v="1"/>
    <x v="7"/>
    <s v="I"/>
    <s v="Toscana"/>
    <n v="3"/>
    <x v="3"/>
    <x v="69"/>
    <x v="108"/>
    <x v="5"/>
    <s v="2021/-/-/2023/-"/>
    <s v="2040/-/-/2037/-"/>
    <x v="13"/>
    <n v="2020"/>
    <s v="95/-/-/-"/>
    <s v="Fattoria di Felsina"/>
    <s v="Toskanaurlaub 2020"/>
    <m/>
    <m/>
    <n v="120"/>
    <n v="120"/>
  </r>
  <r>
    <x v="2"/>
    <x v="14"/>
    <s v="I"/>
    <s v="Toscana"/>
    <n v="1"/>
    <x v="1"/>
    <x v="6"/>
    <x v="109"/>
    <x v="6"/>
    <s v="2018/-/-/2018/-"/>
    <s v="2030/-/-/2023/-"/>
    <x v="40"/>
    <n v="2020"/>
    <s v="93/-/-/89"/>
    <s v="Castello dei Rampolla"/>
    <s v="Toskanaurlaub 2020"/>
    <m/>
    <m/>
    <n v="20"/>
    <n v="20"/>
  </r>
  <r>
    <x v="1"/>
    <x v="1"/>
    <s v="I"/>
    <s v="Toscana"/>
    <n v="1"/>
    <x v="1"/>
    <x v="6"/>
    <x v="110"/>
    <x v="1"/>
    <s v="2020/2020/-/2023/-"/>
    <s v="2028/2029/-/2035/-"/>
    <x v="56"/>
    <n v="2020"/>
    <s v="?/96/-/91"/>
    <s v="Castello dei Rampolla"/>
    <s v="Toskanaurlaub 2020"/>
    <m/>
    <m/>
    <n v="70"/>
    <n v="70"/>
  </r>
  <r>
    <x v="1"/>
    <x v="5"/>
    <s v="I"/>
    <s v="Toscana"/>
    <n v="1"/>
    <x v="1"/>
    <x v="6"/>
    <x v="110"/>
    <x v="1"/>
    <s v="2017/2017/-/2019/-"/>
    <s v="2026/2025/-/2034/-"/>
    <x v="21"/>
    <n v="2020"/>
    <s v="91/97/-/93,3"/>
    <s v="Castello dei Rampolla"/>
    <s v="Toskanaurlaub 2020"/>
    <m/>
    <m/>
    <n v="50"/>
    <n v="50"/>
  </r>
  <r>
    <x v="1"/>
    <x v="1"/>
    <s v="I"/>
    <s v="Toscana"/>
    <n v="3"/>
    <x v="3"/>
    <x v="6"/>
    <x v="13"/>
    <x v="1"/>
    <s v="2021/2022/-/2023/-"/>
    <s v="2040/2036/-/2034/-"/>
    <x v="13"/>
    <n v="2020"/>
    <s v="95/95/-/-"/>
    <s v="Castello dei Rampolla"/>
    <s v="Toskanaurlaub 2020"/>
    <m/>
    <m/>
    <n v="120"/>
    <n v="120"/>
  </r>
  <r>
    <x v="3"/>
    <x v="3"/>
    <s v="I"/>
    <s v="Toscana"/>
    <n v="1"/>
    <x v="1"/>
    <x v="70"/>
    <x v="111"/>
    <x v="5"/>
    <s v="-/2019/-/2022/-"/>
    <s v="-/2035/-/2035/-"/>
    <x v="23"/>
    <n v="2020"/>
    <s v="-/94/-/90"/>
    <s v="Poggerino"/>
    <s v="Toskanaurlaub 2020"/>
    <m/>
    <m/>
    <n v="60"/>
    <n v="60"/>
  </r>
  <r>
    <x v="1"/>
    <x v="7"/>
    <s v="I"/>
    <s v="Toscana"/>
    <n v="12"/>
    <x v="6"/>
    <x v="70"/>
    <x v="112"/>
    <x v="1"/>
    <s v="-/-/-/-/-"/>
    <s v="-/-/-/-/-"/>
    <x v="43"/>
    <n v="2020"/>
    <s v="-/-/-/-"/>
    <s v="Poggerino"/>
    <s v="Toskanaurlaub 2020"/>
    <m/>
    <m/>
    <n v="264"/>
    <n v="132"/>
  </r>
  <r>
    <x v="2"/>
    <x v="13"/>
    <s v="I"/>
    <s v="Toscana"/>
    <n v="1"/>
    <x v="1"/>
    <x v="7"/>
    <x v="11"/>
    <x v="5"/>
    <s v="-/-/-/2020/-"/>
    <s v="-/-/-/2034/-"/>
    <x v="15"/>
    <n v="2020"/>
    <s v="-/-/-/95"/>
    <s v="Fontodi"/>
    <s v="Toskanaurlaub 2020"/>
    <m/>
    <m/>
    <n v="45"/>
    <n v="45"/>
  </r>
  <r>
    <x v="1"/>
    <x v="7"/>
    <s v="I"/>
    <s v="Toscana"/>
    <n v="12"/>
    <x v="6"/>
    <x v="7"/>
    <x v="4"/>
    <x v="5"/>
    <s v="2020/-/-/2021/-"/>
    <s v="2026/-/-/2029/-"/>
    <x v="40"/>
    <n v="2020"/>
    <s v="91/-/-/90,1"/>
    <s v="Fontodi"/>
    <s v="Toskanaurlaub 2020"/>
    <m/>
    <m/>
    <n v="240"/>
    <n v="120"/>
  </r>
  <r>
    <x v="1"/>
    <x v="16"/>
    <s v="I"/>
    <s v="Toscana"/>
    <n v="3"/>
    <x v="0"/>
    <x v="7"/>
    <x v="15"/>
    <x v="7"/>
    <s v="2014/2014/-/2015/-"/>
    <s v="2024/2024/-/2023/-"/>
    <x v="76"/>
    <n v="2020"/>
    <s v="91/92/-/90"/>
    <s v="Fontodi"/>
    <s v="Toskanaurlaub 2020"/>
    <m/>
    <m/>
    <n v="90"/>
    <n v="0"/>
  </r>
  <r>
    <x v="1"/>
    <x v="3"/>
    <s v="I"/>
    <s v="Toscana"/>
    <n v="2"/>
    <x v="2"/>
    <x v="7"/>
    <x v="16"/>
    <x v="5"/>
    <s v="2020/2021/-/2024/-"/>
    <s v="2050/2040/-/2043/-"/>
    <x v="82"/>
    <n v="2020"/>
    <s v="100/97/-/94,9"/>
    <s v="Fontodi"/>
    <s v="Toskanaurlaub 2020"/>
    <m/>
    <m/>
    <n v="180"/>
    <n v="180"/>
  </r>
  <r>
    <x v="3"/>
    <x v="3"/>
    <s v="I"/>
    <s v="Toscana"/>
    <n v="1"/>
    <x v="1"/>
    <x v="7"/>
    <x v="113"/>
    <x v="5"/>
    <s v="2022/2021/-/2022/-"/>
    <s v="2050/2038/-/2043/-"/>
    <x v="83"/>
    <n v="2020"/>
    <s v="98/94/-/92,8"/>
    <s v="Fontodi"/>
    <s v="Toskanaurlaub 2020"/>
    <m/>
    <m/>
    <n v="125"/>
    <n v="125"/>
  </r>
  <r>
    <x v="1"/>
    <x v="3"/>
    <s v="A"/>
    <s v="Burgenland"/>
    <n v="0"/>
    <x v="2"/>
    <x v="71"/>
    <x v="114"/>
    <x v="1"/>
    <s v="-/-/-/-/-"/>
    <s v="-/-/-/-/-"/>
    <x v="1"/>
    <n v="2020"/>
    <s v="-/-/-/FS92"/>
    <s v="Mitbringsel Eva/Martin"/>
    <s v="?"/>
    <m/>
    <m/>
    <n v="0"/>
    <n v="0"/>
  </r>
  <r>
    <x v="1"/>
    <x v="1"/>
    <s v="I"/>
    <s v="Sardinien"/>
    <n v="0"/>
    <x v="0"/>
    <x v="72"/>
    <x v="115"/>
    <x v="1"/>
    <s v="-/-/-/-/-"/>
    <s v="-/-/-/-/-"/>
    <x v="1"/>
    <n v="2019"/>
    <s v="-/-/-/-"/>
    <s v="Mitbringsel Ursula/Poldi"/>
    <s v="Mitbringsel Ursula/Poldi"/>
    <m/>
    <m/>
    <n v="0"/>
    <n v="0"/>
  </r>
  <r>
    <x v="1"/>
    <x v="1"/>
    <s v="I"/>
    <s v="Südtirol"/>
    <n v="0"/>
    <x v="0"/>
    <x v="62"/>
    <x v="44"/>
    <x v="17"/>
    <s v="-/-/-/-/-"/>
    <s v="-/-/-/-/-"/>
    <x v="1"/>
    <n v="2020"/>
    <s v="-/-/-/-"/>
    <s v="Mitbringsel Eva/Martin"/>
    <s v="?"/>
    <m/>
    <m/>
    <n v="0"/>
    <n v="0"/>
  </r>
  <r>
    <x v="4"/>
    <x v="7"/>
    <s v="D"/>
    <s v="Rheinland-Pfalz"/>
    <n v="0"/>
    <x v="0"/>
    <x v="73"/>
    <x v="116"/>
    <x v="25"/>
    <s v="-/-/-/-/-"/>
    <s v="-/-/-/-/-"/>
    <x v="1"/>
    <n v="2020"/>
    <s v="-/-/-/-"/>
    <s v="Mitbringsel Miri/Georg"/>
    <s v="?"/>
    <m/>
    <m/>
    <n v="0"/>
    <n v="0"/>
  </r>
  <r>
    <x v="4"/>
    <x v="14"/>
    <s v="I"/>
    <s v="Südtirol"/>
    <n v="2"/>
    <x v="0"/>
    <x v="74"/>
    <x v="117"/>
    <x v="22"/>
    <s v="-/-/-/-/-"/>
    <s v="-/-/-/-/-"/>
    <x v="84"/>
    <n v="2015"/>
    <s v="-/-/-/90,3"/>
    <s v="Elena Walch"/>
    <s v="Südtirolurlaub 2015 (?)"/>
    <m/>
    <m/>
    <n v="65.8"/>
    <n v="0"/>
  </r>
  <r>
    <x v="1"/>
    <x v="3"/>
    <s v="I"/>
    <s v="Toscana"/>
    <n v="0"/>
    <x v="0"/>
    <x v="75"/>
    <x v="118"/>
    <x v="1"/>
    <s v="-/-/-/-/-"/>
    <s v="-/-/-/-/-"/>
    <x v="1"/>
    <n v="2019"/>
    <s v="-/-/-/-"/>
    <s v="Geschenk Eltern"/>
    <s v="?"/>
    <m/>
    <m/>
    <n v="0"/>
    <n v="0"/>
  </r>
  <r>
    <x v="4"/>
    <x v="2"/>
    <s v="A"/>
    <s v="NÖ"/>
    <n v="3"/>
    <x v="7"/>
    <x v="76"/>
    <x v="119"/>
    <x v="16"/>
    <s v="-/-/-/-/-"/>
    <s v="-/-/-/-/-"/>
    <x v="81"/>
    <n v="2020"/>
    <s v="-/-/-/-"/>
    <s v="Weinmarkt Poysdorf"/>
    <s v="Urlaub Laschitz Poysdorf"/>
    <m/>
    <m/>
    <n v="45"/>
    <n v="0"/>
  </r>
  <r>
    <x v="4"/>
    <x v="3"/>
    <s v="A"/>
    <s v="NÖ"/>
    <n v="3"/>
    <x v="3"/>
    <x v="76"/>
    <x v="120"/>
    <x v="16"/>
    <s v="-/-/-/-/-"/>
    <s v="-/-/-/-/-"/>
    <x v="11"/>
    <n v="2020"/>
    <s v="-/-/-/-"/>
    <s v="Weinmarkt Poysdorf"/>
    <s v="Urlaub Laschitz Poysdorf"/>
    <m/>
    <m/>
    <n v="105"/>
    <n v="105"/>
  </r>
  <r>
    <x v="4"/>
    <x v="4"/>
    <s v="I"/>
    <s v="Sizilien"/>
    <n v="3"/>
    <x v="0"/>
    <x v="77"/>
    <x v="121"/>
    <x v="35"/>
    <s v="-/-/-/-/-"/>
    <s v="-/-/-/-/-"/>
    <x v="0"/>
    <n v="2020"/>
    <s v="-/-/-/-"/>
    <s v="Planeta/Buonivini"/>
    <s v="Urlaub Sizilien 2020"/>
    <m/>
    <m/>
    <n v="0"/>
    <n v="0"/>
  </r>
  <r>
    <x v="4"/>
    <x v="4"/>
    <s v="I"/>
    <s v="Sizilien"/>
    <n v="3"/>
    <x v="0"/>
    <x v="77"/>
    <x v="122"/>
    <x v="36"/>
    <s v="-/-/-/-/-"/>
    <s v="-/-/-/-/-"/>
    <x v="0"/>
    <n v="2020"/>
    <s v="-/-/-/-"/>
    <s v="Planeta/Buonivini"/>
    <s v="Urlaub Sizilien 2020"/>
    <m/>
    <m/>
    <n v="0"/>
    <n v="0"/>
  </r>
  <r>
    <x v="2"/>
    <x v="2"/>
    <s v="I"/>
    <s v="Sizilien"/>
    <n v="3"/>
    <x v="7"/>
    <x v="77"/>
    <x v="123"/>
    <x v="35"/>
    <s v="2019/-/-/-/-"/>
    <s v="2025/-/-/-/-"/>
    <x v="43"/>
    <n v="2020"/>
    <s v="92/-/-/-"/>
    <s v="Planeta/Buonivini"/>
    <s v="Urlaub Sizilien 2020"/>
    <m/>
    <m/>
    <n v="66"/>
    <n v="0"/>
  </r>
  <r>
    <x v="4"/>
    <x v="2"/>
    <s v="I"/>
    <s v="Sizilien"/>
    <n v="6"/>
    <x v="9"/>
    <x v="77"/>
    <x v="19"/>
    <x v="22"/>
    <s v="2019/2021/-/2020/-"/>
    <s v="2030/2026/-/2025/-"/>
    <x v="43"/>
    <n v="2020"/>
    <s v="94/90/-/86,2"/>
    <s v="Planeta/Buonivini"/>
    <s v="Urlaub Sizilien 2020"/>
    <m/>
    <m/>
    <n v="132"/>
    <n v="110"/>
  </r>
  <r>
    <x v="4"/>
    <x v="4"/>
    <s v="I"/>
    <s v="Sizilien"/>
    <n v="3"/>
    <x v="0"/>
    <x v="77"/>
    <x v="121"/>
    <x v="35"/>
    <s v="-/-/-/-/-"/>
    <s v="-/-/-/-/-"/>
    <x v="85"/>
    <n v="2020"/>
    <s v="-/-/-/-"/>
    <s v="Planeta/Buonivini"/>
    <s v="Urlaub Sizilien 2020"/>
    <m/>
    <m/>
    <n v="31.5"/>
    <n v="0"/>
  </r>
  <r>
    <x v="7"/>
    <x v="7"/>
    <s v="I"/>
    <s v="Sizilien"/>
    <n v="1"/>
    <x v="1"/>
    <x v="77"/>
    <x v="19"/>
    <x v="22"/>
    <s v="2018/2020/-/2018/-"/>
    <s v="2028/2027/-/2022/-"/>
    <x v="86"/>
    <n v="2020"/>
    <s v="92/90/-/89,3"/>
    <s v="Planeta/Buonivini"/>
    <s v="Urlaub Sizilien 2020"/>
    <m/>
    <m/>
    <n v="53"/>
    <n v="53"/>
  </r>
  <r>
    <x v="1"/>
    <x v="3"/>
    <s v="I"/>
    <s v="Sizilien"/>
    <n v="3"/>
    <x v="0"/>
    <x v="77"/>
    <x v="124"/>
    <x v="26"/>
    <s v="2019/2021/-/2019/-"/>
    <s v="2030/2028/-/2026/-"/>
    <x v="14"/>
    <n v="2020"/>
    <s v="94/92/-/92"/>
    <s v="Planeta/Buonivini"/>
    <s v="Urlaub Sizilien 2020"/>
    <m/>
    <m/>
    <n v="75"/>
    <n v="0"/>
  </r>
  <r>
    <x v="1"/>
    <x v="7"/>
    <s v="I"/>
    <s v="Sizilien"/>
    <n v="3"/>
    <x v="3"/>
    <x v="77"/>
    <x v="124"/>
    <x v="26"/>
    <s v="-/-/-/-/-"/>
    <s v="-/-/-/-/-"/>
    <x v="14"/>
    <n v="2020"/>
    <s v="-/-/-/-"/>
    <s v="Planeta/Buonivini"/>
    <s v="Urlaub Sizilien 2020"/>
    <m/>
    <m/>
    <n v="75"/>
    <n v="75"/>
  </r>
  <r>
    <x v="1"/>
    <x v="7"/>
    <s v="I"/>
    <s v="Sizilien"/>
    <n v="3"/>
    <x v="2"/>
    <x v="77"/>
    <x v="125"/>
    <x v="1"/>
    <s v="2019/-/-/-/-"/>
    <s v="2023/-/-/-/-"/>
    <x v="3"/>
    <n v="2020"/>
    <s v="90+/-/-/-"/>
    <s v="Planeta/Buonivini"/>
    <s v="Urlaub Sizilien 2020"/>
    <m/>
    <m/>
    <n v="49.5"/>
    <n v="33"/>
  </r>
  <r>
    <x v="1"/>
    <x v="1"/>
    <s v="I"/>
    <s v="Sizilien"/>
    <n v="3"/>
    <x v="0"/>
    <x v="77"/>
    <x v="126"/>
    <x v="1"/>
    <s v="2019/-/-/-/-"/>
    <s v="2025/-/-/-/-"/>
    <x v="4"/>
    <n v="2020"/>
    <s v="91/-/-/91"/>
    <s v="Planeta/Buonivini"/>
    <s v="Urlaub Sizilien 2020"/>
    <m/>
    <m/>
    <n v="54"/>
    <n v="0"/>
  </r>
  <r>
    <x v="3"/>
    <x v="1"/>
    <s v="I"/>
    <s v="Sizilien"/>
    <n v="1"/>
    <x v="1"/>
    <x v="77"/>
    <x v="124"/>
    <x v="26"/>
    <s v="2019/-/-/2020/-"/>
    <s v="2030/-/-/2024/-"/>
    <x v="86"/>
    <n v="2020"/>
    <s v="94+/-/-/88,3"/>
    <s v="Planeta/Buonivini"/>
    <s v="Urlaub Sizilien 2020"/>
    <m/>
    <m/>
    <n v="53"/>
    <n v="53"/>
  </r>
  <r>
    <x v="4"/>
    <x v="7"/>
    <s v="I"/>
    <s v="Sizilien"/>
    <n v="3"/>
    <x v="3"/>
    <x v="34"/>
    <x v="127"/>
    <x v="37"/>
    <s v="-/-/-/-/-"/>
    <s v="-/-/-/-/-"/>
    <x v="19"/>
    <n v="2020"/>
    <s v="-/-/-/90"/>
    <s v="Gulfi"/>
    <s v="Urlaub Sizilien 2020"/>
    <m/>
    <m/>
    <n v="72"/>
    <n v="72"/>
  </r>
  <r>
    <x v="1"/>
    <x v="3"/>
    <s v="I"/>
    <s v="Sizilien"/>
    <n v="3"/>
    <x v="3"/>
    <x v="34"/>
    <x v="128"/>
    <x v="26"/>
    <s v="-/-/-/-/-"/>
    <s v="-/-/-/-/-"/>
    <x v="14"/>
    <n v="2020"/>
    <s v="-/-/-/90"/>
    <s v="Gulfi"/>
    <s v="Urlaub Sizilien 2020"/>
    <m/>
    <m/>
    <n v="75"/>
    <n v="75"/>
  </r>
  <r>
    <x v="1"/>
    <x v="3"/>
    <s v="I"/>
    <s v="Sizilien"/>
    <n v="1"/>
    <x v="1"/>
    <x v="34"/>
    <x v="129"/>
    <x v="26"/>
    <s v="-/-/-/2021/-"/>
    <s v="-/-/-/2028/-"/>
    <x v="87"/>
    <n v="2020"/>
    <s v="-/-/-/90,8"/>
    <s v="Gulfi"/>
    <s v="Urlaub Sizilien 2020"/>
    <m/>
    <m/>
    <n v="46"/>
    <n v="46"/>
  </r>
  <r>
    <x v="1"/>
    <x v="3"/>
    <s v="I"/>
    <s v="Sizilien"/>
    <n v="1"/>
    <x v="1"/>
    <x v="34"/>
    <x v="130"/>
    <x v="26"/>
    <s v="-/-/-/2021/-"/>
    <s v="-/-/-/2031/-"/>
    <x v="87"/>
    <n v="2020"/>
    <s v="-/-/-/91,3"/>
    <s v="Gulfi"/>
    <s v="Urlaub Sizilien 2020"/>
    <m/>
    <m/>
    <n v="46"/>
    <n v="46"/>
  </r>
  <r>
    <x v="1"/>
    <x v="3"/>
    <s v="I"/>
    <s v="Sizilien"/>
    <n v="1"/>
    <x v="1"/>
    <x v="34"/>
    <x v="131"/>
    <x v="26"/>
    <s v="-/-/-/2021/-"/>
    <s v="-/-/-/2026/-"/>
    <x v="88"/>
    <n v="2020"/>
    <s v="-/-/-/91,3"/>
    <s v="Gulfi"/>
    <s v="Urlaub Sizilien 2020"/>
    <m/>
    <m/>
    <n v="34.5"/>
    <n v="34.5"/>
  </r>
  <r>
    <x v="3"/>
    <x v="3"/>
    <s v="I"/>
    <s v="Sizilien"/>
    <n v="1"/>
    <x v="1"/>
    <x v="34"/>
    <x v="129"/>
    <x v="26"/>
    <s v="-/-/-/2021/-"/>
    <s v="-/-/-/2028/-"/>
    <x v="89"/>
    <n v="2020"/>
    <s v="-/-/-/90,8"/>
    <s v="Gulfi"/>
    <s v="Urlaub Sizilien 2020"/>
    <m/>
    <m/>
    <n v="92"/>
    <n v="92"/>
  </r>
  <r>
    <x v="1"/>
    <x v="4"/>
    <s v="I"/>
    <s v="Sizilien"/>
    <n v="3"/>
    <x v="3"/>
    <x v="78"/>
    <x v="132"/>
    <x v="1"/>
    <s v="-/-/-/-/-"/>
    <s v="-/-/-/-/-"/>
    <x v="13"/>
    <n v="2020"/>
    <s v="-/-/-/-"/>
    <s v="I Vigneri"/>
    <s v="Urlaub Sizilien 2020"/>
    <m/>
    <m/>
    <n v="120"/>
    <n v="120"/>
  </r>
  <r>
    <x v="1"/>
    <x v="7"/>
    <s v="I"/>
    <s v="Sizilien"/>
    <n v="3"/>
    <x v="3"/>
    <x v="78"/>
    <x v="133"/>
    <x v="1"/>
    <s v="-/-/-/2018/-"/>
    <s v="-/-/-/2022/-"/>
    <x v="40"/>
    <n v="2020"/>
    <s v="-/-/-/-"/>
    <s v="I Vigneri"/>
    <s v="Urlaub Sizilien 2020"/>
    <m/>
    <m/>
    <n v="60"/>
    <n v="60"/>
  </r>
  <r>
    <x v="3"/>
    <x v="7"/>
    <s v="I"/>
    <s v="Sizilien"/>
    <n v="1"/>
    <x v="7"/>
    <x v="78"/>
    <x v="133"/>
    <x v="1"/>
    <s v="-/-/-/2018/-"/>
    <s v="-/-/-/2022/-"/>
    <x v="13"/>
    <n v="2020"/>
    <s v="-/-/-/-"/>
    <s v="I Vigneri"/>
    <s v="Urlaub Sizilien 2020"/>
    <m/>
    <m/>
    <n v="40"/>
    <n v="0"/>
  </r>
  <r>
    <x v="4"/>
    <x v="7"/>
    <s v="I"/>
    <s v="Sizilien"/>
    <n v="3"/>
    <x v="3"/>
    <x v="79"/>
    <x v="134"/>
    <x v="6"/>
    <s v="-/-/-/-/-"/>
    <s v="-/-/-/-/-"/>
    <x v="13"/>
    <n v="2020"/>
    <s v="-/-/-/-"/>
    <s v="Barone di Villagrande"/>
    <s v="Urlaub Sizilien 2020"/>
    <m/>
    <m/>
    <n v="120"/>
    <n v="120"/>
  </r>
  <r>
    <x v="1"/>
    <x v="3"/>
    <s v="I"/>
    <s v="Sizilien"/>
    <n v="3"/>
    <x v="2"/>
    <x v="79"/>
    <x v="135"/>
    <x v="1"/>
    <s v="-/-/-/-/-"/>
    <s v="-/-/-/-/-"/>
    <x v="79"/>
    <n v="2020"/>
    <s v="-/-/-/-"/>
    <s v="Barone di Villagrande"/>
    <s v="Urlaub Sizilien 2020"/>
    <m/>
    <m/>
    <n v="84"/>
    <n v="56"/>
  </r>
  <r>
    <x v="6"/>
    <x v="7"/>
    <s v="I"/>
    <s v="Sizilien"/>
    <n v="6"/>
    <x v="7"/>
    <x v="80"/>
    <x v="136"/>
    <x v="6"/>
    <s v="-/-/-/-/-"/>
    <s v="-/-/-/-/-"/>
    <x v="42"/>
    <n v="2020"/>
    <s v="-/-/-/-"/>
    <s v="Murgo"/>
    <s v="Urlaub Sizilien 2020"/>
    <m/>
    <m/>
    <n v="78"/>
    <n v="0"/>
  </r>
  <r>
    <x v="2"/>
    <x v="3"/>
    <s v="I"/>
    <s v="Sizilien"/>
    <n v="1"/>
    <x v="1"/>
    <x v="81"/>
    <x v="137"/>
    <x v="38"/>
    <s v="-/-/-/2019/-"/>
    <s v="-/-/-/2026/-"/>
    <x v="76"/>
    <n v="2020"/>
    <s v="-/-/-/92,5"/>
    <s v="Tenuta Castellaro"/>
    <s v="Urlaub Sizilien 2020"/>
    <m/>
    <m/>
    <n v="30"/>
    <n v="30"/>
  </r>
  <r>
    <x v="1"/>
    <x v="2"/>
    <s v="I"/>
    <s v="Sizilien"/>
    <n v="2"/>
    <x v="2"/>
    <x v="81"/>
    <x v="138"/>
    <x v="39"/>
    <s v="-/-/-/2021/-"/>
    <s v="-/-/-/2025/-"/>
    <x v="13"/>
    <n v="2020"/>
    <s v="-/-/-/92"/>
    <s v="Tenuta Castellaro"/>
    <s v="Urlaub Sizilien 2020"/>
    <m/>
    <m/>
    <n v="80"/>
    <n v="80"/>
  </r>
  <r>
    <x v="1"/>
    <x v="1"/>
    <s v="I"/>
    <s v="Sizilien"/>
    <n v="3"/>
    <x v="3"/>
    <x v="81"/>
    <x v="139"/>
    <x v="1"/>
    <s v="-/-/-/2018/-"/>
    <s v="-/-/-/2020/-"/>
    <x v="14"/>
    <n v="2020"/>
    <s v="-/-/-/90,4"/>
    <s v="Tenuta Castellaro"/>
    <s v="Urlaub Sizilien 2020"/>
    <m/>
    <m/>
    <n v="75"/>
    <n v="75"/>
  </r>
  <r>
    <x v="3"/>
    <x v="14"/>
    <s v="I"/>
    <s v="Sizilien"/>
    <n v="1"/>
    <x v="1"/>
    <x v="81"/>
    <x v="139"/>
    <x v="1"/>
    <s v="-/-/-/2017/-"/>
    <s v="-/-/-/2021/-"/>
    <x v="21"/>
    <n v="2020"/>
    <s v="-/-/-/89"/>
    <s v="Tenuta Castellaro"/>
    <s v="Urlaub Sizilien 2020"/>
    <m/>
    <m/>
    <n v="50"/>
    <n v="50"/>
  </r>
  <r>
    <x v="1"/>
    <x v="2"/>
    <s v="I"/>
    <s v="Toscana"/>
    <n v="2"/>
    <x v="0"/>
    <x v="82"/>
    <x v="140"/>
    <x v="5"/>
    <s v="-/-/-/-/-"/>
    <s v="-/-/-/-/-"/>
    <x v="90"/>
    <n v="2020"/>
    <s v="-/-/-/-"/>
    <s v="Wedl 06/2020"/>
    <s v="Wedl 06/2020"/>
    <m/>
    <m/>
    <n v="29.975999999999999"/>
    <n v="0"/>
  </r>
  <r>
    <x v="1"/>
    <x v="1"/>
    <s v="A"/>
    <s v="Burgenland"/>
    <n v="2"/>
    <x v="0"/>
    <x v="83"/>
    <x v="141"/>
    <x v="24"/>
    <s v="-/-/-/-/-"/>
    <s v="-/-/-/-/-"/>
    <x v="91"/>
    <n v="2020"/>
    <s v="-/-/-/-"/>
    <s v="Wedl 06/2020"/>
    <s v="Wedl 06/2020"/>
    <m/>
    <m/>
    <n v="31.175999999999998"/>
    <n v="0"/>
  </r>
  <r>
    <x v="1"/>
    <x v="7"/>
    <s v="I"/>
    <s v="Sardinien"/>
    <n v="2"/>
    <x v="0"/>
    <x v="84"/>
    <x v="142"/>
    <x v="0"/>
    <s v="-/-/-/-/-"/>
    <s v="-/-/-/-/-"/>
    <x v="92"/>
    <n v="2020"/>
    <s v="-/-/-/-"/>
    <s v="Wedl 06/2020"/>
    <s v="Wedl 06/2020"/>
    <m/>
    <m/>
    <n v="21.576000000000001"/>
    <n v="0"/>
  </r>
  <r>
    <x v="4"/>
    <x v="2"/>
    <s v="D"/>
    <s v="Rheinland-Pfalz"/>
    <n v="6"/>
    <x v="0"/>
    <x v="32"/>
    <x v="58"/>
    <x v="25"/>
    <s v="-/-/-/-/-"/>
    <s v="-/-/-/-/-"/>
    <x v="52"/>
    <n v="2020"/>
    <s v="-/-/-/-"/>
    <s v="Wedl 06/2020"/>
    <s v="Wedl 06/2020"/>
    <m/>
    <m/>
    <n v="79.128"/>
    <n v="0"/>
  </r>
  <r>
    <x v="3"/>
    <x v="6"/>
    <s v="I"/>
    <s v="Südtirol"/>
    <n v="1"/>
    <x v="0"/>
    <x v="85"/>
    <x v="143"/>
    <x v="4"/>
    <s v="-/-/-/-/-"/>
    <s v="-/-/-/-/-"/>
    <x v="93"/>
    <n v="2020"/>
    <s v="-/-/-/-"/>
    <s v="Winestore Bozen 2020"/>
    <s v="Bozenbesuch 19./20.6.2020"/>
    <s v="22.10.2020: leicher Kork, Preiselbeeren, a bissl Marzipan im Abgang"/>
    <m/>
    <n v="75.7"/>
    <n v="0"/>
  </r>
  <r>
    <x v="1"/>
    <x v="3"/>
    <s v="I"/>
    <s v="Südtirol"/>
    <n v="2"/>
    <x v="0"/>
    <x v="21"/>
    <x v="49"/>
    <x v="4"/>
    <s v="-/-/-/-/-"/>
    <s v="-/-/-/-/-"/>
    <x v="94"/>
    <n v="2020"/>
    <s v="-/-/-/-"/>
    <s v="Winestore Bozen 2020"/>
    <s v="Bozenbesuch 19./20.6.2020"/>
    <m/>
    <m/>
    <n v="21.2"/>
    <n v="0"/>
  </r>
  <r>
    <x v="1"/>
    <x v="2"/>
    <s v="I"/>
    <s v="Südtirol"/>
    <n v="2"/>
    <x v="0"/>
    <x v="46"/>
    <x v="144"/>
    <x v="3"/>
    <s v="-/-/-/-/-"/>
    <s v="-/-/-/-/-"/>
    <x v="95"/>
    <n v="2020"/>
    <s v="-/-/-/-"/>
    <s v="Winestore Bozen 2020"/>
    <s v="Bozenbesuch 19./20.6.2020"/>
    <m/>
    <m/>
    <n v="18.8"/>
    <n v="0"/>
  </r>
  <r>
    <x v="1"/>
    <x v="7"/>
    <s v="I"/>
    <s v="Südtirol"/>
    <n v="2"/>
    <x v="0"/>
    <x v="86"/>
    <x v="145"/>
    <x v="4"/>
    <s v="-/-/-/-/-"/>
    <s v="-/-/-/-/-"/>
    <x v="96"/>
    <n v="2020"/>
    <s v="-/-/-/-"/>
    <s v="Winestore Bozen 2020"/>
    <s v="Bozenbesuch 19./20.6.2020"/>
    <m/>
    <m/>
    <n v="32.6"/>
    <n v="0"/>
  </r>
  <r>
    <x v="1"/>
    <x v="2"/>
    <s v="I"/>
    <s v="Südtirol"/>
    <n v="2"/>
    <x v="0"/>
    <x v="87"/>
    <x v="146"/>
    <x v="17"/>
    <s v="-/-/-/-/-"/>
    <s v="-/-/-/-/-"/>
    <x v="97"/>
    <n v="2020"/>
    <s v="-/-/-/-"/>
    <s v="Winestore Bozen 2020"/>
    <s v="Bozenbesuch 19./20.6.2020"/>
    <m/>
    <m/>
    <n v="20.2"/>
    <n v="0"/>
  </r>
  <r>
    <x v="1"/>
    <x v="1"/>
    <s v="I"/>
    <s v="Südtirol"/>
    <n v="2"/>
    <x v="0"/>
    <x v="85"/>
    <x v="44"/>
    <x v="17"/>
    <s v="-/-/-/-/-"/>
    <s v="-/-/-/-/-"/>
    <x v="98"/>
    <n v="2020"/>
    <s v="-/-/-/-"/>
    <s v="Winestore Bozen 2020"/>
    <s v="Bozenbesuch 19./20.6.2020"/>
    <m/>
    <m/>
    <n v="29.4"/>
    <n v="0"/>
  </r>
  <r>
    <x v="6"/>
    <x v="11"/>
    <s v="I"/>
    <s v="Lombardei"/>
    <n v="0"/>
    <x v="0"/>
    <x v="88"/>
    <x v="147"/>
    <x v="32"/>
    <s v="-/-/-/-/-"/>
    <s v="-/-/-/-/-"/>
    <x v="0"/>
    <n v="2020"/>
    <s v="-/-/-/-"/>
    <s v="Geschenk Gerhard"/>
    <s v="Lillimaturafeier Familie"/>
    <m/>
    <m/>
    <n v="0"/>
    <n v="0"/>
  </r>
  <r>
    <x v="8"/>
    <x v="4"/>
    <s v="A"/>
    <s v="Wien"/>
    <n v="0"/>
    <x v="0"/>
    <x v="89"/>
    <x v="0"/>
    <x v="1"/>
    <s v="-/-/-/-/-"/>
    <s v="-/-/-/-/-"/>
    <x v="0"/>
    <n v="2020"/>
    <s v="-/-/-/-"/>
    <s v="Geschenk Heidi"/>
    <s v="Lillimaturafeier Familie"/>
    <m/>
    <m/>
    <n v="0"/>
    <n v="0"/>
  </r>
  <r>
    <x v="4"/>
    <x v="3"/>
    <s v="A"/>
    <s v="NÖ"/>
    <n v="0"/>
    <x v="0"/>
    <x v="90"/>
    <x v="148"/>
    <x v="25"/>
    <s v="-/-/-/-/-"/>
    <s v="-/-/-/-/-"/>
    <x v="0"/>
    <n v="2020"/>
    <m/>
    <s v="Geschenk Miri/Georg"/>
    <s v="Einladung Miri/Georg"/>
    <m/>
    <m/>
    <n v="0"/>
    <n v="0"/>
  </r>
  <r>
    <x v="1"/>
    <x v="7"/>
    <s v="A"/>
    <s v="Burgenland"/>
    <n v="0"/>
    <x v="1"/>
    <x v="91"/>
    <x v="149"/>
    <x v="1"/>
    <s v="-/-/-/-/2020"/>
    <s v="-/-/-/-/2030"/>
    <x v="0"/>
    <n v="2020"/>
    <s v="-/-/-/-"/>
    <s v="Geschenk Kirchers"/>
    <s v="Familienaperitiv"/>
    <m/>
    <m/>
    <n v="0"/>
    <n v="0"/>
  </r>
  <r>
    <x v="1"/>
    <x v="1"/>
    <s v="I"/>
    <s v="Basilikata"/>
    <n v="3"/>
    <x v="2"/>
    <x v="92"/>
    <x v="150"/>
    <x v="40"/>
    <s v="-/-/-/-/-"/>
    <s v="-/-/-/-/-"/>
    <x v="99"/>
    <n v="2020"/>
    <s v="-/-/-/-"/>
    <s v="Einkauf Gottardi"/>
    <s v="Einkauf Gottardi"/>
    <m/>
    <m/>
    <n v="56.699999999999996"/>
    <n v="37.799999999999997"/>
  </r>
  <r>
    <x v="4"/>
    <x v="2"/>
    <s v="I"/>
    <s v="Apulien"/>
    <n v="3"/>
    <x v="0"/>
    <x v="93"/>
    <x v="151"/>
    <x v="41"/>
    <s v="-/-/-/-/-"/>
    <s v="-/-/-/-/-"/>
    <x v="100"/>
    <n v="2020"/>
    <s v="-/-/-/-"/>
    <s v="Einkauf Gottardi"/>
    <s v="Einkauf Gottardi"/>
    <m/>
    <m/>
    <n v="29.700000000000003"/>
    <n v="0"/>
  </r>
  <r>
    <x v="1"/>
    <x v="5"/>
    <s v="F"/>
    <s v="Languedoc"/>
    <n v="0"/>
    <x v="3"/>
    <x v="94"/>
    <x v="152"/>
    <x v="4"/>
    <s v="-/-/-/-/-"/>
    <s v="-/-/-/-/-"/>
    <x v="0"/>
    <n v="2020"/>
    <s v="-/-/-/-"/>
    <s v="Geschenk Heidi"/>
    <s v="Abendessen 2.5.2020"/>
    <m/>
    <m/>
    <n v="0"/>
    <n v="0"/>
  </r>
  <r>
    <x v="4"/>
    <x v="4"/>
    <s v="F"/>
    <s v="Hérault"/>
    <n v="2"/>
    <x v="0"/>
    <x v="95"/>
    <x v="153"/>
    <x v="6"/>
    <s v="-/-/-/-/-"/>
    <s v="-/-/-/-/-"/>
    <x v="101"/>
    <n v="2020"/>
    <s v="-/-/-/-"/>
    <s v="Vicampo"/>
    <s v="Brunello 2015 Internetshopping"/>
    <m/>
    <m/>
    <n v="15"/>
    <n v="0"/>
  </r>
  <r>
    <x v="4"/>
    <x v="4"/>
    <s v="I"/>
    <s v="Lombardei"/>
    <n v="2"/>
    <x v="0"/>
    <x v="96"/>
    <x v="67"/>
    <x v="6"/>
    <s v="-/-/-/-/-"/>
    <s v="-/-/-/-/-"/>
    <x v="100"/>
    <n v="2020"/>
    <s v="-/-/-/-"/>
    <s v="Vicampo"/>
    <s v="Brunello 2015 Internetshopping"/>
    <m/>
    <m/>
    <n v="19.8"/>
    <n v="0"/>
  </r>
  <r>
    <x v="4"/>
    <x v="4"/>
    <s v="NZ"/>
    <s v="Marlborough"/>
    <n v="2"/>
    <x v="0"/>
    <x v="97"/>
    <x v="154"/>
    <x v="15"/>
    <s v="-/-/-/-/-"/>
    <s v="-/-/-/-/-"/>
    <x v="102"/>
    <n v="2020"/>
    <s v="-/-/-/-"/>
    <s v="Vicampo"/>
    <s v="Brunello 2015 Internetshopping"/>
    <m/>
    <m/>
    <n v="19"/>
    <n v="0"/>
  </r>
  <r>
    <x v="1"/>
    <x v="1"/>
    <s v="I"/>
    <s v="Toscana"/>
    <n v="1"/>
    <x v="1"/>
    <x v="98"/>
    <x v="155"/>
    <x v="5"/>
    <s v="2021/2023/-/2024/-"/>
    <s v="2035/2042/-/2039/-"/>
    <x v="103"/>
    <n v="2020"/>
    <s v="94/94/-/-"/>
    <s v="Vicampo"/>
    <s v="Brunello 2015 Internetshopping"/>
    <m/>
    <m/>
    <n v="37.9"/>
    <n v="37.9"/>
  </r>
  <r>
    <x v="1"/>
    <x v="1"/>
    <s v="I"/>
    <s v="Toscana"/>
    <n v="1"/>
    <x v="1"/>
    <x v="99"/>
    <x v="155"/>
    <x v="5"/>
    <s v="2021/2023/-/2021/-"/>
    <s v="2038/2040/-/2033/-"/>
    <x v="104"/>
    <n v="2020"/>
    <s v="95/93/-/FS93;CT93"/>
    <s v="Vicampo"/>
    <s v="Brunello 2015 Internetshopping"/>
    <m/>
    <m/>
    <n v="49.9"/>
    <n v="49.9"/>
  </r>
  <r>
    <x v="1"/>
    <x v="1"/>
    <s v="I"/>
    <s v="Toscana"/>
    <n v="2"/>
    <x v="2"/>
    <x v="100"/>
    <x v="155"/>
    <x v="5"/>
    <s v="2021/2023/-/2022/-"/>
    <s v="2035/2040/-/2032/-"/>
    <x v="105"/>
    <n v="2020"/>
    <s v="94/92/-/FS90;CT92"/>
    <s v="Vicampo"/>
    <s v="Brunello 2015 Internetshopping"/>
    <m/>
    <m/>
    <n v="63.8"/>
    <n v="63.8"/>
  </r>
  <r>
    <x v="1"/>
    <x v="1"/>
    <s v="I"/>
    <s v="Toscana"/>
    <n v="2"/>
    <x v="2"/>
    <x v="101"/>
    <x v="155"/>
    <x v="5"/>
    <s v="2021/2023/-/2025/-"/>
    <s v="2045/2042/-/2039/-"/>
    <x v="106"/>
    <n v="2020"/>
    <s v="97/95/-/FS94;CT90,7"/>
    <s v="Vicampo"/>
    <s v="Brunello 2015 Internetshopping"/>
    <m/>
    <m/>
    <n v="71.8"/>
    <n v="71.8"/>
  </r>
  <r>
    <x v="1"/>
    <x v="1"/>
    <s v="I"/>
    <s v="Toscana"/>
    <n v="1"/>
    <x v="1"/>
    <x v="102"/>
    <x v="155"/>
    <x v="5"/>
    <s v="2021/2022/-/2023/-"/>
    <s v="2035/2036/-/2035/-"/>
    <x v="107"/>
    <n v="2020"/>
    <s v="94/92/-/FS95;CT96"/>
    <s v="Vinorama"/>
    <s v="Brunello 2015 Internetshopping"/>
    <m/>
    <m/>
    <n v="56.25"/>
    <n v="56.25"/>
  </r>
  <r>
    <x v="1"/>
    <x v="1"/>
    <s v="I"/>
    <s v="Toscana"/>
    <n v="1"/>
    <x v="1"/>
    <x v="103"/>
    <x v="155"/>
    <x v="5"/>
    <s v="2021/2022/-/2021/-"/>
    <s v="2033/2037/-/2028/-"/>
    <x v="108"/>
    <n v="2020"/>
    <s v="95+/93/-/FS92;CT93,5"/>
    <s v="Vinorama"/>
    <s v="Brunello 2015 Internetshopping"/>
    <m/>
    <m/>
    <n v="40.1"/>
    <n v="40.1"/>
  </r>
  <r>
    <x v="4"/>
    <x v="2"/>
    <s v="A"/>
    <s v="NÖ"/>
    <n v="1"/>
    <x v="0"/>
    <x v="104"/>
    <x v="156"/>
    <x v="25"/>
    <s v="-/-/-/-/-"/>
    <s v="-/-/-/-/-"/>
    <x v="109"/>
    <n v="2020"/>
    <s v="-/-/-/-"/>
    <s v="InVinum"/>
    <s v="Samstageinkauf 25.4.2020"/>
    <m/>
    <m/>
    <n v="16.899999999999999"/>
    <n v="0"/>
  </r>
  <r>
    <x v="4"/>
    <x v="4"/>
    <s v="I"/>
    <s v="Veneto"/>
    <n v="2"/>
    <x v="0"/>
    <x v="105"/>
    <x v="157"/>
    <x v="6"/>
    <s v="-/-/-/-/-"/>
    <s v="-/-/-/-/-"/>
    <x v="110"/>
    <n v="2020"/>
    <s v="-/-/-/-"/>
    <s v="Einkauf Rainer Wein"/>
    <s v="Einkauf Rainer Wein 22.4."/>
    <m/>
    <m/>
    <n v="15.5"/>
    <n v="0"/>
  </r>
  <r>
    <x v="4"/>
    <x v="4"/>
    <s v="A"/>
    <s v="NÖ"/>
    <n v="2"/>
    <x v="0"/>
    <x v="106"/>
    <x v="158"/>
    <x v="6"/>
    <s v="-/-/-/-/-"/>
    <s v="-/-/-/-/-"/>
    <x v="111"/>
    <n v="2020"/>
    <s v="-/-/-/-"/>
    <s v="Einkauf Rainer Wein"/>
    <s v="Einkauf Rainer Wein 22.4."/>
    <m/>
    <m/>
    <n v="17.899999999999999"/>
    <n v="0"/>
  </r>
  <r>
    <x v="4"/>
    <x v="4"/>
    <s v="I"/>
    <s v="Apulien"/>
    <n v="2"/>
    <x v="0"/>
    <x v="107"/>
    <x v="159"/>
    <x v="13"/>
    <s v="-/-/-/-/-"/>
    <s v="-/-/-/-/-"/>
    <x v="112"/>
    <n v="2020"/>
    <s v="-/-/-/-"/>
    <s v="Einkauf Rainer Wein"/>
    <s v="Einkauf Rainer Wein 22.4."/>
    <m/>
    <m/>
    <n v="27.9"/>
    <n v="0"/>
  </r>
  <r>
    <x v="4"/>
    <x v="2"/>
    <s v="A"/>
    <s v="NÖ"/>
    <n v="2"/>
    <x v="0"/>
    <x v="108"/>
    <x v="160"/>
    <x v="25"/>
    <s v="-/-/-/-/-"/>
    <s v="-/-/-/-/-"/>
    <x v="113"/>
    <n v="2020"/>
    <s v="-/-/-/-"/>
    <s v="Einkauf Rainer Wein"/>
    <s v="Einkauf Rainer Wein 22.4."/>
    <m/>
    <m/>
    <n v="28.2"/>
    <n v="0"/>
  </r>
  <r>
    <x v="4"/>
    <x v="4"/>
    <s v="A"/>
    <s v="Steiermark"/>
    <n v="0"/>
    <x v="0"/>
    <x v="109"/>
    <x v="161"/>
    <x v="42"/>
    <s v="-/-/-/-/-"/>
    <s v="-/-/-/-/-"/>
    <x v="0"/>
    <n v="2020"/>
    <s v="-/-/-/-"/>
    <s v="Geschenk Eltern"/>
    <s v="Geschenk Eltern"/>
    <m/>
    <m/>
    <n v="0"/>
    <n v="0"/>
  </r>
  <r>
    <x v="1"/>
    <x v="3"/>
    <s v="A"/>
    <s v="Burgenland"/>
    <n v="0"/>
    <x v="1"/>
    <x v="110"/>
    <x v="162"/>
    <x v="43"/>
    <s v="-/-/-/-/2019"/>
    <s v="-/-/-/-/2031"/>
    <x v="0"/>
    <n v="2020"/>
    <s v="-/-/-/-"/>
    <s v="Geschenk Eltern"/>
    <s v="Geschenk Eltern"/>
    <m/>
    <m/>
    <n v="0"/>
    <n v="0"/>
  </r>
  <r>
    <x v="4"/>
    <x v="2"/>
    <s v="I"/>
    <s v="Veneto"/>
    <n v="2"/>
    <x v="0"/>
    <x v="111"/>
    <x v="163"/>
    <x v="6"/>
    <s v="-/-/-/-/-"/>
    <s v="-/-/-/-/-"/>
    <x v="85"/>
    <n v="2020"/>
    <s v="-/-/-/-"/>
    <s v="Einkauf Rainer Wein"/>
    <s v="Einkauf Rainer Wein"/>
    <m/>
    <m/>
    <n v="21"/>
    <n v="0"/>
  </r>
  <r>
    <x v="4"/>
    <x v="2"/>
    <s v="I"/>
    <s v="Marken"/>
    <n v="2"/>
    <x v="0"/>
    <x v="112"/>
    <x v="164"/>
    <x v="44"/>
    <s v="-/-/-/-/-"/>
    <s v="-/-/-/-/-"/>
    <x v="101"/>
    <n v="2020"/>
    <s v="-/-/-/-"/>
    <s v="Einkauf Rainer Wein"/>
    <s v="Einkauf Rainer Wein"/>
    <m/>
    <m/>
    <n v="15"/>
    <n v="0"/>
  </r>
  <r>
    <x v="4"/>
    <x v="4"/>
    <s v="A"/>
    <s v="NÖ"/>
    <n v="2"/>
    <x v="0"/>
    <x v="113"/>
    <x v="165"/>
    <x v="45"/>
    <s v="-/-/-/-/-"/>
    <s v="-/-/-/-/-"/>
    <x v="114"/>
    <n v="2020"/>
    <s v="-/-/-/-"/>
    <s v="Einkauf Rainer Wein"/>
    <s v="Einkauf Rainer Wein"/>
    <m/>
    <m/>
    <n v="14.5"/>
    <n v="0"/>
  </r>
  <r>
    <x v="4"/>
    <x v="4"/>
    <s v="F"/>
    <s v="Languedoc"/>
    <n v="2"/>
    <x v="0"/>
    <x v="114"/>
    <x v="166"/>
    <x v="6"/>
    <s v="-/-/-/-/-"/>
    <s v="-/-/-/-/-"/>
    <x v="115"/>
    <n v="2020"/>
    <s v="-/-/-/-"/>
    <s v="Einkauf Rainer Wein"/>
    <s v="Einkauf Rainer Wein"/>
    <m/>
    <m/>
    <n v="13.9"/>
    <n v="0"/>
  </r>
  <r>
    <x v="8"/>
    <x v="2"/>
    <s v="F"/>
    <s v="Korsika"/>
    <n v="0"/>
    <x v="0"/>
    <x v="115"/>
    <x v="167"/>
    <x v="1"/>
    <s v="-/-/-/-/-"/>
    <s v="-/-/-/-/-"/>
    <x v="1"/>
    <n v="2020"/>
    <s v="-/-/-/-"/>
    <s v="Geschenk"/>
    <s v="Einkauf Rainer Wein"/>
    <m/>
    <m/>
    <n v="0"/>
    <n v="0"/>
  </r>
  <r>
    <x v="4"/>
    <x v="3"/>
    <s v="D"/>
    <s v="Rheinland-Pfalz"/>
    <n v="2"/>
    <x v="0"/>
    <x v="32"/>
    <x v="58"/>
    <x v="25"/>
    <s v="-/-/-/-/-"/>
    <s v="-/-/-/-/-"/>
    <x v="116"/>
    <n v="2020"/>
    <s v="-/-/-/-"/>
    <s v="Wedl"/>
    <s v="Einkauf Wedl 03/2020"/>
    <m/>
    <m/>
    <n v="25.895999999999997"/>
    <n v="0"/>
  </r>
  <r>
    <x v="4"/>
    <x v="7"/>
    <s v="A"/>
    <s v="Burgenland"/>
    <n v="2"/>
    <x v="0"/>
    <x v="116"/>
    <x v="19"/>
    <x v="22"/>
    <s v="-/-/-/-/-"/>
    <s v="-/-/-/-/-"/>
    <x v="117"/>
    <n v="2020"/>
    <s v="-/-/-/-"/>
    <s v="Wedl"/>
    <s v="Einkauf Wedl 03/2020"/>
    <m/>
    <m/>
    <n v="22.536000000000001"/>
    <n v="0"/>
  </r>
  <r>
    <x v="4"/>
    <x v="2"/>
    <s v="I"/>
    <s v="Veneto"/>
    <n v="2"/>
    <x v="0"/>
    <x v="117"/>
    <x v="68"/>
    <x v="28"/>
    <s v="-/-/-/-/-"/>
    <s v="-/-/-/-/-"/>
    <x v="62"/>
    <n v="2020"/>
    <s v="-/-/-/-"/>
    <s v="Wedl"/>
    <s v="Einkauf Wedl 03/2020"/>
    <m/>
    <m/>
    <n v="17.975999999999999"/>
    <n v="0"/>
  </r>
  <r>
    <x v="4"/>
    <x v="1"/>
    <s v="I"/>
    <s v="Südtirol"/>
    <n v="0"/>
    <x v="1"/>
    <x v="33"/>
    <x v="168"/>
    <x v="21"/>
    <s v="2017/-/-/-/-"/>
    <s v="2022/-/-/-/-"/>
    <x v="0"/>
    <n v="2019"/>
    <s v="90/-/-/-"/>
    <s v="Geschenk Kirchers"/>
    <s v="Geschenk Kirchers"/>
    <m/>
    <m/>
    <n v="0"/>
    <n v="0"/>
  </r>
  <r>
    <x v="3"/>
    <x v="17"/>
    <s v="I"/>
    <s v="Toscana"/>
    <n v="0"/>
    <x v="0"/>
    <x v="56"/>
    <x v="89"/>
    <x v="1"/>
    <s v="-/-/-/2017/-"/>
    <s v="-/-/-/2021/-"/>
    <x v="0"/>
    <n v="2018"/>
    <s v="-/-/-/CT90,7"/>
    <s v="Geschenk Moni/Apotheke"/>
    <s v="Geschenk Moni/Apotheke"/>
    <m/>
    <m/>
    <n v="0"/>
    <n v="0"/>
  </r>
  <r>
    <x v="3"/>
    <x v="7"/>
    <s v="F"/>
    <s v="Languedoc"/>
    <n v="0"/>
    <x v="1"/>
    <x v="54"/>
    <x v="169"/>
    <x v="4"/>
    <s v="-/-/-/-/-"/>
    <s v="-/-/-/-/-"/>
    <x v="1"/>
    <n v="2018"/>
    <s v="-/-/-/-"/>
    <s v="Gottardi"/>
    <s v="Bonus Weinkauf"/>
    <m/>
    <m/>
    <n v="0"/>
    <n v="0"/>
  </r>
  <r>
    <x v="1"/>
    <x v="7"/>
    <s v="A"/>
    <s v="Burgenland"/>
    <n v="0"/>
    <x v="1"/>
    <x v="118"/>
    <x v="170"/>
    <x v="1"/>
    <s v="-/-/-/-/-"/>
    <s v="-/-/-/-/-"/>
    <x v="1"/>
    <n v="2020"/>
    <s v="-/-/-/FS93"/>
    <s v="Geburtstagsgeschenk Stefan, Helli, Christian"/>
    <s v="Geburtstagsgeschenk Stefan, Helli, Christian"/>
    <m/>
    <m/>
    <n v="0"/>
    <n v="0"/>
  </r>
  <r>
    <x v="1"/>
    <x v="7"/>
    <s v="A"/>
    <s v="Burgenland"/>
    <n v="0"/>
    <x v="1"/>
    <x v="119"/>
    <x v="170"/>
    <x v="1"/>
    <s v="-/-/-/-/-"/>
    <s v="-/-/-/-/-"/>
    <x v="1"/>
    <n v="2020"/>
    <s v="-/-/-/-"/>
    <s v="Geburtstagsgeschenk Stefan, Helli, Christian"/>
    <s v="Geburtstagsgeschenk Stefan, Helli, Christian"/>
    <m/>
    <m/>
    <n v="0"/>
    <n v="0"/>
  </r>
  <r>
    <x v="1"/>
    <x v="7"/>
    <s v="A"/>
    <s v="Burgenland"/>
    <n v="0"/>
    <x v="1"/>
    <x v="120"/>
    <x v="170"/>
    <x v="1"/>
    <s v="-/-/-/-/-"/>
    <s v="-/-/-/-/-"/>
    <x v="1"/>
    <n v="2020"/>
    <s v="-/-/-/FS92"/>
    <s v="Geburtstagsgeschenk Stefan, Helli, Christian"/>
    <s v="Geburtstagsgeschenk Stefan, Helli, Christian"/>
    <m/>
    <m/>
    <n v="0"/>
    <n v="0"/>
  </r>
  <r>
    <x v="1"/>
    <x v="7"/>
    <s v="A"/>
    <s v="Burgenland"/>
    <n v="0"/>
    <x v="1"/>
    <x v="121"/>
    <x v="170"/>
    <x v="1"/>
    <s v="-/-/-/-/-"/>
    <s v="-/-/-/-/-"/>
    <x v="1"/>
    <n v="2020"/>
    <s v="-/-/-/FS93"/>
    <s v="Geburtstagsgeschenk Stefan, Helli, Christian"/>
    <s v="Geburtstagsgeschenk Stefan, Helli, Christian"/>
    <m/>
    <m/>
    <n v="0"/>
    <n v="0"/>
  </r>
  <r>
    <x v="1"/>
    <x v="7"/>
    <s v="A"/>
    <s v="Burgenland"/>
    <n v="0"/>
    <x v="1"/>
    <x v="122"/>
    <x v="170"/>
    <x v="1"/>
    <s v="-/-/-/-/-"/>
    <s v="-/-/-/-/-"/>
    <x v="1"/>
    <n v="2020"/>
    <s v="-/-/-/FS93"/>
    <s v="Geburtstagsgeschenk Stefan, Helli, Christian"/>
    <s v="Geburtstagsgeschenk Stefan, Helli, Christian"/>
    <m/>
    <m/>
    <n v="0"/>
    <n v="0"/>
  </r>
  <r>
    <x v="1"/>
    <x v="7"/>
    <s v="A"/>
    <s v="Burgenland"/>
    <n v="0"/>
    <x v="1"/>
    <x v="123"/>
    <x v="170"/>
    <x v="1"/>
    <s v="-/-/-/-/-"/>
    <s v="-/-/-/-/-"/>
    <x v="1"/>
    <n v="2020"/>
    <s v="-/-/-/FS93"/>
    <s v="Geburtstagsgeschenk Stefan, Helli, Christian"/>
    <s v="Geburtstagsgeschenk Stefan, Helli, Christian"/>
    <m/>
    <m/>
    <n v="0"/>
    <n v="0"/>
  </r>
  <r>
    <x v="1"/>
    <x v="7"/>
    <s v="A"/>
    <s v="Burgenland"/>
    <n v="0"/>
    <x v="1"/>
    <x v="124"/>
    <x v="170"/>
    <x v="1"/>
    <s v="-/-/-/-/-"/>
    <s v="-/-/-/-/-"/>
    <x v="1"/>
    <n v="2020"/>
    <s v="-/-/-/FS(92-94)"/>
    <s v="Geburtstagsgeschenk Stefan, Helli, Christian"/>
    <s v="Geburtstagsgeschenk Stefan, Helli, Christian"/>
    <m/>
    <m/>
    <n v="0"/>
    <n v="0"/>
  </r>
  <r>
    <x v="1"/>
    <x v="7"/>
    <s v="A"/>
    <s v="Burgenland"/>
    <n v="0"/>
    <x v="1"/>
    <x v="27"/>
    <x v="170"/>
    <x v="1"/>
    <s v="-/-/-/-/-"/>
    <s v="-/-/-/-/-"/>
    <x v="1"/>
    <n v="2020"/>
    <s v="-/-/-/FS93"/>
    <s v="Geburtstagsgeschenk Stefan, Helli, Christian"/>
    <s v="Geburtstagsgeschenk Stefan, Helli, Christian"/>
    <m/>
    <m/>
    <n v="0"/>
    <n v="0"/>
  </r>
  <r>
    <x v="1"/>
    <x v="7"/>
    <s v="A"/>
    <s v="Burgenland"/>
    <n v="0"/>
    <x v="1"/>
    <x v="125"/>
    <x v="170"/>
    <x v="1"/>
    <s v="-/-/-/-/-"/>
    <s v="-/-/-/-/-"/>
    <x v="1"/>
    <n v="2020"/>
    <s v="-/-/-/FS93"/>
    <s v="Geburtstagsgeschenk Stefan, Helli, Christian"/>
    <s v="Geburtstagsgeschenk Stefan, Helli, Christian"/>
    <m/>
    <m/>
    <n v="0"/>
    <n v="0"/>
  </r>
  <r>
    <x v="4"/>
    <x v="2"/>
    <s v="A"/>
    <s v="NÖ"/>
    <n v="0"/>
    <x v="1"/>
    <x v="19"/>
    <x v="171"/>
    <x v="25"/>
    <s v="2022/2023/-/-/-"/>
    <s v="2040/2035/-/-/-"/>
    <x v="1"/>
    <n v="2020"/>
    <s v="93+/93/-/-"/>
    <s v="Geburtstagsgeschenk Stefan, Helli, Christian"/>
    <s v="Geburtstagsgeschenk Stefan, Helli, Christian"/>
    <m/>
    <m/>
    <n v="0"/>
    <n v="0"/>
  </r>
  <r>
    <x v="2"/>
    <x v="10"/>
    <s v="I"/>
    <s v="Sardinien"/>
    <n v="0"/>
    <x v="1"/>
    <x v="126"/>
    <x v="172"/>
    <x v="46"/>
    <s v="2017/-/-/-/-"/>
    <s v="2022/-/-/-/-"/>
    <x v="1"/>
    <n v="2020"/>
    <s v="88/-/-/-"/>
    <s v="Geschenk Miri/Georg"/>
    <s v="Geschenk Miri/Georg"/>
    <m/>
    <m/>
    <n v="0"/>
    <n v="0"/>
  </r>
  <r>
    <x v="1"/>
    <x v="3"/>
    <s v="I"/>
    <s v="Sardinien"/>
    <n v="0"/>
    <x v="0"/>
    <x v="127"/>
    <x v="173"/>
    <x v="47"/>
    <s v="-/2019/-/-/-"/>
    <s v="-/2019/-/-/-"/>
    <x v="1"/>
    <n v="2020"/>
    <s v="-/86/-/-"/>
    <s v="Geschenk Miri/Georg"/>
    <s v="Geschenk Miri/Georg"/>
    <m/>
    <m/>
    <n v="0"/>
    <n v="0"/>
  </r>
  <r>
    <x v="1"/>
    <x v="1"/>
    <s v="I"/>
    <s v="Toscana"/>
    <n v="2"/>
    <x v="0"/>
    <x v="128"/>
    <x v="174"/>
    <x v="1"/>
    <s v="-/-/-/-/-"/>
    <s v="-/-/-/-/-"/>
    <x v="0"/>
    <n v="2019"/>
    <s v="-/-/-/-"/>
    <s v="Geschenk Heidi"/>
    <s v="Geschenk Heidi"/>
    <m/>
    <m/>
    <n v="0"/>
    <n v="0"/>
  </r>
  <r>
    <x v="1"/>
    <x v="7"/>
    <s v="I"/>
    <s v="Südtirol"/>
    <n v="1"/>
    <x v="1"/>
    <x v="33"/>
    <x v="175"/>
    <x v="1"/>
    <s v="-/-/-/-/-"/>
    <s v="-/-/-/-/-"/>
    <x v="0"/>
    <n v="2019"/>
    <s v="-/-/-/-"/>
    <s v="Geschenk Kirchers"/>
    <s v="Geschenk Kirchers"/>
    <m/>
    <m/>
    <n v="0"/>
    <n v="0"/>
  </r>
  <r>
    <x v="1"/>
    <x v="14"/>
    <s v="A"/>
    <s v="Burgenland"/>
    <n v="1"/>
    <x v="1"/>
    <x v="129"/>
    <x v="176"/>
    <x v="1"/>
    <s v="-/-/-/-/-"/>
    <s v="-/-/-/-/-"/>
    <x v="0"/>
    <n v="2019"/>
    <s v="-/-/-/-"/>
    <s v="Weinverkostung Laschitz"/>
    <s v="Weinverkostung Laschitz"/>
    <m/>
    <m/>
    <n v="0"/>
    <n v="0"/>
  </r>
  <r>
    <x v="1"/>
    <x v="7"/>
    <s v="A"/>
    <s v="Burgenland"/>
    <n v="2"/>
    <x v="0"/>
    <x v="129"/>
    <x v="177"/>
    <x v="23"/>
    <s v="-/-/-/-/-"/>
    <s v="-/-/-/-/-"/>
    <x v="0"/>
    <n v="2019"/>
    <s v="-/-/-/-"/>
    <s v="Weinverkostung Laschitz"/>
    <s v="Weinverkostung Laschitz"/>
    <m/>
    <m/>
    <n v="0"/>
    <n v="0"/>
  </r>
  <r>
    <x v="8"/>
    <x v="2"/>
    <s v="A"/>
    <s v="Burgenland"/>
    <n v="3"/>
    <x v="0"/>
    <x v="129"/>
    <x v="178"/>
    <x v="1"/>
    <s v="-/-/-/-/-"/>
    <s v="-/-/-/-/-"/>
    <x v="0"/>
    <n v="2019"/>
    <s v="-/-/-/-"/>
    <s v="Weinverkostung Laschitz"/>
    <s v="Weinverkostung Laschitz"/>
    <m/>
    <m/>
    <n v="0"/>
    <n v="0"/>
  </r>
  <r>
    <x v="5"/>
    <x v="1"/>
    <s v="I"/>
    <s v="Toscana"/>
    <n v="1"/>
    <x v="0"/>
    <x v="130"/>
    <x v="179"/>
    <x v="1"/>
    <s v="2017/2019/-/2019/-"/>
    <s v="2024/2033/-/2024/-"/>
    <x v="118"/>
    <n v="2019"/>
    <s v="89/93/-/88,2"/>
    <s v="Hofer Sterzing"/>
    <s v="Geburtstag Heidi"/>
    <m/>
    <m/>
    <n v="78"/>
    <n v="0"/>
  </r>
  <r>
    <x v="3"/>
    <x v="1"/>
    <s v="I"/>
    <s v="Südtirol"/>
    <n v="1"/>
    <x v="0"/>
    <x v="52"/>
    <x v="81"/>
    <x v="1"/>
    <s v="-/-/-/-/-"/>
    <s v="-/-/-/-/-"/>
    <x v="119"/>
    <n v="2019"/>
    <s v="-/-/-/-"/>
    <s v="Hofer Sterzing"/>
    <s v="Geburtstag Heidi"/>
    <m/>
    <m/>
    <n v="54"/>
    <n v="0"/>
  </r>
  <r>
    <x v="3"/>
    <x v="3"/>
    <s v="I"/>
    <s v="Südtirol"/>
    <n v="1"/>
    <x v="1"/>
    <x v="131"/>
    <x v="44"/>
    <x v="17"/>
    <s v="-/-/-/2020/-"/>
    <s v="-/-/-/2026/-"/>
    <x v="15"/>
    <n v="2019"/>
    <s v="-/-/-/92"/>
    <s v="Hofer Sterzing"/>
    <s v="Geburtstag Heidi"/>
    <m/>
    <m/>
    <n v="45"/>
    <n v="45"/>
  </r>
  <r>
    <x v="4"/>
    <x v="0"/>
    <s v="I"/>
    <s v="Südtirol"/>
    <n v="1"/>
    <x v="0"/>
    <x v="52"/>
    <x v="82"/>
    <x v="22"/>
    <s v="-/-/-/-/-"/>
    <s v="-/-/-/-/-"/>
    <x v="120"/>
    <n v="2019"/>
    <s v="-/-/-/-"/>
    <s v="Hofer Sterzing"/>
    <s v="Geburtstag Heidi"/>
    <m/>
    <m/>
    <n v="22.8"/>
    <n v="0"/>
  </r>
  <r>
    <x v="1"/>
    <x v="7"/>
    <s v="F"/>
    <s v="Languedoc"/>
    <n v="24"/>
    <x v="0"/>
    <x v="54"/>
    <x v="87"/>
    <x v="1"/>
    <s v="-/-/-/-/-"/>
    <s v="-/-/-/-/-"/>
    <x v="0"/>
    <m/>
    <s v="-/-/-/-"/>
    <s v="Gottardi"/>
    <s v="Einkauf Gottardi"/>
    <m/>
    <m/>
    <n v="0"/>
    <n v="0"/>
  </r>
  <r>
    <x v="1"/>
    <x v="7"/>
    <s v="F"/>
    <s v="Languedoc"/>
    <n v="36"/>
    <x v="0"/>
    <x v="132"/>
    <x v="180"/>
    <x v="1"/>
    <s v="-/-/-/-/-"/>
    <s v="-/-/-/-/-"/>
    <x v="0"/>
    <m/>
    <s v="-/-/-/-"/>
    <s v="Gottardi"/>
    <s v="Einkauf Gottardi"/>
    <m/>
    <m/>
    <n v="0"/>
    <n v="0"/>
  </r>
  <r>
    <x v="4"/>
    <x v="1"/>
    <s v="D"/>
    <s v="Hessen"/>
    <n v="1"/>
    <x v="1"/>
    <x v="133"/>
    <x v="181"/>
    <x v="25"/>
    <s v="2017/-/-/-/-"/>
    <s v="2028/-/-/-/-"/>
    <x v="121"/>
    <n v="2019"/>
    <s v="92/-/-/-"/>
    <s v="Flughafen Frau"/>
    <s v="DSAG Herbstmeeting"/>
    <m/>
    <m/>
    <n v="27.9"/>
    <n v="27.9"/>
  </r>
  <r>
    <x v="1"/>
    <x v="5"/>
    <s v="I"/>
    <s v="Veneto"/>
    <n v="1"/>
    <x v="1"/>
    <x v="134"/>
    <x v="182"/>
    <x v="1"/>
    <s v="-/2018/-/-/-"/>
    <s v="-/2027/-/-/-"/>
    <x v="122"/>
    <n v="2019"/>
    <s v="-/92/-/-"/>
    <s v="Enoteca Verona"/>
    <s v="Südtirolurlaub 2019"/>
    <m/>
    <m/>
    <n v="51"/>
    <n v="51"/>
  </r>
  <r>
    <x v="1"/>
    <x v="1"/>
    <s v="I"/>
    <s v="Trient"/>
    <n v="1"/>
    <x v="1"/>
    <x v="135"/>
    <x v="183"/>
    <x v="48"/>
    <s v="-/-/-/-/-"/>
    <s v="-/-/-/-/-"/>
    <x v="123"/>
    <n v="2019"/>
    <s v="-/-/-/-"/>
    <s v="Enoteca Verona"/>
    <s v="Südtirolurlaub 2019"/>
    <m/>
    <m/>
    <n v="37.799999999999997"/>
    <n v="37.799999999999997"/>
  </r>
  <r>
    <x v="1"/>
    <x v="1"/>
    <s v="I"/>
    <s v="Trient"/>
    <n v="1"/>
    <x v="1"/>
    <x v="136"/>
    <x v="184"/>
    <x v="49"/>
    <s v="-/-/-/2021/-"/>
    <s v="-/-/-/2030/-"/>
    <x v="124"/>
    <n v="2019"/>
    <s v="-/-/-/90"/>
    <s v="Enoteca Verona"/>
    <s v="Südtirolurlaub 2019"/>
    <m/>
    <m/>
    <n v="63"/>
    <n v="63"/>
  </r>
  <r>
    <x v="3"/>
    <x v="1"/>
    <s v="I"/>
    <s v="Trient"/>
    <n v="1"/>
    <x v="0"/>
    <x v="136"/>
    <x v="185"/>
    <x v="1"/>
    <s v="-/-/-/-/-"/>
    <s v="-/-/-/-/-"/>
    <x v="125"/>
    <n v="2019"/>
    <s v="-/-/-/-"/>
    <s v="Geburtstagsgeschenk für Stefan"/>
    <s v="Südtirolurlaub 2019"/>
    <m/>
    <m/>
    <n v="148"/>
    <n v="0"/>
  </r>
  <r>
    <x v="2"/>
    <x v="14"/>
    <s v="I"/>
    <s v="Südtirol"/>
    <n v="6"/>
    <x v="2"/>
    <x v="52"/>
    <x v="76"/>
    <x v="30"/>
    <s v="-/-/-/-/-"/>
    <s v="-/-/-/-/-"/>
    <x v="1"/>
    <n v="2019"/>
    <s v="-/-/-/-"/>
    <s v="Schreckbichl"/>
    <s v="Südtirolurlaub 2019"/>
    <m/>
    <m/>
    <n v="0"/>
    <n v="0"/>
  </r>
  <r>
    <x v="4"/>
    <x v="2"/>
    <s v="I"/>
    <s v="Südtirol"/>
    <n v="0"/>
    <x v="0"/>
    <x v="52"/>
    <x v="186"/>
    <x v="18"/>
    <s v="-/-/-/-/-"/>
    <s v="-/-/-/-/-"/>
    <x v="1"/>
    <n v="2019"/>
    <s v="-/-/-/-"/>
    <s v="Schreckbichl"/>
    <s v="Südtirolurlaub 2019"/>
    <m/>
    <m/>
    <n v="0"/>
    <n v="0"/>
  </r>
  <r>
    <x v="1"/>
    <x v="3"/>
    <s v="I"/>
    <s v="Südtirol"/>
    <n v="3"/>
    <x v="0"/>
    <x v="52"/>
    <x v="79"/>
    <x v="4"/>
    <s v="-/-/-/-/-"/>
    <s v="-/-/-/-/-"/>
    <x v="96"/>
    <n v="2019"/>
    <s v="-/-/-/-"/>
    <s v="Schreckbichl"/>
    <s v="Südtirolurlaub 2019"/>
    <m/>
    <m/>
    <n v="48.900000000000006"/>
    <n v="0"/>
  </r>
  <r>
    <x v="1"/>
    <x v="3"/>
    <s v="I"/>
    <s v="Südtirol"/>
    <n v="3"/>
    <x v="3"/>
    <x v="52"/>
    <x v="80"/>
    <x v="17"/>
    <s v="-/-/-/-/-"/>
    <s v="-/-/-/-/-"/>
    <x v="126"/>
    <n v="2019"/>
    <s v="-/-/-/-"/>
    <s v="Schreckbichl"/>
    <s v="Südtirolurlaub 2019"/>
    <m/>
    <m/>
    <n v="68.699999999999989"/>
    <n v="68.699999999999989"/>
  </r>
  <r>
    <x v="4"/>
    <x v="2"/>
    <s v="I"/>
    <s v="Südtirol"/>
    <n v="2"/>
    <x v="2"/>
    <x v="52"/>
    <x v="82"/>
    <x v="15"/>
    <s v="2020/-/-/-/-"/>
    <s v="2026/-/-/-/-"/>
    <x v="72"/>
    <n v="2019"/>
    <s v="93/-/-/91,5"/>
    <s v="Schreckbichl"/>
    <s v="Südtirolurlaub 2019"/>
    <m/>
    <m/>
    <n v="47.8"/>
    <n v="47.8"/>
  </r>
  <r>
    <x v="4"/>
    <x v="7"/>
    <s v="I"/>
    <s v="Südtirol"/>
    <n v="2"/>
    <x v="1"/>
    <x v="52"/>
    <x v="82"/>
    <x v="21"/>
    <s v="-/-/-/-/-"/>
    <s v="-/-/-/-/-"/>
    <x v="72"/>
    <n v="2019"/>
    <s v="-/-/-/-"/>
    <s v="Schreckbichl"/>
    <s v="Südtirolurlaub 2019"/>
    <m/>
    <m/>
    <n v="47.8"/>
    <n v="23.9"/>
  </r>
  <r>
    <x v="1"/>
    <x v="3"/>
    <s v="I"/>
    <s v="Südtirol"/>
    <n v="2"/>
    <x v="0"/>
    <x v="52"/>
    <x v="78"/>
    <x v="32"/>
    <s v="-/-/-/-/-"/>
    <s v="-/-/-/-/-"/>
    <x v="67"/>
    <n v="2019"/>
    <s v="-/-/-/-"/>
    <s v="Schreckbichl"/>
    <s v="Südtirolurlaub 2019"/>
    <m/>
    <m/>
    <n v="57.8"/>
    <n v="0"/>
  </r>
  <r>
    <x v="6"/>
    <x v="3"/>
    <s v="I"/>
    <s v="Südtirol"/>
    <n v="3"/>
    <x v="0"/>
    <x v="137"/>
    <x v="187"/>
    <x v="6"/>
    <s v="-/-/-/-/-"/>
    <s v="-/-/-/-/-"/>
    <x v="16"/>
    <n v="2019"/>
    <s v="-/-/-/-"/>
    <s v="Kettmeir"/>
    <s v="Südtirolurlaub 2019"/>
    <m/>
    <m/>
    <n v="63"/>
    <n v="0"/>
  </r>
  <r>
    <x v="6"/>
    <x v="19"/>
    <s v="I"/>
    <s v="Südtirol"/>
    <n v="12"/>
    <x v="0"/>
    <x v="137"/>
    <x v="188"/>
    <x v="18"/>
    <s v="-/-/-/-/-"/>
    <s v="-/-/-/-/-"/>
    <x v="127"/>
    <n v="2019"/>
    <s v="-/-/-/-"/>
    <s v="Kettmeir"/>
    <s v="Südtirolurlaub 2019"/>
    <m/>
    <m/>
    <n v="132"/>
    <n v="0"/>
  </r>
  <r>
    <x v="4"/>
    <x v="3"/>
    <s v="I"/>
    <s v="Südtirol"/>
    <n v="1"/>
    <x v="1"/>
    <x v="86"/>
    <x v="189"/>
    <x v="22"/>
    <s v="2019/-/-/-/-"/>
    <s v="2028/-/-/-/-"/>
    <x v="23"/>
    <n v="2019"/>
    <s v="94+/-/-/-"/>
    <s v="Schlosskellerei Turmhof"/>
    <s v="Südtirolurlaub 2019"/>
    <m/>
    <m/>
    <n v="60"/>
    <n v="60"/>
  </r>
  <r>
    <x v="3"/>
    <x v="3"/>
    <s v="I"/>
    <s v="Südtirol"/>
    <n v="1"/>
    <x v="1"/>
    <x v="86"/>
    <x v="190"/>
    <x v="1"/>
    <s v="-/-/-/-/-"/>
    <s v="-/-/-/-/-"/>
    <x v="77"/>
    <n v="2019"/>
    <s v="-/-/-/-"/>
    <s v="Schlosskellerei Turmhof"/>
    <s v="Südtirolurlaub 2019"/>
    <m/>
    <m/>
    <n v="65"/>
    <n v="65"/>
  </r>
  <r>
    <x v="4"/>
    <x v="2"/>
    <s v="I"/>
    <s v="Südtirol"/>
    <n v="3"/>
    <x v="2"/>
    <x v="138"/>
    <x v="191"/>
    <x v="21"/>
    <s v="-/-/-/-/-"/>
    <s v="-/-/-/-/-"/>
    <x v="81"/>
    <n v="2019"/>
    <s v="-/-/-/-"/>
    <s v="Kellerei Kaltern"/>
    <s v="Südtirolurlaub 2019"/>
    <m/>
    <m/>
    <n v="45"/>
    <n v="30"/>
  </r>
  <r>
    <x v="2"/>
    <x v="1"/>
    <s v="I"/>
    <s v="Südtirol"/>
    <n v="2"/>
    <x v="1"/>
    <x v="138"/>
    <x v="192"/>
    <x v="21"/>
    <s v="-/-/-/-/-"/>
    <s v="-/-/-/-/-"/>
    <x v="11"/>
    <n v="2019"/>
    <s v="-/-/-/-"/>
    <s v="Kellerei Kaltern"/>
    <s v="Südtirolurlaub 2019"/>
    <m/>
    <m/>
    <n v="70"/>
    <n v="35"/>
  </r>
  <r>
    <x v="1"/>
    <x v="3"/>
    <s v="I"/>
    <s v="Südtirol"/>
    <n v="1"/>
    <x v="1"/>
    <x v="138"/>
    <x v="193"/>
    <x v="17"/>
    <s v="2019/-/-/-/-"/>
    <s v="2025/-/-/-/-"/>
    <x v="64"/>
    <n v="2019"/>
    <s v="92/-/-/-"/>
    <s v="Kellerei Kaltern"/>
    <s v="Südtirolurlaub 2019"/>
    <m/>
    <m/>
    <n v="29"/>
    <n v="29"/>
  </r>
  <r>
    <x v="1"/>
    <x v="3"/>
    <s v="I"/>
    <s v="Südtirol"/>
    <n v="2"/>
    <x v="2"/>
    <x v="138"/>
    <x v="194"/>
    <x v="1"/>
    <s v="-/-/-/-/-"/>
    <s v="-/-/-/-/-"/>
    <x v="11"/>
    <n v="2019"/>
    <s v="-/-/-/-"/>
    <s v="Kellerei Kaltern"/>
    <s v="Südtirolurlaub 2019"/>
    <m/>
    <m/>
    <n v="70"/>
    <n v="70"/>
  </r>
  <r>
    <x v="3"/>
    <x v="1"/>
    <s v="I"/>
    <s v="Südtirol"/>
    <n v="1"/>
    <x v="1"/>
    <x v="139"/>
    <x v="195"/>
    <x v="50"/>
    <s v="-/-/-/-/-"/>
    <s v="-/-/-/-/-"/>
    <x v="128"/>
    <n v="2019"/>
    <s v="-/-/-/-"/>
    <s v="Kellerei Kaltern"/>
    <s v="Südtirolurlaub 2019"/>
    <m/>
    <m/>
    <n v="95"/>
    <n v="95"/>
  </r>
  <r>
    <x v="2"/>
    <x v="1"/>
    <s v="I"/>
    <s v="Südtirol"/>
    <n v="2"/>
    <x v="2"/>
    <x v="139"/>
    <x v="196"/>
    <x v="31"/>
    <s v="-/-/-/-/-"/>
    <s v="-/-/-/-/-"/>
    <x v="11"/>
    <n v="2019"/>
    <s v="-/-/-/-"/>
    <s v="Kellerei Kaltern"/>
    <s v="Südtirolurlaub 2019"/>
    <m/>
    <m/>
    <n v="70"/>
    <n v="70"/>
  </r>
  <r>
    <x v="3"/>
    <x v="7"/>
    <s v="I"/>
    <s v="Südtirol"/>
    <n v="1"/>
    <x v="1"/>
    <x v="63"/>
    <x v="197"/>
    <x v="17"/>
    <s v="2019/-/-/-/-"/>
    <s v="2026/-/-/-/-"/>
    <x v="129"/>
    <n v="2019"/>
    <s v="93/-/-/-"/>
    <s v="Kellerei Bozen"/>
    <s v="Südtirolurlaub 2019"/>
    <m/>
    <m/>
    <n v="93.5"/>
    <n v="93.5"/>
  </r>
  <r>
    <x v="1"/>
    <x v="3"/>
    <s v="I"/>
    <s v="Südtirol"/>
    <n v="1"/>
    <x v="1"/>
    <x v="63"/>
    <x v="198"/>
    <x v="1"/>
    <s v="2019/-/-/-/-"/>
    <s v="2028/-/-/-/-"/>
    <x v="130"/>
    <n v="2019"/>
    <s v="93/-/-/-"/>
    <s v="Kellerei Bozen"/>
    <s v="Südtirolurlaub 2019"/>
    <m/>
    <m/>
    <n v="33.4"/>
    <n v="33.4"/>
  </r>
  <r>
    <x v="1"/>
    <x v="3"/>
    <s v="I"/>
    <s v="Südtirol"/>
    <n v="2"/>
    <x v="2"/>
    <x v="63"/>
    <x v="199"/>
    <x v="3"/>
    <s v="2019/-/-/-/-"/>
    <s v="2028/-/-/-/-"/>
    <x v="130"/>
    <n v="2019"/>
    <s v="92+/-/-/-"/>
    <s v="Kellerei Bozen"/>
    <s v="Südtirolurlaub 2019"/>
    <m/>
    <m/>
    <n v="66.8"/>
    <n v="66.8"/>
  </r>
  <r>
    <x v="1"/>
    <x v="7"/>
    <s v="I"/>
    <s v="Südtirol"/>
    <n v="3"/>
    <x v="3"/>
    <x v="63"/>
    <x v="200"/>
    <x v="17"/>
    <s v="-/-/-/-/-"/>
    <s v="-/-/-/-/-"/>
    <x v="14"/>
    <n v="2019"/>
    <s v="-/-/-/-"/>
    <s v="Kellerei Bozen"/>
    <s v="Südtirolurlaub 2019"/>
    <m/>
    <m/>
    <n v="75"/>
    <n v="75"/>
  </r>
  <r>
    <x v="3"/>
    <x v="1"/>
    <s v="I"/>
    <s v="Südtirol"/>
    <n v="1"/>
    <x v="1"/>
    <x v="33"/>
    <x v="201"/>
    <x v="50"/>
    <s v="2019/-/-/-/-"/>
    <s v="2030/-/-/-/-"/>
    <x v="131"/>
    <n v="2019"/>
    <s v="91/-/-/-"/>
    <s v="Kellerei Kurtatsch"/>
    <s v="Südtirolurlaub 2019"/>
    <m/>
    <m/>
    <n v="88"/>
    <n v="88"/>
  </r>
  <r>
    <x v="1"/>
    <x v="3"/>
    <s v="I"/>
    <s v="Südtirol"/>
    <n v="1"/>
    <x v="1"/>
    <x v="33"/>
    <x v="202"/>
    <x v="17"/>
    <s v="-/-/-/-/-"/>
    <s v="-/-/-/-/-"/>
    <x v="132"/>
    <n v="2019"/>
    <s v="-/-/-/-"/>
    <s v="Kellerei Kurtatsch"/>
    <s v="Südtirolurlaub 2019"/>
    <m/>
    <m/>
    <n v="19.8"/>
    <n v="19.8"/>
  </r>
  <r>
    <x v="1"/>
    <x v="3"/>
    <s v="I"/>
    <s v="Südtirol"/>
    <n v="2"/>
    <x v="2"/>
    <x v="33"/>
    <x v="168"/>
    <x v="3"/>
    <s v="-/-/-/-/-"/>
    <s v="-/-/-/-/-"/>
    <x v="133"/>
    <n v="2019"/>
    <s v="-/-/-/-"/>
    <s v="Kellerei Kurtatsch"/>
    <s v="Südtirolurlaub 2019"/>
    <m/>
    <m/>
    <n v="66"/>
    <n v="66"/>
  </r>
  <r>
    <x v="3"/>
    <x v="7"/>
    <s v="F"/>
    <s v="Languedoc"/>
    <n v="0"/>
    <x v="1"/>
    <x v="54"/>
    <x v="87"/>
    <x v="1"/>
    <s v="-/-/-/-/-"/>
    <s v="-/-/-/-/-"/>
    <x v="1"/>
    <n v="2017"/>
    <s v="-/-/-/-"/>
    <s v="Gottardi"/>
    <s v="Bonus Weinkauf"/>
    <m/>
    <m/>
    <n v="0"/>
    <n v="0"/>
  </r>
  <r>
    <x v="1"/>
    <x v="3"/>
    <s v="I"/>
    <s v="Toscana"/>
    <n v="1"/>
    <x v="1"/>
    <x v="69"/>
    <x v="203"/>
    <x v="5"/>
    <s v="2020/2022/-/-/-"/>
    <s v="2040/2042/-/-/-"/>
    <x v="134"/>
    <n v="2019"/>
    <s v="96/95/-/-"/>
    <s v="Signorvino"/>
    <s v="Hostaria Verona 2019"/>
    <m/>
    <m/>
    <n v="33.9"/>
    <n v="33.9"/>
  </r>
  <r>
    <x v="1"/>
    <x v="1"/>
    <s v="I"/>
    <s v="Veneto"/>
    <n v="1"/>
    <x v="0"/>
    <x v="140"/>
    <x v="204"/>
    <x v="1"/>
    <s v="2019/2021/-/-/-"/>
    <s v="2023/2025/-/-/-"/>
    <x v="135"/>
    <n v="2019"/>
    <s v="90/90/-/-"/>
    <s v="Signorvino"/>
    <s v="Hostaria Verona 2019"/>
    <m/>
    <m/>
    <n v="19.899999999999999"/>
    <n v="0"/>
  </r>
  <r>
    <x v="4"/>
    <x v="2"/>
    <s v="I"/>
    <s v="Toscana"/>
    <n v="2"/>
    <x v="0"/>
    <x v="141"/>
    <x v="205"/>
    <x v="51"/>
    <s v="2019/2019/-/-/-"/>
    <s v="2023/2019/-/-/-"/>
    <x v="136"/>
    <n v="2019"/>
    <s v="92+/90/-/-"/>
    <s v="Signorvino"/>
    <s v="Hostaria Verona 2019"/>
    <m/>
    <m/>
    <n v="31.8"/>
    <n v="0"/>
  </r>
  <r>
    <x v="1"/>
    <x v="3"/>
    <s v="I"/>
    <s v="Veneto"/>
    <n v="3"/>
    <x v="1"/>
    <x v="142"/>
    <x v="206"/>
    <x v="1"/>
    <s v="-/-/-/-/-"/>
    <s v="-/-/-/-/-"/>
    <x v="42"/>
    <n v="2019"/>
    <s v="-/-/-/-"/>
    <s v="Ilatium"/>
    <s v="Hostaria Verona 2019"/>
    <m/>
    <m/>
    <n v="39"/>
    <n v="13"/>
  </r>
  <r>
    <x v="1"/>
    <x v="1"/>
    <s v="I"/>
    <s v="Veneto"/>
    <n v="3"/>
    <x v="2"/>
    <x v="143"/>
    <x v="207"/>
    <x v="1"/>
    <s v="-/-/-/-/-"/>
    <s v="-/-/-/-/-"/>
    <x v="14"/>
    <n v="2019"/>
    <s v="-/-/-/-"/>
    <s v="Pezzalunga"/>
    <s v="Hostaria Verona 2019"/>
    <m/>
    <m/>
    <n v="75"/>
    <n v="50"/>
  </r>
  <r>
    <x v="4"/>
    <x v="3"/>
    <s v="A"/>
    <s v="NÖ"/>
    <n v="0"/>
    <x v="2"/>
    <x v="144"/>
    <x v="208"/>
    <x v="16"/>
    <s v="-/-/-/-/-"/>
    <s v="-/-/-/-/-"/>
    <x v="1"/>
    <n v="2019"/>
    <s v="-/-/-/-"/>
    <s v="Geschenk Miri/Georg"/>
    <s v="Geschenk Miri/Georg"/>
    <m/>
    <m/>
    <n v="0"/>
    <n v="0"/>
  </r>
  <r>
    <x v="1"/>
    <x v="1"/>
    <s v="I"/>
    <s v="Toscana"/>
    <n v="2"/>
    <x v="2"/>
    <x v="130"/>
    <x v="3"/>
    <x v="1"/>
    <s v="2018/2018/-/-/-"/>
    <s v="2027/2024/-/-/-"/>
    <x v="2"/>
    <n v="2019"/>
    <s v="93/90/-/-"/>
    <s v="Enoteca di Fonterutoli"/>
    <s v="Toskanaurlaub 2019"/>
    <m/>
    <m/>
    <n v="76"/>
    <n v="76"/>
  </r>
  <r>
    <x v="1"/>
    <x v="3"/>
    <s v="I"/>
    <s v="Toscana"/>
    <n v="6"/>
    <x v="0"/>
    <x v="66"/>
    <x v="209"/>
    <x v="3"/>
    <s v="-/-/-/2018/-"/>
    <s v="-/-/-/2022/-"/>
    <x v="81"/>
    <n v="2019"/>
    <s v="-/-/-/CT89"/>
    <s v="Le Fonti"/>
    <s v="Toskanaurlaub 2019"/>
    <m/>
    <m/>
    <n v="90"/>
    <n v="0"/>
  </r>
  <r>
    <x v="1"/>
    <x v="1"/>
    <s v="I"/>
    <s v="Toscana"/>
    <n v="6"/>
    <x v="4"/>
    <x v="66"/>
    <x v="210"/>
    <x v="1"/>
    <s v="-/-/-/-/-"/>
    <s v="-/-/-/-/-"/>
    <x v="76"/>
    <n v="2019"/>
    <s v="-/-/-/-"/>
    <s v="Le Fonti"/>
    <s v="Toskanaurlaub 2019"/>
    <m/>
    <m/>
    <n v="180"/>
    <n v="120"/>
  </r>
  <r>
    <x v="1"/>
    <x v="1"/>
    <s v="I"/>
    <s v="Toscana"/>
    <n v="3"/>
    <x v="0"/>
    <x v="66"/>
    <x v="98"/>
    <x v="1"/>
    <s v="-/-/-/-/-"/>
    <s v="-/-/-/-/-"/>
    <x v="76"/>
    <n v="2019"/>
    <s v="-/-/-/-"/>
    <s v="Le Fonti"/>
    <s v="Toskanaurlaub 2019"/>
    <m/>
    <m/>
    <n v="90"/>
    <n v="0"/>
  </r>
  <r>
    <x v="3"/>
    <x v="1"/>
    <s v="I"/>
    <s v="Toscana"/>
    <n v="1"/>
    <x v="1"/>
    <x v="66"/>
    <x v="98"/>
    <x v="1"/>
    <s v="-/-/-/-/-"/>
    <s v="-/-/-/-/-"/>
    <x v="56"/>
    <n v="2019"/>
    <s v="-/-/-/-"/>
    <s v="Le Fonti"/>
    <s v="Toskanaurlaub 2019"/>
    <m/>
    <m/>
    <n v="70"/>
    <n v="70"/>
  </r>
  <r>
    <x v="1"/>
    <x v="1"/>
    <s v="I"/>
    <s v="Toscana"/>
    <n v="3"/>
    <x v="3"/>
    <x v="66"/>
    <x v="99"/>
    <x v="1"/>
    <s v="-/-/-/-/-"/>
    <s v="-/-/-/-/-"/>
    <x v="76"/>
    <n v="2019"/>
    <s v="-/-/-/-"/>
    <s v="Le Fonti"/>
    <s v="Toskanaurlaub 2019"/>
    <m/>
    <m/>
    <n v="90"/>
    <n v="90"/>
  </r>
  <r>
    <x v="1"/>
    <x v="1"/>
    <s v="I"/>
    <s v="Toscana"/>
    <n v="6"/>
    <x v="0"/>
    <x v="66"/>
    <x v="4"/>
    <x v="1"/>
    <s v="2018/-/-/2018/-"/>
    <s v="2024/-/-/2023/-"/>
    <x v="137"/>
    <n v="2019"/>
    <s v="89/-/-/CT88"/>
    <s v="Le Fonti"/>
    <s v="Toskanaurlaub 2019"/>
    <m/>
    <m/>
    <n v="72"/>
    <n v="0"/>
  </r>
  <r>
    <x v="1"/>
    <x v="1"/>
    <s v="I"/>
    <s v="Toscana"/>
    <n v="2"/>
    <x v="2"/>
    <x v="68"/>
    <x v="211"/>
    <x v="4"/>
    <s v="2020/2022/-/2021/-"/>
    <s v="2038/2045/-/2034/-"/>
    <x v="138"/>
    <n v="2019"/>
    <s v="96+/95/-/93"/>
    <s v="Castellare di Castellina"/>
    <s v="Toskanaurlaub 2019"/>
    <m/>
    <m/>
    <n v="78"/>
    <n v="78"/>
  </r>
  <r>
    <x v="1"/>
    <x v="3"/>
    <s v="I"/>
    <s v="Toscana"/>
    <n v="1"/>
    <x v="1"/>
    <x v="68"/>
    <x v="212"/>
    <x v="3"/>
    <s v="2018/2020/-/2021/-"/>
    <s v="2035/2028/-/2033/-"/>
    <x v="77"/>
    <n v="2019"/>
    <s v="97+/94/-/91"/>
    <s v="Castellare di Castellina"/>
    <s v="Toskanaurlaub 2019"/>
    <m/>
    <m/>
    <n v="65"/>
    <n v="65"/>
  </r>
  <r>
    <x v="1"/>
    <x v="1"/>
    <s v="I"/>
    <s v="Toscana"/>
    <n v="1"/>
    <x v="1"/>
    <x v="68"/>
    <x v="213"/>
    <x v="1"/>
    <s v="2019/2022/-/2022/-"/>
    <s v="2033/2033/-/2037/-"/>
    <x v="139"/>
    <n v="2019"/>
    <s v="94+/93/-/93,3"/>
    <s v="Castellare di Castellina"/>
    <s v="Toskanaurlaub 2019"/>
    <m/>
    <m/>
    <n v="75"/>
    <n v="75"/>
  </r>
  <r>
    <x v="1"/>
    <x v="7"/>
    <s v="I"/>
    <s v="Toscana"/>
    <n v="6"/>
    <x v="0"/>
    <x v="68"/>
    <x v="4"/>
    <x v="1"/>
    <s v="2019/2019/-/-/-"/>
    <s v="2022/2033/-/-/-"/>
    <x v="80"/>
    <n v="2019"/>
    <s v="87/94/-/-"/>
    <s v="Castellare di Castellina"/>
    <s v="Toskanaurlaub 2019"/>
    <m/>
    <m/>
    <n v="87"/>
    <n v="0"/>
  </r>
  <r>
    <x v="1"/>
    <x v="8"/>
    <s v="I"/>
    <s v="Toscana"/>
    <n v="2"/>
    <x v="2"/>
    <x v="6"/>
    <x v="110"/>
    <x v="1"/>
    <s v="2017/2018/-/2020/-"/>
    <s v="2030/2027/-/2036/-"/>
    <x v="55"/>
    <n v="2019"/>
    <s v="95/93/-/93,2"/>
    <s v="Castello dei Rampolla"/>
    <s v="Toskanaurlaub 2019"/>
    <m/>
    <m/>
    <n v="160"/>
    <n v="160"/>
  </r>
  <r>
    <x v="1"/>
    <x v="10"/>
    <s v="I"/>
    <s v="Toscana"/>
    <n v="3"/>
    <x v="3"/>
    <x v="6"/>
    <x v="13"/>
    <x v="1"/>
    <s v="2020/2019/-/-/-"/>
    <s v="2035/2024/-/-/-"/>
    <x v="13"/>
    <n v="2019"/>
    <s v="94/90/-/-"/>
    <s v="Castello dei Rampolla"/>
    <s v="Toskanaurlaub 2019"/>
    <m/>
    <m/>
    <n v="120"/>
    <n v="120"/>
  </r>
  <r>
    <x v="2"/>
    <x v="14"/>
    <s v="I"/>
    <s v="Toscana"/>
    <n v="1"/>
    <x v="1"/>
    <x v="6"/>
    <x v="109"/>
    <x v="6"/>
    <s v="-/-/-/-/-"/>
    <s v="-/-/-/-/-"/>
    <x v="40"/>
    <n v="2019"/>
    <s v="-/-/-/-"/>
    <s v="Castello dei Rampolla"/>
    <s v="Toskanaurlaub 2019"/>
    <m/>
    <m/>
    <n v="20"/>
    <n v="20"/>
  </r>
  <r>
    <x v="2"/>
    <x v="16"/>
    <s v="I"/>
    <s v="Toscana"/>
    <n v="1"/>
    <x v="1"/>
    <x v="7"/>
    <x v="214"/>
    <x v="6"/>
    <s v="2018/-/-/2018/-"/>
    <s v="2060/-/-/2060/-"/>
    <x v="15"/>
    <n v="2019"/>
    <s v="98/-/-/91,5"/>
    <s v="Fontodi"/>
    <s v="Toskanaurlaub 2019"/>
    <m/>
    <m/>
    <n v="45"/>
    <n v="45"/>
  </r>
  <r>
    <x v="3"/>
    <x v="1"/>
    <s v="I"/>
    <s v="Toscana"/>
    <n v="2"/>
    <x v="1"/>
    <x v="7"/>
    <x v="4"/>
    <x v="5"/>
    <s v="2018/2020/-/2020/-"/>
    <s v="2028/2032/-/2028/-"/>
    <x v="15"/>
    <n v="2019"/>
    <s v="91/93/(90-92)/90,8"/>
    <s v="Fontodi"/>
    <s v="Toskanaurlaub 2019"/>
    <m/>
    <m/>
    <n v="90"/>
    <n v="45"/>
  </r>
  <r>
    <x v="1"/>
    <x v="1"/>
    <s v="I"/>
    <s v="Toscana"/>
    <n v="3"/>
    <x v="3"/>
    <x v="7"/>
    <x v="113"/>
    <x v="5"/>
    <s v="2020/2023/-/2022/-"/>
    <s v="2045/2040/-/2039/-"/>
    <x v="34"/>
    <n v="2019"/>
    <s v="96+/95/-/93,1"/>
    <s v="Fontodi"/>
    <s v="Toskanaurlaub 2019"/>
    <m/>
    <m/>
    <n v="156"/>
    <n v="156"/>
  </r>
  <r>
    <x v="1"/>
    <x v="1"/>
    <s v="I"/>
    <s v="Toscana"/>
    <n v="2"/>
    <x v="2"/>
    <x v="7"/>
    <x v="16"/>
    <x v="5"/>
    <s v="2020/2021/-/2023/-"/>
    <s v="2050/2035/-/2041/-"/>
    <x v="140"/>
    <n v="2019"/>
    <s v="98/96/-/93,8"/>
    <s v="Fontodi"/>
    <s v="Toskanaurlaub 2019"/>
    <m/>
    <m/>
    <n v="148"/>
    <n v="148"/>
  </r>
  <r>
    <x v="3"/>
    <x v="1"/>
    <s v="I"/>
    <s v="Toscana"/>
    <n v="1"/>
    <x v="1"/>
    <x v="7"/>
    <x v="16"/>
    <x v="5"/>
    <s v="2020/2021/-/2023/-"/>
    <s v="2050/2035/-/2041/-"/>
    <x v="141"/>
    <n v="2019"/>
    <s v="98/96/-/93,8"/>
    <s v="Fontodi"/>
    <s v="Toskanaurlaub 2019"/>
    <m/>
    <m/>
    <n v="160"/>
    <n v="160"/>
  </r>
  <r>
    <x v="1"/>
    <x v="1"/>
    <s v="I"/>
    <s v="Toscana"/>
    <n v="3"/>
    <x v="3"/>
    <x v="7"/>
    <x v="15"/>
    <x v="7"/>
    <s v="2018/-/-/2020/-"/>
    <s v="2035/-/-/2027/-"/>
    <x v="76"/>
    <n v="2019"/>
    <s v="94/-/-/84"/>
    <s v="Fontodi"/>
    <s v="Toskanaurlaub 2019"/>
    <m/>
    <m/>
    <n v="90"/>
    <n v="90"/>
  </r>
  <r>
    <x v="1"/>
    <x v="1"/>
    <s v="I"/>
    <s v="Toscana"/>
    <n v="1"/>
    <x v="1"/>
    <x v="7"/>
    <x v="215"/>
    <x v="32"/>
    <s v="-/-/-/-/-"/>
    <s v="-/-/-/-/-"/>
    <x v="76"/>
    <n v="2019"/>
    <s v="-/-/-/91"/>
    <s v="Fontodi"/>
    <s v="Toskanaurlaub 2019"/>
    <m/>
    <m/>
    <n v="30"/>
    <n v="30"/>
  </r>
  <r>
    <x v="1"/>
    <x v="10"/>
    <s v="USA"/>
    <s v="Californien"/>
    <n v="1"/>
    <x v="1"/>
    <x v="145"/>
    <x v="216"/>
    <x v="7"/>
    <s v="-/2018/-/-/2020"/>
    <s v="-/2026/-/-/2030"/>
    <x v="142"/>
    <n v="2019"/>
    <s v="-/93/-/-"/>
    <s v="Bedrock"/>
    <s v="USA-Reise 2019"/>
    <m/>
    <m/>
    <n v="54.288631722260035"/>
    <n v="54.288631722260035"/>
  </r>
  <r>
    <x v="1"/>
    <x v="2"/>
    <s v="USA"/>
    <s v="Californien"/>
    <n v="2"/>
    <x v="2"/>
    <x v="145"/>
    <x v="217"/>
    <x v="1"/>
    <s v="-/2019/-/-/-"/>
    <s v="-/2030/-/-/-"/>
    <x v="143"/>
    <n v="2019"/>
    <s v="-/94/-/-"/>
    <s v="Bedrock"/>
    <s v="USA-Reise 2019"/>
    <m/>
    <m/>
    <n v="76.99115044247786"/>
    <n v="76.99115044247786"/>
  </r>
  <r>
    <x v="4"/>
    <x v="3"/>
    <s v="USA"/>
    <s v="Californien"/>
    <n v="2"/>
    <x v="1"/>
    <x v="145"/>
    <x v="218"/>
    <x v="22"/>
    <s v="-/-/-/-/-"/>
    <s v="-/-/-/-/-"/>
    <x v="144"/>
    <n v="2019"/>
    <s v="-/-/-/-"/>
    <s v="Bedrock"/>
    <s v="USA-Reise 2019"/>
    <m/>
    <m/>
    <n v="73.042886317222596"/>
    <n v="36.521443158611298"/>
  </r>
  <r>
    <x v="1"/>
    <x v="7"/>
    <s v="USA"/>
    <s v="Californien"/>
    <n v="1"/>
    <x v="1"/>
    <x v="146"/>
    <x v="219"/>
    <x v="52"/>
    <s v="-/2019/-/-/-"/>
    <s v="-/2025/-/-/-"/>
    <x v="145"/>
    <n v="2019"/>
    <s v="(93-95)/91/-/-"/>
    <s v="Ridge Vineyards - Lytton Springs"/>
    <s v="USA-Reise 2019"/>
    <m/>
    <m/>
    <n v="44.417971409121847"/>
    <n v="44.417971409121847"/>
  </r>
  <r>
    <x v="1"/>
    <x v="10"/>
    <s v="USA"/>
    <s v="Californien"/>
    <n v="1"/>
    <x v="1"/>
    <x v="146"/>
    <x v="220"/>
    <x v="7"/>
    <s v="-/-/-/-/-"/>
    <s v="-/-/-/-/-"/>
    <x v="146"/>
    <n v="2019"/>
    <s v="-/-/-/-"/>
    <s v="Ridge Vineyards - Lytton Springs"/>
    <s v="USA-Reise 2019"/>
    <m/>
    <m/>
    <n v="45.40503744043567"/>
    <n v="45.40503744043567"/>
  </r>
  <r>
    <x v="4"/>
    <x v="7"/>
    <s v="USA"/>
    <s v="Californien"/>
    <n v="3"/>
    <x v="3"/>
    <x v="146"/>
    <x v="221"/>
    <x v="22"/>
    <s v="-/2019/-/-/-"/>
    <s v="-/2024/-/-/-"/>
    <x v="142"/>
    <n v="2019"/>
    <s v="-/92/-/-"/>
    <s v="Ridge Vineyards - Lytton Springs"/>
    <s v="USA-Reise 2019"/>
    <m/>
    <m/>
    <n v="162.86589516678009"/>
    <n v="162.86589516678009"/>
  </r>
  <r>
    <x v="1"/>
    <x v="3"/>
    <s v="USA"/>
    <s v="Californien"/>
    <n v="1"/>
    <x v="1"/>
    <x v="147"/>
    <x v="222"/>
    <x v="7"/>
    <s v="-/2019/-/-/-"/>
    <s v="-/2025/-/-/-"/>
    <x v="147"/>
    <n v="2019"/>
    <s v="-/94/-/-"/>
    <s v="Jeff Cohn"/>
    <s v="USA-Reise 2019"/>
    <m/>
    <m/>
    <n v="78.96528250510552"/>
    <n v="78.96528250510552"/>
  </r>
  <r>
    <x v="1"/>
    <x v="3"/>
    <s v="USA"/>
    <s v="Californien"/>
    <n v="2"/>
    <x v="2"/>
    <x v="147"/>
    <x v="223"/>
    <x v="52"/>
    <s v="2019/-/-/-/-"/>
    <s v="2027/-/-/-/-"/>
    <x v="145"/>
    <n v="2019"/>
    <s v="92+/-/-/-"/>
    <s v="Jeff Cohn"/>
    <s v="USA-Reise 2019"/>
    <m/>
    <m/>
    <n v="88.835942818243694"/>
    <n v="88.835942818243694"/>
  </r>
  <r>
    <x v="1"/>
    <x v="1"/>
    <s v="USA"/>
    <s v="Californien"/>
    <n v="2"/>
    <x v="2"/>
    <x v="147"/>
    <x v="224"/>
    <x v="52"/>
    <s v="2018/2019/-/-/-"/>
    <s v="2024/2026/-/-/-"/>
    <x v="145"/>
    <n v="2019"/>
    <s v="92/93/-/-"/>
    <s v="Jeff Cohn"/>
    <s v="USA-Reise 2019"/>
    <m/>
    <m/>
    <n v="88.835942818243694"/>
    <n v="88.835942818243694"/>
  </r>
  <r>
    <x v="1"/>
    <x v="1"/>
    <s v="USA"/>
    <s v="Californien"/>
    <n v="2"/>
    <x v="2"/>
    <x v="148"/>
    <x v="225"/>
    <x v="1"/>
    <s v="-/2021/-/-/-"/>
    <s v="-/2030/-/-/-"/>
    <x v="148"/>
    <n v="2019"/>
    <s v="-/92/-/-"/>
    <s v="Robert Mondavi"/>
    <s v="USA-Reise 2019"/>
    <m/>
    <m/>
    <n v="98.706603131381883"/>
    <n v="98.706603131381883"/>
  </r>
  <r>
    <x v="2"/>
    <x v="7"/>
    <s v="D"/>
    <s v="Baden-Württemberg"/>
    <n v="1"/>
    <x v="1"/>
    <x v="149"/>
    <x v="226"/>
    <x v="21"/>
    <s v="-/-/-/-/-"/>
    <s v="-/-/-/-/-"/>
    <x v="78"/>
    <n v="2019"/>
    <s v="-/-/-/-"/>
    <s v="Weingut Klumpp"/>
    <s v="Apothekenausflug Karlsruhe"/>
    <m/>
    <m/>
    <n v="17"/>
    <n v="17"/>
  </r>
  <r>
    <x v="1"/>
    <x v="3"/>
    <s v="D"/>
    <s v="Baden-Württemberg"/>
    <n v="1"/>
    <x v="1"/>
    <x v="149"/>
    <x v="227"/>
    <x v="24"/>
    <s v="-/-/-/2019/-"/>
    <s v="-/-/-/2024/-"/>
    <x v="149"/>
    <n v="2019"/>
    <s v="-/-/-/CT"/>
    <s v="Weingut Klumpp"/>
    <s v="Apothekenausflug Karlsruhe"/>
    <m/>
    <m/>
    <n v="19"/>
    <n v="19"/>
  </r>
  <r>
    <x v="1"/>
    <x v="1"/>
    <s v="D"/>
    <s v="Baden-Württemberg"/>
    <n v="1"/>
    <x v="1"/>
    <x v="149"/>
    <x v="228"/>
    <x v="53"/>
    <s v="-/-/-/-/-"/>
    <s v="-/-/-/-/-"/>
    <x v="149"/>
    <n v="2019"/>
    <s v="-/-/-/-"/>
    <s v="Weingut Klumpp"/>
    <s v="Apothekenausflug Karlsruhe"/>
    <m/>
    <m/>
    <n v="19"/>
    <n v="19"/>
  </r>
  <r>
    <x v="4"/>
    <x v="7"/>
    <s v="D"/>
    <s v="Baden-Württemberg"/>
    <n v="1"/>
    <x v="1"/>
    <x v="149"/>
    <x v="229"/>
    <x v="25"/>
    <s v="-/-/-/-/-"/>
    <s v="-/-/-/-/-"/>
    <x v="78"/>
    <n v="2019"/>
    <s v="-/-/-/-"/>
    <s v="Weingut Klumpp"/>
    <s v="Apothekenausflug Karlsruhe"/>
    <m/>
    <m/>
    <n v="17"/>
    <n v="17"/>
  </r>
  <r>
    <x v="1"/>
    <x v="0"/>
    <s v="I"/>
    <s v="Südtirol"/>
    <n v="1"/>
    <x v="0"/>
    <x v="150"/>
    <x v="230"/>
    <x v="43"/>
    <s v="-/-/-/-/-"/>
    <s v="-/-/-/-/-"/>
    <x v="18"/>
    <n v="2019"/>
    <s v="-/-/-/-"/>
    <s v="Winestore Bozen"/>
    <s v="Bozenausflug"/>
    <m/>
    <m/>
    <n v="16"/>
    <n v="0"/>
  </r>
  <r>
    <x v="1"/>
    <x v="0"/>
    <s v="I"/>
    <s v="Südtirol"/>
    <n v="1"/>
    <x v="0"/>
    <x v="151"/>
    <x v="231"/>
    <x v="1"/>
    <s v="-/-/-/-/-"/>
    <s v="-/-/-/-/-"/>
    <x v="150"/>
    <n v="2019"/>
    <s v="-/-/-/-"/>
    <s v="Winestore Bozen"/>
    <s v="Bozenausflug"/>
    <m/>
    <m/>
    <n v="18.399999999999999"/>
    <n v="0"/>
  </r>
  <r>
    <x v="1"/>
    <x v="0"/>
    <s v="I"/>
    <s v="Südtirol"/>
    <n v="3"/>
    <x v="0"/>
    <x v="152"/>
    <x v="232"/>
    <x v="1"/>
    <s v="-/-/-/-/-"/>
    <s v="-/-/-/-/-"/>
    <x v="151"/>
    <n v="2019"/>
    <s v="-/-/-/-"/>
    <s v="Winestore Bozen"/>
    <s v="Bozenausflug"/>
    <m/>
    <m/>
    <n v="46.5"/>
    <n v="0"/>
  </r>
  <r>
    <x v="3"/>
    <x v="1"/>
    <s v="I"/>
    <s v="Südtirol"/>
    <n v="1"/>
    <x v="1"/>
    <x v="153"/>
    <x v="233"/>
    <x v="3"/>
    <s v="-/-/-/-/-"/>
    <s v="-/-/-/-/-"/>
    <x v="71"/>
    <n v="2019"/>
    <s v="-/-/-/-"/>
    <s v="Winestore Bozen"/>
    <s v="Bozenausflug"/>
    <m/>
    <m/>
    <n v="59.9"/>
    <n v="59.9"/>
  </r>
  <r>
    <x v="1"/>
    <x v="1"/>
    <s v="I"/>
    <s v="Südtirol"/>
    <n v="3"/>
    <x v="0"/>
    <x v="153"/>
    <x v="233"/>
    <x v="3"/>
    <s v="-/-/-/-/-"/>
    <s v="-/-/-/-/-"/>
    <x v="26"/>
    <n v="2019"/>
    <s v="-/-/-/-"/>
    <s v="Winestore Bozen"/>
    <s v="Bozenausflug"/>
    <m/>
    <m/>
    <n v="69"/>
    <n v="0"/>
  </r>
  <r>
    <x v="1"/>
    <x v="16"/>
    <s v="I"/>
    <s v="Südtirol"/>
    <n v="1"/>
    <x v="0"/>
    <x v="154"/>
    <x v="44"/>
    <x v="17"/>
    <s v="-/-/-/-/-"/>
    <s v="-/-/-/-/-"/>
    <x v="152"/>
    <n v="2019"/>
    <s v="-/-/-/-"/>
    <s v="Winestore Bozen"/>
    <s v="Bozenausflug"/>
    <m/>
    <m/>
    <n v="23.7"/>
    <n v="0"/>
  </r>
  <r>
    <x v="2"/>
    <x v="14"/>
    <s v="I"/>
    <s v="Veneto"/>
    <m/>
    <x v="1"/>
    <x v="51"/>
    <x v="234"/>
    <x v="1"/>
    <s v="-/-/-/-/-"/>
    <s v="-/-/-/-/-"/>
    <x v="1"/>
    <n v="2019"/>
    <s v="-/-/-/-"/>
    <s v="Geschenk Kirchers"/>
    <s v="Geschenk Kirchers"/>
    <m/>
    <m/>
    <n v="0"/>
    <n v="0"/>
  </r>
  <r>
    <x v="1"/>
    <x v="7"/>
    <s v="CH"/>
    <s v="Graubünden"/>
    <n v="1"/>
    <x v="0"/>
    <x v="155"/>
    <x v="215"/>
    <x v="32"/>
    <s v="-/-/-/-/-"/>
    <s v="-/-/-/-/-"/>
    <x v="1"/>
    <n v="2019"/>
    <s v="-/-/-/CT90"/>
    <s v="Geschenk Kirchers"/>
    <s v="Geschenk Kirchers"/>
    <m/>
    <m/>
    <n v="0"/>
    <n v="0"/>
  </r>
  <r>
    <x v="3"/>
    <x v="1"/>
    <s v="I"/>
    <s v="Südtirol"/>
    <n v="1"/>
    <x v="1"/>
    <x v="156"/>
    <x v="235"/>
    <x v="32"/>
    <s v="2018/-/-/2018/-"/>
    <s v="2028/-/-/2023/-"/>
    <x v="0"/>
    <n v="2018"/>
    <s v="93/-/-/89"/>
    <s v="Franz Haas"/>
    <s v="Weinausflug Burschen"/>
    <m/>
    <m/>
    <n v="0"/>
    <n v="0"/>
  </r>
  <r>
    <x v="1"/>
    <x v="7"/>
    <s v="I"/>
    <s v="Südtirol"/>
    <n v="0"/>
    <x v="0"/>
    <x v="25"/>
    <x v="236"/>
    <x v="17"/>
    <s v="2018/-/-/-/-"/>
    <s v="2021/-/-/-/-"/>
    <x v="1"/>
    <n v="2018"/>
    <s v="88/-/-/-"/>
    <s v="Geschenk Raichs"/>
    <s v="Geschenk Raichs"/>
    <m/>
    <m/>
    <n v="0"/>
    <n v="0"/>
  </r>
  <r>
    <x v="4"/>
    <x v="1"/>
    <s v="I"/>
    <s v="Veneto"/>
    <n v="0"/>
    <x v="0"/>
    <x v="157"/>
    <x v="237"/>
    <x v="6"/>
    <s v="-/2017/-/-/-"/>
    <s v="-/2019/-/-/-"/>
    <x v="1"/>
    <n v="2018"/>
    <s v="-/89/-/CT90,3"/>
    <s v="Geschenk Kirchers"/>
    <s v="Geschenk Kirchers"/>
    <m/>
    <m/>
    <n v="0"/>
    <n v="0"/>
  </r>
  <r>
    <x v="4"/>
    <x v="7"/>
    <s v="NZ"/>
    <m/>
    <n v="0"/>
    <x v="0"/>
    <x v="18"/>
    <x v="41"/>
    <x v="15"/>
    <s v="2018/2018/2018/-/-"/>
    <s v="2019/2018/2021/-/-"/>
    <x v="1"/>
    <n v="2018"/>
    <s v="90/87/87/CT89,2"/>
    <s v="Geschenk Kirchers"/>
    <s v="Geschenk Kirchers"/>
    <m/>
    <m/>
    <n v="0"/>
    <n v="0"/>
  </r>
  <r>
    <x v="3"/>
    <x v="5"/>
    <s v="I"/>
    <s v="Südtirol"/>
    <n v="0"/>
    <x v="0"/>
    <x v="52"/>
    <x v="80"/>
    <x v="17"/>
    <s v="-/-/-/-/-"/>
    <s v="-/-/-/-/-"/>
    <x v="1"/>
    <n v="2018"/>
    <s v="-/-/-/-"/>
    <s v="Kellerei Schreckbichl"/>
    <s v="Herbsturlaub Südtirol 2018"/>
    <m/>
    <m/>
    <n v="0"/>
    <n v="0"/>
  </r>
  <r>
    <x v="4"/>
    <x v="7"/>
    <s v="I"/>
    <s v="Südtirol"/>
    <n v="1"/>
    <x v="1"/>
    <x v="52"/>
    <x v="238"/>
    <x v="15"/>
    <s v="2019/-/-/-/-"/>
    <s v="2025/-/-/-/-"/>
    <x v="72"/>
    <n v="2018"/>
    <s v="92+/-/-/-"/>
    <s v="Kellerei Schreckbichl"/>
    <s v="Herbsturlaub Südtirol 2018"/>
    <m/>
    <m/>
    <n v="23.9"/>
    <n v="23.9"/>
  </r>
  <r>
    <x v="4"/>
    <x v="3"/>
    <s v="I"/>
    <s v="Südtirol"/>
    <n v="2"/>
    <x v="1"/>
    <x v="52"/>
    <x v="239"/>
    <x v="22"/>
    <s v="2018/-/-/2020/-"/>
    <s v="2028/-/-/2024/-"/>
    <x v="153"/>
    <n v="2018"/>
    <s v="94/-/-/90,7"/>
    <s v="Kellerei Schreckbichl"/>
    <s v="Herbsturlaub Südtirol 2018"/>
    <m/>
    <m/>
    <n v="47.2"/>
    <n v="23.6"/>
  </r>
  <r>
    <x v="3"/>
    <x v="1"/>
    <s v="I"/>
    <s v="Südtirol"/>
    <n v="1"/>
    <x v="1"/>
    <x v="52"/>
    <x v="240"/>
    <x v="4"/>
    <s v="-/-/-/2018/-"/>
    <s v="-/-/-/2026/-"/>
    <x v="154"/>
    <n v="2018"/>
    <s v="-/-/-/-"/>
    <s v="Kellerei Schreckbichl"/>
    <s v="Herbsturlaub Südtirol 2018"/>
    <m/>
    <m/>
    <n v="114"/>
    <n v="114"/>
  </r>
  <r>
    <x v="1"/>
    <x v="1"/>
    <s v="I"/>
    <s v="Südtirol"/>
    <n v="6"/>
    <x v="1"/>
    <x v="52"/>
    <x v="80"/>
    <x v="17"/>
    <s v="-/-/-/2017/-"/>
    <s v="-/-/-/2022/-"/>
    <x v="126"/>
    <n v="2018"/>
    <s v="-/-/-/88"/>
    <s v="Kellerei Schreckbichl"/>
    <s v="Herbsturlaub Südtirol 2018"/>
    <m/>
    <m/>
    <n v="137.39999999999998"/>
    <n v="22.9"/>
  </r>
  <r>
    <x v="1"/>
    <x v="3"/>
    <s v="I"/>
    <s v="Südtirol"/>
    <n v="0"/>
    <x v="1"/>
    <x v="63"/>
    <x v="198"/>
    <x v="1"/>
    <s v="-/-/-/-/-"/>
    <s v="-/-/-/-/-"/>
    <x v="0"/>
    <n v="2018"/>
    <s v="-/-/-/-"/>
    <s v="Kellerei Bozen"/>
    <s v="Herbsturlaub Südtirol 2018"/>
    <m/>
    <m/>
    <n v="0"/>
    <n v="0"/>
  </r>
  <r>
    <x v="1"/>
    <x v="1"/>
    <s v="I"/>
    <s v="Südtirol"/>
    <n v="3"/>
    <x v="3"/>
    <x v="63"/>
    <x v="199"/>
    <x v="3"/>
    <s v="-/-/-/-/-"/>
    <s v="-/-/-/-/-"/>
    <x v="19"/>
    <n v="2018"/>
    <s v="-/-/-/-"/>
    <s v="Kellerei Bozen"/>
    <s v="Herbsturlaub Südtirol 2018"/>
    <m/>
    <m/>
    <n v="72"/>
    <n v="72"/>
  </r>
  <r>
    <x v="1"/>
    <x v="1"/>
    <s v="I"/>
    <s v="Südtirol"/>
    <n v="3"/>
    <x v="1"/>
    <x v="63"/>
    <x v="241"/>
    <x v="1"/>
    <s v="-/-/-/-/-"/>
    <s v="-/-/-/-/-"/>
    <x v="19"/>
    <n v="2018"/>
    <s v="-/-/-/-"/>
    <s v="Kellerei Bozen"/>
    <s v="Herbsturlaub Südtirol 2018"/>
    <m/>
    <m/>
    <n v="72"/>
    <n v="24"/>
  </r>
  <r>
    <x v="4"/>
    <x v="3"/>
    <s v="I"/>
    <s v="Südtirol"/>
    <n v="1"/>
    <x v="1"/>
    <x v="74"/>
    <x v="117"/>
    <x v="22"/>
    <s v="-/-/-/2019/-"/>
    <s v="-/-/-/2029/-"/>
    <x v="155"/>
    <n v="2018"/>
    <s v="-/-/-/90"/>
    <s v="Elena Walch"/>
    <s v="Herbsturlaub Südtirol 2018"/>
    <m/>
    <m/>
    <n v="36"/>
    <n v="36"/>
  </r>
  <r>
    <x v="1"/>
    <x v="10"/>
    <s v="I"/>
    <s v="Südtirol"/>
    <n v="2"/>
    <x v="2"/>
    <x v="74"/>
    <x v="44"/>
    <x v="17"/>
    <s v="-/-/-/2017/-"/>
    <s v="-/-/-/2022/-"/>
    <x v="156"/>
    <n v="2018"/>
    <s v="-/-/-/92"/>
    <s v="Elena Walch"/>
    <s v="Herbsturlaub Südtirol 2018"/>
    <m/>
    <m/>
    <n v="69.599999999999994"/>
    <n v="69.599999999999994"/>
  </r>
  <r>
    <x v="4"/>
    <x v="7"/>
    <s v="I"/>
    <s v="Südtirol"/>
    <n v="3"/>
    <x v="3"/>
    <x v="74"/>
    <x v="242"/>
    <x v="25"/>
    <s v="-/-/-/-/-"/>
    <s v="-/-/-/-/-"/>
    <x v="157"/>
    <n v="2018"/>
    <s v="-/-/-/91"/>
    <s v="Elena Walch"/>
    <s v="Herbsturlaub Südtirol 2018"/>
    <m/>
    <m/>
    <n v="62.099999999999994"/>
    <n v="62.099999999999994"/>
  </r>
  <r>
    <x v="6"/>
    <x v="1"/>
    <s v="I"/>
    <s v="Südtirol"/>
    <n v="3"/>
    <x v="0"/>
    <x v="137"/>
    <x v="243"/>
    <x v="6"/>
    <s v="-/-/-/-/-"/>
    <s v="-/-/-/-/-"/>
    <x v="4"/>
    <n v="2018"/>
    <s v="-/-/-/-"/>
    <s v="Kettmeir"/>
    <s v="Herbsturlaub Südtirol 2018"/>
    <m/>
    <m/>
    <n v="54"/>
    <n v="0"/>
  </r>
  <r>
    <x v="6"/>
    <x v="1"/>
    <s v="I"/>
    <s v="Südtirol"/>
    <n v="3"/>
    <x v="0"/>
    <x v="137"/>
    <x v="244"/>
    <x v="1"/>
    <s v="-/-/-/-/-"/>
    <s v="-/-/-/-/-"/>
    <x v="149"/>
    <n v="2018"/>
    <s v="-/-/-/-"/>
    <s v="Kettmeir"/>
    <s v="Herbsturlaub Südtirol 2018"/>
    <m/>
    <m/>
    <n v="57"/>
    <n v="0"/>
  </r>
  <r>
    <x v="4"/>
    <x v="3"/>
    <s v="I"/>
    <s v="Südtirol"/>
    <n v="3"/>
    <x v="0"/>
    <x v="137"/>
    <x v="19"/>
    <x v="22"/>
    <s v="-/-/-/-/-"/>
    <s v="-/-/-/-/-"/>
    <x v="149"/>
    <n v="2018"/>
    <s v="-/-/-/-"/>
    <s v="Kettmeir"/>
    <s v="Herbsturlaub Südtirol 2018"/>
    <m/>
    <m/>
    <n v="57"/>
    <n v="0"/>
  </r>
  <r>
    <x v="3"/>
    <x v="17"/>
    <s v="I"/>
    <s v="Toscana"/>
    <n v="0"/>
    <x v="0"/>
    <x v="56"/>
    <x v="89"/>
    <x v="1"/>
    <s v="-/-/-/2017/-"/>
    <s v="-/-/-/2021/-"/>
    <x v="0"/>
    <n v="2018"/>
    <s v="-/-/-/CT90,7"/>
    <s v="Geschenk Moni"/>
    <s v="Geschenk Moni"/>
    <m/>
    <m/>
    <n v="0"/>
    <n v="0"/>
  </r>
  <r>
    <x v="1"/>
    <x v="1"/>
    <s v="I"/>
    <s v="Toscana"/>
    <n v="4"/>
    <x v="7"/>
    <x v="7"/>
    <x v="4"/>
    <x v="1"/>
    <s v="2018/2020/-/2020/-"/>
    <s v="2028/2032/-/2028/-"/>
    <x v="40"/>
    <n v="2018"/>
    <s v="91/93/(90-92)/90,8"/>
    <s v="Fontodi"/>
    <s v="Toskanaurlaub 2018"/>
    <m/>
    <m/>
    <n v="80"/>
    <n v="0"/>
  </r>
  <r>
    <x v="1"/>
    <x v="16"/>
    <s v="I"/>
    <s v="Toscana"/>
    <n v="2"/>
    <x v="1"/>
    <x v="7"/>
    <x v="16"/>
    <x v="1"/>
    <s v="2019/2016/-/2017/-"/>
    <s v="2029/2028/-/2027/-"/>
    <x v="56"/>
    <n v="2018"/>
    <s v="94/93/94+/93"/>
    <s v="Fontodi"/>
    <s v="Toskanaurlaub 2018"/>
    <m/>
    <m/>
    <n v="140"/>
    <n v="70"/>
  </r>
  <r>
    <x v="1"/>
    <x v="1"/>
    <s v="I"/>
    <s v="Toscana"/>
    <n v="1"/>
    <x v="1"/>
    <x v="158"/>
    <x v="245"/>
    <x v="1"/>
    <s v="2019/2021/-/-/-"/>
    <s v="2040/2035/-/-/-"/>
    <x v="139"/>
    <n v="2018"/>
    <s v="96/97/-/-"/>
    <s v="Antinori"/>
    <s v="Toskanaurlaub 2018"/>
    <m/>
    <m/>
    <n v="75"/>
    <n v="75"/>
  </r>
  <r>
    <x v="3"/>
    <x v="14"/>
    <s v="I"/>
    <s v="Toscana"/>
    <n v="1"/>
    <x v="0"/>
    <x v="159"/>
    <x v="246"/>
    <x v="1"/>
    <s v="-/2017/2017/-/-"/>
    <s v="-/2028/2023/-/-"/>
    <x v="158"/>
    <n v="2018"/>
    <s v="-/95/92/-"/>
    <s v="Enoteca di Fonterutoli"/>
    <s v="Toskanaurlaub 2018"/>
    <m/>
    <m/>
    <n v="81"/>
    <n v="0"/>
  </r>
  <r>
    <x v="1"/>
    <x v="1"/>
    <s v="I"/>
    <s v="Toscana"/>
    <n v="3"/>
    <x v="3"/>
    <x v="130"/>
    <x v="247"/>
    <x v="1"/>
    <s v="2019/2019/-/-/-"/>
    <s v="2035/2036/-/-/-"/>
    <x v="22"/>
    <n v="2018"/>
    <s v="94/93/-/-"/>
    <s v="Enoteca di Fonterutoli"/>
    <s v="Toskanaurlaub 2018"/>
    <m/>
    <m/>
    <n v="126"/>
    <n v="126"/>
  </r>
  <r>
    <x v="1"/>
    <x v="1"/>
    <s v="I"/>
    <s v="Toscana"/>
    <n v="12"/>
    <x v="6"/>
    <x v="70"/>
    <x v="248"/>
    <x v="1"/>
    <s v="-/2023/-/-/-"/>
    <s v="-/2040/-/-/-"/>
    <x v="14"/>
    <n v="2018"/>
    <s v="-/96/-/-"/>
    <s v="Fattoria Poggerino"/>
    <s v="Toskanaurlaub 2018"/>
    <m/>
    <m/>
    <n v="300"/>
    <n v="150"/>
  </r>
  <r>
    <x v="1"/>
    <x v="1"/>
    <s v="I"/>
    <s v="Toscana"/>
    <n v="6"/>
    <x v="0"/>
    <x v="70"/>
    <x v="249"/>
    <x v="3"/>
    <s v="-/-/-/-/-"/>
    <s v="-/-/-/-/-"/>
    <x v="151"/>
    <n v="2018"/>
    <s v="-/-/-/-"/>
    <s v="Fattoria Poggerino"/>
    <s v="Toskanaurlaub 2018"/>
    <m/>
    <m/>
    <n v="93"/>
    <n v="0"/>
  </r>
  <r>
    <x v="1"/>
    <x v="1"/>
    <s v="I"/>
    <s v="Toscana"/>
    <n v="3"/>
    <x v="3"/>
    <x v="160"/>
    <x v="250"/>
    <x v="1"/>
    <s v="2018/2022/-/2021/-"/>
    <s v="2030/2036/-/2036/-"/>
    <x v="159"/>
    <n v="2018"/>
    <s v="95/95/-/92,66"/>
    <s v="Castello di Volpaia"/>
    <s v="Toskanaurlaub 2018"/>
    <m/>
    <m/>
    <n v="112.5"/>
    <n v="112.5"/>
  </r>
  <r>
    <x v="1"/>
    <x v="1"/>
    <s v="I"/>
    <s v="Toscana"/>
    <n v="3"/>
    <x v="2"/>
    <x v="160"/>
    <x v="251"/>
    <x v="1"/>
    <s v="2018/2020/-/-/-"/>
    <s v="2030/2033/-/-/-"/>
    <x v="159"/>
    <n v="2018"/>
    <s v="94/93/-/-"/>
    <s v="Castello di Volpaia"/>
    <s v="Toskanaurlaub 2018"/>
    <m/>
    <m/>
    <n v="112.5"/>
    <n v="75"/>
  </r>
  <r>
    <x v="1"/>
    <x v="1"/>
    <s v="I"/>
    <s v="Toscana"/>
    <n v="9"/>
    <x v="2"/>
    <x v="160"/>
    <x v="5"/>
    <x v="1"/>
    <s v="2018/2023/-/2021/-"/>
    <s v="2028/2040/-/2034/-"/>
    <x v="37"/>
    <n v="2018"/>
    <s v="92/96/-/91,1"/>
    <s v="Castello di Volpaia"/>
    <s v="Toskanaurlaub 2018"/>
    <m/>
    <m/>
    <n v="187.20000000000002"/>
    <n v="41.6"/>
  </r>
  <r>
    <x v="2"/>
    <x v="14"/>
    <s v="I"/>
    <s v="Toscana"/>
    <n v="1"/>
    <x v="1"/>
    <x v="160"/>
    <x v="214"/>
    <x v="6"/>
    <s v="2018/-/-/2018/-"/>
    <s v="2035/-/-/2028/-"/>
    <x v="160"/>
    <n v="2018"/>
    <s v="94/-/-/95"/>
    <s v="Castello di Volpaia"/>
    <s v="Toskanaurlaub 2018"/>
    <m/>
    <m/>
    <n v="21.9"/>
    <n v="21.9"/>
  </r>
  <r>
    <x v="1"/>
    <x v="1"/>
    <s v="I"/>
    <s v="Toscana"/>
    <n v="3"/>
    <x v="3"/>
    <x v="161"/>
    <x v="252"/>
    <x v="1"/>
    <s v="2018/2020/-/-/-"/>
    <s v="2028/2029/-/-/-"/>
    <x v="161"/>
    <n v="2018"/>
    <s v="93/90/-/-"/>
    <s v="Tenuta Vicchiomaggio"/>
    <s v="Toskanaurlaub 2018"/>
    <m/>
    <m/>
    <n v="111"/>
    <n v="111"/>
  </r>
  <r>
    <x v="1"/>
    <x v="5"/>
    <s v="I"/>
    <s v="Toscana"/>
    <n v="3"/>
    <x v="0"/>
    <x v="161"/>
    <x v="253"/>
    <x v="5"/>
    <s v="2017/2018/-/-/-"/>
    <s v="2026/2028/-/-/-"/>
    <x v="15"/>
    <n v="2018"/>
    <s v="92/91/-/-"/>
    <s v="Tenuta Vicchiomaggio"/>
    <s v="Toskanaurlaub 2018"/>
    <m/>
    <m/>
    <n v="135"/>
    <n v="0"/>
  </r>
  <r>
    <x v="1"/>
    <x v="1"/>
    <s v="F"/>
    <s v="Provence"/>
    <n v="1"/>
    <x v="1"/>
    <x v="162"/>
    <x v="254"/>
    <x v="1"/>
    <s v="2022/2018/-/-/-"/>
    <s v="2035/2030/-/-/-"/>
    <x v="139"/>
    <n v="2018"/>
    <s v="94/94/(93-95)/-"/>
    <s v="Chateau La Nerthe"/>
    <s v="Urlaub Provence 2018"/>
    <m/>
    <m/>
    <n v="75"/>
    <n v="75"/>
  </r>
  <r>
    <x v="4"/>
    <x v="10"/>
    <s v="F"/>
    <s v="Provence"/>
    <n v="1"/>
    <x v="1"/>
    <x v="162"/>
    <x v="255"/>
    <x v="6"/>
    <s v="2015/2017/2019/-/-"/>
    <s v="2025/2018/2027/-/-"/>
    <x v="56"/>
    <n v="2018"/>
    <s v="90+/92/93/-"/>
    <s v="Chateau La Nerthe"/>
    <s v="Urlaub Provence 2018"/>
    <m/>
    <m/>
    <n v="70"/>
    <n v="70"/>
  </r>
  <r>
    <x v="4"/>
    <x v="7"/>
    <s v="F"/>
    <s v="Provence"/>
    <n v="1"/>
    <x v="1"/>
    <x v="162"/>
    <x v="256"/>
    <x v="6"/>
    <s v="2018/2018/2022/-/-"/>
    <s v="2022/2020/2028/-/-"/>
    <x v="11"/>
    <n v="2018"/>
    <s v="90/92/92/-"/>
    <s v="Chateau La Nerthe"/>
    <s v="Urlaub Provence 2018"/>
    <m/>
    <m/>
    <n v="35"/>
    <n v="35"/>
  </r>
  <r>
    <x v="1"/>
    <x v="3"/>
    <s v="F"/>
    <s v="Provence"/>
    <n v="6"/>
    <x v="9"/>
    <x v="163"/>
    <x v="257"/>
    <x v="1"/>
    <s v="2018/2019/2022/-/-"/>
    <s v="2030/2030/2029/-/-"/>
    <x v="14"/>
    <n v="2018"/>
    <s v="94/92/91/-"/>
    <s v="Domaine Olivier Hillare"/>
    <s v="Urlaub Provence 2018"/>
    <m/>
    <m/>
    <n v="150"/>
    <n v="125"/>
  </r>
  <r>
    <x v="1"/>
    <x v="3"/>
    <s v="F"/>
    <s v="Provence"/>
    <n v="2"/>
    <x v="2"/>
    <x v="164"/>
    <x v="257"/>
    <x v="1"/>
    <s v="2018/2020/2020/-/-"/>
    <s v="2030/2030/2026/-/-"/>
    <x v="79"/>
    <n v="2018"/>
    <s v="93 (Cuvee tradition)/92/93/-"/>
    <s v="Les Bosquet des Papes"/>
    <s v="Urlaub Provence 2018"/>
    <m/>
    <m/>
    <n v="56"/>
    <n v="56"/>
  </r>
  <r>
    <x v="1"/>
    <x v="3"/>
    <s v="F"/>
    <s v="Provence"/>
    <n v="3"/>
    <x v="3"/>
    <x v="164"/>
    <x v="258"/>
    <x v="1"/>
    <s v="2018/2022/-/-/-"/>
    <s v="2035/2036/-/-/-"/>
    <x v="155"/>
    <n v="2018"/>
    <s v="96/94/(93-95)/-"/>
    <s v="Les Bosquet des Papes"/>
    <s v="Urlaub Provence 2018"/>
    <m/>
    <m/>
    <n v="108"/>
    <n v="108"/>
  </r>
  <r>
    <x v="1"/>
    <x v="1"/>
    <s v="F"/>
    <s v="Provence"/>
    <n v="6"/>
    <x v="0"/>
    <x v="165"/>
    <x v="257"/>
    <x v="1"/>
    <s v="-/2018/-/-/-"/>
    <s v="-/2025/-/-/-"/>
    <x v="138"/>
    <n v="2018"/>
    <s v="(87-89)/91/-/-"/>
    <s v="Maison Ogier"/>
    <s v="Urlaub Provence 2018"/>
    <m/>
    <m/>
    <n v="234"/>
    <n v="0"/>
  </r>
  <r>
    <x v="1"/>
    <x v="1"/>
    <s v="F"/>
    <s v="Provence"/>
    <n v="3"/>
    <x v="0"/>
    <x v="166"/>
    <x v="259"/>
    <x v="1"/>
    <s v="2016/-/-/-/-"/>
    <s v="2025/-/-/-/-"/>
    <x v="64"/>
    <n v="2018"/>
    <s v="(88-90)/-/-/CT90"/>
    <s v="Maison Ogier"/>
    <s v="Urlaub Provence 2018"/>
    <m/>
    <m/>
    <n v="87"/>
    <n v="0"/>
  </r>
  <r>
    <x v="1"/>
    <x v="5"/>
    <s v="F"/>
    <s v="Provence"/>
    <n v="1"/>
    <x v="0"/>
    <x v="167"/>
    <x v="260"/>
    <x v="1"/>
    <s v="-/-/-/-/-"/>
    <s v="-/-/-/-/-"/>
    <x v="43"/>
    <n v="2018"/>
    <s v="-/-/-/-"/>
    <s v="Chateau d‘Estoublon"/>
    <s v="Urlaub Provence 2018"/>
    <m/>
    <m/>
    <n v="22"/>
    <n v="0"/>
  </r>
  <r>
    <x v="1"/>
    <x v="5"/>
    <s v="F"/>
    <s v="Provence"/>
    <n v="2"/>
    <x v="0"/>
    <x v="167"/>
    <x v="261"/>
    <x v="7"/>
    <s v="-/-/-/-/-"/>
    <s v="-/-/-/-/-"/>
    <x v="14"/>
    <n v="2018"/>
    <s v="-/-/-/-"/>
    <s v="Chateau d‘Estoublon"/>
    <s v="Urlaub Provence 2018"/>
    <m/>
    <m/>
    <n v="50"/>
    <n v="0"/>
  </r>
  <r>
    <x v="4"/>
    <x v="1"/>
    <s v="F"/>
    <s v="Provence"/>
    <n v="3"/>
    <x v="0"/>
    <x v="167"/>
    <x v="262"/>
    <x v="6"/>
    <s v="-/-/-/-/-"/>
    <s v="-/-/-/-/-"/>
    <x v="43"/>
    <n v="2018"/>
    <s v="-/-/-/-"/>
    <s v="Chateau d‘Estoublon"/>
    <s v="Urlaub Provence 2018"/>
    <m/>
    <m/>
    <n v="66"/>
    <n v="0"/>
  </r>
  <r>
    <x v="4"/>
    <x v="10"/>
    <s v="F"/>
    <s v="Provence"/>
    <n v="3"/>
    <x v="0"/>
    <x v="167"/>
    <x v="263"/>
    <x v="54"/>
    <s v="-/-/-/-/-"/>
    <s v="-/-/-/-/-"/>
    <x v="14"/>
    <n v="2018"/>
    <s v="-/-/-/-"/>
    <s v="Chateau d‘Estoublon"/>
    <s v="Urlaub Provence 2018"/>
    <m/>
    <m/>
    <n v="75"/>
    <n v="0"/>
  </r>
  <r>
    <x v="4"/>
    <x v="7"/>
    <s v="F"/>
    <s v="Provence"/>
    <n v="4"/>
    <x v="0"/>
    <x v="168"/>
    <x v="264"/>
    <x v="6"/>
    <s v="2018/-/-/-/-"/>
    <s v="2019/-/-/-/-"/>
    <x v="85"/>
    <n v="2018"/>
    <s v="91/-/-/-"/>
    <s v="Domaine Brusset"/>
    <s v="Urlaub Provence 2018"/>
    <m/>
    <m/>
    <n v="42"/>
    <n v="0"/>
  </r>
  <r>
    <x v="4"/>
    <x v="3"/>
    <s v="F"/>
    <s v="Provence"/>
    <n v="2"/>
    <x v="0"/>
    <x v="168"/>
    <x v="265"/>
    <x v="6"/>
    <s v="2017/-/-/-/2016"/>
    <s v="2018/-/-/-/2026"/>
    <x v="4"/>
    <n v="2018"/>
    <s v="91/-/-/-"/>
    <s v="Domaine Brusset"/>
    <s v="Urlaub Provence 2018"/>
    <m/>
    <m/>
    <n v="36"/>
    <n v="0"/>
  </r>
  <r>
    <x v="1"/>
    <x v="3"/>
    <s v="F"/>
    <s v="Provence"/>
    <n v="3"/>
    <x v="3"/>
    <x v="168"/>
    <x v="266"/>
    <x v="1"/>
    <s v="2020/2020/2023/-/-"/>
    <s v="2035/2035/2029/-/-"/>
    <x v="13"/>
    <n v="2018"/>
    <s v="95/96/88+/CT93"/>
    <s v="Domaine Brusset"/>
    <s v="Urlaub Provence 2018"/>
    <m/>
    <m/>
    <n v="120"/>
    <n v="120"/>
  </r>
  <r>
    <x v="1"/>
    <x v="3"/>
    <s v="F"/>
    <s v="Provence"/>
    <n v="3"/>
    <x v="3"/>
    <x v="168"/>
    <x v="267"/>
    <x v="1"/>
    <s v="2020/2020/2022/-/-"/>
    <s v="2035/2035/2027/-/-"/>
    <x v="25"/>
    <n v="2018"/>
    <s v="94+/95/88/CT92"/>
    <s v="Domaine Brusset"/>
    <s v="Urlaub Provence 2018"/>
    <m/>
    <m/>
    <n v="78"/>
    <n v="78"/>
  </r>
  <r>
    <x v="1"/>
    <x v="3"/>
    <s v="F"/>
    <s v="Provence"/>
    <n v="12"/>
    <x v="4"/>
    <x v="168"/>
    <x v="268"/>
    <x v="1"/>
    <s v="2017/2018/2024/-/-"/>
    <s v="2025/2028/2030/-/-"/>
    <x v="3"/>
    <n v="2018"/>
    <s v="91/93/91/CT90,7"/>
    <s v="Domaine Brusset"/>
    <s v="Urlaub Provence 2018"/>
    <m/>
    <m/>
    <n v="198"/>
    <n v="66"/>
  </r>
  <r>
    <x v="1"/>
    <x v="1"/>
    <s v="F"/>
    <s v="Provence"/>
    <n v="5"/>
    <x v="4"/>
    <x v="169"/>
    <x v="269"/>
    <x v="1"/>
    <s v="2017/2019/-/-/-"/>
    <s v="2027/2028/-/-/-"/>
    <x v="87"/>
    <n v="2018"/>
    <s v="94/93/(92-94)/-"/>
    <s v="Maison du Gigondas"/>
    <s v="Urlaub Provence 2018"/>
    <m/>
    <m/>
    <n v="230"/>
    <n v="184"/>
  </r>
  <r>
    <x v="1"/>
    <x v="1"/>
    <s v="F"/>
    <s v="Provence"/>
    <n v="2"/>
    <x v="2"/>
    <x v="170"/>
    <x v="270"/>
    <x v="1"/>
    <s v="2018/2019/-/-/-"/>
    <s v="2025/2030/-/-/-"/>
    <x v="19"/>
    <n v="2018"/>
    <s v="90/95/(90-92)/-"/>
    <s v="Maison du Gigondas"/>
    <s v="Urlaub Provence 2018"/>
    <m/>
    <m/>
    <n v="48"/>
    <n v="48"/>
  </r>
  <r>
    <x v="1"/>
    <x v="1"/>
    <s v="F"/>
    <s v="Provence"/>
    <n v="2"/>
    <x v="2"/>
    <x v="171"/>
    <x v="270"/>
    <x v="1"/>
    <s v="-/2017/-/-/-"/>
    <s v="-/2030/-/-/-"/>
    <x v="40"/>
    <n v="2018"/>
    <s v="(92-94)/93/(90-92)/-"/>
    <s v="Maison du Gigondas"/>
    <s v="Urlaub Provence 2018"/>
    <m/>
    <m/>
    <n v="40"/>
    <n v="40"/>
  </r>
  <r>
    <x v="1"/>
    <x v="1"/>
    <s v="F"/>
    <s v="Provence"/>
    <n v="1"/>
    <x v="1"/>
    <x v="171"/>
    <x v="271"/>
    <x v="1"/>
    <s v="-/2019/-/-/-"/>
    <s v="-/2030/-/-/-"/>
    <x v="13"/>
    <n v="2018"/>
    <s v="(95-97)/95/(91-93)/-"/>
    <s v="Nez! Bar a Vin"/>
    <s v="Urlaub Provence 2018"/>
    <m/>
    <m/>
    <n v="40"/>
    <n v="40"/>
  </r>
  <r>
    <x v="1"/>
    <x v="3"/>
    <s v="F"/>
    <s v="Provence"/>
    <n v="3"/>
    <x v="3"/>
    <x v="171"/>
    <x v="272"/>
    <x v="1"/>
    <s v="2018/2020/2023/-/-"/>
    <s v="2028/2036/2031/-/-"/>
    <x v="13"/>
    <n v="2018"/>
    <s v="93/96/95/-"/>
    <s v="Domaine des Bosquets"/>
    <s v="Urlaub Provence 2018"/>
    <m/>
    <m/>
    <n v="120"/>
    <n v="120"/>
  </r>
  <r>
    <x v="1"/>
    <x v="3"/>
    <s v="F"/>
    <s v="Provence"/>
    <n v="3"/>
    <x v="3"/>
    <x v="171"/>
    <x v="271"/>
    <x v="1"/>
    <s v="2018/2020/2023/-/-"/>
    <s v="2028/2036/2030/-/-"/>
    <x v="13"/>
    <n v="2018"/>
    <s v="94/95/93/-"/>
    <s v="Domaine des Bosquets"/>
    <s v="Urlaub Provence 2018"/>
    <m/>
    <m/>
    <n v="120"/>
    <n v="120"/>
  </r>
  <r>
    <x v="1"/>
    <x v="3"/>
    <s v="F"/>
    <s v="Provence"/>
    <n v="3"/>
    <x v="3"/>
    <x v="171"/>
    <x v="270"/>
    <x v="1"/>
    <s v="2018/2020/2022/-/-"/>
    <s v="2025/2029/2028/-/-"/>
    <x v="40"/>
    <n v="2018"/>
    <s v="92/92/92/CT88"/>
    <s v="Domaine des Bosquets"/>
    <s v="Urlaub Provence 2018"/>
    <m/>
    <m/>
    <n v="60"/>
    <n v="60"/>
  </r>
  <r>
    <x v="8"/>
    <x v="3"/>
    <s v="F"/>
    <s v="Provence"/>
    <n v="1"/>
    <x v="0"/>
    <x v="172"/>
    <x v="273"/>
    <x v="1"/>
    <s v="-/-/-/-/-"/>
    <s v="-/-/-/-/-"/>
    <x v="162"/>
    <n v="2018"/>
    <s v="-/-/-/-"/>
    <s v="Mas de la Dame"/>
    <s v="Urlaub Provence 2018"/>
    <m/>
    <m/>
    <n v="13.4"/>
    <n v="0"/>
  </r>
  <r>
    <x v="4"/>
    <x v="3"/>
    <s v="F"/>
    <s v="Provence"/>
    <n v="2"/>
    <x v="0"/>
    <x v="172"/>
    <x v="274"/>
    <x v="6"/>
    <s v="-/-/-/-/-"/>
    <s v="-/-/-/-/-"/>
    <x v="163"/>
    <n v="2018"/>
    <s v="-/-/-/-"/>
    <s v="Mas de la Dame"/>
    <s v="Urlaub Provence 2018"/>
    <m/>
    <m/>
    <n v="45"/>
    <n v="0"/>
  </r>
  <r>
    <x v="1"/>
    <x v="1"/>
    <s v="F"/>
    <s v="Provence"/>
    <n v="3"/>
    <x v="0"/>
    <x v="172"/>
    <x v="275"/>
    <x v="1"/>
    <s v="-/-/-/-/-"/>
    <s v="-/-/-/-/-"/>
    <x v="164"/>
    <n v="2018"/>
    <s v="-/-/-/-"/>
    <s v="Mas de la Dame"/>
    <s v="Urlaub Provence 2018"/>
    <m/>
    <m/>
    <n v="61.5"/>
    <n v="0"/>
  </r>
  <r>
    <x v="1"/>
    <x v="1"/>
    <s v="I"/>
    <s v="Veneto"/>
    <n v="3"/>
    <x v="0"/>
    <x v="51"/>
    <x v="276"/>
    <x v="1"/>
    <s v="-/2018/-/-/-"/>
    <s v="-/2028/-/-/-"/>
    <x v="165"/>
    <n v="2018"/>
    <s v="-/90/-/-"/>
    <s v="Allegrini"/>
    <s v="Verona mit Großfamilie"/>
    <m/>
    <m/>
    <n v="58.5"/>
    <n v="0"/>
  </r>
  <r>
    <x v="4"/>
    <x v="7"/>
    <s v="I"/>
    <s v="Toscana"/>
    <n v="3"/>
    <x v="0"/>
    <x v="141"/>
    <x v="205"/>
    <x v="51"/>
    <s v="-/2018/-/-/-"/>
    <s v="-/2018/-/-/-"/>
    <x v="3"/>
    <n v="2018"/>
    <s v="-/88/-/-"/>
    <s v="Allegrini"/>
    <s v="Verona mit Großfamilie"/>
    <m/>
    <m/>
    <n v="49.5"/>
    <n v="0"/>
  </r>
  <r>
    <x v="1"/>
    <x v="14"/>
    <s v="I"/>
    <s v="Lombardei"/>
    <n v="3"/>
    <x v="0"/>
    <x v="173"/>
    <x v="277"/>
    <x v="1"/>
    <s v="-/-/-/-/-"/>
    <s v="-/-/-/-/-"/>
    <x v="166"/>
    <n v="2018"/>
    <s v="-/-/-/-"/>
    <s v="Comincioli"/>
    <s v="Gardasee mit Moni 2018"/>
    <m/>
    <m/>
    <n v="27"/>
    <n v="0"/>
  </r>
  <r>
    <x v="1"/>
    <x v="5"/>
    <s v="I"/>
    <s v="Lombardei"/>
    <n v="2"/>
    <x v="0"/>
    <x v="173"/>
    <x v="278"/>
    <x v="1"/>
    <s v="-/-/-/-/-"/>
    <s v="-/-/-/-/-"/>
    <x v="18"/>
    <n v="2018"/>
    <s v="-/-/-/DE85"/>
    <s v="Comincioli"/>
    <s v="Gardasee mit Moni 2018"/>
    <m/>
    <m/>
    <n v="32"/>
    <n v="0"/>
  </r>
  <r>
    <x v="1"/>
    <x v="5"/>
    <s v="I"/>
    <s v="Lombardei"/>
    <n v="3"/>
    <x v="0"/>
    <x v="173"/>
    <x v="279"/>
    <x v="1"/>
    <s v="-/-/-/-/-"/>
    <s v="-/-/-/-/-"/>
    <x v="76"/>
    <n v="2018"/>
    <s v="-/-/-/DE84"/>
    <s v="Comincioli"/>
    <s v="Gardasee mit Moni 2018"/>
    <m/>
    <m/>
    <n v="90"/>
    <n v="0"/>
  </r>
  <r>
    <x v="1"/>
    <x v="1"/>
    <s v="A"/>
    <s v="Burgenland"/>
    <n v="0"/>
    <x v="0"/>
    <x v="174"/>
    <x v="280"/>
    <x v="24"/>
    <s v="-/-/-/-/-"/>
    <s v="-/-/-/-/-"/>
    <x v="1"/>
    <n v="2018"/>
    <s v="-/-/-/-"/>
    <s v="Mitbringsel Miri/Georg"/>
    <s v="Mitbringsel Miri/Georg"/>
    <m/>
    <m/>
    <n v="0"/>
    <n v="0"/>
  </r>
  <r>
    <x v="1"/>
    <x v="10"/>
    <s v="D"/>
    <s v="Baden-Württemberg"/>
    <n v="0"/>
    <x v="0"/>
    <x v="175"/>
    <x v="281"/>
    <x v="55"/>
    <s v="-/-/-/-/-"/>
    <s v="-/-/-/-/-"/>
    <x v="1"/>
    <n v="2018"/>
    <s v="-/-/-/-"/>
    <s v="Mitbringsel Hr Mauk"/>
    <s v="Mitbringsel Hr Mauk"/>
    <m/>
    <m/>
    <n v="0"/>
    <n v="0"/>
  </r>
  <r>
    <x v="1"/>
    <x v="5"/>
    <s v="D"/>
    <s v="Baden-Württemberg"/>
    <n v="0"/>
    <x v="0"/>
    <x v="175"/>
    <x v="282"/>
    <x v="55"/>
    <s v="-/-/-/-/-"/>
    <s v="-/-/-/-/-"/>
    <x v="1"/>
    <n v="2018"/>
    <s v="-/-/-/-"/>
    <s v="Mitbringsel Hr Mauk"/>
    <s v="Mitbringsel Hr Mauk"/>
    <m/>
    <m/>
    <n v="0"/>
    <n v="0"/>
  </r>
  <r>
    <x v="2"/>
    <x v="14"/>
    <s v="A"/>
    <s v="Steiermark"/>
    <n v="1"/>
    <x v="1"/>
    <x v="176"/>
    <x v="283"/>
    <x v="56"/>
    <s v="-/-/-/-/-"/>
    <s v="-/-/-/-/-"/>
    <x v="167"/>
    <n v="2018"/>
    <s v="-/-/-/FS95"/>
    <s v="Sattlerhof"/>
    <s v="Pfingstausflug Südsteiermark "/>
    <m/>
    <m/>
    <n v="31.5"/>
    <n v="31.5"/>
  </r>
  <r>
    <x v="4"/>
    <x v="7"/>
    <s v="A"/>
    <s v="Steiermark"/>
    <n v="3"/>
    <x v="3"/>
    <x v="176"/>
    <x v="284"/>
    <x v="15"/>
    <s v="2018/-/-/-/-"/>
    <s v="2026/-/-/-/-"/>
    <x v="14"/>
    <n v="2018"/>
    <s v="90/-/-/-"/>
    <s v="Sattlerhof"/>
    <s v="Pfingstausflug Südsteiermark "/>
    <m/>
    <m/>
    <n v="75"/>
    <n v="75"/>
  </r>
  <r>
    <x v="4"/>
    <x v="1"/>
    <s v="A"/>
    <s v="Steiermark"/>
    <n v="3"/>
    <x v="3"/>
    <x v="176"/>
    <x v="285"/>
    <x v="22"/>
    <s v="2023/-/-/-/-"/>
    <s v="2040/-/-/-/-"/>
    <x v="138"/>
    <n v="2018"/>
    <s v="93+/-/-/FS96"/>
    <s v="Sattlerhof"/>
    <s v="Pfingstausflug Südsteiermark "/>
    <m/>
    <m/>
    <n v="117"/>
    <n v="117"/>
  </r>
  <r>
    <x v="4"/>
    <x v="3"/>
    <s v="A"/>
    <s v="Steiermark"/>
    <n v="1"/>
    <x v="1"/>
    <x v="176"/>
    <x v="286"/>
    <x v="15"/>
    <s v="2024/-/-/-/-"/>
    <s v="2040/-/-/-/-"/>
    <x v="138"/>
    <n v="2018"/>
    <s v="96/-/-/-"/>
    <s v="Sattlerhof"/>
    <s v="Pfingstausflug Südsteiermark "/>
    <m/>
    <m/>
    <n v="39"/>
    <n v="39"/>
  </r>
  <r>
    <x v="4"/>
    <x v="1"/>
    <s v="A"/>
    <s v="Steiermark"/>
    <n v="2"/>
    <x v="2"/>
    <x v="176"/>
    <x v="286"/>
    <x v="15"/>
    <s v="2025/2018/-/-/-"/>
    <s v="2045/2022/-/-/-"/>
    <x v="138"/>
    <n v="2018"/>
    <s v="94/90/-/FS95"/>
    <s v="Sattlerhof"/>
    <s v="Pfingstausflug Südsteiermark "/>
    <m/>
    <m/>
    <n v="78"/>
    <n v="78"/>
  </r>
  <r>
    <x v="4"/>
    <x v="1"/>
    <s v="A"/>
    <s v="Steiermark"/>
    <n v="6"/>
    <x v="0"/>
    <x v="177"/>
    <x v="287"/>
    <x v="22"/>
    <s v="-/-/-/-/-"/>
    <s v="-/-/-/-/-"/>
    <x v="69"/>
    <n v="2018"/>
    <s v="-/-/-/FS91-93"/>
    <s v="Krispel"/>
    <s v="Pfingstausflug Südsteiermark "/>
    <m/>
    <m/>
    <n v="149.39999999999998"/>
    <n v="0"/>
  </r>
  <r>
    <x v="7"/>
    <x v="3"/>
    <s v="A"/>
    <s v="Steiermark"/>
    <n v="1"/>
    <x v="1"/>
    <x v="178"/>
    <x v="288"/>
    <x v="15"/>
    <s v="2021/2021/-/2023/-"/>
    <s v="2038/2027/-/2039/-"/>
    <x v="55"/>
    <n v="2018"/>
    <s v="96+/92/-/95,7"/>
    <s v="Tement"/>
    <s v="Pfingstausflug Südsteiermark "/>
    <m/>
    <m/>
    <n v="80"/>
    <n v="80"/>
  </r>
  <r>
    <x v="4"/>
    <x v="3"/>
    <s v="A"/>
    <s v="Steiermark"/>
    <n v="3"/>
    <x v="3"/>
    <x v="178"/>
    <x v="289"/>
    <x v="22"/>
    <s v="-/-/-/-/-"/>
    <s v="-/-/-/-/-"/>
    <x v="168"/>
    <n v="2018"/>
    <s v="94+/-/-/-"/>
    <s v="Tement"/>
    <s v="Pfingstausflug Südsteiermark "/>
    <m/>
    <m/>
    <n v="119.10000000000001"/>
    <n v="119.10000000000001"/>
  </r>
  <r>
    <x v="4"/>
    <x v="1"/>
    <s v="A"/>
    <s v="Steiermark"/>
    <n v="3"/>
    <x v="3"/>
    <x v="179"/>
    <x v="290"/>
    <x v="22"/>
    <s v="-/-/-/-/-"/>
    <s v="-/-/-/-/-"/>
    <x v="169"/>
    <n v="2018"/>
    <s v="-/-/-/-"/>
    <s v="Polz"/>
    <s v="Pfingstausflug Südsteiermark "/>
    <m/>
    <m/>
    <n v="58.949999999999996"/>
    <n v="58.949999999999996"/>
  </r>
  <r>
    <x v="4"/>
    <x v="3"/>
    <s v="A"/>
    <s v="Steiermark"/>
    <n v="3"/>
    <x v="3"/>
    <x v="179"/>
    <x v="291"/>
    <x v="15"/>
    <s v="2018/-/-/-/-"/>
    <s v="2026/-/-/-/-"/>
    <x v="170"/>
    <n v="2018"/>
    <s v="90/-/-/FS92-94"/>
    <s v="Polz"/>
    <s v="Pfingstausflug Südsteiermark "/>
    <m/>
    <m/>
    <n v="53.849999999999994"/>
    <n v="53.849999999999994"/>
  </r>
  <r>
    <x v="4"/>
    <x v="3"/>
    <s v="A"/>
    <s v="Steiermark"/>
    <n v="3"/>
    <x v="3"/>
    <x v="180"/>
    <x v="292"/>
    <x v="20"/>
    <s v="2021/-/-/-/-"/>
    <s v="2030/-/-/-/-"/>
    <x v="161"/>
    <n v="2018"/>
    <s v="92/-/-/-"/>
    <s v="Neumeister"/>
    <s v="Pfingstausflug Südsteiermark "/>
    <m/>
    <m/>
    <n v="111"/>
    <n v="111"/>
  </r>
  <r>
    <x v="1"/>
    <x v="5"/>
    <s v="F"/>
    <s v="Languedoc"/>
    <n v="0"/>
    <x v="2"/>
    <x v="94"/>
    <x v="152"/>
    <x v="4"/>
    <s v="-/-/-/-/-"/>
    <s v="-/-/-/-/-"/>
    <x v="1"/>
    <n v="2018"/>
    <s v="-/-/-/-"/>
    <s v="Mitbringsel Heidi"/>
    <s v="Grillage mit Altvorderen"/>
    <m/>
    <m/>
    <n v="0"/>
    <n v="0"/>
  </r>
  <r>
    <x v="2"/>
    <x v="16"/>
    <s v="A"/>
    <s v="NÖ"/>
    <n v="0"/>
    <x v="1"/>
    <x v="181"/>
    <x v="293"/>
    <x v="25"/>
    <s v="-/-/-/-/-"/>
    <s v="-/-/-/-/-"/>
    <x v="1"/>
    <n v="2018"/>
    <s v="-/-/-/FS93"/>
    <s v="Weingut Topf"/>
    <s v="Fortbildung Moni 2018"/>
    <m/>
    <m/>
    <n v="0"/>
    <n v="0"/>
  </r>
  <r>
    <x v="4"/>
    <x v="8"/>
    <s v="A"/>
    <s v="NÖ"/>
    <n v="1"/>
    <x v="0"/>
    <x v="181"/>
    <x v="294"/>
    <x v="15"/>
    <s v="-/-/-/-/-"/>
    <s v="-/-/-/-/-"/>
    <x v="171"/>
    <n v="2018"/>
    <s v="-/-/-/FS93,CT87"/>
    <s v="Weingut Topf"/>
    <s v="Fortbildung Moni 2018"/>
    <m/>
    <m/>
    <n v="23.4"/>
    <n v="0"/>
  </r>
  <r>
    <x v="4"/>
    <x v="1"/>
    <s v="A"/>
    <s v="NÖ"/>
    <n v="6"/>
    <x v="3"/>
    <x v="181"/>
    <x v="295"/>
    <x v="22"/>
    <s v="-/-/-/2019/-"/>
    <s v="-/-/-/2020/-"/>
    <x v="172"/>
    <n v="2018"/>
    <s v="-/-/-/CT"/>
    <s v="Weingut Topf"/>
    <s v="Fortbildung Moni 2018"/>
    <m/>
    <m/>
    <n v="133.19999999999999"/>
    <n v="66.599999999999994"/>
  </r>
  <r>
    <x v="4"/>
    <x v="14"/>
    <s v="A"/>
    <s v="NÖ"/>
    <n v="3"/>
    <x v="2"/>
    <x v="181"/>
    <x v="296"/>
    <x v="25"/>
    <s v="-/-/-/-/-"/>
    <s v="-/-/-/-/-"/>
    <x v="173"/>
    <n v="2018"/>
    <s v="-/-/-/FS89-91,CT87"/>
    <s v="Weingut Topf"/>
    <s v="Fortbildung Moni 2018"/>
    <m/>
    <m/>
    <n v="75.900000000000006"/>
    <n v="50.6"/>
  </r>
  <r>
    <x v="4"/>
    <x v="3"/>
    <s v="A"/>
    <s v="NÖ"/>
    <n v="3"/>
    <x v="3"/>
    <x v="181"/>
    <x v="297"/>
    <x v="25"/>
    <s v="-/-/-/-/-"/>
    <s v="-/-/-/-/-"/>
    <x v="174"/>
    <n v="2018"/>
    <s v="-/-/-/FS93-95"/>
    <s v="Weingut Topf"/>
    <s v="Fortbildung Moni 2018"/>
    <m/>
    <m/>
    <n v="97.199999999999989"/>
    <n v="97.199999999999989"/>
  </r>
  <r>
    <x v="4"/>
    <x v="3"/>
    <s v="A"/>
    <s v="NÖ"/>
    <n v="3"/>
    <x v="0"/>
    <x v="181"/>
    <x v="298"/>
    <x v="25"/>
    <s v="-/-/-/-/-"/>
    <s v="-/-/-/-/-"/>
    <x v="175"/>
    <n v="2018"/>
    <s v="-/-/-/FS91,CT86"/>
    <s v="Weingut Topf"/>
    <s v="Fortbildung Moni 2018"/>
    <m/>
    <m/>
    <n v="29.400000000000002"/>
    <n v="0"/>
  </r>
  <r>
    <x v="4"/>
    <x v="7"/>
    <s v="A"/>
    <s v="NÖ"/>
    <n v="3"/>
    <x v="0"/>
    <x v="181"/>
    <x v="299"/>
    <x v="23"/>
    <s v="-/-/-/-/-"/>
    <s v="-/-/-/-/-"/>
    <x v="176"/>
    <n v="2018"/>
    <s v="-/-/-/-"/>
    <s v="Weingut Topf"/>
    <s v="Fortbildung Moni 2018"/>
    <m/>
    <m/>
    <n v="25.799999999999997"/>
    <n v="0"/>
  </r>
  <r>
    <x v="4"/>
    <x v="3"/>
    <s v="A"/>
    <s v="NÖ"/>
    <n v="2"/>
    <x v="2"/>
    <x v="182"/>
    <x v="300"/>
    <x v="25"/>
    <s v="2025/-/-/-/-"/>
    <s v="2040/-/-/-/-"/>
    <x v="177"/>
    <n v="2018"/>
    <s v="(94-96)/-/-/-"/>
    <s v="Bründlmayer"/>
    <s v="Fortbildung Moni 2018"/>
    <m/>
    <m/>
    <n v="93.6"/>
    <n v="93.6"/>
  </r>
  <r>
    <x v="3"/>
    <x v="1"/>
    <s v="I"/>
    <s v="Südtirol"/>
    <n v="0"/>
    <x v="1"/>
    <x v="183"/>
    <x v="301"/>
    <x v="1"/>
    <s v="-/-/-/2017/-"/>
    <s v="-/-/-/2023/-"/>
    <x v="1"/>
    <n v="2018"/>
    <s v="-/-/-/CT88,8"/>
    <s v="Mitbringsel Eva/Martin"/>
    <s v="Mitbringsel Eva/Martin"/>
    <m/>
    <m/>
    <n v="0"/>
    <n v="0"/>
  </r>
  <r>
    <x v="3"/>
    <x v="1"/>
    <s v="F"/>
    <s v="Languedoc"/>
    <n v="0"/>
    <x v="1"/>
    <x v="54"/>
    <x v="87"/>
    <x v="1"/>
    <s v="-/-/-/-/-"/>
    <s v="-/-/-/-/-"/>
    <x v="1"/>
    <n v="2017"/>
    <s v="-/-/-/-"/>
    <s v="Mitbringsel Heidi"/>
    <s v="Mitbringsel Heidi"/>
    <m/>
    <m/>
    <n v="0"/>
    <n v="0"/>
  </r>
  <r>
    <x v="3"/>
    <x v="17"/>
    <s v="I"/>
    <s v="Toscana"/>
    <n v="0"/>
    <x v="0"/>
    <x v="56"/>
    <x v="89"/>
    <x v="1"/>
    <s v="-/-/-/2017/-"/>
    <s v="-/-/-/2021/-"/>
    <x v="0"/>
    <n v="2017"/>
    <s v="-/-/-/CT90,7"/>
    <s v="Mitbringsel Apotheke"/>
    <s v="Mitbringsel Apotheke"/>
    <m/>
    <m/>
    <n v="0"/>
    <n v="0"/>
  </r>
  <r>
    <x v="3"/>
    <x v="14"/>
    <s v="I"/>
    <s v="Südtirol"/>
    <n v="1"/>
    <x v="0"/>
    <x v="138"/>
    <x v="194"/>
    <x v="1"/>
    <s v="-/-/-/2017/-"/>
    <s v="-/-/-/2025/-"/>
    <x v="178"/>
    <n v="2017"/>
    <s v="-/-/-/CT95"/>
    <s v="Kellerei Kaltern"/>
    <s v="Südtirolurlaub 2017"/>
    <m/>
    <m/>
    <n v="69"/>
    <n v="0"/>
  </r>
  <r>
    <x v="4"/>
    <x v="3"/>
    <s v="I"/>
    <s v="Südtirol"/>
    <n v="3"/>
    <x v="0"/>
    <x v="138"/>
    <x v="302"/>
    <x v="25"/>
    <s v="-/-/2018/-/-"/>
    <s v="-/-/2020/-/-"/>
    <x v="16"/>
    <n v="2017"/>
    <s v="-/-/88/-"/>
    <s v="Kellerei Kaltern"/>
    <s v="Südtirolurlaub 2017"/>
    <m/>
    <m/>
    <n v="63"/>
    <n v="0"/>
  </r>
  <r>
    <x v="4"/>
    <x v="3"/>
    <s v="I"/>
    <s v="Südtirol"/>
    <m/>
    <x v="0"/>
    <x v="139"/>
    <x v="303"/>
    <x v="57"/>
    <s v="-/-/-/-/-"/>
    <s v="-/-/-/-/-"/>
    <x v="0"/>
    <n v="2017"/>
    <s v="-/-/-/-"/>
    <s v="Kellerei Kaltern"/>
    <s v="Südtirolurlaub 2017"/>
    <m/>
    <m/>
    <n v="0"/>
    <n v="0"/>
  </r>
  <r>
    <x v="6"/>
    <x v="8"/>
    <s v="I"/>
    <s v="Südtirol"/>
    <n v="3"/>
    <x v="0"/>
    <x v="139"/>
    <x v="304"/>
    <x v="22"/>
    <s v="-/-/-/-/-"/>
    <s v="-/-/-/-/-"/>
    <x v="135"/>
    <n v="2017"/>
    <s v="-/-/-/-"/>
    <s v="Kellerei Kaltern"/>
    <s v="Südtirolurlaub 2017"/>
    <m/>
    <m/>
    <n v="59.699999999999996"/>
    <n v="0"/>
  </r>
  <r>
    <x v="2"/>
    <x v="3"/>
    <s v="I"/>
    <s v="Südtirol"/>
    <n v="1"/>
    <x v="1"/>
    <x v="156"/>
    <x v="305"/>
    <x v="30"/>
    <s v="2018/-/2018/-/-"/>
    <s v="2024/-/2021/-/-"/>
    <x v="16"/>
    <n v="2017"/>
    <s v="91/-/93/CT92"/>
    <s v="Franz Haas"/>
    <s v="Südtirolurlaub 2017"/>
    <m/>
    <m/>
    <n v="21"/>
    <n v="21"/>
  </r>
  <r>
    <x v="4"/>
    <x v="1"/>
    <s v="I"/>
    <s v="Südtirol"/>
    <m/>
    <x v="0"/>
    <x v="156"/>
    <x v="306"/>
    <x v="18"/>
    <s v="-/-/-/-/-"/>
    <s v="-/-/-/-/-"/>
    <x v="0"/>
    <n v="2017"/>
    <s v="-/-/-/-"/>
    <s v="Franz Haas"/>
    <s v="Südtirolurlaub 2017"/>
    <m/>
    <m/>
    <n v="0"/>
    <n v="0"/>
  </r>
  <r>
    <x v="1"/>
    <x v="1"/>
    <s v="I"/>
    <s v="Südtirol"/>
    <n v="1"/>
    <x v="0"/>
    <x v="156"/>
    <x v="307"/>
    <x v="1"/>
    <s v="-/-/-/-/-"/>
    <s v="-/-/-/-/-"/>
    <x v="19"/>
    <n v="2017"/>
    <s v="-/-/-/-"/>
    <s v="Franz Haas"/>
    <s v="Südtirolurlaub 2017"/>
    <m/>
    <m/>
    <n v="24"/>
    <n v="0"/>
  </r>
  <r>
    <x v="1"/>
    <x v="1"/>
    <s v="I"/>
    <s v="Südtirol"/>
    <n v="2"/>
    <x v="0"/>
    <x v="156"/>
    <x v="209"/>
    <x v="3"/>
    <s v="-/-/-/-/-"/>
    <s v="-/-/-/-/-"/>
    <x v="179"/>
    <n v="2017"/>
    <s v="-/-/-/-"/>
    <s v="Franz Haas"/>
    <s v="Südtirolurlaub 2017"/>
    <m/>
    <m/>
    <n v="37"/>
    <n v="0"/>
  </r>
  <r>
    <x v="4"/>
    <x v="3"/>
    <s v="I"/>
    <s v="Südtirol"/>
    <n v="3"/>
    <x v="1"/>
    <x v="156"/>
    <x v="308"/>
    <x v="6"/>
    <s v="2018/-/-/-/-"/>
    <s v="2024/-/-/-/-"/>
    <x v="4"/>
    <n v="2017"/>
    <s v="92+/-/-/-"/>
    <s v="Franz Haas"/>
    <s v="Südtirolurlaub 2017"/>
    <m/>
    <m/>
    <n v="54"/>
    <n v="18"/>
  </r>
  <r>
    <x v="1"/>
    <x v="14"/>
    <s v="I"/>
    <s v="Südtirol"/>
    <n v="1"/>
    <x v="1"/>
    <x v="184"/>
    <x v="309"/>
    <x v="1"/>
    <s v="-/-/2020/-/-"/>
    <s v="-/-/2025/2022/-"/>
    <x v="180"/>
    <n v="2017"/>
    <s v="-/-/91/90,5"/>
    <s v="Lageder"/>
    <s v="Südtirolurlaub 2017"/>
    <m/>
    <m/>
    <n v="41.6"/>
    <n v="41.6"/>
  </r>
  <r>
    <x v="1"/>
    <x v="14"/>
    <s v="I"/>
    <s v="Südtirol"/>
    <n v="2"/>
    <x v="0"/>
    <x v="184"/>
    <x v="310"/>
    <x v="3"/>
    <s v="-/-/-/2020/2016"/>
    <s v="-/-/-/2025/2028"/>
    <x v="181"/>
    <n v="2017"/>
    <s v="-/-/-/-"/>
    <s v="Lageder"/>
    <s v="Südtirolurlaub 2017"/>
    <m/>
    <m/>
    <n v="77.2"/>
    <n v="0"/>
  </r>
  <r>
    <x v="1"/>
    <x v="5"/>
    <s v="I"/>
    <s v="Südtirol"/>
    <n v="3"/>
    <x v="0"/>
    <x v="184"/>
    <x v="311"/>
    <x v="17"/>
    <s v="-/-/-/-/-"/>
    <s v="-/-/-/-/-"/>
    <x v="5"/>
    <n v="2017"/>
    <s v="-/-/-/CT90"/>
    <s v="Lageder"/>
    <s v="Südtirolurlaub 2017"/>
    <m/>
    <m/>
    <n v="73.5"/>
    <n v="0"/>
  </r>
  <r>
    <x v="1"/>
    <x v="3"/>
    <s v="I"/>
    <s v="Südtirol"/>
    <n v="3"/>
    <x v="3"/>
    <x v="86"/>
    <x v="312"/>
    <x v="17"/>
    <s v="-/-/-/-/-"/>
    <s v="-/-/-/-/-"/>
    <x v="182"/>
    <n v="2017"/>
    <s v="-/-/-/-"/>
    <s v="Schlosskellerei Turmhof"/>
    <s v="Südtirolurlaub 2017"/>
    <m/>
    <m/>
    <n v="40.799999999999997"/>
    <n v="40.799999999999997"/>
  </r>
  <r>
    <x v="4"/>
    <x v="3"/>
    <s v="I"/>
    <s v="Südtirol"/>
    <n v="1"/>
    <x v="0"/>
    <x v="185"/>
    <x v="313"/>
    <x v="58"/>
    <s v="-/-/-/-/-"/>
    <s v="-/-/-/-/-"/>
    <x v="183"/>
    <n v="2017"/>
    <s v="-/-/-/-"/>
    <s v="Weingut Kornell"/>
    <s v="Südtirolurlaub 2017"/>
    <m/>
    <m/>
    <n v="27"/>
    <n v="0"/>
  </r>
  <r>
    <x v="4"/>
    <x v="3"/>
    <s v="I"/>
    <s v="Südtirol"/>
    <n v="2"/>
    <x v="0"/>
    <x v="185"/>
    <x v="314"/>
    <x v="15"/>
    <s v="-/-/-/-/-"/>
    <s v="-/-/-/-/-"/>
    <x v="183"/>
    <n v="2017"/>
    <s v="-/-/-/-"/>
    <s v="Weingut Kornell"/>
    <s v="Südtirolurlaub 2017"/>
    <m/>
    <m/>
    <n v="54"/>
    <n v="0"/>
  </r>
  <r>
    <x v="1"/>
    <x v="1"/>
    <s v="I"/>
    <s v="Südtirol"/>
    <n v="3"/>
    <x v="1"/>
    <x v="186"/>
    <x v="146"/>
    <x v="17"/>
    <s v="2018/2018/-/-/-"/>
    <s v="2024/2025/-/-/-"/>
    <x v="68"/>
    <n v="2017"/>
    <s v="91/91/-/-"/>
    <s v="Kellerei Terlan"/>
    <s v="Südtirolurlaub 2017"/>
    <m/>
    <m/>
    <n v="49.800000000000004"/>
    <n v="16.600000000000001"/>
  </r>
  <r>
    <x v="4"/>
    <x v="1"/>
    <s v="I"/>
    <s v="Südtirol"/>
    <n v="1"/>
    <x v="1"/>
    <x v="186"/>
    <x v="315"/>
    <x v="6"/>
    <s v="2018/2018/-/-/-"/>
    <s v="2028/2023/-/-/-"/>
    <x v="184"/>
    <n v="2017"/>
    <s v="94/91/-/CT92,VI92"/>
    <s v="Kellerei Terlan"/>
    <s v="Südtirolurlaub 2017"/>
    <m/>
    <m/>
    <n v="31.4"/>
    <n v="31.4"/>
  </r>
  <r>
    <x v="4"/>
    <x v="1"/>
    <s v="I"/>
    <s v="Südtirol"/>
    <n v="3"/>
    <x v="2"/>
    <x v="186"/>
    <x v="316"/>
    <x v="15"/>
    <s v="2017/2017/-/-/-"/>
    <s v="2024/2025/-/-/-"/>
    <x v="184"/>
    <n v="2017"/>
    <s v="93/90/-/-"/>
    <s v="Kellerei Terlan"/>
    <s v="Südtirolurlaub 2017"/>
    <m/>
    <m/>
    <n v="94.199999999999989"/>
    <n v="62.8"/>
  </r>
  <r>
    <x v="2"/>
    <x v="14"/>
    <s v="I"/>
    <s v="Südtirol"/>
    <n v="1"/>
    <x v="1"/>
    <x v="52"/>
    <x v="77"/>
    <x v="59"/>
    <s v="-/-/-/-/-"/>
    <s v="-/-/-/-/-"/>
    <x v="5"/>
    <n v="2017"/>
    <s v="-/-/-/-"/>
    <s v="Schreckbichl"/>
    <s v="Südtirolurlaub 2017"/>
    <m/>
    <m/>
    <n v="24.5"/>
    <n v="24.5"/>
  </r>
  <r>
    <x v="7"/>
    <x v="1"/>
    <s v="I"/>
    <s v="Südtirol"/>
    <n v="2"/>
    <x v="2"/>
    <x v="52"/>
    <x v="239"/>
    <x v="22"/>
    <s v="2017/-/2018/2018/-"/>
    <s v="2024/-/2020/2025/-"/>
    <x v="185"/>
    <n v="2017"/>
    <s v="93/-/88/91,4"/>
    <s v="Schreckbichl"/>
    <s v="Südtirolurlaub 2017"/>
    <m/>
    <m/>
    <n v="94"/>
    <n v="94"/>
  </r>
  <r>
    <x v="1"/>
    <x v="14"/>
    <s v="I"/>
    <s v="Südtirol"/>
    <n v="1"/>
    <x v="1"/>
    <x v="52"/>
    <x v="240"/>
    <x v="4"/>
    <s v="2017/-/-/2019/-"/>
    <s v="2028/-/-/2029/-"/>
    <x v="186"/>
    <n v="2017"/>
    <s v="94/-/-/-"/>
    <s v="Kellerei Schreckbichl"/>
    <s v="Südtirolurlaub 2017"/>
    <m/>
    <m/>
    <n v="52.9"/>
    <n v="52.9"/>
  </r>
  <r>
    <x v="1"/>
    <x v="8"/>
    <s v="I"/>
    <s v="Südtirol"/>
    <n v="2"/>
    <x v="0"/>
    <x v="52"/>
    <x v="317"/>
    <x v="3"/>
    <s v="-/-/-/-/-"/>
    <s v="-/-/-/-/-"/>
    <x v="187"/>
    <n v="2017"/>
    <s v="-/-/-/FS93"/>
    <s v="Kellerei Schreckbichl"/>
    <s v="Südtirolurlaub 2017"/>
    <m/>
    <m/>
    <n v="93"/>
    <n v="0"/>
  </r>
  <r>
    <x v="1"/>
    <x v="1"/>
    <s v="I"/>
    <s v="Südtirol"/>
    <n v="3"/>
    <x v="0"/>
    <x v="52"/>
    <x v="78"/>
    <x v="32"/>
    <s v="-/-/-/2018/-"/>
    <s v="-/-/-/2020/-"/>
    <x v="188"/>
    <n v="2017"/>
    <s v="-/-/-/CT"/>
    <s v="Kellerei Schreckbichl"/>
    <s v="Südtirolurlaub 2017"/>
    <m/>
    <m/>
    <n v="85.5"/>
    <n v="0"/>
  </r>
  <r>
    <x v="1"/>
    <x v="10"/>
    <s v="I"/>
    <s v="Südtirol"/>
    <m/>
    <x v="0"/>
    <x v="52"/>
    <x v="80"/>
    <x v="17"/>
    <s v="-/-/-/2019/-"/>
    <s v="-/-/-/2024/-"/>
    <x v="0"/>
    <n v="2017"/>
    <s v="-/-/-/CT"/>
    <s v="Kellerei Schreckbichl"/>
    <s v="Südtirolurlaub 2017"/>
    <m/>
    <m/>
    <n v="0"/>
    <n v="0"/>
  </r>
  <r>
    <x v="1"/>
    <x v="1"/>
    <s v="I"/>
    <s v="Südtirol"/>
    <n v="3"/>
    <x v="7"/>
    <x v="52"/>
    <x v="81"/>
    <x v="1"/>
    <s v="-/-/-/-/-"/>
    <s v="-/-/-/-/-"/>
    <x v="66"/>
    <n v="2017"/>
    <s v="-/-/-/90"/>
    <s v="Kellerei Schreckbichl"/>
    <s v="Südtirolurlaub 2017"/>
    <m/>
    <m/>
    <n v="76.5"/>
    <n v="0"/>
  </r>
  <r>
    <x v="1"/>
    <x v="1"/>
    <s v="I"/>
    <s v="Südtirol"/>
    <n v="1"/>
    <x v="1"/>
    <x v="187"/>
    <x v="318"/>
    <x v="1"/>
    <s v="2019/-/2018/-/-"/>
    <s v="2030/-/2021/-/-"/>
    <x v="12"/>
    <n v="2017"/>
    <s v="93/-/90/-"/>
    <s v="Manincor"/>
    <s v="Südtirolurlaub 2017"/>
    <m/>
    <m/>
    <n v="57"/>
    <n v="57"/>
  </r>
  <r>
    <x v="1"/>
    <x v="1"/>
    <s v="I"/>
    <s v="Südtirol"/>
    <n v="3"/>
    <x v="2"/>
    <x v="187"/>
    <x v="319"/>
    <x v="1"/>
    <s v="-/-/2018/-/-"/>
    <s v="-/-/2022/-/-"/>
    <x v="66"/>
    <n v="2017"/>
    <s v="-/-/91/-"/>
    <s v="Manincor"/>
    <s v="Südtirolurlaub 2017"/>
    <m/>
    <m/>
    <n v="76.5"/>
    <n v="51"/>
  </r>
  <r>
    <x v="1"/>
    <x v="1"/>
    <s v="I"/>
    <s v="Südtirol"/>
    <n v="2"/>
    <x v="2"/>
    <x v="187"/>
    <x v="320"/>
    <x v="17"/>
    <s v="-/-/-/-/-"/>
    <s v="-/-/-/-/-"/>
    <x v="189"/>
    <n v="2017"/>
    <s v="-/-/-/-"/>
    <s v="Manincor"/>
    <s v="Südtirolurlaub 2017"/>
    <m/>
    <m/>
    <n v="43"/>
    <n v="43"/>
  </r>
  <r>
    <x v="4"/>
    <x v="3"/>
    <s v="I"/>
    <s v="Südtirol"/>
    <m/>
    <x v="0"/>
    <x v="187"/>
    <x v="321"/>
    <x v="15"/>
    <s v="-/-/-/-/-"/>
    <s v="-/-/-/-/-"/>
    <x v="0"/>
    <n v="2017"/>
    <s v="-/-/-/CT88"/>
    <s v="Manincor"/>
    <s v="Südtirolurlaub 2017"/>
    <m/>
    <m/>
    <n v="0"/>
    <n v="0"/>
  </r>
  <r>
    <x v="4"/>
    <x v="3"/>
    <s v="I"/>
    <s v="Südtirol"/>
    <n v="2"/>
    <x v="2"/>
    <x v="187"/>
    <x v="322"/>
    <x v="22"/>
    <s v="2018/-/2018/-/-"/>
    <s v="2025/-/2020/-/-"/>
    <x v="164"/>
    <n v="2017"/>
    <s v="92/-/88/CT92,8"/>
    <s v="Manincor"/>
    <s v="Südtirolurlaub 2017"/>
    <m/>
    <m/>
    <n v="41"/>
    <n v="41"/>
  </r>
  <r>
    <x v="4"/>
    <x v="3"/>
    <s v="I"/>
    <s v="Südtirol"/>
    <n v="2"/>
    <x v="0"/>
    <x v="187"/>
    <x v="323"/>
    <x v="18"/>
    <s v="2018/-/2018/-/-"/>
    <s v="2026/-/2022/-/-"/>
    <x v="164"/>
    <n v="2017"/>
    <s v="92+/-/91/-"/>
    <s v="Manincor"/>
    <s v="Südtirolurlaub 2017"/>
    <m/>
    <m/>
    <n v="41"/>
    <n v="0"/>
  </r>
  <r>
    <x v="1"/>
    <x v="1"/>
    <s v="I"/>
    <s v="Südtirol"/>
    <n v="3"/>
    <x v="0"/>
    <x v="53"/>
    <x v="324"/>
    <x v="1"/>
    <s v="-/-/-/-/-"/>
    <s v="-/-/-/-/-"/>
    <x v="190"/>
    <n v="2017"/>
    <s v="-/-/-/CT90"/>
    <s v="Cantina Girlan"/>
    <s v="Südtirolurlaub 2017"/>
    <m/>
    <m/>
    <n v="37.799999999999997"/>
    <n v="0"/>
  </r>
  <r>
    <x v="1"/>
    <x v="1"/>
    <s v="I"/>
    <s v="Südtirol"/>
    <n v="3"/>
    <x v="0"/>
    <x v="53"/>
    <x v="325"/>
    <x v="4"/>
    <s v="-/-/-/-/-"/>
    <s v="-/-/-/-/-"/>
    <x v="190"/>
    <n v="2017"/>
    <s v="-/-/-/-"/>
    <s v="Cantina Girlan"/>
    <s v="Südtirolurlaub 2017"/>
    <m/>
    <m/>
    <n v="37.799999999999997"/>
    <n v="0"/>
  </r>
  <r>
    <x v="6"/>
    <x v="0"/>
    <s v="I"/>
    <s v="Südtirol"/>
    <n v="6"/>
    <x v="0"/>
    <x v="188"/>
    <x v="38"/>
    <x v="6"/>
    <s v="-/-/-/-/-"/>
    <s v="-/-/-/-/-"/>
    <x v="4"/>
    <n v="2017"/>
    <s v="-/-/-/-"/>
    <s v="Cantina Girlan"/>
    <s v="Südtirolurlaub 2017"/>
    <m/>
    <m/>
    <n v="108"/>
    <n v="0"/>
  </r>
  <r>
    <x v="3"/>
    <x v="14"/>
    <s v="I"/>
    <s v="Sizilien"/>
    <n v="1"/>
    <x v="0"/>
    <x v="81"/>
    <x v="326"/>
    <x v="1"/>
    <s v="2016/-/2017/-/-"/>
    <s v="2019/-/2020/-/-"/>
    <x v="2"/>
    <n v="2017"/>
    <s v="86?/-/90/CT88"/>
    <s v="Mailversand Tenuta di Castellaro"/>
    <s v="keine Magnum vor Ort"/>
    <m/>
    <m/>
    <n v="38"/>
    <n v="0"/>
  </r>
  <r>
    <x v="4"/>
    <x v="3"/>
    <s v="I"/>
    <s v="Toscana"/>
    <n v="3"/>
    <x v="0"/>
    <x v="141"/>
    <x v="205"/>
    <x v="51"/>
    <s v="2017/2017/-/-/-"/>
    <s v="2020/2017/-/-/-"/>
    <x v="18"/>
    <n v="2017"/>
    <s v="91/84/-/CT88,3"/>
    <s v="Allegrini"/>
    <s v="Hostaria Verona 2017"/>
    <m/>
    <m/>
    <n v="48"/>
    <n v="0"/>
  </r>
  <r>
    <x v="2"/>
    <x v="5"/>
    <s v="I"/>
    <s v="Veneto"/>
    <n v="1"/>
    <x v="1"/>
    <x v="51"/>
    <x v="234"/>
    <x v="1"/>
    <s v="-/-/-/-/-"/>
    <s v="-/-/-/-/-"/>
    <x v="155"/>
    <n v="2017"/>
    <s v="-/-/-/-"/>
    <s v="Allegrini"/>
    <s v="Hostaria Verona 2017"/>
    <m/>
    <m/>
    <n v="36"/>
    <n v="36"/>
  </r>
  <r>
    <x v="1"/>
    <x v="14"/>
    <s v="I"/>
    <s v="Veneto"/>
    <n v="1"/>
    <x v="1"/>
    <x v="51"/>
    <x v="75"/>
    <x v="1"/>
    <s v="-/2017/2020/-/-"/>
    <s v="-/2030/2032/-/-"/>
    <x v="191"/>
    <n v="2017"/>
    <s v="-/93/93/-"/>
    <s v="Allegrini"/>
    <s v="Hostaria Verona 2017"/>
    <m/>
    <m/>
    <n v="58.5"/>
    <n v="58.5"/>
  </r>
  <r>
    <x v="1"/>
    <x v="10"/>
    <s v="I"/>
    <s v="Veneto"/>
    <n v="3"/>
    <x v="0"/>
    <x v="51"/>
    <x v="276"/>
    <x v="1"/>
    <s v="-/2017/-/-/-"/>
    <s v="-/2024/-/-/-"/>
    <x v="165"/>
    <n v="2017"/>
    <s v="-/91/-/-"/>
    <s v="Allegrini"/>
    <s v="Hostaria Verona 2017"/>
    <m/>
    <m/>
    <n v="58.5"/>
    <n v="0"/>
  </r>
  <r>
    <x v="1"/>
    <x v="10"/>
    <s v="I"/>
    <s v="Veneto"/>
    <n v="3"/>
    <x v="0"/>
    <x v="51"/>
    <x v="327"/>
    <x v="1"/>
    <s v="-/2017/-/-/-"/>
    <s v="-/2020/-/-/-"/>
    <x v="80"/>
    <n v="2017"/>
    <s v="-/89/-/-"/>
    <s v="Allegrini"/>
    <s v="Hostaria Verona 2017"/>
    <m/>
    <m/>
    <n v="43.5"/>
    <n v="0"/>
  </r>
  <r>
    <x v="4"/>
    <x v="17"/>
    <s v="D"/>
    <s v="Rheinland-Pfalz"/>
    <n v="1"/>
    <x v="0"/>
    <x v="189"/>
    <x v="328"/>
    <x v="25"/>
    <s v="-/-/-/-/-"/>
    <s v="-/-/-/-/-"/>
    <x v="1"/>
    <n v="2017"/>
    <s v="-/-/-/-"/>
    <s v="Mitbringsel Georg Vallendar"/>
    <s v="Mitbringsel Georg Vallendar"/>
    <m/>
    <m/>
    <n v="0"/>
    <n v="0"/>
  </r>
  <r>
    <x v="2"/>
    <x v="17"/>
    <s v="D"/>
    <s v="Rheinland-Pfalz"/>
    <n v="1"/>
    <x v="1"/>
    <x v="189"/>
    <x v="329"/>
    <x v="25"/>
    <s v="-/-/-/-/-"/>
    <s v="-/-/-/-/-"/>
    <x v="1"/>
    <n v="2017"/>
    <s v="-/-/-/-"/>
    <s v="Mitbringsel Georg Vallendar"/>
    <s v="Mitbringsel Georg Vallendar"/>
    <m/>
    <m/>
    <n v="0"/>
    <n v="0"/>
  </r>
  <r>
    <x v="1"/>
    <x v="14"/>
    <s v="F"/>
    <s v="Provence"/>
    <n v="3"/>
    <x v="3"/>
    <x v="162"/>
    <x v="330"/>
    <x v="1"/>
    <s v="2017/2017/2020/-/-"/>
    <s v="2025/2023/2026/-/-"/>
    <x v="1"/>
    <n v="2017"/>
    <s v="89+/91/91/-"/>
    <s v="Mitbringsel Eltern"/>
    <s v="Mitbringsel Eltern"/>
    <m/>
    <m/>
    <n v="0"/>
    <n v="0"/>
  </r>
  <r>
    <x v="4"/>
    <x v="10"/>
    <s v="I"/>
    <s v="Veneto"/>
    <n v="3"/>
    <x v="0"/>
    <x v="190"/>
    <x v="331"/>
    <x v="6"/>
    <s v="-/-/2017/-/-"/>
    <s v="-/-/2020/-/-"/>
    <x v="49"/>
    <n v="2017"/>
    <s v="-/-/90/CT88"/>
    <s v="Mitbringsel Ursula/Poldi"/>
    <s v="Mitbringsel Ursula/Poldi"/>
    <m/>
    <m/>
    <n v="34.5"/>
    <n v="0"/>
  </r>
  <r>
    <x v="1"/>
    <x v="5"/>
    <s v="I"/>
    <s v="Veneto"/>
    <n v="3"/>
    <x v="0"/>
    <x v="190"/>
    <x v="332"/>
    <x v="1"/>
    <s v="-/-/-/-/-"/>
    <s v="-/-/-/-/-"/>
    <x v="19"/>
    <n v="2017"/>
    <s v="-/-/-/CT91,7"/>
    <s v="Mitbringsel Ursula/Poldi"/>
    <s v="Mitbringsel Ursula/Poldi"/>
    <m/>
    <m/>
    <n v="72"/>
    <n v="0"/>
  </r>
  <r>
    <x v="4"/>
    <x v="10"/>
    <s v="I"/>
    <s v="Trient"/>
    <n v="6"/>
    <x v="4"/>
    <x v="136"/>
    <x v="242"/>
    <x v="25"/>
    <s v="2017/-/-/-/-"/>
    <s v="2024/-/-/-/-"/>
    <x v="27"/>
    <n v="2017"/>
    <s v="90+/-/-/91"/>
    <s v="San Leonardo"/>
    <s v="Kurzurlaub Gardasee 2017/II"/>
    <m/>
    <m/>
    <n v="186"/>
    <n v="124"/>
  </r>
  <r>
    <x v="3"/>
    <x v="8"/>
    <s v="I"/>
    <s v="Trient"/>
    <n v="1"/>
    <x v="1"/>
    <x v="136"/>
    <x v="185"/>
    <x v="1"/>
    <s v="2020/2018/2018/2019/-"/>
    <s v="2035/2028/2025/2031/-"/>
    <x v="29"/>
    <n v="2017"/>
    <s v="93/92/91/92,8"/>
    <s v="San Leonardo"/>
    <s v="Kurzurlaub Gardasee 2017/II"/>
    <m/>
    <m/>
    <n v="100"/>
    <n v="100"/>
  </r>
  <r>
    <x v="3"/>
    <x v="10"/>
    <s v="I"/>
    <s v="Trient"/>
    <n v="0"/>
    <x v="0"/>
    <x v="136"/>
    <x v="333"/>
    <x v="1"/>
    <s v="2017/2018/-/-/-"/>
    <s v="2020/2023/-/-/-"/>
    <x v="1"/>
    <n v="2017"/>
    <s v="88/89/-/-"/>
    <s v="San Leonardo"/>
    <s v="Kurzurlaub Gardasee 2017/II"/>
    <m/>
    <m/>
    <n v="0"/>
    <n v="0"/>
  </r>
  <r>
    <x v="1"/>
    <x v="8"/>
    <s v="I"/>
    <s v="Trient"/>
    <n v="3"/>
    <x v="0"/>
    <x v="136"/>
    <x v="334"/>
    <x v="1"/>
    <s v="2017/2018/2018/-/-"/>
    <s v="2025/2026/2022/-/-"/>
    <x v="43"/>
    <n v="2017"/>
    <s v="90/90/90/-"/>
    <s v="San Leonardo"/>
    <s v="Kurzurlaub Gardasee 2017/II"/>
    <m/>
    <m/>
    <n v="66"/>
    <n v="0"/>
  </r>
  <r>
    <x v="1"/>
    <x v="8"/>
    <s v="I"/>
    <s v="Trient"/>
    <n v="3"/>
    <x v="2"/>
    <x v="136"/>
    <x v="185"/>
    <x v="1"/>
    <s v="2020/2018/2018/2019/-"/>
    <s v="2035/2028/2025/2031/-"/>
    <x v="21"/>
    <n v="2017"/>
    <s v="93/92/91/92,8"/>
    <s v="San Leonardo"/>
    <s v="Kurzurlaub Gardasee 2017/II"/>
    <m/>
    <m/>
    <n v="150"/>
    <n v="100"/>
  </r>
  <r>
    <x v="1"/>
    <x v="1"/>
    <s v="I"/>
    <s v="Südtirol"/>
    <m/>
    <x v="0"/>
    <x v="183"/>
    <x v="301"/>
    <x v="1"/>
    <s v="-/-/-/2017/-"/>
    <s v="-/-/-/2023/-"/>
    <x v="137"/>
    <n v="2017"/>
    <s v="-/-/-/CT88,8"/>
    <s v="Kellerei Tramin"/>
    <s v="Geschenk Hannas"/>
    <m/>
    <m/>
    <n v="0"/>
    <n v="0"/>
  </r>
  <r>
    <x v="4"/>
    <x v="10"/>
    <s v="I"/>
    <s v="Südtirol"/>
    <n v="1"/>
    <x v="1"/>
    <x v="191"/>
    <x v="335"/>
    <x v="25"/>
    <s v="-/-/-/2019/-"/>
    <s v="-/-/-/2024/-"/>
    <x v="126"/>
    <n v="2017"/>
    <s v="-/-/-/CT90"/>
    <s v="Bozen"/>
    <s v="Geburtstag Lilli"/>
    <m/>
    <m/>
    <n v="22.9"/>
    <n v="22.9"/>
  </r>
  <r>
    <x v="1"/>
    <x v="10"/>
    <s v="I"/>
    <s v="Südtirol"/>
    <n v="1"/>
    <x v="1"/>
    <x v="186"/>
    <x v="336"/>
    <x v="17"/>
    <s v="2017/-/-/-/-"/>
    <s v="2024/-/-/-/-"/>
    <x v="192"/>
    <n v="2017"/>
    <s v="89/-/-/CT89,7"/>
    <s v="Bozen"/>
    <s v="Geburtstag Lilli"/>
    <m/>
    <m/>
    <n v="36.5"/>
    <n v="36.5"/>
  </r>
  <r>
    <x v="1"/>
    <x v="10"/>
    <s v="I"/>
    <s v="Sizilien"/>
    <n v="1"/>
    <x v="0"/>
    <x v="192"/>
    <x v="337"/>
    <x v="60"/>
    <s v="2016/2016/2016/-/-"/>
    <s v="2023/2019/2018/-/-"/>
    <x v="40"/>
    <n v="2017"/>
    <s v="93/88/90+/CT90,4"/>
    <s v="Il Buongustaio/Randazzo"/>
    <s v="Urlaub 2017"/>
    <m/>
    <m/>
    <n v="20"/>
    <n v="0"/>
  </r>
  <r>
    <x v="1"/>
    <x v="1"/>
    <s v="I"/>
    <s v="Sizilien"/>
    <n v="1"/>
    <x v="0"/>
    <x v="192"/>
    <x v="338"/>
    <x v="1"/>
    <s v="2016/-/2016/-/-"/>
    <s v="2022/-/2017/-/-"/>
    <x v="81"/>
    <n v="2017"/>
    <s v="92+/-/89/-"/>
    <s v="Il Buongustaio/Randazzo"/>
    <s v="Urlaub 2017"/>
    <m/>
    <m/>
    <n v="15"/>
    <n v="0"/>
  </r>
  <r>
    <x v="1"/>
    <x v="8"/>
    <s v="I"/>
    <s v="Sizilien"/>
    <n v="1"/>
    <x v="0"/>
    <x v="193"/>
    <x v="339"/>
    <x v="26"/>
    <s v="-/-/-/-/-"/>
    <s v="-/-/-/-/-"/>
    <x v="76"/>
    <n v="2017"/>
    <s v="-/-/-/-"/>
    <s v="Il Buongustaio/Randazzo"/>
    <s v="Urlaub 2017"/>
    <m/>
    <m/>
    <n v="30"/>
    <n v="0"/>
  </r>
  <r>
    <x v="1"/>
    <x v="1"/>
    <s v="I"/>
    <s v="Sizilien"/>
    <n v="1"/>
    <x v="0"/>
    <x v="194"/>
    <x v="340"/>
    <x v="1"/>
    <s v="-/-/2020/-/-"/>
    <s v="-/-/2025/-/-"/>
    <x v="79"/>
    <n v="2017"/>
    <s v="-/-/92+/VI92+"/>
    <s v="Il Buongustaio/Randazzo"/>
    <s v="Urlaub 2017"/>
    <m/>
    <m/>
    <n v="28"/>
    <n v="0"/>
  </r>
  <r>
    <x v="4"/>
    <x v="1"/>
    <s v="I"/>
    <s v="Sizilien"/>
    <n v="3"/>
    <x v="0"/>
    <x v="77"/>
    <x v="19"/>
    <x v="22"/>
    <s v="-/2017/-/2018/-"/>
    <s v="-/2025/-/2022/-"/>
    <x v="19"/>
    <n v="2017"/>
    <s v="-/91/-/87,3"/>
    <s v="DiVino/"/>
    <s v="Urlaub 2017"/>
    <m/>
    <m/>
    <n v="72"/>
    <n v="0"/>
  </r>
  <r>
    <x v="2"/>
    <x v="8"/>
    <s v="I"/>
    <s v="Sizilien"/>
    <n v="1"/>
    <x v="0"/>
    <x v="195"/>
    <x v="341"/>
    <x v="38"/>
    <s v="-/-/-/-/-"/>
    <s v="-/-/-/-/-"/>
    <x v="79"/>
    <n v="2017"/>
    <s v="-/-/-/-"/>
    <s v="Laise/Lipari"/>
    <s v="Urlaub 2017"/>
    <m/>
    <m/>
    <n v="28"/>
    <n v="0"/>
  </r>
  <r>
    <x v="2"/>
    <x v="8"/>
    <s v="I"/>
    <s v="Sizilien"/>
    <n v="1"/>
    <x v="0"/>
    <x v="196"/>
    <x v="341"/>
    <x v="38"/>
    <s v="-/-/2017/-/-"/>
    <s v="-/-/2023/-/-"/>
    <x v="30"/>
    <n v="2017"/>
    <s v="-/-/93/-"/>
    <s v="Laise/Lipari"/>
    <s v="Urlaub 2017"/>
    <m/>
    <m/>
    <n v="34"/>
    <n v="0"/>
  </r>
  <r>
    <x v="2"/>
    <x v="3"/>
    <s v="I"/>
    <s v="Sizilien"/>
    <n v="1"/>
    <x v="0"/>
    <x v="197"/>
    <x v="341"/>
    <x v="38"/>
    <s v="-/-/-/-/-"/>
    <s v="-/-/-/-/-"/>
    <x v="79"/>
    <n v="2017"/>
    <s v="-/-/-/-"/>
    <s v="Laise/Lipari"/>
    <s v="Urlaub 2017"/>
    <m/>
    <m/>
    <n v="28"/>
    <n v="0"/>
  </r>
  <r>
    <x v="4"/>
    <x v="10"/>
    <s v="I"/>
    <s v="Sizilien"/>
    <n v="2"/>
    <x v="0"/>
    <x v="78"/>
    <x v="342"/>
    <x v="37"/>
    <s v="-/-/2015/-/-"/>
    <s v="-/-/2018/-/-"/>
    <x v="1"/>
    <n v="2017"/>
    <s v="-/-/90/CT88,5"/>
    <s v="I Vigneri"/>
    <s v="Urlaub 2017"/>
    <m/>
    <m/>
    <n v="0"/>
    <n v="0"/>
  </r>
  <r>
    <x v="4"/>
    <x v="10"/>
    <s v="I"/>
    <s v="Sizilien"/>
    <n v="3"/>
    <x v="0"/>
    <x v="78"/>
    <x v="343"/>
    <x v="37"/>
    <s v="2017/-/2019/-/-"/>
    <s v="2024/-/2024/-/-"/>
    <x v="76"/>
    <n v="2017"/>
    <s v="93+/-/90/VI90"/>
    <s v="I Vigneri"/>
    <s v="Urlaub 2017"/>
    <m/>
    <m/>
    <n v="90"/>
    <n v="0"/>
  </r>
  <r>
    <x v="6"/>
    <x v="14"/>
    <s v="I"/>
    <s v="Sizilien"/>
    <n v="3"/>
    <x v="0"/>
    <x v="78"/>
    <x v="344"/>
    <x v="1"/>
    <s v="-/-/-/-/-"/>
    <s v="-/-/-/-/-"/>
    <x v="76"/>
    <n v="2017"/>
    <s v="-/-/-/-"/>
    <s v="I Vigneri"/>
    <s v="Urlaub 2017"/>
    <m/>
    <m/>
    <n v="90"/>
    <n v="0"/>
  </r>
  <r>
    <x v="1"/>
    <x v="1"/>
    <s v="I"/>
    <s v="Sizilien"/>
    <n v="2"/>
    <x v="2"/>
    <x v="78"/>
    <x v="132"/>
    <x v="1"/>
    <s v="2018/-/-/2019/-"/>
    <s v="2026/-/-/2030/-"/>
    <x v="13"/>
    <n v="2017"/>
    <s v="91/-/-/91,4"/>
    <s v="I Vigneri"/>
    <s v="Urlaub 2017"/>
    <m/>
    <m/>
    <n v="80"/>
    <n v="80"/>
  </r>
  <r>
    <x v="1"/>
    <x v="10"/>
    <s v="I"/>
    <s v="Sizilien"/>
    <n v="4"/>
    <x v="2"/>
    <x v="78"/>
    <x v="132"/>
    <x v="1"/>
    <s v="2017/-/2020/2020/-"/>
    <s v="2028/-/2028/2030/-"/>
    <x v="13"/>
    <n v="2017"/>
    <s v="92+/-/94/91,5"/>
    <s v="I Vigneri"/>
    <s v="Urlaub 2017"/>
    <m/>
    <m/>
    <n v="160"/>
    <n v="80"/>
  </r>
  <r>
    <x v="3"/>
    <x v="8"/>
    <s v="I"/>
    <s v="Sizilien"/>
    <n v="1"/>
    <x v="0"/>
    <x v="34"/>
    <x v="345"/>
    <x v="26"/>
    <s v="2016/-/2016/-/-"/>
    <s v="2024/-/2020/-/-"/>
    <x v="193"/>
    <n v="2017"/>
    <s v="93/-/90+/VI90+"/>
    <s v="Gulfi"/>
    <s v="Urlaub 2017"/>
    <m/>
    <m/>
    <n v="61.9"/>
    <n v="0"/>
  </r>
  <r>
    <x v="1"/>
    <x v="8"/>
    <s v="I"/>
    <s v="Sizilien"/>
    <n v="3"/>
    <x v="0"/>
    <x v="34"/>
    <x v="130"/>
    <x v="26"/>
    <s v="2016/-/2017/-/-"/>
    <s v="2024/-/2026/-/-"/>
    <x v="194"/>
    <n v="2017"/>
    <s v="91/-/94/-"/>
    <s v="Gulfi"/>
    <s v="Urlaub 2017"/>
    <m/>
    <m/>
    <n v="98.399999999999991"/>
    <n v="0"/>
  </r>
  <r>
    <x v="1"/>
    <x v="8"/>
    <s v="I"/>
    <s v="Sizilien"/>
    <n v="6"/>
    <x v="0"/>
    <x v="34"/>
    <x v="129"/>
    <x v="26"/>
    <s v="2016/-/2017/-/-"/>
    <s v="2019/-/2024/-/-"/>
    <x v="194"/>
    <n v="2017"/>
    <s v="87?/-/94+/CT94,VI94+"/>
    <s v="Gulfi"/>
    <s v="Urlaub 2017"/>
    <m/>
    <m/>
    <n v="196.79999999999998"/>
    <n v="0"/>
  </r>
  <r>
    <x v="1"/>
    <x v="14"/>
    <s v="I"/>
    <s v="Sizilien"/>
    <n v="1"/>
    <x v="1"/>
    <x v="34"/>
    <x v="346"/>
    <x v="32"/>
    <s v="2017/-/2016/-/-"/>
    <s v="2022/-/2019/-/-"/>
    <x v="195"/>
    <n v="2017"/>
    <s v="89/-/88+/-"/>
    <s v="Gulfi"/>
    <s v="Urlaub 2017"/>
    <m/>
    <m/>
    <n v="65.900000000000006"/>
    <n v="65.900000000000006"/>
  </r>
  <r>
    <x v="1"/>
    <x v="5"/>
    <s v="I"/>
    <s v="Sizilien"/>
    <n v="2"/>
    <x v="0"/>
    <x v="34"/>
    <x v="347"/>
    <x v="61"/>
    <s v="-/-/2017/-/-"/>
    <s v="-/-/2024/-/-"/>
    <x v="196"/>
    <n v="2017"/>
    <s v="-/-/90/VI90"/>
    <s v="Gulfi"/>
    <s v="Urlaub 2017"/>
    <m/>
    <m/>
    <n v="54.4"/>
    <n v="0"/>
  </r>
  <r>
    <x v="1"/>
    <x v="1"/>
    <s v="I"/>
    <s v="Sizilien"/>
    <n v="2"/>
    <x v="0"/>
    <x v="81"/>
    <x v="138"/>
    <x v="39"/>
    <s v="-/-/-/-/-"/>
    <s v="-/-/-/-/-"/>
    <x v="76"/>
    <n v="2017"/>
    <s v="-/-/-/-"/>
    <s v="Tenuta di Castellaro"/>
    <s v="Urlaub 2017"/>
    <m/>
    <m/>
    <n v="60"/>
    <n v="0"/>
  </r>
  <r>
    <x v="2"/>
    <x v="1"/>
    <s v="I"/>
    <s v="Sizilien"/>
    <n v="2"/>
    <x v="1"/>
    <x v="81"/>
    <x v="341"/>
    <x v="38"/>
    <s v="-/-/2017/2018/-"/>
    <s v="-/-/2024/2030/-"/>
    <x v="19"/>
    <n v="2017"/>
    <s v="-/-/92/90"/>
    <s v="Tenuta di Castellaro"/>
    <s v="Urlaub 2017"/>
    <m/>
    <m/>
    <n v="48"/>
    <n v="24"/>
  </r>
  <r>
    <x v="4"/>
    <x v="3"/>
    <s v="I"/>
    <s v="Sizilien"/>
    <n v="3"/>
    <x v="0"/>
    <x v="81"/>
    <x v="348"/>
    <x v="6"/>
    <s v="-/-/2017/-/-"/>
    <s v="-/-/2020/-/-"/>
    <x v="4"/>
    <n v="2017"/>
    <s v="-/-/90/CT92"/>
    <s v="Tenuta di Castellaro"/>
    <s v="Urlaub 2017"/>
    <m/>
    <m/>
    <n v="54"/>
    <n v="0"/>
  </r>
  <r>
    <x v="1"/>
    <x v="14"/>
    <s v="I"/>
    <s v="Sizilien"/>
    <n v="3"/>
    <x v="0"/>
    <x v="81"/>
    <x v="326"/>
    <x v="62"/>
    <s v="2016/-/2017/-/-"/>
    <s v="2019/-/2020/-/-"/>
    <x v="149"/>
    <n v="2017"/>
    <s v="86?/-/90/CT88"/>
    <s v="Tenuta di Castellaro"/>
    <s v="Urlaub 2017"/>
    <m/>
    <m/>
    <n v="57"/>
    <n v="0"/>
  </r>
  <r>
    <x v="2"/>
    <x v="16"/>
    <s v="I"/>
    <s v="Lombardei"/>
    <n v="2"/>
    <x v="0"/>
    <x v="198"/>
    <x v="349"/>
    <x v="6"/>
    <s v="-/-/-/-/-"/>
    <s v="-/-/-/-/-"/>
    <x v="40"/>
    <n v="2017"/>
    <s v="-/-/-/-"/>
    <s v="Cantrina"/>
    <s v="Kurzurlaub Gardasee 2017"/>
    <m/>
    <m/>
    <n v="40"/>
    <n v="0"/>
  </r>
  <r>
    <x v="1"/>
    <x v="14"/>
    <s v="I"/>
    <s v="Lombardei"/>
    <n v="3"/>
    <x v="0"/>
    <x v="198"/>
    <x v="350"/>
    <x v="1"/>
    <s v="-/-/-/-/-"/>
    <s v="-/-/-/-/-"/>
    <x v="137"/>
    <n v="2017"/>
    <s v="-/-/-/CT90"/>
    <s v="Cantrina"/>
    <s v="Kurzurlaub Gardasee 2017"/>
    <m/>
    <m/>
    <n v="36"/>
    <n v="0"/>
  </r>
  <r>
    <x v="4"/>
    <x v="1"/>
    <s v="I"/>
    <s v="Lombardei"/>
    <n v="3"/>
    <x v="0"/>
    <x v="198"/>
    <x v="351"/>
    <x v="6"/>
    <s v="-/-/-/-/-"/>
    <s v="-/-/-/-/-"/>
    <x v="127"/>
    <n v="2017"/>
    <s v="-/-/-/-"/>
    <s v="Cantrina"/>
    <s v="Kurzurlaub Gardasee 2017"/>
    <m/>
    <m/>
    <n v="33"/>
    <n v="0"/>
  </r>
  <r>
    <x v="1"/>
    <x v="5"/>
    <s v="I"/>
    <s v="Lombardei"/>
    <n v="6"/>
    <x v="0"/>
    <x v="198"/>
    <x v="352"/>
    <x v="1"/>
    <s v="-/-/-/-/-"/>
    <s v="-/-/-/-/-"/>
    <x v="40"/>
    <n v="2017"/>
    <s v="-/-/-/-"/>
    <s v="Cantrina"/>
    <s v="Kurzurlaub Gardasee 2017"/>
    <m/>
    <m/>
    <n v="120"/>
    <n v="0"/>
  </r>
  <r>
    <x v="4"/>
    <x v="3"/>
    <s v="I"/>
    <s v="Lombardei"/>
    <n v="3"/>
    <x v="0"/>
    <x v="173"/>
    <x v="353"/>
    <x v="6"/>
    <s v="-/-/-/-/-"/>
    <s v="-/-/-/-/-"/>
    <x v="137"/>
    <n v="2017"/>
    <s v="-/-/-/CT90"/>
    <s v="Comincioli"/>
    <s v="Kurzurlaub Gardasee 2017"/>
    <m/>
    <m/>
    <n v="36"/>
    <n v="0"/>
  </r>
  <r>
    <x v="1"/>
    <x v="8"/>
    <s v="I"/>
    <s v="Lombardei"/>
    <n v="4"/>
    <x v="0"/>
    <x v="173"/>
    <x v="277"/>
    <x v="1"/>
    <s v="-/-/-/-/-"/>
    <s v="-/-/-/-/-"/>
    <x v="197"/>
    <n v="2017"/>
    <s v="-/-/-/DE84"/>
    <s v="Comincioli"/>
    <s v="Kurzurlaub Gardasee 2017"/>
    <m/>
    <m/>
    <n v="34"/>
    <n v="0"/>
  </r>
  <r>
    <x v="1"/>
    <x v="5"/>
    <s v="I"/>
    <s v="Lombardei"/>
    <n v="2"/>
    <x v="0"/>
    <x v="173"/>
    <x v="279"/>
    <x v="1"/>
    <s v="-/-/-/-/-"/>
    <s v="-/-/-/-/-"/>
    <x v="76"/>
    <n v="2017"/>
    <s v="-/-/-/DE84"/>
    <s v="Comincioli"/>
    <s v="Kurzurlaub Gardasee 2017"/>
    <m/>
    <m/>
    <n v="60"/>
    <n v="0"/>
  </r>
  <r>
    <x v="4"/>
    <x v="3"/>
    <s v="I"/>
    <s v="Südtirol"/>
    <n v="3"/>
    <x v="0"/>
    <x v="199"/>
    <x v="242"/>
    <x v="25"/>
    <s v="-/-/-/-/-"/>
    <s v="-/-/-/-/-"/>
    <x v="137"/>
    <n v="2017"/>
    <s v="-/-/-/-"/>
    <s v="Strasserhof"/>
    <s v="Weinausflug Südtirol nord Martin"/>
    <m/>
    <m/>
    <n v="36"/>
    <n v="0"/>
  </r>
  <r>
    <x v="4"/>
    <x v="3"/>
    <s v="I"/>
    <s v="Südtirol"/>
    <n v="3"/>
    <x v="0"/>
    <x v="199"/>
    <x v="48"/>
    <x v="19"/>
    <s v="2017/-/-/-/-"/>
    <s v="2020/-/-/-/-"/>
    <x v="198"/>
    <n v="2017"/>
    <s v="88/-/-/-"/>
    <s v="Strasserhof"/>
    <s v="Weinausflug Südtirol nord Martin"/>
    <m/>
    <m/>
    <n v="33.599999999999994"/>
    <n v="0"/>
  </r>
  <r>
    <x v="4"/>
    <x v="3"/>
    <s v="I"/>
    <s v="Südtirol"/>
    <n v="3"/>
    <x v="0"/>
    <x v="199"/>
    <x v="354"/>
    <x v="63"/>
    <s v="2017/-/-/-/-"/>
    <s v="2022/-/-/-/-"/>
    <x v="199"/>
    <n v="2017"/>
    <s v="90+/-/-/-"/>
    <s v="Strasserhof"/>
    <s v="Weinausflug Südtirol nord Martin"/>
    <m/>
    <m/>
    <n v="32.400000000000006"/>
    <n v="0"/>
  </r>
  <r>
    <x v="7"/>
    <x v="1"/>
    <s v="I"/>
    <s v="Südtirol"/>
    <n v="1"/>
    <x v="1"/>
    <x v="200"/>
    <x v="242"/>
    <x v="25"/>
    <s v="-/-/-/-/-"/>
    <s v="-/-/-/-/-"/>
    <x v="155"/>
    <n v="2017"/>
    <s v="-/-/-/-"/>
    <s v="Köfererhof"/>
    <s v="Weinausflug Südtirol nord Martin"/>
    <m/>
    <m/>
    <n v="36"/>
    <n v="36"/>
  </r>
  <r>
    <x v="4"/>
    <x v="1"/>
    <s v="I"/>
    <s v="Südtirol"/>
    <n v="3"/>
    <x v="0"/>
    <x v="200"/>
    <x v="354"/>
    <x v="63"/>
    <s v="-/-/-/-/-"/>
    <s v="-/-/-/-/-"/>
    <x v="78"/>
    <n v="2017"/>
    <s v="-/-/-/-"/>
    <s v="Köfererhof"/>
    <s v="Weinausflug Südtirol nord Martin"/>
    <m/>
    <m/>
    <n v="51"/>
    <n v="0"/>
  </r>
  <r>
    <x v="4"/>
    <x v="1"/>
    <s v="I"/>
    <s v="Südtirol"/>
    <n v="1"/>
    <x v="0"/>
    <x v="201"/>
    <x v="355"/>
    <x v="19"/>
    <s v="-/-/-/-/-"/>
    <s v="-/-/-/-/-"/>
    <x v="126"/>
    <n v="2017"/>
    <s v="-/-/-/-"/>
    <s v="Eisacktaler Kellerei"/>
    <s v="Weinausflug Südtirol nord Martin"/>
    <m/>
    <m/>
    <n v="22.9"/>
    <n v="0"/>
  </r>
  <r>
    <x v="4"/>
    <x v="14"/>
    <s v="I"/>
    <s v="Südtirol"/>
    <n v="2"/>
    <x v="1"/>
    <x v="201"/>
    <x v="355"/>
    <x v="63"/>
    <s v="-/-/-/-/-"/>
    <s v="-/-/-/-/-"/>
    <x v="126"/>
    <n v="2017"/>
    <s v="-/-/-/-"/>
    <s v="Eisacktaler Kellerei"/>
    <s v="Weinausflug Südtirol nord Martin"/>
    <m/>
    <m/>
    <n v="45.8"/>
    <n v="22.9"/>
  </r>
  <r>
    <x v="4"/>
    <x v="1"/>
    <s v="I"/>
    <s v="Südtirol"/>
    <n v="3"/>
    <x v="0"/>
    <x v="201"/>
    <x v="356"/>
    <x v="25"/>
    <s v="-/-/-/2017/-"/>
    <s v="-/-/-/2021/-"/>
    <x v="200"/>
    <n v="2017"/>
    <s v="-/-/-/CT91"/>
    <s v="Eisacktaler Kellerei"/>
    <s v="Weinausflug Südtirol nord Martin"/>
    <m/>
    <m/>
    <n v="44.7"/>
    <n v="0"/>
  </r>
  <r>
    <x v="4"/>
    <x v="1"/>
    <s v="I"/>
    <s v="Südtirol"/>
    <n v="3"/>
    <x v="0"/>
    <x v="202"/>
    <x v="357"/>
    <x v="16"/>
    <s v="2017/-/-/-/-"/>
    <s v="2021/-/-/-/-"/>
    <x v="201"/>
    <n v="2017"/>
    <s v="88+/-/-/-"/>
    <s v="Garlider"/>
    <s v="Weinausflug Südtirol nord Martin"/>
    <m/>
    <m/>
    <n v="40.5"/>
    <n v="0"/>
  </r>
  <r>
    <x v="4"/>
    <x v="1"/>
    <s v="I"/>
    <s v="Südtirol"/>
    <n v="3"/>
    <x v="0"/>
    <x v="202"/>
    <x v="354"/>
    <x v="63"/>
    <s v="2017/-/-/-/-"/>
    <s v="2021/-/-/-/-"/>
    <x v="201"/>
    <n v="2017"/>
    <s v="88/-/-/CT89"/>
    <s v="Garlider"/>
    <s v="Weinausflug Südtirol nord Martin"/>
    <m/>
    <m/>
    <n v="40.5"/>
    <n v="0"/>
  </r>
  <r>
    <x v="4"/>
    <x v="1"/>
    <s v="I"/>
    <s v="Südtirol"/>
    <n v="1"/>
    <x v="0"/>
    <x v="203"/>
    <x v="358"/>
    <x v="25"/>
    <s v="2017/-/-/-/-"/>
    <s v="2025/-/-/-/-"/>
    <x v="80"/>
    <n v="2017"/>
    <s v="94/-/-/CT90"/>
    <s v="Hofer Sterzing"/>
    <s v="Weinausflug Südtirol nord Martin"/>
    <m/>
    <m/>
    <n v="14.5"/>
    <n v="0"/>
  </r>
  <r>
    <x v="4"/>
    <x v="10"/>
    <s v="I"/>
    <s v="Südtirol"/>
    <n v="1"/>
    <x v="0"/>
    <x v="200"/>
    <x v="242"/>
    <x v="25"/>
    <s v="-/-/2016/-/-"/>
    <s v="-/-/2020/-/-"/>
    <x v="202"/>
    <n v="2017"/>
    <s v="-/-/89/CT89,5"/>
    <s v="Hofer Sterzing"/>
    <s v="Weinausflug Südtirol nord Martin"/>
    <m/>
    <m/>
    <n v="16.8"/>
    <n v="0"/>
  </r>
  <r>
    <x v="4"/>
    <x v="1"/>
    <s v="I"/>
    <s v="Südtirol"/>
    <n v="1"/>
    <x v="0"/>
    <x v="52"/>
    <x v="239"/>
    <x v="22"/>
    <s v="2017/-/2018/2018/-"/>
    <s v="2024/-/2020/2025/-"/>
    <x v="16"/>
    <n v="2017"/>
    <s v="93/-/88/CT91,6"/>
    <s v="Hofer Sterzing"/>
    <s v="Weinausflug Südtirol nord Martin"/>
    <m/>
    <m/>
    <n v="21"/>
    <n v="0"/>
  </r>
  <r>
    <x v="1"/>
    <x v="14"/>
    <s v="A"/>
    <s v="Burgenland"/>
    <n v="0"/>
    <x v="1"/>
    <x v="204"/>
    <x v="359"/>
    <x v="23"/>
    <s v="2016/-/-/-/-"/>
    <s v="2028/-/-/-/-"/>
    <x v="0"/>
    <n v="2017"/>
    <s v="90/-/-/-"/>
    <s v="Geschenk Hannahs"/>
    <s v="Geschenk Hannahs"/>
    <m/>
    <m/>
    <n v="0"/>
    <n v="0"/>
  </r>
  <r>
    <x v="1"/>
    <x v="14"/>
    <s v="F"/>
    <s v="Languedoc"/>
    <n v="12"/>
    <x v="0"/>
    <x v="54"/>
    <x v="87"/>
    <x v="1"/>
    <s v="-/-/-/-/-"/>
    <s v="-/-/-/-/-"/>
    <x v="1"/>
    <n v="2015"/>
    <s v="-/-/-/-"/>
    <s v="Einkauf Gottardi"/>
    <s v="Einkauf Gottardi"/>
    <m/>
    <m/>
    <n v="0"/>
    <n v="0"/>
  </r>
  <r>
    <x v="1"/>
    <x v="10"/>
    <s v="F"/>
    <s v="Languedoc"/>
    <n v="12"/>
    <x v="0"/>
    <x v="54"/>
    <x v="87"/>
    <x v="1"/>
    <s v="-/-/-/-/-"/>
    <s v="-/-/-/-/-"/>
    <x v="1"/>
    <n v="2016"/>
    <s v="-/-/-/-"/>
    <s v="Einkauf Gottardi"/>
    <s v="Einkauf Gottardi"/>
    <m/>
    <m/>
    <n v="0"/>
    <n v="0"/>
  </r>
  <r>
    <x v="3"/>
    <x v="10"/>
    <s v="F"/>
    <s v="Languedoc"/>
    <n v="0"/>
    <x v="0"/>
    <x v="54"/>
    <x v="87"/>
    <x v="1"/>
    <s v="-/-/-/-/-"/>
    <s v="-/-/-/-/-"/>
    <x v="1"/>
    <n v="2011"/>
    <s v="-/-/-/-"/>
    <s v="Einkauf Gottardi"/>
    <s v="Einkauf Gottardi"/>
    <m/>
    <m/>
    <n v="0"/>
    <n v="0"/>
  </r>
  <r>
    <x v="3"/>
    <x v="14"/>
    <s v="F"/>
    <s v="Languedoc"/>
    <n v="0"/>
    <x v="0"/>
    <x v="54"/>
    <x v="87"/>
    <x v="1"/>
    <s v="-/-/-/-/-"/>
    <s v="-/-/-/-/-"/>
    <x v="1"/>
    <n v="2011"/>
    <s v="-/-/-/-"/>
    <s v="Einkauf Gottardi"/>
    <s v="Einkauf Gottardi"/>
    <m/>
    <m/>
    <n v="0"/>
    <n v="0"/>
  </r>
  <r>
    <x v="3"/>
    <x v="16"/>
    <s v="F"/>
    <s v="Languedoc"/>
    <n v="0"/>
    <x v="0"/>
    <x v="54"/>
    <x v="87"/>
    <x v="1"/>
    <s v="-/-/-/-/-"/>
    <s v="-/-/-/-/-"/>
    <x v="1"/>
    <n v="2011"/>
    <s v="-/-/-/-"/>
    <s v="Einkauf Gottardi"/>
    <s v="Einkauf Gottardi"/>
    <m/>
    <m/>
    <n v="0"/>
    <n v="0"/>
  </r>
  <r>
    <x v="1"/>
    <x v="16"/>
    <s v="I"/>
    <s v="Südtirol"/>
    <n v="0"/>
    <x v="0"/>
    <x v="131"/>
    <x v="44"/>
    <x v="17"/>
    <s v="-/2013/2013/-/-"/>
    <s v="-/2016/2019/-/-"/>
    <x v="1"/>
    <n v="2016"/>
    <s v="-/88/92/-"/>
    <s v="Geschenk Eltern"/>
    <s v="Geschenk Eltern"/>
    <m/>
    <m/>
    <n v="0"/>
    <n v="0"/>
  </r>
  <r>
    <x v="3"/>
    <x v="14"/>
    <s v="F"/>
    <s v="Languedoc"/>
    <n v="0"/>
    <x v="0"/>
    <x v="132"/>
    <x v="360"/>
    <x v="3"/>
    <s v="-/-/-/-/-"/>
    <s v="-/-/-/-/-"/>
    <x v="1"/>
    <n v="2011"/>
    <s v="-/-/-/-"/>
    <s v="Einkauf Gottardi"/>
    <s v="Einkauf Gottardi"/>
    <m/>
    <m/>
    <n v="0"/>
    <n v="0"/>
  </r>
  <r>
    <x v="1"/>
    <x v="14"/>
    <s v="F"/>
    <s v="Languedoc"/>
    <n v="12"/>
    <x v="0"/>
    <x v="132"/>
    <x v="180"/>
    <x v="1"/>
    <s v="-/-/-/-/-"/>
    <s v="-/-/-/-/-"/>
    <x v="101"/>
    <n v="2013"/>
    <s v="-/-/-/-"/>
    <s v="Gottardi"/>
    <s v="Einkauf Gottardi"/>
    <m/>
    <m/>
    <n v="90"/>
    <n v="0"/>
  </r>
  <r>
    <x v="1"/>
    <x v="5"/>
    <s v="I"/>
    <m/>
    <n v="0"/>
    <x v="0"/>
    <x v="205"/>
    <x v="361"/>
    <x v="10"/>
    <s v="2016/2017/-/-/-"/>
    <s v="2020/2020/-/-/-"/>
    <x v="1"/>
    <n v="2016"/>
    <s v="86/89/-/-"/>
    <s v="Geschenk Bernhard"/>
    <s v="Geschenk Bernhard"/>
    <m/>
    <m/>
    <n v="0"/>
    <n v="0"/>
  </r>
  <r>
    <x v="4"/>
    <x v="14"/>
    <s v="F"/>
    <m/>
    <n v="0"/>
    <x v="0"/>
    <x v="206"/>
    <x v="362"/>
    <x v="6"/>
    <s v="-/-/-/-/-"/>
    <s v="-/-/-/-/-"/>
    <x v="1"/>
    <n v="2016"/>
    <s v="-/-/-/-"/>
    <s v="Mitbringsel Ursula/Poldi"/>
    <s v="Mitbringsel Ursula/Poldi"/>
    <m/>
    <m/>
    <n v="0"/>
    <n v="0"/>
  </r>
  <r>
    <x v="4"/>
    <x v="10"/>
    <s v="I"/>
    <m/>
    <n v="0"/>
    <x v="0"/>
    <x v="207"/>
    <x v="19"/>
    <x v="22"/>
    <s v="-/-/-/-/-"/>
    <s v="-/-/-/-/-"/>
    <x v="1"/>
    <n v="2016"/>
    <s v="-/-/-/-"/>
    <s v="Mitbringsel Miri/Georg"/>
    <s v="Mitbringsel Miri/Georg"/>
    <m/>
    <m/>
    <n v="0"/>
    <n v="0"/>
  </r>
  <r>
    <x v="4"/>
    <x v="1"/>
    <s v="I"/>
    <m/>
    <n v="0"/>
    <x v="0"/>
    <x v="208"/>
    <x v="363"/>
    <x v="64"/>
    <s v="2017/-/2016/-/-"/>
    <s v="2020/-/2017/-/-"/>
    <x v="1"/>
    <n v="2016"/>
    <s v="90/-/87/-"/>
    <m/>
    <m/>
    <m/>
    <m/>
    <n v="0"/>
    <n v="0"/>
  </r>
  <r>
    <x v="4"/>
    <x v="10"/>
    <s v="A"/>
    <m/>
    <n v="0"/>
    <x v="0"/>
    <x v="209"/>
    <x v="364"/>
    <x v="45"/>
    <s v="-/-/-/-/-"/>
    <s v="-/-/-/-/-"/>
    <x v="1"/>
    <n v="2015"/>
    <s v="-/-/-/-"/>
    <s v="Geschenk Bernhard"/>
    <s v="Geschenk Bernhard"/>
    <m/>
    <m/>
    <n v="0"/>
    <n v="0"/>
  </r>
  <r>
    <x v="4"/>
    <x v="1"/>
    <s v="A"/>
    <s v="Burgenland"/>
    <n v="0"/>
    <x v="0"/>
    <x v="210"/>
    <x v="242"/>
    <x v="25"/>
    <s v="-/-/-/-/-"/>
    <s v="-/-/-/-/-"/>
    <x v="1"/>
    <n v="2016"/>
    <s v="-/-/-/-"/>
    <s v="Mitbringsel Ralf/Claudia"/>
    <s v="Mitbringsel Ralf/Claudia"/>
    <m/>
    <m/>
    <n v="0"/>
    <n v="0"/>
  </r>
  <r>
    <x v="3"/>
    <x v="17"/>
    <s v="I"/>
    <s v="Toscana"/>
    <n v="0"/>
    <x v="0"/>
    <x v="56"/>
    <x v="89"/>
    <x v="5"/>
    <s v="-/-/-/2017/-"/>
    <s v="-/-/-/2021/-"/>
    <x v="1"/>
    <n v="2016"/>
    <s v="-/-/-/CT90,7"/>
    <s v="Geschenk Apotheke"/>
    <s v="Geschenk Apotheke"/>
    <m/>
    <m/>
    <n v="0"/>
    <n v="0"/>
  </r>
  <r>
    <x v="4"/>
    <x v="1"/>
    <s v="I"/>
    <s v="Südtirol"/>
    <n v="0"/>
    <x v="0"/>
    <x v="211"/>
    <x v="242"/>
    <x v="25"/>
    <s v="2017/-/-/-/-"/>
    <s v="2024/-/-/-/-"/>
    <x v="1"/>
    <n v="2016"/>
    <s v="91+/-/-/CT88"/>
    <s v="Geschenk"/>
    <s v="Mitbringsel Gerhard"/>
    <m/>
    <m/>
    <n v="0"/>
    <n v="0"/>
  </r>
  <r>
    <x v="1"/>
    <x v="10"/>
    <s v="I"/>
    <s v="Südtirol"/>
    <n v="3"/>
    <x v="0"/>
    <x v="183"/>
    <x v="365"/>
    <x v="17"/>
    <s v="-/-/-/2018/-"/>
    <s v="-/-/-/2024/-"/>
    <x v="203"/>
    <n v="2016"/>
    <s v="-/-/-/CT89,5"/>
    <s v="Kellerei Tramin"/>
    <s v="Bozen Mädelsshopping"/>
    <m/>
    <m/>
    <n v="62.699999999999996"/>
    <n v="0"/>
  </r>
  <r>
    <x v="1"/>
    <x v="1"/>
    <s v="I"/>
    <s v="Südtirol"/>
    <n v="3"/>
    <x v="2"/>
    <x v="183"/>
    <x v="301"/>
    <x v="1"/>
    <s v="-/-/-/2017/-"/>
    <s v="-/-/-/2023/-"/>
    <x v="137"/>
    <n v="2016"/>
    <s v="-/-/-/CT88,8"/>
    <s v="Kellerei Tramin"/>
    <s v="Bozen Mädelsshopping"/>
    <m/>
    <m/>
    <n v="36"/>
    <n v="24"/>
  </r>
  <r>
    <x v="1"/>
    <x v="14"/>
    <s v="I"/>
    <s v="Südtirol"/>
    <n v="3"/>
    <x v="0"/>
    <x v="212"/>
    <x v="44"/>
    <x v="17"/>
    <s v="-/-/-/-/-"/>
    <s v="-/-/-/-/-"/>
    <x v="78"/>
    <n v="2016"/>
    <s v="-/-/-/-"/>
    <s v="Thunhof"/>
    <s v="Bozen Mädelsshopping"/>
    <m/>
    <m/>
    <n v="51"/>
    <n v="0"/>
  </r>
  <r>
    <x v="4"/>
    <x v="1"/>
    <s v="I"/>
    <s v="Südtirol"/>
    <n v="3"/>
    <x v="0"/>
    <x v="212"/>
    <x v="41"/>
    <x v="15"/>
    <s v="-/-/-/-/-"/>
    <s v="-/-/-/-/-"/>
    <x v="204"/>
    <n v="2016"/>
    <s v="-/-/-/-"/>
    <s v="Thunhof"/>
    <s v="Bozen Mädelsshopping"/>
    <m/>
    <m/>
    <n v="37.5"/>
    <n v="0"/>
  </r>
  <r>
    <x v="1"/>
    <x v="17"/>
    <s v="I"/>
    <s v="Südtirol"/>
    <n v="3"/>
    <x v="0"/>
    <x v="212"/>
    <x v="366"/>
    <x v="1"/>
    <s v="-/-/-/-/-"/>
    <s v="-/-/-/-/-"/>
    <x v="149"/>
    <n v="2016"/>
    <s v="-/-/-/-"/>
    <s v="Thunhof"/>
    <s v="Bozen Mädelsshopping"/>
    <m/>
    <m/>
    <n v="57"/>
    <n v="0"/>
  </r>
  <r>
    <x v="4"/>
    <x v="10"/>
    <s v="I"/>
    <s v="Südtirol"/>
    <n v="2"/>
    <x v="2"/>
    <x v="74"/>
    <x v="117"/>
    <x v="22"/>
    <s v="-/-/-/2017/-"/>
    <s v="-/-/-/2019/-"/>
    <x v="205"/>
    <n v="2016"/>
    <s v="-/-/-/-"/>
    <s v="Elena Walch"/>
    <s v="Bozen Mädelsshopping"/>
    <m/>
    <m/>
    <n v="66.599999999999994"/>
    <n v="66.599999999999994"/>
  </r>
  <r>
    <x v="1"/>
    <x v="14"/>
    <s v="I"/>
    <s v="Südtirol"/>
    <n v="1"/>
    <x v="1"/>
    <x v="74"/>
    <x v="367"/>
    <x v="3"/>
    <s v="-/-/-/2018/-"/>
    <s v="-/-/-/2026/-"/>
    <x v="206"/>
    <n v="2016"/>
    <s v="-/-/-/90,5"/>
    <s v="Elena Walch"/>
    <s v="Bozen Mädelsshopping"/>
    <m/>
    <m/>
    <n v="34.700000000000003"/>
    <n v="34.700000000000003"/>
  </r>
  <r>
    <x v="1"/>
    <x v="14"/>
    <s v="I"/>
    <s v="Südtirol"/>
    <n v="2"/>
    <x v="0"/>
    <x v="213"/>
    <x v="368"/>
    <x v="4"/>
    <s v="-/-/2016/-/-"/>
    <s v="-/-/2019/-/-"/>
    <x v="16"/>
    <n v="2016"/>
    <s v="-/-/88/-"/>
    <s v="Grießbauerhof"/>
    <s v="Bozen Mädelsshopping"/>
    <m/>
    <m/>
    <n v="42"/>
    <n v="0"/>
  </r>
  <r>
    <x v="1"/>
    <x v="10"/>
    <s v="I"/>
    <s v="Südtirol"/>
    <n v="2"/>
    <x v="0"/>
    <x v="213"/>
    <x v="44"/>
    <x v="17"/>
    <s v="2017/-/-/-/-"/>
    <s v="2020/-/-/-/-"/>
    <x v="3"/>
    <n v="2016"/>
    <s v="87/-/-/-"/>
    <s v="Grießbauerhof"/>
    <s v="Bozen Mädelsshopping"/>
    <m/>
    <m/>
    <n v="33"/>
    <n v="0"/>
  </r>
  <r>
    <x v="1"/>
    <x v="1"/>
    <s v="I"/>
    <s v="Südtirol"/>
    <n v="2"/>
    <x v="0"/>
    <x v="213"/>
    <x v="369"/>
    <x v="1"/>
    <s v="-/-/-/-/-"/>
    <s v="-/-/-/-/-"/>
    <x v="35"/>
    <n v="2016"/>
    <s v="-/-/-/-"/>
    <s v="Grießbauerhof"/>
    <s v="Bozen Mädelsshopping"/>
    <m/>
    <m/>
    <n v="22.8"/>
    <n v="0"/>
  </r>
  <r>
    <x v="1"/>
    <x v="14"/>
    <s v="I"/>
    <s v="Südtirol"/>
    <n v="2"/>
    <x v="0"/>
    <x v="214"/>
    <x v="44"/>
    <x v="17"/>
    <s v="-/-/-/-/-"/>
    <s v="-/-/-/-/-"/>
    <x v="74"/>
    <n v="2016"/>
    <s v="-/-/-/CT90"/>
    <s v="St.Michael Eppan"/>
    <s v="Bozen Mädelsshopping"/>
    <m/>
    <m/>
    <n v="28.4"/>
    <n v="0"/>
  </r>
  <r>
    <x v="1"/>
    <x v="5"/>
    <s v="I"/>
    <s v="Südtirol"/>
    <n v="1"/>
    <x v="0"/>
    <x v="214"/>
    <x v="370"/>
    <x v="32"/>
    <s v="-/2016/-/-/-"/>
    <s v="-/2017/-/-/-"/>
    <x v="14"/>
    <n v="2016"/>
    <s v="-/87/-/-"/>
    <s v="St.Michael Eppan"/>
    <s v="Bozen Mädelsshopping"/>
    <m/>
    <m/>
    <n v="25"/>
    <n v="0"/>
  </r>
  <r>
    <x v="1"/>
    <x v="10"/>
    <s v="I"/>
    <m/>
    <n v="0"/>
    <x v="0"/>
    <x v="215"/>
    <x v="371"/>
    <x v="12"/>
    <s v="2016/2018/-/-/-"/>
    <s v="2019/2022/-/-/-"/>
    <x v="1"/>
    <n v="2016"/>
    <s v="89/88/-/-"/>
    <s v="Geschenk"/>
    <s v="Geschenk Törggelen Ulli, Margit, Simon"/>
    <m/>
    <m/>
    <n v="0"/>
    <n v="0"/>
  </r>
  <r>
    <x v="4"/>
    <x v="1"/>
    <s v="I"/>
    <s v="Südtirol"/>
    <n v="3"/>
    <x v="0"/>
    <x v="214"/>
    <x v="372"/>
    <x v="25"/>
    <s v="-/2016/-/-/-"/>
    <s v="-/2020/-/-/-"/>
    <x v="49"/>
    <n v="2016"/>
    <s v="-/90/-/-"/>
    <s v="St.Michael Eppan"/>
    <s v="Südtirolurlaub 2016"/>
    <m/>
    <m/>
    <n v="34.5"/>
    <n v="0"/>
  </r>
  <r>
    <x v="4"/>
    <x v="10"/>
    <s v="I"/>
    <s v="Südtirol"/>
    <n v="3"/>
    <x v="0"/>
    <x v="214"/>
    <x v="373"/>
    <x v="22"/>
    <s v="-/2016/-/-/-"/>
    <s v="-/2021/-/-/-"/>
    <x v="135"/>
    <n v="2016"/>
    <s v="-/89/-/-"/>
    <s v="St.Michael Eppan"/>
    <s v="Südtirolurlaub 2016"/>
    <m/>
    <m/>
    <n v="59.699999999999996"/>
    <n v="0"/>
  </r>
  <r>
    <x v="4"/>
    <x v="1"/>
    <s v="I"/>
    <s v="Südtirol"/>
    <n v="3"/>
    <x v="0"/>
    <x v="214"/>
    <x v="374"/>
    <x v="15"/>
    <s v="-/2016/-/-/-"/>
    <s v="-/2021/-/-/-"/>
    <x v="207"/>
    <n v="2016"/>
    <s v="-/90/-/-"/>
    <s v="St.Michael Eppan"/>
    <s v="Südtirolurlaub 2016"/>
    <m/>
    <m/>
    <n v="63.900000000000006"/>
    <n v="0"/>
  </r>
  <r>
    <x v="4"/>
    <x v="1"/>
    <s v="I"/>
    <s v="Südtirol"/>
    <n v="3"/>
    <x v="3"/>
    <x v="186"/>
    <x v="375"/>
    <x v="22"/>
    <s v="-/2017/-/-/-"/>
    <s v="-/2022/-/-/-"/>
    <x v="151"/>
    <n v="2016"/>
    <s v="-/90/-/-"/>
    <s v="Kellerei Terlan"/>
    <s v="Südtirolurlaub 2016"/>
    <m/>
    <m/>
    <n v="46.5"/>
    <n v="46.5"/>
  </r>
  <r>
    <x v="4"/>
    <x v="1"/>
    <s v="I"/>
    <s v="Südtirol"/>
    <n v="3"/>
    <x v="0"/>
    <x v="186"/>
    <x v="376"/>
    <x v="6"/>
    <s v="2016/2017/-/-/-"/>
    <s v="2022/2020/-/-/-"/>
    <x v="208"/>
    <n v="2016"/>
    <s v="90/89/-/-"/>
    <s v="Kellerei Terlan"/>
    <s v="Südtirolurlaub 2016"/>
    <m/>
    <m/>
    <n v="35.700000000000003"/>
    <n v="0"/>
  </r>
  <r>
    <x v="1"/>
    <x v="10"/>
    <s v="I"/>
    <s v="Südtirol"/>
    <n v="3"/>
    <x v="0"/>
    <x v="186"/>
    <x v="377"/>
    <x v="17"/>
    <s v="-/2017/-/-/-"/>
    <s v="-/2020/-/-/-"/>
    <x v="28"/>
    <n v="2016"/>
    <s v="-/88/-/-"/>
    <s v="Kellerei Terlan"/>
    <s v="Südtirolurlaub 2016"/>
    <m/>
    <m/>
    <n v="48.599999999999994"/>
    <n v="0"/>
  </r>
  <r>
    <x v="1"/>
    <x v="14"/>
    <s v="I"/>
    <s v="Südtirol"/>
    <n v="1"/>
    <x v="1"/>
    <x v="186"/>
    <x v="336"/>
    <x v="17"/>
    <s v="2016/2018/2017/-/-"/>
    <s v="2026/2023/2025/-/-"/>
    <x v="209"/>
    <n v="2016"/>
    <s v="92/90/93/-"/>
    <s v="Enovit Bozen"/>
    <s v="Südtirolurlaub 2016"/>
    <m/>
    <m/>
    <n v="36.200000000000003"/>
    <n v="36.200000000000003"/>
  </r>
  <r>
    <x v="2"/>
    <x v="5"/>
    <s v="I"/>
    <s v="Südtirol"/>
    <n v="1"/>
    <x v="0"/>
    <x v="52"/>
    <x v="77"/>
    <x v="31"/>
    <s v="-/-/-/-/-"/>
    <s v="-/-/-/-/-"/>
    <x v="5"/>
    <n v="2016"/>
    <s v="-/-/-/-"/>
    <s v="Schreckbichl"/>
    <s v="Südtirolurlaub 2016"/>
    <m/>
    <m/>
    <n v="24.5"/>
    <n v="0"/>
  </r>
  <r>
    <x v="2"/>
    <x v="17"/>
    <s v="I"/>
    <s v="Südtirol"/>
    <n v="2"/>
    <x v="0"/>
    <x v="52"/>
    <x v="76"/>
    <x v="30"/>
    <s v="-/-/-/-/-"/>
    <s v="-/-/-/-/-"/>
    <x v="5"/>
    <n v="2016"/>
    <s v="-/-/-/-"/>
    <s v="Schreckbichl"/>
    <s v="Südtirolurlaub 2016"/>
    <m/>
    <m/>
    <n v="49"/>
    <n v="0"/>
  </r>
  <r>
    <x v="1"/>
    <x v="14"/>
    <s v="I"/>
    <s v="Südtirol"/>
    <n v="3"/>
    <x v="0"/>
    <x v="52"/>
    <x v="80"/>
    <x v="17"/>
    <s v="-/-/-/2017/-"/>
    <s v="-/-/-/2020/-"/>
    <x v="172"/>
    <n v="2016"/>
    <s v="-/-/-/CT85"/>
    <s v="Kellerei Schreckbichl"/>
    <s v="Südtirolurlaub 2016"/>
    <d v="2020-10-22T00:00:00"/>
    <s v="super! Idealer Zeitpunkt für den Lagrein!"/>
    <n v="66.599999999999994"/>
    <n v="0"/>
  </r>
  <r>
    <x v="1"/>
    <x v="14"/>
    <s v="I"/>
    <s v="Südtirol"/>
    <n v="3"/>
    <x v="0"/>
    <x v="52"/>
    <x v="81"/>
    <x v="1"/>
    <s v="-/-/-/2019/-"/>
    <s v="-/-/-/2025/-"/>
    <x v="210"/>
    <n v="2016"/>
    <s v="-/-/-/CT88"/>
    <s v="Kellerei Schreckbichl"/>
    <s v="Südtirolurlaub 2016"/>
    <m/>
    <m/>
    <n v="74.099999999999994"/>
    <n v="0"/>
  </r>
  <r>
    <x v="4"/>
    <x v="1"/>
    <s v="I"/>
    <s v="Südtirol"/>
    <n v="3"/>
    <x v="2"/>
    <x v="52"/>
    <x v="82"/>
    <x v="15"/>
    <s v="2017/-/-/2017/-"/>
    <s v="2022/-/-/2021/-"/>
    <x v="171"/>
    <n v="2016"/>
    <s v="92/-/-/92"/>
    <s v="Schreckbichl"/>
    <s v="Südtirolurlaub 2016"/>
    <m/>
    <m/>
    <n v="70.199999999999989"/>
    <n v="46.8"/>
  </r>
  <r>
    <x v="4"/>
    <x v="1"/>
    <s v="I"/>
    <s v="Südtirol"/>
    <n v="0"/>
    <x v="0"/>
    <x v="52"/>
    <x v="378"/>
    <x v="31"/>
    <s v="-/-/-/-/-"/>
    <s v="-/-/-/-/-"/>
    <x v="1"/>
    <n v="2016"/>
    <s v="-/-/-/-"/>
    <s v="Schreckbichl"/>
    <s v="Südtirolurlaub 2016"/>
    <m/>
    <m/>
    <n v="0"/>
    <n v="0"/>
  </r>
  <r>
    <x v="4"/>
    <x v="10"/>
    <s v="I"/>
    <s v="Südtirol"/>
    <n v="3"/>
    <x v="0"/>
    <x v="52"/>
    <x v="83"/>
    <x v="22"/>
    <s v="2016/-/2016/2017/-"/>
    <s v="2022/-/2018/2023/-"/>
    <x v="189"/>
    <n v="2016"/>
    <s v="89/-/87/CT90"/>
    <s v="Schreckbichl"/>
    <s v="Südtirolurlaub 2016"/>
    <m/>
    <m/>
    <n v="64.5"/>
    <n v="0"/>
  </r>
  <r>
    <x v="1"/>
    <x v="14"/>
    <s v="I"/>
    <s v="Veneto"/>
    <n v="0"/>
    <x v="0"/>
    <x v="216"/>
    <x v="379"/>
    <x v="1"/>
    <s v="2017/-/-/-/-"/>
    <s v="2022/-/-/-/-"/>
    <x v="0"/>
    <n v="2016"/>
    <s v="90+/-/-/-"/>
    <s v="M-Preis"/>
    <s v="Geschenk Helli"/>
    <m/>
    <m/>
    <n v="0"/>
    <n v="0"/>
  </r>
  <r>
    <x v="4"/>
    <x v="14"/>
    <s v="A"/>
    <s v="Steiermark"/>
    <n v="1"/>
    <x v="1"/>
    <x v="179"/>
    <x v="380"/>
    <x v="22"/>
    <s v="2018/-/-/-/-"/>
    <s v="2030/-/-/-/-"/>
    <x v="24"/>
    <n v="2016"/>
    <s v="93/-/-/-"/>
    <s v="Der Steirer"/>
    <s v="Kurztrip Graz"/>
    <m/>
    <m/>
    <n v="39.9"/>
    <n v="39.9"/>
  </r>
  <r>
    <x v="4"/>
    <x v="14"/>
    <s v="A"/>
    <s v="Steiermark"/>
    <n v="1"/>
    <x v="1"/>
    <x v="176"/>
    <x v="381"/>
    <x v="15"/>
    <s v="2024/-/2015/-/-"/>
    <s v="2040/-/2022/-/-"/>
    <x v="211"/>
    <n v="2016"/>
    <s v="92+/-/93/CT93"/>
    <s v="Der Steirer"/>
    <s v="Kurztrip Graz"/>
    <m/>
    <m/>
    <n v="40.9"/>
    <n v="40.9"/>
  </r>
  <r>
    <x v="4"/>
    <x v="14"/>
    <s v="A"/>
    <s v="Steiermark"/>
    <n v="1"/>
    <x v="1"/>
    <x v="217"/>
    <x v="382"/>
    <x v="15"/>
    <s v="2016/-/2015/-/-"/>
    <s v="2023/-/2020/-/-"/>
    <x v="212"/>
    <n v="2016"/>
    <s v="91+/-/91/FS93"/>
    <s v="Der Steirer"/>
    <s v="Kurztrip Graz"/>
    <m/>
    <m/>
    <n v="34.9"/>
    <n v="34.9"/>
  </r>
  <r>
    <x v="6"/>
    <x v="19"/>
    <s v="A"/>
    <s v="Steiermark"/>
    <n v="1"/>
    <x v="0"/>
    <x v="179"/>
    <x v="383"/>
    <x v="56"/>
    <s v="-/-/-/-/-"/>
    <s v="-/-/-/-/-"/>
    <x v="109"/>
    <n v="2016"/>
    <s v="-/-/-/-"/>
    <s v="Der Steirer"/>
    <s v="Kurztrip Graz"/>
    <m/>
    <m/>
    <n v="16.899999999999999"/>
    <n v="0"/>
  </r>
  <r>
    <x v="6"/>
    <x v="5"/>
    <s v="A"/>
    <s v="Steiermark"/>
    <n v="1"/>
    <x v="0"/>
    <x v="218"/>
    <x v="384"/>
    <x v="6"/>
    <s v="-/-/-/-/-"/>
    <s v="-/-/-/-/-"/>
    <x v="213"/>
    <n v="2016"/>
    <s v="-/-/-/-"/>
    <s v="Der Steirer"/>
    <s v="Kurztrip Graz"/>
    <m/>
    <m/>
    <n v="25.9"/>
    <n v="0"/>
  </r>
  <r>
    <x v="6"/>
    <x v="3"/>
    <s v="A"/>
    <s v="Steiermark"/>
    <n v="1"/>
    <x v="0"/>
    <x v="218"/>
    <x v="136"/>
    <x v="15"/>
    <s v="-/-/-/-/-"/>
    <s v="-/-/-/-/-"/>
    <x v="160"/>
    <n v="2016"/>
    <s v="-/-/-/-"/>
    <s v="Der Steirer"/>
    <s v="Kurztrip Graz"/>
    <m/>
    <m/>
    <n v="21.9"/>
    <n v="0"/>
  </r>
  <r>
    <x v="6"/>
    <x v="12"/>
    <s v="I"/>
    <s v="Sizilien"/>
    <n v="2"/>
    <x v="0"/>
    <x v="80"/>
    <x v="385"/>
    <x v="6"/>
    <s v="-/-/-/-/-"/>
    <s v="-/-/-/-/-"/>
    <x v="79"/>
    <n v="2016"/>
    <s v="-/-/-/-"/>
    <s v="Perivancu"/>
    <s v="Sizilien 2016"/>
    <m/>
    <m/>
    <n v="56"/>
    <n v="0"/>
  </r>
  <r>
    <x v="1"/>
    <x v="10"/>
    <s v="I"/>
    <s v="Sizilien"/>
    <n v="1"/>
    <x v="1"/>
    <x v="219"/>
    <x v="386"/>
    <x v="1"/>
    <s v="-/-/2018/-/-"/>
    <s v="-/-/2026/-/-"/>
    <x v="77"/>
    <n v="2016"/>
    <s v="-/-/96+/CT95,5"/>
    <s v="Tenuta delle Terre Nerre"/>
    <s v="Sizilien 2016"/>
    <m/>
    <m/>
    <n v="65"/>
    <n v="65"/>
  </r>
  <r>
    <x v="1"/>
    <x v="10"/>
    <s v="I"/>
    <s v="Sizilien"/>
    <n v="3"/>
    <x v="3"/>
    <x v="219"/>
    <x v="387"/>
    <x v="1"/>
    <s v="2018/2016/2018/-/-"/>
    <s v="2028/2026/2025/-/-"/>
    <x v="76"/>
    <n v="2016"/>
    <s v="94/90/95+/-"/>
    <s v="Tenuta delle Terre Nerre"/>
    <s v="Sizilien 2016"/>
    <m/>
    <m/>
    <n v="90"/>
    <n v="90"/>
  </r>
  <r>
    <x v="4"/>
    <x v="10"/>
    <s v="I"/>
    <s v="Sizilien"/>
    <n v="3"/>
    <x v="2"/>
    <x v="219"/>
    <x v="388"/>
    <x v="6"/>
    <s v="-/2016/2016/-/-"/>
    <s v="-/2024/2021/-/-"/>
    <x v="76"/>
    <n v="2016"/>
    <s v="-/91/94/-"/>
    <s v="Tenuta delle Terre Nerre"/>
    <s v="Sizilien 2016"/>
    <m/>
    <m/>
    <n v="90"/>
    <n v="60"/>
  </r>
  <r>
    <x v="4"/>
    <x v="1"/>
    <s v="I"/>
    <s v="Sizilien"/>
    <n v="2"/>
    <x v="0"/>
    <x v="220"/>
    <x v="389"/>
    <x v="37"/>
    <s v="2017/-/2017/-/-"/>
    <s v="2019/-/2020/-/-"/>
    <x v="76"/>
    <n v="2016"/>
    <s v="86/-/88/VI88"/>
    <s v="Ciro Biondi"/>
    <s v="Sizilien 2016"/>
    <m/>
    <m/>
    <n v="60"/>
    <n v="0"/>
  </r>
  <r>
    <x v="4"/>
    <x v="14"/>
    <s v="I"/>
    <s v="Sizilien"/>
    <n v="4"/>
    <x v="0"/>
    <x v="220"/>
    <x v="389"/>
    <x v="37"/>
    <s v="-/-/-/-/-"/>
    <s v="-/-/-/-/-"/>
    <x v="76"/>
    <n v="2016"/>
    <s v="-/-/-/-"/>
    <s v="Ciro Biondi"/>
    <s v="Sizilien 2016"/>
    <m/>
    <m/>
    <n v="120"/>
    <n v="0"/>
  </r>
  <r>
    <x v="3"/>
    <x v="14"/>
    <s v="I"/>
    <s v="Sizilien"/>
    <n v="1"/>
    <x v="1"/>
    <x v="220"/>
    <x v="390"/>
    <x v="1"/>
    <s v="2016/-/2015/-/-"/>
    <s v="2024/-/2021/-/-"/>
    <x v="23"/>
    <n v="2016"/>
    <s v="89/-/89+?/VI89+"/>
    <s v="Ciro Biondi"/>
    <s v="Sizilien 2016"/>
    <m/>
    <m/>
    <n v="60"/>
    <n v="60"/>
  </r>
  <r>
    <x v="3"/>
    <x v="10"/>
    <s v="I"/>
    <s v="Sizilien"/>
    <n v="1"/>
    <x v="0"/>
    <x v="220"/>
    <x v="391"/>
    <x v="1"/>
    <s v="2017/-/2019/-/-"/>
    <s v="2022/-/2024/-/-"/>
    <x v="23"/>
    <n v="2016"/>
    <s v="89/-/94/VI94"/>
    <s v="Ciro Biondi"/>
    <s v="Sizilien 2016"/>
    <m/>
    <m/>
    <n v="60"/>
    <n v="0"/>
  </r>
  <r>
    <x v="1"/>
    <x v="10"/>
    <s v="I"/>
    <s v="Sizilien"/>
    <n v="3"/>
    <x v="0"/>
    <x v="220"/>
    <x v="391"/>
    <x v="1"/>
    <s v="2017/-/2019/-/-"/>
    <s v="2022/-/2024/-/-"/>
    <x v="76"/>
    <n v="2016"/>
    <s v="89/-/94/VI94"/>
    <s v="Ciro Biondi"/>
    <s v="Sizilien 2016"/>
    <m/>
    <m/>
    <n v="90"/>
    <n v="0"/>
  </r>
  <r>
    <x v="1"/>
    <x v="8"/>
    <s v="I"/>
    <s v="Sizilien"/>
    <n v="3"/>
    <x v="0"/>
    <x v="220"/>
    <x v="391"/>
    <x v="1"/>
    <s v="-/2014/-/-/-"/>
    <s v="-/2024/-/-/-"/>
    <x v="76"/>
    <n v="2016"/>
    <s v="-/92/-/-"/>
    <s v="Ciro Biondi"/>
    <s v="Sizilien 2016"/>
    <m/>
    <m/>
    <n v="90"/>
    <n v="0"/>
  </r>
  <r>
    <x v="1"/>
    <x v="14"/>
    <s v="I"/>
    <s v="Sizilien"/>
    <n v="1"/>
    <x v="0"/>
    <x v="39"/>
    <x v="392"/>
    <x v="1"/>
    <s v="2016/-/-/-/-"/>
    <s v="2024/-/-/-/-"/>
    <x v="14"/>
    <n v="2016"/>
    <s v="93+/-/-/CT87,3"/>
    <s v="Feudo Maccari"/>
    <s v="Sizilien 2016"/>
    <m/>
    <m/>
    <n v="25"/>
    <n v="0"/>
  </r>
  <r>
    <x v="2"/>
    <x v="14"/>
    <s v="I"/>
    <s v="Sizilien"/>
    <n v="1"/>
    <x v="1"/>
    <x v="39"/>
    <x v="393"/>
    <x v="46"/>
    <s v="-/-/-/-/-"/>
    <s v="-/-/-/-/-"/>
    <x v="40"/>
    <n v="2016"/>
    <s v="-/-/-/-"/>
    <s v="Feudo Maccari"/>
    <s v="Sizilien 2016"/>
    <m/>
    <m/>
    <n v="20"/>
    <n v="20"/>
  </r>
  <r>
    <x v="1"/>
    <x v="10"/>
    <s v="I"/>
    <s v="Sizilien"/>
    <n v="6"/>
    <x v="0"/>
    <x v="39"/>
    <x v="65"/>
    <x v="26"/>
    <s v="2016/2017/2016/-/-"/>
    <s v="2024/2024/2017/-/-"/>
    <x v="40"/>
    <n v="2016"/>
    <s v="93/90/87+/-"/>
    <s v="Feudo Maccari"/>
    <s v="Sizilien 2016"/>
    <m/>
    <m/>
    <n v="120"/>
    <n v="0"/>
  </r>
  <r>
    <x v="1"/>
    <x v="14"/>
    <s v="I"/>
    <s v="Sizilien"/>
    <n v="3"/>
    <x v="0"/>
    <x v="221"/>
    <x v="394"/>
    <x v="1"/>
    <s v="2017/-/2018/-/-"/>
    <s v="2030/-/2022/-/-"/>
    <x v="76"/>
    <n v="2016"/>
    <s v="92/-/91/-"/>
    <s v="Benanti"/>
    <s v="Sizilien 2016"/>
    <m/>
    <m/>
    <n v="90"/>
    <n v="0"/>
  </r>
  <r>
    <x v="2"/>
    <x v="10"/>
    <s v="I"/>
    <s v="Sizilien"/>
    <n v="1"/>
    <x v="1"/>
    <x v="197"/>
    <x v="341"/>
    <x v="38"/>
    <s v="-/-/2015/-/-"/>
    <s v="-/-/2020/-/-"/>
    <x v="214"/>
    <n v="2016"/>
    <s v="-/-/92/VI92"/>
    <s v="Lipari Feinkost"/>
    <s v="Sizilien 2016"/>
    <m/>
    <m/>
    <n v="32"/>
    <n v="32"/>
  </r>
  <r>
    <x v="2"/>
    <x v="14"/>
    <s v="I"/>
    <s v="Sizilien"/>
    <n v="1"/>
    <x v="0"/>
    <x v="195"/>
    <x v="341"/>
    <x v="65"/>
    <s v="2015/-/-/-/-"/>
    <s v="2028/-/-/-/-"/>
    <x v="149"/>
    <n v="2016"/>
    <s v="93/-/-/-"/>
    <s v="Lipari Feinkost"/>
    <s v="Sizilien 2016"/>
    <m/>
    <m/>
    <n v="19"/>
    <n v="0"/>
  </r>
  <r>
    <x v="2"/>
    <x v="14"/>
    <s v="I"/>
    <s v="Sizilien"/>
    <n v="1"/>
    <x v="0"/>
    <x v="81"/>
    <x v="21"/>
    <x v="65"/>
    <s v="2015/-/-/-/-"/>
    <s v="2019/-/-/-/-"/>
    <x v="214"/>
    <n v="2016"/>
    <s v="86/-/-/-"/>
    <s v="Lipari Feinkost"/>
    <s v="Sizilien 2016"/>
    <m/>
    <m/>
    <n v="32"/>
    <n v="0"/>
  </r>
  <r>
    <x v="1"/>
    <x v="5"/>
    <s v="I"/>
    <s v="Sizilien"/>
    <n v="3"/>
    <x v="0"/>
    <x v="81"/>
    <x v="326"/>
    <x v="62"/>
    <s v="2015/-/-/-/-"/>
    <s v="2022/-/-/-/-"/>
    <x v="149"/>
    <n v="2016"/>
    <s v="92+/-/-/CT90,1"/>
    <s v="Tenuta di Castellaro"/>
    <s v="Sizilien 2016"/>
    <m/>
    <m/>
    <n v="57"/>
    <n v="0"/>
  </r>
  <r>
    <x v="4"/>
    <x v="10"/>
    <s v="A"/>
    <s v="Steiermark"/>
    <n v="3"/>
    <x v="0"/>
    <x v="179"/>
    <x v="395"/>
    <x v="15"/>
    <s v="-/-/-/-/-"/>
    <s v="-/-/-/-/-"/>
    <x v="215"/>
    <n v="2016"/>
    <s v="-/-/-/FS91-93"/>
    <s v="Polz"/>
    <s v="Urlaub Laschitz"/>
    <m/>
    <m/>
    <n v="89.1"/>
    <n v="0"/>
  </r>
  <r>
    <x v="4"/>
    <x v="10"/>
    <s v="A"/>
    <s v="Steiermark"/>
    <n v="3"/>
    <x v="3"/>
    <x v="178"/>
    <x v="396"/>
    <x v="15"/>
    <s v="-/2019/-/-/-"/>
    <s v="-/2022/-/-/-"/>
    <x v="159"/>
    <n v="2016"/>
    <s v="-/91/-/FS95"/>
    <s v="Tement"/>
    <s v="Urlaub Laschitz"/>
    <m/>
    <m/>
    <n v="112.5"/>
    <n v="112.5"/>
  </r>
  <r>
    <x v="1"/>
    <x v="8"/>
    <s v="I"/>
    <s v="Veneto"/>
    <n v="1"/>
    <x v="0"/>
    <x v="190"/>
    <x v="332"/>
    <x v="1"/>
    <s v="2015/-/2015/-/-"/>
    <s v="2022/-/2021/-/-"/>
    <x v="183"/>
    <n v="2016"/>
    <s v="90/-/93/GR3"/>
    <s v="Enoteca Verona"/>
    <s v="Verona 2016"/>
    <m/>
    <m/>
    <n v="27"/>
    <n v="0"/>
  </r>
  <r>
    <x v="1"/>
    <x v="8"/>
    <s v="I"/>
    <s v="Veneto"/>
    <n v="2"/>
    <x v="0"/>
    <x v="222"/>
    <x v="397"/>
    <x v="1"/>
    <s v="-/-/-/-/-"/>
    <s v="-/-/-/-/-"/>
    <x v="76"/>
    <n v="2016"/>
    <s v="-/-/-/CT90"/>
    <s v="Enoteca Verona"/>
    <s v="Verona 2016"/>
    <m/>
    <m/>
    <n v="60"/>
    <n v="0"/>
  </r>
  <r>
    <x v="4"/>
    <x v="10"/>
    <s v="I"/>
    <s v="Veneto"/>
    <n v="6"/>
    <x v="0"/>
    <x v="223"/>
    <x v="398"/>
    <x v="6"/>
    <s v="-/-/-/2015/-"/>
    <s v="-/-/-/2018/-"/>
    <x v="32"/>
    <n v="2016"/>
    <s v="-/-/-/GR3, CT88,7"/>
    <s v="Cavalchina"/>
    <s v="Verona 2016"/>
    <m/>
    <m/>
    <n v="48"/>
    <n v="0"/>
  </r>
  <r>
    <x v="2"/>
    <x v="14"/>
    <s v="I"/>
    <s v="Veneto"/>
    <n v="1"/>
    <x v="0"/>
    <x v="223"/>
    <x v="399"/>
    <x v="6"/>
    <s v="-/-/-/-/-"/>
    <s v="-/-/-/-/-"/>
    <x v="216"/>
    <n v="2016"/>
    <s v="-/-/-/-"/>
    <s v="Cavalchina"/>
    <s v="Verona 2016"/>
    <m/>
    <m/>
    <n v="7"/>
    <n v="0"/>
  </r>
  <r>
    <x v="4"/>
    <x v="10"/>
    <s v="I"/>
    <s v="Veneto"/>
    <n v="3"/>
    <x v="0"/>
    <x v="43"/>
    <x v="400"/>
    <x v="28"/>
    <s v="-/2016/-/-/-"/>
    <s v="-/2019/-/-/-"/>
    <x v="18"/>
    <n v="2016"/>
    <s v="-/89/-/-"/>
    <s v="Inama"/>
    <s v="Verona 2016"/>
    <m/>
    <m/>
    <n v="48"/>
    <n v="0"/>
  </r>
  <r>
    <x v="4"/>
    <x v="14"/>
    <s v="I"/>
    <s v="Veneto"/>
    <n v="9"/>
    <x v="0"/>
    <x v="43"/>
    <x v="401"/>
    <x v="15"/>
    <s v="-/2016/-/-/-"/>
    <s v="-/2020/-/-/-"/>
    <x v="16"/>
    <n v="2016"/>
    <s v="-/88/-/-"/>
    <s v="Inama"/>
    <s v="Verona 2016"/>
    <m/>
    <m/>
    <n v="189"/>
    <n v="0"/>
  </r>
  <r>
    <x v="3"/>
    <x v="8"/>
    <s v="I"/>
    <s v="Veneto"/>
    <n v="1"/>
    <x v="0"/>
    <x v="43"/>
    <x v="402"/>
    <x v="49"/>
    <s v="2015/2017/-/-/-"/>
    <s v="2022/2027/-/-/-"/>
    <x v="23"/>
    <n v="2016"/>
    <s v="92/90/-/-"/>
    <s v="Inama"/>
    <s v="Verona 2016"/>
    <m/>
    <m/>
    <n v="60"/>
    <n v="0"/>
  </r>
  <r>
    <x v="1"/>
    <x v="5"/>
    <s v="I"/>
    <s v="Veneto"/>
    <n v="3"/>
    <x v="0"/>
    <x v="43"/>
    <x v="403"/>
    <x v="49"/>
    <s v="-/2016/-/-/-"/>
    <s v="-/2021/-/-/-"/>
    <x v="76"/>
    <n v="2016"/>
    <s v="-/90/-/-"/>
    <s v="Inama"/>
    <s v="Verona 2016"/>
    <m/>
    <m/>
    <n v="90"/>
    <n v="0"/>
  </r>
  <r>
    <x v="1"/>
    <x v="5"/>
    <s v="I"/>
    <s v="Veneto"/>
    <n v="3"/>
    <x v="1"/>
    <x v="224"/>
    <x v="404"/>
    <x v="1"/>
    <s v="-/-/-/-/-"/>
    <s v="-/-/-/-/-"/>
    <x v="19"/>
    <n v="2016"/>
    <s v="-/-/-/-"/>
    <s v="Begali"/>
    <s v="Verona 2016"/>
    <m/>
    <m/>
    <n v="72"/>
    <n v="24"/>
  </r>
  <r>
    <x v="1"/>
    <x v="8"/>
    <s v="I"/>
    <s v="Veneto"/>
    <n v="3"/>
    <x v="1"/>
    <x v="224"/>
    <x v="405"/>
    <x v="1"/>
    <s v="2017/-/-/-/-"/>
    <s v="2030/-/-/-/-"/>
    <x v="76"/>
    <n v="2016"/>
    <s v="94/-/-/CT92"/>
    <s v="Begali"/>
    <s v="Verona 2016"/>
    <m/>
    <m/>
    <n v="90"/>
    <n v="30"/>
  </r>
  <r>
    <x v="2"/>
    <x v="8"/>
    <s v="I"/>
    <s v="Veneto"/>
    <n v="1"/>
    <x v="0"/>
    <x v="224"/>
    <x v="406"/>
    <x v="1"/>
    <s v="-/-/-/-/-"/>
    <s v="-/-/-/-/-"/>
    <x v="40"/>
    <n v="2016"/>
    <s v="-/-/-/-"/>
    <s v="Begali"/>
    <s v="Verona 2016"/>
    <m/>
    <m/>
    <n v="20"/>
    <n v="0"/>
  </r>
  <r>
    <x v="1"/>
    <x v="13"/>
    <s v="I"/>
    <s v="Veneto"/>
    <n v="3"/>
    <x v="0"/>
    <x v="225"/>
    <x v="407"/>
    <x v="1"/>
    <s v="-/-/-/-/-"/>
    <s v="-/-/-/-/-"/>
    <x v="19"/>
    <n v="2016"/>
    <s v="-/-/-/CT92,5"/>
    <s v="L'Arco"/>
    <s v="Verona 2016"/>
    <m/>
    <m/>
    <n v="72"/>
    <n v="0"/>
  </r>
  <r>
    <x v="1"/>
    <x v="17"/>
    <s v="I"/>
    <s v="Veneto"/>
    <n v="3"/>
    <x v="7"/>
    <x v="225"/>
    <x v="408"/>
    <x v="1"/>
    <s v="-/-/-/-/-"/>
    <s v="-/-/-/-/-"/>
    <x v="11"/>
    <n v="2016"/>
    <s v="-/-/-/92"/>
    <s v="L'Arco"/>
    <s v="Verona 2016"/>
    <m/>
    <m/>
    <n v="105"/>
    <n v="0"/>
  </r>
  <r>
    <x v="2"/>
    <x v="10"/>
    <s v="I"/>
    <s v="Veneto"/>
    <n v="1"/>
    <x v="0"/>
    <x v="226"/>
    <x v="409"/>
    <x v="28"/>
    <s v="-/-/-/-/-"/>
    <s v="-/-/-/-/-"/>
    <x v="79"/>
    <n v="2016"/>
    <s v="-/-/-/-"/>
    <s v="Coffele"/>
    <s v="Verona 2016"/>
    <m/>
    <m/>
    <n v="28"/>
    <n v="0"/>
  </r>
  <r>
    <x v="4"/>
    <x v="10"/>
    <s v="I"/>
    <s v="Veneto"/>
    <n v="3"/>
    <x v="0"/>
    <x v="226"/>
    <x v="410"/>
    <x v="28"/>
    <s v="-/-/-/-/-"/>
    <s v="-/-/-/-/-"/>
    <x v="217"/>
    <n v="2016"/>
    <s v="-/-/-/-"/>
    <s v="Coffele"/>
    <s v="Verona 2016"/>
    <m/>
    <m/>
    <n v="42"/>
    <n v="0"/>
  </r>
  <r>
    <x v="4"/>
    <x v="10"/>
    <s v="I"/>
    <s v="Veneto"/>
    <n v="3"/>
    <x v="2"/>
    <x v="227"/>
    <x v="411"/>
    <x v="28"/>
    <s v="2017/-/2020/-/-"/>
    <s v="2024/-/2027/-/-"/>
    <x v="149"/>
    <n v="2016"/>
    <s v="92/-/91/CT90,9"/>
    <s v="Pieropan"/>
    <s v="Verona 2016"/>
    <m/>
    <m/>
    <n v="57"/>
    <n v="38"/>
  </r>
  <r>
    <x v="4"/>
    <x v="1"/>
    <s v="A"/>
    <s v="NÖ"/>
    <n v="6"/>
    <x v="0"/>
    <x v="228"/>
    <x v="412"/>
    <x v="16"/>
    <s v="-/-/-/-/-"/>
    <s v="-/-/-/-/-"/>
    <x v="218"/>
    <n v="2016"/>
    <s v="-/-/-/-"/>
    <s v="Vinothek Fohringer"/>
    <s v="ARZ-Ausflug Wachau 2016"/>
    <m/>
    <m/>
    <n v="77.400000000000006"/>
    <n v="0"/>
  </r>
  <r>
    <x v="4"/>
    <x v="1"/>
    <s v="A"/>
    <s v="NÖ"/>
    <n v="6"/>
    <x v="0"/>
    <x v="228"/>
    <x v="413"/>
    <x v="25"/>
    <s v="-/-/-/-/-"/>
    <s v="-/-/-/-/-"/>
    <x v="219"/>
    <n v="2016"/>
    <s v="-/-/-/-"/>
    <s v="Vinothek Fohringer"/>
    <s v="ARZ-Ausflug Wachau 2016"/>
    <m/>
    <m/>
    <n v="92.16"/>
    <n v="0"/>
  </r>
  <r>
    <x v="2"/>
    <x v="16"/>
    <s v="A"/>
    <s v="NÖ"/>
    <n v="1"/>
    <x v="1"/>
    <x v="229"/>
    <x v="414"/>
    <x v="25"/>
    <s v="-/-/-/2018/-"/>
    <s v="-/-/-/2037/-"/>
    <x v="220"/>
    <n v="2016"/>
    <s v="95/-/-/FS94-96, CT94,8"/>
    <s v="Vinothek Fohringer"/>
    <s v="ARZ-Ausflug Wachau 2016"/>
    <m/>
    <m/>
    <n v="81.899999999999991"/>
    <n v="81.899999999999991"/>
  </r>
  <r>
    <x v="2"/>
    <x v="16"/>
    <s v="A"/>
    <s v="NÖ"/>
    <n v="1"/>
    <x v="1"/>
    <x v="229"/>
    <x v="415"/>
    <x v="25"/>
    <s v="-/-/-/2009/-"/>
    <s v="-/-/-/2030/-"/>
    <x v="221"/>
    <n v="2016"/>
    <s v="-/-/-/FS93-95, CT92,4"/>
    <s v="Vinothek Fohringer"/>
    <s v="ARZ-Ausflug Wachau 2016"/>
    <m/>
    <m/>
    <n v="44.448"/>
    <n v="44.448"/>
  </r>
  <r>
    <x v="4"/>
    <x v="5"/>
    <s v="A"/>
    <s v="NÖ"/>
    <n v="2"/>
    <x v="2"/>
    <x v="229"/>
    <x v="416"/>
    <x v="25"/>
    <s v="2014/2014/-/-/-"/>
    <s v="2020/2017/-/-/-"/>
    <x v="222"/>
    <n v="2016"/>
    <s v="93/89/92/FS93-95, CT92,2"/>
    <s v="Vinothek Fohringer"/>
    <s v="ARZ-Ausflug Wachau 2016"/>
    <m/>
    <m/>
    <n v="109.056"/>
    <n v="109.056"/>
  </r>
  <r>
    <x v="1"/>
    <x v="16"/>
    <s v="A"/>
    <s v="NÖ"/>
    <n v="3"/>
    <x v="0"/>
    <x v="230"/>
    <x v="417"/>
    <x v="1"/>
    <s v="-/-/-/-/-"/>
    <s v="-/-/-/-/-"/>
    <x v="223"/>
    <n v="2016"/>
    <s v="-/-/-/-"/>
    <s v="Vinothek Fohringer"/>
    <s v="ARZ-Ausflug Wachau 2016"/>
    <m/>
    <m/>
    <n v="60.012"/>
    <n v="0"/>
  </r>
  <r>
    <x v="4"/>
    <x v="14"/>
    <s v="A"/>
    <s v="NÖ"/>
    <n v="1"/>
    <x v="0"/>
    <x v="231"/>
    <x v="418"/>
    <x v="25"/>
    <s v="-/-/2015/-/-"/>
    <s v="-/-/2023/-/-"/>
    <x v="25"/>
    <n v="2016"/>
    <s v="-/-/90+?/-"/>
    <s v="Schmelz"/>
    <s v="ARZ-Ausflug Wachau 2016"/>
    <m/>
    <m/>
    <n v="26"/>
    <n v="0"/>
  </r>
  <r>
    <x v="4"/>
    <x v="5"/>
    <s v="A"/>
    <s v="NÖ"/>
    <n v="3"/>
    <x v="0"/>
    <x v="231"/>
    <x v="419"/>
    <x v="16"/>
    <s v="-/-/-/-/-"/>
    <s v="-/-/-/-/-"/>
    <x v="26"/>
    <n v="2016"/>
    <s v="-/-/-/CT91,5"/>
    <s v="Schmelz"/>
    <s v="ARZ-Ausflug Wachau 2016"/>
    <m/>
    <m/>
    <n v="69"/>
    <n v="0"/>
  </r>
  <r>
    <x v="4"/>
    <x v="5"/>
    <s v="A"/>
    <s v="NÖ"/>
    <n v="3"/>
    <x v="0"/>
    <x v="231"/>
    <x v="420"/>
    <x v="25"/>
    <s v="-/-/-/-/-"/>
    <s v="-/-/-/-/-"/>
    <x v="16"/>
    <n v="2016"/>
    <s v="-/-/-/-"/>
    <s v="Schmelz"/>
    <s v="ARZ-Ausflug Wachau 2016"/>
    <m/>
    <m/>
    <n v="63"/>
    <n v="0"/>
  </r>
  <r>
    <x v="4"/>
    <x v="1"/>
    <s v="A"/>
    <s v="NÖ"/>
    <n v="3"/>
    <x v="3"/>
    <x v="231"/>
    <x v="421"/>
    <x v="16"/>
    <s v="-/-/-/-/-"/>
    <s v="-/-/-/-/-"/>
    <x v="4"/>
    <n v="2016"/>
    <s v="-/-/-/-"/>
    <s v="Schmelz"/>
    <s v="ARZ-Ausflug Wachau 2016"/>
    <m/>
    <m/>
    <n v="54"/>
    <n v="54"/>
  </r>
  <r>
    <x v="4"/>
    <x v="1"/>
    <s v="A"/>
    <s v="NÖ"/>
    <n v="2"/>
    <x v="2"/>
    <x v="231"/>
    <x v="422"/>
    <x v="16"/>
    <s v="-/-/-/-/-"/>
    <s v="-/-/-/-/-"/>
    <x v="26"/>
    <n v="2016"/>
    <s v="-/-/-/-"/>
    <s v="Schmelz"/>
    <s v="ARZ-Ausflug Wachau 2016"/>
    <m/>
    <m/>
    <n v="46"/>
    <n v="46"/>
  </r>
  <r>
    <x v="4"/>
    <x v="5"/>
    <s v="A"/>
    <s v="NÖ"/>
    <n v="1"/>
    <x v="0"/>
    <x v="232"/>
    <x v="423"/>
    <x v="16"/>
    <s v="-/-/-/-/-"/>
    <s v="-/-/-/-/-"/>
    <x v="19"/>
    <n v="2016"/>
    <s v="-/-/-/FS91"/>
    <s v="Holzapfel"/>
    <s v="ARZ-Ausflug Wachau 2016"/>
    <m/>
    <m/>
    <n v="24"/>
    <n v="0"/>
  </r>
  <r>
    <x v="4"/>
    <x v="5"/>
    <s v="A"/>
    <s v="NÖ"/>
    <n v="1"/>
    <x v="0"/>
    <x v="232"/>
    <x v="423"/>
    <x v="18"/>
    <s v="-/-/-/-/-"/>
    <s v="-/-/-/-/-"/>
    <x v="79"/>
    <n v="2016"/>
    <s v="-/-/-/-"/>
    <s v="Holzapfel"/>
    <s v="ARZ-Ausflug Wachau 2016"/>
    <m/>
    <m/>
    <n v="28"/>
    <n v="0"/>
  </r>
  <r>
    <x v="6"/>
    <x v="10"/>
    <s v="D"/>
    <m/>
    <n v="1"/>
    <x v="0"/>
    <x v="233"/>
    <x v="385"/>
    <x v="2"/>
    <s v="-/-/-/-/-"/>
    <s v="-/-/-/-/-"/>
    <x v="218"/>
    <n v="2016"/>
    <s v="-/-/-/-"/>
    <s v="Vinocentral"/>
    <s v="DSAG Frühlingsmeeting 2016"/>
    <m/>
    <m/>
    <n v="12.9"/>
    <n v="0"/>
  </r>
  <r>
    <x v="4"/>
    <x v="14"/>
    <s v="D"/>
    <s v="Rheinland-Pfalz"/>
    <n v="1"/>
    <x v="1"/>
    <x v="234"/>
    <x v="424"/>
    <x v="25"/>
    <s v="2015/-/2015/-/-"/>
    <s v="2025/-/2023/-/-"/>
    <x v="76"/>
    <n v="2016"/>
    <s v="92+/-/89+ (GG)/CT94,5"/>
    <s v="Vinocentral"/>
    <s v="DSAG Frühlingsmeeting 2016"/>
    <m/>
    <m/>
    <n v="30"/>
    <n v="30"/>
  </r>
  <r>
    <x v="6"/>
    <x v="10"/>
    <s v="D"/>
    <m/>
    <n v="1"/>
    <x v="0"/>
    <x v="235"/>
    <x v="425"/>
    <x v="66"/>
    <s v="-/-/-/-/-"/>
    <s v="-/-/-/-/-"/>
    <x v="224"/>
    <n v="2016"/>
    <s v="-/-/-/-"/>
    <s v="Vinocentral"/>
    <s v="DSAG Frühlingsmeeting 2016"/>
    <m/>
    <m/>
    <n v="17.899999999999999"/>
    <n v="0"/>
  </r>
  <r>
    <x v="4"/>
    <x v="14"/>
    <s v="D"/>
    <m/>
    <n v="1"/>
    <x v="0"/>
    <x v="235"/>
    <x v="426"/>
    <x v="25"/>
    <s v="-/-/-/-/-"/>
    <s v="-/-/-/-/-"/>
    <x v="5"/>
    <n v="2016"/>
    <s v="-/-/-/-"/>
    <s v="Vinocentral"/>
    <s v="DSAG Frühlingsmeeting 2016"/>
    <m/>
    <m/>
    <n v="24.5"/>
    <n v="0"/>
  </r>
  <r>
    <x v="2"/>
    <x v="5"/>
    <s v="I"/>
    <s v="Südtirol"/>
    <n v="1"/>
    <x v="0"/>
    <x v="63"/>
    <x v="95"/>
    <x v="31"/>
    <s v="-/-/-/-/-"/>
    <s v="-/-/-/-/-"/>
    <x v="25"/>
    <n v="2016"/>
    <s v="-/-/-/-"/>
    <s v="Kellerei Bozen"/>
    <s v="Ausflug Bozen"/>
    <m/>
    <m/>
    <n v="26"/>
    <n v="0"/>
  </r>
  <r>
    <x v="1"/>
    <x v="14"/>
    <s v="I"/>
    <s v="Südtirol"/>
    <n v="3"/>
    <x v="0"/>
    <x v="63"/>
    <x v="198"/>
    <x v="1"/>
    <s v="2016/-/-/-/-"/>
    <s v="2026/-/-/-/-"/>
    <x v="189"/>
    <n v="2016"/>
    <s v="92+/-/-/-"/>
    <s v="Kellerei Bozen"/>
    <s v="Ausflug Bozen"/>
    <m/>
    <m/>
    <n v="64.5"/>
    <n v="0"/>
  </r>
  <r>
    <x v="1"/>
    <x v="14"/>
    <s v="I"/>
    <s v="Südtirol"/>
    <n v="3"/>
    <x v="0"/>
    <x v="63"/>
    <x v="44"/>
    <x v="17"/>
    <s v="-/-/-/-/-"/>
    <s v="-/-/-/-/-"/>
    <x v="149"/>
    <n v="2016"/>
    <s v="-/-/-/-"/>
    <s v="Kellerei Bozen"/>
    <s v="Ausflug Bozen"/>
    <m/>
    <m/>
    <n v="57"/>
    <n v="0"/>
  </r>
  <r>
    <x v="1"/>
    <x v="14"/>
    <s v="I"/>
    <s v="Südtirol"/>
    <n v="0"/>
    <x v="0"/>
    <x v="183"/>
    <x v="301"/>
    <x v="1"/>
    <s v="-/-/-/-/-"/>
    <s v="-/-/-/-/-"/>
    <x v="0"/>
    <n v="2015"/>
    <s v="-/-/-/-"/>
    <s v="Kellerei Tramin"/>
    <s v="Südtirolurlaub 2015"/>
    <m/>
    <m/>
    <n v="0"/>
    <n v="0"/>
  </r>
  <r>
    <x v="4"/>
    <x v="10"/>
    <s v="I"/>
    <s v="Südtirol"/>
    <n v="6"/>
    <x v="0"/>
    <x v="183"/>
    <x v="427"/>
    <x v="15"/>
    <s v="-/-/-/-/-"/>
    <s v="-/-/-/-/-"/>
    <x v="49"/>
    <n v="2015"/>
    <s v="-/-/-/-"/>
    <s v="Kellerei Tramin"/>
    <s v="Südtirolurlaub 2015"/>
    <m/>
    <m/>
    <n v="69"/>
    <n v="0"/>
  </r>
  <r>
    <x v="1"/>
    <x v="14"/>
    <s v="I"/>
    <s v="Südtirol"/>
    <n v="3"/>
    <x v="0"/>
    <x v="183"/>
    <x v="428"/>
    <x v="32"/>
    <s v="-/-/-/2016/-"/>
    <s v="-/-/-/2020/-"/>
    <x v="225"/>
    <n v="2015"/>
    <s v="-/-/-/CT88"/>
    <s v="Kellerei Tramin"/>
    <s v="Südtirolurlaub 2015"/>
    <m/>
    <s v="1x Kork, 24.5.2018"/>
    <n v="77.400000000000006"/>
    <n v="0"/>
  </r>
  <r>
    <x v="2"/>
    <x v="8"/>
    <s v="I"/>
    <s v="Südtirol"/>
    <n v="1"/>
    <x v="1"/>
    <x v="183"/>
    <x v="429"/>
    <x v="21"/>
    <s v="2014/-/2014/-/-"/>
    <s v="2025/-/2021/-/-"/>
    <x v="226"/>
    <n v="2015"/>
    <s v="95/91/94/-"/>
    <s v="Kellerei Tramin"/>
    <s v="Südtirolurlaub 2015"/>
    <m/>
    <m/>
    <n v="41.7"/>
    <n v="41.7"/>
  </r>
  <r>
    <x v="2"/>
    <x v="10"/>
    <s v="I"/>
    <s v="Südtirol"/>
    <n v="2"/>
    <x v="2"/>
    <x v="183"/>
    <x v="430"/>
    <x v="21"/>
    <s v="-/-/-/2016/-"/>
    <s v="-/-/-/2028/-"/>
    <x v="172"/>
    <n v="2015"/>
    <s v="-/-/-/CT91,5"/>
    <s v="Kellerei Tramin"/>
    <s v="Südtirolurlaub 2015"/>
    <m/>
    <m/>
    <n v="44.4"/>
    <n v="44.4"/>
  </r>
  <r>
    <x v="4"/>
    <x v="10"/>
    <s v="I"/>
    <s v="Südtirol"/>
    <n v="0"/>
    <x v="0"/>
    <x v="139"/>
    <x v="431"/>
    <x v="19"/>
    <s v="-/-/-/-/-"/>
    <s v="-/-/-/-/-"/>
    <x v="0"/>
    <n v="2015"/>
    <s v="-/-/-/-"/>
    <s v="Kellerei Kaltern"/>
    <s v="Südtirolurlaub 2015"/>
    <m/>
    <m/>
    <n v="0"/>
    <n v="0"/>
  </r>
  <r>
    <x v="2"/>
    <x v="6"/>
    <s v="I"/>
    <s v="Südtirol"/>
    <n v="2"/>
    <x v="0"/>
    <x v="138"/>
    <x v="192"/>
    <x v="21"/>
    <s v="-/2009/-/-/-"/>
    <s v="-/2009/-/-/-"/>
    <x v="76"/>
    <n v="2015"/>
    <s v="-/91/-/-"/>
    <s v="Kellerei Kaltern"/>
    <s v="Südtirolurlaub 2015"/>
    <m/>
    <m/>
    <n v="60"/>
    <n v="0"/>
  </r>
  <r>
    <x v="2"/>
    <x v="8"/>
    <s v="I"/>
    <s v="Südtirol"/>
    <n v="1"/>
    <x v="0"/>
    <x v="139"/>
    <x v="432"/>
    <x v="31"/>
    <s v="-/-/-/-/-"/>
    <s v="-/-/-/-/-"/>
    <x v="133"/>
    <n v="2015"/>
    <s v="-/-/-/CT91,5"/>
    <s v="Kellerei Kaltern"/>
    <s v="Südtirolurlaub 2015"/>
    <m/>
    <m/>
    <n v="33"/>
    <n v="0"/>
  </r>
  <r>
    <x v="1"/>
    <x v="8"/>
    <s v="I"/>
    <s v="Südtirol"/>
    <n v="3"/>
    <x v="0"/>
    <x v="138"/>
    <x v="194"/>
    <x v="1"/>
    <s v="-/-/-/-/-"/>
    <s v="-/-/-/-/-"/>
    <x v="133"/>
    <n v="2015"/>
    <s v="-/-/-/-"/>
    <s v="Kellerei Kaltern"/>
    <s v="Südtirolurlaub 2015"/>
    <m/>
    <m/>
    <n v="99"/>
    <n v="0"/>
  </r>
  <r>
    <x v="1"/>
    <x v="5"/>
    <s v="I"/>
    <s v="Südtirol"/>
    <n v="3"/>
    <x v="0"/>
    <x v="139"/>
    <x v="433"/>
    <x v="4"/>
    <s v="-/-/-/-/-"/>
    <s v="-/-/-/-/-"/>
    <x v="14"/>
    <n v="2015"/>
    <s v="-/-/-/-"/>
    <s v="Kellerei Kaltern"/>
    <s v="Südtirolurlaub 2015"/>
    <m/>
    <m/>
    <n v="75"/>
    <n v="0"/>
  </r>
  <r>
    <x v="4"/>
    <x v="14"/>
    <s v="I"/>
    <s v="Südtirol"/>
    <n v="3"/>
    <x v="0"/>
    <x v="138"/>
    <x v="434"/>
    <x v="6"/>
    <s v="-/-/-/-/-"/>
    <s v="-/-/-/-/-"/>
    <x v="80"/>
    <n v="2015"/>
    <s v="-/-/-/CT89"/>
    <s v="Kellerei Kaltern"/>
    <s v="Südtirolurlaub 2015"/>
    <m/>
    <m/>
    <n v="43.5"/>
    <n v="0"/>
  </r>
  <r>
    <x v="1"/>
    <x v="12"/>
    <s v="I"/>
    <s v="Südtirol"/>
    <n v="3"/>
    <x v="0"/>
    <x v="236"/>
    <x v="435"/>
    <x v="1"/>
    <s v="-/-/-/-/-"/>
    <s v="-/-/-/-/-"/>
    <x v="14"/>
    <n v="2015"/>
    <s v="-/-/-/-"/>
    <s v="Hofstätter"/>
    <s v="Südtirolurlaub 2015"/>
    <m/>
    <m/>
    <n v="75"/>
    <n v="0"/>
  </r>
  <r>
    <x v="1"/>
    <x v="5"/>
    <s v="I"/>
    <s v="Südtirol"/>
    <n v="1"/>
    <x v="1"/>
    <x v="236"/>
    <x v="436"/>
    <x v="32"/>
    <s v="-/-/-/2015/-"/>
    <s v="-/-/-/2022/-"/>
    <x v="10"/>
    <n v="2015"/>
    <s v="-/-/-/CT91,5"/>
    <s v="Hofstätter"/>
    <s v="Südtirolurlaub 2015"/>
    <m/>
    <m/>
    <n v="49"/>
    <n v="49"/>
  </r>
  <r>
    <x v="6"/>
    <x v="0"/>
    <s v="I"/>
    <s v="Südtirol"/>
    <n v="2"/>
    <x v="0"/>
    <x v="236"/>
    <x v="136"/>
    <x v="6"/>
    <s v="-/-/-/-/-"/>
    <s v="-/-/-/-/-"/>
    <x v="149"/>
    <n v="2015"/>
    <s v="-/-/-/-"/>
    <s v="Hofstätter"/>
    <s v="Südtirolurlaub 2015"/>
    <m/>
    <m/>
    <n v="38"/>
    <n v="0"/>
  </r>
  <r>
    <x v="2"/>
    <x v="5"/>
    <s v="I"/>
    <s v="Südtirol"/>
    <n v="1"/>
    <x v="0"/>
    <x v="236"/>
    <x v="305"/>
    <x v="30"/>
    <s v="-/-/-/-/-"/>
    <s v="-/-/-/-/-"/>
    <x v="16"/>
    <n v="2015"/>
    <s v="-/-/-/-"/>
    <s v="Hofstätter"/>
    <s v="Südtirolurlaub 2015"/>
    <m/>
    <m/>
    <n v="21"/>
    <n v="0"/>
  </r>
  <r>
    <x v="2"/>
    <x v="5"/>
    <s v="I"/>
    <s v="Südtirol"/>
    <n v="2"/>
    <x v="1"/>
    <x v="236"/>
    <x v="437"/>
    <x v="21"/>
    <s v="-/-/-/-/-"/>
    <s v="-/-/-/-/-"/>
    <x v="19"/>
    <n v="2015"/>
    <s v="-/-/-/-"/>
    <s v="Hofstätter"/>
    <s v="Südtirolurlaub 2015"/>
    <m/>
    <m/>
    <n v="48"/>
    <n v="24"/>
  </r>
  <r>
    <x v="2"/>
    <x v="5"/>
    <s v="I"/>
    <s v="Südtirol"/>
    <n v="1"/>
    <x v="1"/>
    <x v="74"/>
    <x v="438"/>
    <x v="6"/>
    <s v="-/-/-/-/-"/>
    <s v="-/-/-/-/-"/>
    <x v="119"/>
    <n v="2015"/>
    <s v="-/-/-/-"/>
    <s v="Elena Walch"/>
    <s v="Südtirolurlaub 2015"/>
    <m/>
    <m/>
    <n v="54"/>
    <n v="54"/>
  </r>
  <r>
    <x v="1"/>
    <x v="8"/>
    <s v="I"/>
    <s v="Südtirol"/>
    <n v="3"/>
    <x v="0"/>
    <x v="74"/>
    <x v="439"/>
    <x v="17"/>
    <s v="2016/2016/2016/-/-"/>
    <s v="2024/2021/2020/-/-"/>
    <x v="227"/>
    <n v="2015"/>
    <s v="91/90/90/-"/>
    <s v="Elena Walch"/>
    <s v="Südtirolurlaub 2015"/>
    <m/>
    <m/>
    <n v="94.800000000000011"/>
    <n v="0"/>
  </r>
  <r>
    <x v="1"/>
    <x v="5"/>
    <s v="I"/>
    <s v="Südtirol"/>
    <n v="1"/>
    <x v="1"/>
    <x v="74"/>
    <x v="440"/>
    <x v="1"/>
    <s v="2016/2017/-/-/-"/>
    <s v="2024/2022/-/-/-"/>
    <x v="228"/>
    <n v="2015"/>
    <s v="91/90/-/89"/>
    <s v="Elena Walch"/>
    <s v="Südtirolurlaub 2015"/>
    <m/>
    <m/>
    <n v="41.8"/>
    <n v="41.8"/>
  </r>
  <r>
    <x v="4"/>
    <x v="10"/>
    <s v="I"/>
    <s v="Südtirol"/>
    <n v="2"/>
    <x v="0"/>
    <x v="74"/>
    <x v="441"/>
    <x v="21"/>
    <s v="-/2015/2016/-/-"/>
    <s v="-/2019/2018/-/-"/>
    <x v="6"/>
    <n v="2015"/>
    <s v="-/88/85/-"/>
    <s v="Elena Walch"/>
    <s v="Südtirolurlaub 2015"/>
    <m/>
    <m/>
    <n v="53"/>
    <n v="0"/>
  </r>
  <r>
    <x v="4"/>
    <x v="8"/>
    <s v="I"/>
    <s v="Südtirol"/>
    <n v="3"/>
    <x v="0"/>
    <x v="74"/>
    <x v="117"/>
    <x v="22"/>
    <s v="2014/-/2014/-/-"/>
    <s v="2021/-/2016/-/-"/>
    <x v="84"/>
    <n v="2015"/>
    <s v="91/-/90/CT94"/>
    <s v="Elena Walch"/>
    <s v="Südtirolurlaub 2015"/>
    <m/>
    <m/>
    <n v="98.699999999999989"/>
    <n v="0"/>
  </r>
  <r>
    <x v="1"/>
    <x v="5"/>
    <s v="I"/>
    <s v="Südtirol"/>
    <n v="0"/>
    <x v="0"/>
    <x v="52"/>
    <x v="79"/>
    <x v="4"/>
    <s v="-/-/-/-/-"/>
    <s v="-/-/-/-/-"/>
    <x v="0"/>
    <n v="2015"/>
    <s v="-/-/-/-"/>
    <s v="Kellerei Schreckbichl"/>
    <s v="Südtirolurlaub 2015"/>
    <m/>
    <m/>
    <n v="0"/>
    <n v="0"/>
  </r>
  <r>
    <x v="2"/>
    <x v="17"/>
    <s v="I"/>
    <s v="Südtirol"/>
    <n v="2"/>
    <x v="0"/>
    <x v="52"/>
    <x v="76"/>
    <x v="30"/>
    <s v="-/-/-/-/-"/>
    <s v="-/-/-/-/-"/>
    <x v="229"/>
    <n v="2015"/>
    <s v="-/-/-/-"/>
    <s v="Schreckbichl"/>
    <s v="Südtirolurlaub 2015"/>
    <m/>
    <m/>
    <n v="47.6"/>
    <n v="0"/>
  </r>
  <r>
    <x v="1"/>
    <x v="5"/>
    <s v="I"/>
    <s v="Südtirol"/>
    <n v="3"/>
    <x v="0"/>
    <x v="52"/>
    <x v="80"/>
    <x v="17"/>
    <s v="-/-/-/-/-"/>
    <s v="-/-/-/-/-"/>
    <x v="230"/>
    <n v="2015"/>
    <s v="-/-/-/-"/>
    <s v="Kellerei Schreckbichl"/>
    <s v="Südtirolurlaub 2015"/>
    <m/>
    <m/>
    <n v="65.400000000000006"/>
    <n v="0"/>
  </r>
  <r>
    <x v="1"/>
    <x v="5"/>
    <s v="I"/>
    <s v="Südtirol"/>
    <n v="3"/>
    <x v="0"/>
    <x v="52"/>
    <x v="81"/>
    <x v="1"/>
    <s v="-/-/-/-/-"/>
    <s v="-/-/-/-/-"/>
    <x v="72"/>
    <n v="2015"/>
    <s v="-/-/-/-"/>
    <s v="Kellerei Schreckbichl"/>
    <s v="Südtirolurlaub 2015"/>
    <m/>
    <m/>
    <n v="71.699999999999989"/>
    <n v="0"/>
  </r>
  <r>
    <x v="7"/>
    <x v="5"/>
    <s v="I"/>
    <s v="Südtirol"/>
    <n v="1"/>
    <x v="0"/>
    <x v="52"/>
    <x v="83"/>
    <x v="22"/>
    <s v="-/-/2015/-/-"/>
    <s v="-/-/2016/-/-"/>
    <x v="231"/>
    <n v="2015"/>
    <s v="-/-/88/-"/>
    <s v="Schreckbichl"/>
    <s v="Südtirolurlaub 2015"/>
    <m/>
    <m/>
    <n v="45.8"/>
    <n v="0"/>
  </r>
  <r>
    <x v="4"/>
    <x v="10"/>
    <s v="I"/>
    <s v="Südtirol"/>
    <n v="3"/>
    <x v="0"/>
    <x v="52"/>
    <x v="238"/>
    <x v="15"/>
    <s v="2016/-/2016/2018/-"/>
    <s v="2019/-/2019/2022/-"/>
    <x v="126"/>
    <n v="2015"/>
    <s v="89+/-/86/CT88"/>
    <s v="Schreckbichl"/>
    <s v="Südtirolurlaub 2015"/>
    <m/>
    <m/>
    <n v="68.699999999999989"/>
    <n v="0"/>
  </r>
  <r>
    <x v="1"/>
    <x v="8"/>
    <s v="I"/>
    <s v="Abruzzen"/>
    <n v="6"/>
    <x v="0"/>
    <x v="237"/>
    <x v="442"/>
    <x v="67"/>
    <s v="-/2014/-/-/-"/>
    <s v="-/2024/-/-/-"/>
    <x v="208"/>
    <n v="2015"/>
    <s v="-/91/-/-"/>
    <s v="Barbi"/>
    <s v="Urlaub 2015"/>
    <m/>
    <m/>
    <n v="71.400000000000006"/>
    <n v="0"/>
  </r>
  <r>
    <x v="4"/>
    <x v="8"/>
    <s v="I"/>
    <s v="Abruzzen"/>
    <n v="6"/>
    <x v="0"/>
    <x v="237"/>
    <x v="443"/>
    <x v="68"/>
    <s v="-/-/-/-/-"/>
    <s v="-/-/-/-/-"/>
    <x v="85"/>
    <n v="2015"/>
    <s v="-/-/-/-"/>
    <s v="Barbi"/>
    <s v="Urlaub 2015"/>
    <m/>
    <m/>
    <n v="63"/>
    <n v="0"/>
  </r>
  <r>
    <x v="1"/>
    <x v="5"/>
    <s v="I"/>
    <s v="Marken"/>
    <n v="2"/>
    <x v="1"/>
    <x v="238"/>
    <x v="444"/>
    <x v="67"/>
    <s v="-/-/2017/-/-"/>
    <s v="-/-/2024/-/-"/>
    <x v="139"/>
    <n v="2015"/>
    <s v="-/-/92/CT89,7"/>
    <s v="Enoteca Spello"/>
    <s v="Urlaub 2015"/>
    <m/>
    <m/>
    <n v="150"/>
    <n v="75"/>
  </r>
  <r>
    <x v="1"/>
    <x v="6"/>
    <s v="I"/>
    <s v="Umbrien"/>
    <n v="3"/>
    <x v="1"/>
    <x v="9"/>
    <x v="23"/>
    <x v="8"/>
    <s v="-/-/2016/2016/-"/>
    <s v="-/-/2024/2026/-"/>
    <x v="21"/>
    <n v="2015"/>
    <s v="-/-/91/93,1"/>
    <s v="Paolo Bea"/>
    <s v="Urlaub 2015"/>
    <m/>
    <m/>
    <n v="150"/>
    <n v="50"/>
  </r>
  <r>
    <x v="1"/>
    <x v="6"/>
    <s v="I"/>
    <s v="Umbrien"/>
    <n v="3"/>
    <x v="0"/>
    <x v="9"/>
    <x v="445"/>
    <x v="1"/>
    <s v="-/-/-/-/-"/>
    <s v="-/-/-/-/-"/>
    <x v="13"/>
    <n v="2015"/>
    <s v="-/-/-/CT91,7"/>
    <s v="Paolo Bea"/>
    <s v="Urlaub 2015"/>
    <m/>
    <m/>
    <n v="120"/>
    <n v="0"/>
  </r>
  <r>
    <x v="2"/>
    <x v="13"/>
    <s v="I"/>
    <s v="Umbrien"/>
    <n v="1"/>
    <x v="1"/>
    <x v="9"/>
    <x v="446"/>
    <x v="8"/>
    <s v="-/-/2016/-/-"/>
    <s v="-/-/2022/-/-"/>
    <x v="21"/>
    <n v="2015"/>
    <s v="-/-/90/92"/>
    <s v="Paolo Bea"/>
    <s v="Urlaub 2015"/>
    <m/>
    <m/>
    <n v="50"/>
    <n v="50"/>
  </r>
  <r>
    <x v="1"/>
    <x v="8"/>
    <s v="I"/>
    <s v="Molise"/>
    <n v="3"/>
    <x v="0"/>
    <x v="239"/>
    <x v="447"/>
    <x v="1"/>
    <s v="-/-/-/-/-"/>
    <s v="-/-/-/-/-"/>
    <x v="14"/>
    <n v="2015"/>
    <s v="-/-/-/CT91"/>
    <s v="Di Majo Norante"/>
    <s v="Urlaub 2015"/>
    <m/>
    <m/>
    <n v="75"/>
    <n v="0"/>
  </r>
  <r>
    <x v="1"/>
    <x v="8"/>
    <s v="I"/>
    <s v="Molise"/>
    <n v="3"/>
    <x v="0"/>
    <x v="239"/>
    <x v="448"/>
    <x v="1"/>
    <s v="-/2014/-/-/-"/>
    <s v="-/2021/-/-/-"/>
    <x v="31"/>
    <n v="2015"/>
    <s v="-/90/-/-"/>
    <s v="Di Majo Norante"/>
    <s v="Urlaub 2015"/>
    <m/>
    <m/>
    <n v="30"/>
    <n v="0"/>
  </r>
  <r>
    <x v="1"/>
    <x v="8"/>
    <s v="I"/>
    <s v="Molise"/>
    <n v="3"/>
    <x v="0"/>
    <x v="239"/>
    <x v="449"/>
    <x v="40"/>
    <s v="-/2014/-/-/-"/>
    <s v="-/2017/-/-/-"/>
    <x v="31"/>
    <n v="2015"/>
    <s v="-/87/-/-"/>
    <s v="Di Majo Norante"/>
    <s v="Urlaub 2015"/>
    <m/>
    <m/>
    <n v="30"/>
    <n v="0"/>
  </r>
  <r>
    <x v="1"/>
    <x v="8"/>
    <s v="I"/>
    <s v="Molise"/>
    <n v="3"/>
    <x v="0"/>
    <x v="239"/>
    <x v="450"/>
    <x v="69"/>
    <s v="-/-/2015/-/-"/>
    <s v="-/-/2024/-/-"/>
    <x v="31"/>
    <n v="2015"/>
    <s v="-/-/90/-"/>
    <s v="Di Majo Norante"/>
    <s v="Urlaub 2015"/>
    <m/>
    <m/>
    <n v="30"/>
    <n v="0"/>
  </r>
  <r>
    <x v="6"/>
    <x v="17"/>
    <s v="I"/>
    <s v="Molise"/>
    <n v="3"/>
    <x v="0"/>
    <x v="239"/>
    <x v="451"/>
    <x v="70"/>
    <s v="-/-/-/-/-"/>
    <s v="-/-/-/-/-"/>
    <x v="31"/>
    <n v="2015"/>
    <s v="-/-/-/-"/>
    <s v="Di Majo Norante"/>
    <s v="Urlaub 2015"/>
    <m/>
    <m/>
    <n v="30"/>
    <n v="0"/>
  </r>
  <r>
    <x v="2"/>
    <x v="8"/>
    <s v="I"/>
    <s v="Molise"/>
    <n v="2"/>
    <x v="0"/>
    <x v="239"/>
    <x v="452"/>
    <x v="71"/>
    <s v="-/2014/-/-/-"/>
    <s v="-/2017/-/-/-"/>
    <x v="40"/>
    <n v="2015"/>
    <s v="-/87/-/-"/>
    <s v="Di Majo Norante"/>
    <s v="Urlaub 2015"/>
    <m/>
    <m/>
    <n v="40"/>
    <n v="0"/>
  </r>
  <r>
    <x v="1"/>
    <x v="17"/>
    <s v="I"/>
    <s v="Apulien"/>
    <n v="1"/>
    <x v="0"/>
    <x v="240"/>
    <x v="453"/>
    <x v="72"/>
    <s v="2015/-/-/-/-"/>
    <s v="2018/-/-/-/-"/>
    <x v="4"/>
    <n v="2015"/>
    <s v="86/-/-/-"/>
    <s v="Enoteca L'Angolo Divino Peschici"/>
    <s v="Urlaub 2015"/>
    <m/>
    <m/>
    <n v="18"/>
    <n v="0"/>
  </r>
  <r>
    <x v="6"/>
    <x v="8"/>
    <s v="I"/>
    <s v="Apulien"/>
    <n v="1"/>
    <x v="0"/>
    <x v="241"/>
    <x v="454"/>
    <x v="73"/>
    <s v="-/-/-/-/-"/>
    <s v="-/-/-/-/-"/>
    <x v="14"/>
    <n v="2015"/>
    <s v="-/-/-/-"/>
    <s v="Enoteca L'Angolo Divino Peschici"/>
    <s v="Urlaub 2015"/>
    <m/>
    <m/>
    <n v="25"/>
    <n v="0"/>
  </r>
  <r>
    <x v="6"/>
    <x v="13"/>
    <s v="I"/>
    <s v="Apulien"/>
    <n v="1"/>
    <x v="0"/>
    <x v="241"/>
    <x v="455"/>
    <x v="66"/>
    <s v="-/-/-/-/-"/>
    <s v="-/-/-/-/-"/>
    <x v="76"/>
    <n v="2015"/>
    <s v="-/-/-/-"/>
    <s v="Enoteca L'Angolo Divino Peschici"/>
    <s v="Urlaub 2015"/>
    <m/>
    <m/>
    <n v="30"/>
    <n v="0"/>
  </r>
  <r>
    <x v="1"/>
    <x v="17"/>
    <s v="I"/>
    <s v="Umbrien"/>
    <n v="2"/>
    <x v="1"/>
    <x v="8"/>
    <x v="22"/>
    <x v="8"/>
    <s v="2018/2018/-/2018/-"/>
    <s v="2025/2029/-/2025/-"/>
    <x v="21"/>
    <n v="2015"/>
    <s v="92/93/-/90,3"/>
    <s v="Caprai"/>
    <s v="Urlaub 2015"/>
    <m/>
    <m/>
    <n v="100"/>
    <n v="50"/>
  </r>
  <r>
    <x v="1"/>
    <x v="16"/>
    <s v="I"/>
    <s v="Umbrien"/>
    <n v="4"/>
    <x v="0"/>
    <x v="8"/>
    <x v="456"/>
    <x v="8"/>
    <s v="2015/2014/-/-/-"/>
    <s v="2025/2024/-/-/-"/>
    <x v="14"/>
    <n v="2015"/>
    <s v="93/90/-/-"/>
    <s v="Caprai"/>
    <s v="Urlaub 2015"/>
    <m/>
    <m/>
    <n v="100"/>
    <n v="0"/>
  </r>
  <r>
    <x v="1"/>
    <x v="16"/>
    <s v="I"/>
    <s v="Umbrien"/>
    <n v="6"/>
    <x v="0"/>
    <x v="8"/>
    <x v="457"/>
    <x v="1"/>
    <s v="2015/2017/2013/-/-"/>
    <s v="2023/2030/2019/-/-"/>
    <x v="43"/>
    <n v="2015"/>
    <s v="91/91/90/-"/>
    <s v="Caprai"/>
    <s v="Urlaub 2015"/>
    <m/>
    <m/>
    <n v="132"/>
    <n v="0"/>
  </r>
  <r>
    <x v="2"/>
    <x v="16"/>
    <s v="I"/>
    <s v="Umbrien"/>
    <n v="2"/>
    <x v="2"/>
    <x v="8"/>
    <x v="446"/>
    <x v="8"/>
    <s v="-/-/-/-/-"/>
    <s v="-/-/-/-/-"/>
    <x v="14"/>
    <n v="2015"/>
    <s v="-/-/-/-"/>
    <s v="Caprai"/>
    <s v="Urlaub 2015"/>
    <m/>
    <m/>
    <n v="50"/>
    <n v="50"/>
  </r>
  <r>
    <x v="6"/>
    <x v="5"/>
    <s v="D"/>
    <s v="Baden-Württemberg"/>
    <n v="3"/>
    <x v="0"/>
    <x v="242"/>
    <x v="458"/>
    <x v="22"/>
    <s v="-/-/-/-/-"/>
    <s v="-/-/-/-/-"/>
    <x v="18"/>
    <n v="2015"/>
    <s v="-/-/-/-"/>
    <s v="Franz Keller"/>
    <s v="Kurzurlaub Europapark"/>
    <m/>
    <m/>
    <n v="48"/>
    <n v="0"/>
  </r>
  <r>
    <x v="6"/>
    <x v="5"/>
    <s v="D"/>
    <s v="Baden-Württemberg"/>
    <n v="3"/>
    <x v="0"/>
    <x v="242"/>
    <x v="458"/>
    <x v="25"/>
    <s v="-/-/-/-/-"/>
    <s v="-/-/-/-/-"/>
    <x v="217"/>
    <n v="2015"/>
    <s v="-/-/-/-"/>
    <s v="Franz Keller"/>
    <s v="Kurzurlaub Europapark"/>
    <m/>
    <m/>
    <n v="42"/>
    <n v="0"/>
  </r>
  <r>
    <x v="4"/>
    <x v="14"/>
    <s v="D"/>
    <s v="Baden-Württemberg"/>
    <n v="3"/>
    <x v="1"/>
    <x v="242"/>
    <x v="459"/>
    <x v="18"/>
    <s v="2017/-/-/-/-"/>
    <s v="2025/-/-/-/-"/>
    <x v="30"/>
    <n v="2015"/>
    <s v="93/-/-/-"/>
    <s v="Franz Keller"/>
    <s v="Kurzurlaub Europapark"/>
    <m/>
    <m/>
    <n v="102"/>
    <n v="34"/>
  </r>
  <r>
    <x v="4"/>
    <x v="10"/>
    <s v="D"/>
    <s v="Baden-Württemberg"/>
    <n v="6"/>
    <x v="0"/>
    <x v="242"/>
    <x v="460"/>
    <x v="18"/>
    <s v="2016/-/-/-/-"/>
    <s v="2023/-/-/-/-"/>
    <x v="4"/>
    <n v="2015"/>
    <s v="89/-/-/-"/>
    <s v="Franz Keller"/>
    <s v="Kurzurlaub Europapark"/>
    <m/>
    <m/>
    <n v="108"/>
    <n v="0"/>
  </r>
  <r>
    <x v="4"/>
    <x v="10"/>
    <s v="D"/>
    <s v="Baden-Württemberg"/>
    <n v="6"/>
    <x v="0"/>
    <x v="242"/>
    <x v="461"/>
    <x v="20"/>
    <s v="2017/-/-/-/-"/>
    <s v="2024/-/-/-/-"/>
    <x v="137"/>
    <n v="2015"/>
    <s v="88+/-/-/-"/>
    <s v="Franz Keller"/>
    <s v="Kurzurlaub Europapark"/>
    <m/>
    <m/>
    <n v="72"/>
    <n v="0"/>
  </r>
  <r>
    <x v="6"/>
    <x v="5"/>
    <s v="D"/>
    <s v="Baden-Württemberg"/>
    <n v="3"/>
    <x v="0"/>
    <x v="243"/>
    <x v="462"/>
    <x v="32"/>
    <s v="-/-/-/-/-"/>
    <s v="-/-/-/-/-"/>
    <x v="80"/>
    <n v="2015"/>
    <s v="-/-/-/-"/>
    <s v="Andreas Laible"/>
    <s v="Kurzurlaub Europapark"/>
    <m/>
    <m/>
    <n v="43.5"/>
    <n v="0"/>
  </r>
  <r>
    <x v="6"/>
    <x v="10"/>
    <s v="D"/>
    <s v="Baden-Württemberg"/>
    <n v="3"/>
    <x v="0"/>
    <x v="243"/>
    <x v="463"/>
    <x v="25"/>
    <s v="-/-/-/-/-"/>
    <s v="-/-/-/-/-"/>
    <x v="217"/>
    <n v="2015"/>
    <s v="-/-/-/-"/>
    <s v="Andreas Laible"/>
    <s v="Kurzurlaub Europapark"/>
    <m/>
    <m/>
    <n v="42"/>
    <n v="0"/>
  </r>
  <r>
    <x v="2"/>
    <x v="10"/>
    <s v="D"/>
    <s v="Baden-Württemberg"/>
    <n v="1"/>
    <x v="1"/>
    <x v="243"/>
    <x v="464"/>
    <x v="25"/>
    <s v="-/-/-/-/-"/>
    <s v="-/-/-/-/-"/>
    <x v="40"/>
    <n v="2015"/>
    <s v="-/-/-/-"/>
    <s v="Andreas Laible"/>
    <s v="Kurzurlaub Europapark"/>
    <m/>
    <m/>
    <n v="20"/>
    <n v="20"/>
  </r>
  <r>
    <x v="4"/>
    <x v="10"/>
    <s v="D"/>
    <s v="Baden-Württemberg"/>
    <n v="6"/>
    <x v="1"/>
    <x v="243"/>
    <x v="465"/>
    <x v="25"/>
    <s v="-/-/-/-/-"/>
    <s v="-/-/-/-/-"/>
    <x v="78"/>
    <n v="2015"/>
    <s v="-/-/-/-"/>
    <s v="Andreas Laible"/>
    <s v="Kurzurlaub Europapark"/>
    <m/>
    <m/>
    <n v="102"/>
    <n v="17"/>
  </r>
  <r>
    <x v="4"/>
    <x v="17"/>
    <s v="D"/>
    <s v="Baden-Württemberg"/>
    <n v="0"/>
    <x v="0"/>
    <x v="243"/>
    <x v="465"/>
    <x v="25"/>
    <s v="-/-/-/-/-"/>
    <s v="-/-/-/-/-"/>
    <x v="0"/>
    <n v="2015"/>
    <s v="-/-/-/-"/>
    <s v="Andreas Laible"/>
    <s v="Kurzurlaub Europapark"/>
    <m/>
    <m/>
    <n v="0"/>
    <n v="0"/>
  </r>
  <r>
    <x v="4"/>
    <x v="10"/>
    <s v="D"/>
    <s v="Baden-Württemberg"/>
    <n v="6"/>
    <x v="0"/>
    <x v="243"/>
    <x v="466"/>
    <x v="25"/>
    <s v="-/-/-/-/-"/>
    <s v="-/-/-/-/-"/>
    <x v="81"/>
    <n v="2015"/>
    <s v="-/-/-/-"/>
    <s v="Andreas Laible"/>
    <s v="Kurzurlaub Europapark"/>
    <m/>
    <m/>
    <n v="90"/>
    <n v="0"/>
  </r>
  <r>
    <x v="4"/>
    <x v="14"/>
    <s v="F"/>
    <s v="Elsass"/>
    <n v="3"/>
    <x v="2"/>
    <x v="244"/>
    <x v="467"/>
    <x v="25"/>
    <s v="2016/-/2020/-/-"/>
    <s v="2030/-/2040/-/-"/>
    <x v="6"/>
    <n v="2015"/>
    <s v="91+/-/93+/-"/>
    <s v="Enotec René Muré, Colmar"/>
    <s v="Kurzurlaub Europapark"/>
    <m/>
    <m/>
    <n v="79.5"/>
    <n v="53"/>
  </r>
  <r>
    <x v="1"/>
    <x v="6"/>
    <s v="I"/>
    <s v="Trient"/>
    <n v="1"/>
    <x v="0"/>
    <x v="245"/>
    <x v="468"/>
    <x v="48"/>
    <s v="-/-/-/-/-"/>
    <s v="-/-/-/-/-"/>
    <x v="41"/>
    <n v="2015"/>
    <s v="-/-/-/-"/>
    <s v="Enotec 12 Gradi"/>
    <s v="Kurzurlaub Trient"/>
    <m/>
    <m/>
    <n v="33.5"/>
    <n v="0"/>
  </r>
  <r>
    <x v="1"/>
    <x v="16"/>
    <s v="I"/>
    <s v="Trient"/>
    <n v="1"/>
    <x v="0"/>
    <x v="245"/>
    <x v="468"/>
    <x v="48"/>
    <s v="2014/-/-/-/-"/>
    <s v="2017/-/-/-/-"/>
    <x v="41"/>
    <n v="2015"/>
    <s v="86/-/-/-"/>
    <s v="Enotec 12 Gradi"/>
    <s v="Kurzurlaub Trient"/>
    <m/>
    <m/>
    <n v="33.5"/>
    <n v="0"/>
  </r>
  <r>
    <x v="1"/>
    <x v="8"/>
    <s v="I"/>
    <s v="Südtirol"/>
    <n v="2"/>
    <x v="0"/>
    <x v="52"/>
    <x v="78"/>
    <x v="32"/>
    <s v="-/-/-/2011/-"/>
    <s v="-/-/-/2021/-"/>
    <x v="25"/>
    <n v="2015"/>
    <s v="-/-/-/CT90"/>
    <s v="Kellerei Schreckbichl"/>
    <s v="Hochzeitstag Kalterer See"/>
    <m/>
    <m/>
    <n v="52"/>
    <n v="0"/>
  </r>
  <r>
    <x v="1"/>
    <x v="8"/>
    <s v="I"/>
    <s v="Südtirol"/>
    <n v="4"/>
    <x v="0"/>
    <x v="52"/>
    <x v="80"/>
    <x v="17"/>
    <s v="-/-/-/-/-"/>
    <s v="-/-/-/-/-"/>
    <x v="230"/>
    <n v="2015"/>
    <s v="-/-/-/-"/>
    <s v="Kellerei Schreckbichl"/>
    <s v="Hochzeitstag Kalterer See"/>
    <m/>
    <m/>
    <n v="87.2"/>
    <n v="0"/>
  </r>
  <r>
    <x v="4"/>
    <x v="14"/>
    <s v="I"/>
    <s v="Südtirol"/>
    <n v="3"/>
    <x v="0"/>
    <x v="52"/>
    <x v="82"/>
    <x v="15"/>
    <s v="-/2015/2016/-/-"/>
    <s v="-/2023/2020/-/-"/>
    <x v="126"/>
    <n v="2015"/>
    <s v="-/90/92/-"/>
    <s v="Schreckbichl"/>
    <s v="Hochzeitstag Kalterer See"/>
    <m/>
    <m/>
    <n v="68.699999999999989"/>
    <n v="0"/>
  </r>
  <r>
    <x v="4"/>
    <x v="14"/>
    <s v="I"/>
    <s v="Südtirol"/>
    <n v="3"/>
    <x v="0"/>
    <x v="52"/>
    <x v="83"/>
    <x v="22"/>
    <s v="-/-/2016/2016/-"/>
    <s v="-/-/2021/2021/-"/>
    <x v="16"/>
    <n v="2015"/>
    <s v="-/-/92/CT90,5"/>
    <s v="Schreckbichl"/>
    <s v="Hochzeitstag Kalterer See"/>
    <m/>
    <m/>
    <n v="63"/>
    <n v="0"/>
  </r>
  <r>
    <x v="2"/>
    <x v="5"/>
    <s v="I"/>
    <s v="Südtirol"/>
    <n v="2"/>
    <x v="1"/>
    <x v="246"/>
    <x v="469"/>
    <x v="6"/>
    <s v="2016/-/-/-/-"/>
    <s v="2022/-/-/-/-"/>
    <x v="14"/>
    <n v="2015"/>
    <s v="87?/-/-/-"/>
    <s v="Erste+Neue"/>
    <s v="Hochzeitstag Kalterer See"/>
    <m/>
    <m/>
    <n v="50"/>
    <n v="25"/>
  </r>
  <r>
    <x v="6"/>
    <x v="17"/>
    <s v="I"/>
    <s v="Südtirol"/>
    <n v="2"/>
    <x v="0"/>
    <x v="247"/>
    <x v="470"/>
    <x v="66"/>
    <s v="-/-/-/-/-"/>
    <s v="-/-/-/-/-"/>
    <x v="189"/>
    <n v="2015"/>
    <s v="-/-/-/-"/>
    <s v="Erste+Neue"/>
    <s v="Hochzeitstag Kalterer See"/>
    <m/>
    <m/>
    <n v="43"/>
    <n v="0"/>
  </r>
  <r>
    <x v="4"/>
    <x v="17"/>
    <s v="I"/>
    <s v="Südtirol"/>
    <n v="3"/>
    <x v="0"/>
    <x v="187"/>
    <x v="471"/>
    <x v="15"/>
    <s v="-/2012/-/-/-"/>
    <s v="-/2015/-/-/-"/>
    <x v="149"/>
    <n v="2015"/>
    <s v="-/88/-/-"/>
    <s v="Manincor"/>
    <s v="Hochzeitstag Kalterer See"/>
    <m/>
    <m/>
    <n v="57"/>
    <n v="0"/>
  </r>
  <r>
    <x v="4"/>
    <x v="14"/>
    <s v="I"/>
    <s v="Südtirol"/>
    <n v="9"/>
    <x v="0"/>
    <x v="187"/>
    <x v="472"/>
    <x v="6"/>
    <s v="-/-/2015/-/-"/>
    <s v="-/-/2018/-/-"/>
    <x v="38"/>
    <n v="2015"/>
    <s v="-/-/90/-"/>
    <s v="Manincor"/>
    <s v="Hochzeitstag Kalterer See"/>
    <m/>
    <m/>
    <n v="106.2"/>
    <n v="0"/>
  </r>
  <r>
    <x v="4"/>
    <x v="14"/>
    <s v="I"/>
    <s v="Südtirol"/>
    <n v="0"/>
    <x v="0"/>
    <x v="187"/>
    <x v="473"/>
    <x v="31"/>
    <s v="-/-/-/-/-"/>
    <s v="-/-/-/-/-"/>
    <x v="0"/>
    <n v="2015"/>
    <s v="-/-/-/-"/>
    <s v="Manincor"/>
    <s v="Hochzeitstag Kalterer See"/>
    <m/>
    <m/>
    <n v="0"/>
    <n v="0"/>
  </r>
  <r>
    <x v="4"/>
    <x v="10"/>
    <s v="A"/>
    <s v="Steiermark"/>
    <n v="6"/>
    <x v="0"/>
    <x v="177"/>
    <x v="474"/>
    <x v="2"/>
    <s v="-/-/-/-/-"/>
    <s v="-/-/-/-/-"/>
    <x v="232"/>
    <n v="2015"/>
    <s v="-/-/-/-"/>
    <s v="Gottardi"/>
    <s v="Herz Jesu Feuer"/>
    <m/>
    <m/>
    <n v="53.400000000000006"/>
    <n v="0"/>
  </r>
  <r>
    <x v="4"/>
    <x v="14"/>
    <s v="A"/>
    <s v="Steiermark"/>
    <n v="1"/>
    <x v="0"/>
    <x v="248"/>
    <x v="475"/>
    <x v="15"/>
    <s v="-/-/-/-/-"/>
    <s v="-/-/-/-/-"/>
    <x v="78"/>
    <n v="2015"/>
    <s v="-/-/-/-"/>
    <s v="Vinothek bei der Oper"/>
    <s v="Kurzurlaub Graz"/>
    <m/>
    <m/>
    <m/>
    <m/>
  </r>
  <r>
    <x v="4"/>
    <x v="8"/>
    <s v="A"/>
    <s v="Steiermark"/>
    <n v="2"/>
    <x v="2"/>
    <x v="178"/>
    <x v="476"/>
    <x v="15"/>
    <s v="2020/-/-/-/-"/>
    <s v="2031/-/-/-/-"/>
    <x v="13"/>
    <n v="2015"/>
    <s v="94+/-/93/FS95-97"/>
    <s v="Frankowitsch"/>
    <s v="Kurzurlaub Graz"/>
    <m/>
    <m/>
    <n v="80"/>
    <n v="80"/>
  </r>
  <r>
    <x v="4"/>
    <x v="14"/>
    <s v="E"/>
    <m/>
    <n v="1"/>
    <x v="0"/>
    <x v="249"/>
    <x v="477"/>
    <x v="0"/>
    <s v="-/-/-/-/-"/>
    <s v="-/-/-/-/-"/>
    <x v="101"/>
    <n v="2015"/>
    <s v="-/-/-/-"/>
    <s v="Gottardi"/>
    <s v="Weinverkostung „Agapenwein 2015“"/>
    <m/>
    <m/>
    <n v="7.5"/>
    <n v="0"/>
  </r>
  <r>
    <x v="4"/>
    <x v="5"/>
    <s v="I"/>
    <s v="Veneto"/>
    <n v="1"/>
    <x v="0"/>
    <x v="250"/>
    <x v="478"/>
    <x v="0"/>
    <s v="2013/-/-/-/-"/>
    <s v="2015/-/-/-/-"/>
    <x v="233"/>
    <n v="2015"/>
    <s v="87/-/-/-"/>
    <s v="Gottardi"/>
    <s v="Weinverkostung „Agapenwein 2015“"/>
    <m/>
    <m/>
    <n v="7.9"/>
    <n v="0"/>
  </r>
  <r>
    <x v="4"/>
    <x v="14"/>
    <s v="I"/>
    <m/>
    <n v="1"/>
    <x v="0"/>
    <x v="251"/>
    <x v="479"/>
    <x v="74"/>
    <s v="-/-/-/-/-"/>
    <s v="-/-/-/-/-"/>
    <x v="234"/>
    <n v="2015"/>
    <s v="-/-/-/-"/>
    <s v="Wedl"/>
    <s v="Weinverkostung „Agapenwein 2015“"/>
    <m/>
    <m/>
    <n v="7.8"/>
    <n v="0"/>
  </r>
  <r>
    <x v="4"/>
    <x v="10"/>
    <s v="I"/>
    <s v="Veneto"/>
    <n v="1"/>
    <x v="0"/>
    <x v="252"/>
    <x v="157"/>
    <x v="0"/>
    <s v="-/-/-/-/-"/>
    <s v="-/-/-/-/-"/>
    <x v="235"/>
    <n v="2015"/>
    <s v="-/-/-/-"/>
    <s v="Wedl"/>
    <s v="Weinverkostung „Agapenwein 2015“"/>
    <m/>
    <m/>
    <n v="5.4"/>
    <n v="0"/>
  </r>
  <r>
    <x v="4"/>
    <x v="10"/>
    <s v="A"/>
    <s v="Steiermark"/>
    <n v="1"/>
    <x v="0"/>
    <x v="177"/>
    <x v="480"/>
    <x v="75"/>
    <s v="-/-/-/-/-"/>
    <s v="-/-/-/-/-"/>
    <x v="236"/>
    <n v="2015"/>
    <s v="-/-/-/-"/>
    <s v="Wedl"/>
    <s v="Weinverkostung „Agapenwein 2015“"/>
    <m/>
    <m/>
    <n v="7.56"/>
    <n v="0"/>
  </r>
  <r>
    <x v="4"/>
    <x v="10"/>
    <s v="A"/>
    <m/>
    <n v="1"/>
    <x v="0"/>
    <x v="253"/>
    <x v="19"/>
    <x v="22"/>
    <s v="-/-/-/-/-"/>
    <s v="-/-/-/-/-"/>
    <x v="237"/>
    <n v="2015"/>
    <s v="-/-/-/-"/>
    <s v="Wedl"/>
    <s v="Weinverkostung „Agapenwein 2015“"/>
    <m/>
    <m/>
    <n v="7.1879999999999997"/>
    <n v="0"/>
  </r>
  <r>
    <x v="4"/>
    <x v="10"/>
    <s v="A"/>
    <m/>
    <n v="1"/>
    <x v="0"/>
    <x v="254"/>
    <x v="481"/>
    <x v="16"/>
    <s v="-/-/-/-/-"/>
    <s v="-/-/-/-/-"/>
    <x v="238"/>
    <n v="2015"/>
    <s v="-/-/-/-"/>
    <s v="Wedl"/>
    <s v="Weinverkostung „Agapenwein 2015“"/>
    <m/>
    <m/>
    <n v="7.08"/>
    <n v="0"/>
  </r>
  <r>
    <x v="4"/>
    <x v="5"/>
    <s v="A"/>
    <s v="Steiermark"/>
    <n v="2"/>
    <x v="0"/>
    <x v="178"/>
    <x v="482"/>
    <x v="22"/>
    <s v="-/-/-/-/-"/>
    <s v="-/-/-/-/-"/>
    <x v="1"/>
    <n v="2014"/>
    <s v="-/-/-/FS90"/>
    <s v="-"/>
    <s v="Geschenk Heidi"/>
    <m/>
    <m/>
    <n v="0"/>
    <n v="0"/>
  </r>
  <r>
    <x v="3"/>
    <x v="16"/>
    <s v="F"/>
    <m/>
    <n v="0"/>
    <x v="0"/>
    <x v="255"/>
    <x v="483"/>
    <x v="1"/>
    <s v="-/-/-/-/-"/>
    <s v="-/-/-/-/-"/>
    <x v="1"/>
    <n v="2014"/>
    <s v="-/-/-/-"/>
    <s v="-"/>
    <s v="Geschenk Weihnachten 2014"/>
    <m/>
    <m/>
    <n v="0"/>
    <n v="0"/>
  </r>
  <r>
    <x v="6"/>
    <x v="10"/>
    <s v="I"/>
    <s v="Südtirol"/>
    <n v="3"/>
    <x v="0"/>
    <x v="23"/>
    <x v="484"/>
    <x v="0"/>
    <s v="-/-/-/-/-"/>
    <s v="-/-/-/-/-"/>
    <x v="183"/>
    <n v="2014"/>
    <s v="-/-/-/-"/>
    <s v="Kellerei Unterganzner"/>
    <s v="Geburtstag Heidi"/>
    <m/>
    <m/>
    <n v="81"/>
    <n v="0"/>
  </r>
  <r>
    <x v="1"/>
    <x v="20"/>
    <s v="I"/>
    <s v="Südtirol"/>
    <n v="3"/>
    <x v="0"/>
    <x v="23"/>
    <x v="485"/>
    <x v="1"/>
    <s v="-/-/-/-/-"/>
    <s v="-/-/-/-/-"/>
    <x v="76"/>
    <n v="2014"/>
    <s v="-/-/-/-"/>
    <s v="Kellerei Unterganzner"/>
    <s v="Geburtstag Heidi"/>
    <m/>
    <m/>
    <n v="90"/>
    <n v="0"/>
  </r>
  <r>
    <x v="4"/>
    <x v="8"/>
    <s v="I"/>
    <s v="Umbrien"/>
    <n v="2"/>
    <x v="0"/>
    <x v="256"/>
    <x v="486"/>
    <x v="6"/>
    <s v="2013/-/-/-/-"/>
    <s v="2015/-/-/-/-"/>
    <x v="217"/>
    <n v="2014"/>
    <s v="88/-/-/-"/>
    <s v="Alimentari in Orvieto"/>
    <s v="Urlaub Korsika/Umbrien 2014"/>
    <m/>
    <m/>
    <n v="28"/>
    <n v="0"/>
  </r>
  <r>
    <x v="4"/>
    <x v="5"/>
    <s v="I"/>
    <s v="Umbrien"/>
    <n v="2"/>
    <x v="0"/>
    <x v="257"/>
    <x v="487"/>
    <x v="6"/>
    <s v="-/2014/-/-/-"/>
    <s v="-/2016/-/-/-"/>
    <x v="81"/>
    <n v="2014"/>
    <s v="-/87/-/-"/>
    <s v="Alimentari in Orvieto"/>
    <s v="Urlaub Korsika/Umbrien 2014"/>
    <m/>
    <m/>
    <n v="30"/>
    <n v="0"/>
  </r>
  <r>
    <x v="4"/>
    <x v="5"/>
    <s v="I"/>
    <s v="Umbrien"/>
    <n v="2"/>
    <x v="2"/>
    <x v="258"/>
    <x v="488"/>
    <x v="6"/>
    <s v="-/2015/-/-/-"/>
    <s v="-/2025/-/-/-"/>
    <x v="161"/>
    <n v="2014"/>
    <s v="-/91/-/-"/>
    <s v="Alimentari in Orvieto"/>
    <s v="Urlaub Korsika/Umbrien 2014"/>
    <m/>
    <m/>
    <n v="74"/>
    <n v="74"/>
  </r>
  <r>
    <x v="2"/>
    <x v="12"/>
    <s v="I"/>
    <s v="Toscana"/>
    <n v="1"/>
    <x v="0"/>
    <x v="259"/>
    <x v="11"/>
    <x v="6"/>
    <s v="-/-/-/-/-"/>
    <s v="-/-/-/-/2031"/>
    <x v="21"/>
    <n v="2014"/>
    <s v="-/-/-/-"/>
    <s v="Poliziano"/>
    <s v="Urlaub Korsika/Umbrien 2014"/>
    <m/>
    <m/>
    <n v="50"/>
    <n v="0"/>
  </r>
  <r>
    <x v="1"/>
    <x v="17"/>
    <s v="I"/>
    <s v="Toscana"/>
    <n v="3"/>
    <x v="0"/>
    <x v="259"/>
    <x v="489"/>
    <x v="1"/>
    <s v="-/2016/-/-/-"/>
    <s v="-/2024/-/-/2025"/>
    <x v="76"/>
    <n v="2014"/>
    <s v="-/92/88/-"/>
    <s v="Poliziano"/>
    <s v="Urlaub Korsika/Umbrien 2014"/>
    <m/>
    <m/>
    <n v="90"/>
    <n v="0"/>
  </r>
  <r>
    <x v="1"/>
    <x v="6"/>
    <s v="I"/>
    <s v="Toscana"/>
    <n v="3"/>
    <x v="0"/>
    <x v="259"/>
    <x v="490"/>
    <x v="1"/>
    <s v="2010/-/2013/-/-"/>
    <s v="2019/-/2019/-/-"/>
    <x v="13"/>
    <n v="2014"/>
    <s v="92/-/92/-"/>
    <s v="Poliziano"/>
    <s v="Urlaub Korsika/Umbrien 2014"/>
    <m/>
    <m/>
    <n v="120"/>
    <n v="0"/>
  </r>
  <r>
    <x v="1"/>
    <x v="17"/>
    <s v="I"/>
    <s v="Toscana"/>
    <n v="3"/>
    <x v="0"/>
    <x v="259"/>
    <x v="491"/>
    <x v="5"/>
    <s v="-/2015/2015/-/-"/>
    <s v="-/2025/2025/-/-"/>
    <x v="155"/>
    <n v="2014"/>
    <s v="-/89/93/-"/>
    <s v="Poliziano"/>
    <s v="Urlaub Korsika/Umbrien 2014"/>
    <m/>
    <m/>
    <n v="108"/>
    <n v="0"/>
  </r>
  <r>
    <x v="1"/>
    <x v="8"/>
    <s v="I"/>
    <s v="Toscana"/>
    <n v="6"/>
    <x v="0"/>
    <x v="259"/>
    <x v="174"/>
    <x v="1"/>
    <s v="2015/2015/2014/-/-"/>
    <s v="2025/2024/2021/-/-"/>
    <x v="149"/>
    <n v="2014"/>
    <s v="90+/90/90/-"/>
    <s v="Poliziano"/>
    <s v="Urlaub Korsika/Umbrien 2014"/>
    <m/>
    <m/>
    <n v="114"/>
    <n v="0"/>
  </r>
  <r>
    <x v="8"/>
    <x v="14"/>
    <s v="F"/>
    <s v="Korsika"/>
    <n v="2"/>
    <x v="0"/>
    <x v="260"/>
    <x v="178"/>
    <x v="1"/>
    <s v="-/-/-/-/-"/>
    <s v="-/-/-/-/-"/>
    <x v="217"/>
    <n v="2014"/>
    <s v="-/-/-/-"/>
    <s v="Domaine de Vaccelli"/>
    <s v="Urlaub Korsika/Umbrien 2014"/>
    <m/>
    <m/>
    <n v="28"/>
    <n v="0"/>
  </r>
  <r>
    <x v="1"/>
    <x v="8"/>
    <s v="F"/>
    <s v="Korsika"/>
    <n v="1"/>
    <x v="0"/>
    <x v="260"/>
    <x v="492"/>
    <x v="0"/>
    <s v="-/-/-/-/-"/>
    <s v="-/-/-/-/-"/>
    <x v="14"/>
    <n v="2014"/>
    <s v="-/-/-/-"/>
    <s v="Domaine de Vaccelli"/>
    <s v="Urlaub Korsika/Umbrien 2014"/>
    <m/>
    <m/>
    <n v="25"/>
    <n v="0"/>
  </r>
  <r>
    <x v="4"/>
    <x v="5"/>
    <s v="F"/>
    <s v="Korsika"/>
    <n v="3"/>
    <x v="0"/>
    <x v="260"/>
    <x v="492"/>
    <x v="51"/>
    <s v="-/-/-/-/-"/>
    <s v="-/-/-/-/-"/>
    <x v="14"/>
    <n v="2014"/>
    <s v="-/-/-/-"/>
    <s v="Domaine de Vaccelli"/>
    <s v="Urlaub Korsika/Umbrien 2014"/>
    <m/>
    <m/>
    <n v="75"/>
    <n v="0"/>
  </r>
  <r>
    <x v="6"/>
    <x v="0"/>
    <s v="F"/>
    <s v="Korsika"/>
    <n v="6"/>
    <x v="0"/>
    <x v="260"/>
    <x v="493"/>
    <x v="51"/>
    <s v="-/-/-/-/-"/>
    <s v="-/-/-/-/-"/>
    <x v="137"/>
    <n v="2014"/>
    <s v="-/-/-/-"/>
    <s v="Domaine de Vaccelli"/>
    <s v="Urlaub Korsika/Umbrien 2014"/>
    <m/>
    <m/>
    <n v="72"/>
    <n v="0"/>
  </r>
  <r>
    <x v="4"/>
    <x v="5"/>
    <s v="F"/>
    <s v="Korsika"/>
    <n v="6"/>
    <x v="0"/>
    <x v="261"/>
    <x v="494"/>
    <x v="51"/>
    <s v="-/-/-/-/-"/>
    <s v="-/-/-/-/-"/>
    <x v="137"/>
    <n v="2014"/>
    <s v="-/-/-/-"/>
    <s v="Domaine de Pratavone"/>
    <s v="Urlaub Korsika/Umbrien 2014"/>
    <m/>
    <m/>
    <n v="72"/>
    <n v="0"/>
  </r>
  <r>
    <x v="1"/>
    <x v="5"/>
    <s v="F"/>
    <s v="Korsika"/>
    <n v="6"/>
    <x v="0"/>
    <x v="261"/>
    <x v="494"/>
    <x v="1"/>
    <s v="-/-/-/-/-"/>
    <s v="-/-/-/-/-"/>
    <x v="137"/>
    <n v="2014"/>
    <s v="-/-/-/-"/>
    <s v="Domaine de Pratavone"/>
    <s v="Urlaub Korsika/Umbrien 2014"/>
    <m/>
    <m/>
    <n v="72"/>
    <n v="0"/>
  </r>
  <r>
    <x v="1"/>
    <x v="16"/>
    <s v="I"/>
    <s v="Südtirol"/>
    <n v="1"/>
    <x v="0"/>
    <x v="262"/>
    <x v="44"/>
    <x v="17"/>
    <s v="-/-/-/-/-"/>
    <s v="-/-/-/-/-"/>
    <x v="239"/>
    <n v="2014"/>
    <s v="-/-/-/-"/>
    <s v="MairMair Sterzing"/>
    <s v="Abendessen Sterzing"/>
    <m/>
    <m/>
    <n v="24.8"/>
    <n v="0"/>
  </r>
  <r>
    <x v="4"/>
    <x v="17"/>
    <s v="I"/>
    <s v="Südtirol"/>
    <n v="1"/>
    <x v="0"/>
    <x v="263"/>
    <x v="495"/>
    <x v="22"/>
    <s v="-/-/-/-/-"/>
    <s v="-/-/-/-/-"/>
    <x v="240"/>
    <n v="2014"/>
    <s v="-/-/-/-"/>
    <s v="MairMair Sterzing"/>
    <s v="Abendessen Sterzing"/>
    <m/>
    <m/>
    <n v="22.6"/>
    <n v="0"/>
  </r>
  <r>
    <x v="1"/>
    <x v="16"/>
    <s v="I"/>
    <s v="Südtirol"/>
    <n v="1"/>
    <x v="0"/>
    <x v="264"/>
    <x v="496"/>
    <x v="17"/>
    <s v="2014/-/-/-/-"/>
    <s v="2019/-/-/-/-"/>
    <x v="224"/>
    <n v="2014"/>
    <s v="90/-/-/-"/>
    <s v="MairMair Sterzing"/>
    <s v="Abendessen Sterzing"/>
    <m/>
    <m/>
    <n v="17.899999999999999"/>
    <n v="0"/>
  </r>
  <r>
    <x v="2"/>
    <x v="5"/>
    <s v="I"/>
    <s v="Südtirol"/>
    <n v="1"/>
    <x v="0"/>
    <x v="63"/>
    <x v="497"/>
    <x v="30"/>
    <s v="-/-/-/-/-"/>
    <s v="-/-/-/-/-"/>
    <x v="18"/>
    <n v="2014"/>
    <s v="-/-/-/-"/>
    <s v="Kellerei Bozen"/>
    <s v="Ausflug Bozen 2"/>
    <m/>
    <m/>
    <n v="16"/>
    <n v="0"/>
  </r>
  <r>
    <x v="2"/>
    <x v="17"/>
    <s v="I"/>
    <s v="Südtirol"/>
    <n v="1"/>
    <x v="0"/>
    <x v="63"/>
    <x v="95"/>
    <x v="31"/>
    <s v="-/-/-/-/-"/>
    <s v="-/-/-/-/-"/>
    <x v="25"/>
    <n v="2014"/>
    <s v="-/-/-/-"/>
    <s v="Kellerei Bozen"/>
    <s v="Ausflug Bozen 2"/>
    <m/>
    <m/>
    <n v="26"/>
    <n v="0"/>
  </r>
  <r>
    <x v="1"/>
    <x v="8"/>
    <s v="I"/>
    <s v="Südtirol"/>
    <n v="3"/>
    <x v="0"/>
    <x v="63"/>
    <x v="498"/>
    <x v="3"/>
    <s v="-/-/-/-/-"/>
    <s v="-/-/-/-/-"/>
    <x v="165"/>
    <n v="2014"/>
    <s v="-/-/-/-"/>
    <s v="Kellerei Bozen"/>
    <s v="Ausflug Bozen 2"/>
    <m/>
    <m/>
    <n v="58.5"/>
    <n v="0"/>
  </r>
  <r>
    <x v="4"/>
    <x v="14"/>
    <s v="I"/>
    <s v="Südtirol"/>
    <n v="3"/>
    <x v="0"/>
    <x v="63"/>
    <x v="499"/>
    <x v="15"/>
    <s v="-/-/2015/-/-"/>
    <s v="-/-/2017/-/-"/>
    <x v="85"/>
    <n v="2014"/>
    <s v="-/-/89/-"/>
    <s v="Kellerei Bozen"/>
    <s v="Ausflug Bozen 2"/>
    <m/>
    <m/>
    <n v="31.5"/>
    <n v="0"/>
  </r>
  <r>
    <x v="1"/>
    <x v="17"/>
    <s v="I"/>
    <s v="Südtirol"/>
    <n v="3"/>
    <x v="0"/>
    <x v="131"/>
    <x v="500"/>
    <x v="32"/>
    <s v="-/-/-/-/-"/>
    <s v="-/-/-/-/-"/>
    <x v="78"/>
    <n v="2014"/>
    <s v="-/-/-/85"/>
    <s v="Klosterkellerei Muri-Gries"/>
    <s v="Ausflug Bozen 2"/>
    <m/>
    <m/>
    <n v="51"/>
    <n v="0"/>
  </r>
  <r>
    <x v="6"/>
    <x v="6"/>
    <s v="I"/>
    <s v="Südtirol"/>
    <n v="3"/>
    <x v="0"/>
    <x v="265"/>
    <x v="501"/>
    <x v="6"/>
    <s v="-/-/-/-/-"/>
    <s v="-/-/-/-/-"/>
    <x v="4"/>
    <n v="2014"/>
    <s v="-/-/-/-"/>
    <s v="Klosterkellerei Muri-Gries"/>
    <s v="Ausflug Bozen 2"/>
    <m/>
    <m/>
    <n v="54"/>
    <n v="0"/>
  </r>
  <r>
    <x v="1"/>
    <x v="8"/>
    <s v="I"/>
    <s v="Südtirol"/>
    <n v="6"/>
    <x v="0"/>
    <x v="22"/>
    <x v="502"/>
    <x v="4"/>
    <s v="-/-/-/-/-"/>
    <s v="-/-/-/-/-"/>
    <x v="4"/>
    <n v="2014"/>
    <s v="-/-/-/-"/>
    <s v="Ansitz Waldgries"/>
    <s v="Ausflug Bozen 1"/>
    <m/>
    <m/>
    <n v="108"/>
    <n v="0"/>
  </r>
  <r>
    <x v="4"/>
    <x v="16"/>
    <s v="A"/>
    <s v="Steiermark"/>
    <n v="1"/>
    <x v="0"/>
    <x v="109"/>
    <x v="503"/>
    <x v="75"/>
    <s v="-/-/-/-/-"/>
    <s v="-/-/-/-/-"/>
    <x v="241"/>
    <n v="2014"/>
    <s v="-/-/-/-"/>
    <s v="Wedl"/>
    <s v="Vorbereitung Agape Paul"/>
    <m/>
    <m/>
    <n v="22.679999999999996"/>
    <n v="0"/>
  </r>
  <r>
    <x v="4"/>
    <x v="13"/>
    <s v="A"/>
    <s v="Burgenland"/>
    <n v="1"/>
    <x v="0"/>
    <x v="266"/>
    <x v="504"/>
    <x v="22"/>
    <s v="-/-/-/-/-"/>
    <s v="-/-/-/-/-"/>
    <x v="242"/>
    <n v="2014"/>
    <s v="-/-/-/-"/>
    <s v="Wedl"/>
    <s v="Vorbereitung Agape Paul"/>
    <m/>
    <m/>
    <n v="11.88"/>
    <n v="0"/>
  </r>
  <r>
    <x v="4"/>
    <x v="14"/>
    <s v="I"/>
    <s v="Veneto"/>
    <n v="1"/>
    <x v="0"/>
    <x v="252"/>
    <x v="505"/>
    <x v="0"/>
    <s v="-/-/-/-/-"/>
    <s v="-/-/-/-/-"/>
    <x v="243"/>
    <n v="2014"/>
    <s v="-/-/-/-"/>
    <s v="Wedl"/>
    <s v="Vorbereitung Agape Paul"/>
    <m/>
    <m/>
    <n v="4.919999999999999"/>
    <n v="0"/>
  </r>
  <r>
    <x v="4"/>
    <x v="5"/>
    <s v="I"/>
    <s v="Trient"/>
    <n v="1"/>
    <x v="0"/>
    <x v="267"/>
    <x v="19"/>
    <x v="22"/>
    <s v="-/-/-/-/-"/>
    <s v="-/-/-/-/-"/>
    <x v="244"/>
    <n v="2014"/>
    <s v="-/-/-/-"/>
    <s v="Wedl"/>
    <s v="Vorbereitung Agape Paul"/>
    <m/>
    <m/>
    <n v="4.1879999999999997"/>
    <n v="0"/>
  </r>
  <r>
    <x v="4"/>
    <x v="14"/>
    <s v="A"/>
    <s v="NÖ"/>
    <n v="1"/>
    <x v="0"/>
    <x v="268"/>
    <x v="506"/>
    <x v="66"/>
    <s v="-/-/-/-/-"/>
    <s v="-/-/-/-/-"/>
    <x v="245"/>
    <n v="2014"/>
    <s v="-/-/-/-"/>
    <s v="Wedl"/>
    <s v="Vorbereitung Agape Paul"/>
    <m/>
    <m/>
    <n v="5.04"/>
    <n v="0"/>
  </r>
  <r>
    <x v="4"/>
    <x v="14"/>
    <s v="A"/>
    <s v="Steiermark"/>
    <n v="1"/>
    <x v="0"/>
    <x v="180"/>
    <x v="507"/>
    <x v="66"/>
    <s v="-/-/-/-/-"/>
    <s v="-/-/-/-/-"/>
    <x v="246"/>
    <n v="2014"/>
    <s v="-/-/-/-"/>
    <s v="Wedl"/>
    <s v="Vorbereitung Agape Paul"/>
    <m/>
    <m/>
    <n v="4.5200000000000005"/>
    <n v="0"/>
  </r>
  <r>
    <x v="4"/>
    <x v="8"/>
    <s v="A"/>
    <s v="NÖ"/>
    <n v="1"/>
    <x v="0"/>
    <x v="269"/>
    <x v="508"/>
    <x v="16"/>
    <s v="-/-/-/-/-"/>
    <s v="-/-/-/-/-"/>
    <x v="0"/>
    <n v="2014"/>
    <s v="-/-/-/-"/>
    <s v="Metro"/>
    <s v="Vorbereitung Agape Paul"/>
    <m/>
    <m/>
    <n v="0"/>
    <n v="0"/>
  </r>
  <r>
    <x v="4"/>
    <x v="5"/>
    <s v="A"/>
    <s v="NÖ"/>
    <n v="1"/>
    <x v="0"/>
    <x v="270"/>
    <x v="357"/>
    <x v="16"/>
    <s v="-/-/-/-/-"/>
    <s v="-/-/-/-/-"/>
    <x v="0"/>
    <n v="2014"/>
    <s v="-/-/-/-"/>
    <s v="Metro"/>
    <s v="Vorbereitung Agape Paul"/>
    <m/>
    <m/>
    <n v="0"/>
    <n v="0"/>
  </r>
  <r>
    <x v="4"/>
    <x v="5"/>
    <s v="I"/>
    <m/>
    <n v="1"/>
    <x v="0"/>
    <x v="271"/>
    <x v="509"/>
    <x v="20"/>
    <s v="-/2014/-/-/-"/>
    <s v="-/2014/-/-/-"/>
    <x v="0"/>
    <n v="2014"/>
    <s v="-/83/-/-"/>
    <s v="Metro"/>
    <s v="Vorbereitung Agape Paul"/>
    <m/>
    <m/>
    <n v="0"/>
    <n v="0"/>
  </r>
  <r>
    <x v="1"/>
    <x v="16"/>
    <s v="I"/>
    <s v="Südtirol"/>
    <n v="3"/>
    <x v="0"/>
    <x v="52"/>
    <x v="81"/>
    <x v="1"/>
    <s v="-/-/-/-/-"/>
    <s v="-/-/-/-/-"/>
    <x v="163"/>
    <n v="2013"/>
    <s v="-/-/-/-"/>
    <s v="Kellerei Schreckbichl"/>
    <s v="Südtirolurlaub 2013"/>
    <m/>
    <m/>
    <n v="67.5"/>
    <n v="0"/>
  </r>
  <r>
    <x v="4"/>
    <x v="8"/>
    <s v="I"/>
    <s v="Südtirol"/>
    <n v="3"/>
    <x v="0"/>
    <x v="52"/>
    <x v="82"/>
    <x v="15"/>
    <s v="-/-/2015/2013/-"/>
    <s v="-/-/2021/2015/-"/>
    <x v="172"/>
    <n v="2013"/>
    <s v="-/-/92/CT89"/>
    <s v="Schreckbichl"/>
    <s v="Südtirolurlaub 2013"/>
    <m/>
    <m/>
    <n v="66.599999999999994"/>
    <n v="0"/>
  </r>
  <r>
    <x v="2"/>
    <x v="17"/>
    <s v="I"/>
    <s v="Südtirol"/>
    <n v="1"/>
    <x v="1"/>
    <x v="187"/>
    <x v="510"/>
    <x v="59"/>
    <s v="-/-/-/2010/-"/>
    <s v="-/-/-/2020/-"/>
    <x v="239"/>
    <n v="2013"/>
    <s v="-/-/-/CT"/>
    <s v="Manincor"/>
    <s v="Südtirolurlaub 2013"/>
    <m/>
    <m/>
    <n v="24.8"/>
    <n v="24.8"/>
  </r>
  <r>
    <x v="4"/>
    <x v="5"/>
    <s v="I"/>
    <s v="Südtirol"/>
    <n v="3"/>
    <x v="0"/>
    <x v="187"/>
    <x v="323"/>
    <x v="18"/>
    <s v="2014/2014/-/-/-"/>
    <s v="2019/2017/-/-/-"/>
    <x v="109"/>
    <n v="2013"/>
    <s v="90/88/-/-"/>
    <s v="Manincor"/>
    <s v="Südtirolurlaub 2013"/>
    <m/>
    <m/>
    <n v="50.699999999999996"/>
    <n v="0"/>
  </r>
  <r>
    <x v="4"/>
    <x v="5"/>
    <s v="I"/>
    <s v="Südtirol"/>
    <n v="3"/>
    <x v="0"/>
    <x v="187"/>
    <x v="322"/>
    <x v="22"/>
    <s v="2014/2014/-/-/-"/>
    <s v="2015/2018/-/-/-"/>
    <x v="109"/>
    <n v="2013"/>
    <s v="87/89/-/-"/>
    <s v="Manincor"/>
    <s v="Südtirolurlaub 2013"/>
    <m/>
    <m/>
    <n v="50.699999999999996"/>
    <n v="0"/>
  </r>
  <r>
    <x v="1"/>
    <x v="8"/>
    <s v="I"/>
    <s v="Südtirol"/>
    <n v="3"/>
    <x v="0"/>
    <x v="187"/>
    <x v="319"/>
    <x v="1"/>
    <s v="2014/-/-/-/-"/>
    <s v="2018/-/-/-/-"/>
    <x v="247"/>
    <n v="2013"/>
    <s v="88/-/-/-"/>
    <s v="Manincor"/>
    <s v="Südtirolurlaub 2013"/>
    <m/>
    <m/>
    <n v="66.900000000000006"/>
    <n v="0"/>
  </r>
  <r>
    <x v="1"/>
    <x v="8"/>
    <s v="I"/>
    <s v="Südtirol"/>
    <n v="3"/>
    <x v="0"/>
    <x v="187"/>
    <x v="320"/>
    <x v="17"/>
    <s v="2014/2014/-/-/-"/>
    <s v="2016/2014/-/-/-"/>
    <x v="224"/>
    <n v="2013"/>
    <s v="88/86/-/-"/>
    <s v="Manincor"/>
    <s v="Südtirolurlaub 2013"/>
    <m/>
    <s v="8.9.2016: sensationell"/>
    <n v="53.699999999999996"/>
    <n v="0"/>
  </r>
  <r>
    <x v="4"/>
    <x v="5"/>
    <s v="I"/>
    <s v="Südtirol"/>
    <n v="6"/>
    <x v="0"/>
    <x v="214"/>
    <x v="511"/>
    <x v="15"/>
    <s v="-/2014/-/-/-"/>
    <s v="-/2017/-/-/-"/>
    <x v="248"/>
    <n v="2013"/>
    <s v="-/89/-/-"/>
    <s v="Kellerei St. Michael/Eppan"/>
    <s v="Südtirolurlaub 2013"/>
    <m/>
    <m/>
    <n v="118.19999999999999"/>
    <n v="0"/>
  </r>
  <r>
    <x v="4"/>
    <x v="8"/>
    <s v="I"/>
    <s v="Südtirol"/>
    <n v="3"/>
    <x v="0"/>
    <x v="214"/>
    <x v="512"/>
    <x v="22"/>
    <s v="-/2014/-/-/-"/>
    <s v="-/2024/-/-/-"/>
    <x v="249"/>
    <n v="2013"/>
    <s v="-/90/-/-"/>
    <s v="Kellerei St. Michael/Eppan"/>
    <s v="Südtirolurlaub 2013"/>
    <m/>
    <m/>
    <n v="56.099999999999994"/>
    <n v="0"/>
  </r>
  <r>
    <x v="1"/>
    <x v="12"/>
    <s v="I"/>
    <s v="Südtirol"/>
    <n v="3"/>
    <x v="0"/>
    <x v="214"/>
    <x v="513"/>
    <x v="3"/>
    <s v="-/-/-/-/-"/>
    <s v="-/-/-/-/-"/>
    <x v="250"/>
    <n v="2013"/>
    <s v="-/-/-/-"/>
    <s v="Kellerei St. Michael/Eppan"/>
    <s v="Südtirolurlaub 2013"/>
    <m/>
    <m/>
    <n v="64.199999999999989"/>
    <n v="0"/>
  </r>
  <r>
    <x v="2"/>
    <x v="16"/>
    <s v="I"/>
    <s v="Südtirol"/>
    <n v="1"/>
    <x v="0"/>
    <x v="214"/>
    <x v="514"/>
    <x v="6"/>
    <s v="-/-/-/-/-"/>
    <s v="-/-/-/-/-"/>
    <x v="163"/>
    <n v="2013"/>
    <s v="-/-/-/-"/>
    <s v="Kellerei St. Michael/Eppan"/>
    <s v="Südtirolurlaub 2013"/>
    <m/>
    <m/>
    <n v="22.5"/>
    <n v="0"/>
  </r>
  <r>
    <x v="6"/>
    <x v="0"/>
    <s v="I"/>
    <s v="Südtirol"/>
    <n v="3"/>
    <x v="0"/>
    <x v="188"/>
    <x v="38"/>
    <x v="66"/>
    <s v="-/-/-/-/-"/>
    <s v="-/-/-/-/-"/>
    <x v="18"/>
    <n v="2013"/>
    <s v="-/-/-/-"/>
    <s v="Kellerei Girlan"/>
    <s v="Südtirolurlaub 2013"/>
    <m/>
    <m/>
    <n v="48"/>
    <n v="0"/>
  </r>
  <r>
    <x v="2"/>
    <x v="8"/>
    <s v="I"/>
    <s v="Südtirol"/>
    <n v="1"/>
    <x v="0"/>
    <x v="53"/>
    <x v="515"/>
    <x v="21"/>
    <s v="2014/-/-/-/-"/>
    <s v="2020/-/-/-/-"/>
    <x v="183"/>
    <n v="2013"/>
    <s v="93/-/-/-"/>
    <s v="Kellerei Girlan"/>
    <s v="Südtirolurlaub 2013"/>
    <m/>
    <m/>
    <n v="27"/>
    <n v="0"/>
  </r>
  <r>
    <x v="2"/>
    <x v="8"/>
    <s v="I"/>
    <s v="Südtirol"/>
    <n v="1"/>
    <x v="1"/>
    <x v="53"/>
    <x v="516"/>
    <x v="30"/>
    <s v="-/-/-/-/-"/>
    <s v="-/-/-/-/-"/>
    <x v="149"/>
    <n v="2013"/>
    <s v="-/-/-/-"/>
    <s v="Kellerei Girlan"/>
    <s v="Südtirolurlaub 2013"/>
    <m/>
    <m/>
    <n v="19"/>
    <n v="19"/>
  </r>
  <r>
    <x v="4"/>
    <x v="16"/>
    <s v="I"/>
    <s v="Südtirol"/>
    <n v="3"/>
    <x v="0"/>
    <x v="53"/>
    <x v="517"/>
    <x v="6"/>
    <s v="-/-/-/-/-"/>
    <s v="-/-/-/-/-"/>
    <x v="251"/>
    <n v="2013"/>
    <s v="-/-/-/-"/>
    <s v="Kellerei Girlan"/>
    <s v="Südtirolurlaub 2013"/>
    <m/>
    <m/>
    <n v="47.400000000000006"/>
    <n v="0"/>
  </r>
  <r>
    <x v="1"/>
    <x v="17"/>
    <s v="I"/>
    <s v="Südtirol"/>
    <n v="3"/>
    <x v="0"/>
    <x v="53"/>
    <x v="518"/>
    <x v="1"/>
    <s v="-/-/-/-/-"/>
    <s v="-/-/-/-/-"/>
    <x v="252"/>
    <n v="2013"/>
    <s v="-/-/-/-"/>
    <s v="Kellerei Girlan"/>
    <s v="Südtirolurlaub 2013"/>
    <m/>
    <m/>
    <n v="58.800000000000004"/>
    <n v="0"/>
  </r>
  <r>
    <x v="4"/>
    <x v="8"/>
    <s v="I"/>
    <s v="Südtirol"/>
    <n v="6"/>
    <x v="0"/>
    <x v="53"/>
    <x v="519"/>
    <x v="22"/>
    <s v="-/-/-/-/-"/>
    <s v="-/-/-/-/-"/>
    <x v="251"/>
    <n v="2013"/>
    <s v="-/-/-/-"/>
    <s v="Kellerei Girlan"/>
    <s v="Südtirolurlaub 2013"/>
    <m/>
    <m/>
    <n v="94.800000000000011"/>
    <n v="0"/>
  </r>
  <r>
    <x v="1"/>
    <x v="21"/>
    <s v="I"/>
    <s v="Toscana"/>
    <n v="1"/>
    <x v="0"/>
    <x v="272"/>
    <x v="520"/>
    <x v="1"/>
    <s v="2007/-/2013/-/-"/>
    <s v="2016/-/2016/-/-"/>
    <x v="14"/>
    <n v="2013"/>
    <s v="91/-/91/-"/>
    <s v="Hofer Sterzing"/>
    <s v="Wanderung Plose"/>
    <m/>
    <m/>
    <n v="25"/>
    <n v="0"/>
  </r>
  <r>
    <x v="1"/>
    <x v="13"/>
    <s v="I"/>
    <s v="Südtirol"/>
    <n v="1"/>
    <x v="0"/>
    <x v="138"/>
    <x v="193"/>
    <x v="17"/>
    <s v="-/2013/-/-/-"/>
    <s v="-/2020/-/-/-"/>
    <x v="253"/>
    <n v="2013"/>
    <s v="-/90/-/-"/>
    <s v="Hofer Sterzing"/>
    <s v="Wanderung Plose"/>
    <m/>
    <m/>
    <n v="17.5"/>
    <n v="0"/>
  </r>
  <r>
    <x v="1"/>
    <x v="16"/>
    <s v="I"/>
    <s v="Südtirol"/>
    <n v="1"/>
    <x v="0"/>
    <x v="53"/>
    <x v="44"/>
    <x v="17"/>
    <s v="-/-/-/-/-"/>
    <s v="-/-/-/-/-"/>
    <x v="254"/>
    <n v="2013"/>
    <s v="-/-/-/-"/>
    <s v="Hofer Sterzing"/>
    <s v="Wanderung Plose"/>
    <m/>
    <m/>
    <n v="17.8"/>
    <n v="0"/>
  </r>
  <r>
    <x v="6"/>
    <x v="19"/>
    <s v="I"/>
    <s v="Südtirol"/>
    <n v="1"/>
    <x v="0"/>
    <x v="247"/>
    <x v="521"/>
    <x v="0"/>
    <s v="-/-/-/-/-"/>
    <s v="-/-/-/-/-"/>
    <x v="255"/>
    <n v="2013"/>
    <s v="-/-/-/-"/>
    <s v="Hofer Sterzing"/>
    <s v="Wanderung Plose"/>
    <m/>
    <m/>
    <n v="14.95"/>
    <n v="0"/>
  </r>
  <r>
    <x v="6"/>
    <x v="19"/>
    <s v="I"/>
    <s v="Südtirol"/>
    <n v="1"/>
    <x v="0"/>
    <x v="188"/>
    <x v="522"/>
    <x v="0"/>
    <s v="-/-/-/-/-"/>
    <s v="-/-/-/-/-"/>
    <x v="200"/>
    <n v="2013"/>
    <s v="-/-/-/-"/>
    <s v="Hofer Sterzing"/>
    <s v="Wanderung Plose"/>
    <m/>
    <m/>
    <n v="14.9"/>
    <n v="0"/>
  </r>
  <r>
    <x v="2"/>
    <x v="8"/>
    <s v="I"/>
    <s v="Südtirol"/>
    <n v="1"/>
    <x v="0"/>
    <x v="201"/>
    <x v="523"/>
    <x v="19"/>
    <s v="-/-/-/-/-"/>
    <s v="-/-/-/-/-"/>
    <x v="14"/>
    <n v="2013"/>
    <s v="-/-/-/-"/>
    <s v="Eisacktaler Kellerei"/>
    <s v="Wanderung Plose"/>
    <m/>
    <m/>
    <n v="25"/>
    <n v="0"/>
  </r>
  <r>
    <x v="2"/>
    <x v="5"/>
    <s v="I"/>
    <s v="Südtirol"/>
    <n v="1"/>
    <x v="0"/>
    <x v="201"/>
    <x v="523"/>
    <x v="19"/>
    <s v="-/-/-/-/-"/>
    <s v="-/-/-/-/-"/>
    <x v="14"/>
    <n v="2013"/>
    <s v="-/-/-/-"/>
    <s v="Eisacktaler Kellerei"/>
    <s v="Wanderung Plose"/>
    <m/>
    <m/>
    <n v="25"/>
    <n v="0"/>
  </r>
  <r>
    <x v="4"/>
    <x v="12"/>
    <s v="I"/>
    <s v="Südtirol"/>
    <n v="3"/>
    <x v="0"/>
    <x v="201"/>
    <x v="524"/>
    <x v="6"/>
    <s v="-/-/-/-/-"/>
    <s v="-/-/-/-/-"/>
    <x v="137"/>
    <n v="2013"/>
    <s v="-/-/-/-"/>
    <s v="Eisacktaler Kellerei"/>
    <s v="Wanderung Plose"/>
    <m/>
    <m/>
    <n v="36"/>
    <n v="0"/>
  </r>
  <r>
    <x v="4"/>
    <x v="8"/>
    <s v="I"/>
    <s v="Südtirol"/>
    <n v="1"/>
    <x v="0"/>
    <x v="201"/>
    <x v="525"/>
    <x v="19"/>
    <s v="-/-/-/-/-"/>
    <s v="-/-/-/-/-"/>
    <x v="40"/>
    <n v="2013"/>
    <s v="-/-/-/-"/>
    <s v="Eisacktaler Kellerei"/>
    <s v="Wanderung Plose"/>
    <m/>
    <m/>
    <n v="20"/>
    <n v="0"/>
  </r>
  <r>
    <x v="4"/>
    <x v="8"/>
    <s v="I"/>
    <s v="Südtirol"/>
    <n v="1"/>
    <x v="0"/>
    <x v="201"/>
    <x v="526"/>
    <x v="63"/>
    <s v="-/-/-/-/-"/>
    <s v="-/-/-/-/-"/>
    <x v="40"/>
    <n v="2013"/>
    <s v="-/-/-/-"/>
    <s v="Eisacktaler Kellerei"/>
    <s v="Wanderung Plose"/>
    <m/>
    <m/>
    <n v="20"/>
    <n v="0"/>
  </r>
  <r>
    <x v="4"/>
    <x v="5"/>
    <s v="I"/>
    <s v="Südtirol"/>
    <n v="6"/>
    <x v="0"/>
    <x v="201"/>
    <x v="527"/>
    <x v="19"/>
    <s v="2014/-/-/-/-"/>
    <s v="2016/-/-/-/-"/>
    <x v="204"/>
    <n v="2013"/>
    <s v="87/-/-/-"/>
    <s v="Eisacktaler Kellerei"/>
    <s v="Wanderung Plose"/>
    <m/>
    <m/>
    <n v="75"/>
    <n v="0"/>
  </r>
  <r>
    <x v="1"/>
    <x v="20"/>
    <s v="I"/>
    <s v="Lombardei"/>
    <n v="1"/>
    <x v="0"/>
    <x v="273"/>
    <x v="528"/>
    <x v="76"/>
    <s v="-/-/-/-/-"/>
    <s v="-/-/-/-/-"/>
    <x v="251"/>
    <n v="2013"/>
    <s v="-/-/-/-"/>
    <s v="Hofer Sterzing"/>
    <s v="Einkauf Hofer Sterzing"/>
    <m/>
    <m/>
    <n v="15.8"/>
    <n v="0"/>
  </r>
  <r>
    <x v="4"/>
    <x v="5"/>
    <s v="I"/>
    <s v="Südtirol"/>
    <n v="1"/>
    <x v="0"/>
    <x v="201"/>
    <x v="529"/>
    <x v="63"/>
    <s v="2014/-/2014/-/-"/>
    <s v="2017/-/2016/-/-"/>
    <x v="85"/>
    <n v="2013"/>
    <s v="88/-/88/-"/>
    <s v="Hofer Sterzing"/>
    <s v="Einkauf Hofer Sterzing"/>
    <m/>
    <m/>
    <n v="10.5"/>
    <n v="0"/>
  </r>
  <r>
    <x v="4"/>
    <x v="8"/>
    <s v="I"/>
    <s v="Südtirol"/>
    <n v="1"/>
    <x v="0"/>
    <x v="201"/>
    <x v="527"/>
    <x v="19"/>
    <s v="-/-/-/-/-"/>
    <s v="-/-/-/-/-"/>
    <x v="127"/>
    <n v="2013"/>
    <s v="-/-/-/-"/>
    <s v="Hofer Sterzing"/>
    <s v="Einkauf Hofer Sterzing"/>
    <m/>
    <m/>
    <n v="11"/>
    <n v="0"/>
  </r>
  <r>
    <x v="4"/>
    <x v="8"/>
    <s v="I"/>
    <s v="Südtirol"/>
    <n v="1"/>
    <x v="0"/>
    <x v="201"/>
    <x v="530"/>
    <x v="16"/>
    <s v="-/-/-/-/-"/>
    <s v="-/-/-/-/-"/>
    <x v="85"/>
    <n v="2013"/>
    <s v="-/-/-/-"/>
    <s v="Hofer Sterzing"/>
    <s v="Einkauf Hofer Sterzing"/>
    <m/>
    <m/>
    <n v="10.5"/>
    <n v="0"/>
  </r>
  <r>
    <x v="1"/>
    <x v="8"/>
    <s v="I"/>
    <s v="Toscana"/>
    <n v="6"/>
    <x v="0"/>
    <x v="274"/>
    <x v="4"/>
    <x v="1"/>
    <s v="2013/-/2013/-/-"/>
    <s v="2015/-/2017/-/-"/>
    <x v="197"/>
    <n v="2013"/>
    <s v="87/-/89/-"/>
    <s v="Tenuta di Ghizzano"/>
    <s v="Urlaub Korsika/Toskana 2013"/>
    <m/>
    <m/>
    <n v="51"/>
    <n v="0"/>
  </r>
  <r>
    <x v="2"/>
    <x v="13"/>
    <s v="I"/>
    <s v="Toscana"/>
    <n v="2"/>
    <x v="0"/>
    <x v="274"/>
    <x v="531"/>
    <x v="6"/>
    <s v="-/-/-/-/-"/>
    <s v="-/-/-/-/-"/>
    <x v="4"/>
    <n v="2013"/>
    <s v="-/-/-/-"/>
    <s v="Tenuta di Ghizzano"/>
    <s v="Urlaub Korsika/Toskana 2013"/>
    <m/>
    <m/>
    <n v="36"/>
    <n v="0"/>
  </r>
  <r>
    <x v="1"/>
    <x v="17"/>
    <s v="I"/>
    <s v="Toscana"/>
    <n v="3"/>
    <x v="0"/>
    <x v="274"/>
    <x v="532"/>
    <x v="1"/>
    <s v="2013/-/2015/-/-"/>
    <s v="2016/-/2025/-/-"/>
    <x v="16"/>
    <n v="2013"/>
    <s v="88/-/93/-"/>
    <s v="Tenuta di Ghizzano"/>
    <s v="Urlaub Korsika/Toskana 2013"/>
    <m/>
    <m/>
    <n v="63"/>
    <n v="0"/>
  </r>
  <r>
    <x v="1"/>
    <x v="16"/>
    <s v="I"/>
    <s v="Toscana"/>
    <n v="3"/>
    <x v="0"/>
    <x v="274"/>
    <x v="533"/>
    <x v="1"/>
    <s v="2014/-/2014/-/-"/>
    <s v="2024/-/2024/-/-"/>
    <x v="214"/>
    <n v="2013"/>
    <s v="94+/-/94+/91+/CT91,6"/>
    <s v="Tenuta di Ghizzano"/>
    <s v="Urlaub Korsika/Toskana 2013"/>
    <m/>
    <m/>
    <n v="96"/>
    <n v="0"/>
  </r>
  <r>
    <x v="1"/>
    <x v="8"/>
    <s v="I"/>
    <s v="Toscana"/>
    <n v="2"/>
    <x v="0"/>
    <x v="275"/>
    <x v="534"/>
    <x v="5"/>
    <s v="-/-/-/-/-"/>
    <s v="-/-/-/-/-"/>
    <x v="4"/>
    <n v="2013"/>
    <s v="-/-/-/-"/>
    <s v="Enothek in Volterra"/>
    <s v="Urlaub Korsika/Toskana 2013"/>
    <m/>
    <m/>
    <n v="36"/>
    <n v="0"/>
  </r>
  <r>
    <x v="1"/>
    <x v="13"/>
    <s v="I"/>
    <m/>
    <n v="1"/>
    <x v="0"/>
    <x v="276"/>
    <x v="411"/>
    <x v="1"/>
    <s v="-/-/-/-/-"/>
    <s v="-/-/-/-/-"/>
    <x v="81"/>
    <n v="2013"/>
    <s v="-/-/-/-"/>
    <s v="Enothek in Volterra"/>
    <s v="Urlaub Korsika/Toskana 2013"/>
    <m/>
    <m/>
    <n v="15"/>
    <n v="0"/>
  </r>
  <r>
    <x v="1"/>
    <x v="17"/>
    <s v="I"/>
    <s v="Toscana"/>
    <n v="3"/>
    <x v="0"/>
    <x v="130"/>
    <x v="535"/>
    <x v="1"/>
    <s v="2014/2016/-/-/-"/>
    <s v="2022/2027/-/-/-"/>
    <x v="151"/>
    <n v="2013"/>
    <s v="91/91/-/-"/>
    <s v="Enoteca di Fonterutoli"/>
    <s v="Urlaub Korsika/Toskana 2013"/>
    <m/>
    <m/>
    <n v="46.5"/>
    <n v="0"/>
  </r>
  <r>
    <x v="4"/>
    <x v="8"/>
    <s v="F"/>
    <s v="Korsika"/>
    <n v="2"/>
    <x v="0"/>
    <x v="277"/>
    <x v="536"/>
    <x v="77"/>
    <s v="-/-/-/-/-"/>
    <s v="-/-/-/-/-"/>
    <x v="252"/>
    <n v="2013"/>
    <s v="-/-/-/-"/>
    <s v="A Cantina L'Orriu"/>
    <s v="Urlaub Korsika/Toskana 2013"/>
    <m/>
    <m/>
    <n v="39.200000000000003"/>
    <n v="0"/>
  </r>
  <r>
    <x v="4"/>
    <x v="5"/>
    <s v="F"/>
    <s v="Korsika"/>
    <n v="2"/>
    <x v="0"/>
    <x v="277"/>
    <x v="537"/>
    <x v="51"/>
    <s v="-/-/-/-/-"/>
    <s v="-/-/-/-/-"/>
    <x v="252"/>
    <n v="2013"/>
    <s v="91/-/-/-"/>
    <s v="A Cantina L'Orriu"/>
    <s v="Urlaub Korsika/Toskana 2013"/>
    <m/>
    <m/>
    <n v="39.200000000000003"/>
    <n v="0"/>
  </r>
  <r>
    <x v="1"/>
    <x v="17"/>
    <s v="F"/>
    <s v="Korsika"/>
    <n v="1"/>
    <x v="0"/>
    <x v="277"/>
    <x v="538"/>
    <x v="1"/>
    <s v="-/-/-/-/-"/>
    <s v="-/-/-/-/-"/>
    <x v="2"/>
    <n v="2013"/>
    <s v="-/-/-/-"/>
    <s v="A Cantina L'Orriu"/>
    <s v="Urlaub Korsika/Toskana 2013"/>
    <m/>
    <m/>
    <n v="38"/>
    <n v="0"/>
  </r>
  <r>
    <x v="1"/>
    <x v="8"/>
    <s v="F"/>
    <s v="Korsika"/>
    <n v="1"/>
    <x v="0"/>
    <x v="278"/>
    <x v="539"/>
    <x v="1"/>
    <s v="-/-/-/-/-"/>
    <s v="-/-/-/-/-"/>
    <x v="31"/>
    <n v="2013"/>
    <s v="-/-/-/-"/>
    <s v="Cave Sartenaise"/>
    <s v="Urlaub Korsika/Toskana 2013"/>
    <m/>
    <m/>
    <n v="10"/>
    <n v="0"/>
  </r>
  <r>
    <x v="4"/>
    <x v="8"/>
    <s v="F"/>
    <s v="Korsika"/>
    <n v="1"/>
    <x v="0"/>
    <x v="279"/>
    <x v="540"/>
    <x v="51"/>
    <s v="-/-/-/-/-"/>
    <s v="-/-/-/-/-"/>
    <x v="31"/>
    <n v="2013"/>
    <s v="-/-/-/-"/>
    <s v="Cave Sartenaise"/>
    <s v="Urlaub Korsika/Toskana 2013"/>
    <m/>
    <m/>
    <n v="10"/>
    <n v="0"/>
  </r>
  <r>
    <x v="4"/>
    <x v="5"/>
    <s v="F"/>
    <s v="Korsika"/>
    <n v="1"/>
    <x v="0"/>
    <x v="280"/>
    <x v="541"/>
    <x v="51"/>
    <s v="-/-/-/-/-"/>
    <s v="-/-/-/-/-"/>
    <x v="217"/>
    <n v="2013"/>
    <s v="-/-/-/-"/>
    <s v="Cave Sartenaise"/>
    <s v="Urlaub Korsika/Toskana 2013"/>
    <m/>
    <m/>
    <n v="14"/>
    <n v="0"/>
  </r>
  <r>
    <x v="1"/>
    <x v="17"/>
    <s v="F"/>
    <s v="Korsika"/>
    <n v="1"/>
    <x v="0"/>
    <x v="281"/>
    <x v="542"/>
    <x v="1"/>
    <s v="-/-/-/-/-"/>
    <s v="-/-/-/-/-"/>
    <x v="81"/>
    <n v="2013"/>
    <s v="-/-/-/-"/>
    <s v="Cave Sartenaise"/>
    <s v="Urlaub Korsika/Toskana 2013"/>
    <m/>
    <m/>
    <n v="15"/>
    <n v="0"/>
  </r>
  <r>
    <x v="1"/>
    <x v="8"/>
    <s v="F"/>
    <s v="Korsika"/>
    <n v="1"/>
    <x v="0"/>
    <x v="280"/>
    <x v="541"/>
    <x v="1"/>
    <s v="-/-/-/-/-"/>
    <s v="-/-/-/-/-"/>
    <x v="217"/>
    <n v="2013"/>
    <s v="-/-/-/-"/>
    <s v="Cave Sartenaise"/>
    <s v="Urlaub Korsika/Toskana 2013"/>
    <m/>
    <m/>
    <n v="14"/>
    <n v="0"/>
  </r>
  <r>
    <x v="4"/>
    <x v="5"/>
    <s v="F"/>
    <s v="Korsika"/>
    <n v="1"/>
    <x v="0"/>
    <x v="278"/>
    <x v="539"/>
    <x v="77"/>
    <s v="-/-/-/-/-"/>
    <s v="-/-/-/-/-"/>
    <x v="149"/>
    <n v="2013"/>
    <s v="-/-/-/-"/>
    <s v="Cave Sartenaise"/>
    <s v="Urlaub Korsika/Toskana 2013"/>
    <m/>
    <m/>
    <n v="19"/>
    <n v="0"/>
  </r>
  <r>
    <x v="1"/>
    <x v="16"/>
    <s v="F"/>
    <s v="Korsika"/>
    <n v="6"/>
    <x v="0"/>
    <x v="282"/>
    <x v="543"/>
    <x v="1"/>
    <s v="-/-/-/-/-"/>
    <s v="-/-/-/-/-"/>
    <x v="18"/>
    <n v="2013"/>
    <s v="-/-/-/-"/>
    <s v="Domaine de Terraccia"/>
    <s v="Urlaub Korsika/Toskana 2013"/>
    <m/>
    <m/>
    <n v="96"/>
    <n v="0"/>
  </r>
  <r>
    <x v="1"/>
    <x v="17"/>
    <s v="F"/>
    <s v="Korsika"/>
    <n v="3"/>
    <x v="0"/>
    <x v="282"/>
    <x v="544"/>
    <x v="78"/>
    <s v="-/-/-/-/-"/>
    <s v="-/-/-/-/-"/>
    <x v="31"/>
    <n v="2013"/>
    <s v="-/-/-/-"/>
    <s v="Domaine de Terraccia"/>
    <s v="Urlaub Korsika/Toskana 2013"/>
    <m/>
    <m/>
    <n v="30"/>
    <n v="0"/>
  </r>
  <r>
    <x v="8"/>
    <x v="5"/>
    <s v="F"/>
    <s v="Korsika"/>
    <n v="6"/>
    <x v="0"/>
    <x v="282"/>
    <x v="545"/>
    <x v="66"/>
    <s v="-/-/-/-/-"/>
    <s v="-/-/-/-/-"/>
    <x v="31"/>
    <n v="2013"/>
    <s v="-/-/-/-"/>
    <s v="Domaine de Terraccia"/>
    <s v="Urlaub Korsika/Toskana 2013"/>
    <m/>
    <m/>
    <n v="60"/>
    <n v="0"/>
  </r>
  <r>
    <x v="4"/>
    <x v="5"/>
    <s v="F"/>
    <s v="Korsika"/>
    <n v="3"/>
    <x v="0"/>
    <x v="282"/>
    <x v="546"/>
    <x v="51"/>
    <s v="-/-/-/-/-"/>
    <s v="-/-/-/-/-"/>
    <x v="31"/>
    <n v="2013"/>
    <s v="-/-/-/-"/>
    <s v="Domaine de Terraccia"/>
    <s v="Urlaub Korsika/Toskana 2013"/>
    <m/>
    <m/>
    <n v="30"/>
    <n v="0"/>
  </r>
  <r>
    <x v="6"/>
    <x v="0"/>
    <s v="F"/>
    <s v="Korsika"/>
    <n v="3"/>
    <x v="0"/>
    <x v="283"/>
    <x v="547"/>
    <x v="22"/>
    <s v="-/-/-/-/-"/>
    <s v="-/-/-/-/-"/>
    <x v="137"/>
    <n v="2013"/>
    <s v="-/-/-/-"/>
    <s v="Vignerons d'Aghione (?)"/>
    <s v="Urlaub Korsika/Toskana 2013"/>
    <m/>
    <m/>
    <n v="36"/>
    <n v="0"/>
  </r>
  <r>
    <x v="4"/>
    <x v="5"/>
    <s v="F"/>
    <s v="Korsika"/>
    <n v="3"/>
    <x v="0"/>
    <x v="278"/>
    <x v="539"/>
    <x v="77"/>
    <s v="-/-/-/-/-"/>
    <s v="-/-/-/-/-"/>
    <x v="31"/>
    <n v="2013"/>
    <s v="-/-/-/-"/>
    <s v="Domaine de Tanella"/>
    <s v="Urlaub Korsika/Toskana 2013"/>
    <m/>
    <m/>
    <n v="30"/>
    <n v="0"/>
  </r>
  <r>
    <x v="1"/>
    <x v="17"/>
    <s v="F"/>
    <s v="Korsika"/>
    <n v="3"/>
    <x v="0"/>
    <x v="278"/>
    <x v="539"/>
    <x v="1"/>
    <s v="-/-/-/-/-"/>
    <s v="-/-/-/-/-"/>
    <x v="31"/>
    <n v="2013"/>
    <s v="-/-/-/-"/>
    <s v="Domaine de Tanella"/>
    <s v="Urlaub Korsika/Toskana 2013"/>
    <m/>
    <m/>
    <n v="30"/>
    <n v="0"/>
  </r>
  <r>
    <x v="1"/>
    <x v="17"/>
    <s v="F"/>
    <s v="Korsika"/>
    <n v="3"/>
    <x v="0"/>
    <x v="278"/>
    <x v="548"/>
    <x v="1"/>
    <s v="-/-/-/-/-"/>
    <s v="-/-/-/-/-"/>
    <x v="81"/>
    <n v="2013"/>
    <s v="-/-/-/-"/>
    <s v="Domaine de Tanella"/>
    <s v="Urlaub Korsika/Toskana 2013"/>
    <m/>
    <m/>
    <n v="45"/>
    <n v="0"/>
  </r>
  <r>
    <x v="4"/>
    <x v="8"/>
    <s v="A"/>
    <s v="Steiermark"/>
    <n v="6"/>
    <x v="0"/>
    <x v="177"/>
    <x v="480"/>
    <x v="15"/>
    <s v="-/-/-/-/-"/>
    <s v="-/-/-/-/-"/>
    <x v="102"/>
    <n v="2013"/>
    <s v="-/-/-/-"/>
    <s v="Gottardi"/>
    <s v="Kindergartenwochenende"/>
    <m/>
    <m/>
    <n v="57"/>
    <n v="0"/>
  </r>
  <r>
    <x v="1"/>
    <x v="17"/>
    <s v="I"/>
    <m/>
    <n v="3"/>
    <x v="0"/>
    <x v="284"/>
    <x v="209"/>
    <x v="3"/>
    <s v="-/-/-/-/-"/>
    <s v="-/-/-/-/-"/>
    <x v="0"/>
    <n v="2013"/>
    <s v="-/-/-/-"/>
    <s v="Ostergeschenk Eltern"/>
    <s v="Ostergeschenk Eltern"/>
    <m/>
    <m/>
    <n v="0"/>
    <n v="0"/>
  </r>
  <r>
    <x v="1"/>
    <x v="17"/>
    <s v="I"/>
    <s v="Toscana"/>
    <n v="3"/>
    <x v="0"/>
    <x v="102"/>
    <x v="549"/>
    <x v="0"/>
    <s v="-/-/2013/-/-"/>
    <s v="-/-/2016/-/-"/>
    <x v="0"/>
    <n v="2013"/>
    <s v="-/-/(87-89)/-"/>
    <s v="Ostergeschenk Eltern"/>
    <s v="Ostergeschenk Eltern"/>
    <m/>
    <m/>
    <n v="0"/>
    <n v="0"/>
  </r>
  <r>
    <x v="1"/>
    <x v="17"/>
    <s v="A"/>
    <s v="Burgenland"/>
    <n v="2"/>
    <x v="0"/>
    <x v="285"/>
    <x v="550"/>
    <x v="53"/>
    <s v="-/-/-/-/-"/>
    <s v="-/-/-/-/-"/>
    <x v="0"/>
    <n v="2013"/>
    <s v="-/-/-/-"/>
    <s v="Gemeinsam mit Andreas Friedl"/>
    <s v="Gemeinsam mit Andreas Friedl"/>
    <m/>
    <m/>
    <n v="0"/>
    <n v="0"/>
  </r>
  <r>
    <x v="1"/>
    <x v="17"/>
    <s v="A"/>
    <s v="Burgenland"/>
    <n v="4"/>
    <x v="0"/>
    <x v="285"/>
    <x v="551"/>
    <x v="66"/>
    <s v="-/-/-/-/-"/>
    <s v="-/-/-/-/-"/>
    <x v="0"/>
    <n v="2013"/>
    <s v="-/-/-/-"/>
    <s v="Gemeinsam mit Andreas Friedl"/>
    <s v="Gemeinsam mit Andreas Friedl"/>
    <m/>
    <m/>
    <n v="0"/>
    <n v="0"/>
  </r>
  <r>
    <x v="1"/>
    <x v="17"/>
    <s v="I"/>
    <s v="Südtirol"/>
    <n v="3"/>
    <x v="0"/>
    <x v="186"/>
    <x v="377"/>
    <x v="17"/>
    <s v="-/-/-/-/-"/>
    <s v="-/-/-/-/-"/>
    <x v="256"/>
    <n v="2013"/>
    <s v="-/-/-/-"/>
    <s v="Kellerei Terlan"/>
    <s v="Besuch Bozen mit den Kleins/Baumgartners"/>
    <m/>
    <m/>
    <n v="41.25"/>
    <n v="0"/>
  </r>
  <r>
    <x v="1"/>
    <x v="17"/>
    <s v="I"/>
    <s v="Südtirol"/>
    <n v="3"/>
    <x v="0"/>
    <x v="186"/>
    <x v="199"/>
    <x v="3"/>
    <s v="-/-/-/-/-"/>
    <s v="-/-/-/-/-"/>
    <x v="256"/>
    <n v="2013"/>
    <s v="-/-/-/-"/>
    <s v="Kellerei Terlan"/>
    <s v="Besuch Bozen mit den Kleins/Baumgartners"/>
    <m/>
    <m/>
    <n v="41.25"/>
    <n v="0"/>
  </r>
  <r>
    <x v="4"/>
    <x v="8"/>
    <s v="I"/>
    <s v="Südtirol"/>
    <n v="3"/>
    <x v="0"/>
    <x v="186"/>
    <x v="552"/>
    <x v="15"/>
    <s v="2014/2014/-/-/-"/>
    <s v="2025/2019/-/-/-"/>
    <x v="5"/>
    <n v="2013"/>
    <s v="94/91/91/-"/>
    <s v="Kellerei Terlan"/>
    <s v="Besuch Bozen mit den Kleins/Baumgartners"/>
    <m/>
    <m/>
    <n v="73.5"/>
    <n v="0"/>
  </r>
  <r>
    <x v="4"/>
    <x v="8"/>
    <s v="I"/>
    <s v="Südtirol"/>
    <n v="3"/>
    <x v="0"/>
    <x v="186"/>
    <x v="375"/>
    <x v="22"/>
    <s v="-/-/-/-/-"/>
    <s v="-/-/-/-/-"/>
    <x v="257"/>
    <n v="2013"/>
    <s v="-/-/-/-"/>
    <s v="Kellerei Terlan"/>
    <s v="Besuch Bozen mit den Kleins/Baumgartners"/>
    <m/>
    <m/>
    <n v="38.25"/>
    <n v="0"/>
  </r>
  <r>
    <x v="4"/>
    <x v="5"/>
    <s v="I"/>
    <s v="Südtirol"/>
    <n v="3"/>
    <x v="0"/>
    <x v="186"/>
    <x v="553"/>
    <x v="15"/>
    <s v="2014/-/-/-/-"/>
    <s v="2020/-/-/-/-"/>
    <x v="258"/>
    <n v="2013"/>
    <s v="92/-/-/-"/>
    <s v="Kellerei Terlan"/>
    <s v="Besuch Bozen mit den Kleins/Baumgartners"/>
    <m/>
    <m/>
    <n v="34.049999999999997"/>
    <n v="0"/>
  </r>
  <r>
    <x v="1"/>
    <x v="5"/>
    <s v="F"/>
    <m/>
    <n v="12"/>
    <x v="0"/>
    <x v="132"/>
    <x v="180"/>
    <x v="1"/>
    <s v="-/-/-/-/-"/>
    <s v="-/-/-/-/-"/>
    <x v="101"/>
    <n v="2013"/>
    <s v="-/-/-/-"/>
    <s v="Gottardi"/>
    <s v="Einkauf Gottardi"/>
    <m/>
    <m/>
    <n v="90"/>
    <n v="0"/>
  </r>
  <r>
    <x v="4"/>
    <x v="8"/>
    <s v="A"/>
    <s v="NÖ"/>
    <n v="0"/>
    <x v="0"/>
    <x v="286"/>
    <x v="554"/>
    <x v="22"/>
    <s v="-/-/-/-/-"/>
    <s v="-/-/-/-/-"/>
    <x v="0"/>
    <n v="2012"/>
    <s v="-/-/-/-"/>
    <m/>
    <s v="Moni Apotherzeitungstreffen Krems"/>
    <m/>
    <m/>
    <n v="0"/>
    <n v="0"/>
  </r>
  <r>
    <x v="4"/>
    <x v="8"/>
    <s v="I"/>
    <s v="Südtirol"/>
    <n v="3"/>
    <x v="0"/>
    <x v="187"/>
    <x v="322"/>
    <x v="22"/>
    <s v="-/-/-/-/-"/>
    <s v="-/-/-/-/-"/>
    <x v="18"/>
    <n v="2012"/>
    <s v="-/-/-/-"/>
    <s v="Manincor"/>
    <s v="Urlaub Südtirol 2012"/>
    <m/>
    <m/>
    <n v="48"/>
    <n v="0"/>
  </r>
  <r>
    <x v="4"/>
    <x v="8"/>
    <s v="I"/>
    <s v="Südtirol"/>
    <n v="3"/>
    <x v="0"/>
    <x v="187"/>
    <x v="323"/>
    <x v="18"/>
    <s v="-/-/-/2013/-"/>
    <s v="-/-/-/2016/-"/>
    <x v="18"/>
    <n v="2012"/>
    <s v="-/-/-/CT91,5"/>
    <s v="Manincor"/>
    <s v="Urlaub Südtirol 2012"/>
    <m/>
    <m/>
    <n v="48"/>
    <n v="0"/>
  </r>
  <r>
    <x v="1"/>
    <x v="17"/>
    <s v="I"/>
    <s v="Südtirol"/>
    <n v="2"/>
    <x v="1"/>
    <x v="187"/>
    <x v="555"/>
    <x v="32"/>
    <s v="-/-/-/-/2012"/>
    <s v="-/-/-/-/2022"/>
    <x v="259"/>
    <n v="2012"/>
    <s v="-/-/-/CT93,7"/>
    <s v="Manincor"/>
    <s v="Urlaub Südtirol 2012"/>
    <m/>
    <m/>
    <n v="77"/>
    <n v="38.5"/>
  </r>
  <r>
    <x v="1"/>
    <x v="16"/>
    <s v="I"/>
    <s v="Südtirol"/>
    <n v="1"/>
    <x v="0"/>
    <x v="187"/>
    <x v="318"/>
    <x v="1"/>
    <s v="-/-/-/-/-"/>
    <s v="-/-/-/-/-"/>
    <x v="10"/>
    <n v="2012"/>
    <s v="-/-/-/CT92"/>
    <s v="Manincor"/>
    <s v="Urlaub Südtirol 2012"/>
    <m/>
    <m/>
    <n v="49"/>
    <n v="0"/>
  </r>
  <r>
    <x v="2"/>
    <x v="17"/>
    <s v="I"/>
    <s v="Südtirol"/>
    <n v="1"/>
    <x v="0"/>
    <x v="187"/>
    <x v="510"/>
    <x v="59"/>
    <s v="-/-/-/2010/-"/>
    <s v="-/-/-/2020/-"/>
    <x v="260"/>
    <n v="2012"/>
    <s v="-/-/-/CT"/>
    <s v="Manincor"/>
    <s v="Urlaub Südtirol 2012"/>
    <m/>
    <m/>
    <n v="23.5"/>
    <n v="0"/>
  </r>
  <r>
    <x v="1"/>
    <x v="8"/>
    <s v="I"/>
    <s v="Südtirol"/>
    <n v="0"/>
    <x v="0"/>
    <x v="187"/>
    <x v="556"/>
    <x v="1"/>
    <s v="-/2014/-/-/-"/>
    <s v="-/2017/-/-/-"/>
    <x v="0"/>
    <n v="2012"/>
    <s v="-/88/-/-"/>
    <s v="Manincor"/>
    <s v="Urlaub Südtirol 2012"/>
    <m/>
    <m/>
    <n v="0"/>
    <n v="0"/>
  </r>
  <r>
    <x v="4"/>
    <x v="8"/>
    <s v="I"/>
    <s v="Südtirol"/>
    <n v="0"/>
    <x v="0"/>
    <x v="187"/>
    <x v="473"/>
    <x v="31"/>
    <s v="-/2014/-/-/-"/>
    <s v="-/2014/-/-/-"/>
    <x v="0"/>
    <n v="2012"/>
    <s v="-/85/-/-"/>
    <s v="Manincor"/>
    <s v="Urlaub Südtirol 2012"/>
    <m/>
    <m/>
    <n v="0"/>
    <n v="0"/>
  </r>
  <r>
    <x v="4"/>
    <x v="8"/>
    <s v="I"/>
    <s v="Südtirol"/>
    <n v="6"/>
    <x v="0"/>
    <x v="287"/>
    <x v="242"/>
    <x v="25"/>
    <s v="-/-/-/-/-"/>
    <s v="-/-/-/-/-"/>
    <x v="137"/>
    <n v="2012"/>
    <s v="-/-/-/GR3"/>
    <s v="Weingut Nidrist"/>
    <s v="Urlaub Südtirol 2012"/>
    <m/>
    <m/>
    <n v="72"/>
    <n v="0"/>
  </r>
  <r>
    <x v="1"/>
    <x v="16"/>
    <s v="I"/>
    <s v="Südtirol"/>
    <n v="3"/>
    <x v="0"/>
    <x v="52"/>
    <x v="80"/>
    <x v="17"/>
    <s v="-/-/-/-/-"/>
    <s v="-/-/-/-/-"/>
    <x v="43"/>
    <n v="2012"/>
    <s v="-/-/-/-"/>
    <s v="Kellerei Schreckbichl"/>
    <s v="Urlaub Südtirol 2012"/>
    <m/>
    <m/>
    <n v="66"/>
    <n v="0"/>
  </r>
  <r>
    <x v="1"/>
    <x v="12"/>
    <s v="I"/>
    <s v="Südtirol"/>
    <n v="3"/>
    <x v="0"/>
    <x v="52"/>
    <x v="557"/>
    <x v="4"/>
    <s v="-/-/-/-/-"/>
    <s v="-/-/-/-/-"/>
    <x v="109"/>
    <n v="2012"/>
    <s v="-/-/-/-"/>
    <s v="Kellerei Schreckbichl"/>
    <s v="Urlaub Südtirol 2012"/>
    <m/>
    <m/>
    <n v="50.699999999999996"/>
    <n v="0"/>
  </r>
  <r>
    <x v="4"/>
    <x v="17"/>
    <s v="I"/>
    <s v="Südtirol"/>
    <n v="3"/>
    <x v="0"/>
    <x v="52"/>
    <x v="82"/>
    <x v="15"/>
    <s v="-/2013/-/2012/-"/>
    <s v="-/2016/-/2018/-"/>
    <x v="261"/>
    <n v="2012"/>
    <s v="-/89/91/CT90,8"/>
    <s v="Schreckbichl"/>
    <s v="Urlaub Südtirol 2012"/>
    <m/>
    <m/>
    <n v="72.599999999999994"/>
    <n v="0"/>
  </r>
  <r>
    <x v="1"/>
    <x v="16"/>
    <s v="I"/>
    <s v="Südtirol"/>
    <n v="1"/>
    <x v="0"/>
    <x v="52"/>
    <x v="82"/>
    <x v="4"/>
    <s v="-/2013/2013/2013/-"/>
    <s v="-/2017/2015/2020/-"/>
    <x v="262"/>
    <n v="2012"/>
    <s v="-/89/91/GR3, CT88"/>
    <s v="Kellerei Schreckbichl"/>
    <s v="Urlaub Südtirol 2012"/>
    <m/>
    <m/>
    <n v="41"/>
    <n v="0"/>
  </r>
  <r>
    <x v="2"/>
    <x v="16"/>
    <s v="I"/>
    <s v="Südtirol"/>
    <n v="0"/>
    <x v="0"/>
    <x v="52"/>
    <x v="558"/>
    <x v="30"/>
    <s v="-/-/-/-/-"/>
    <s v="-/-/-/-/-"/>
    <x v="0"/>
    <n v="2012"/>
    <s v="-/-/-/-"/>
    <s v="Schreckbichl"/>
    <s v="Urlaub Südtirol 2012"/>
    <m/>
    <m/>
    <n v="0"/>
    <n v="0"/>
  </r>
  <r>
    <x v="4"/>
    <x v="17"/>
    <s v="I"/>
    <s v="Südtirol"/>
    <n v="3"/>
    <x v="0"/>
    <x v="186"/>
    <x v="315"/>
    <x v="6"/>
    <s v="-/2014/-/-/-"/>
    <s v="-/2019/-/-/-"/>
    <x v="260"/>
    <n v="2012"/>
    <s v="-/91/-/-"/>
    <s v="Kellerei Terlan"/>
    <s v="Urlaub Südtirol 2012"/>
    <m/>
    <m/>
    <n v="70.5"/>
    <n v="0"/>
  </r>
  <r>
    <x v="4"/>
    <x v="17"/>
    <s v="I"/>
    <s v="Südtirol"/>
    <n v="6"/>
    <x v="0"/>
    <x v="186"/>
    <x v="559"/>
    <x v="15"/>
    <s v="2012/2013/2013/-/-"/>
    <s v="2019/2015/2019/-/-"/>
    <x v="263"/>
    <n v="2012"/>
    <s v="91/90/91/GR3"/>
    <s v="Kellerei Terlan"/>
    <s v="Urlaub Südtirol 2012"/>
    <m/>
    <m/>
    <n v="112.80000000000001"/>
    <n v="0"/>
  </r>
  <r>
    <x v="4"/>
    <x v="17"/>
    <s v="I"/>
    <s v="Südtirol"/>
    <n v="1"/>
    <x v="0"/>
    <x v="186"/>
    <x v="560"/>
    <x v="21"/>
    <s v="-/2013/-/-/-"/>
    <s v="-/2018/-/-/-"/>
    <x v="260"/>
    <n v="2012"/>
    <s v="-/89/-/-"/>
    <s v="Kellerei Terlan"/>
    <s v="Urlaub Südtirol 2012"/>
    <m/>
    <m/>
    <n v="23.5"/>
    <n v="0"/>
  </r>
  <r>
    <x v="4"/>
    <x v="8"/>
    <s v="I"/>
    <s v="Sardinien"/>
    <n v="12"/>
    <x v="0"/>
    <x v="288"/>
    <x v="561"/>
    <x v="51"/>
    <s v="-/-/-/-/-"/>
    <s v="-/-/-/-/-"/>
    <x v="264"/>
    <n v="2012"/>
    <s v="-/-/-/-"/>
    <s v="Azienda Mura"/>
    <s v="Urlaub Sardinien 2012"/>
    <m/>
    <m/>
    <n v="72"/>
    <n v="0"/>
  </r>
  <r>
    <x v="4"/>
    <x v="8"/>
    <s v="I"/>
    <s v="Sardinien"/>
    <n v="6"/>
    <x v="0"/>
    <x v="288"/>
    <x v="562"/>
    <x v="51"/>
    <s v="-/-/-/-/-"/>
    <s v="-/-/-/-/-"/>
    <x v="42"/>
    <n v="2012"/>
    <s v="-/-/-/-"/>
    <s v="Azienda Mura"/>
    <s v="Urlaub Sardinien 2012"/>
    <m/>
    <m/>
    <n v="78"/>
    <n v="0"/>
  </r>
  <r>
    <x v="4"/>
    <x v="8"/>
    <s v="I"/>
    <s v="Sardinien"/>
    <n v="6"/>
    <x v="0"/>
    <x v="288"/>
    <x v="563"/>
    <x v="0"/>
    <s v="-/-/-/-/-"/>
    <s v="-/-/-/-/-"/>
    <x v="18"/>
    <n v="2012"/>
    <s v="-/-/-/-"/>
    <s v="Azienda Mura"/>
    <s v="Urlaub Sardinien 2012"/>
    <m/>
    <m/>
    <n v="96"/>
    <n v="0"/>
  </r>
  <r>
    <x v="1"/>
    <x v="12"/>
    <s v="I"/>
    <s v="Sardinien"/>
    <n v="1"/>
    <x v="0"/>
    <x v="289"/>
    <x v="564"/>
    <x v="4"/>
    <s v="2013/2013/2013/-/-"/>
    <s v="2026/2013/2026/-/-"/>
    <x v="265"/>
    <n v="2012"/>
    <s v="94+/88/94+/CT88,4"/>
    <s v="Auchan Olbia"/>
    <s v="Urlaub Sardinien 2012"/>
    <m/>
    <m/>
    <n v="30.9"/>
    <n v="0"/>
  </r>
  <r>
    <x v="4"/>
    <x v="8"/>
    <s v="I"/>
    <s v="Sardinien"/>
    <n v="2"/>
    <x v="0"/>
    <x v="290"/>
    <x v="565"/>
    <x v="51"/>
    <s v="2013/-/2013/-/-"/>
    <s v="2018/-/2018/-/-"/>
    <x v="266"/>
    <n v="2012"/>
    <s v="92/-/92/-"/>
    <s v="Auchan Olbia"/>
    <s v="Urlaub Sardinien 2012"/>
    <m/>
    <m/>
    <n v="40.54"/>
    <n v="0"/>
  </r>
  <r>
    <x v="1"/>
    <x v="6"/>
    <s v="I"/>
    <s v="Sardinien"/>
    <n v="1"/>
    <x v="0"/>
    <x v="291"/>
    <x v="566"/>
    <x v="79"/>
    <s v="2013/2013/2013/-/-"/>
    <s v="2017/2017/2017/-/-"/>
    <x v="134"/>
    <n v="2012"/>
    <s v="94/89/94/-"/>
    <s v="Auchan Olbia"/>
    <s v="Urlaub Sardinien 2012"/>
    <m/>
    <m/>
    <n v="33.9"/>
    <n v="0"/>
  </r>
  <r>
    <x v="1"/>
    <x v="13"/>
    <s v="I"/>
    <s v="Sardinien"/>
    <n v="1"/>
    <x v="0"/>
    <x v="292"/>
    <x v="567"/>
    <x v="1"/>
    <s v="-/-/-/-/-"/>
    <s v="-/-/-/-/-"/>
    <x v="14"/>
    <n v="2012"/>
    <s v="-/-/-/-"/>
    <s v="Cantina Sociale Dorgali"/>
    <s v="Urlaub Sardinien 2012"/>
    <m/>
    <m/>
    <n v="25"/>
    <n v="0"/>
  </r>
  <r>
    <x v="1"/>
    <x v="6"/>
    <s v="I"/>
    <s v="Sardinien"/>
    <n v="12"/>
    <x v="0"/>
    <x v="292"/>
    <x v="568"/>
    <x v="1"/>
    <s v="-/-/-/-/-"/>
    <s v="-/-/-/-/-"/>
    <x v="31"/>
    <n v="2012"/>
    <s v="-/-/-/-"/>
    <s v="Cantina Sociale Dorgali"/>
    <s v="Urlaub Sardinien 2012"/>
    <m/>
    <m/>
    <n v="120"/>
    <n v="0"/>
  </r>
  <r>
    <x v="1"/>
    <x v="13"/>
    <s v="I"/>
    <s v="Sardinien"/>
    <n v="6"/>
    <x v="0"/>
    <x v="292"/>
    <x v="569"/>
    <x v="47"/>
    <s v="-/-/-/-/-"/>
    <s v="-/-/-/-/-"/>
    <x v="127"/>
    <n v="2012"/>
    <s v="-/-/-/-"/>
    <s v="Cantina Sociale Dorgali"/>
    <s v="Urlaub Sardinien 2012"/>
    <m/>
    <m/>
    <n v="66"/>
    <n v="0"/>
  </r>
  <r>
    <x v="1"/>
    <x v="17"/>
    <s v="I"/>
    <s v="Sardinien"/>
    <n v="12"/>
    <x v="0"/>
    <x v="292"/>
    <x v="570"/>
    <x v="47"/>
    <s v="-/-/-/-/-"/>
    <s v="-/-/-/-/-"/>
    <x v="267"/>
    <n v="2012"/>
    <s v="-/-/-/-"/>
    <s v="Cantina Sociale Dorgali"/>
    <s v="Urlaub Sardinien 2012"/>
    <m/>
    <m/>
    <n v="67.199999999999989"/>
    <n v="0"/>
  </r>
  <r>
    <x v="4"/>
    <x v="16"/>
    <s v="I"/>
    <m/>
    <n v="3"/>
    <x v="0"/>
    <x v="293"/>
    <x v="571"/>
    <x v="80"/>
    <s v="-/-/-/-/-"/>
    <s v="-/-/-/-/-"/>
    <x v="179"/>
    <n v="2012"/>
    <s v="-/-/-/-"/>
    <s v="Seghezzo/Santa Margherita Ligure"/>
    <s v="Urlaub Cinque Terre"/>
    <m/>
    <m/>
    <n v="55.5"/>
    <n v="0"/>
  </r>
  <r>
    <x v="4"/>
    <x v="0"/>
    <s v="I"/>
    <m/>
    <n v="3"/>
    <x v="0"/>
    <x v="294"/>
    <x v="0"/>
    <x v="0"/>
    <s v="-/-/-/-/-"/>
    <s v="-/-/-/-/-"/>
    <x v="217"/>
    <n v="2012"/>
    <s v="-/-/-/-"/>
    <s v="Seghezzo/Santa Margherita Ligure"/>
    <s v="Urlaub Cinque Terre"/>
    <m/>
    <m/>
    <n v="42"/>
    <n v="0"/>
  </r>
  <r>
    <x v="2"/>
    <x v="16"/>
    <s v="I"/>
    <s v="Ligurien"/>
    <n v="2"/>
    <x v="1"/>
    <x v="294"/>
    <x v="572"/>
    <x v="6"/>
    <s v="-/-/-/-/-"/>
    <s v="-/-/-/-/-"/>
    <x v="2"/>
    <n v="2012"/>
    <s v="-/-/-/-"/>
    <s v="Seghezzo/Santa Margherita Ligure"/>
    <s v="Urlaub Cinque Terre"/>
    <m/>
    <m/>
    <n v="76"/>
    <n v="38"/>
  </r>
  <r>
    <x v="4"/>
    <x v="8"/>
    <s v="I"/>
    <m/>
    <n v="3"/>
    <x v="0"/>
    <x v="295"/>
    <x v="573"/>
    <x v="66"/>
    <s v="-/-/-/-/-"/>
    <s v="-/-/-/-/-"/>
    <x v="18"/>
    <n v="2012"/>
    <s v="-/-/-/-"/>
    <s v="Enotec Vernazza"/>
    <s v="Urlaub Cinque Terre"/>
    <m/>
    <m/>
    <n v="48"/>
    <n v="0"/>
  </r>
  <r>
    <x v="1"/>
    <x v="13"/>
    <s v="I"/>
    <s v="Veneto"/>
    <n v="3"/>
    <x v="0"/>
    <x v="296"/>
    <x v="574"/>
    <x v="66"/>
    <s v="-/-/-/-/-"/>
    <s v="-/-/-/-/-"/>
    <x v="268"/>
    <n v="2012"/>
    <s v="-/-/-/GR2"/>
    <s v="Provenca"/>
    <s v="Urlaub Garda 2012"/>
    <m/>
    <m/>
    <n v="47.19"/>
    <n v="0"/>
  </r>
  <r>
    <x v="4"/>
    <x v="13"/>
    <s v="I"/>
    <s v="Veneto"/>
    <n v="3"/>
    <x v="0"/>
    <x v="296"/>
    <x v="575"/>
    <x v="68"/>
    <s v="-/-/-/-/-"/>
    <s v="-/-/-/-/-"/>
    <x v="269"/>
    <n v="2012"/>
    <s v="-/-/-/GR3"/>
    <s v="Provenca"/>
    <s v="Urlaub Garda 2012"/>
    <m/>
    <m/>
    <n v="50.820000000000007"/>
    <n v="0"/>
  </r>
  <r>
    <x v="4"/>
    <x v="8"/>
    <s v="I"/>
    <s v="Veneto"/>
    <n v="6"/>
    <x v="0"/>
    <x v="296"/>
    <x v="576"/>
    <x v="0"/>
    <s v="-/-/-/-/-"/>
    <s v="-/-/-/-/-"/>
    <x v="270"/>
    <n v="2012"/>
    <s v="-/-/-/GR2"/>
    <s v="Provenca"/>
    <s v="Urlaub Garda 2012"/>
    <m/>
    <m/>
    <n v="54.42"/>
    <n v="0"/>
  </r>
  <r>
    <x v="4"/>
    <x v="0"/>
    <s v="I"/>
    <s v="Veneto"/>
    <n v="6"/>
    <x v="0"/>
    <x v="223"/>
    <x v="577"/>
    <x v="0"/>
    <s v="-/-/-/-/-"/>
    <s v="-/-/-/-/-"/>
    <x v="101"/>
    <n v="2012"/>
    <s v="-/-/-/GR3"/>
    <s v="Cavalchina"/>
    <s v="Urlaub Garda 2012"/>
    <m/>
    <m/>
    <n v="45"/>
    <n v="0"/>
  </r>
  <r>
    <x v="4"/>
    <x v="8"/>
    <s v="I"/>
    <s v="Veneto"/>
    <n v="6"/>
    <x v="0"/>
    <x v="223"/>
    <x v="578"/>
    <x v="0"/>
    <s v="-/-/-/-/-"/>
    <s v="-/-/-/-/-"/>
    <x v="271"/>
    <n v="2012"/>
    <s v="-/-/-/GR2"/>
    <s v="Cavalchina"/>
    <s v="Urlaub Garda 2012"/>
    <m/>
    <m/>
    <n v="31.799999999999997"/>
    <n v="0"/>
  </r>
  <r>
    <x v="4"/>
    <x v="17"/>
    <s v="I"/>
    <s v="Veneto"/>
    <n v="6"/>
    <x v="0"/>
    <x v="297"/>
    <x v="579"/>
    <x v="0"/>
    <s v="-/-/-/-/-"/>
    <s v="-/-/-/-/-"/>
    <x v="197"/>
    <n v="2012"/>
    <s v="-/-/-/GR3"/>
    <s v="Monte del Frá"/>
    <s v="Urlaub Garda 2012"/>
    <m/>
    <m/>
    <n v="51"/>
    <n v="0"/>
  </r>
  <r>
    <x v="4"/>
    <x v="16"/>
    <s v="I"/>
    <s v="Veneto"/>
    <n v="6"/>
    <x v="0"/>
    <x v="297"/>
    <x v="580"/>
    <x v="0"/>
    <s v="-/-/-/-/-"/>
    <s v="-/-/-/-/-"/>
    <x v="272"/>
    <n v="2012"/>
    <s v="-/-/-/GR2"/>
    <s v="Monte del Frá"/>
    <s v="Urlaub Garda 2012"/>
    <m/>
    <m/>
    <n v="37.799999999999997"/>
    <n v="0"/>
  </r>
  <r>
    <x v="4"/>
    <x v="8"/>
    <s v="I"/>
    <s v="Veneto"/>
    <n v="6"/>
    <x v="0"/>
    <x v="297"/>
    <x v="578"/>
    <x v="0"/>
    <s v="-/-/-/-/-"/>
    <s v="-/-/-/-/-"/>
    <x v="273"/>
    <n v="2012"/>
    <s v="-/-/-/GR2"/>
    <s v="Monte del Frá"/>
    <s v="Urlaub Garda 2012"/>
    <m/>
    <m/>
    <n v="25.799999999999997"/>
    <n v="0"/>
  </r>
  <r>
    <x v="6"/>
    <x v="0"/>
    <s v="I"/>
    <s v="Lombardei"/>
    <n v="6"/>
    <x v="0"/>
    <x v="196"/>
    <x v="136"/>
    <x v="0"/>
    <s v="-/-/-/-/-"/>
    <s v="-/-/-/-/-"/>
    <x v="98"/>
    <n v="2012"/>
    <s v="-/-/-/GR2"/>
    <s v="Cantina di Franciacorta"/>
    <s v="Urlaub Garda 2012"/>
    <m/>
    <m/>
    <n v="88.199999999999989"/>
    <n v="0"/>
  </r>
  <r>
    <x v="6"/>
    <x v="6"/>
    <s v="I"/>
    <s v="Lombardei"/>
    <n v="6"/>
    <x v="0"/>
    <x v="298"/>
    <x v="581"/>
    <x v="22"/>
    <s v="-/-/-/-/-"/>
    <s v="-/-/-/-/-"/>
    <x v="126"/>
    <n v="2012"/>
    <s v="-/-/-/GR2"/>
    <s v="Cantina di Franciacorta"/>
    <s v="Urlaub Garda 2012"/>
    <m/>
    <m/>
    <n v="137.39999999999998"/>
    <n v="0"/>
  </r>
  <r>
    <x v="6"/>
    <x v="8"/>
    <s v="I"/>
    <s v="Lombardei"/>
    <n v="6"/>
    <x v="0"/>
    <x v="299"/>
    <x v="582"/>
    <x v="66"/>
    <s v="-/-/2018/-/-"/>
    <s v="-/-/2021/-/-"/>
    <x v="263"/>
    <n v="2012"/>
    <s v="-/-/91/GR3"/>
    <s v="Cantina di Franciacorta"/>
    <s v="Urlaub Garda 2012"/>
    <m/>
    <m/>
    <n v="112.80000000000001"/>
    <n v="0"/>
  </r>
  <r>
    <x v="1"/>
    <x v="16"/>
    <s v="I"/>
    <s v="Südtirol"/>
    <n v="3"/>
    <x v="0"/>
    <x v="64"/>
    <x v="583"/>
    <x v="32"/>
    <s v="-/-/-/-/-"/>
    <s v="-/-/-/-/-"/>
    <x v="165"/>
    <n v="2011"/>
    <s v="-/-/-/-"/>
    <s v="Ansitz Pfitscher"/>
    <s v="Urlaub Südtirol 2011"/>
    <m/>
    <m/>
    <n v="58.5"/>
    <n v="0"/>
  </r>
  <r>
    <x v="1"/>
    <x v="6"/>
    <s v="I"/>
    <s v="Südtirol"/>
    <n v="3"/>
    <x v="0"/>
    <x v="64"/>
    <x v="96"/>
    <x v="1"/>
    <s v="-/-/-/-/-"/>
    <s v="-/-/-/-/-"/>
    <x v="80"/>
    <n v="2011"/>
    <s v="-/-/-/-"/>
    <s v="Ansitz Pfitscher"/>
    <s v="Urlaub Südtirol 2011"/>
    <m/>
    <m/>
    <n v="43.5"/>
    <n v="0"/>
  </r>
  <r>
    <x v="4"/>
    <x v="17"/>
    <s v="I"/>
    <s v="Südtirol"/>
    <n v="3"/>
    <x v="0"/>
    <x v="64"/>
    <x v="584"/>
    <x v="0"/>
    <s v="-/-/-/-/-"/>
    <s v="-/-/-/-/-"/>
    <x v="166"/>
    <n v="2011"/>
    <s v="-/-/-/-"/>
    <s v="Ansitz Pfitscher"/>
    <s v="Urlaub Südtirol 2011"/>
    <m/>
    <m/>
    <n v="27"/>
    <n v="0"/>
  </r>
  <r>
    <x v="1"/>
    <x v="12"/>
    <s v="I"/>
    <s v="Toscana"/>
    <n v="2"/>
    <x v="0"/>
    <x v="300"/>
    <x v="585"/>
    <x v="1"/>
    <s v="2010/2010/2013/-/-"/>
    <s v="2018/2015/2018/-/-"/>
    <x v="2"/>
    <n v="2011"/>
    <s v="92/91/92/-"/>
    <s v="Rocca di Frassinello"/>
    <s v="Urlaub Toscana 2011"/>
    <m/>
    <m/>
    <n v="76"/>
    <n v="0"/>
  </r>
  <r>
    <x v="1"/>
    <x v="12"/>
    <s v="I"/>
    <s v="Toscana"/>
    <n v="4"/>
    <x v="0"/>
    <x v="300"/>
    <x v="586"/>
    <x v="1"/>
    <s v="2012/2010/2013/-/-"/>
    <s v="2017/2020/2016/-/-"/>
    <x v="4"/>
    <n v="2011"/>
    <s v="90/91/90/-"/>
    <s v="Rocca di Frassinello"/>
    <s v="Urlaub Toscana 2011"/>
    <m/>
    <m/>
    <n v="72"/>
    <n v="0"/>
  </r>
  <r>
    <x v="1"/>
    <x v="17"/>
    <s v="I"/>
    <s v="Toscana"/>
    <n v="6"/>
    <x v="0"/>
    <x v="301"/>
    <x v="587"/>
    <x v="0"/>
    <s v="2011/-/2013/-/-"/>
    <s v="2014/-/2014/-/-"/>
    <x v="274"/>
    <n v="2011"/>
    <s v="90/-/90/-"/>
    <s v="Morrisfarms"/>
    <s v="Urlaub Toscana 2011"/>
    <m/>
    <m/>
    <n v="50.400000000000006"/>
    <n v="0"/>
  </r>
  <r>
    <x v="1"/>
    <x v="6"/>
    <s v="I"/>
    <s v="Toscana"/>
    <n v="4"/>
    <x v="0"/>
    <x v="301"/>
    <x v="588"/>
    <x v="1"/>
    <s v="2010/-/-/-/-"/>
    <s v="2019/-/-/-/-"/>
    <x v="275"/>
    <n v="2011"/>
    <s v="90/-/90/-"/>
    <s v="Morrisfarms"/>
    <s v="Urlaub Toscana 2011"/>
    <m/>
    <m/>
    <n v="65.599999999999994"/>
    <n v="0"/>
  </r>
  <r>
    <x v="1"/>
    <x v="6"/>
    <s v="I"/>
    <s v="Toscana"/>
    <n v="2"/>
    <x v="0"/>
    <x v="301"/>
    <x v="589"/>
    <x v="1"/>
    <s v="2012/2010/-/-/-"/>
    <s v="2027/2010/-/-/-"/>
    <x v="276"/>
    <n v="2011"/>
    <s v="93/88/93/-"/>
    <s v="Morrisfarms"/>
    <s v="Urlaub Toscana 2011"/>
    <m/>
    <m/>
    <n v="59"/>
    <n v="0"/>
  </r>
  <r>
    <x v="1"/>
    <x v="16"/>
    <s v="I"/>
    <s v="Toscana"/>
    <n v="6"/>
    <x v="0"/>
    <x v="130"/>
    <x v="179"/>
    <x v="1"/>
    <s v="2011/2013/-/-/-"/>
    <s v="2014/2024/-/-/-"/>
    <x v="3"/>
    <n v="2011"/>
    <s v="89+/92/-/-"/>
    <s v="Enoteca di Fonterutoli"/>
    <s v="Urlaub Toscana 2011"/>
    <m/>
    <m/>
    <n v="99"/>
    <n v="0"/>
  </r>
  <r>
    <x v="1"/>
    <x v="6"/>
    <s v="I"/>
    <s v="Toscana"/>
    <n v="3"/>
    <x v="0"/>
    <x v="130"/>
    <x v="590"/>
    <x v="1"/>
    <s v="2010/2007/-/-/-"/>
    <s v="2022/2007/-/-/-"/>
    <x v="161"/>
    <n v="2011"/>
    <s v="92/92/89/GR3, CT90"/>
    <s v="Enoteca di Fonterutoli"/>
    <s v="Urlaub Toscana 2011"/>
    <m/>
    <m/>
    <n v="111"/>
    <n v="0"/>
  </r>
  <r>
    <x v="1"/>
    <x v="6"/>
    <s v="I"/>
    <s v="Toscana"/>
    <n v="3"/>
    <x v="0"/>
    <x v="159"/>
    <x v="246"/>
    <x v="1"/>
    <s v="2012/2014/2013/-/-"/>
    <s v="2022/2022/2016/-/-"/>
    <x v="64"/>
    <n v="2011"/>
    <s v="91/90/91/GR2"/>
    <s v="Enoteca di Fonterutoli"/>
    <s v="Urlaub Toscana 2011"/>
    <m/>
    <m/>
    <n v="87"/>
    <n v="0"/>
  </r>
  <r>
    <x v="4"/>
    <x v="17"/>
    <s v="I"/>
    <s v="Toscana"/>
    <n v="2"/>
    <x v="0"/>
    <x v="302"/>
    <x v="591"/>
    <x v="0"/>
    <s v="-/-/-/-/-"/>
    <s v="-/-/-/-/-"/>
    <x v="133"/>
    <n v="2011"/>
    <s v="-/-/-/-"/>
    <s v="Delikatesseladen in Giglio Porto"/>
    <s v="Urlaub Toscana 2011"/>
    <m/>
    <m/>
    <n v="66"/>
    <n v="0"/>
  </r>
  <r>
    <x v="1"/>
    <x v="6"/>
    <s v="I"/>
    <s v="Toscana"/>
    <n v="1"/>
    <x v="0"/>
    <x v="303"/>
    <x v="592"/>
    <x v="3"/>
    <s v="2012/2010/2015/-/-"/>
    <s v="2022/2015/2027/-/-"/>
    <x v="2"/>
    <n v="2011"/>
    <s v="92/88/92/-"/>
    <s v="Vino e Olio gegenüber Weingut"/>
    <s v="Urlaub Toscana 2011"/>
    <m/>
    <m/>
    <n v="38"/>
    <n v="0"/>
  </r>
  <r>
    <x v="4"/>
    <x v="17"/>
    <s v="I"/>
    <s v="Veneto"/>
    <n v="6"/>
    <x v="0"/>
    <x v="304"/>
    <x v="593"/>
    <x v="0"/>
    <s v="-/-/-/-/-"/>
    <s v="-/-/-/-/-"/>
    <x v="33"/>
    <n v="2011"/>
    <s v="-/-/-/-"/>
    <s v="Ottella"/>
    <s v="Urlaub Garda 2011"/>
    <m/>
    <m/>
    <n v="39"/>
    <n v="0"/>
  </r>
  <r>
    <x v="4"/>
    <x v="13"/>
    <s v="I"/>
    <s v="Veneto"/>
    <n v="3"/>
    <x v="0"/>
    <x v="304"/>
    <x v="594"/>
    <x v="68"/>
    <s v="-/-/-/-/-"/>
    <s v="-/-/-/-/-"/>
    <x v="137"/>
    <n v="2011"/>
    <s v="-/-/-/-"/>
    <s v="Ottella"/>
    <s v="Urlaub Garda 2011"/>
    <m/>
    <m/>
    <n v="36"/>
    <n v="0"/>
  </r>
  <r>
    <x v="4"/>
    <x v="17"/>
    <s v="I"/>
    <s v="Veneto"/>
    <n v="6"/>
    <x v="0"/>
    <x v="296"/>
    <x v="593"/>
    <x v="0"/>
    <s v="-/-/-/-/-"/>
    <s v="-/-/-/-/-"/>
    <x v="216"/>
    <n v="2011"/>
    <s v="-/-/-/-"/>
    <s v="Provenca"/>
    <s v="Urlaub Garda 2011"/>
    <m/>
    <m/>
    <n v="42"/>
    <n v="0"/>
  </r>
  <r>
    <x v="4"/>
    <x v="13"/>
    <s v="I"/>
    <s v="Veneto"/>
    <n v="3"/>
    <x v="0"/>
    <x v="296"/>
    <x v="595"/>
    <x v="0"/>
    <s v="-/-/-/-/-"/>
    <s v="-/-/-/-/-"/>
    <x v="78"/>
    <n v="2011"/>
    <s v="-/-/-/-"/>
    <s v="Provenca"/>
    <s v="Urlaub Garda 2011"/>
    <m/>
    <m/>
    <n v="51"/>
    <n v="0"/>
  </r>
  <r>
    <x v="4"/>
    <x v="17"/>
    <s v="I"/>
    <s v="Veneto"/>
    <n v="6"/>
    <x v="0"/>
    <x v="111"/>
    <x v="596"/>
    <x v="0"/>
    <s v="-/-/-/-/-"/>
    <s v="-/-/-/-/-"/>
    <x v="216"/>
    <n v="2011"/>
    <s v="-/-/-/-"/>
    <s v="Roveglia"/>
    <s v="Urlaub Garda 2011"/>
    <m/>
    <m/>
    <n v="42"/>
    <n v="0"/>
  </r>
  <r>
    <x v="4"/>
    <x v="16"/>
    <s v="I"/>
    <s v="Veneto"/>
    <n v="3"/>
    <x v="0"/>
    <x v="111"/>
    <x v="597"/>
    <x v="0"/>
    <s v="-/-/-/-/-"/>
    <s v="-/-/-/-/-"/>
    <x v="127"/>
    <n v="2011"/>
    <s v="-/-/-/-"/>
    <s v="Roveglia"/>
    <s v="Urlaub Garda 2011"/>
    <m/>
    <m/>
    <n v="33"/>
    <n v="0"/>
  </r>
  <r>
    <x v="4"/>
    <x v="13"/>
    <s v="I"/>
    <s v="Veneto"/>
    <n v="3"/>
    <x v="0"/>
    <x v="111"/>
    <x v="598"/>
    <x v="0"/>
    <s v="-/-/-/-/-"/>
    <s v="-/-/-/-/-"/>
    <x v="204"/>
    <n v="2011"/>
    <s v="-/-/-/-"/>
    <s v="Roveglia"/>
    <s v="Urlaub Garda 2011"/>
    <m/>
    <m/>
    <n v="37.5"/>
    <n v="0"/>
  </r>
  <r>
    <x v="4"/>
    <x v="17"/>
    <s v="I"/>
    <s v="Veneto"/>
    <n v="6"/>
    <x v="0"/>
    <x v="227"/>
    <x v="599"/>
    <x v="6"/>
    <s v="2013/-/-/-/-"/>
    <s v="2018/-/-/-/-"/>
    <x v="277"/>
    <n v="2011"/>
    <s v="89+/-/90/-"/>
    <s v="Pieropan"/>
    <s v="Urlaub Venedig 2011"/>
    <m/>
    <m/>
    <n v="46"/>
    <n v="0"/>
  </r>
  <r>
    <x v="4"/>
    <x v="13"/>
    <s v="I"/>
    <s v="Veneto"/>
    <n v="3"/>
    <x v="0"/>
    <x v="227"/>
    <x v="600"/>
    <x v="6"/>
    <s v="2012/2011/2013/-/-"/>
    <s v="2018/2013/2018/-/-"/>
    <x v="137"/>
    <n v="2011"/>
    <s v="92/90/92/CT88,1"/>
    <s v="Pieropan"/>
    <s v="Urlaub Venedig 2011"/>
    <m/>
    <m/>
    <n v="36"/>
    <n v="0"/>
  </r>
  <r>
    <x v="4"/>
    <x v="13"/>
    <s v="I"/>
    <s v="Veneto"/>
    <n v="3"/>
    <x v="2"/>
    <x v="227"/>
    <x v="411"/>
    <x v="28"/>
    <s v="2011/2011/-/-/-"/>
    <s v="2018/2013/-/-/-"/>
    <x v="18"/>
    <n v="2011"/>
    <s v="92/91/92+/CT90,6"/>
    <s v="Pieropan"/>
    <s v="Urlaub Venedig 2011"/>
    <m/>
    <m/>
    <n v="48"/>
    <n v="32"/>
  </r>
  <r>
    <x v="1"/>
    <x v="13"/>
    <s v="I"/>
    <s v="Veneto"/>
    <n v="6"/>
    <x v="0"/>
    <x v="305"/>
    <x v="601"/>
    <x v="0"/>
    <s v="-/-/-/-/-"/>
    <s v="-/-/-/-/-"/>
    <x v="175"/>
    <n v="2010"/>
    <s v="-/-/-/-"/>
    <s v="Guerrieri Rizzardi"/>
    <s v="Osterurlaub Grado"/>
    <m/>
    <m/>
    <n v="58.800000000000004"/>
    <n v="0"/>
  </r>
  <r>
    <x v="4"/>
    <x v="13"/>
    <s v="I"/>
    <s v="Südtirol"/>
    <n v="2"/>
    <x v="0"/>
    <x v="74"/>
    <x v="602"/>
    <x v="6"/>
    <s v="-/2011/-/2009/-"/>
    <s v="-/2018/-/2015/2026"/>
    <x v="214"/>
    <n v="2010"/>
    <s v="-/90/-/CT89,9"/>
    <s v="Elena Walch"/>
    <s v="Urlaub Tramin 2010"/>
    <m/>
    <m/>
    <n v="64"/>
    <n v="0"/>
  </r>
  <r>
    <x v="4"/>
    <x v="6"/>
    <s v="I"/>
    <s v="Südtirol"/>
    <n v="4"/>
    <x v="0"/>
    <x v="74"/>
    <x v="19"/>
    <x v="22"/>
    <s v="-/-/-/-/-"/>
    <s v="-/-/-/-/-"/>
    <x v="278"/>
    <n v="2010"/>
    <s v="-/-/-/-"/>
    <s v="Elena Walch"/>
    <s v="Urlaub Tramin 2010"/>
    <m/>
    <m/>
    <n v="93.2"/>
    <n v="0"/>
  </r>
  <r>
    <x v="1"/>
    <x v="13"/>
    <s v="I"/>
    <s v="Südtirol"/>
    <n v="2"/>
    <x v="1"/>
    <x v="156"/>
    <x v="235"/>
    <x v="32"/>
    <s v="-/2011/-/-/-"/>
    <s v="-/2013/-/-/-"/>
    <x v="25"/>
    <n v="2010"/>
    <s v="-/88/-/89"/>
    <s v="Franz Haas"/>
    <s v="Urlaub Tramin 2010"/>
    <m/>
    <m/>
    <n v="52"/>
    <n v="26"/>
  </r>
  <r>
    <x v="4"/>
    <x v="16"/>
    <s v="I"/>
    <s v="Südtirol"/>
    <n v="4"/>
    <x v="0"/>
    <x v="156"/>
    <x v="308"/>
    <x v="6"/>
    <s v="2012/2011/2013/-/-"/>
    <s v="2017/2020/2017/-/-"/>
    <x v="81"/>
    <n v="2010"/>
    <s v="91/91/91/-"/>
    <s v="Franz Haas"/>
    <s v="Urlaub Tramin 2010"/>
    <m/>
    <m/>
    <n v="60"/>
    <n v="0"/>
  </r>
  <r>
    <x v="4"/>
    <x v="0"/>
    <s v="I"/>
    <s v="Südtirol"/>
    <n v="6"/>
    <x v="0"/>
    <x v="236"/>
    <x v="603"/>
    <x v="0"/>
    <s v="-/-/-/-/-"/>
    <s v="-/-/-/-/-"/>
    <x v="232"/>
    <n v="2010"/>
    <s v="-/-/-/-"/>
    <s v="Hofstätter"/>
    <s v="Urlaub Tramin 2010"/>
    <m/>
    <m/>
    <n v="53.400000000000006"/>
    <n v="0"/>
  </r>
  <r>
    <x v="1"/>
    <x v="0"/>
    <s v="I"/>
    <s v="Marken"/>
    <n v="4"/>
    <x v="0"/>
    <x v="306"/>
    <x v="604"/>
    <x v="0"/>
    <s v="-/-/-/-/-"/>
    <s v="-/-/-/-/-"/>
    <x v="0"/>
    <n v="2010"/>
    <s v="-/-/-/-"/>
    <s v="Strologo Silvano"/>
    <s v="Urlaub 2010"/>
    <m/>
    <m/>
    <n v="0"/>
    <n v="0"/>
  </r>
  <r>
    <x v="1"/>
    <x v="0"/>
    <s v="I"/>
    <s v="Marken"/>
    <n v="1"/>
    <x v="0"/>
    <x v="306"/>
    <x v="605"/>
    <x v="0"/>
    <s v="-/-/-/-/-"/>
    <s v="-/-/-/-/-"/>
    <x v="0"/>
    <n v="2010"/>
    <s v="-/-/-/-"/>
    <s v="Strologo Silvano"/>
    <s v="Urlaub 2010"/>
    <m/>
    <m/>
    <n v="0"/>
    <n v="0"/>
  </r>
  <r>
    <x v="1"/>
    <x v="0"/>
    <s v="I"/>
    <s v="Marken"/>
    <n v="2"/>
    <x v="0"/>
    <x v="306"/>
    <x v="606"/>
    <x v="0"/>
    <s v="-/-/-/-/-"/>
    <s v="-/-/-/-/-"/>
    <x v="0"/>
    <n v="2010"/>
    <s v="-/-/-/-"/>
    <s v="Strologo Silvano"/>
    <s v="Urlaub 2010"/>
    <m/>
    <m/>
    <n v="0"/>
    <n v="0"/>
  </r>
  <r>
    <x v="2"/>
    <x v="0"/>
    <s v="I"/>
    <s v="Marken"/>
    <n v="1"/>
    <x v="0"/>
    <x v="306"/>
    <x v="607"/>
    <x v="0"/>
    <s v="-/-/-/-/-"/>
    <s v="-/-/-/-/-"/>
    <x v="0"/>
    <n v="2010"/>
    <s v="-/-/-/-"/>
    <s v="Strologo Silvano"/>
    <s v="Urlaub 2010"/>
    <m/>
    <m/>
    <n v="0"/>
    <n v="0"/>
  </r>
  <r>
    <x v="4"/>
    <x v="20"/>
    <s v="I"/>
    <s v="Marken"/>
    <n v="3"/>
    <x v="0"/>
    <x v="307"/>
    <x v="608"/>
    <x v="0"/>
    <s v="-/-/-/-/-"/>
    <s v="-/-/-/-/-"/>
    <x v="35"/>
    <n v="2010"/>
    <s v="-/-/90/-"/>
    <s v="Garofoli"/>
    <s v="Urlaub 2010"/>
    <m/>
    <m/>
    <n v="34.200000000000003"/>
    <n v="0"/>
  </r>
  <r>
    <x v="4"/>
    <x v="13"/>
    <s v="I"/>
    <s v="Marken"/>
    <n v="6"/>
    <x v="0"/>
    <x v="307"/>
    <x v="609"/>
    <x v="44"/>
    <s v="-/-/-/-/-"/>
    <s v="-/-/-/-/-"/>
    <x v="166"/>
    <n v="2010"/>
    <s v="-/-/-/-"/>
    <s v="Garofoli"/>
    <s v="Urlaub 2010"/>
    <m/>
    <m/>
    <n v="54"/>
    <n v="0"/>
  </r>
  <r>
    <x v="1"/>
    <x v="12"/>
    <s v="I"/>
    <s v="Marken"/>
    <n v="2"/>
    <x v="0"/>
    <x v="308"/>
    <x v="610"/>
    <x v="0"/>
    <s v="2012/-/2013/-/-"/>
    <s v="2018/-/2018/-/-"/>
    <x v="81"/>
    <n v="2010"/>
    <s v="88/-/88/-"/>
    <s v="Umani Ronchi"/>
    <s v="Urlaub 2010"/>
    <m/>
    <m/>
    <n v="30"/>
    <n v="0"/>
  </r>
  <r>
    <x v="1"/>
    <x v="12"/>
    <s v="I"/>
    <s v="Marken"/>
    <n v="1"/>
    <x v="0"/>
    <x v="308"/>
    <x v="611"/>
    <x v="1"/>
    <s v="2012/-/2013/-/-"/>
    <s v="2021/-/2021/-/-"/>
    <x v="163"/>
    <n v="2010"/>
    <s v="90/-/90/GR3"/>
    <s v="Umani Ronchi"/>
    <s v="Urlaub 2010"/>
    <m/>
    <m/>
    <n v="22.5"/>
    <n v="0"/>
  </r>
  <r>
    <x v="1"/>
    <x v="21"/>
    <s v="I"/>
    <s v="Marken"/>
    <n v="3"/>
    <x v="0"/>
    <x v="308"/>
    <x v="612"/>
    <x v="0"/>
    <s v="-/-/-/-/-"/>
    <s v="-/-/-/-/-"/>
    <x v="18"/>
    <n v="2010"/>
    <s v="-/-/-/-"/>
    <s v="Umani Ronchi"/>
    <s v="Urlaub 2010"/>
    <m/>
    <m/>
    <n v="48"/>
    <n v="0"/>
  </r>
  <r>
    <x v="4"/>
    <x v="6"/>
    <s v="I"/>
    <s v="Marken"/>
    <n v="3"/>
    <x v="0"/>
    <x v="308"/>
    <x v="613"/>
    <x v="0"/>
    <s v="-/-/-/-/-"/>
    <s v="-/-/-/-/-"/>
    <x v="49"/>
    <n v="2010"/>
    <s v="-/-/-/-"/>
    <s v="Umani Ronchi"/>
    <s v="Urlaub 2010"/>
    <m/>
    <m/>
    <n v="34.5"/>
    <n v="0"/>
  </r>
  <r>
    <x v="4"/>
    <x v="12"/>
    <s v="I"/>
    <s v="Marken"/>
    <n v="3"/>
    <x v="0"/>
    <x v="308"/>
    <x v="614"/>
    <x v="44"/>
    <s v="2010/-/2013/-/-"/>
    <s v="2016/-/2016/-/-"/>
    <x v="42"/>
    <n v="2010"/>
    <s v="90/-/90/-"/>
    <s v="Umani Ronchi"/>
    <s v="Urlaub 2010"/>
    <m/>
    <m/>
    <n v="39"/>
    <n v="0"/>
  </r>
  <r>
    <x v="1"/>
    <x v="12"/>
    <s v="I"/>
    <s v="Marken"/>
    <n v="1"/>
    <x v="0"/>
    <x v="309"/>
    <x v="615"/>
    <x v="0"/>
    <s v="-/-/-/-/-"/>
    <s v="-/-/-/-/-"/>
    <x v="40"/>
    <n v="2010"/>
    <s v="-/-/-/-"/>
    <s v="Le Terazze"/>
    <s v="Urlaub 2010"/>
    <m/>
    <m/>
    <n v="20"/>
    <n v="0"/>
  </r>
  <r>
    <x v="1"/>
    <x v="20"/>
    <s v="I"/>
    <s v="Marken"/>
    <n v="2"/>
    <x v="0"/>
    <x v="309"/>
    <x v="616"/>
    <x v="0"/>
    <s v="2010/-/-/-/-"/>
    <s v="2017/-/-/-/-"/>
    <x v="40"/>
    <n v="2010"/>
    <s v="91/-/89/-"/>
    <s v="Le Terazze"/>
    <s v="Urlaub 2010"/>
    <m/>
    <m/>
    <n v="40"/>
    <n v="0"/>
  </r>
  <r>
    <x v="1"/>
    <x v="20"/>
    <s v="I"/>
    <s v="Marken"/>
    <n v="2"/>
    <x v="0"/>
    <x v="309"/>
    <x v="617"/>
    <x v="67"/>
    <s v="2009/-/2013/-/-"/>
    <s v="2013/-/2013/-/-"/>
    <x v="40"/>
    <n v="2010"/>
    <s v="89/-/89/-"/>
    <s v="Le Terazze"/>
    <s v="Urlaub 2010"/>
    <m/>
    <m/>
    <n v="40"/>
    <n v="0"/>
  </r>
  <r>
    <x v="1"/>
    <x v="6"/>
    <s v="I"/>
    <s v="Südtirol"/>
    <n v="1"/>
    <x v="0"/>
    <x v="183"/>
    <x v="618"/>
    <x v="1"/>
    <s v="-/-/-/2015/-"/>
    <s v="-/-/-/2020/-"/>
    <x v="135"/>
    <n v="2010"/>
    <s v="-/-/-/CT"/>
    <s v="Kellerei Tramin"/>
    <s v="Ausflug Eltern"/>
    <m/>
    <m/>
    <n v="19.899999999999999"/>
    <n v="0"/>
  </r>
  <r>
    <x v="1"/>
    <x v="0"/>
    <s v="I"/>
    <s v="Südtirol"/>
    <n v="2"/>
    <x v="0"/>
    <x v="183"/>
    <x v="301"/>
    <x v="0"/>
    <s v="-/-/-/-/-"/>
    <s v="-/-/-/-/-"/>
    <x v="279"/>
    <n v="2010"/>
    <s v="-/-/-/-"/>
    <s v="Kellerei Tramin"/>
    <s v="Ausflug Eltern"/>
    <m/>
    <m/>
    <n v="19.2"/>
    <n v="0"/>
  </r>
  <r>
    <x v="4"/>
    <x v="0"/>
    <s v="I"/>
    <s v="Südtirol"/>
    <n v="6"/>
    <x v="0"/>
    <x v="183"/>
    <x v="619"/>
    <x v="0"/>
    <s v="-/-/-/-/-"/>
    <s v="-/-/-/-/-"/>
    <x v="280"/>
    <n v="2010"/>
    <s v="-/-/-/-"/>
    <s v="Kellerei Tramin"/>
    <s v="Ausflug Eltern"/>
    <m/>
    <m/>
    <n v="40.5"/>
    <n v="0"/>
  </r>
  <r>
    <x v="4"/>
    <x v="16"/>
    <s v="I"/>
    <s v="Südtirol"/>
    <n v="0"/>
    <x v="0"/>
    <x v="183"/>
    <x v="620"/>
    <x v="21"/>
    <s v="2011/2011/2013/-/-"/>
    <s v="2014/2018/2014/-/-"/>
    <x v="0"/>
    <n v="2010"/>
    <s v="90/90/90/GR3"/>
    <s v="Kellerei Tramin"/>
    <s v="Ausflug Eltern"/>
    <m/>
    <s v="2019: tadellos, immer noch intensiv nach Eibischteig"/>
    <n v="0"/>
    <n v="0"/>
  </r>
  <r>
    <x v="4"/>
    <x v="16"/>
    <s v="I"/>
    <s v="Veneto"/>
    <n v="4"/>
    <x v="0"/>
    <x v="227"/>
    <x v="599"/>
    <x v="0"/>
    <s v="2011/-/2013/-/-"/>
    <s v="2014/-/2013/-/-"/>
    <x v="137"/>
    <n v="2010"/>
    <s v="89/-/87/-"/>
    <s v="Enoteca Valpolicella"/>
    <s v="Osterurlaub Grado"/>
    <m/>
    <m/>
    <n v="48"/>
    <n v="0"/>
  </r>
  <r>
    <x v="1"/>
    <x v="12"/>
    <s v="I"/>
    <s v="Veneto"/>
    <n v="2"/>
    <x v="0"/>
    <x v="0"/>
    <x v="621"/>
    <x v="0"/>
    <s v="-/-/-/-/-"/>
    <s v="-/-/-/-/-"/>
    <x v="4"/>
    <n v="2010"/>
    <s v="-/-/-/-"/>
    <s v="Enoteca Valpolicella"/>
    <s v="Osterurlaub Grado"/>
    <m/>
    <m/>
    <n v="36"/>
    <n v="0"/>
  </r>
  <r>
    <x v="4"/>
    <x v="16"/>
    <s v="I"/>
    <s v="Veneto"/>
    <n v="6"/>
    <x v="0"/>
    <x v="157"/>
    <x v="622"/>
    <x v="0"/>
    <s v="-/-/-/-/-"/>
    <s v="-/-/-/-/-"/>
    <x v="233"/>
    <n v="2010"/>
    <s v="-/-/-/-"/>
    <s v="Ca die Frati"/>
    <s v="Osterurlaub Grado"/>
    <m/>
    <m/>
    <n v="47.400000000000006"/>
    <n v="0"/>
  </r>
  <r>
    <x v="4"/>
    <x v="0"/>
    <s v="I"/>
    <s v="Veneto"/>
    <n v="6"/>
    <x v="0"/>
    <x v="157"/>
    <x v="237"/>
    <x v="0"/>
    <s v="-/-/-/-/-"/>
    <s v="-/-/-/-/-"/>
    <x v="100"/>
    <n v="2010"/>
    <s v="-/-/-/-"/>
    <s v="Ca die Frati"/>
    <s v="Osterurlaub Grado"/>
    <m/>
    <m/>
    <n v="59.400000000000006"/>
    <n v="0"/>
  </r>
  <r>
    <x v="1"/>
    <x v="13"/>
    <s v="I"/>
    <s v="Veneto"/>
    <n v="3"/>
    <x v="0"/>
    <x v="305"/>
    <x v="623"/>
    <x v="0"/>
    <s v="-/-/-/-/-"/>
    <s v="-/-/-/-/-"/>
    <x v="197"/>
    <n v="2010"/>
    <s v="-/-/-/-"/>
    <s v="Guerrieri Rizzardi"/>
    <s v="Osterurlaub Grado"/>
    <m/>
    <m/>
    <n v="25.5"/>
    <n v="0"/>
  </r>
  <r>
    <x v="1"/>
    <x v="13"/>
    <s v="I"/>
    <s v="Veneto"/>
    <n v="3"/>
    <x v="0"/>
    <x v="305"/>
    <x v="601"/>
    <x v="0"/>
    <s v="-/-/-/-/-"/>
    <s v="-/-/-/-/-"/>
    <x v="279"/>
    <n v="2010"/>
    <s v="-/-/-/-"/>
    <s v="Guerrieri Rizzardi"/>
    <s v="Osterurlaub Grado"/>
    <m/>
    <m/>
    <n v="28.799999999999997"/>
    <n v="0"/>
  </r>
  <r>
    <x v="1"/>
    <x v="0"/>
    <s v="I"/>
    <s v="Umbrien"/>
    <n v="3"/>
    <x v="0"/>
    <x v="310"/>
    <x v="624"/>
    <x v="0"/>
    <s v="-/-/-/-/-"/>
    <s v="-/-/-/-/-"/>
    <x v="18"/>
    <n v="2009"/>
    <s v="-/-/-/-"/>
    <s v="Sportoletti"/>
    <s v="Urlaub Umbrien 2009"/>
    <m/>
    <m/>
    <n v="48"/>
    <n v="0"/>
  </r>
  <r>
    <x v="4"/>
    <x v="0"/>
    <s v="I"/>
    <s v="Umbrien"/>
    <n v="6"/>
    <x v="0"/>
    <x v="310"/>
    <x v="625"/>
    <x v="0"/>
    <s v="-/-/-/-/-"/>
    <s v="-/-/-/-/-"/>
    <x v="166"/>
    <n v="2009"/>
    <s v="-/-/-/-"/>
    <s v="Sportoletti"/>
    <s v="Urlaub Umbrien 2009"/>
    <m/>
    <m/>
    <n v="54"/>
    <n v="0"/>
  </r>
  <r>
    <x v="1"/>
    <x v="20"/>
    <s v="I"/>
    <s v="Umbrien"/>
    <n v="2"/>
    <x v="0"/>
    <x v="8"/>
    <x v="18"/>
    <x v="0"/>
    <s v="2010/-/2013/-/-"/>
    <s v="2015/-/2015/-/-"/>
    <x v="0"/>
    <n v="2009"/>
    <s v="91/-/91/-"/>
    <s v="Caprai"/>
    <s v="Urlaub Umbrien 2009"/>
    <m/>
    <m/>
    <n v="0"/>
    <n v="0"/>
  </r>
  <r>
    <x v="1"/>
    <x v="20"/>
    <s v="I"/>
    <s v="Umbrien"/>
    <n v="1"/>
    <x v="0"/>
    <x v="8"/>
    <x v="22"/>
    <x v="8"/>
    <s v="2011/2012/2013/-/-"/>
    <s v="2021/2020/2021/-/-"/>
    <x v="0"/>
    <n v="2009"/>
    <s v="92/90/92+/-"/>
    <s v="Caprai"/>
    <s v="Urlaub Umbrien 2009"/>
    <m/>
    <m/>
    <n v="0"/>
    <n v="0"/>
  </r>
  <r>
    <x v="1"/>
    <x v="20"/>
    <s v="I"/>
    <s v="Sardinien"/>
    <n v="1"/>
    <x v="0"/>
    <x v="291"/>
    <x v="566"/>
    <x v="79"/>
    <s v="2010/-/2013/-/-"/>
    <s v="2025/-/2025/-/-"/>
    <x v="11"/>
    <n v="2009"/>
    <s v="94/-/94/-"/>
    <s v="Auchan Olbia"/>
    <s v="Urlaub Sardinien 2009"/>
    <m/>
    <m/>
    <n v="35"/>
    <n v="0"/>
  </r>
  <r>
    <x v="1"/>
    <x v="12"/>
    <s v="I"/>
    <s v="Sardinien"/>
    <n v="2"/>
    <x v="0"/>
    <x v="291"/>
    <x v="626"/>
    <x v="79"/>
    <s v="2010/-/2013/-/-"/>
    <s v="2018/-/2018/-/-"/>
    <x v="81"/>
    <n v="2009"/>
    <s v="92/-/92/-"/>
    <s v="Auchan Olbia"/>
    <s v="Urlaub Sardinien 2009"/>
    <m/>
    <m/>
    <n v="30"/>
    <n v="0"/>
  </r>
  <r>
    <x v="1"/>
    <x v="13"/>
    <s v="I"/>
    <s v="Sardinien"/>
    <n v="6"/>
    <x v="0"/>
    <x v="292"/>
    <x v="570"/>
    <x v="47"/>
    <s v="-/-/-/-/-"/>
    <s v="-/-/-/-/-"/>
    <x v="281"/>
    <n v="2009"/>
    <s v="-/-/-/-"/>
    <s v="Cantina Sociale Dorgali"/>
    <s v="Urlaub Sardinien 2009"/>
    <m/>
    <m/>
    <n v="33.299999999999997"/>
    <n v="0"/>
  </r>
  <r>
    <x v="1"/>
    <x v="12"/>
    <s v="I"/>
    <s v="Sardinien"/>
    <n v="3"/>
    <x v="0"/>
    <x v="292"/>
    <x v="569"/>
    <x v="47"/>
    <s v="-/-/-/-/-"/>
    <s v="-/-/-/-/-"/>
    <x v="282"/>
    <n v="2009"/>
    <s v="-/-/-/GR3"/>
    <s v="Cantina Sociale Dorgali"/>
    <s v="Urlaub Sardinien 2009"/>
    <m/>
    <m/>
    <n v="32.099999999999994"/>
    <n v="0"/>
  </r>
  <r>
    <x v="1"/>
    <x v="6"/>
    <s v="I"/>
    <s v="Sardinien"/>
    <n v="3"/>
    <x v="0"/>
    <x v="292"/>
    <x v="568"/>
    <x v="66"/>
    <s v="-/-/-/-/-"/>
    <s v="-/-/-/-/-"/>
    <x v="200"/>
    <n v="2009"/>
    <s v="-/-/-/-"/>
    <s v="Cantina Sociale Dorgali"/>
    <s v="Urlaub Sardinien 2009"/>
    <m/>
    <m/>
    <n v="44.7"/>
    <n v="0"/>
  </r>
  <r>
    <x v="1"/>
    <x v="22"/>
    <s v="I"/>
    <s v="Sardinien"/>
    <n v="3"/>
    <x v="0"/>
    <x v="311"/>
    <x v="627"/>
    <x v="0"/>
    <s v="-/-/-/-/-"/>
    <s v="-/-/-/-/-"/>
    <x v="253"/>
    <n v="2009"/>
    <s v="-/-/-/GR3"/>
    <s v="Antichi Poderi Jerzu"/>
    <s v="Urlaub Sardinien 2009"/>
    <m/>
    <m/>
    <n v="52.5"/>
    <n v="0"/>
  </r>
  <r>
    <x v="1"/>
    <x v="20"/>
    <s v="I"/>
    <s v="Sardinien"/>
    <n v="6"/>
    <x v="0"/>
    <x v="311"/>
    <x v="628"/>
    <x v="47"/>
    <s v="-/-/-/-/-"/>
    <s v="-/-/-/-/-"/>
    <x v="283"/>
    <n v="2009"/>
    <s v="-/-/-/-"/>
    <s v="Antichi Poderi Jerzu"/>
    <s v="Urlaub Sardinien 2009"/>
    <m/>
    <m/>
    <n v="35.400000000000006"/>
    <n v="0"/>
  </r>
  <r>
    <x v="1"/>
    <x v="20"/>
    <s v="I"/>
    <s v="Sardinien"/>
    <n v="3"/>
    <x v="0"/>
    <x v="311"/>
    <x v="629"/>
    <x v="47"/>
    <s v="-/-/-/-/-"/>
    <s v="-/-/-/-/-"/>
    <x v="58"/>
    <n v="2009"/>
    <s v="-/-/-/-"/>
    <s v="Antichi Poderi Jerzu"/>
    <s v="Urlaub Sardinien 2009"/>
    <m/>
    <m/>
    <n v="31.200000000000003"/>
    <n v="0"/>
  </r>
  <r>
    <x v="4"/>
    <x v="13"/>
    <s v="I"/>
    <s v="Sardinien"/>
    <n v="6"/>
    <x v="0"/>
    <x v="312"/>
    <x v="630"/>
    <x v="51"/>
    <s v="-/-/-/-/-"/>
    <s v="-/-/-/-/-"/>
    <x v="284"/>
    <n v="2009"/>
    <s v="-/-/-/-"/>
    <s v="Cantina del Giogantinu"/>
    <s v="Urlaub Sardinien 2009"/>
    <m/>
    <m/>
    <n v="30.599999999999998"/>
    <n v="0"/>
  </r>
  <r>
    <x v="2"/>
    <x v="13"/>
    <s v="I"/>
    <s v="Sardinien"/>
    <n v="1"/>
    <x v="0"/>
    <x v="312"/>
    <x v="631"/>
    <x v="51"/>
    <s v="-/-/-/-/-"/>
    <s v="-/-/-/-/-"/>
    <x v="81"/>
    <n v="2009"/>
    <s v="-/-/-/-"/>
    <s v="Cantina del Giogantinu"/>
    <s v="Urlaub Sardinien 2009"/>
    <m/>
    <m/>
    <n v="15"/>
    <n v="0"/>
  </r>
  <r>
    <x v="4"/>
    <x v="6"/>
    <s v="I"/>
    <s v="Sardinien"/>
    <n v="3"/>
    <x v="0"/>
    <x v="312"/>
    <x v="632"/>
    <x v="51"/>
    <s v="-/-/-/-/-"/>
    <s v="-/-/-/-/-"/>
    <x v="42"/>
    <n v="2009"/>
    <s v="-/-/-/-"/>
    <s v="Cantina del Giogantinu"/>
    <s v="Urlaub Sardinien 2009"/>
    <m/>
    <m/>
    <n v="39"/>
    <n v="0"/>
  </r>
  <r>
    <x v="4"/>
    <x v="13"/>
    <s v="I"/>
    <s v="Sardinien"/>
    <n v="6"/>
    <x v="0"/>
    <x v="313"/>
    <x v="633"/>
    <x v="51"/>
    <s v="-/-/-/-/-"/>
    <s v="-/-/-/-/-"/>
    <x v="273"/>
    <n v="2009"/>
    <s v="-/-/-/-"/>
    <s v="Cantina Sociale Gallura"/>
    <s v="Urlaub Sardinien 2009"/>
    <m/>
    <m/>
    <n v="25.799999999999997"/>
    <n v="0"/>
  </r>
  <r>
    <x v="4"/>
    <x v="6"/>
    <s v="I"/>
    <s v="Sardinien"/>
    <n v="3"/>
    <x v="0"/>
    <x v="313"/>
    <x v="634"/>
    <x v="51"/>
    <s v="-/-/-/-/-"/>
    <s v="-/-/-/-/-"/>
    <x v="81"/>
    <n v="2009"/>
    <s v="-/-/88/-"/>
    <s v="Cantina Sociale Gallura"/>
    <s v="Urlaub Sardinien 2009"/>
    <m/>
    <m/>
    <n v="45"/>
    <n v="0"/>
  </r>
  <r>
    <x v="4"/>
    <x v="0"/>
    <s v="I"/>
    <s v="Lombardei"/>
    <n v="3"/>
    <x v="0"/>
    <x v="314"/>
    <x v="19"/>
    <x v="22"/>
    <s v="-/-/-/-/-"/>
    <s v="-/-/-/-/-"/>
    <x v="31"/>
    <n v="2009"/>
    <s v="-/-/-/-"/>
    <s v="Az.Agr. Cascina La Pertica"/>
    <s v="Osterurlaub Salo"/>
    <m/>
    <m/>
    <n v="30"/>
    <n v="0"/>
  </r>
  <r>
    <x v="1"/>
    <x v="0"/>
    <s v="I"/>
    <s v="Lombardei"/>
    <n v="4"/>
    <x v="0"/>
    <x v="314"/>
    <x v="635"/>
    <x v="0"/>
    <s v="-/-/-/-/-"/>
    <s v="-/-/-/-/-"/>
    <x v="127"/>
    <n v="2009"/>
    <s v="-/-/-/-"/>
    <s v="Az.Agr. Cascina La Pertica"/>
    <s v="Osterurlaub Salo"/>
    <m/>
    <m/>
    <n v="44"/>
    <n v="0"/>
  </r>
  <r>
    <x v="1"/>
    <x v="0"/>
    <s v="I"/>
    <s v="Lombardei"/>
    <n v="2"/>
    <x v="0"/>
    <x v="314"/>
    <x v="636"/>
    <x v="0"/>
    <s v="-/-/-/-/-"/>
    <s v="-/-/-/-/-"/>
    <x v="14"/>
    <n v="2009"/>
    <s v="-/-/-/-"/>
    <s v="Az.Agr. Cascina La Pertica"/>
    <s v="Osterurlaub Salo"/>
    <m/>
    <m/>
    <n v="50"/>
    <n v="0"/>
  </r>
  <r>
    <x v="4"/>
    <x v="6"/>
    <s v="I"/>
    <s v="Sardinien"/>
    <n v="1"/>
    <x v="0"/>
    <x v="290"/>
    <x v="637"/>
    <x v="0"/>
    <s v="2009/-/2013/-/-"/>
    <s v="2011/-/2013/-/-"/>
    <x v="76"/>
    <n v="2009"/>
    <s v="89/-/89/-"/>
    <s v="Supermarkt Puntaldia"/>
    <s v="Urlaub Sardinien 2009"/>
    <m/>
    <m/>
    <n v="30"/>
    <n v="0"/>
  </r>
  <r>
    <x v="1"/>
    <x v="23"/>
    <s v="I"/>
    <s v="Südtirol"/>
    <n v="3"/>
    <x v="0"/>
    <x v="214"/>
    <x v="638"/>
    <x v="4"/>
    <s v="-/-/-/-/-"/>
    <s v="-/-/-/-/-"/>
    <x v="37"/>
    <n v="2008"/>
    <s v="-/-/-/-"/>
    <s v="St.Michael Eppan"/>
    <s v="Herbsturlaub Meran 2008"/>
    <m/>
    <m/>
    <n v="62.400000000000006"/>
    <n v="0"/>
  </r>
  <r>
    <x v="4"/>
    <x v="6"/>
    <s v="I"/>
    <s v="Südtirol"/>
    <n v="3"/>
    <x v="0"/>
    <x v="214"/>
    <x v="511"/>
    <x v="75"/>
    <s v="-/2008/-/-/-"/>
    <s v="-/2008/-/-/-"/>
    <x v="254"/>
    <n v="2008"/>
    <s v="-/92/91/-"/>
    <s v="St.Michael Eppan"/>
    <s v="Herbsturlaub Meran 2008"/>
    <m/>
    <m/>
    <n v="53.400000000000006"/>
    <n v="0"/>
  </r>
  <r>
    <x v="4"/>
    <x v="6"/>
    <s v="I"/>
    <s v="Südtirol"/>
    <n v="4"/>
    <x v="0"/>
    <x v="315"/>
    <x v="639"/>
    <x v="25"/>
    <s v="-/-/-/-/-"/>
    <s v="-/-/-/-/-"/>
    <x v="217"/>
    <n v="2008"/>
    <s v="-/-/-/-"/>
    <s v="Weingut Unterortl"/>
    <s v="Herbsturlaub Meran 2008"/>
    <m/>
    <m/>
    <n v="56"/>
    <n v="0"/>
  </r>
  <r>
    <x v="1"/>
    <x v="22"/>
    <s v="I"/>
    <s v="Marken"/>
    <n v="2"/>
    <x v="0"/>
    <x v="316"/>
    <x v="640"/>
    <x v="0"/>
    <s v="-/-/-/-/-"/>
    <s v="-/-/-/-/-"/>
    <x v="40"/>
    <n v="2008"/>
    <s v="-/-/-/noch nicht im GR"/>
    <s v="Moroder"/>
    <s v="Urlaub 2008"/>
    <m/>
    <m/>
    <n v="40"/>
    <n v="0"/>
  </r>
  <r>
    <x v="1"/>
    <x v="23"/>
    <s v="I"/>
    <s v="Marken"/>
    <n v="4"/>
    <x v="0"/>
    <x v="316"/>
    <x v="641"/>
    <x v="0"/>
    <s v="-/-/-/-/-"/>
    <s v="-/-/-/-/-"/>
    <x v="40"/>
    <n v="2008"/>
    <s v="-/-/-/noch nicht im GR"/>
    <s v="Moroder"/>
    <s v="Urlaub 2008"/>
    <m/>
    <m/>
    <n v="80"/>
    <n v="0"/>
  </r>
  <r>
    <x v="1"/>
    <x v="21"/>
    <s v="I"/>
    <s v="Marken"/>
    <n v="1"/>
    <x v="0"/>
    <x v="309"/>
    <x v="616"/>
    <x v="0"/>
    <s v="2009/-/2013/-/-"/>
    <s v="2019/-/2019/-/-"/>
    <x v="40"/>
    <n v="2008"/>
    <s v="92/-/92/GR3"/>
    <s v="Le Terazze"/>
    <s v="Urlaub 2008"/>
    <m/>
    <m/>
    <n v="20"/>
    <n v="0"/>
  </r>
  <r>
    <x v="1"/>
    <x v="23"/>
    <s v="I"/>
    <s v="Marken"/>
    <n v="2"/>
    <x v="0"/>
    <x v="309"/>
    <x v="642"/>
    <x v="0"/>
    <s v="-/-/-/-/-"/>
    <s v="-/-/-/-/-"/>
    <x v="40"/>
    <n v="2008"/>
    <s v="-/-/-/GR2"/>
    <s v="Le Terazze"/>
    <s v="Urlaub 2008"/>
    <m/>
    <m/>
    <n v="40"/>
    <n v="0"/>
  </r>
  <r>
    <x v="1"/>
    <x v="21"/>
    <s v="I"/>
    <s v="Marken"/>
    <n v="3"/>
    <x v="0"/>
    <x v="309"/>
    <x v="617"/>
    <x v="0"/>
    <s v="2009/-/2013/-/-"/>
    <s v="2016/-/2016/-/-"/>
    <x v="40"/>
    <n v="2008"/>
    <s v="92/-/92/GR3"/>
    <s v="Le Terazze"/>
    <s v="Urlaub 2008"/>
    <m/>
    <m/>
    <n v="60"/>
    <n v="0"/>
  </r>
  <r>
    <x v="4"/>
    <x v="12"/>
    <s v="I"/>
    <s v="Marken"/>
    <n v="10"/>
    <x v="0"/>
    <x v="307"/>
    <x v="609"/>
    <x v="0"/>
    <s v="-/-/-/-/-"/>
    <s v="-/-/-/-/-"/>
    <x v="285"/>
    <n v="2008"/>
    <s v="-/-/92/noch nicht im GR"/>
    <s v="Garofoli"/>
    <s v="Urlaub 2008"/>
    <m/>
    <m/>
    <n v="86.449999999999989"/>
    <n v="0"/>
  </r>
  <r>
    <x v="1"/>
    <x v="21"/>
    <s v="I"/>
    <s v="Marken"/>
    <n v="2"/>
    <x v="0"/>
    <x v="307"/>
    <x v="643"/>
    <x v="0"/>
    <s v="-/-/-/-/-"/>
    <s v="-/-/-/-/-"/>
    <x v="286"/>
    <n v="2008"/>
    <s v="-/-/-/GR2"/>
    <s v="Garofoli"/>
    <s v="Urlaub 2008"/>
    <m/>
    <m/>
    <n v="27.4"/>
    <n v="0"/>
  </r>
  <r>
    <x v="1"/>
    <x v="20"/>
    <s v="I"/>
    <s v="Marken"/>
    <n v="6"/>
    <x v="0"/>
    <x v="307"/>
    <x v="644"/>
    <x v="0"/>
    <s v="-/-/-/-/-"/>
    <s v="-/-/-/-/-"/>
    <x v="287"/>
    <n v="2008"/>
    <s v="-/-/-/noch nicht im GR"/>
    <s v="Garofoli"/>
    <s v="Urlaub 2008"/>
    <m/>
    <m/>
    <n v="34.93"/>
    <n v="0"/>
  </r>
  <r>
    <x v="2"/>
    <x v="0"/>
    <s v="I"/>
    <s v="Marken"/>
    <n v="1"/>
    <x v="0"/>
    <x v="307"/>
    <x v="645"/>
    <x v="0"/>
    <s v="-/-/-/-/-"/>
    <s v="-/-/-/-/-"/>
    <x v="234"/>
    <n v="2008"/>
    <s v="-/-/-/-"/>
    <s v="Garofoli"/>
    <s v="Urlaub 2008"/>
    <m/>
    <m/>
    <n v="7.8"/>
    <n v="0"/>
  </r>
  <r>
    <x v="6"/>
    <x v="0"/>
    <s v="I"/>
    <s v="Marken"/>
    <n v="6"/>
    <x v="0"/>
    <x v="307"/>
    <x v="646"/>
    <x v="0"/>
    <s v="-/-/-/-/-"/>
    <s v="-/-/-/-/-"/>
    <x v="288"/>
    <n v="2008"/>
    <s v="-/-/-/-"/>
    <s v="Garofoli"/>
    <s v="Urlaub 2008"/>
    <m/>
    <m/>
    <n v="26.009999999999998"/>
    <n v="0"/>
  </r>
  <r>
    <x v="4"/>
    <x v="12"/>
    <s v="I"/>
    <s v="Marken"/>
    <n v="3"/>
    <x v="0"/>
    <x v="317"/>
    <x v="647"/>
    <x v="0"/>
    <s v="-/-/-/-/-"/>
    <s v="-/-/-/-/-"/>
    <x v="264"/>
    <n v="2008"/>
    <s v="-/-/-/noch nicht im GR"/>
    <s v="Enotec Jesi"/>
    <s v="Urlaub 2008"/>
    <m/>
    <m/>
    <n v="18"/>
    <n v="0"/>
  </r>
  <r>
    <x v="4"/>
    <x v="6"/>
    <s v="I"/>
    <s v="Marken"/>
    <n v="2"/>
    <x v="0"/>
    <x v="317"/>
    <x v="648"/>
    <x v="0"/>
    <s v="-/-/-/-/-"/>
    <s v="-/-/-/-/-"/>
    <x v="127"/>
    <n v="2008"/>
    <s v="-/-/-/noch nicht im GR"/>
    <s v="Enotec Jesi"/>
    <s v="Urlaub 2008"/>
    <m/>
    <m/>
    <n v="22"/>
    <n v="0"/>
  </r>
  <r>
    <x v="1"/>
    <x v="21"/>
    <s v="I"/>
    <s v="Umbrien"/>
    <n v="3"/>
    <x v="0"/>
    <x v="318"/>
    <x v="649"/>
    <x v="0"/>
    <s v="2009/-/2013/-/-"/>
    <s v="2019/-/2019/-/-"/>
    <x v="14"/>
    <n v="2008"/>
    <s v="90/-/90/GR3"/>
    <s v="Colpetrone"/>
    <s v="Urlaub 2008"/>
    <m/>
    <m/>
    <m/>
    <n v="0"/>
  </r>
  <r>
    <x v="1"/>
    <x v="20"/>
    <s v="I"/>
    <s v="Umbrien"/>
    <n v="2"/>
    <x v="0"/>
    <x v="8"/>
    <x v="18"/>
    <x v="0"/>
    <s v="2010/-/2013/-/-"/>
    <s v="2015/-/2015/-/-"/>
    <x v="0"/>
    <n v="2008"/>
    <s v="91/-/91/GR2"/>
    <s v="Caprai"/>
    <s v="Urlaub 2008"/>
    <m/>
    <m/>
    <m/>
    <n v="0"/>
  </r>
  <r>
    <x v="1"/>
    <x v="21"/>
    <s v="I"/>
    <s v="Umbrien"/>
    <n v="3"/>
    <x v="0"/>
    <x v="8"/>
    <x v="456"/>
    <x v="0"/>
    <s v="2010/-/2013/-/-"/>
    <s v="2020/-/2020/-/-"/>
    <x v="0"/>
    <n v="2008"/>
    <s v="92/-/92/GR2"/>
    <s v="Caprai"/>
    <s v="Urlaub 2008"/>
    <m/>
    <m/>
    <m/>
    <n v="0"/>
  </r>
  <r>
    <x v="1"/>
    <x v="21"/>
    <s v="I"/>
    <s v="Umbrien"/>
    <n v="1"/>
    <x v="0"/>
    <x v="8"/>
    <x v="22"/>
    <x v="8"/>
    <s v="2012/-/2013/-/-"/>
    <s v="2024/-/2024/-/-"/>
    <x v="0"/>
    <n v="2008"/>
    <s v="94/-/94/GR3, WS91, CT91"/>
    <s v="Caprai"/>
    <s v="Urlaub 2008"/>
    <m/>
    <m/>
    <m/>
    <n v="0"/>
  </r>
  <r>
    <x v="2"/>
    <x v="0"/>
    <s v="I"/>
    <s v="Umbrien"/>
    <n v="1"/>
    <x v="0"/>
    <x v="8"/>
    <x v="446"/>
    <x v="0"/>
    <s v="-/-/-/-/-"/>
    <s v="-/-/-/-/-"/>
    <x v="188"/>
    <n v="2008"/>
    <s v="-/-/-/noch nicht im GR"/>
    <m/>
    <s v="Urlaub 2008"/>
    <m/>
    <m/>
    <m/>
    <n v="0"/>
  </r>
  <r>
    <x v="4"/>
    <x v="6"/>
    <s v="A"/>
    <s v="NÖ"/>
    <n v="6"/>
    <x v="0"/>
    <x v="319"/>
    <x v="650"/>
    <x v="16"/>
    <s v="2009/-/-/-/-"/>
    <s v="2012/-/-/-/-"/>
    <x v="102"/>
    <n v="2008"/>
    <s v="88/-/87/-"/>
    <s v="Jamek"/>
    <s v="Kurzurlaub Wachau"/>
    <m/>
    <m/>
    <n v="57"/>
    <n v="0"/>
  </r>
  <r>
    <x v="6"/>
    <x v="12"/>
    <s v="A"/>
    <s v="NÖ"/>
    <n v="3"/>
    <x v="0"/>
    <x v="319"/>
    <x v="651"/>
    <x v="16"/>
    <s v="-/-/-/-/-"/>
    <s v="-/-/-/-/-"/>
    <x v="81"/>
    <n v="2008"/>
    <s v="-/-/-/-"/>
    <s v="Jamek"/>
    <s v="Kurzurlaub Wachau"/>
    <m/>
    <m/>
    <n v="45"/>
    <n v="0"/>
  </r>
  <r>
    <x v="4"/>
    <x v="6"/>
    <s v="A"/>
    <s v="NÖ"/>
    <n v="3"/>
    <x v="0"/>
    <x v="319"/>
    <x v="652"/>
    <x v="25"/>
    <s v="-/-/-/-/-"/>
    <s v="-/-/-/-/-"/>
    <x v="49"/>
    <n v="2008"/>
    <s v="89/-/89/-"/>
    <s v="Jamek"/>
    <s v="Kurzurlaub Wachau"/>
    <m/>
    <m/>
    <n v="34.5"/>
    <n v="0"/>
  </r>
  <r>
    <x v="4"/>
    <x v="6"/>
    <s v="A"/>
    <s v="NÖ"/>
    <n v="6"/>
    <x v="0"/>
    <x v="320"/>
    <x v="653"/>
    <x v="16"/>
    <s v="-/-/-/-/-"/>
    <s v="-/-/-/-/-"/>
    <x v="274"/>
    <n v="2008"/>
    <s v="-/-/-/-"/>
    <s v="Freie Weingärten Wachau"/>
    <s v="Kurzurlaub Wachau"/>
    <m/>
    <m/>
    <n v="50.400000000000006"/>
    <n v="0"/>
  </r>
  <r>
    <x v="4"/>
    <x v="20"/>
    <s v="A"/>
    <s v="NÖ"/>
    <n v="6"/>
    <x v="0"/>
    <x v="320"/>
    <x v="654"/>
    <x v="25"/>
    <s v="-/-/-/-/-"/>
    <s v="-/-/-/-/-"/>
    <x v="42"/>
    <n v="2008"/>
    <s v="-/-/-/-"/>
    <s v="Freie Weingärten Wachau"/>
    <s v="Kurzurlaub Wachau"/>
    <m/>
    <m/>
    <n v="78"/>
    <n v="0"/>
  </r>
  <r>
    <x v="4"/>
    <x v="6"/>
    <s v="A"/>
    <s v="NÖ"/>
    <n v="3"/>
    <x v="1"/>
    <x v="321"/>
    <x v="655"/>
    <x v="25"/>
    <s v="-/-/-/-/-"/>
    <s v="-/-/-/-/-"/>
    <x v="0"/>
    <n v="2008"/>
    <s v="(90-91)+/-/-/-"/>
    <s v="Restaurant Loibnerhof"/>
    <s v="Kurzurlaub Wachau"/>
    <m/>
    <m/>
    <n v="0"/>
    <n v="0"/>
  </r>
  <r>
    <x v="4"/>
    <x v="12"/>
    <s v="I"/>
    <s v="Veneto"/>
    <n v="6"/>
    <x v="0"/>
    <x v="322"/>
    <x v="656"/>
    <x v="0"/>
    <s v="-/-/-/-/-"/>
    <s v="-/-/-/-/-"/>
    <x v="0"/>
    <n v="2008"/>
    <s v="-/-/-/-"/>
    <s v="Maculan"/>
    <s v="Kurzurlaub Vicenza"/>
    <m/>
    <m/>
    <n v="0"/>
    <n v="0"/>
  </r>
  <r>
    <x v="4"/>
    <x v="6"/>
    <s v="I"/>
    <s v="Veneto"/>
    <n v="6"/>
    <x v="0"/>
    <x v="322"/>
    <x v="657"/>
    <x v="0"/>
    <s v="-/-/-/-/-"/>
    <s v="-/-/-/-/-"/>
    <x v="0"/>
    <n v="2008"/>
    <s v="-/-/-/-"/>
    <s v="Maculan"/>
    <s v="Kurzurlaub Vicenza"/>
    <m/>
    <m/>
    <n v="0"/>
    <n v="0"/>
  </r>
  <r>
    <x v="2"/>
    <x v="23"/>
    <s v="I"/>
    <s v="Veneto"/>
    <n v="1"/>
    <x v="0"/>
    <x v="322"/>
    <x v="658"/>
    <x v="0"/>
    <s v="2007/-/2013/-/-"/>
    <s v="2017/-/2017/-/-"/>
    <x v="0"/>
    <n v="2008"/>
    <s v="96/-/96/-"/>
    <s v="Maculan"/>
    <s v="Kurzurlaub Vicenza"/>
    <m/>
    <m/>
    <n v="0"/>
    <n v="0"/>
  </r>
  <r>
    <x v="1"/>
    <x v="12"/>
    <s v="I"/>
    <s v="Veneto"/>
    <n v="6"/>
    <x v="0"/>
    <x v="322"/>
    <x v="659"/>
    <x v="0"/>
    <s v="-/-/-/-/-"/>
    <s v="-/-/-/-/-"/>
    <x v="0"/>
    <n v="2008"/>
    <s v="-/-/-/-"/>
    <s v="Maculan"/>
    <s v="Kurzurlaub Vicenza"/>
    <m/>
    <m/>
    <n v="0"/>
    <n v="0"/>
  </r>
  <r>
    <x v="1"/>
    <x v="21"/>
    <s v="I"/>
    <s v="Toscana"/>
    <n v="1"/>
    <x v="0"/>
    <x v="301"/>
    <x v="589"/>
    <x v="0"/>
    <s v="2010/-/2013/-/-"/>
    <s v="2022/-/2022/-/-"/>
    <x v="79"/>
    <n v="2007"/>
    <s v="92/-/92/GR3"/>
    <s v="Enoteca von Morrisfarms"/>
    <s v="Urlaub Toscana"/>
    <m/>
    <m/>
    <n v="28"/>
    <n v="0"/>
  </r>
  <r>
    <x v="1"/>
    <x v="21"/>
    <s v="I"/>
    <s v="Toscana"/>
    <n v="2"/>
    <x v="0"/>
    <x v="301"/>
    <x v="588"/>
    <x v="0"/>
    <s v="-/-/2013/-/-"/>
    <s v="-/-/2016/-/-"/>
    <x v="18"/>
    <n v="2007"/>
    <s v="-/-/91/GR1"/>
    <s v="Enoteca von Morrisfarms"/>
    <s v="Urlaub Toscana"/>
    <m/>
    <m/>
    <n v="32"/>
    <n v="0"/>
  </r>
  <r>
    <x v="1"/>
    <x v="21"/>
    <s v="I"/>
    <s v="Toscana"/>
    <n v="1"/>
    <x v="0"/>
    <x v="259"/>
    <x v="491"/>
    <x v="66"/>
    <s v="2010/-/2013/-/-"/>
    <s v="2024/-/2024/-/-"/>
    <x v="214"/>
    <n v="2007"/>
    <s v="92/-/92/-"/>
    <s v="Enoteca von Poliziano"/>
    <s v="Urlaub Toscana"/>
    <m/>
    <m/>
    <n v="32"/>
    <n v="0"/>
  </r>
  <r>
    <x v="1"/>
    <x v="21"/>
    <s v="I"/>
    <s v="Toscana"/>
    <n v="5"/>
    <x v="0"/>
    <x v="259"/>
    <x v="174"/>
    <x v="1"/>
    <s v="2007/2008/2013/-/-"/>
    <s v="2016/2013/2016/-/-"/>
    <x v="289"/>
    <n v="2007"/>
    <s v="89/87/89/-"/>
    <s v="Enoteca von Poliziano"/>
    <s v="Urlaub Toscana"/>
    <m/>
    <m/>
    <n v="86"/>
    <n v="0"/>
  </r>
  <r>
    <x v="2"/>
    <x v="24"/>
    <s v="I"/>
    <s v="Toscana"/>
    <n v="1"/>
    <x v="0"/>
    <x v="259"/>
    <x v="11"/>
    <x v="6"/>
    <s v="-/-/-/2008/-"/>
    <s v="-/-/-/2040/2020"/>
    <x v="41"/>
    <n v="2007"/>
    <s v="(90-91)+/-/-/CT95"/>
    <s v="Enoteca von Poliziano"/>
    <s v="Urlaub Toscana"/>
    <m/>
    <m/>
    <n v="33.5"/>
    <n v="0"/>
  </r>
  <r>
    <x v="1"/>
    <x v="23"/>
    <s v="I"/>
    <s v="Toscana"/>
    <n v="2"/>
    <x v="0"/>
    <x v="323"/>
    <x v="660"/>
    <x v="0"/>
    <s v="-/-/-/-/-"/>
    <s v="-/-/-/-/-"/>
    <x v="137"/>
    <n v="2007"/>
    <s v="-/-/-/GR2"/>
    <s v="Enoteca von Mantelassi"/>
    <s v="Urlaub Toscana"/>
    <m/>
    <m/>
    <n v="24"/>
    <n v="0"/>
  </r>
  <r>
    <x v="4"/>
    <x v="12"/>
    <s v="I"/>
    <s v="Toscana"/>
    <n v="3"/>
    <x v="0"/>
    <x v="324"/>
    <x v="661"/>
    <x v="0"/>
    <s v="-/-/-/-/-"/>
    <s v="-/-/-/-/-"/>
    <x v="32"/>
    <n v="2007"/>
    <s v="-/-/-/GR1"/>
    <s v="Enoteca in Pitigliano"/>
    <s v="Urlaub Toscana"/>
    <m/>
    <m/>
    <n v="24"/>
    <n v="0"/>
  </r>
  <r>
    <x v="4"/>
    <x v="20"/>
    <s v="I"/>
    <s v="Toscana"/>
    <n v="3"/>
    <x v="0"/>
    <x v="325"/>
    <x v="662"/>
    <x v="0"/>
    <s v="-/-/-/-/-"/>
    <s v="-/-/-/-/-"/>
    <x v="81"/>
    <n v="2007"/>
    <s v="-/-/-/GR2"/>
    <s v="Enoteca in San Giminano"/>
    <s v="Urlaub Toscana"/>
    <m/>
    <m/>
    <n v="45"/>
    <n v="0"/>
  </r>
  <r>
    <x v="1"/>
    <x v="21"/>
    <s v="I"/>
    <s v="Toscana"/>
    <n v="2"/>
    <x v="0"/>
    <x v="326"/>
    <x v="588"/>
    <x v="0"/>
    <s v="2009/-/2013/-/-"/>
    <s v="2019/-/2019/-/-"/>
    <x v="40"/>
    <n v="2007"/>
    <s v="92/-/92/GR3"/>
    <s v="Le Pupille"/>
    <s v="Urlaub Toscana"/>
    <m/>
    <m/>
    <n v="40"/>
    <n v="0"/>
  </r>
  <r>
    <x v="1"/>
    <x v="23"/>
    <s v="I"/>
    <s v="Toscana"/>
    <n v="1"/>
    <x v="0"/>
    <x v="326"/>
    <x v="663"/>
    <x v="0"/>
    <s v="2007/-/2013/-/-"/>
    <s v="2015/-/2023/-/-"/>
    <x v="21"/>
    <n v="2007"/>
    <s v="91/-/92/GR3"/>
    <s v="Le Pupille"/>
    <s v="Urlaub Toscana"/>
    <m/>
    <m/>
    <n v="50"/>
    <n v="0"/>
  </r>
  <r>
    <x v="1"/>
    <x v="25"/>
    <s v="I"/>
    <s v="Veneto"/>
    <n v="2"/>
    <x v="0"/>
    <x v="327"/>
    <x v="664"/>
    <x v="1"/>
    <s v="-/-/-/-/-"/>
    <s v="-/-/-/-/-"/>
    <x v="0"/>
    <n v="2006"/>
    <s v="-/-/-/GR3"/>
    <s v="Enoteca in Treviso"/>
    <s v="Kurzurlaub VittorioVeneto"/>
    <m/>
    <m/>
    <n v="0"/>
    <n v="0"/>
  </r>
  <r>
    <x v="1"/>
    <x v="26"/>
    <s v="I"/>
    <s v="Veneto"/>
    <n v="2"/>
    <x v="0"/>
    <x v="327"/>
    <x v="665"/>
    <x v="0"/>
    <s v="-/-/-/-/-"/>
    <s v="-/-/-/-/-"/>
    <x v="0"/>
    <n v="2006"/>
    <s v="-/-/-/GR2"/>
    <s v="Enoteca in Treviso"/>
    <s v="Kurzurlaub VittorioVeneto"/>
    <m/>
    <m/>
    <n v="0"/>
    <n v="0"/>
  </r>
  <r>
    <x v="1"/>
    <x v="22"/>
    <s v="I"/>
    <s v="Friaul"/>
    <n v="1"/>
    <x v="0"/>
    <x v="328"/>
    <x v="666"/>
    <x v="0"/>
    <s v="-/-/-/-/-"/>
    <s v="-/-/-/-/-"/>
    <x v="76"/>
    <n v="2006"/>
    <s v="-/-/91/GR3"/>
    <s v="Terre&amp;Vini"/>
    <s v="Urlaub Grado"/>
    <m/>
    <m/>
    <n v="30"/>
    <n v="0"/>
  </r>
  <r>
    <x v="4"/>
    <x v="0"/>
    <s v="I"/>
    <s v="Friaul"/>
    <n v="3"/>
    <x v="0"/>
    <x v="328"/>
    <x v="667"/>
    <x v="0"/>
    <s v="-/-/-/-/-"/>
    <s v="-/-/-/-/-"/>
    <x v="79"/>
    <n v="2006"/>
    <s v="-/-/-/-"/>
    <s v="Terre&amp;Vini"/>
    <s v="Urlaub Grado"/>
    <m/>
    <m/>
    <n v="84"/>
    <n v="0"/>
  </r>
  <r>
    <x v="4"/>
    <x v="0"/>
    <s v="I"/>
    <s v="Friaul"/>
    <n v="6"/>
    <x v="0"/>
    <x v="328"/>
    <x v="668"/>
    <x v="81"/>
    <s v="-/-/-/-/-"/>
    <s v="-/-/-/-/-"/>
    <x v="127"/>
    <n v="2006"/>
    <s v="-/-/-/-"/>
    <s v="Terre&amp;Vini"/>
    <s v="Urlaub Grado"/>
    <m/>
    <m/>
    <n v="66"/>
    <n v="0"/>
  </r>
  <r>
    <x v="4"/>
    <x v="0"/>
    <s v="I"/>
    <s v="Friaul"/>
    <n v="2"/>
    <x v="0"/>
    <x v="328"/>
    <x v="669"/>
    <x v="0"/>
    <s v="-/-/-/-/-"/>
    <s v="-/-/-/-/-"/>
    <x v="43"/>
    <n v="2006"/>
    <s v="-/-/-/-"/>
    <s v="Terre&amp;Vini"/>
    <s v="Urlaub Grado"/>
    <m/>
    <m/>
    <n v="44"/>
    <n v="0"/>
  </r>
  <r>
    <x v="8"/>
    <x v="0"/>
    <s v="I"/>
    <s v="Friaul"/>
    <n v="3"/>
    <x v="0"/>
    <x v="329"/>
    <x v="670"/>
    <x v="3"/>
    <s v="-/-/-/-/-"/>
    <s v="-/-/-/-/-"/>
    <x v="290"/>
    <n v="2006"/>
    <s v="-/-/-/-"/>
    <s v="Aitá"/>
    <s v="Urlaub Grado"/>
    <m/>
    <m/>
    <n v="15"/>
    <n v="0"/>
  </r>
  <r>
    <x v="4"/>
    <x v="0"/>
    <s v="I"/>
    <s v="Friaul"/>
    <n v="6"/>
    <x v="0"/>
    <x v="329"/>
    <x v="0"/>
    <x v="82"/>
    <s v="-/-/-/-/-"/>
    <s v="-/-/-/-/-"/>
    <x v="290"/>
    <n v="2006"/>
    <s v="-/-/-/-"/>
    <s v="Aitá"/>
    <s v="Urlaub Grado"/>
    <m/>
    <m/>
    <n v="30"/>
    <n v="0"/>
  </r>
  <r>
    <x v="4"/>
    <x v="0"/>
    <s v="I"/>
    <s v="Friaul"/>
    <n v="6"/>
    <x v="0"/>
    <x v="329"/>
    <x v="0"/>
    <x v="75"/>
    <s v="-/-/-/-/-"/>
    <s v="-/-/-/-/-"/>
    <x v="290"/>
    <n v="2006"/>
    <s v="-/-/-/-"/>
    <s v="Aitá"/>
    <s v="Urlaub Grado"/>
    <m/>
    <m/>
    <n v="30"/>
    <n v="0"/>
  </r>
  <r>
    <x v="2"/>
    <x v="21"/>
    <s v="I"/>
    <s v="Friaul"/>
    <n v="2"/>
    <x v="0"/>
    <x v="330"/>
    <x v="671"/>
    <x v="83"/>
    <s v="-/-/-/-/-"/>
    <s v="-/-/-/-/-"/>
    <x v="14"/>
    <n v="2006"/>
    <s v="-/-/-/-"/>
    <s v="Enoteca"/>
    <s v="Urlaub Grado"/>
    <m/>
    <m/>
    <n v="50"/>
    <n v="0"/>
  </r>
  <r>
    <x v="1"/>
    <x v="0"/>
    <s v="I"/>
    <s v="Friaul"/>
    <n v="6"/>
    <x v="0"/>
    <x v="0"/>
    <x v="0"/>
    <x v="84"/>
    <s v="-/-/-/-/-"/>
    <s v="-/-/-/-/-"/>
    <x v="31"/>
    <n v="2006"/>
    <s v="-/-/-/-"/>
    <s v="Enoteca"/>
    <s v="Urlaub Grado"/>
    <m/>
    <m/>
    <n v="60"/>
    <n v="0"/>
  </r>
  <r>
    <x v="4"/>
    <x v="0"/>
    <s v="I"/>
    <s v="Friaul"/>
    <n v="3"/>
    <x v="0"/>
    <x v="0"/>
    <x v="0"/>
    <x v="82"/>
    <s v="-/-/-/-/-"/>
    <s v="-/-/-/-/-"/>
    <x v="31"/>
    <n v="2006"/>
    <s v="-/-/-/-"/>
    <s v="Enoteca"/>
    <s v="Urlaub Grado"/>
    <m/>
    <m/>
    <n v="30"/>
    <n v="0"/>
  </r>
  <r>
    <x v="4"/>
    <x v="0"/>
    <s v="I"/>
    <s v="Friaul"/>
    <n v="6"/>
    <x v="0"/>
    <x v="0"/>
    <x v="0"/>
    <x v="85"/>
    <s v="-/-/-/-/-"/>
    <s v="-/-/-/-/-"/>
    <x v="31"/>
    <n v="2006"/>
    <s v="-/-/-/-"/>
    <s v="Enoteca"/>
    <s v="Urlaub Grado"/>
    <m/>
    <m/>
    <n v="60"/>
    <n v="0"/>
  </r>
  <r>
    <x v="4"/>
    <x v="0"/>
    <s v="I"/>
    <s v="Friaul"/>
    <n v="1"/>
    <x v="0"/>
    <x v="0"/>
    <x v="0"/>
    <x v="85"/>
    <s v="-/-/-/-/-"/>
    <s v="-/-/-/-/-"/>
    <x v="1"/>
    <n v="2006"/>
    <s v="-/-/-/-"/>
    <s v="Geschenk Stefania/Richard"/>
    <s v="Urlaub Grado"/>
    <m/>
    <m/>
    <n v="0"/>
    <n v="0"/>
  </r>
  <r>
    <x v="4"/>
    <x v="0"/>
    <s v="I"/>
    <s v="Friaul"/>
    <n v="1"/>
    <x v="0"/>
    <x v="0"/>
    <x v="0"/>
    <x v="86"/>
    <s v="-/-/-/-/-"/>
    <s v="-/-/-/-/-"/>
    <x v="1"/>
    <n v="2006"/>
    <s v="-/-/-/-"/>
    <s v="Geschenk Stefania/Richard"/>
    <s v="Urlaub Grado"/>
    <m/>
    <m/>
    <n v="0"/>
    <n v="0"/>
  </r>
  <r>
    <x v="2"/>
    <x v="0"/>
    <s v="I"/>
    <s v="Friaul"/>
    <n v="1"/>
    <x v="0"/>
    <x v="0"/>
    <x v="0"/>
    <x v="87"/>
    <s v="-/-/-/-/-"/>
    <s v="-/-/-/-/-"/>
    <x v="1"/>
    <n v="2006"/>
    <s v="-/-/-/-"/>
    <s v="Geschenk Stefania/Richard"/>
    <s v="Urlaub Grado"/>
    <m/>
    <m/>
    <n v="0"/>
    <n v="0"/>
  </r>
  <r>
    <x v="4"/>
    <x v="22"/>
    <s v="I"/>
    <s v="Toscana"/>
    <n v="1"/>
    <x v="0"/>
    <x v="331"/>
    <x v="672"/>
    <x v="22"/>
    <s v="-/-/-/-/-"/>
    <s v="-/-/-/-/-"/>
    <x v="0"/>
    <n v="2003"/>
    <s v="-/-/-/-"/>
    <s v="Col D'Orcia"/>
    <s v="Urlaub Umbrien "/>
    <m/>
    <m/>
    <n v="0"/>
    <n v="0"/>
  </r>
  <r>
    <x v="4"/>
    <x v="25"/>
    <s v="I"/>
    <s v="Umbrien"/>
    <n v="3"/>
    <x v="0"/>
    <x v="258"/>
    <x v="488"/>
    <x v="66"/>
    <s v="-/-/-/-/-"/>
    <s v="-/-/-/-/-"/>
    <x v="0"/>
    <n v="2003"/>
    <s v="-/-/-/GR3"/>
    <s v="Enoteca in Orvieto"/>
    <s v="Urlaub Umbrien "/>
    <m/>
    <m/>
    <n v="0"/>
    <n v="0"/>
  </r>
  <r>
    <x v="1"/>
    <x v="22"/>
    <s v="I"/>
    <s v="Sizilien"/>
    <n v="3"/>
    <x v="0"/>
    <x v="332"/>
    <x v="673"/>
    <x v="4"/>
    <s v="-/-/-/-/-"/>
    <s v="-/-/-/-/-"/>
    <x v="0"/>
    <n v="2004"/>
    <s v="-/-/-/GR3"/>
    <s v="Cantina Sociale"/>
    <s v="Urlaub Sizilien"/>
    <m/>
    <m/>
    <n v="0"/>
    <n v="0"/>
  </r>
  <r>
    <x v="1"/>
    <x v="22"/>
    <s v="I"/>
    <s v="Sizilien"/>
    <n v="1"/>
    <x v="0"/>
    <x v="333"/>
    <x v="674"/>
    <x v="88"/>
    <s v="2004/-/-/-/-"/>
    <s v="2008/-/-/-/-"/>
    <x v="0"/>
    <n v="2004"/>
    <s v="89/-/-/-"/>
    <m/>
    <s v="Urlaub Sizilien"/>
    <m/>
    <m/>
    <n v="0"/>
    <n v="0"/>
  </r>
  <r>
    <x v="1"/>
    <x v="27"/>
    <s v="I"/>
    <m/>
    <n v="1"/>
    <x v="0"/>
    <x v="334"/>
    <x v="675"/>
    <x v="0"/>
    <s v="-/-/-/-/-"/>
    <s v="-/-/-/-/-"/>
    <x v="1"/>
    <m/>
    <s v="-/-/-/-"/>
    <s v="Geschenk Gerhard"/>
    <m/>
    <m/>
    <m/>
    <n v="0"/>
    <n v="0"/>
  </r>
  <r>
    <x v="1"/>
    <x v="25"/>
    <s v="I"/>
    <s v="Toscana"/>
    <n v="3"/>
    <x v="0"/>
    <x v="259"/>
    <x v="174"/>
    <x v="0"/>
    <s v="2004/-/-/-/-"/>
    <s v="2010/-/-/-/-"/>
    <x v="0"/>
    <n v="2003"/>
    <s v="(89-90)/-/-/GR2"/>
    <s v="Poliziano"/>
    <s v="Urlaub Umbrien "/>
    <m/>
    <m/>
    <n v="0"/>
    <n v="0"/>
  </r>
  <r>
    <x v="1"/>
    <x v="25"/>
    <s v="I"/>
    <s v="Toscana"/>
    <n v="1"/>
    <x v="0"/>
    <x v="259"/>
    <x v="490"/>
    <x v="0"/>
    <s v="2005/-/-/-/-"/>
    <s v="2014/-/-/-/-"/>
    <x v="0"/>
    <n v="2003"/>
    <s v="90/-/-/GR3"/>
    <s v="Poliziano"/>
    <s v="Urlaub Umbrien "/>
    <m/>
    <m/>
    <n v="0"/>
    <n v="0"/>
  </r>
  <r>
    <x v="1"/>
    <x v="18"/>
    <s v="I"/>
    <s v="Toscana"/>
    <n v="1"/>
    <x v="0"/>
    <x v="335"/>
    <x v="676"/>
    <x v="0"/>
    <s v="-/-/-/-/-"/>
    <s v="-/-/-/-/-"/>
    <x v="0"/>
    <n v="2001"/>
    <s v="-/-/-/-"/>
    <s v="Osteria beim Weingut"/>
    <s v="Hochzeitsreise"/>
    <m/>
    <m/>
    <n v="0"/>
    <n v="0"/>
  </r>
  <r>
    <x v="1"/>
    <x v="18"/>
    <s v="I"/>
    <s v="Toscana"/>
    <n v="1"/>
    <x v="0"/>
    <x v="335"/>
    <x v="4"/>
    <x v="0"/>
    <s v="2001/-/-/-/-"/>
    <s v="2008/-/-/-/-"/>
    <x v="0"/>
    <n v="2001"/>
    <s v="86/-/-/-"/>
    <s v="Osteria beim Weingut"/>
    <s v="Hochzeitsreise"/>
    <m/>
    <m/>
    <n v="0"/>
    <n v="0"/>
  </r>
  <r>
    <x v="1"/>
    <x v="18"/>
    <s v="I"/>
    <s v="Toscana"/>
    <n v="3"/>
    <x v="0"/>
    <x v="331"/>
    <x v="155"/>
    <x v="5"/>
    <s v="-/-/-/-/-"/>
    <s v="-/-/-/-/-"/>
    <x v="0"/>
    <n v="2003"/>
    <s v="-/-/-/GR3/RP94"/>
    <s v="Col D'Orcia"/>
    <s v="Urlaub Umbrien "/>
    <m/>
    <m/>
    <n v="0"/>
    <n v="0"/>
  </r>
  <r>
    <x v="1"/>
    <x v="18"/>
    <s v="I"/>
    <s v="Toscana"/>
    <n v="1"/>
    <x v="0"/>
    <x v="331"/>
    <x v="677"/>
    <x v="0"/>
    <s v="-/-/-/-/-"/>
    <s v="-/-/-/-/-"/>
    <x v="0"/>
    <n v="2003"/>
    <s v="-/-/-/-"/>
    <s v="Col D'Orcia"/>
    <s v="Urlaub Umbrien "/>
    <m/>
    <m/>
    <n v="0"/>
    <n v="0"/>
  </r>
  <r>
    <x v="2"/>
    <x v="28"/>
    <s v="I"/>
    <s v="Toscana"/>
    <n v="1"/>
    <x v="0"/>
    <x v="331"/>
    <x v="678"/>
    <x v="0"/>
    <s v="-/-/-/-/-"/>
    <s v="-/-/-/-/-"/>
    <x v="0"/>
    <n v="2003"/>
    <s v="-/-/-/-"/>
    <s v="Col D'Orcia"/>
    <s v="Urlaub Umbrien "/>
    <m/>
    <m/>
    <n v="0"/>
    <n v="0"/>
  </r>
  <r>
    <x v="1"/>
    <x v="18"/>
    <s v="I"/>
    <s v="Toscana"/>
    <n v="1"/>
    <x v="0"/>
    <x v="158"/>
    <x v="245"/>
    <x v="0"/>
    <s v="2003/-/-/-/-"/>
    <s v="2017/-/-/-/-"/>
    <x v="21"/>
    <n v="2001"/>
    <s v="91/89/89/RP 91/100"/>
    <m/>
    <s v="Hochzeitsreise"/>
    <m/>
    <m/>
    <n v="50"/>
    <n v="0"/>
  </r>
  <r>
    <x v="1"/>
    <x v="18"/>
    <s v="I"/>
    <s v="Toscana"/>
    <n v="1"/>
    <x v="0"/>
    <x v="336"/>
    <x v="679"/>
    <x v="0"/>
    <s v="-/-/-/-/-"/>
    <s v="-/-/-/-/-"/>
    <x v="56"/>
    <n v="2001"/>
    <s v="-/-/-/FS 92/100"/>
    <m/>
    <s v="Hochzeitsreise"/>
    <m/>
    <m/>
    <n v="70"/>
    <n v="0"/>
  </r>
  <r>
    <x v="2"/>
    <x v="28"/>
    <s v="A"/>
    <s v="Burgenland"/>
    <n v="1"/>
    <x v="0"/>
    <x v="337"/>
    <x v="680"/>
    <x v="0"/>
    <s v="-/-/-/-/-"/>
    <s v="-/-/-/-/-"/>
    <x v="0"/>
    <m/>
    <s v="-/-/-/-"/>
    <m/>
    <m/>
    <m/>
    <m/>
    <n v="0"/>
    <n v="0"/>
  </r>
  <r>
    <x v="1"/>
    <x v="29"/>
    <s v="A"/>
    <s v="Burgenland"/>
    <n v="1"/>
    <x v="0"/>
    <x v="91"/>
    <x v="681"/>
    <x v="0"/>
    <s v="-/-/-/-/-"/>
    <s v="-/-/-/-/-"/>
    <x v="1"/>
    <n v="2001"/>
    <s v="-/-/-/-"/>
    <s v="Hochzeitsgeschenk"/>
    <m/>
    <m/>
    <m/>
    <n v="0"/>
    <n v="0"/>
  </r>
  <r>
    <x v="1"/>
    <x v="29"/>
    <s v="A"/>
    <s v="Burgenland"/>
    <n v="1"/>
    <x v="0"/>
    <x v="91"/>
    <x v="682"/>
    <x v="0"/>
    <s v="-/-/-/-/-"/>
    <s v="-/-/-/-/-"/>
    <x v="1"/>
    <n v="2001"/>
    <s v="-/-/-/-"/>
    <s v="Hochzeitsgeschenk"/>
    <m/>
    <m/>
    <m/>
    <n v="0"/>
    <n v="0"/>
  </r>
  <r>
    <x v="1"/>
    <x v="21"/>
    <s v="F"/>
    <m/>
    <n v="3"/>
    <x v="0"/>
    <x v="132"/>
    <x v="683"/>
    <x v="0"/>
    <s v="-/-/-/-/-"/>
    <s v="-/-/-/-/-"/>
    <x v="216"/>
    <n v="2006"/>
    <s v="-/-/-/-"/>
    <s v="A. Gottardi"/>
    <s v="ARZ-Sammelbestellung"/>
    <m/>
    <m/>
    <n v="21"/>
    <n v="0"/>
  </r>
  <r>
    <x v="1"/>
    <x v="27"/>
    <s v="F"/>
    <m/>
    <n v="2"/>
    <x v="0"/>
    <x v="338"/>
    <x v="684"/>
    <x v="0"/>
    <s v="2002/-/-/-/-"/>
    <s v="2015/-/-/-/-"/>
    <x v="0"/>
    <m/>
    <s v="88/-/-/-"/>
    <s v="&quot;Auftragskauf&quot; Gerhard"/>
    <m/>
    <m/>
    <m/>
    <n v="0"/>
    <n v="0"/>
  </r>
  <r>
    <x v="1"/>
    <x v="30"/>
    <s v="F"/>
    <m/>
    <n v="1"/>
    <x v="0"/>
    <x v="339"/>
    <x v="685"/>
    <x v="0"/>
    <s v="-/-/-/-/-"/>
    <s v="-/-/-/-/-"/>
    <x v="0"/>
    <m/>
    <s v="-/-/-/-"/>
    <m/>
    <m/>
    <m/>
    <m/>
    <n v="0"/>
    <n v="0"/>
  </r>
  <r>
    <x v="1"/>
    <x v="27"/>
    <s v="F"/>
    <m/>
    <n v="5"/>
    <x v="0"/>
    <x v="340"/>
    <x v="686"/>
    <x v="0"/>
    <s v="2016/-/-/-/-"/>
    <s v="2030/-/-/-/-"/>
    <x v="0"/>
    <m/>
    <s v="90/-/87-89/RP 89/100"/>
    <m/>
    <m/>
    <m/>
    <m/>
    <n v="0"/>
    <n v="0"/>
  </r>
  <r>
    <x v="1"/>
    <x v="24"/>
    <s v="F"/>
    <m/>
    <n v="1"/>
    <x v="0"/>
    <x v="162"/>
    <x v="257"/>
    <x v="0"/>
    <s v="1999/-/-/-/-"/>
    <s v="2015/-/-/-/-"/>
    <x v="0"/>
    <m/>
    <s v="88/91/-/-"/>
    <m/>
    <m/>
    <m/>
    <m/>
    <n v="0"/>
    <n v="0"/>
  </r>
  <r>
    <x v="1"/>
    <x v="0"/>
    <s v="I"/>
    <s v="Toscana"/>
    <n v="1"/>
    <x v="0"/>
    <x v="341"/>
    <x v="687"/>
    <x v="0"/>
    <s v="-/-/-/-/-"/>
    <s v="-/-/-/-/-"/>
    <x v="0"/>
    <m/>
    <s v="-/-/-/-"/>
    <m/>
    <m/>
    <m/>
    <m/>
    <n v="0"/>
    <n v="0"/>
  </r>
  <r>
    <x v="4"/>
    <x v="22"/>
    <s v="A"/>
    <s v="Steiermark"/>
    <n v="1"/>
    <x v="0"/>
    <x v="179"/>
    <x v="688"/>
    <x v="15"/>
    <s v="2002/-/-/-/-"/>
    <s v="2008/-/-/-/-"/>
    <x v="0"/>
    <m/>
    <s v="89/-/-/-"/>
    <m/>
    <m/>
    <m/>
    <m/>
    <n v="0"/>
    <n v="0"/>
  </r>
  <r>
    <x v="4"/>
    <x v="21"/>
    <s v="A"/>
    <s v="Steiermark"/>
    <n v="3"/>
    <x v="0"/>
    <x v="342"/>
    <x v="689"/>
    <x v="66"/>
    <s v="-/-/-/-/-"/>
    <s v="-/-/-/-/-"/>
    <x v="0"/>
    <n v="2005"/>
    <s v="-/-/-/-"/>
    <m/>
    <s v="Steiermark 2005"/>
    <m/>
    <m/>
    <n v="0"/>
    <n v="0"/>
  </r>
  <r>
    <x v="4"/>
    <x v="21"/>
    <s v="A"/>
    <s v="Steiermark"/>
    <n v="2"/>
    <x v="0"/>
    <x v="343"/>
    <x v="381"/>
    <x v="89"/>
    <s v="-/-/-/-/-"/>
    <s v="-/-/-/-/-"/>
    <x v="0"/>
    <n v="2005"/>
    <s v="-/-/-/-"/>
    <m/>
    <s v="Steiermark 2005"/>
    <m/>
    <m/>
    <n v="0"/>
    <n v="0"/>
  </r>
  <r>
    <x v="4"/>
    <x v="21"/>
    <s v="A"/>
    <s v="Steiermark"/>
    <n v="1"/>
    <x v="0"/>
    <x v="176"/>
    <x v="690"/>
    <x v="75"/>
    <s v="-/-/-/-/-"/>
    <s v="-/-/-/-/-"/>
    <x v="0"/>
    <n v="2005"/>
    <s v="-/-/-/-"/>
    <m/>
    <s v="Steiermark 2005"/>
    <m/>
    <m/>
    <n v="0"/>
    <n v="0"/>
  </r>
  <r>
    <x v="1"/>
    <x v="20"/>
    <s v="F"/>
    <m/>
    <n v="6"/>
    <x v="0"/>
    <x v="344"/>
    <x v="691"/>
    <x v="1"/>
    <s v="-/-/-/-/-"/>
    <s v="-/-/-/-/-"/>
    <x v="0"/>
    <n v="2007"/>
    <s v="-/-/-/-"/>
    <s v="Weihnachtsgeschenk 2007 (?)"/>
    <s v="Weihnachtsgeschenk 2007 (?)"/>
    <m/>
    <m/>
    <n v="0"/>
    <n v="0"/>
  </r>
  <r>
    <x v="1"/>
    <x v="21"/>
    <s v="I"/>
    <m/>
    <n v="0"/>
    <x v="0"/>
    <x v="345"/>
    <x v="692"/>
    <x v="1"/>
    <s v="-/-/-/-/-"/>
    <s v="-/-/-/-/-"/>
    <x v="0"/>
    <n v="2012"/>
    <s v="-/-/-/CT90"/>
    <s v="Geschenk Heidi und Otto"/>
    <s v="Geschenk Heidi und Otto"/>
    <m/>
    <m/>
    <n v="0"/>
    <n v="0"/>
  </r>
  <r>
    <x v="1"/>
    <x v="16"/>
    <s v="F"/>
    <s v="Languedoc"/>
    <n v="3"/>
    <x v="0"/>
    <x v="94"/>
    <x v="693"/>
    <x v="1"/>
    <s v="-/-/-/-/-"/>
    <s v="-/-/-/-/-"/>
    <x v="0"/>
    <n v="2010"/>
    <s v="-/-/-/-"/>
    <s v="Gemeinschaftsbestellung ARZ"/>
    <s v="Gemeinschaftsbestellung ARZ"/>
    <d v="2020-10-24T00:00:00"/>
    <s v="rund, voll, sehr gut"/>
    <n v="0"/>
    <n v="0"/>
  </r>
  <r>
    <x v="1"/>
    <x v="17"/>
    <s v="F"/>
    <m/>
    <n v="12"/>
    <x v="0"/>
    <x v="132"/>
    <x v="180"/>
    <x v="1"/>
    <s v="-/-/-/-/-"/>
    <s v="-/-/-/-/-"/>
    <x v="0"/>
    <n v="2011"/>
    <s v="-/-/-/-"/>
    <s v="Einkauf Gottardi"/>
    <s v="Einkauf Gottardi"/>
    <m/>
    <m/>
    <n v="0"/>
    <n v="0"/>
  </r>
  <r>
    <x v="3"/>
    <x v="13"/>
    <s v="F"/>
    <m/>
    <n v="0"/>
    <x v="0"/>
    <x v="132"/>
    <x v="360"/>
    <x v="3"/>
    <s v="-/-/-/-/-"/>
    <s v="-/-/-/-/-"/>
    <x v="0"/>
    <n v="2011"/>
    <s v="-/-/-/-"/>
    <s v="Einkauf Gottardi"/>
    <s v="Einkauf Gottardi"/>
    <m/>
    <m/>
    <n v="0"/>
    <n v="0"/>
  </r>
  <r>
    <x v="1"/>
    <x v="21"/>
    <s v="F"/>
    <m/>
    <n v="0"/>
    <x v="0"/>
    <x v="346"/>
    <x v="694"/>
    <x v="1"/>
    <s v="2011/2009/-/-/-"/>
    <s v="2027/2014/-/-/-"/>
    <x v="0"/>
    <n v="2009"/>
    <s v="90/90/89-92/-"/>
    <s v="Geschenk?"/>
    <s v="Geschenk?"/>
    <m/>
    <m/>
    <n v="0"/>
    <n v="0"/>
  </r>
  <r>
    <x v="3"/>
    <x v="6"/>
    <s v="I"/>
    <s v="Toscana"/>
    <n v="0"/>
    <x v="0"/>
    <x v="56"/>
    <x v="89"/>
    <x v="5"/>
    <s v="-/2013/-/-/-"/>
    <s v="-/2018/-/-/-"/>
    <x v="0"/>
    <n v="2011"/>
    <s v="-/87/-/-"/>
    <s v="Geschenk Apotheke"/>
    <s v="Geschenk Apotheke"/>
    <m/>
    <m/>
    <n v="0"/>
    <n v="0"/>
  </r>
  <r>
    <x v="1"/>
    <x v="20"/>
    <s v="I"/>
    <s v="Piemont"/>
    <n v="0"/>
    <x v="0"/>
    <x v="347"/>
    <x v="695"/>
    <x v="76"/>
    <s v="2010/2011/2013/-/-"/>
    <s v="2020/2016/2020/-/-"/>
    <x v="0"/>
    <n v="2012"/>
    <s v="86/91/86/-"/>
    <s v="Geschenk Heidi und Otto"/>
    <s v="Geschenk Heidi und Otto"/>
    <m/>
    <m/>
    <n v="0"/>
    <n v="0"/>
  </r>
  <r>
    <x v="3"/>
    <x v="8"/>
    <s v="F"/>
    <m/>
    <n v="0"/>
    <x v="0"/>
    <x v="132"/>
    <x v="696"/>
    <x v="1"/>
    <s v="-/-/-/-/-"/>
    <s v="-/-/-/-/-"/>
    <x v="0"/>
    <n v="2011"/>
    <s v="-/-/-/-"/>
    <s v="Einkauf Gottardi"/>
    <s v="Einkauf Gottardi"/>
    <m/>
    <m/>
    <n v="0"/>
    <n v="0"/>
  </r>
  <r>
    <x v="1"/>
    <x v="5"/>
    <s v="A"/>
    <s v="Burgenland"/>
    <n v="0"/>
    <x v="0"/>
    <x v="348"/>
    <x v="697"/>
    <x v="1"/>
    <s v="-/-/-/-/-"/>
    <s v="-/-/-/-/-"/>
    <x v="0"/>
    <m/>
    <s v="-/-/-/CT89,6"/>
    <m/>
    <m/>
    <m/>
    <m/>
    <n v="0"/>
    <n v="0"/>
  </r>
  <r>
    <x v="1"/>
    <x v="6"/>
    <s v="E"/>
    <m/>
    <n v="3"/>
    <x v="0"/>
    <x v="349"/>
    <x v="698"/>
    <x v="1"/>
    <s v="2014/-/-/-/-"/>
    <s v="2027/-/-/-/-"/>
    <x v="81"/>
    <n v="2015"/>
    <s v="94/-/-/-"/>
    <s v="Mpreis"/>
    <s v="Mpreis"/>
    <m/>
    <m/>
    <n v="45"/>
    <n v="0"/>
  </r>
  <r>
    <x v="1"/>
    <x v="8"/>
    <s v="A"/>
    <s v="Burgenland"/>
    <n v="2"/>
    <x v="0"/>
    <x v="29"/>
    <x v="699"/>
    <x v="1"/>
    <s v="2016/-/-/-/-"/>
    <s v="2025/-/-/-/-"/>
    <x v="76"/>
    <m/>
    <s v="92/-/92/-"/>
    <s v="ARZ"/>
    <s v="ARZ"/>
    <m/>
    <m/>
    <n v="60"/>
    <n v="0"/>
  </r>
  <r>
    <x v="1"/>
    <x v="20"/>
    <s v="I"/>
    <m/>
    <n v="0"/>
    <x v="0"/>
    <x v="350"/>
    <x v="700"/>
    <x v="1"/>
    <s v="-/-/-/-/-"/>
    <s v="-/-/-/-/-"/>
    <x v="0"/>
    <n v="2015"/>
    <s v="-/-/-/-"/>
    <s v="Geschenk Miri&amp;Georg"/>
    <s v="Geschenk Miri&amp;Georg"/>
    <m/>
    <m/>
    <n v="0"/>
    <n v="0"/>
  </r>
  <r>
    <x v="1"/>
    <x v="16"/>
    <s v="F"/>
    <m/>
    <n v="0"/>
    <x v="0"/>
    <x v="54"/>
    <x v="87"/>
    <x v="1"/>
    <s v="-/-/-/-/-"/>
    <s v="-/-/-/-/-"/>
    <x v="0"/>
    <m/>
    <s v="-/-/-/-"/>
    <m/>
    <m/>
    <m/>
    <m/>
    <n v="0"/>
    <n v="0"/>
  </r>
  <r>
    <x v="1"/>
    <x v="6"/>
    <s v="D"/>
    <s v="Baden-Württemberg"/>
    <n v="0"/>
    <x v="0"/>
    <x v="149"/>
    <x v="701"/>
    <x v="32"/>
    <s v="-/-/-/-/-"/>
    <s v="-/-/-/-/-"/>
    <x v="0"/>
    <n v="2015"/>
    <s v="-/-/-/-"/>
    <s v="Geschenk Eltern"/>
    <s v="Geschenk Eltern"/>
    <m/>
    <m/>
    <n v="0"/>
    <n v="0"/>
  </r>
  <r>
    <x v="4"/>
    <x v="5"/>
    <s v="A"/>
    <s v="Steiermark"/>
    <n v="0"/>
    <x v="0"/>
    <x v="351"/>
    <x v="702"/>
    <x v="22"/>
    <s v="-/-/-/-/-"/>
    <s v="-/-/-/-/-"/>
    <x v="0"/>
    <n v="2015"/>
    <s v="-/-/-/-"/>
    <s v="Mitbringsel Helmut"/>
    <s v="Mitbringsel Helmut"/>
    <m/>
    <m/>
    <n v="0"/>
    <n v="0"/>
  </r>
  <r>
    <x v="2"/>
    <x v="21"/>
    <s v="I"/>
    <s v="Veneto"/>
    <n v="1"/>
    <x v="1"/>
    <x v="352"/>
    <x v="703"/>
    <x v="90"/>
    <s v="-/-/-/-/-"/>
    <s v="-/-/-/-/-"/>
    <x v="0"/>
    <m/>
    <s v="-/-/-/-"/>
    <m/>
    <m/>
    <m/>
    <m/>
    <n v="0"/>
    <n v="0"/>
  </r>
  <r>
    <x v="2"/>
    <x v="21"/>
    <s v="A"/>
    <s v="Burgenland"/>
    <n v="1"/>
    <x v="1"/>
    <x v="353"/>
    <x v="704"/>
    <x v="32"/>
    <s v="-/-/-/-/-"/>
    <s v="-/-/-/-/-"/>
    <x v="0"/>
    <m/>
    <s v="-/-/-/-"/>
    <m/>
    <m/>
    <m/>
    <m/>
    <n v="0"/>
    <n v="0"/>
  </r>
  <r>
    <x v="2"/>
    <x v="15"/>
    <s v="I"/>
    <s v="Veneto"/>
    <n v="1"/>
    <x v="1"/>
    <x v="354"/>
    <x v="705"/>
    <x v="91"/>
    <s v="-/-/-/-/-"/>
    <s v="-/-/-/-/-"/>
    <x v="0"/>
    <m/>
    <s v="-/-/-/-"/>
    <m/>
    <m/>
    <m/>
    <m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1" cacheId="16" applyNumberFormats="0" applyBorderFormats="0" applyFontFormats="0" applyPatternFormats="0" applyAlignmentFormats="0" applyWidthHeightFormats="1" dataCaption="Daten" updatedVersion="7" showMultipleLabel="0" showMemberPropertyTips="0" useAutoFormatting="1" itemPrintTitles="1" indent="0" compact="0" compactData="0" gridDropZones="1">
  <location ref="A5:J16" firstHeaderRow="1" firstDataRow="2" firstDataCol="8" rowPageCount="1" colPageCount="1"/>
  <pivotFields count="21">
    <pivotField axis="axisRow" compact="0" outline="0" subtotalTop="0" showAll="0" includeNewItemsInFilter="1" sortType="ascending">
      <items count="12">
        <item m="1" x="10"/>
        <item sd="0" x="8"/>
        <item sd="0" x="1"/>
        <item sd="0" x="5"/>
        <item sd="0" x="9"/>
        <item sd="0" x="3"/>
        <item sd="0" x="6"/>
        <item sd="0" x="2"/>
        <item sd="0" x="4"/>
        <item sd="0" x="7"/>
        <item x="0"/>
        <item t="default"/>
      </items>
    </pivotField>
    <pivotField axis="axisRow" compact="0" outline="0" showAll="0" includeNewItemsInFilter="1" defaultSubtotal="0">
      <items count="32">
        <item sd="0" x="28"/>
        <item sd="0" x="24"/>
        <item sd="0" x="27"/>
        <item sd="0" x="29"/>
        <item sd="0" x="18"/>
        <item sd="0" x="30"/>
        <item sd="0" x="25"/>
        <item sd="0" x="22"/>
        <item sd="0" x="26"/>
        <item sd="0" x="23"/>
        <item sd="0" x="21"/>
        <item sd="0" x="20"/>
        <item x="12"/>
        <item sd="0" x="6"/>
        <item sd="0" x="13"/>
        <item sd="0" x="16"/>
        <item sd="0" x="17"/>
        <item sd="0" x="8"/>
        <item sd="0" x="5"/>
        <item sd="0" x="14"/>
        <item sd="0" x="10"/>
        <item sd="0" x="1"/>
        <item sd="0" x="3"/>
        <item sd="0" x="7"/>
        <item sd="0" x="19"/>
        <item sd="0" x="0"/>
        <item sd="0" x="2"/>
        <item sd="0" m="1" x="31"/>
        <item sd="0" x="4"/>
        <item sd="0" x="11"/>
        <item x="15"/>
        <item x="9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axis="axisPage" dataField="1" compact="0" outline="0" subtotalTop="0" multipleItemSelectionAllowed="1" showAll="0" includeNewItemsInFilter="1">
      <items count="21">
        <item x="1"/>
        <item x="2"/>
        <item x="3"/>
        <item x="4"/>
        <item x="9"/>
        <item x="6"/>
        <item h="1" x="0"/>
        <item m="1" x="17"/>
        <item m="1" x="18"/>
        <item x="5"/>
        <item h="1" x="7"/>
        <item m="1" x="16"/>
        <item m="1" x="12"/>
        <item m="1" x="15"/>
        <item x="8"/>
        <item m="1" x="14"/>
        <item m="1" x="11"/>
        <item m="1" x="10"/>
        <item m="1" x="19"/>
        <item m="1" x="13"/>
        <item t="default"/>
      </items>
    </pivotField>
    <pivotField axis="axisRow" compact="0" outline="0" subtotalTop="0" showAll="0" includeNewItemsInFilter="1" sortType="ascending" defaultSubtotal="0">
      <items count="377">
        <item x="123"/>
        <item x="191"/>
        <item x="353"/>
        <item x="90"/>
        <item x="329"/>
        <item x="316"/>
        <item x="37"/>
        <item x="51"/>
        <item x="120"/>
        <item x="243"/>
        <item x="64"/>
        <item x="22"/>
        <item x="311"/>
        <item x="158"/>
        <item x="103"/>
        <item m="1" x="367"/>
        <item x="188"/>
        <item x="342"/>
        <item x="347"/>
        <item x="314"/>
        <item x="288"/>
        <item x="5"/>
        <item x="237"/>
        <item x="138"/>
        <item x="79"/>
        <item x="271"/>
        <item x="26"/>
        <item x="145"/>
        <item x="224"/>
        <item x="251"/>
        <item x="221"/>
        <item x="41"/>
        <item x="349"/>
        <item x="40"/>
        <item x="55"/>
        <item x="30"/>
        <item x="134"/>
        <item x="182"/>
        <item x="157"/>
        <item m="1" x="374"/>
        <item x="117"/>
        <item x="4"/>
        <item x="84"/>
        <item x="96"/>
        <item x="294"/>
        <item x="312"/>
        <item x="252"/>
        <item x="250"/>
        <item x="135"/>
        <item m="1" x="371"/>
        <item x="245"/>
        <item x="126"/>
        <item x="292"/>
        <item x="313"/>
        <item x="291"/>
        <item x="198"/>
        <item x="290"/>
        <item m="1" x="373"/>
        <item x="8"/>
        <item x="284"/>
        <item x="102"/>
        <item x="207"/>
        <item m="1" x="366"/>
        <item x="68"/>
        <item m="1" x="375"/>
        <item x="6"/>
        <item x="258"/>
        <item x="335"/>
        <item m="1" x="369"/>
        <item x="160"/>
        <item x="99"/>
        <item x="223"/>
        <item x="338"/>
        <item x="206"/>
        <item x="167"/>
        <item x="344"/>
        <item x="162"/>
        <item x="1"/>
        <item x="339"/>
        <item x="340"/>
        <item x="346"/>
        <item x="295"/>
        <item x="220"/>
        <item x="124"/>
        <item x="234"/>
        <item x="277"/>
        <item x="279"/>
        <item x="165"/>
        <item x="115"/>
        <item m="1" x="363"/>
        <item x="18"/>
        <item x="95"/>
        <item x="226"/>
        <item x="331"/>
        <item m="1" x="361"/>
        <item x="42"/>
        <item x="318"/>
        <item x="173"/>
        <item x="88"/>
        <item x="240"/>
        <item x="241"/>
        <item x="193"/>
        <item x="155"/>
        <item x="257"/>
        <item x="239"/>
        <item x="168"/>
        <item x="283"/>
        <item x="255"/>
        <item x="261"/>
        <item x="278"/>
        <item x="282"/>
        <item x="260"/>
        <item x="171"/>
        <item x="281"/>
        <item x="65"/>
        <item x="163"/>
        <item m="1" x="372"/>
        <item x="280"/>
        <item x="44"/>
        <item x="98"/>
        <item x="50"/>
        <item m="1" x="360"/>
        <item x="106"/>
        <item x="76"/>
        <item x="87"/>
        <item x="201"/>
        <item x="74"/>
        <item x="23"/>
        <item x="58"/>
        <item x="246"/>
        <item x="169"/>
        <item x="69"/>
        <item x="100"/>
        <item x="70"/>
        <item x="298"/>
        <item x="14"/>
        <item x="39"/>
        <item x="333"/>
        <item x="230"/>
        <item x="130"/>
        <item x="7"/>
        <item x="332"/>
        <item x="156"/>
        <item x="242"/>
        <item x="228"/>
        <item x="269"/>
        <item x="320"/>
        <item x="209"/>
        <item x="202"/>
        <item x="307"/>
        <item x="299"/>
        <item x="286"/>
        <item x="73"/>
        <item x="235"/>
        <item x="125"/>
        <item x="121"/>
        <item x="122"/>
        <item x="16"/>
        <item x="345"/>
        <item x="72"/>
        <item x="266"/>
        <item x="105"/>
        <item x="213"/>
        <item x="305"/>
        <item x="34"/>
        <item x="247"/>
        <item x="110"/>
        <item x="62"/>
        <item x="218"/>
        <item x="195"/>
        <item x="113"/>
        <item x="285"/>
        <item x="229"/>
        <item x="236"/>
        <item x="104"/>
        <item x="232"/>
        <item x="45"/>
        <item x="17"/>
        <item x="78"/>
        <item m="1" x="376"/>
        <item x="31"/>
        <item x="71"/>
        <item x="101"/>
        <item x="75"/>
        <item x="142"/>
        <item x="43"/>
        <item x="57"/>
        <item x="147"/>
        <item x="181"/>
        <item x="35"/>
        <item x="319"/>
        <item x="119"/>
        <item x="233"/>
        <item x="254"/>
        <item x="63"/>
        <item x="53"/>
        <item x="139"/>
        <item x="33"/>
        <item x="52"/>
        <item x="25"/>
        <item x="186"/>
        <item x="183"/>
        <item x="36"/>
        <item x="137"/>
        <item x="28"/>
        <item x="149"/>
        <item x="150"/>
        <item x="200"/>
        <item x="153"/>
        <item x="337"/>
        <item x="108"/>
        <item x="177"/>
        <item m="1" x="357"/>
        <item x="203"/>
        <item x="225"/>
        <item x="330"/>
        <item x="94"/>
        <item x="336"/>
        <item x="184"/>
        <item x="83"/>
        <item x="196"/>
        <item x="151"/>
        <item x="175"/>
        <item x="194"/>
        <item x="66"/>
        <item x="326"/>
        <item x="309"/>
        <item m="1" x="356"/>
        <item x="164"/>
        <item x="54"/>
        <item x="107"/>
        <item x="263"/>
        <item x="328"/>
        <item x="321"/>
        <item x="265"/>
        <item x="293"/>
        <item x="322"/>
        <item x="89"/>
        <item x="166"/>
        <item x="114"/>
        <item x="187"/>
        <item x="323"/>
        <item x="262"/>
        <item x="29"/>
        <item x="249"/>
        <item x="172"/>
        <item x="216"/>
        <item x="13"/>
        <item x="215"/>
        <item x="208"/>
        <item x="3"/>
        <item x="350"/>
        <item x="15"/>
        <item x="127"/>
        <item x="267"/>
        <item x="112"/>
        <item x="222"/>
        <item x="297"/>
        <item m="1" x="365"/>
        <item x="132"/>
        <item x="11"/>
        <item x="301"/>
        <item m="1" x="355"/>
        <item x="268"/>
        <item x="80"/>
        <item x="131"/>
        <item x="109"/>
        <item x="270"/>
        <item x="180"/>
        <item x="264"/>
        <item x="210"/>
        <item x="61"/>
        <item x="154"/>
        <item x="238"/>
        <item x="192"/>
        <item x="304"/>
        <item x="211"/>
        <item x="256"/>
        <item x="9"/>
        <item x="118"/>
        <item x="144"/>
        <item x="303"/>
        <item x="143"/>
        <item x="272"/>
        <item x="227"/>
        <item x="273"/>
        <item x="77"/>
        <item x="82"/>
        <item m="1" x="362"/>
        <item x="141"/>
        <item x="259"/>
        <item x="179"/>
        <item x="19"/>
        <item x="116"/>
        <item x="205"/>
        <item x="296"/>
        <item x="59"/>
        <item x="128"/>
        <item m="1" x="364"/>
        <item x="49"/>
        <item x="189"/>
        <item m="1" x="358"/>
        <item x="244"/>
        <item x="27"/>
        <item x="67"/>
        <item x="146"/>
        <item x="10"/>
        <item x="148"/>
        <item x="341"/>
        <item x="300"/>
        <item x="190"/>
        <item x="47"/>
        <item x="21"/>
        <item x="111"/>
        <item x="217"/>
        <item x="343"/>
        <item x="38"/>
        <item x="170"/>
        <item x="20"/>
        <item x="136"/>
        <item x="93"/>
        <item x="317"/>
        <item x="176"/>
        <item x="334"/>
        <item x="348"/>
        <item x="133"/>
        <item m="1" x="368"/>
        <item x="231"/>
        <item x="46"/>
        <item m="1" x="370"/>
        <item x="204"/>
        <item x="289"/>
        <item x="327"/>
        <item x="275"/>
        <item x="248"/>
        <item x="32"/>
        <item x="310"/>
        <item x="214"/>
        <item x="199"/>
        <item x="306"/>
        <item x="174"/>
        <item x="253"/>
        <item x="197"/>
        <item x="351"/>
        <item x="140"/>
        <item x="178"/>
        <item x="159"/>
        <item x="219"/>
        <item x="81"/>
        <item x="274"/>
        <item x="324"/>
        <item x="161"/>
        <item x="129"/>
        <item x="56"/>
        <item x="325"/>
        <item x="212"/>
        <item x="86"/>
        <item x="354"/>
        <item x="2"/>
        <item x="308"/>
        <item x="91"/>
        <item x="315"/>
        <item x="92"/>
        <item x="12"/>
        <item x="302"/>
        <item x="276"/>
        <item x="352"/>
        <item x="85"/>
        <item x="97"/>
        <item x="48"/>
        <item x="152"/>
        <item x="185"/>
        <item m="1" x="359"/>
        <item x="287"/>
        <item x="24"/>
        <item x="60"/>
        <item x="0"/>
      </items>
    </pivotField>
    <pivotField axis="axisRow" compact="0" outline="0" subtotalTop="0" showAll="0" includeNewItemsInFilter="1" sortType="ascending" defaultSubtotal="0">
      <items count="706">
        <item x="140"/>
        <item x="299"/>
        <item x="27"/>
        <item x="69"/>
        <item x="22"/>
        <item x="258"/>
        <item x="280"/>
        <item x="465"/>
        <item x="658"/>
        <item x="449"/>
        <item x="643"/>
        <item x="313"/>
        <item x="28"/>
        <item x="121"/>
        <item x="54"/>
        <item x="410"/>
        <item x="464"/>
        <item x="75"/>
        <item x="182"/>
        <item x="404"/>
        <item x="577"/>
        <item x="398"/>
        <item x="538"/>
        <item x="559"/>
        <item x="640"/>
        <item x="591"/>
        <item x="469"/>
        <item x="40"/>
        <item x="452"/>
        <item x="356"/>
        <item x="530"/>
        <item x="527"/>
        <item x="529"/>
        <item x="522"/>
        <item x="194"/>
        <item x="491"/>
        <item x="159"/>
        <item x="243"/>
        <item x="244"/>
        <item x="342"/>
        <item x="94"/>
        <item x="589"/>
        <item x="415"/>
        <item x="251"/>
        <item x="675"/>
        <item x="695"/>
        <item x="436"/>
        <item x="6"/>
        <item x="8"/>
        <item x="7"/>
        <item x="217"/>
        <item x="246"/>
        <item x="74"/>
        <item x="186"/>
        <item x="422"/>
        <item x="418"/>
        <item x="602"/>
        <item x="157"/>
        <item x="536"/>
        <item x="657"/>
        <item x="697"/>
        <item x="120"/>
        <item x="704"/>
        <item x="500"/>
        <item x="370"/>
        <item x="227"/>
        <item x="57"/>
        <item x="141"/>
        <item x="273"/>
        <item x="88"/>
        <item x="168"/>
        <item x="237"/>
        <item x="155"/>
        <item x="136"/>
        <item x="646"/>
        <item x="451"/>
        <item x="383"/>
        <item x="304"/>
        <item x="384"/>
        <item x="425"/>
        <item x="111"/>
        <item x="248"/>
        <item x="126"/>
        <item x="689"/>
        <item x="579"/>
        <item x="162"/>
        <item x="325"/>
        <item x="230"/>
        <item x="49"/>
        <item x="673"/>
        <item x="240"/>
        <item x="502"/>
        <item x="368"/>
        <item x="638"/>
        <item x="145"/>
        <item x="265"/>
        <item x="264"/>
        <item x="600"/>
        <item x="379"/>
        <item x="173"/>
        <item x="628"/>
        <item x="629"/>
        <item x="569"/>
        <item x="570"/>
        <item x="77"/>
        <item x="637"/>
        <item x="193"/>
        <item x="127"/>
        <item x="184"/>
        <item x="118"/>
        <item x="431"/>
        <item x="46"/>
        <item x="15"/>
        <item x="438"/>
        <item x="224"/>
        <item x="319"/>
        <item x="318"/>
        <item x="590"/>
        <item x="247"/>
        <item x="488"/>
        <item x="616"/>
        <item x="19"/>
        <item x="584"/>
        <item x="117"/>
        <item x="519"/>
        <item x="290"/>
        <item x="239"/>
        <item x="495"/>
        <item x="295"/>
        <item x="512"/>
        <item x="260"/>
        <item x="691"/>
        <item x="330"/>
        <item x="256"/>
        <item x="1"/>
        <item x="694"/>
        <item x="257"/>
        <item x="259"/>
        <item x="90"/>
        <item x="4"/>
        <item x="687"/>
        <item x="99"/>
        <item x="104"/>
        <item x="253"/>
        <item x="105"/>
        <item x="5"/>
        <item x="203"/>
        <item x="534"/>
        <item x="102"/>
        <item x="218"/>
        <item x="635"/>
        <item x="468"/>
        <item x="255"/>
        <item x="467"/>
        <item x="274"/>
        <item x="152"/>
        <item x="20"/>
        <item x="250"/>
        <item x="514"/>
        <item x="501"/>
        <item x="211"/>
        <item x="138"/>
        <item x="81"/>
        <item x="537"/>
        <item x="96"/>
        <item x="612"/>
        <item x="685"/>
        <item x="153"/>
        <item x="557"/>
        <item x="693"/>
        <item x="9"/>
        <item x="610"/>
        <item x="175"/>
        <item x="578"/>
        <item x="505"/>
        <item x="417"/>
        <item x="539"/>
        <item x="548"/>
        <item x="541"/>
        <item x="551"/>
        <item x="254"/>
        <item x="493"/>
        <item sd="0" x="483"/>
        <item x="176"/>
        <item x="542"/>
        <item x="60"/>
        <item x="30"/>
        <item x="110"/>
        <item x="603"/>
        <item x="606"/>
        <item x="479"/>
        <item x="686"/>
        <item x="262"/>
        <item x="222"/>
        <item x="524"/>
        <item x="447"/>
        <item x="645"/>
        <item x="641"/>
        <item x="302"/>
        <item x="323"/>
        <item x="2"/>
        <item x="361"/>
        <item x="434"/>
        <item x="394"/>
        <item x="287"/>
        <item x="34"/>
        <item x="32"/>
        <item x="31"/>
        <item x="221"/>
        <item x="388"/>
        <item x="389"/>
        <item x="134"/>
        <item x="391"/>
        <item x="387"/>
        <item x="386"/>
        <item x="390"/>
        <item x="191"/>
        <item x="192"/>
        <item x="385"/>
        <item x="595"/>
        <item x="158"/>
        <item x="340"/>
        <item x="653"/>
        <item x="652"/>
        <item x="650"/>
        <item x="412"/>
        <item x="413"/>
        <item x="656"/>
        <item x="151"/>
        <item x="598"/>
        <item x="16"/>
        <item x="84"/>
        <item x="108"/>
        <item x="179"/>
        <item x="98"/>
        <item x="210"/>
        <item x="83"/>
        <item x="66"/>
        <item x="460"/>
        <item x="426"/>
        <item x="202"/>
        <item x="201"/>
        <item x="568"/>
        <item x="574"/>
        <item x="580"/>
        <item x="474"/>
        <item x="226"/>
        <item x="620"/>
        <item x="441"/>
        <item x="437"/>
        <item x="219"/>
        <item x="672"/>
        <item x="270"/>
        <item x="269"/>
        <item x="272"/>
        <item x="267"/>
        <item x="266"/>
        <item x="271"/>
        <item x="268"/>
        <item x="63"/>
        <item x="506"/>
        <item x="455"/>
        <item x="684"/>
        <item x="188"/>
        <item x="167"/>
        <item x="492"/>
        <item x="688"/>
        <item x="363"/>
        <item x="377"/>
        <item x="278"/>
        <item x="503"/>
        <item x="357"/>
        <item x="453"/>
        <item x="494"/>
        <item x="43"/>
        <item x="521"/>
        <item x="149"/>
        <item x="53"/>
        <item x="119"/>
        <item x="423"/>
        <item x="395"/>
        <item x="567"/>
        <item x="622"/>
        <item x="106"/>
        <item x="213"/>
        <item x="103"/>
        <item x="442"/>
        <item x="133"/>
        <item x="56"/>
        <item x="676"/>
        <item x="337"/>
        <item x="664"/>
        <item x="520"/>
        <item x="459"/>
        <item x="369"/>
        <item x="307"/>
        <item x="36"/>
        <item x="62"/>
        <item x="282"/>
        <item x="604"/>
        <item x="507"/>
        <item x="51"/>
        <item x="231"/>
        <item x="101"/>
        <item x="358"/>
        <item x="79"/>
        <item x="440"/>
        <item x="48"/>
        <item x="50"/>
        <item x="466"/>
        <item x="381"/>
        <item x="286"/>
        <item x="160"/>
        <item x="375"/>
        <item x="195"/>
        <item x="444"/>
        <item x="683"/>
        <item x="276"/>
        <item x="411"/>
        <item x="25"/>
        <item x="670"/>
        <item x="82"/>
        <item x="236"/>
        <item x="439"/>
        <item x="146"/>
        <item x="496"/>
        <item x="311"/>
        <item x="200"/>
        <item x="44"/>
        <item x="86"/>
        <item x="692"/>
        <item x="281"/>
        <item x="324"/>
        <item x="510"/>
        <item x="169"/>
        <item x="409"/>
        <item x="490"/>
        <item x="586"/>
        <item x="275"/>
        <item x="164"/>
        <item x="636"/>
        <item x="52"/>
        <item x="504"/>
        <item x="306"/>
        <item x="87"/>
        <item x="190"/>
        <item x="14"/>
        <item x="618"/>
        <item x="421"/>
        <item x="655"/>
        <item x="508"/>
        <item x="309"/>
        <item x="679"/>
        <item x="67"/>
        <item x="593"/>
        <item x="596"/>
        <item x="575"/>
        <item x="163"/>
        <item x="576"/>
        <item x="183"/>
        <item x="560"/>
        <item x="547"/>
        <item x="225"/>
        <item x="107"/>
        <item x="428"/>
        <item x="392"/>
        <item x="137"/>
        <item x="341"/>
        <item x="125"/>
        <item x="115"/>
        <item x="489"/>
        <item x="308"/>
        <item x="564"/>
        <item x="166"/>
        <item x="424"/>
        <item x="555"/>
        <item x="241"/>
        <item x="310"/>
        <item x="475"/>
        <item x="17"/>
        <item x="209"/>
        <item x="317"/>
        <item x="367"/>
        <item x="233"/>
        <item x="498"/>
        <item x="513"/>
        <item x="144"/>
        <item x="187"/>
        <item x="64"/>
        <item x="47"/>
        <item x="594"/>
        <item x="263"/>
        <item x="261"/>
        <item x="405"/>
        <item x="10"/>
        <item x="457"/>
        <item x="180"/>
        <item x="97"/>
        <item x="482"/>
        <item x="380"/>
        <item x="289"/>
        <item x="587"/>
        <item x="588"/>
        <item x="660"/>
        <item x="172"/>
        <item x="473"/>
        <item x="305"/>
        <item x="558"/>
        <item x="303"/>
        <item x="232"/>
        <item x="198"/>
        <item x="601"/>
        <item x="92"/>
        <item x="533"/>
        <item x="582"/>
        <item x="352"/>
        <item x="29"/>
        <item x="139"/>
        <item x="128"/>
        <item x="129"/>
        <item x="131"/>
        <item x="345"/>
        <item x="130"/>
        <item x="648"/>
        <item x="544"/>
        <item x="116"/>
        <item x="315"/>
        <item x="461"/>
        <item x="12"/>
        <item x="362"/>
        <item x="26"/>
        <item x="677"/>
        <item x="702"/>
        <item x="661"/>
        <item x="402"/>
        <item x="403"/>
        <item x="546"/>
        <item x="545"/>
        <item x="543"/>
        <item x="486"/>
        <item x="487"/>
        <item x="326"/>
        <item x="23"/>
        <item x="659"/>
        <item x="327"/>
        <item x="678"/>
        <item x="170"/>
        <item x="470"/>
        <item x="515"/>
        <item x="516"/>
        <item x="21"/>
        <item x="523"/>
        <item x="399"/>
        <item x="123"/>
        <item x="705"/>
        <item x="611"/>
        <item x="427"/>
        <item x="573"/>
        <item x="671"/>
        <item x="353"/>
        <item x="433"/>
        <item x="71"/>
        <item x="285"/>
        <item x="665"/>
        <item x="644"/>
        <item x="150"/>
        <item x="89"/>
        <item x="419"/>
        <item x="408"/>
        <item x="346"/>
        <item x="147"/>
        <item x="509"/>
        <item x="583"/>
        <item x="215"/>
        <item x="462"/>
        <item x="445"/>
        <item x="70"/>
        <item x="642"/>
        <item x="614"/>
        <item x="609"/>
        <item x="212"/>
        <item x="348"/>
        <item x="328"/>
        <item x="336"/>
        <item x="382"/>
        <item x="335"/>
        <item x="249"/>
        <item x="112"/>
        <item x="561"/>
        <item x="24"/>
        <item x="552"/>
        <item x="316"/>
        <item x="592"/>
        <item x="196"/>
        <item x="703"/>
        <item x="627"/>
        <item x="448"/>
        <item x="39"/>
        <item x="143"/>
        <item x="406"/>
        <item x="234"/>
        <item x="485"/>
        <item x="347"/>
        <item x="556"/>
        <item x="472"/>
        <item x="696"/>
        <item x="540"/>
        <item x="42"/>
        <item x="177"/>
        <item x="681"/>
        <item x="171"/>
        <item x="242"/>
        <item x="639"/>
        <item x="463"/>
        <item x="296"/>
        <item x="229"/>
        <item x="372"/>
        <item x="156"/>
        <item x="298"/>
        <item x="297"/>
        <item x="351"/>
        <item x="477"/>
        <item x="252"/>
        <item x="517"/>
        <item x="454"/>
        <item x="518"/>
        <item x="277"/>
        <item x="585"/>
        <item x="626"/>
        <item x="430"/>
        <item x="76"/>
        <item x="100"/>
        <item x="178"/>
        <item x="699"/>
        <item x="497"/>
        <item x="549"/>
        <item x="18"/>
        <item x="207"/>
        <item x="165"/>
        <item x="364"/>
        <item x="58"/>
        <item x="320"/>
        <item x="407"/>
        <item x="55"/>
        <item x="301"/>
        <item x="355"/>
        <item x="525"/>
        <item x="526"/>
        <item x="663"/>
        <item x="649"/>
        <item x="456"/>
        <item x="446"/>
        <item x="65"/>
        <item x="13"/>
        <item x="531"/>
        <item x="185"/>
        <item x="378"/>
        <item x="124"/>
        <item x="674"/>
        <item x="142"/>
        <item x="617"/>
        <item x="581"/>
        <item x="314"/>
        <item x="471"/>
        <item x="41"/>
        <item x="291"/>
        <item x="294"/>
        <item x="480"/>
        <item x="154"/>
        <item x="288"/>
        <item x="238"/>
        <item x="499"/>
        <item x="511"/>
        <item x="292"/>
        <item x="181"/>
        <item x="235"/>
        <item x="572"/>
        <item x="135"/>
        <item x="35"/>
        <item x="458"/>
        <item x="651"/>
        <item x="484"/>
        <item x="45"/>
        <item x="698"/>
        <item x="535"/>
        <item x="432"/>
        <item x="690"/>
        <item x="284"/>
        <item x="608"/>
        <item x="91"/>
        <item x="668"/>
        <item x="669"/>
        <item x="199"/>
        <item x="562"/>
        <item x="563"/>
        <item x="80"/>
        <item x="33"/>
        <item x="701"/>
        <item x="654"/>
        <item x="554"/>
        <item x="416"/>
        <item x="68"/>
        <item x="331"/>
        <item x="599"/>
        <item x="478"/>
        <item x="349"/>
        <item x="205"/>
        <item x="59"/>
        <item x="322"/>
        <item x="666"/>
        <item x="338"/>
        <item x="38"/>
        <item x="550"/>
        <item x="228"/>
        <item x="682"/>
        <item x="373"/>
        <item x="374"/>
        <item x="647"/>
        <item x="420"/>
        <item x="339"/>
        <item x="279"/>
        <item x="393"/>
        <item x="371"/>
        <item x="223"/>
        <item x="354"/>
        <item x="220"/>
        <item x="197"/>
        <item x="623"/>
        <item x="321"/>
        <item x="414"/>
        <item x="293"/>
        <item x="3"/>
        <item x="122"/>
        <item x="376"/>
        <item x="429"/>
        <item x="667"/>
        <item x="566"/>
        <item x="333"/>
        <item x="662"/>
        <item x="360"/>
        <item x="245"/>
        <item x="72"/>
        <item x="450"/>
        <item x="605"/>
        <item x="85"/>
        <item x="443"/>
        <item x="93"/>
        <item x="283"/>
        <item x="312"/>
        <item x="700"/>
        <item x="607"/>
        <item x="365"/>
        <item x="61"/>
        <item x="621"/>
        <item x="397"/>
        <item x="332"/>
        <item x="206"/>
        <item x="204"/>
        <item x="528"/>
        <item x="613"/>
        <item x="109"/>
        <item x="631"/>
        <item x="532"/>
        <item x="630"/>
        <item x="634"/>
        <item x="632"/>
        <item x="633"/>
        <item x="37"/>
        <item x="565"/>
        <item x="189"/>
        <item x="343"/>
        <item x="571"/>
        <item x="113"/>
        <item x="597"/>
        <item x="400"/>
        <item x="344"/>
        <item x="625"/>
        <item x="624"/>
        <item x="334"/>
        <item x="78"/>
        <item x="11"/>
        <item x="95"/>
        <item x="174"/>
        <item x="214"/>
        <item x="73"/>
        <item x="132"/>
        <item x="615"/>
        <item x="329"/>
        <item x="148"/>
        <item x="401"/>
        <item x="114"/>
        <item x="216"/>
        <item x="161"/>
        <item x="619"/>
        <item x="481"/>
        <item x="366"/>
        <item x="553"/>
        <item x="435"/>
        <item x="350"/>
        <item x="476"/>
        <item x="396"/>
        <item x="300"/>
        <item x="208"/>
        <item x="359"/>
        <item x="680"/>
        <item x="0"/>
      </items>
    </pivotField>
    <pivotField axis="axisRow" compact="0" outline="0" subtotalTop="0" showAll="0" includeNewItemsInFilter="1" defaultSubtotal="0">
      <items count="97">
        <item m="1" x="96"/>
        <item x="40"/>
        <item x="77"/>
        <item x="24"/>
        <item x="73"/>
        <item x="50"/>
        <item x="43"/>
        <item x="4"/>
        <item x="47"/>
        <item x="81"/>
        <item x="79"/>
        <item x="49"/>
        <item x="37"/>
        <item x="22"/>
        <item x="39"/>
        <item x="62"/>
        <item x="66"/>
        <item x="1"/>
        <item x="6"/>
        <item x="70"/>
        <item x="60"/>
        <item x="28"/>
        <item x="2"/>
        <item x="58"/>
        <item x="21"/>
        <item x="31"/>
        <item x="20"/>
        <item x="64"/>
        <item m="1" x="93"/>
        <item x="54"/>
        <item x="16"/>
        <item x="19"/>
        <item x="17"/>
        <item x="38"/>
        <item x="85"/>
        <item x="65"/>
        <item x="91"/>
        <item x="3"/>
        <item x="67"/>
        <item x="89"/>
        <item x="46"/>
        <item x="71"/>
        <item m="1" x="92"/>
        <item x="57"/>
        <item x="56"/>
        <item x="76"/>
        <item x="61"/>
        <item x="26"/>
        <item x="88"/>
        <item x="78"/>
        <item x="59"/>
        <item x="80"/>
        <item m="1" x="95"/>
        <item x="32"/>
        <item x="10"/>
        <item x="90"/>
        <item x="84"/>
        <item x="86"/>
        <item x="25"/>
        <item x="30"/>
        <item x="45"/>
        <item x="8"/>
        <item x="5"/>
        <item x="75"/>
        <item x="15"/>
        <item x="55"/>
        <item x="53"/>
        <item x="12"/>
        <item x="63"/>
        <item x="7"/>
        <item x="48"/>
        <item x="69"/>
        <item x="82"/>
        <item x="68"/>
        <item x="72"/>
        <item x="44"/>
        <item x="74"/>
        <item x="83"/>
        <item x="87"/>
        <item x="51"/>
        <item x="18"/>
        <item x="52"/>
        <item x="23"/>
        <item x="0"/>
        <item x="42"/>
        <item x="13"/>
        <item x="41"/>
        <item x="35"/>
        <item x="36"/>
        <item m="1" x="94"/>
        <item x="33"/>
        <item x="34"/>
        <item x="29"/>
        <item x="27"/>
        <item x="11"/>
        <item x="9"/>
        <item x="14"/>
      </items>
    </pivotField>
    <pivotField axis="axisRow" compact="0" outline="0" showAll="0" includeNewItemsInFilter="1" defaultSubtotal="0">
      <items count="221">
        <item x="1"/>
        <item x="178"/>
        <item m="1" x="220"/>
        <item x="59"/>
        <item x="14"/>
        <item x="203"/>
        <item x="150"/>
        <item x="170"/>
        <item x="162"/>
        <item x="177"/>
        <item x="147"/>
        <item x="26"/>
        <item x="28"/>
        <item x="52"/>
        <item x="53"/>
        <item x="33"/>
        <item x="30"/>
        <item x="176"/>
        <item x="123"/>
        <item x="169"/>
        <item x="129"/>
        <item x="156"/>
        <item x="117"/>
        <item x="106"/>
        <item x="108"/>
        <item x="200"/>
        <item x="153"/>
        <item x="195"/>
        <item x="194"/>
        <item x="163"/>
        <item x="172"/>
        <item x="179"/>
        <item x="130"/>
        <item x="180"/>
        <item x="142"/>
        <item x="165"/>
        <item x="167"/>
        <item x="154"/>
        <item x="132"/>
        <item x="140"/>
        <item x="80"/>
        <item x="122"/>
        <item x="83"/>
        <item x="115"/>
        <item x="64"/>
        <item x="77"/>
        <item x="62"/>
        <item x="45"/>
        <item x="7"/>
        <item x="9"/>
        <item x="209"/>
        <item x="206"/>
        <item x="208"/>
        <item x="207"/>
        <item x="204"/>
        <item x="205"/>
        <item x="171"/>
        <item x="202"/>
        <item x="201"/>
        <item x="197"/>
        <item x="186"/>
        <item x="166"/>
        <item x="189"/>
        <item x="183"/>
        <item x="211"/>
        <item x="185"/>
        <item x="210"/>
        <item x="193"/>
        <item x="198"/>
        <item x="199"/>
        <item x="188"/>
        <item x="196"/>
        <item x="187"/>
        <item x="184"/>
        <item x="191"/>
        <item x="192"/>
        <item x="181"/>
        <item x="190"/>
        <item x="164"/>
        <item x="173"/>
        <item x="174"/>
        <item x="182"/>
        <item x="161"/>
        <item x="152"/>
        <item x="151"/>
        <item x="175"/>
        <item x="145"/>
        <item x="146"/>
        <item x="158"/>
        <item x="168"/>
        <item x="148"/>
        <item x="159"/>
        <item x="88"/>
        <item x="93"/>
        <item x="138"/>
        <item x="121"/>
        <item x="136"/>
        <item x="155"/>
        <item x="114"/>
        <item x="160"/>
        <item x="120"/>
        <item x="131"/>
        <item x="143"/>
        <item x="133"/>
        <item x="134"/>
        <item x="60"/>
        <item x="94"/>
        <item x="135"/>
        <item x="112"/>
        <item x="127"/>
        <item x="141"/>
        <item x="144"/>
        <item x="111"/>
        <item x="124"/>
        <item x="149"/>
        <item x="110"/>
        <item x="43"/>
        <item x="116"/>
        <item x="86"/>
        <item x="119"/>
        <item x="97"/>
        <item x="98"/>
        <item x="63"/>
        <item x="79"/>
        <item x="41"/>
        <item x="32"/>
        <item x="107"/>
        <item x="139"/>
        <item x="68"/>
        <item x="81"/>
        <item x="89"/>
        <item x="78"/>
        <item x="90"/>
        <item x="18"/>
        <item x="50"/>
        <item x="91"/>
        <item x="100"/>
        <item x="99"/>
        <item x="92"/>
        <item m="1" x="216"/>
        <item x="3"/>
        <item x="31"/>
        <item x="19"/>
        <item x="113"/>
        <item m="1" x="215"/>
        <item x="67"/>
        <item x="66"/>
        <item m="1" x="219"/>
        <item x="27"/>
        <item x="37"/>
        <item x="25"/>
        <item x="38"/>
        <item m="1" x="218"/>
        <item x="73"/>
        <item m="1" x="212"/>
        <item x="96"/>
        <item x="95"/>
        <item x="2"/>
        <item x="65"/>
        <item m="1" x="213"/>
        <item x="5"/>
        <item x="39"/>
        <item x="40"/>
        <item x="58"/>
        <item x="44"/>
        <item x="55"/>
        <item x="56"/>
        <item x="54"/>
        <item x="57"/>
        <item x="87"/>
        <item m="1" x="217"/>
        <item x="101"/>
        <item x="102"/>
        <item x="137"/>
        <item x="105"/>
        <item x="103"/>
        <item x="0"/>
        <item x="20"/>
        <item x="23"/>
        <item m="1" x="214"/>
        <item x="29"/>
        <item x="42"/>
        <item x="46"/>
        <item x="47"/>
        <item x="48"/>
        <item x="24"/>
        <item x="72"/>
        <item x="74"/>
        <item x="75"/>
        <item x="76"/>
        <item x="82"/>
        <item x="109"/>
        <item x="118"/>
        <item x="125"/>
        <item x="126"/>
        <item x="157"/>
        <item x="34"/>
        <item x="84"/>
        <item x="70"/>
        <item x="71"/>
        <item x="85"/>
        <item x="128"/>
        <item x="21"/>
        <item x="22"/>
        <item x="61"/>
        <item x="35"/>
        <item x="36"/>
        <item x="49"/>
        <item x="51"/>
        <item x="69"/>
        <item x="15"/>
        <item x="11"/>
        <item x="16"/>
        <item x="17"/>
        <item x="104"/>
        <item x="12"/>
        <item x="13"/>
        <item x="4"/>
        <item x="6"/>
        <item x="8"/>
        <item x="10"/>
      </items>
    </pivotField>
    <pivotField axis="axisRow" compact="0" outline="0" showAll="0" includeNewItemsInFilter="1">
      <items count="300">
        <item x="1"/>
        <item x="233"/>
        <item m="1" x="296"/>
        <item x="62"/>
        <item x="69"/>
        <item x="232"/>
        <item x="191"/>
        <item x="61"/>
        <item x="27"/>
        <item x="59"/>
        <item x="131"/>
        <item x="96"/>
        <item x="60"/>
        <item m="1" x="290"/>
        <item x="25"/>
        <item x="75"/>
        <item x="194"/>
        <item x="31"/>
        <item m="1" x="292"/>
        <item x="268"/>
        <item x="202"/>
        <item x="220"/>
        <item x="158"/>
        <item x="173"/>
        <item x="132"/>
        <item x="240"/>
        <item x="222"/>
        <item x="212"/>
        <item x="142"/>
        <item x="157"/>
        <item x="166"/>
        <item x="155"/>
        <item x="184"/>
        <item x="262"/>
        <item x="197"/>
        <item x="252"/>
        <item x="221"/>
        <item x="213"/>
        <item x="215"/>
        <item x="234"/>
        <item x="169"/>
        <item x="174"/>
        <item x="235"/>
        <item x="128"/>
        <item x="251"/>
        <item x="72"/>
        <item x="200"/>
        <item x="148"/>
        <item x="176"/>
        <item x="177"/>
        <item x="211"/>
        <item x="93"/>
        <item x="216"/>
        <item x="186"/>
        <item x="92"/>
        <item x="156"/>
        <item x="218"/>
        <item x="91"/>
        <item x="74"/>
        <item x="127"/>
        <item x="103"/>
        <item x="7"/>
        <item x="147"/>
        <item x="46"/>
        <item x="105"/>
        <item x="270"/>
        <item x="271"/>
        <item x="261"/>
        <item x="264"/>
        <item x="255"/>
        <item x="272"/>
        <item x="257"/>
        <item x="243"/>
        <item x="256"/>
        <item x="245"/>
        <item x="214"/>
        <item x="258"/>
        <item x="229"/>
        <item x="269"/>
        <item x="224"/>
        <item x="227"/>
        <item x="226"/>
        <item x="230"/>
        <item x="267"/>
        <item x="225"/>
        <item x="210"/>
        <item x="228"/>
        <item x="265"/>
        <item x="239"/>
        <item x="242"/>
        <item x="253"/>
        <item x="205"/>
        <item x="118"/>
        <item x="238"/>
        <item x="250"/>
        <item x="249"/>
        <item x="241"/>
        <item x="117"/>
        <item x="217"/>
        <item x="203"/>
        <item x="145"/>
        <item x="164"/>
        <item x="236"/>
        <item x="223"/>
        <item x="99"/>
        <item x="175"/>
        <item x="168"/>
        <item x="171"/>
        <item x="263"/>
        <item x="274"/>
        <item x="146"/>
        <item x="170"/>
        <item x="151"/>
        <item x="98"/>
        <item x="201"/>
        <item x="254"/>
        <item x="259"/>
        <item x="70"/>
        <item x="180"/>
        <item x="154"/>
        <item x="181"/>
        <item x="165"/>
        <item x="190"/>
        <item x="266"/>
        <item x="187"/>
        <item x="246"/>
        <item x="248"/>
        <item x="178"/>
        <item x="114"/>
        <item x="247"/>
        <item x="192"/>
        <item x="83"/>
        <item x="28"/>
        <item x="183"/>
        <item x="78"/>
        <item x="153"/>
        <item x="77"/>
        <item x="208"/>
        <item x="134"/>
        <item x="21"/>
        <item x="162"/>
        <item x="139"/>
        <item x="133"/>
        <item x="159"/>
        <item x="163"/>
        <item x="193"/>
        <item x="198"/>
        <item x="199"/>
        <item m="1" x="277"/>
        <item x="188"/>
        <item x="137"/>
        <item x="95"/>
        <item x="73"/>
        <item x="52"/>
        <item x="143"/>
        <item x="196"/>
        <item x="195"/>
        <item x="260"/>
        <item x="113"/>
        <item x="231"/>
        <item x="149"/>
        <item x="207"/>
        <item x="219"/>
        <item x="152"/>
        <item x="121"/>
        <item m="1" x="286"/>
        <item x="126"/>
        <item x="123"/>
        <item x="29"/>
        <item x="38"/>
        <item x="144"/>
        <item x="237"/>
        <item x="179"/>
        <item x="44"/>
        <item x="111"/>
        <item x="94"/>
        <item x="32"/>
        <item x="244"/>
        <item x="273"/>
        <item x="79"/>
        <item x="122"/>
        <item x="3"/>
        <item x="140"/>
        <item m="1" x="291"/>
        <item x="138"/>
        <item x="185"/>
        <item x="54"/>
        <item x="110"/>
        <item m="1" x="294"/>
        <item m="1" x="282"/>
        <item x="125"/>
        <item x="124"/>
        <item m="1" x="283"/>
        <item m="1" x="287"/>
        <item x="5"/>
        <item x="42"/>
        <item x="56"/>
        <item m="1" x="293"/>
        <item m="1" x="295"/>
        <item x="33"/>
        <item x="141"/>
        <item x="189"/>
        <item x="209"/>
        <item m="1" x="275"/>
        <item x="116"/>
        <item x="115"/>
        <item x="107"/>
        <item x="2"/>
        <item m="1" x="280"/>
        <item x="17"/>
        <item m="1" x="278"/>
        <item x="68"/>
        <item m="1" x="288"/>
        <item x="85"/>
        <item m="1" x="285"/>
        <item m="1" x="289"/>
        <item x="112"/>
        <item x="120"/>
        <item x="119"/>
        <item x="104"/>
        <item x="67"/>
        <item x="65"/>
        <item x="63"/>
        <item x="13"/>
        <item x="64"/>
        <item x="8"/>
        <item x="39"/>
        <item x="40"/>
        <item x="182"/>
        <item x="71"/>
        <item x="45"/>
        <item x="76"/>
        <item x="41"/>
        <item x="129"/>
        <item x="12"/>
        <item x="66"/>
        <item m="1" x="276"/>
        <item m="1" x="281"/>
        <item m="1" x="298"/>
        <item m="1" x="284"/>
        <item x="0"/>
        <item x="16"/>
        <item x="22"/>
        <item x="6"/>
        <item m="1" x="297"/>
        <item x="30"/>
        <item x="43"/>
        <item x="47"/>
        <item x="48"/>
        <item x="49"/>
        <item x="50"/>
        <item x="51"/>
        <item x="84"/>
        <item x="86"/>
        <item x="87"/>
        <item x="88"/>
        <item x="89"/>
        <item x="90"/>
        <item x="101"/>
        <item x="102"/>
        <item x="135"/>
        <item x="136"/>
        <item x="150"/>
        <item x="160"/>
        <item x="161"/>
        <item x="172"/>
        <item x="58"/>
        <item x="204"/>
        <item x="206"/>
        <item x="35"/>
        <item x="57"/>
        <item m="1" x="279"/>
        <item x="81"/>
        <item x="82"/>
        <item x="100"/>
        <item x="106"/>
        <item x="108"/>
        <item x="109"/>
        <item x="167"/>
        <item x="23"/>
        <item x="24"/>
        <item x="36"/>
        <item x="37"/>
        <item x="53"/>
        <item x="55"/>
        <item x="80"/>
        <item x="18"/>
        <item x="19"/>
        <item x="20"/>
        <item x="34"/>
        <item x="26"/>
        <item x="97"/>
        <item x="130"/>
        <item x="14"/>
        <item x="15"/>
        <item x="4"/>
        <item x="9"/>
        <item x="10"/>
        <item x="11"/>
        <item t="default"/>
      </items>
    </pivotField>
    <pivotField compact="0" outline="0" subtotalTop="0" showAll="0" includeNewItemsInFilter="1" defaultSubtotal="0"/>
    <pivotField compact="0" outline="0" showAll="0" includeNewItemsInFilter="1"/>
    <pivotField axis="axisRow" compact="0" outline="0" showAll="0" includeNewItemsInFilter="1" defaultSubtotal="0">
      <items count="327">
        <item x="1"/>
        <item x="97"/>
        <item x="201"/>
        <item x="154"/>
        <item x="144"/>
        <item x="82"/>
        <item x="195"/>
        <item x="325"/>
        <item x="98"/>
        <item x="29"/>
        <item x="185"/>
        <item x="229"/>
        <item x="163"/>
        <item x="270"/>
        <item x="223"/>
        <item x="269"/>
        <item x="145"/>
        <item x="132"/>
        <item x="131"/>
        <item x="320"/>
        <item x="140"/>
        <item x="250"/>
        <item x="230"/>
        <item x="136"/>
        <item x="142"/>
        <item x="70"/>
        <item x="141"/>
        <item x="226"/>
        <item x="139"/>
        <item x="133"/>
        <item x="314"/>
        <item x="278"/>
        <item x="272"/>
        <item x="220"/>
        <item x="318"/>
        <item x="302"/>
        <item x="267"/>
        <item x="146"/>
        <item x="255"/>
        <item x="189"/>
        <item x="241"/>
        <item x="162"/>
        <item x="174"/>
        <item x="184"/>
        <item x="182"/>
        <item x="228"/>
        <item x="153"/>
        <item x="311"/>
        <item x="279"/>
        <item x="258"/>
        <item x="238"/>
        <item x="247"/>
        <item x="304"/>
        <item x="215"/>
        <item x="171"/>
        <item x="173"/>
        <item x="206"/>
        <item x="257"/>
        <item x="271"/>
        <item x="197"/>
        <item x="130"/>
        <item x="235"/>
        <item x="191"/>
        <item x="11"/>
        <item x="99"/>
        <item x="273"/>
        <item x="274"/>
        <item x="129"/>
        <item x="291"/>
        <item x="246"/>
        <item x="160"/>
        <item x="218"/>
        <item x="208"/>
        <item x="10"/>
        <item x="301"/>
        <item x="6"/>
        <item x="159"/>
        <item x="94"/>
        <item x="105"/>
        <item x="106"/>
        <item x="117"/>
        <item x="118"/>
        <item x="316"/>
        <item x="309"/>
        <item x="313"/>
        <item x="124"/>
        <item x="95"/>
        <item x="143"/>
        <item x="125"/>
        <item x="157"/>
        <item x="216"/>
        <item x="209"/>
        <item x="192"/>
        <item x="324"/>
        <item x="248"/>
        <item x="180"/>
        <item x="196"/>
        <item x="264"/>
        <item x="260"/>
        <item x="87"/>
        <item x="73"/>
        <item x="187"/>
        <item x="308"/>
        <item x="263"/>
        <item x="265"/>
        <item x="261"/>
        <item x="166"/>
        <item x="322"/>
        <item x="186"/>
        <item x="244"/>
        <item x="83"/>
        <item x="168"/>
        <item x="298"/>
        <item x="203"/>
        <item x="181"/>
        <item x="296"/>
        <item x="210"/>
        <item x="211"/>
        <item x="198"/>
        <item x="237"/>
        <item x="288"/>
        <item x="161"/>
        <item x="284"/>
        <item x="69"/>
        <item x="138"/>
        <item x="317"/>
        <item x="321"/>
        <item x="193"/>
        <item x="282"/>
        <item x="294"/>
        <item x="219"/>
        <item x="100"/>
        <item x="259"/>
        <item x="199"/>
        <item x="79"/>
        <item x="167"/>
        <item x="297"/>
        <item x="113"/>
        <item x="123"/>
        <item x="54"/>
        <item x="112"/>
        <item x="31"/>
        <item x="295"/>
        <item x="236"/>
        <item x="262"/>
        <item x="305"/>
        <item x="315"/>
        <item x="147"/>
        <item x="179"/>
        <item x="158"/>
        <item x="319"/>
        <item x="233"/>
        <item x="286"/>
        <item x="275"/>
        <item x="149"/>
        <item x="293"/>
        <item x="121"/>
        <item x="194"/>
        <item x="205"/>
        <item x="28"/>
        <item x="155"/>
        <item x="214"/>
        <item x="224"/>
        <item x="252"/>
        <item x="306"/>
        <item x="303"/>
        <item x="221"/>
        <item x="200"/>
        <item x="110"/>
        <item x="285"/>
        <item x="128"/>
        <item x="96"/>
        <item x="78"/>
        <item x="217"/>
        <item x="170"/>
        <item x="156"/>
        <item x="204"/>
        <item x="80"/>
        <item x="115"/>
        <item x="3"/>
        <item x="190"/>
        <item x="152"/>
        <item x="178"/>
        <item x="169"/>
        <item x="81"/>
        <item x="213"/>
        <item x="126"/>
        <item x="212"/>
        <item x="134"/>
        <item x="175"/>
        <item x="13"/>
        <item x="188"/>
        <item x="222"/>
        <item x="300"/>
        <item x="307"/>
        <item x="5"/>
        <item x="135"/>
        <item x="207"/>
        <item x="150"/>
        <item x="268"/>
        <item x="114"/>
        <item x="2"/>
        <item x="122"/>
        <item x="111"/>
        <item x="127"/>
        <item x="77"/>
        <item x="249"/>
        <item x="266"/>
        <item x="120"/>
        <item x="225"/>
        <item x="232"/>
        <item x="9"/>
        <item x="119"/>
        <item x="14"/>
        <item x="310"/>
        <item x="116"/>
        <item x="12"/>
        <item x="104"/>
        <item x="0"/>
        <item x="243"/>
        <item x="251"/>
        <item x="253"/>
        <item x="254"/>
        <item x="276"/>
        <item x="277"/>
        <item x="280"/>
        <item x="281"/>
        <item x="283"/>
        <item x="287"/>
        <item x="289"/>
        <item x="290"/>
        <item x="299"/>
        <item x="312"/>
        <item x="323"/>
        <item x="227"/>
        <item x="245"/>
        <item x="74"/>
        <item x="49"/>
        <item x="71"/>
        <item x="63"/>
        <item x="64"/>
        <item x="65"/>
        <item x="66"/>
        <item x="67"/>
        <item x="68"/>
        <item m="1" x="326"/>
        <item x="52"/>
        <item x="55"/>
        <item x="56"/>
        <item x="172"/>
        <item x="32"/>
        <item x="57"/>
        <item x="37"/>
        <item x="38"/>
        <item x="39"/>
        <item x="7"/>
        <item x="40"/>
        <item x="43"/>
        <item x="22"/>
        <item x="25"/>
        <item x="75"/>
        <item x="30"/>
        <item x="41"/>
        <item x="42"/>
        <item x="44"/>
        <item x="45"/>
        <item x="46"/>
        <item x="47"/>
        <item x="48"/>
        <item x="50"/>
        <item x="88"/>
        <item x="89"/>
        <item x="90"/>
        <item x="91"/>
        <item x="92"/>
        <item x="93"/>
        <item x="33"/>
        <item x="60"/>
        <item x="103"/>
        <item x="148"/>
        <item x="164"/>
        <item x="165"/>
        <item x="176"/>
        <item x="177"/>
        <item x="27"/>
        <item x="234"/>
        <item x="239"/>
        <item x="240"/>
        <item x="242"/>
        <item x="21"/>
        <item x="59"/>
        <item x="34"/>
        <item x="58"/>
        <item x="61"/>
        <item x="62"/>
        <item x="85"/>
        <item x="86"/>
        <item x="101"/>
        <item x="102"/>
        <item x="107"/>
        <item x="108"/>
        <item x="109"/>
        <item x="151"/>
        <item x="183"/>
        <item x="202"/>
        <item x="256"/>
        <item x="23"/>
        <item x="24"/>
        <item x="72"/>
        <item x="35"/>
        <item x="36"/>
        <item x="51"/>
        <item x="53"/>
        <item x="84"/>
        <item x="17"/>
        <item x="18"/>
        <item x="19"/>
        <item x="20"/>
        <item x="26"/>
        <item x="76"/>
        <item x="137"/>
        <item x="292"/>
        <item x="15"/>
        <item x="16"/>
        <item x="4"/>
        <item x="8"/>
        <item x="231"/>
      </items>
    </pivotField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howAll="0" includeNewItemsInFilter="1"/>
  </pivotFields>
  <rowFields count="8">
    <field x="0"/>
    <field x="1"/>
    <field x="6"/>
    <field x="7"/>
    <field x="8"/>
    <field x="13"/>
    <field x="9"/>
    <field x="10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Summe von # Flaschen im Keller" fld="5" baseField="0" baseItem="0" numFmtId="1"/>
    <dataField name="Summe von € im Keller" fld="19" baseField="0" baseItem="0" numFmtId="44"/>
  </dataFields>
  <formats count="4">
    <format dxfId="20">
      <pivotArea outline="0" fieldPosition="0"/>
    </format>
    <format dxfId="19">
      <pivotArea outline="0" fieldPosition="0">
        <references count="1">
          <reference field="4294967294" count="1" selected="0">
            <x v="0"/>
          </reference>
        </references>
      </pivotArea>
    </format>
    <format dxfId="18">
      <pivotArea field="-2" type="button" dataOnly="0" labelOnly="1" outline="0" axis="axisCol" fieldPosition="0"/>
    </format>
    <format dxfId="1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3" cacheId="16" dataOnRows="1" applyNumberFormats="0" applyBorderFormats="0" applyFontFormats="0" applyPatternFormats="0" applyAlignmentFormats="0" applyWidthHeightFormats="1" dataCaption="Daten" updatedVersion="7" showMultipleLabel="0" showMemberPropertyTips="0" useAutoFormatting="1" itemPrintTitles="1" indent="0" compact="0" compactData="0" gridDropZones="1">
  <location ref="A3:H14" firstHeaderRow="2" firstDataRow="2" firstDataCol="7"/>
  <pivotFields count="21">
    <pivotField axis="axisRow" compact="0" outline="0" subtotalTop="0" showAll="0" includeNewItemsInFilter="1" sortType="ascending" defaultSubtotal="0">
      <items count="11">
        <item m="1" x="10"/>
        <item sd="0" x="8"/>
        <item sd="0" x="1"/>
        <item sd="0" x="5"/>
        <item sd="0" x="9"/>
        <item sd="0" x="3"/>
        <item sd="0" x="6"/>
        <item sd="0" x="2"/>
        <item sd="0" x="4"/>
        <item sd="0" x="7"/>
        <item x="0"/>
      </items>
    </pivotField>
    <pivotField axis="axisRow" compact="0" outline="0" showAll="0" includeNewItemsInFilter="1" defaultSubtotal="0">
      <items count="32">
        <item x="28"/>
        <item x="24"/>
        <item x="27"/>
        <item x="29"/>
        <item x="18"/>
        <item x="30"/>
        <item x="25"/>
        <item x="22"/>
        <item x="26"/>
        <item x="23"/>
        <item x="21"/>
        <item x="20"/>
        <item x="12"/>
        <item x="6"/>
        <item x="13"/>
        <item x="16"/>
        <item x="17"/>
        <item x="8"/>
        <item x="5"/>
        <item x="14"/>
        <item x="10"/>
        <item x="1"/>
        <item x="3"/>
        <item x="7"/>
        <item x="19"/>
        <item x="0"/>
        <item x="2"/>
        <item m="1" x="31"/>
        <item x="4"/>
        <item x="11"/>
        <item x="15"/>
        <item x="9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axis="axisRow" dataField="1" compact="0" outline="0" subtotalTop="0" showAll="0" includeNewItemsInFilter="1" sortType="descending" defaultSubtotal="0">
      <items count="20">
        <item h="1" x="0"/>
        <item m="1" x="11"/>
        <item m="1" x="10"/>
        <item m="1" x="19"/>
        <item m="1" x="16"/>
        <item m="1" x="15"/>
        <item m="1" x="13"/>
        <item m="1" x="12"/>
        <item m="1" x="18"/>
        <item m="1" x="17"/>
        <item x="5"/>
        <item x="8"/>
        <item m="1" x="14"/>
        <item x="6"/>
        <item x="9"/>
        <item x="4"/>
        <item x="3"/>
        <item sd="0" x="2"/>
        <item x="1"/>
        <item h="1" x="7"/>
      </items>
    </pivotField>
    <pivotField axis="axisRow" compact="0" outline="0" subtotalTop="0" showAll="0" includeNewItemsInFilter="1" sortType="ascending" defaultSubtotal="0">
      <items count="377">
        <item x="123"/>
        <item x="191"/>
        <item x="353"/>
        <item x="90"/>
        <item x="329"/>
        <item x="316"/>
        <item x="37"/>
        <item x="51"/>
        <item x="120"/>
        <item x="243"/>
        <item x="64"/>
        <item x="22"/>
        <item x="311"/>
        <item x="158"/>
        <item x="103"/>
        <item m="1" x="367"/>
        <item x="188"/>
        <item x="342"/>
        <item x="347"/>
        <item x="314"/>
        <item x="288"/>
        <item x="5"/>
        <item x="237"/>
        <item x="138"/>
        <item x="79"/>
        <item x="271"/>
        <item x="26"/>
        <item x="145"/>
        <item x="224"/>
        <item x="251"/>
        <item x="221"/>
        <item x="41"/>
        <item x="349"/>
        <item x="40"/>
        <item x="55"/>
        <item x="30"/>
        <item x="134"/>
        <item x="182"/>
        <item x="157"/>
        <item m="1" x="374"/>
        <item x="117"/>
        <item x="4"/>
        <item x="84"/>
        <item x="96"/>
        <item x="294"/>
        <item x="312"/>
        <item x="252"/>
        <item x="250"/>
        <item x="135"/>
        <item m="1" x="371"/>
        <item x="245"/>
        <item x="126"/>
        <item x="292"/>
        <item x="313"/>
        <item x="291"/>
        <item x="198"/>
        <item x="290"/>
        <item m="1" x="373"/>
        <item x="8"/>
        <item x="284"/>
        <item x="102"/>
        <item x="207"/>
        <item m="1" x="366"/>
        <item x="68"/>
        <item m="1" x="375"/>
        <item x="6"/>
        <item x="258"/>
        <item x="335"/>
        <item m="1" x="369"/>
        <item x="160"/>
        <item x="99"/>
        <item x="223"/>
        <item x="338"/>
        <item x="206"/>
        <item x="167"/>
        <item x="344"/>
        <item x="162"/>
        <item x="1"/>
        <item x="339"/>
        <item x="340"/>
        <item x="346"/>
        <item x="295"/>
        <item x="220"/>
        <item x="124"/>
        <item x="234"/>
        <item x="277"/>
        <item x="279"/>
        <item x="165"/>
        <item x="115"/>
        <item m="1" x="363"/>
        <item x="18"/>
        <item x="95"/>
        <item x="226"/>
        <item x="331"/>
        <item m="1" x="361"/>
        <item x="42"/>
        <item x="318"/>
        <item x="173"/>
        <item x="88"/>
        <item x="240"/>
        <item x="241"/>
        <item x="193"/>
        <item x="155"/>
        <item x="257"/>
        <item x="239"/>
        <item x="168"/>
        <item x="283"/>
        <item x="255"/>
        <item x="261"/>
        <item x="278"/>
        <item x="282"/>
        <item x="260"/>
        <item x="171"/>
        <item x="281"/>
        <item x="65"/>
        <item x="163"/>
        <item m="1" x="372"/>
        <item x="280"/>
        <item x="44"/>
        <item x="98"/>
        <item x="50"/>
        <item m="1" x="360"/>
        <item x="106"/>
        <item x="76"/>
        <item x="87"/>
        <item x="201"/>
        <item x="74"/>
        <item x="23"/>
        <item x="58"/>
        <item x="246"/>
        <item x="169"/>
        <item x="69"/>
        <item x="100"/>
        <item x="70"/>
        <item x="298"/>
        <item x="14"/>
        <item x="39"/>
        <item x="333"/>
        <item x="230"/>
        <item x="130"/>
        <item x="7"/>
        <item x="332"/>
        <item x="156"/>
        <item x="242"/>
        <item x="228"/>
        <item x="269"/>
        <item x="320"/>
        <item x="209"/>
        <item x="202"/>
        <item x="307"/>
        <item x="299"/>
        <item x="286"/>
        <item x="73"/>
        <item x="235"/>
        <item x="125"/>
        <item x="121"/>
        <item x="122"/>
        <item x="16"/>
        <item x="345"/>
        <item x="72"/>
        <item x="266"/>
        <item x="105"/>
        <item x="213"/>
        <item x="305"/>
        <item x="34"/>
        <item x="247"/>
        <item x="110"/>
        <item x="62"/>
        <item x="218"/>
        <item x="195"/>
        <item x="113"/>
        <item x="285"/>
        <item x="229"/>
        <item x="236"/>
        <item x="104"/>
        <item x="232"/>
        <item x="45"/>
        <item x="17"/>
        <item x="78"/>
        <item m="1" x="376"/>
        <item x="31"/>
        <item x="71"/>
        <item x="101"/>
        <item x="75"/>
        <item x="142"/>
        <item x="43"/>
        <item x="57"/>
        <item x="147"/>
        <item x="181"/>
        <item x="35"/>
        <item x="319"/>
        <item x="119"/>
        <item x="233"/>
        <item x="254"/>
        <item x="63"/>
        <item x="53"/>
        <item x="139"/>
        <item x="33"/>
        <item x="52"/>
        <item x="25"/>
        <item x="186"/>
        <item x="183"/>
        <item x="36"/>
        <item x="137"/>
        <item x="28"/>
        <item x="149"/>
        <item x="150"/>
        <item x="200"/>
        <item x="153"/>
        <item x="337"/>
        <item x="108"/>
        <item x="177"/>
        <item m="1" x="357"/>
        <item x="203"/>
        <item x="225"/>
        <item x="330"/>
        <item x="94"/>
        <item x="336"/>
        <item x="184"/>
        <item x="83"/>
        <item x="196"/>
        <item x="151"/>
        <item x="175"/>
        <item x="194"/>
        <item x="66"/>
        <item x="326"/>
        <item x="309"/>
        <item m="1" x="356"/>
        <item x="164"/>
        <item x="54"/>
        <item x="107"/>
        <item x="263"/>
        <item x="328"/>
        <item x="321"/>
        <item x="265"/>
        <item x="293"/>
        <item x="322"/>
        <item x="89"/>
        <item x="166"/>
        <item x="114"/>
        <item x="187"/>
        <item x="323"/>
        <item x="262"/>
        <item x="29"/>
        <item x="249"/>
        <item x="172"/>
        <item x="216"/>
        <item x="13"/>
        <item x="215"/>
        <item x="208"/>
        <item x="3"/>
        <item x="350"/>
        <item x="15"/>
        <item x="127"/>
        <item x="267"/>
        <item x="112"/>
        <item x="222"/>
        <item x="297"/>
        <item m="1" x="365"/>
        <item x="132"/>
        <item x="11"/>
        <item x="301"/>
        <item m="1" x="355"/>
        <item x="268"/>
        <item x="80"/>
        <item x="131"/>
        <item x="109"/>
        <item x="270"/>
        <item x="180"/>
        <item x="264"/>
        <item x="210"/>
        <item x="61"/>
        <item x="154"/>
        <item x="238"/>
        <item x="192"/>
        <item x="304"/>
        <item x="211"/>
        <item x="256"/>
        <item x="9"/>
        <item x="118"/>
        <item x="144"/>
        <item x="303"/>
        <item x="143"/>
        <item x="272"/>
        <item x="227"/>
        <item x="273"/>
        <item x="77"/>
        <item x="82"/>
        <item m="1" x="362"/>
        <item x="141"/>
        <item x="259"/>
        <item x="179"/>
        <item x="19"/>
        <item x="116"/>
        <item x="205"/>
        <item x="296"/>
        <item x="59"/>
        <item x="128"/>
        <item m="1" x="364"/>
        <item x="49"/>
        <item x="189"/>
        <item m="1" x="358"/>
        <item x="244"/>
        <item x="27"/>
        <item x="67"/>
        <item x="146"/>
        <item x="10"/>
        <item x="148"/>
        <item x="341"/>
        <item x="300"/>
        <item x="190"/>
        <item x="47"/>
        <item x="21"/>
        <item x="111"/>
        <item x="217"/>
        <item x="343"/>
        <item x="38"/>
        <item x="170"/>
        <item x="20"/>
        <item x="136"/>
        <item x="93"/>
        <item x="317"/>
        <item x="176"/>
        <item x="334"/>
        <item x="348"/>
        <item x="133"/>
        <item m="1" x="368"/>
        <item x="231"/>
        <item x="46"/>
        <item m="1" x="370"/>
        <item x="204"/>
        <item x="289"/>
        <item x="327"/>
        <item x="275"/>
        <item x="248"/>
        <item x="32"/>
        <item x="310"/>
        <item x="214"/>
        <item x="199"/>
        <item x="306"/>
        <item x="174"/>
        <item x="253"/>
        <item x="197"/>
        <item x="351"/>
        <item x="140"/>
        <item x="178"/>
        <item x="159"/>
        <item x="219"/>
        <item x="81"/>
        <item x="274"/>
        <item x="324"/>
        <item x="161"/>
        <item x="129"/>
        <item x="56"/>
        <item x="325"/>
        <item x="212"/>
        <item x="86"/>
        <item x="354"/>
        <item x="2"/>
        <item x="308"/>
        <item x="91"/>
        <item x="315"/>
        <item x="92"/>
        <item x="12"/>
        <item x="302"/>
        <item x="276"/>
        <item x="352"/>
        <item x="85"/>
        <item x="97"/>
        <item x="48"/>
        <item x="152"/>
        <item x="185"/>
        <item m="1" x="359"/>
        <item x="287"/>
        <item x="24"/>
        <item x="60"/>
        <item x="0"/>
      </items>
    </pivotField>
    <pivotField axis="axisRow" compact="0" outline="0" subtotalTop="0" showAll="0" includeNewItemsInFilter="1" sortType="descending" defaultSubtotal="0">
      <items count="706">
        <item x="0"/>
        <item x="680"/>
        <item x="359"/>
        <item x="208"/>
        <item x="300"/>
        <item x="396"/>
        <item x="476"/>
        <item x="350"/>
        <item x="435"/>
        <item x="553"/>
        <item x="366"/>
        <item x="481"/>
        <item x="619"/>
        <item x="161"/>
        <item x="216"/>
        <item x="114"/>
        <item x="401"/>
        <item x="148"/>
        <item x="329"/>
        <item x="615"/>
        <item x="132"/>
        <item x="73"/>
        <item x="214"/>
        <item x="174"/>
        <item x="95"/>
        <item x="11"/>
        <item x="78"/>
        <item x="334"/>
        <item x="624"/>
        <item x="625"/>
        <item x="344"/>
        <item x="400"/>
        <item x="597"/>
        <item x="113"/>
        <item x="571"/>
        <item x="343"/>
        <item x="189"/>
        <item x="565"/>
        <item x="37"/>
        <item x="633"/>
        <item x="632"/>
        <item x="634"/>
        <item x="630"/>
        <item x="532"/>
        <item x="631"/>
        <item x="109"/>
        <item x="613"/>
        <item x="528"/>
        <item x="204"/>
        <item x="206"/>
        <item x="332"/>
        <item x="397"/>
        <item x="621"/>
        <item x="61"/>
        <item x="365"/>
        <item x="607"/>
        <item x="700"/>
        <item x="312"/>
        <item x="283"/>
        <item x="93"/>
        <item x="443"/>
        <item x="85"/>
        <item x="605"/>
        <item x="450"/>
        <item x="72"/>
        <item x="245"/>
        <item x="360"/>
        <item x="662"/>
        <item x="333"/>
        <item x="566"/>
        <item x="667"/>
        <item x="429"/>
        <item x="376"/>
        <item x="122"/>
        <item x="3"/>
        <item x="293"/>
        <item x="414"/>
        <item x="321"/>
        <item x="623"/>
        <item x="197"/>
        <item x="220"/>
        <item x="354"/>
        <item x="223"/>
        <item x="371"/>
        <item x="393"/>
        <item x="279"/>
        <item x="339"/>
        <item x="420"/>
        <item x="647"/>
        <item x="374"/>
        <item x="373"/>
        <item x="682"/>
        <item x="228"/>
        <item x="550"/>
        <item x="38"/>
        <item x="338"/>
        <item x="666"/>
        <item x="322"/>
        <item x="59"/>
        <item x="205"/>
        <item x="349"/>
        <item x="478"/>
        <item x="599"/>
        <item x="331"/>
        <item x="68"/>
        <item x="416"/>
        <item x="554"/>
        <item x="654"/>
        <item x="701"/>
        <item x="33"/>
        <item x="80"/>
        <item x="563"/>
        <item x="562"/>
        <item x="199"/>
        <item x="669"/>
        <item x="668"/>
        <item x="91"/>
        <item x="608"/>
        <item x="284"/>
        <item x="690"/>
        <item x="432"/>
        <item x="535"/>
        <item x="698"/>
        <item x="45"/>
        <item x="484"/>
        <item x="651"/>
        <item x="458"/>
        <item x="35"/>
        <item x="135"/>
        <item x="572"/>
        <item x="235"/>
        <item x="181"/>
        <item x="292"/>
        <item x="511"/>
        <item x="499"/>
        <item x="238"/>
        <item x="288"/>
        <item x="154"/>
        <item x="480"/>
        <item x="294"/>
        <item x="291"/>
        <item x="41"/>
        <item x="471"/>
        <item x="314"/>
        <item x="581"/>
        <item x="617"/>
        <item x="142"/>
        <item x="674"/>
        <item x="124"/>
        <item x="378"/>
        <item x="185"/>
        <item x="531"/>
        <item x="13"/>
        <item x="65"/>
        <item x="446"/>
        <item x="456"/>
        <item x="649"/>
        <item x="663"/>
        <item x="526"/>
        <item x="525"/>
        <item x="355"/>
        <item x="301"/>
        <item x="55"/>
        <item x="407"/>
        <item x="320"/>
        <item x="58"/>
        <item x="364"/>
        <item x="165"/>
        <item x="207"/>
        <item x="18"/>
        <item x="549"/>
        <item x="497"/>
        <item x="699"/>
        <item x="178"/>
        <item x="100"/>
        <item x="76"/>
        <item x="430"/>
        <item x="626"/>
        <item x="585"/>
        <item x="277"/>
        <item x="518"/>
        <item x="454"/>
        <item x="517"/>
        <item x="252"/>
        <item x="477"/>
        <item x="351"/>
        <item x="297"/>
        <item x="298"/>
        <item x="156"/>
        <item x="372"/>
        <item x="229"/>
        <item x="296"/>
        <item x="463"/>
        <item x="639"/>
        <item x="242"/>
        <item x="171"/>
        <item x="681"/>
        <item x="177"/>
        <item x="42"/>
        <item x="540"/>
        <item x="696"/>
        <item x="472"/>
        <item x="556"/>
        <item x="347"/>
        <item x="485"/>
        <item x="234"/>
        <item x="406"/>
        <item x="143"/>
        <item x="39"/>
        <item x="448"/>
        <item x="627"/>
        <item x="703"/>
        <item x="196"/>
        <item x="592"/>
        <item x="316"/>
        <item x="552"/>
        <item x="24"/>
        <item x="561"/>
        <item x="112"/>
        <item x="249"/>
        <item x="335"/>
        <item x="382"/>
        <item x="336"/>
        <item x="328"/>
        <item x="348"/>
        <item x="212"/>
        <item x="609"/>
        <item x="614"/>
        <item x="642"/>
        <item x="70"/>
        <item x="445"/>
        <item x="462"/>
        <item x="215"/>
        <item x="583"/>
        <item x="509"/>
        <item x="147"/>
        <item x="346"/>
        <item x="408"/>
        <item x="419"/>
        <item x="89"/>
        <item x="150"/>
        <item x="644"/>
        <item x="665"/>
        <item x="285"/>
        <item x="71"/>
        <item x="433"/>
        <item x="353"/>
        <item x="671"/>
        <item x="573"/>
        <item x="427"/>
        <item x="611"/>
        <item x="705"/>
        <item x="123"/>
        <item x="399"/>
        <item x="523"/>
        <item x="21"/>
        <item x="516"/>
        <item x="515"/>
        <item x="470"/>
        <item x="170"/>
        <item x="678"/>
        <item x="327"/>
        <item x="659"/>
        <item x="23"/>
        <item x="326"/>
        <item x="487"/>
        <item x="486"/>
        <item x="543"/>
        <item x="545"/>
        <item x="546"/>
        <item x="403"/>
        <item x="402"/>
        <item x="661"/>
        <item x="702"/>
        <item x="677"/>
        <item x="26"/>
        <item x="362"/>
        <item x="12"/>
        <item x="461"/>
        <item x="315"/>
        <item x="116"/>
        <item x="544"/>
        <item x="648"/>
        <item x="130"/>
        <item x="345"/>
        <item x="131"/>
        <item x="129"/>
        <item x="128"/>
        <item x="139"/>
        <item x="29"/>
        <item x="352"/>
        <item x="582"/>
        <item x="533"/>
        <item x="92"/>
        <item x="601"/>
        <item x="198"/>
        <item x="232"/>
        <item x="303"/>
        <item x="558"/>
        <item x="305"/>
        <item x="473"/>
        <item x="172"/>
        <item x="660"/>
        <item x="588"/>
        <item x="587"/>
        <item x="289"/>
        <item x="380"/>
        <item x="482"/>
        <item x="97"/>
        <item x="180"/>
        <item x="457"/>
        <item x="10"/>
        <item x="405"/>
        <item x="261"/>
        <item x="263"/>
        <item x="594"/>
        <item x="47"/>
        <item x="64"/>
        <item x="187"/>
        <item x="144"/>
        <item x="513"/>
        <item x="498"/>
        <item x="233"/>
        <item x="367"/>
        <item x="317"/>
        <item x="209"/>
        <item x="17"/>
        <item x="475"/>
        <item x="310"/>
        <item x="241"/>
        <item x="555"/>
        <item x="424"/>
        <item x="166"/>
        <item x="564"/>
        <item x="308"/>
        <item x="489"/>
        <item x="115"/>
        <item x="125"/>
        <item x="341"/>
        <item x="137"/>
        <item x="392"/>
        <item x="428"/>
        <item x="107"/>
        <item x="225"/>
        <item x="547"/>
        <item x="560"/>
        <item x="183"/>
        <item x="576"/>
        <item x="163"/>
        <item x="575"/>
        <item x="596"/>
        <item x="593"/>
        <item x="67"/>
        <item x="679"/>
        <item x="309"/>
        <item x="508"/>
        <item x="655"/>
        <item x="421"/>
        <item x="618"/>
        <item x="14"/>
        <item x="190"/>
        <item x="87"/>
        <item x="306"/>
        <item x="504"/>
        <item x="52"/>
        <item x="636"/>
        <item x="164"/>
        <item x="275"/>
        <item x="586"/>
        <item x="490"/>
        <item x="409"/>
        <item x="169"/>
        <item x="510"/>
        <item x="324"/>
        <item x="281"/>
        <item x="692"/>
        <item x="86"/>
        <item x="44"/>
        <item x="200"/>
        <item x="311"/>
        <item x="496"/>
        <item x="146"/>
        <item x="439"/>
        <item x="236"/>
        <item x="82"/>
        <item x="670"/>
        <item x="25"/>
        <item x="411"/>
        <item x="276"/>
        <item x="683"/>
        <item x="444"/>
        <item x="195"/>
        <item x="375"/>
        <item x="160"/>
        <item x="286"/>
        <item x="381"/>
        <item x="466"/>
        <item x="50"/>
        <item x="48"/>
        <item x="440"/>
        <item x="79"/>
        <item x="358"/>
        <item x="101"/>
        <item x="231"/>
        <item x="51"/>
        <item x="507"/>
        <item x="604"/>
        <item x="282"/>
        <item x="62"/>
        <item x="36"/>
        <item x="307"/>
        <item x="369"/>
        <item x="459"/>
        <item x="520"/>
        <item x="664"/>
        <item x="337"/>
        <item x="676"/>
        <item x="56"/>
        <item x="133"/>
        <item x="442"/>
        <item x="103"/>
        <item x="213"/>
        <item x="106"/>
        <item x="622"/>
        <item x="567"/>
        <item x="395"/>
        <item x="423"/>
        <item x="119"/>
        <item x="53"/>
        <item x="149"/>
        <item x="521"/>
        <item x="43"/>
        <item x="494"/>
        <item x="453"/>
        <item x="357"/>
        <item x="503"/>
        <item x="278"/>
        <item x="377"/>
        <item x="363"/>
        <item x="688"/>
        <item x="492"/>
        <item x="167"/>
        <item x="188"/>
        <item x="684"/>
        <item x="455"/>
        <item x="506"/>
        <item x="63"/>
        <item x="268"/>
        <item x="271"/>
        <item x="266"/>
        <item x="267"/>
        <item x="272"/>
        <item x="269"/>
        <item x="270"/>
        <item x="672"/>
        <item x="219"/>
        <item x="437"/>
        <item x="441"/>
        <item x="620"/>
        <item x="226"/>
        <item x="474"/>
        <item x="580"/>
        <item x="574"/>
        <item x="568"/>
        <item x="201"/>
        <item x="202"/>
        <item x="426"/>
        <item x="460"/>
        <item x="66"/>
        <item x="83"/>
        <item x="210"/>
        <item x="98"/>
        <item x="179"/>
        <item x="108"/>
        <item x="84"/>
        <item x="16"/>
        <item x="598"/>
        <item x="151"/>
        <item x="656"/>
        <item x="413"/>
        <item x="412"/>
        <item x="650"/>
        <item x="652"/>
        <item x="653"/>
        <item x="340"/>
        <item x="158"/>
        <item x="595"/>
        <item x="385"/>
        <item x="192"/>
        <item x="191"/>
        <item x="390"/>
        <item x="386"/>
        <item x="387"/>
        <item x="391"/>
        <item x="134"/>
        <item x="389"/>
        <item x="388"/>
        <item x="221"/>
        <item x="31"/>
        <item x="32"/>
        <item x="34"/>
        <item x="287"/>
        <item x="394"/>
        <item x="434"/>
        <item x="361"/>
        <item x="2"/>
        <item x="323"/>
        <item x="302"/>
        <item x="641"/>
        <item x="645"/>
        <item x="447"/>
        <item x="524"/>
        <item x="222"/>
        <item x="262"/>
        <item x="686"/>
        <item x="479"/>
        <item x="606"/>
        <item x="603"/>
        <item x="110"/>
        <item x="30"/>
        <item x="60"/>
        <item x="542"/>
        <item x="176"/>
        <item x="483"/>
        <item x="493"/>
        <item x="254"/>
        <item x="551"/>
        <item x="541"/>
        <item x="548"/>
        <item x="539"/>
        <item x="417"/>
        <item x="505"/>
        <item x="578"/>
        <item x="175"/>
        <item x="610"/>
        <item x="9"/>
        <item x="693"/>
        <item x="557"/>
        <item x="153"/>
        <item x="685"/>
        <item x="612"/>
        <item x="96"/>
        <item x="537"/>
        <item x="81"/>
        <item x="138"/>
        <item x="211"/>
        <item x="501"/>
        <item x="514"/>
        <item x="250"/>
        <item x="20"/>
        <item x="152"/>
        <item x="274"/>
        <item x="467"/>
        <item x="255"/>
        <item x="468"/>
        <item x="635"/>
        <item x="218"/>
        <item x="102"/>
        <item x="534"/>
        <item x="203"/>
        <item x="5"/>
        <item x="105"/>
        <item x="253"/>
        <item x="104"/>
        <item x="99"/>
        <item x="687"/>
        <item x="4"/>
        <item x="90"/>
        <item x="259"/>
        <item x="257"/>
        <item x="694"/>
        <item x="1"/>
        <item x="256"/>
        <item x="330"/>
        <item x="691"/>
        <item x="260"/>
        <item x="512"/>
        <item x="295"/>
        <item x="495"/>
        <item x="239"/>
        <item x="290"/>
        <item x="519"/>
        <item x="117"/>
        <item x="584"/>
        <item x="19"/>
        <item x="616"/>
        <item x="488"/>
        <item x="247"/>
        <item x="590"/>
        <item x="318"/>
        <item x="319"/>
        <item x="224"/>
        <item x="438"/>
        <item x="15"/>
        <item x="46"/>
        <item x="431"/>
        <item x="118"/>
        <item x="184"/>
        <item x="127"/>
        <item x="193"/>
        <item x="637"/>
        <item x="77"/>
        <item x="570"/>
        <item x="569"/>
        <item x="629"/>
        <item x="628"/>
        <item x="173"/>
        <item x="379"/>
        <item x="600"/>
        <item x="264"/>
        <item x="265"/>
        <item x="145"/>
        <item x="638"/>
        <item x="368"/>
        <item x="502"/>
        <item x="240"/>
        <item x="673"/>
        <item x="49"/>
        <item x="230"/>
        <item x="325"/>
        <item x="162"/>
        <item x="579"/>
        <item x="689"/>
        <item x="126"/>
        <item x="248"/>
        <item x="111"/>
        <item x="425"/>
        <item x="384"/>
        <item x="304"/>
        <item x="383"/>
        <item x="451"/>
        <item x="646"/>
        <item x="136"/>
        <item x="155"/>
        <item x="237"/>
        <item x="168"/>
        <item x="88"/>
        <item x="273"/>
        <item x="141"/>
        <item x="57"/>
        <item x="227"/>
        <item x="370"/>
        <item x="500"/>
        <item x="704"/>
        <item x="120"/>
        <item x="697"/>
        <item x="657"/>
        <item x="536"/>
        <item x="157"/>
        <item x="602"/>
        <item x="418"/>
        <item x="422"/>
        <item x="186"/>
        <item x="74"/>
        <item x="246"/>
        <item x="217"/>
        <item x="7"/>
        <item x="8"/>
        <item x="6"/>
        <item x="436"/>
        <item x="695"/>
        <item x="675"/>
        <item x="251"/>
        <item x="415"/>
        <item x="589"/>
        <item x="94"/>
        <item x="342"/>
        <item x="244"/>
        <item x="243"/>
        <item x="159"/>
        <item x="491"/>
        <item x="194"/>
        <item x="522"/>
        <item x="529"/>
        <item x="527"/>
        <item x="530"/>
        <item x="356"/>
        <item x="452"/>
        <item x="40"/>
        <item x="469"/>
        <item x="591"/>
        <item x="640"/>
        <item x="559"/>
        <item x="538"/>
        <item x="398"/>
        <item x="577"/>
        <item x="404"/>
        <item x="182"/>
        <item x="75"/>
        <item x="464"/>
        <item x="410"/>
        <item x="54"/>
        <item x="121"/>
        <item x="28"/>
        <item x="313"/>
        <item x="643"/>
        <item x="449"/>
        <item x="658"/>
        <item x="465"/>
        <item x="280"/>
        <item x="258"/>
        <item x="22"/>
        <item x="69"/>
        <item x="27"/>
        <item x="299"/>
        <item x="140"/>
      </items>
    </pivotField>
    <pivotField axis="axisRow" compact="0" outline="0" subtotalTop="0" showAll="0" includeNewItemsInFilter="1" defaultSubtotal="0">
      <items count="97">
        <item m="1" x="96"/>
        <item x="40"/>
        <item x="77"/>
        <item x="24"/>
        <item x="73"/>
        <item x="4"/>
        <item x="47"/>
        <item x="81"/>
        <item x="79"/>
        <item x="49"/>
        <item x="37"/>
        <item x="22"/>
        <item x="39"/>
        <item x="62"/>
        <item x="66"/>
        <item x="1"/>
        <item x="6"/>
        <item x="70"/>
        <item x="60"/>
        <item x="28"/>
        <item x="2"/>
        <item x="58"/>
        <item x="21"/>
        <item x="31"/>
        <item x="20"/>
        <item x="64"/>
        <item m="1" x="93"/>
        <item x="54"/>
        <item x="16"/>
        <item x="19"/>
        <item x="17"/>
        <item x="38"/>
        <item x="85"/>
        <item x="65"/>
        <item x="91"/>
        <item x="3"/>
        <item x="67"/>
        <item x="89"/>
        <item x="46"/>
        <item x="71"/>
        <item m="1" x="92"/>
        <item x="57"/>
        <item x="56"/>
        <item x="76"/>
        <item x="26"/>
        <item x="88"/>
        <item x="78"/>
        <item x="59"/>
        <item x="80"/>
        <item m="1" x="95"/>
        <item x="32"/>
        <item x="10"/>
        <item x="90"/>
        <item x="84"/>
        <item x="86"/>
        <item x="25"/>
        <item x="30"/>
        <item x="45"/>
        <item x="8"/>
        <item x="5"/>
        <item x="75"/>
        <item x="15"/>
        <item x="55"/>
        <item x="53"/>
        <item x="12"/>
        <item x="63"/>
        <item x="7"/>
        <item x="48"/>
        <item x="69"/>
        <item x="82"/>
        <item x="68"/>
        <item x="72"/>
        <item x="44"/>
        <item x="74"/>
        <item x="83"/>
        <item x="87"/>
        <item x="51"/>
        <item x="18"/>
        <item x="23"/>
        <item x="0"/>
        <item x="61"/>
        <item x="43"/>
        <item x="52"/>
        <item x="50"/>
        <item x="42"/>
        <item x="13"/>
        <item x="41"/>
        <item x="35"/>
        <item x="36"/>
        <item m="1" x="94"/>
        <item x="33"/>
        <item x="34"/>
        <item x="29"/>
        <item x="27"/>
        <item x="11"/>
        <item x="9"/>
        <item x="14"/>
      </items>
    </pivotField>
    <pivotField compact="0" outline="0" showAll="0" includeNewItemsInFilter="1"/>
    <pivotField compact="0" outline="0" showAll="0" includeNewItemsInFilter="1"/>
    <pivotField axis="axisRow" compact="0" outline="0" subtotalTop="0" showAll="0" includeNewItemsInFilter="1" sortType="ascending" defaultSubtotal="0">
      <items count="293">
        <item x="1"/>
        <item x="244"/>
        <item x="273"/>
        <item x="288"/>
        <item x="246"/>
        <item x="243"/>
        <item x="290"/>
        <item x="245"/>
        <item x="284"/>
        <item x="271"/>
        <item x="235"/>
        <item x="281"/>
        <item x="267"/>
        <item x="287"/>
        <item x="283"/>
        <item x="264"/>
        <item x="59"/>
        <item x="272"/>
        <item x="33"/>
        <item x="280"/>
        <item x="115"/>
        <item x="216"/>
        <item x="238"/>
        <item x="60"/>
        <item x="237"/>
        <item x="114"/>
        <item x="75"/>
        <item x="101"/>
        <item x="236"/>
        <item x="277"/>
        <item x="110"/>
        <item x="234"/>
        <item x="233"/>
        <item x="32"/>
        <item x="274"/>
        <item x="197"/>
        <item x="176"/>
        <item x="285"/>
        <item x="232"/>
        <item x="111"/>
        <item x="62"/>
        <item x="166"/>
        <item x="270"/>
        <item x="95"/>
        <item x="102"/>
        <item x="279"/>
        <item x="175"/>
        <item x="100"/>
        <item x="31"/>
        <item x="97"/>
        <item x="58"/>
        <item x="85"/>
        <item x="94"/>
        <item x="282"/>
        <item x="92"/>
        <item x="199"/>
        <item x="127"/>
        <item x="198"/>
        <item x="117"/>
        <item x="57"/>
        <item x="258"/>
        <item x="63"/>
        <item x="35"/>
        <item x="46"/>
        <item x="49"/>
        <item x="44"/>
        <item x="38"/>
        <item x="242"/>
        <item x="208"/>
        <item x="137"/>
        <item x="51"/>
        <item x="36"/>
        <item x="204"/>
        <item x="190"/>
        <item x="48"/>
        <item x="257"/>
        <item x="218"/>
        <item x="116"/>
        <item x="42"/>
        <item x="52"/>
        <item x="8"/>
        <item x="162"/>
        <item x="201"/>
        <item x="182"/>
        <item x="45"/>
        <item x="286"/>
        <item x="256"/>
        <item x="112"/>
        <item x="217"/>
        <item x="113"/>
        <item x="47"/>
        <item x="74"/>
        <item x="80"/>
        <item x="98"/>
        <item x="200"/>
        <item x="255"/>
        <item x="90"/>
        <item x="81"/>
        <item x="61"/>
        <item m="1" x="291"/>
        <item x="219"/>
        <item x="151"/>
        <item x="91"/>
        <item x="268"/>
        <item x="251"/>
        <item x="136"/>
        <item x="18"/>
        <item x="28"/>
        <item x="96"/>
        <item x="275"/>
        <item x="3"/>
        <item x="68"/>
        <item x="202"/>
        <item x="109"/>
        <item x="50"/>
        <item x="269"/>
        <item x="78"/>
        <item x="289"/>
        <item x="253"/>
        <item x="254"/>
        <item x="224"/>
        <item x="170"/>
        <item x="4"/>
        <item x="150"/>
        <item x="179"/>
        <item x="249"/>
        <item x="263"/>
        <item x="99"/>
        <item x="149"/>
        <item x="165"/>
        <item x="252"/>
        <item x="169"/>
        <item x="248"/>
        <item x="132"/>
        <item x="135"/>
        <item x="40"/>
        <item x="223"/>
        <item x="266"/>
        <item x="164"/>
        <item x="157"/>
        <item x="37"/>
        <item x="203"/>
        <item x="16"/>
        <item x="207"/>
        <item x="250"/>
        <item x="189"/>
        <item x="230"/>
        <item x="160"/>
        <item x="43"/>
        <item x="172"/>
        <item x="247"/>
        <item x="163"/>
        <item x="240"/>
        <item x="241"/>
        <item x="120"/>
        <item x="126"/>
        <item x="26"/>
        <item x="278"/>
        <item x="171"/>
        <item x="260"/>
        <item x="153"/>
        <item x="152"/>
        <item x="229"/>
        <item x="72"/>
        <item x="19"/>
        <item x="261"/>
        <item x="5"/>
        <item x="210"/>
        <item x="239"/>
        <item x="69"/>
        <item x="14"/>
        <item x="173"/>
        <item x="66"/>
        <item x="225"/>
        <item x="213"/>
        <item x="25"/>
        <item x="6"/>
        <item x="9"/>
        <item x="183"/>
        <item x="196"/>
        <item x="70"/>
        <item x="121"/>
        <item x="79"/>
        <item x="188"/>
        <item x="67"/>
        <item x="64"/>
        <item x="276"/>
        <item x="215"/>
        <item x="76"/>
        <item x="265"/>
        <item x="27"/>
        <item x="184"/>
        <item x="167"/>
        <item x="227"/>
        <item x="105"/>
        <item x="214"/>
        <item x="174"/>
        <item x="194"/>
        <item x="84"/>
        <item x="133"/>
        <item x="205"/>
        <item x="130"/>
        <item x="41"/>
        <item x="134"/>
        <item x="30"/>
        <item x="88"/>
        <item x="206"/>
        <item x="156"/>
        <item x="212"/>
        <item x="11"/>
        <item x="106"/>
        <item x="155"/>
        <item x="209"/>
        <item x="192"/>
        <item x="144"/>
        <item x="161"/>
        <item x="159"/>
        <item x="123"/>
        <item x="103"/>
        <item x="2"/>
        <item x="143"/>
        <item x="259"/>
        <item x="181"/>
        <item x="138"/>
        <item x="168"/>
        <item x="24"/>
        <item x="13"/>
        <item x="108"/>
        <item x="211"/>
        <item x="262"/>
        <item x="180"/>
        <item x="226"/>
        <item x="228"/>
        <item x="22"/>
        <item x="145"/>
        <item x="221"/>
        <item x="15"/>
        <item x="146"/>
        <item x="231"/>
        <item x="87"/>
        <item x="187"/>
        <item x="177"/>
        <item x="185"/>
        <item x="10"/>
        <item x="148"/>
        <item x="104"/>
        <item x="21"/>
        <item x="122"/>
        <item x="34"/>
        <item x="186"/>
        <item x="86"/>
        <item x="119"/>
        <item x="142"/>
        <item x="222"/>
        <item x="65"/>
        <item x="107"/>
        <item x="12"/>
        <item m="1" x="292"/>
        <item x="191"/>
        <item x="71"/>
        <item x="23"/>
        <item x="73"/>
        <item x="193"/>
        <item x="54"/>
        <item x="124"/>
        <item x="77"/>
        <item x="195"/>
        <item x="178"/>
        <item x="39"/>
        <item x="56"/>
        <item x="7"/>
        <item x="140"/>
        <item x="139"/>
        <item x="93"/>
        <item x="118"/>
        <item x="147"/>
        <item x="55"/>
        <item x="158"/>
        <item x="220"/>
        <item x="17"/>
        <item x="131"/>
        <item x="82"/>
        <item x="89"/>
        <item x="129"/>
        <item x="128"/>
        <item x="29"/>
        <item x="53"/>
        <item x="154"/>
        <item x="20"/>
        <item x="83"/>
        <item x="125"/>
        <item x="141"/>
        <item x="0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</pivotFields>
  <rowFields count="7">
    <field x="0"/>
    <field x="5"/>
    <field x="1"/>
    <field x="11"/>
    <field x="6"/>
    <field x="8"/>
    <field x="7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me von # Flaschen im Keller" fld="5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2" cacheId="16" dataOnRows="1" applyNumberFormats="0" applyBorderFormats="0" applyFontFormats="0" applyPatternFormats="0" applyAlignmentFormats="0" applyWidthHeightFormats="1" dataCaption="Daten" updatedVersion="7" showMultipleLabel="0" showMemberPropertyTips="0" useAutoFormatting="1" itemPrintTitles="1" indent="0" compact="0" compactData="0" gridDropZones="1">
  <location ref="A6:G122" firstHeaderRow="1" firstDataRow="1" firstDataCol="6"/>
  <pivotFields count="21">
    <pivotField axis="axisRow" compact="0" outline="0" subtotalTop="0" showAll="0" includeNewItemsInFilter="1">
      <items count="12">
        <item h="1" x="0"/>
        <item sd="0" x="3"/>
        <item sd="0" x="4"/>
        <item sd="0" x="6"/>
        <item sd="0" x="2"/>
        <item x="1"/>
        <item sd="0" x="7"/>
        <item sd="0" x="8"/>
        <item m="1" x="10"/>
        <item sd="0" x="5"/>
        <item sd="0" x="9"/>
        <item t="default"/>
      </items>
    </pivotField>
    <pivotField axis="axisRow" compact="0" outline="0" showAll="0" includeNewItemsInFilter="1" defaultSubtotal="0">
      <items count="32">
        <item x="28"/>
        <item x="24"/>
        <item x="27"/>
        <item x="29"/>
        <item x="18"/>
        <item x="30"/>
        <item x="25"/>
        <item x="22"/>
        <item x="26"/>
        <item x="23"/>
        <item x="21"/>
        <item x="20"/>
        <item x="12"/>
        <item x="6"/>
        <item x="13"/>
        <item x="16"/>
        <item x="17"/>
        <item x="8"/>
        <item x="5"/>
        <item x="14"/>
        <item x="10"/>
        <item x="1"/>
        <item x="3"/>
        <item x="7"/>
        <item x="19"/>
        <item x="0"/>
        <item x="2"/>
        <item m="1" x="31"/>
        <item x="4"/>
        <item x="11"/>
        <item x="15"/>
        <item x="9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dataField="1" compact="0" outline="0" subtotalTop="0" showAll="0" includeNewItemsInFilter="1"/>
    <pivotField axis="axisRow" compact="0" outline="0" subtotalTop="0" showAll="0" includeNewItemsInFilter="1" sortType="ascending" defaultSubtotal="0">
      <items count="377">
        <item x="123"/>
        <item x="191"/>
        <item x="353"/>
        <item x="90"/>
        <item x="329"/>
        <item x="316"/>
        <item x="37"/>
        <item x="51"/>
        <item x="120"/>
        <item x="243"/>
        <item x="64"/>
        <item x="22"/>
        <item x="311"/>
        <item x="158"/>
        <item x="103"/>
        <item m="1" x="367"/>
        <item x="188"/>
        <item x="342"/>
        <item x="347"/>
        <item x="314"/>
        <item x="288"/>
        <item x="5"/>
        <item x="237"/>
        <item x="138"/>
        <item x="79"/>
        <item x="271"/>
        <item x="26"/>
        <item x="145"/>
        <item x="224"/>
        <item x="251"/>
        <item x="221"/>
        <item x="41"/>
        <item x="349"/>
        <item x="40"/>
        <item x="55"/>
        <item x="30"/>
        <item x="134"/>
        <item x="182"/>
        <item x="157"/>
        <item m="1" x="374"/>
        <item x="117"/>
        <item x="4"/>
        <item x="84"/>
        <item x="96"/>
        <item x="294"/>
        <item x="312"/>
        <item x="252"/>
        <item x="250"/>
        <item x="135"/>
        <item m="1" x="371"/>
        <item x="245"/>
        <item x="126"/>
        <item x="292"/>
        <item x="313"/>
        <item x="291"/>
        <item x="198"/>
        <item x="290"/>
        <item m="1" x="373"/>
        <item x="8"/>
        <item x="284"/>
        <item x="102"/>
        <item x="207"/>
        <item m="1" x="366"/>
        <item x="68"/>
        <item m="1" x="375"/>
        <item x="6"/>
        <item x="258"/>
        <item x="335"/>
        <item m="1" x="369"/>
        <item x="160"/>
        <item x="99"/>
        <item x="223"/>
        <item x="338"/>
        <item x="206"/>
        <item x="167"/>
        <item x="344"/>
        <item x="162"/>
        <item x="1"/>
        <item x="339"/>
        <item x="340"/>
        <item x="346"/>
        <item x="295"/>
        <item x="220"/>
        <item x="124"/>
        <item x="234"/>
        <item x="277"/>
        <item x="279"/>
        <item x="165"/>
        <item x="115"/>
        <item m="1" x="363"/>
        <item x="18"/>
        <item x="95"/>
        <item x="226"/>
        <item x="331"/>
        <item m="1" x="361"/>
        <item x="42"/>
        <item x="318"/>
        <item x="173"/>
        <item x="88"/>
        <item x="240"/>
        <item x="241"/>
        <item x="193"/>
        <item x="155"/>
        <item x="257"/>
        <item x="239"/>
        <item x="168"/>
        <item x="283"/>
        <item x="255"/>
        <item x="261"/>
        <item x="278"/>
        <item x="282"/>
        <item x="260"/>
        <item x="171"/>
        <item x="281"/>
        <item x="65"/>
        <item x="163"/>
        <item m="1" x="372"/>
        <item x="280"/>
        <item x="44"/>
        <item x="98"/>
        <item x="50"/>
        <item m="1" x="360"/>
        <item x="106"/>
        <item x="76"/>
        <item x="87"/>
        <item x="201"/>
        <item x="74"/>
        <item x="23"/>
        <item x="58"/>
        <item x="246"/>
        <item x="169"/>
        <item x="69"/>
        <item x="100"/>
        <item x="70"/>
        <item x="298"/>
        <item x="14"/>
        <item x="39"/>
        <item x="333"/>
        <item x="230"/>
        <item x="130"/>
        <item x="7"/>
        <item x="332"/>
        <item x="156"/>
        <item x="242"/>
        <item x="228"/>
        <item x="269"/>
        <item x="320"/>
        <item x="209"/>
        <item x="202"/>
        <item x="307"/>
        <item x="299"/>
        <item x="286"/>
        <item x="73"/>
        <item x="235"/>
        <item x="125"/>
        <item x="121"/>
        <item x="122"/>
        <item x="16"/>
        <item x="345"/>
        <item x="72"/>
        <item x="266"/>
        <item x="105"/>
        <item x="213"/>
        <item x="305"/>
        <item x="34"/>
        <item x="247"/>
        <item x="110"/>
        <item x="62"/>
        <item x="218"/>
        <item x="195"/>
        <item x="113"/>
        <item x="285"/>
        <item x="229"/>
        <item x="236"/>
        <item x="104"/>
        <item x="232"/>
        <item x="45"/>
        <item x="17"/>
        <item x="78"/>
        <item m="1" x="376"/>
        <item x="31"/>
        <item x="71"/>
        <item x="101"/>
        <item x="75"/>
        <item x="142"/>
        <item x="43"/>
        <item x="57"/>
        <item x="147"/>
        <item x="181"/>
        <item x="35"/>
        <item x="319"/>
        <item x="119"/>
        <item x="233"/>
        <item x="254"/>
        <item x="63"/>
        <item x="53"/>
        <item x="139"/>
        <item x="33"/>
        <item x="52"/>
        <item x="25"/>
        <item x="186"/>
        <item x="183"/>
        <item x="36"/>
        <item x="137"/>
        <item x="28"/>
        <item x="149"/>
        <item x="150"/>
        <item x="200"/>
        <item x="153"/>
        <item x="337"/>
        <item x="108"/>
        <item x="177"/>
        <item m="1" x="357"/>
        <item x="203"/>
        <item x="225"/>
        <item x="330"/>
        <item x="94"/>
        <item x="336"/>
        <item x="184"/>
        <item x="83"/>
        <item x="196"/>
        <item x="151"/>
        <item x="175"/>
        <item x="194"/>
        <item x="66"/>
        <item x="326"/>
        <item x="309"/>
        <item m="1" x="356"/>
        <item x="164"/>
        <item x="54"/>
        <item x="107"/>
        <item x="263"/>
        <item x="328"/>
        <item x="321"/>
        <item x="265"/>
        <item x="293"/>
        <item x="322"/>
        <item x="89"/>
        <item x="166"/>
        <item x="114"/>
        <item x="187"/>
        <item x="323"/>
        <item x="262"/>
        <item x="29"/>
        <item x="249"/>
        <item x="172"/>
        <item x="216"/>
        <item x="13"/>
        <item x="215"/>
        <item x="208"/>
        <item x="3"/>
        <item x="350"/>
        <item x="15"/>
        <item x="127"/>
        <item x="267"/>
        <item x="112"/>
        <item x="222"/>
        <item x="297"/>
        <item m="1" x="365"/>
        <item x="132"/>
        <item x="11"/>
        <item x="301"/>
        <item m="1" x="355"/>
        <item x="268"/>
        <item x="80"/>
        <item x="131"/>
        <item x="109"/>
        <item x="270"/>
        <item x="180"/>
        <item x="264"/>
        <item x="210"/>
        <item x="61"/>
        <item x="154"/>
        <item x="238"/>
        <item x="192"/>
        <item x="304"/>
        <item x="211"/>
        <item x="256"/>
        <item x="9"/>
        <item x="118"/>
        <item x="144"/>
        <item x="303"/>
        <item x="143"/>
        <item x="272"/>
        <item x="227"/>
        <item x="273"/>
        <item x="77"/>
        <item x="82"/>
        <item m="1" x="362"/>
        <item x="141"/>
        <item x="259"/>
        <item x="179"/>
        <item x="19"/>
        <item x="116"/>
        <item x="205"/>
        <item x="296"/>
        <item x="59"/>
        <item x="128"/>
        <item m="1" x="364"/>
        <item x="49"/>
        <item x="189"/>
        <item m="1" x="358"/>
        <item x="244"/>
        <item x="27"/>
        <item x="67"/>
        <item x="146"/>
        <item x="10"/>
        <item x="148"/>
        <item x="341"/>
        <item x="300"/>
        <item x="190"/>
        <item x="47"/>
        <item x="21"/>
        <item x="111"/>
        <item x="217"/>
        <item x="343"/>
        <item x="38"/>
        <item x="170"/>
        <item x="20"/>
        <item x="136"/>
        <item x="93"/>
        <item x="317"/>
        <item x="176"/>
        <item x="334"/>
        <item x="348"/>
        <item x="133"/>
        <item m="1" x="368"/>
        <item x="231"/>
        <item x="46"/>
        <item m="1" x="370"/>
        <item x="204"/>
        <item x="289"/>
        <item x="327"/>
        <item x="275"/>
        <item x="248"/>
        <item x="32"/>
        <item x="310"/>
        <item x="214"/>
        <item x="199"/>
        <item x="306"/>
        <item x="174"/>
        <item x="253"/>
        <item x="197"/>
        <item x="351"/>
        <item x="140"/>
        <item x="178"/>
        <item x="159"/>
        <item x="219"/>
        <item x="81"/>
        <item x="274"/>
        <item x="324"/>
        <item x="161"/>
        <item x="129"/>
        <item x="56"/>
        <item x="325"/>
        <item x="212"/>
        <item x="86"/>
        <item x="354"/>
        <item x="2"/>
        <item x="308"/>
        <item x="91"/>
        <item x="315"/>
        <item x="92"/>
        <item x="12"/>
        <item x="302"/>
        <item x="276"/>
        <item x="352"/>
        <item x="85"/>
        <item x="97"/>
        <item x="48"/>
        <item x="152"/>
        <item x="185"/>
        <item m="1" x="359"/>
        <item x="287"/>
        <item x="24"/>
        <item x="60"/>
        <item x="0"/>
      </items>
    </pivotField>
    <pivotField axis="axisRow" compact="0" outline="0" subtotalTop="0" showAll="0" includeNewItemsInFilter="1" sortType="ascending" defaultSubtotal="0">
      <items count="706">
        <item x="140"/>
        <item x="299"/>
        <item x="27"/>
        <item x="69"/>
        <item x="22"/>
        <item x="258"/>
        <item x="280"/>
        <item x="465"/>
        <item x="658"/>
        <item x="449"/>
        <item x="643"/>
        <item x="313"/>
        <item x="28"/>
        <item x="121"/>
        <item x="54"/>
        <item x="410"/>
        <item x="464"/>
        <item x="75"/>
        <item x="182"/>
        <item x="404"/>
        <item x="577"/>
        <item x="398"/>
        <item x="538"/>
        <item x="559"/>
        <item x="640"/>
        <item x="591"/>
        <item x="469"/>
        <item x="40"/>
        <item x="452"/>
        <item x="356"/>
        <item x="530"/>
        <item x="527"/>
        <item x="529"/>
        <item x="522"/>
        <item x="194"/>
        <item x="491"/>
        <item x="159"/>
        <item x="243"/>
        <item x="244"/>
        <item x="342"/>
        <item x="94"/>
        <item x="589"/>
        <item x="415"/>
        <item x="251"/>
        <item x="675"/>
        <item x="695"/>
        <item x="436"/>
        <item x="6"/>
        <item x="8"/>
        <item x="7"/>
        <item x="217"/>
        <item x="246"/>
        <item x="74"/>
        <item x="186"/>
        <item x="422"/>
        <item x="418"/>
        <item x="602"/>
        <item x="157"/>
        <item x="536"/>
        <item x="657"/>
        <item x="697"/>
        <item x="120"/>
        <item x="704"/>
        <item x="500"/>
        <item x="370"/>
        <item x="227"/>
        <item x="57"/>
        <item x="141"/>
        <item x="273"/>
        <item x="88"/>
        <item x="168"/>
        <item x="237"/>
        <item x="155"/>
        <item x="136"/>
        <item x="646"/>
        <item x="451"/>
        <item x="383"/>
        <item x="304"/>
        <item x="384"/>
        <item x="425"/>
        <item x="111"/>
        <item x="248"/>
        <item x="126"/>
        <item x="689"/>
        <item x="579"/>
        <item x="162"/>
        <item x="325"/>
        <item x="230"/>
        <item x="49"/>
        <item x="673"/>
        <item x="240"/>
        <item x="502"/>
        <item x="368"/>
        <item x="638"/>
        <item x="145"/>
        <item x="265"/>
        <item x="264"/>
        <item x="600"/>
        <item x="379"/>
        <item x="173"/>
        <item x="628"/>
        <item x="629"/>
        <item x="569"/>
        <item x="570"/>
        <item x="77"/>
        <item x="637"/>
        <item x="193"/>
        <item x="127"/>
        <item x="184"/>
        <item x="118"/>
        <item x="431"/>
        <item x="46"/>
        <item x="15"/>
        <item x="438"/>
        <item x="224"/>
        <item x="319"/>
        <item x="318"/>
        <item x="590"/>
        <item x="247"/>
        <item x="488"/>
        <item x="616"/>
        <item x="19"/>
        <item x="584"/>
        <item x="117"/>
        <item x="519"/>
        <item x="290"/>
        <item x="239"/>
        <item x="495"/>
        <item x="295"/>
        <item x="512"/>
        <item x="260"/>
        <item x="691"/>
        <item x="330"/>
        <item x="256"/>
        <item x="1"/>
        <item x="694"/>
        <item x="257"/>
        <item x="259"/>
        <item x="90"/>
        <item x="4"/>
        <item x="687"/>
        <item x="99"/>
        <item x="104"/>
        <item x="253"/>
        <item x="105"/>
        <item x="5"/>
        <item x="203"/>
        <item x="534"/>
        <item x="102"/>
        <item x="218"/>
        <item x="635"/>
        <item x="468"/>
        <item x="255"/>
        <item x="467"/>
        <item x="274"/>
        <item x="152"/>
        <item x="20"/>
        <item x="250"/>
        <item x="514"/>
        <item x="501"/>
        <item x="211"/>
        <item x="138"/>
        <item x="81"/>
        <item x="537"/>
        <item x="96"/>
        <item x="612"/>
        <item x="685"/>
        <item x="153"/>
        <item x="557"/>
        <item x="693"/>
        <item x="9"/>
        <item x="610"/>
        <item x="175"/>
        <item x="578"/>
        <item x="505"/>
        <item x="417"/>
        <item x="539"/>
        <item x="548"/>
        <item x="541"/>
        <item x="551"/>
        <item x="254"/>
        <item x="493"/>
        <item x="483"/>
        <item x="176"/>
        <item x="542"/>
        <item x="60"/>
        <item x="30"/>
        <item x="110"/>
        <item x="603"/>
        <item x="606"/>
        <item x="479"/>
        <item x="686"/>
        <item x="262"/>
        <item x="222"/>
        <item x="524"/>
        <item x="447"/>
        <item x="645"/>
        <item x="641"/>
        <item x="302"/>
        <item x="323"/>
        <item x="2"/>
        <item x="361"/>
        <item x="434"/>
        <item x="394"/>
        <item x="287"/>
        <item x="34"/>
        <item x="32"/>
        <item x="31"/>
        <item x="221"/>
        <item x="388"/>
        <item x="389"/>
        <item x="134"/>
        <item x="391"/>
        <item x="387"/>
        <item x="386"/>
        <item x="390"/>
        <item x="191"/>
        <item x="192"/>
        <item x="385"/>
        <item x="595"/>
        <item x="158"/>
        <item x="340"/>
        <item x="653"/>
        <item x="652"/>
        <item x="650"/>
        <item x="412"/>
        <item x="413"/>
        <item x="656"/>
        <item x="151"/>
        <item x="598"/>
        <item x="16"/>
        <item x="84"/>
        <item x="108"/>
        <item x="179"/>
        <item x="98"/>
        <item x="210"/>
        <item x="83"/>
        <item x="66"/>
        <item x="460"/>
        <item x="426"/>
        <item x="202"/>
        <item x="201"/>
        <item x="568"/>
        <item x="574"/>
        <item x="580"/>
        <item x="474"/>
        <item x="226"/>
        <item x="620"/>
        <item x="441"/>
        <item x="437"/>
        <item x="219"/>
        <item x="672"/>
        <item x="270"/>
        <item x="269"/>
        <item x="272"/>
        <item x="267"/>
        <item x="266"/>
        <item x="271"/>
        <item x="268"/>
        <item x="63"/>
        <item x="506"/>
        <item x="455"/>
        <item x="684"/>
        <item x="188"/>
        <item x="167"/>
        <item x="492"/>
        <item x="688"/>
        <item x="363"/>
        <item x="377"/>
        <item x="278"/>
        <item x="503"/>
        <item x="357"/>
        <item x="453"/>
        <item x="494"/>
        <item x="43"/>
        <item x="521"/>
        <item x="149"/>
        <item x="53"/>
        <item x="119"/>
        <item x="423"/>
        <item x="395"/>
        <item x="567"/>
        <item x="622"/>
        <item x="106"/>
        <item x="213"/>
        <item x="103"/>
        <item x="442"/>
        <item x="133"/>
        <item x="56"/>
        <item x="676"/>
        <item x="337"/>
        <item x="664"/>
        <item x="520"/>
        <item x="459"/>
        <item x="369"/>
        <item x="307"/>
        <item x="36"/>
        <item x="62"/>
        <item x="282"/>
        <item x="604"/>
        <item x="507"/>
        <item x="51"/>
        <item x="231"/>
        <item x="101"/>
        <item x="358"/>
        <item x="79"/>
        <item x="440"/>
        <item x="48"/>
        <item x="50"/>
        <item x="466"/>
        <item x="381"/>
        <item x="286"/>
        <item x="160"/>
        <item x="375"/>
        <item x="195"/>
        <item x="444"/>
        <item x="683"/>
        <item x="276"/>
        <item x="411"/>
        <item x="25"/>
        <item x="670"/>
        <item x="82"/>
        <item x="236"/>
        <item x="439"/>
        <item x="146"/>
        <item x="496"/>
        <item x="311"/>
        <item x="200"/>
        <item x="44"/>
        <item x="86"/>
        <item x="692"/>
        <item x="281"/>
        <item x="324"/>
        <item x="510"/>
        <item x="169"/>
        <item x="409"/>
        <item x="490"/>
        <item x="586"/>
        <item x="275"/>
        <item x="164"/>
        <item x="636"/>
        <item x="52"/>
        <item x="504"/>
        <item x="306"/>
        <item x="87"/>
        <item x="190"/>
        <item x="14"/>
        <item x="618"/>
        <item x="421"/>
        <item x="655"/>
        <item x="508"/>
        <item x="309"/>
        <item x="679"/>
        <item x="67"/>
        <item x="593"/>
        <item x="596"/>
        <item x="575"/>
        <item x="163"/>
        <item x="576"/>
        <item x="183"/>
        <item x="560"/>
        <item x="547"/>
        <item x="225"/>
        <item x="107"/>
        <item x="428"/>
        <item x="392"/>
        <item x="137"/>
        <item x="341"/>
        <item x="125"/>
        <item x="115"/>
        <item x="489"/>
        <item x="308"/>
        <item x="564"/>
        <item x="166"/>
        <item x="424"/>
        <item x="555"/>
        <item x="241"/>
        <item x="310"/>
        <item x="475"/>
        <item x="17"/>
        <item x="209"/>
        <item x="317"/>
        <item x="367"/>
        <item x="233"/>
        <item x="498"/>
        <item x="513"/>
        <item x="144"/>
        <item x="187"/>
        <item x="64"/>
        <item x="47"/>
        <item x="594"/>
        <item x="263"/>
        <item x="261"/>
        <item x="405"/>
        <item x="10"/>
        <item x="457"/>
        <item x="180"/>
        <item x="97"/>
        <item x="482"/>
        <item x="380"/>
        <item x="289"/>
        <item x="587"/>
        <item x="588"/>
        <item x="660"/>
        <item x="172"/>
        <item x="473"/>
        <item x="305"/>
        <item x="558"/>
        <item x="303"/>
        <item x="232"/>
        <item x="198"/>
        <item x="601"/>
        <item x="92"/>
        <item x="533"/>
        <item x="582"/>
        <item x="352"/>
        <item x="29"/>
        <item x="139"/>
        <item x="128"/>
        <item x="129"/>
        <item x="131"/>
        <item x="345"/>
        <item x="130"/>
        <item x="648"/>
        <item x="544"/>
        <item x="116"/>
        <item x="315"/>
        <item x="461"/>
        <item x="12"/>
        <item x="362"/>
        <item x="26"/>
        <item x="677"/>
        <item x="702"/>
        <item x="661"/>
        <item x="402"/>
        <item x="403"/>
        <item x="546"/>
        <item x="545"/>
        <item x="543"/>
        <item x="486"/>
        <item x="487"/>
        <item x="326"/>
        <item x="23"/>
        <item x="659"/>
        <item x="327"/>
        <item x="678"/>
        <item x="170"/>
        <item x="470"/>
        <item x="515"/>
        <item x="516"/>
        <item x="21"/>
        <item x="523"/>
        <item x="399"/>
        <item x="123"/>
        <item x="705"/>
        <item x="611"/>
        <item x="427"/>
        <item x="573"/>
        <item x="671"/>
        <item x="353"/>
        <item x="433"/>
        <item x="71"/>
        <item x="285"/>
        <item x="665"/>
        <item x="644"/>
        <item x="150"/>
        <item x="89"/>
        <item x="419"/>
        <item x="408"/>
        <item x="346"/>
        <item x="147"/>
        <item x="509"/>
        <item x="583"/>
        <item x="215"/>
        <item x="462"/>
        <item x="445"/>
        <item x="70"/>
        <item x="642"/>
        <item x="614"/>
        <item x="609"/>
        <item x="212"/>
        <item x="348"/>
        <item x="328"/>
        <item x="336"/>
        <item x="382"/>
        <item x="335"/>
        <item x="249"/>
        <item x="112"/>
        <item x="561"/>
        <item x="24"/>
        <item x="552"/>
        <item x="316"/>
        <item x="592"/>
        <item x="196"/>
        <item x="703"/>
        <item x="627"/>
        <item x="448"/>
        <item x="39"/>
        <item x="143"/>
        <item x="406"/>
        <item x="234"/>
        <item x="485"/>
        <item x="347"/>
        <item x="556"/>
        <item x="472"/>
        <item x="696"/>
        <item x="540"/>
        <item x="42"/>
        <item x="177"/>
        <item x="681"/>
        <item x="171"/>
        <item x="242"/>
        <item x="639"/>
        <item x="463"/>
        <item x="296"/>
        <item x="229"/>
        <item x="372"/>
        <item x="156"/>
        <item x="298"/>
        <item x="297"/>
        <item x="351"/>
        <item x="477"/>
        <item x="252"/>
        <item x="517"/>
        <item x="454"/>
        <item x="518"/>
        <item x="277"/>
        <item x="585"/>
        <item x="626"/>
        <item x="430"/>
        <item x="76"/>
        <item x="100"/>
        <item x="178"/>
        <item x="699"/>
        <item x="497"/>
        <item x="549"/>
        <item x="18"/>
        <item x="207"/>
        <item x="165"/>
        <item x="364"/>
        <item x="58"/>
        <item x="320"/>
        <item x="407"/>
        <item x="55"/>
        <item x="301"/>
        <item x="355"/>
        <item x="525"/>
        <item x="526"/>
        <item x="663"/>
        <item x="649"/>
        <item x="456"/>
        <item x="446"/>
        <item x="65"/>
        <item x="13"/>
        <item x="531"/>
        <item x="185"/>
        <item x="378"/>
        <item x="124"/>
        <item x="674"/>
        <item x="142"/>
        <item x="617"/>
        <item x="581"/>
        <item x="314"/>
        <item x="471"/>
        <item x="41"/>
        <item x="291"/>
        <item x="294"/>
        <item x="480"/>
        <item x="154"/>
        <item x="288"/>
        <item x="238"/>
        <item x="499"/>
        <item x="511"/>
        <item x="292"/>
        <item x="181"/>
        <item x="235"/>
        <item x="572"/>
        <item x="135"/>
        <item x="35"/>
        <item x="458"/>
        <item x="651"/>
        <item x="484"/>
        <item x="45"/>
        <item x="698"/>
        <item x="535"/>
        <item x="432"/>
        <item x="690"/>
        <item x="284"/>
        <item x="608"/>
        <item x="91"/>
        <item x="668"/>
        <item x="669"/>
        <item x="199"/>
        <item x="562"/>
        <item x="563"/>
        <item x="80"/>
        <item x="33"/>
        <item x="701"/>
        <item x="654"/>
        <item x="554"/>
        <item x="416"/>
        <item x="68"/>
        <item x="331"/>
        <item x="599"/>
        <item x="478"/>
        <item x="349"/>
        <item x="205"/>
        <item x="59"/>
        <item x="322"/>
        <item x="666"/>
        <item x="338"/>
        <item x="38"/>
        <item x="550"/>
        <item x="228"/>
        <item x="682"/>
        <item x="373"/>
        <item x="374"/>
        <item x="647"/>
        <item x="420"/>
        <item x="339"/>
        <item x="279"/>
        <item x="393"/>
        <item x="371"/>
        <item x="223"/>
        <item x="354"/>
        <item x="220"/>
        <item x="197"/>
        <item x="623"/>
        <item x="321"/>
        <item x="414"/>
        <item x="293"/>
        <item x="3"/>
        <item x="122"/>
        <item x="376"/>
        <item x="429"/>
        <item x="667"/>
        <item x="566"/>
        <item x="333"/>
        <item x="662"/>
        <item x="360"/>
        <item x="245"/>
        <item x="72"/>
        <item x="450"/>
        <item x="605"/>
        <item x="85"/>
        <item x="443"/>
        <item x="93"/>
        <item x="283"/>
        <item x="312"/>
        <item x="700"/>
        <item x="607"/>
        <item x="365"/>
        <item x="61"/>
        <item x="621"/>
        <item x="397"/>
        <item x="332"/>
        <item x="206"/>
        <item x="204"/>
        <item x="528"/>
        <item x="613"/>
        <item x="109"/>
        <item x="631"/>
        <item x="532"/>
        <item x="630"/>
        <item x="634"/>
        <item x="632"/>
        <item x="633"/>
        <item x="37"/>
        <item x="565"/>
        <item x="189"/>
        <item x="343"/>
        <item x="571"/>
        <item x="113"/>
        <item x="597"/>
        <item x="400"/>
        <item x="344"/>
        <item x="625"/>
        <item x="624"/>
        <item x="334"/>
        <item x="78"/>
        <item x="11"/>
        <item x="95"/>
        <item x="174"/>
        <item x="214"/>
        <item x="73"/>
        <item x="132"/>
        <item x="615"/>
        <item x="329"/>
        <item x="148"/>
        <item x="401"/>
        <item x="114"/>
        <item x="216"/>
        <item x="161"/>
        <item x="619"/>
        <item x="481"/>
        <item x="366"/>
        <item x="553"/>
        <item x="435"/>
        <item x="350"/>
        <item x="476"/>
        <item x="396"/>
        <item x="300"/>
        <item x="208"/>
        <item x="359"/>
        <item x="680"/>
        <item x="0"/>
      </items>
    </pivotField>
    <pivotField axis="axisRow" compact="0" outline="0" subtotalTop="0" showAll="0" includeNewItemsInFilter="1" sortType="ascending">
      <items count="98">
        <item m="1" x="96"/>
        <item sd="0" x="40"/>
        <item sd="0" x="77"/>
        <item sd="0" x="24"/>
        <item x="73"/>
        <item x="50"/>
        <item x="43"/>
        <item sd="0" x="4"/>
        <item sd="0" x="47"/>
        <item sd="0" x="81"/>
        <item sd="0" x="79"/>
        <item sd="0" x="49"/>
        <item m="1" x="94"/>
        <item sd="0" x="37"/>
        <item sd="0" x="22"/>
        <item sd="0" x="39"/>
        <item sd="0" x="62"/>
        <item sd="0" x="66"/>
        <item sd="0" x="1"/>
        <item sd="0" x="6"/>
        <item x="70"/>
        <item x="41"/>
        <item x="14"/>
        <item sd="0" x="60"/>
        <item x="33"/>
        <item sd="0" x="28"/>
        <item sd="0" x="2"/>
        <item sd="0" x="58"/>
        <item sd="0" x="21"/>
        <item sd="0" x="31"/>
        <item sd="0" x="20"/>
        <item sd="0" x="64"/>
        <item m="1" x="93"/>
        <item sd="0" x="54"/>
        <item x="36"/>
        <item sd="0" x="16"/>
        <item sd="0" x="19"/>
        <item sd="0" x="17"/>
        <item sd="0" x="38"/>
        <item sd="0" x="85"/>
        <item sd="0" x="65"/>
        <item sd="0" x="91"/>
        <item sd="0" x="3"/>
        <item sd="0" x="67"/>
        <item sd="0" x="89"/>
        <item sd="0" x="46"/>
        <item x="35"/>
        <item sd="0" x="71"/>
        <item m="1" x="92"/>
        <item sd="0" x="57"/>
        <item x="34"/>
        <item sd="0" x="56"/>
        <item sd="0" x="76"/>
        <item x="11"/>
        <item sd="0" x="61"/>
        <item sd="0" x="26"/>
        <item sd="0" x="88"/>
        <item x="9"/>
        <item sd="0" x="78"/>
        <item sd="0" x="59"/>
        <item sd="0" x="80"/>
        <item m="1" x="95"/>
        <item sd="0" x="32"/>
        <item sd="0" x="10"/>
        <item sd="0" x="90"/>
        <item sd="0" x="84"/>
        <item sd="0" x="86"/>
        <item sd="0" x="25"/>
        <item sd="0" x="30"/>
        <item sd="0" x="45"/>
        <item sd="0" x="8"/>
        <item sd="0" x="5"/>
        <item sd="0" x="75"/>
        <item sd="0" x="15"/>
        <item sd="0" x="55"/>
        <item sd="0" x="53"/>
        <item sd="0" x="12"/>
        <item sd="0" x="63"/>
        <item sd="0" x="7"/>
        <item sd="0" x="48"/>
        <item sd="0" x="69"/>
        <item sd="0" x="82"/>
        <item sd="0" x="68"/>
        <item x="27"/>
        <item sd="0" x="72"/>
        <item x="13"/>
        <item sd="0" x="44"/>
        <item sd="0" x="74"/>
        <item sd="0" x="83"/>
        <item sd="0" x="87"/>
        <item sd="0" x="51"/>
        <item x="42"/>
        <item sd="0" x="18"/>
        <item x="29"/>
        <item x="52"/>
        <item sd="0" x="23"/>
        <item sd="0" x="0"/>
        <item t="default"/>
      </items>
    </pivotField>
    <pivotField compact="0" outline="0" showAll="0" includeNewItemsInFilter="1"/>
    <pivotField compact="0" outline="0" showAll="0" includeNewItemsInFilter="1"/>
    <pivotField compact="0" outline="0" subtotalTop="0" showAll="0" includeNewItemsInFilter="1" defaultSubtotal="0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howAll="0" includeNewItemsInFilter="1"/>
  </pivotFields>
  <rowFields count="6">
    <field x="0"/>
    <field x="8"/>
    <field x="1"/>
    <field x="6"/>
    <field x="7"/>
    <field x="-2"/>
  </rowFields>
  <rowItems count="116">
    <i>
      <x v="1"/>
      <x v="1048832"/>
      <x v="1048832"/>
      <x v="1048832"/>
      <x v="1048832"/>
      <x/>
    </i>
    <i r="5" i="1">
      <x v="1"/>
    </i>
    <i>
      <x v="2"/>
      <x v="1048832"/>
      <x v="1048832"/>
      <x v="1048832"/>
      <x v="1048832"/>
      <x/>
    </i>
    <i r="5" i="1">
      <x v="1"/>
    </i>
    <i>
      <x v="3"/>
      <x v="1048832"/>
      <x v="1048832"/>
      <x v="1048832"/>
      <x v="1048832"/>
      <x/>
    </i>
    <i r="5" i="1">
      <x v="1"/>
    </i>
    <i>
      <x v="4"/>
      <x v="1048832"/>
      <x v="1048832"/>
      <x v="1048832"/>
      <x v="1048832"/>
      <x/>
    </i>
    <i r="5" i="1">
      <x v="1"/>
    </i>
    <i>
      <x v="5"/>
      <x v="1"/>
      <x v="1048832"/>
      <x v="1048832"/>
      <x v="1048832"/>
      <x/>
    </i>
    <i r="5" i="1">
      <x v="1"/>
    </i>
    <i r="1">
      <x v="3"/>
      <x v="1048832"/>
      <x v="1048832"/>
      <x v="1048832"/>
      <x/>
    </i>
    <i r="5" i="1">
      <x v="1"/>
    </i>
    <i r="1">
      <x v="6"/>
      <x v="22"/>
      <x v="166"/>
      <x v="85"/>
      <x/>
    </i>
    <i r="5" i="1">
      <x v="1"/>
    </i>
    <i r="2">
      <x v="25"/>
      <x v="206"/>
      <x v="87"/>
      <x/>
    </i>
    <i r="5" i="1">
      <x v="1"/>
    </i>
    <i t="default" r="1">
      <x v="6"/>
    </i>
    <i t="default" r="1" i="1">
      <x v="6"/>
    </i>
    <i r="1">
      <x v="7"/>
      <x v="1048832"/>
      <x v="1048832"/>
      <x v="1048832"/>
      <x/>
    </i>
    <i r="5" i="1">
      <x v="1"/>
    </i>
    <i r="1">
      <x v="8"/>
      <x v="1048832"/>
      <x v="1048832"/>
      <x v="1048832"/>
      <x/>
    </i>
    <i r="5" i="1">
      <x v="1"/>
    </i>
    <i r="1">
      <x v="10"/>
      <x v="1048832"/>
      <x v="1048832"/>
      <x v="1048832"/>
      <x/>
    </i>
    <i r="5" i="1">
      <x v="1"/>
    </i>
    <i r="1">
      <x v="11"/>
      <x v="1048832"/>
      <x v="1048832"/>
      <x v="1048832"/>
      <x/>
    </i>
    <i r="5" i="1">
      <x v="1"/>
    </i>
    <i r="1">
      <x v="15"/>
      <x v="1048832"/>
      <x v="1048832"/>
      <x v="1048832"/>
      <x/>
    </i>
    <i r="5" i="1">
      <x v="1"/>
    </i>
    <i r="1">
      <x v="16"/>
      <x v="1048832"/>
      <x v="1048832"/>
      <x v="1048832"/>
      <x/>
    </i>
    <i r="5" i="1">
      <x v="1"/>
    </i>
    <i r="1">
      <x v="17"/>
      <x v="1048832"/>
      <x v="1048832"/>
      <x v="1048832"/>
      <x/>
    </i>
    <i r="5" i="1">
      <x v="1"/>
    </i>
    <i r="1">
      <x v="18"/>
      <x v="1048832"/>
      <x v="1048832"/>
      <x v="1048832"/>
      <x/>
    </i>
    <i r="5" i="1">
      <x v="1"/>
    </i>
    <i r="1">
      <x v="19"/>
      <x v="1048832"/>
      <x v="1048832"/>
      <x v="1048832"/>
      <x/>
    </i>
    <i r="5" i="1">
      <x v="1"/>
    </i>
    <i r="1">
      <x v="23"/>
      <x v="1048832"/>
      <x v="1048832"/>
      <x v="1048832"/>
      <x/>
    </i>
    <i r="5" i="1">
      <x v="1"/>
    </i>
    <i r="1">
      <x v="37"/>
      <x v="1048832"/>
      <x v="1048832"/>
      <x v="1048832"/>
      <x/>
    </i>
    <i r="5" i="1">
      <x v="1"/>
    </i>
    <i r="1">
      <x v="42"/>
      <x v="1048832"/>
      <x v="1048832"/>
      <x v="1048832"/>
      <x/>
    </i>
    <i r="5" i="1">
      <x v="1"/>
    </i>
    <i r="1">
      <x v="43"/>
      <x v="1048832"/>
      <x v="1048832"/>
      <x v="1048832"/>
      <x/>
    </i>
    <i r="5" i="1">
      <x v="1"/>
    </i>
    <i r="1">
      <x v="52"/>
      <x v="1048832"/>
      <x v="1048832"/>
      <x v="1048832"/>
      <x/>
    </i>
    <i r="5" i="1">
      <x v="1"/>
    </i>
    <i r="1">
      <x v="53"/>
      <x v="21"/>
      <x v="135"/>
      <x v="416"/>
      <x/>
    </i>
    <i r="5" i="1">
      <x v="1"/>
    </i>
    <i r="3">
      <x v="247"/>
      <x v="12"/>
      <x/>
    </i>
    <i r="5" i="1">
      <x v="1"/>
    </i>
    <i r="2">
      <x v="26"/>
      <x v="157"/>
      <x v="296"/>
      <x/>
    </i>
    <i r="5" i="1">
      <x v="1"/>
    </i>
    <i t="default" r="1">
      <x v="53"/>
    </i>
    <i t="default" r="1" i="1">
      <x v="53"/>
    </i>
    <i r="1">
      <x v="54"/>
      <x v="1048832"/>
      <x v="1048832"/>
      <x v="1048832"/>
      <x/>
    </i>
    <i r="5" i="1">
      <x v="1"/>
    </i>
    <i r="1">
      <x v="55"/>
      <x v="1048832"/>
      <x v="1048832"/>
      <x v="1048832"/>
      <x/>
    </i>
    <i r="5" i="1">
      <x v="1"/>
    </i>
    <i r="1">
      <x v="56"/>
      <x v="1048832"/>
      <x v="1048832"/>
      <x v="1048832"/>
      <x/>
    </i>
    <i r="5" i="1">
      <x v="1"/>
    </i>
    <i r="1">
      <x v="57"/>
      <x v="20"/>
      <x v="306"/>
      <x v="489"/>
      <x/>
    </i>
    <i r="5" i="1">
      <x v="1"/>
    </i>
    <i t="default" r="1">
      <x v="57"/>
    </i>
    <i t="default" r="1" i="1">
      <x v="57"/>
    </i>
    <i r="1">
      <x v="58"/>
      <x v="1048832"/>
      <x v="1048832"/>
      <x v="1048832"/>
      <x/>
    </i>
    <i r="5" i="1">
      <x v="1"/>
    </i>
    <i r="1">
      <x v="62"/>
      <x v="1048832"/>
      <x v="1048832"/>
      <x v="1048832"/>
      <x/>
    </i>
    <i r="5" i="1">
      <x v="1"/>
    </i>
    <i r="1">
      <x v="63"/>
      <x v="1048832"/>
      <x v="1048832"/>
      <x v="1048832"/>
      <x/>
    </i>
    <i r="5" i="1">
      <x v="1"/>
    </i>
    <i r="1">
      <x v="65"/>
      <x v="1048832"/>
      <x v="1048832"/>
      <x v="1048832"/>
      <x/>
    </i>
    <i r="5" i="1">
      <x v="1"/>
    </i>
    <i r="1">
      <x v="70"/>
      <x v="1048832"/>
      <x v="1048832"/>
      <x v="1048832"/>
      <x/>
    </i>
    <i r="5" i="1">
      <x v="1"/>
    </i>
    <i r="1">
      <x v="71"/>
      <x v="1048832"/>
      <x v="1048832"/>
      <x v="1048832"/>
      <x/>
    </i>
    <i r="5" i="1">
      <x v="1"/>
    </i>
    <i r="1">
      <x v="74"/>
      <x v="1048832"/>
      <x v="1048832"/>
      <x v="1048832"/>
      <x/>
    </i>
    <i r="5" i="1">
      <x v="1"/>
    </i>
    <i r="1">
      <x v="75"/>
      <x v="1048832"/>
      <x v="1048832"/>
      <x v="1048832"/>
      <x/>
    </i>
    <i r="5" i="1">
      <x v="1"/>
    </i>
    <i r="1">
      <x v="76"/>
      <x v="1048832"/>
      <x v="1048832"/>
      <x v="1048832"/>
      <x/>
    </i>
    <i r="5" i="1">
      <x v="1"/>
    </i>
    <i r="1">
      <x v="78"/>
      <x v="1048832"/>
      <x v="1048832"/>
      <x v="1048832"/>
      <x/>
    </i>
    <i r="5" i="1">
      <x v="1"/>
    </i>
    <i r="1">
      <x v="79"/>
      <x v="1048832"/>
      <x v="1048832"/>
      <x v="1048832"/>
      <x/>
    </i>
    <i r="5" i="1">
      <x v="1"/>
    </i>
    <i r="1">
      <x v="80"/>
      <x v="1048832"/>
      <x v="1048832"/>
      <x v="1048832"/>
      <x/>
    </i>
    <i r="5" i="1">
      <x v="1"/>
    </i>
    <i r="1">
      <x v="84"/>
      <x v="1048832"/>
      <x v="1048832"/>
      <x v="1048832"/>
      <x/>
    </i>
    <i r="5" i="1">
      <x v="1"/>
    </i>
    <i r="1">
      <x v="92"/>
      <x v="1048832"/>
      <x v="1048832"/>
      <x v="1048832"/>
      <x/>
    </i>
    <i r="5" i="1">
      <x v="1"/>
    </i>
    <i r="1">
      <x v="94"/>
      <x v="21"/>
      <x v="187"/>
      <x v="114"/>
      <x/>
    </i>
    <i r="5" i="1">
      <x v="1"/>
    </i>
    <i r="2">
      <x v="22"/>
      <x v="187"/>
      <x v="623"/>
      <x/>
    </i>
    <i r="5" i="1">
      <x v="1"/>
    </i>
    <i r="2">
      <x v="23"/>
      <x v="305"/>
      <x v="250"/>
      <x/>
    </i>
    <i r="5" i="1">
      <x v="1"/>
    </i>
    <i t="default" r="1">
      <x v="94"/>
    </i>
    <i t="default" r="1" i="1">
      <x v="94"/>
    </i>
    <i r="1">
      <x v="95"/>
      <x v="1048832"/>
      <x v="1048832"/>
      <x v="1048832"/>
      <x/>
    </i>
    <i r="5" i="1">
      <x v="1"/>
    </i>
    <i r="1">
      <x v="96"/>
      <x v="1048832"/>
      <x v="1048832"/>
      <x v="1048832"/>
      <x/>
    </i>
    <i r="5" i="1">
      <x v="1"/>
    </i>
    <i t="default">
      <x v="5"/>
    </i>
    <i t="default" i="1">
      <x v="5"/>
    </i>
    <i>
      <x v="6"/>
      <x v="1048832"/>
      <x v="1048832"/>
      <x v="1048832"/>
      <x v="1048832"/>
      <x/>
    </i>
    <i r="5" i="1">
      <x v="1"/>
    </i>
    <i>
      <x v="7"/>
      <x v="1048832"/>
      <x v="1048832"/>
      <x v="1048832"/>
      <x v="1048832"/>
      <x/>
    </i>
    <i r="5" i="1">
      <x v="1"/>
    </i>
    <i>
      <x v="9"/>
      <x v="1048832"/>
      <x v="1048832"/>
      <x v="1048832"/>
      <x v="1048832"/>
      <x/>
    </i>
    <i r="5" i="1">
      <x v="1"/>
    </i>
    <i>
      <x v="10"/>
      <x v="1048832"/>
      <x v="1048832"/>
      <x v="1048832"/>
      <x v="1048832"/>
      <x/>
    </i>
    <i r="5" i="1">
      <x v="1"/>
    </i>
    <i t="grand">
      <x/>
    </i>
    <i t="grand" i="1">
      <x/>
    </i>
  </rowItems>
  <colItems count="1">
    <i/>
  </colItems>
  <dataFields count="2">
    <dataField name="# Flaschen" fld="5" baseField="0" baseItem="0"/>
    <dataField name="€" fld="19" baseField="0" baseItem="0"/>
  </dataFields>
  <formats count="1">
    <format dxfId="16">
      <pivotArea field="0" grandRow="1" outline="0" axis="axisRow" fieldPosition="0">
        <references count="1">
          <reference field="4294967294" count="1" selected="0">
            <x v="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818041-AEE8-0F48-AC5A-FD117F3D50E8}" name="DataPilot1" cacheId="16" applyNumberFormats="0" applyBorderFormats="0" applyFontFormats="0" applyPatternFormats="0" applyAlignmentFormats="0" applyWidthHeightFormats="1" dataCaption="Daten" updatedVersion="7" showMultipleLabel="0" showMemberPropertyTips="0" enableDrill="0" useAutoFormatting="1" itemPrintTitles="1" indent="0" compact="0" compactData="0" gridDropZones="1">
  <location ref="A3:E360" firstHeaderRow="1" firstDataRow="2" firstDataCol="1"/>
  <pivotFields count="21"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axis="axisRow" compact="0" outline="0" subtotalTop="0" showAll="0" includeNewItemsInFilter="1" sortType="descending">
      <items count="378">
        <item x="123"/>
        <item x="191"/>
        <item x="353"/>
        <item x="90"/>
        <item x="329"/>
        <item x="316"/>
        <item x="51"/>
        <item x="120"/>
        <item x="243"/>
        <item x="64"/>
        <item x="22"/>
        <item x="311"/>
        <item x="158"/>
        <item x="103"/>
        <item x="188"/>
        <item x="342"/>
        <item x="347"/>
        <item x="314"/>
        <item x="288"/>
        <item x="237"/>
        <item x="138"/>
        <item x="79"/>
        <item x="271"/>
        <item x="145"/>
        <item x="224"/>
        <item x="251"/>
        <item x="221"/>
        <item x="349"/>
        <item x="55"/>
        <item x="134"/>
        <item x="182"/>
        <item x="157"/>
        <item m="1" x="374"/>
        <item x="117"/>
        <item x="84"/>
        <item x="96"/>
        <item x="294"/>
        <item x="312"/>
        <item x="252"/>
        <item x="250"/>
        <item x="135"/>
        <item m="1" x="371"/>
        <item x="245"/>
        <item x="126"/>
        <item x="292"/>
        <item x="313"/>
        <item x="291"/>
        <item x="198"/>
        <item x="290"/>
        <item m="1" x="373"/>
        <item x="8"/>
        <item x="284"/>
        <item x="102"/>
        <item x="207"/>
        <item m="1" x="366"/>
        <item x="68"/>
        <item m="1" x="375"/>
        <item x="6"/>
        <item x="258"/>
        <item x="335"/>
        <item m="1" x="369"/>
        <item x="160"/>
        <item x="99"/>
        <item x="223"/>
        <item x="338"/>
        <item x="206"/>
        <item x="167"/>
        <item x="344"/>
        <item x="162"/>
        <item x="339"/>
        <item x="340"/>
        <item x="346"/>
        <item x="295"/>
        <item x="220"/>
        <item x="124"/>
        <item x="234"/>
        <item x="277"/>
        <item x="279"/>
        <item x="165"/>
        <item x="115"/>
        <item m="1" x="363"/>
        <item x="18"/>
        <item x="95"/>
        <item x="226"/>
        <item x="331"/>
        <item m="1" x="361"/>
        <item x="318"/>
        <item x="173"/>
        <item x="88"/>
        <item x="240"/>
        <item x="241"/>
        <item x="193"/>
        <item x="155"/>
        <item x="257"/>
        <item x="239"/>
        <item x="168"/>
        <item x="283"/>
        <item x="255"/>
        <item x="261"/>
        <item x="278"/>
        <item x="282"/>
        <item x="260"/>
        <item x="171"/>
        <item x="281"/>
        <item x="65"/>
        <item x="163"/>
        <item m="1" x="372"/>
        <item x="280"/>
        <item x="98"/>
        <item m="1" x="360"/>
        <item x="106"/>
        <item x="76"/>
        <item x="87"/>
        <item x="201"/>
        <item x="74"/>
        <item x="23"/>
        <item x="58"/>
        <item x="246"/>
        <item x="169"/>
        <item x="69"/>
        <item x="100"/>
        <item x="70"/>
        <item x="298"/>
        <item x="39"/>
        <item x="333"/>
        <item x="230"/>
        <item x="130"/>
        <item x="7"/>
        <item x="332"/>
        <item x="156"/>
        <item x="242"/>
        <item x="228"/>
        <item x="269"/>
        <item x="320"/>
        <item x="209"/>
        <item x="202"/>
        <item x="307"/>
        <item x="299"/>
        <item x="286"/>
        <item x="73"/>
        <item x="235"/>
        <item x="125"/>
        <item x="121"/>
        <item x="122"/>
        <item x="345"/>
        <item x="72"/>
        <item x="266"/>
        <item x="105"/>
        <item x="213"/>
        <item x="305"/>
        <item x="34"/>
        <item x="247"/>
        <item x="110"/>
        <item x="62"/>
        <item x="218"/>
        <item x="195"/>
        <item x="113"/>
        <item x="285"/>
        <item x="229"/>
        <item x="236"/>
        <item x="104"/>
        <item x="232"/>
        <item x="78"/>
        <item m="1" x="376"/>
        <item x="71"/>
        <item x="101"/>
        <item x="75"/>
        <item x="142"/>
        <item x="43"/>
        <item x="57"/>
        <item x="147"/>
        <item x="181"/>
        <item x="319"/>
        <item x="119"/>
        <item x="233"/>
        <item x="254"/>
        <item x="63"/>
        <item x="53"/>
        <item x="139"/>
        <item x="33"/>
        <item x="52"/>
        <item x="25"/>
        <item x="186"/>
        <item x="183"/>
        <item x="137"/>
        <item x="149"/>
        <item x="150"/>
        <item x="200"/>
        <item x="153"/>
        <item x="337"/>
        <item x="108"/>
        <item x="177"/>
        <item m="1" x="357"/>
        <item x="203"/>
        <item x="225"/>
        <item x="330"/>
        <item x="94"/>
        <item x="336"/>
        <item x="184"/>
        <item x="83"/>
        <item x="196"/>
        <item x="151"/>
        <item x="175"/>
        <item x="194"/>
        <item x="66"/>
        <item x="326"/>
        <item x="309"/>
        <item m="1" x="356"/>
        <item x="164"/>
        <item x="54"/>
        <item x="107"/>
        <item x="263"/>
        <item x="328"/>
        <item x="321"/>
        <item x="265"/>
        <item x="293"/>
        <item x="322"/>
        <item x="89"/>
        <item x="166"/>
        <item x="114"/>
        <item x="187"/>
        <item x="323"/>
        <item x="262"/>
        <item x="29"/>
        <item x="249"/>
        <item x="172"/>
        <item x="216"/>
        <item x="215"/>
        <item x="208"/>
        <item x="350"/>
        <item x="127"/>
        <item x="267"/>
        <item x="112"/>
        <item x="222"/>
        <item x="297"/>
        <item m="1" x="365"/>
        <item x="132"/>
        <item x="301"/>
        <item m="1" x="355"/>
        <item x="268"/>
        <item x="80"/>
        <item x="131"/>
        <item x="109"/>
        <item x="270"/>
        <item x="180"/>
        <item x="264"/>
        <item x="210"/>
        <item x="61"/>
        <item x="154"/>
        <item x="238"/>
        <item x="192"/>
        <item x="304"/>
        <item x="211"/>
        <item x="256"/>
        <item x="9"/>
        <item x="118"/>
        <item x="144"/>
        <item x="303"/>
        <item x="143"/>
        <item x="272"/>
        <item x="227"/>
        <item x="273"/>
        <item x="77"/>
        <item x="82"/>
        <item m="1" x="362"/>
        <item x="141"/>
        <item x="259"/>
        <item x="179"/>
        <item x="19"/>
        <item x="116"/>
        <item x="205"/>
        <item x="296"/>
        <item x="59"/>
        <item x="128"/>
        <item x="189"/>
        <item x="244"/>
        <item x="27"/>
        <item x="67"/>
        <item x="146"/>
        <item x="148"/>
        <item x="341"/>
        <item x="300"/>
        <item x="190"/>
        <item x="21"/>
        <item x="111"/>
        <item x="217"/>
        <item x="343"/>
        <item x="170"/>
        <item x="136"/>
        <item x="93"/>
        <item x="317"/>
        <item x="176"/>
        <item x="334"/>
        <item x="348"/>
        <item x="133"/>
        <item m="1" x="368"/>
        <item x="231"/>
        <item x="46"/>
        <item m="1" x="370"/>
        <item x="204"/>
        <item x="289"/>
        <item x="327"/>
        <item x="275"/>
        <item x="248"/>
        <item x="32"/>
        <item x="310"/>
        <item x="214"/>
        <item x="199"/>
        <item x="306"/>
        <item x="174"/>
        <item x="253"/>
        <item x="197"/>
        <item x="351"/>
        <item x="140"/>
        <item x="178"/>
        <item x="159"/>
        <item x="219"/>
        <item x="81"/>
        <item x="274"/>
        <item x="324"/>
        <item x="161"/>
        <item x="129"/>
        <item x="56"/>
        <item x="325"/>
        <item x="212"/>
        <item x="86"/>
        <item x="354"/>
        <item x="308"/>
        <item x="91"/>
        <item x="315"/>
        <item x="92"/>
        <item x="302"/>
        <item x="276"/>
        <item x="352"/>
        <item x="85"/>
        <item x="97"/>
        <item x="152"/>
        <item x="185"/>
        <item m="1" x="359"/>
        <item x="287"/>
        <item x="0"/>
        <item x="60"/>
        <item x="48"/>
        <item x="50"/>
        <item m="1" x="364"/>
        <item x="47"/>
        <item x="45"/>
        <item x="44"/>
        <item x="49"/>
        <item x="42"/>
        <item x="41"/>
        <item m="1" x="358"/>
        <item x="31"/>
        <item x="37"/>
        <item x="38"/>
        <item x="40"/>
        <item x="30"/>
        <item x="35"/>
        <item x="36"/>
        <item x="24"/>
        <item x="26"/>
        <item x="28"/>
        <item x="20"/>
        <item x="16"/>
        <item x="17"/>
        <item m="1" x="367"/>
        <item x="14"/>
        <item x="15"/>
        <item x="11"/>
        <item x="10"/>
        <item x="12"/>
        <item x="13"/>
        <item x="3"/>
        <item x="4"/>
        <item x="5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 defaultSubtotal="0"/>
    <pivotField compact="0" outline="0" showAll="0" includeNewItemsInFilter="1" sortType="descending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howAll="0" includeNewItemsInFilter="1"/>
  </pivotFields>
  <rowFields count="1">
    <field x="6"/>
  </rowFields>
  <rowItems count="356">
    <i>
      <x v="180"/>
    </i>
    <i>
      <x v="127"/>
    </i>
    <i>
      <x v="57"/>
    </i>
    <i>
      <x v="50"/>
    </i>
    <i>
      <x v="220"/>
    </i>
    <i>
      <x v="150"/>
    </i>
    <i>
      <x v="114"/>
    </i>
    <i>
      <x v="182"/>
    </i>
    <i>
      <x v="363"/>
    </i>
    <i>
      <x v="121"/>
    </i>
    <i>
      <x v="288"/>
    </i>
    <i>
      <x v="176"/>
    </i>
    <i>
      <x v="204"/>
    </i>
    <i>
      <x v="262"/>
    </i>
    <i>
      <x v="277"/>
    </i>
    <i>
      <x v="162"/>
    </i>
    <i>
      <x v="266"/>
    </i>
    <i>
      <x v="119"/>
    </i>
    <i>
      <x v="55"/>
    </i>
    <i>
      <x v="306"/>
    </i>
    <i>
      <x v="317"/>
    </i>
    <i>
      <x v="177"/>
    </i>
    <i>
      <x v="20"/>
    </i>
    <i>
      <x v="126"/>
    </i>
    <i>
      <x v="73"/>
    </i>
    <i>
      <x v="115"/>
    </i>
    <i>
      <x v="95"/>
    </i>
    <i>
      <x v="10"/>
    </i>
    <i>
      <x v="254"/>
    </i>
    <i>
      <x v="61"/>
    </i>
    <i>
      <x v="123"/>
    </i>
    <i>
      <x v="374"/>
    </i>
    <i>
      <x v="183"/>
    </i>
    <i>
      <x v="314"/>
    </i>
    <i>
      <x v="44"/>
    </i>
    <i>
      <x v="168"/>
    </i>
    <i>
      <x v="171"/>
    </i>
    <i>
      <x v="291"/>
    </i>
    <i>
      <x v="102"/>
    </i>
    <i>
      <x v="130"/>
    </i>
    <i>
      <x v="373"/>
    </i>
    <i>
      <x v="184"/>
    </i>
    <i>
      <x v="113"/>
    </i>
    <i>
      <x v="304"/>
    </i>
    <i>
      <x v="178"/>
    </i>
    <i>
      <x v="6"/>
    </i>
    <i>
      <x v="8"/>
    </i>
    <i>
      <x v="159"/>
    </i>
    <i>
      <x v="87"/>
    </i>
    <i>
      <x v="136"/>
    </i>
    <i>
      <x v="209"/>
    </i>
    <i>
      <x v="191"/>
    </i>
    <i>
      <x v="283"/>
    </i>
    <i>
      <x v="267"/>
    </i>
    <i>
      <x v="296"/>
    </i>
    <i>
      <x v="170"/>
    </i>
    <i>
      <x v="278"/>
    </i>
    <i>
      <x v="129"/>
    </i>
    <i>
      <x v="320"/>
    </i>
    <i>
      <x v="318"/>
    </i>
    <i>
      <x v="18"/>
    </i>
    <i>
      <x v="271"/>
    </i>
    <i>
      <x v="316"/>
    </i>
    <i>
      <x v="158"/>
    </i>
    <i>
      <x v="260"/>
    </i>
    <i>
      <x v="237"/>
    </i>
    <i>
      <x v="94"/>
    </i>
    <i>
      <x v="78"/>
    </i>
    <i>
      <x v="118"/>
    </i>
    <i>
      <x v="47"/>
    </i>
    <i>
      <x v="212"/>
    </i>
    <i>
      <x v="206"/>
    </i>
    <i>
      <x v="100"/>
    </i>
    <i>
      <x v="66"/>
    </i>
    <i>
      <x v="23"/>
    </i>
    <i>
      <x v="21"/>
    </i>
    <i>
      <x v="236"/>
    </i>
    <i>
      <x v="101"/>
    </i>
    <i>
      <x v="325"/>
    </i>
    <i>
      <x v="198"/>
    </i>
    <i>
      <x v="356"/>
    </i>
    <i>
      <x v="340"/>
    </i>
    <i>
      <x v="24"/>
    </i>
    <i>
      <x v="68"/>
    </i>
    <i>
      <x v="372"/>
    </i>
    <i>
      <x v="194"/>
    </i>
    <i>
      <x v="327"/>
    </i>
    <i>
      <x v="179"/>
    </i>
    <i>
      <x v="14"/>
    </i>
    <i>
      <x v="131"/>
    </i>
    <i>
      <x v="315"/>
    </i>
    <i>
      <x v="208"/>
    </i>
    <i>
      <x v="111"/>
    </i>
    <i>
      <x v="249"/>
    </i>
    <i>
      <x v="105"/>
    </i>
    <i>
      <x v="281"/>
    </i>
    <i>
      <x v="324"/>
    </i>
    <i>
      <x v="98"/>
    </i>
    <i>
      <x v="352"/>
    </i>
    <i>
      <x v="122"/>
    </i>
    <i>
      <x v="172"/>
    </i>
    <i>
      <x v="19"/>
    </i>
    <i>
      <x v="240"/>
    </i>
    <i>
      <x v="99"/>
    </i>
    <i>
      <x v="282"/>
    </i>
    <i>
      <x v="284"/>
    </i>
    <i>
      <x v="63"/>
    </i>
    <i>
      <x v="265"/>
    </i>
    <i>
      <x v="9"/>
    </i>
    <i>
      <x v="188"/>
    </i>
    <i>
      <x v="133"/>
    </i>
    <i>
      <x v="12"/>
    </i>
    <i>
      <x v="17"/>
    </i>
    <i>
      <x v="200"/>
    </i>
    <i>
      <x v="5"/>
    </i>
    <i>
      <x v="225"/>
    </i>
    <i>
      <x v="11"/>
    </i>
    <i>
      <x v="36"/>
    </i>
    <i>
      <x v="76"/>
    </i>
    <i>
      <x v="244"/>
    </i>
    <i>
      <x v="234"/>
    </i>
    <i>
      <x v="149"/>
    </i>
    <i>
      <x v="137"/>
    </i>
    <i>
      <x v="31"/>
    </i>
    <i>
      <x v="334"/>
    </i>
    <i>
      <x v="187"/>
    </i>
    <i>
      <x v="364"/>
    </i>
    <i>
      <x v="305"/>
    </i>
    <i>
      <x v="307"/>
    </i>
    <i>
      <x v="46"/>
    </i>
    <i>
      <x v="279"/>
    </i>
    <i>
      <x v="148"/>
    </i>
    <i>
      <x v="241"/>
    </i>
    <i>
      <x v="30"/>
    </i>
    <i>
      <x v="205"/>
    </i>
    <i>
      <x v="26"/>
    </i>
    <i>
      <x v="218"/>
    </i>
    <i>
      <x v="37"/>
    </i>
    <i>
      <x v="223"/>
    </i>
    <i>
      <x v="135"/>
    </i>
    <i>
      <x v="337"/>
    </i>
    <i>
      <x v="368"/>
    </i>
    <i>
      <x v="275"/>
    </i>
    <i>
      <x v="251"/>
    </i>
    <i>
      <x v="258"/>
    </i>
    <i>
      <x v="4"/>
    </i>
    <i>
      <x v="58"/>
    </i>
    <i>
      <x v="339"/>
    </i>
    <i>
      <x v="185"/>
    </i>
    <i>
      <x v="165"/>
    </i>
    <i>
      <x v="45"/>
    </i>
    <i>
      <x v="48"/>
    </i>
    <i>
      <x v="197"/>
    </i>
    <i>
      <x v="83"/>
    </i>
    <i>
      <x v="42"/>
    </i>
    <i>
      <x v="331"/>
    </i>
    <i>
      <x v="120"/>
    </i>
    <i>
      <x v="353"/>
    </i>
    <i>
      <x v="125"/>
    </i>
    <i>
      <x v="311"/>
    </i>
    <i>
      <x v="233"/>
    </i>
    <i>
      <x v="343"/>
    </i>
    <i>
      <x v="151"/>
    </i>
    <i>
      <x v="330"/>
    </i>
    <i>
      <x v="52"/>
    </i>
    <i>
      <x v="329"/>
    </i>
    <i>
      <x v="215"/>
    </i>
    <i>
      <x v="90"/>
    </i>
    <i>
      <x v="214"/>
    </i>
    <i>
      <x v="350"/>
    </i>
    <i>
      <x v="297"/>
    </i>
    <i>
      <x v="362"/>
    </i>
    <i>
      <x v="161"/>
    </i>
    <i>
      <x v="29"/>
    </i>
    <i>
      <x v="195"/>
    </i>
    <i>
      <x v="117"/>
    </i>
    <i>
      <x v="62"/>
    </i>
    <i>
      <x v="72"/>
    </i>
    <i>
      <x v="287"/>
    </i>
    <i>
      <x v="154"/>
    </i>
    <i>
      <x v="155"/>
    </i>
    <i>
      <x v="336"/>
    </i>
    <i>
      <x v="27"/>
    </i>
    <i>
      <x v="323"/>
    </i>
    <i>
      <x v="140"/>
    </i>
    <i>
      <x v="13"/>
    </i>
    <i>
      <x v="28"/>
    </i>
    <i>
      <x v="290"/>
    </i>
    <i>
      <x v="167"/>
    </i>
    <i>
      <x v="257"/>
    </i>
    <i>
      <x v="108"/>
    </i>
    <i>
      <x v="40"/>
    </i>
    <i>
      <x v="96"/>
    </i>
    <i>
      <x v="302"/>
    </i>
    <i>
      <x v="250"/>
    </i>
    <i>
      <x v="285"/>
    </i>
    <i>
      <x v="367"/>
    </i>
    <i>
      <x v="199"/>
    </i>
    <i>
      <x v="366"/>
    </i>
    <i>
      <x v="300"/>
    </i>
    <i>
      <x v="354"/>
    </i>
    <i>
      <x v="75"/>
    </i>
    <i>
      <x v="93"/>
    </i>
    <i>
      <x v="91"/>
    </i>
    <i>
      <x v="263"/>
    </i>
    <i>
      <x v="289"/>
    </i>
    <i>
      <x v="276"/>
    </i>
    <i>
      <x v="190"/>
    </i>
    <i>
      <x v="253"/>
    </i>
    <i>
      <x v="203"/>
    </i>
    <i>
      <x v="107"/>
    </i>
    <i>
      <x v="294"/>
    </i>
    <i>
      <x v="210"/>
    </i>
    <i>
      <x v="181"/>
    </i>
    <i>
      <x v="369"/>
    </i>
    <i>
      <x v="370"/>
    </i>
    <i>
      <x v="361"/>
    </i>
    <i>
      <x v="259"/>
    </i>
    <i>
      <x v="222"/>
    </i>
    <i>
      <x v="221"/>
    </i>
    <i>
      <x v="319"/>
    </i>
    <i>
      <x v="248"/>
    </i>
    <i>
      <x v="359"/>
    </i>
    <i>
      <x v="371"/>
    </i>
    <i>
      <x v="1"/>
    </i>
    <i>
      <x v="360"/>
    </i>
    <i>
      <x v="242"/>
    </i>
    <i>
      <x v="211"/>
    </i>
    <i>
      <x v="269"/>
    </i>
    <i>
      <x v="34"/>
    </i>
    <i>
      <x v="112"/>
    </i>
    <i>
      <x v="313"/>
    </i>
    <i>
      <x v="35"/>
    </i>
    <i>
      <x v="335"/>
    </i>
    <i>
      <x v="201"/>
    </i>
    <i>
      <x v="89"/>
    </i>
    <i>
      <x v="33"/>
    </i>
    <i>
      <x v="110"/>
    </i>
    <i>
      <x v="245"/>
    </i>
    <i>
      <x v="160"/>
    </i>
    <i>
      <x v="186"/>
    </i>
    <i>
      <x v="261"/>
    </i>
    <i>
      <x v="147"/>
    </i>
    <i>
      <x v="103"/>
    </i>
    <i>
      <x v="332"/>
    </i>
    <i>
      <x v="232"/>
    </i>
    <i>
      <x v="82"/>
    </i>
    <i>
      <x v="193"/>
    </i>
    <i>
      <x v="156"/>
    </i>
    <i>
      <x v="219"/>
    </i>
    <i>
      <x v="174"/>
    </i>
    <i>
      <x v="146"/>
    </i>
    <i>
      <x v="38"/>
    </i>
    <i>
      <x v="77"/>
    </i>
    <i>
      <x v="39"/>
    </i>
    <i>
      <x v="25"/>
    </i>
    <i>
      <x v="224"/>
    </i>
    <i>
      <x v="310"/>
    </i>
    <i>
      <x v="355"/>
    </i>
    <i>
      <x v="175"/>
    </i>
    <i>
      <x v="239"/>
    </i>
    <i>
      <x v="231"/>
    </i>
    <i>
      <x v="79"/>
    </i>
    <i>
      <x v="16"/>
    </i>
    <i>
      <x v="322"/>
    </i>
    <i>
      <x v="70"/>
    </i>
    <i>
      <x v="143"/>
    </i>
    <i>
      <x v="280"/>
    </i>
    <i>
      <x v="273"/>
    </i>
    <i>
      <x v="43"/>
    </i>
    <i>
      <x v="326"/>
    </i>
    <i>
      <x v="196"/>
    </i>
    <i>
      <x v="92"/>
    </i>
    <i>
      <x v="227"/>
    </i>
    <i>
      <x v="2"/>
    </i>
    <i>
      <x v="348"/>
    </i>
    <i>
      <x v="152"/>
    </i>
    <i>
      <x v="272"/>
    </i>
    <i>
      <x v="71"/>
    </i>
    <i>
      <x v="274"/>
    </i>
    <i>
      <x v="286"/>
    </i>
    <i>
      <x v="142"/>
    </i>
    <i>
      <x v="153"/>
    </i>
    <i>
      <x v="328"/>
    </i>
    <i>
      <x v="97"/>
    </i>
    <i>
      <x v="270"/>
    </i>
    <i>
      <x v="124"/>
    </i>
    <i>
      <x v="229"/>
    </i>
    <i>
      <x v="138"/>
    </i>
    <i>
      <x v="341"/>
    </i>
    <i>
      <x v="202"/>
    </i>
    <i>
      <x v="346"/>
    </i>
    <i>
      <x v="292"/>
    </i>
    <i>
      <x v="59"/>
    </i>
    <i>
      <x v="293"/>
    </i>
    <i>
      <x v="358"/>
    </i>
    <i>
      <x v="84"/>
    </i>
    <i>
      <x v="69"/>
    </i>
    <i>
      <x v="157"/>
    </i>
    <i>
      <x v="144"/>
    </i>
    <i>
      <x v="51"/>
    </i>
    <i>
      <x v="321"/>
    </i>
    <i>
      <x v="299"/>
    </i>
    <i>
      <x v="268"/>
    </i>
    <i>
      <x v="3"/>
    </i>
    <i>
      <x v="15"/>
    </i>
    <i>
      <x v="301"/>
    </i>
    <i>
      <x v="169"/>
    </i>
    <i>
      <x v="74"/>
    </i>
    <i>
      <x/>
    </i>
    <i>
      <x v="303"/>
    </i>
    <i>
      <x v="226"/>
    </i>
    <i>
      <x v="139"/>
    </i>
    <i>
      <x v="333"/>
    </i>
    <i>
      <x v="255"/>
    </i>
    <i>
      <x v="228"/>
    </i>
    <i>
      <x v="132"/>
    </i>
    <i>
      <x v="230"/>
    </i>
    <i>
      <x v="53"/>
    </i>
    <i>
      <x v="189"/>
    </i>
    <i>
      <x v="308"/>
    </i>
    <i>
      <x v="342"/>
    </i>
    <i>
      <x v="309"/>
    </i>
    <i>
      <x v="345"/>
    </i>
    <i>
      <x v="86"/>
    </i>
    <i>
      <x v="347"/>
    </i>
    <i>
      <x v="128"/>
    </i>
    <i>
      <x v="349"/>
    </i>
    <i>
      <x v="252"/>
    </i>
    <i>
      <x v="22"/>
    </i>
    <i>
      <x v="7"/>
    </i>
    <i>
      <x v="67"/>
    </i>
    <i>
      <x v="81"/>
    </i>
    <i>
      <x v="256"/>
    </i>
    <i>
      <x v="357"/>
    </i>
    <i>
      <x v="141"/>
    </i>
    <i>
      <x v="173"/>
    </i>
    <i>
      <x v="88"/>
    </i>
    <i>
      <x v="243"/>
    </i>
    <i>
      <x v="104"/>
    </i>
    <i>
      <x v="116"/>
    </i>
    <i>
      <x v="216"/>
    </i>
    <i>
      <x v="375"/>
    </i>
    <i>
      <x v="217"/>
    </i>
    <i>
      <x v="145"/>
    </i>
    <i>
      <x v="166"/>
    </i>
    <i>
      <x v="134"/>
    </i>
    <i>
      <x v="64"/>
    </i>
    <i>
      <x v="213"/>
    </i>
    <i>
      <x v="65"/>
    </i>
    <i>
      <x v="312"/>
    </i>
    <i>
      <x v="164"/>
    </i>
    <i>
      <x v="376"/>
    </i>
    <i>
      <x v="246"/>
    </i>
    <i>
      <x v="24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me von € im Keller" fld="19" baseField="0" baseItem="0" numFmtId="44"/>
    <dataField name="Summe von € Einkauf" fld="18" baseField="0" baseItem="0" numFmtId="44"/>
    <dataField name="Summe von # Flaschen im Keller" fld="5" baseField="0" baseItem="0"/>
    <dataField name="Summe von # Flaschen gekauft" fld="4" baseField="0" baseItem="0"/>
  </dataFields>
  <formats count="2">
    <format dxfId="15">
      <pivotArea outline="0" fieldPosition="0">
        <references count="1">
          <reference field="4294967294" count="1" selected="0">
            <x v="1"/>
          </reference>
        </references>
      </pivotArea>
    </format>
    <format dxfId="14">
      <pivotArea outline="0" fieldPosition="0">
        <references count="1">
          <reference field="4294967294" count="1" selected="0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D820B-A013-1A46-A312-55ABE64B5DCB}" name="Pivot4" cacheId="0" dataOnRows="1" applyNumberFormats="0" applyBorderFormats="0" applyFontFormats="0" applyPatternFormats="0" applyAlignmentFormats="0" applyWidthHeightFormats="1" dataCaption="Daten" updatedVersion="7" showMultipleLabel="0" showMemberPropertyTips="0" useAutoFormatting="1" itemPrintTitles="1" indent="0" compact="0" compactData="0" gridDropZones="1">
  <location ref="A7:F36" firstHeaderRow="2" firstDataRow="2" firstDataCol="5" rowPageCount="1" colPageCount="1"/>
  <pivotFields count="43">
    <pivotField compact="0" outline="0" subtotalTop="0" showAll="0" includeNewItemsInFilter="1" sortType="ascending" sumSubtotal="1"/>
    <pivotField axis="axisRow" compact="0" outline="0" showAll="0" includeNewItemsInFilter="1" sortType="ascending" defaultSubtotal="0">
      <items count="32">
        <item m="1" x="31"/>
        <item x="28"/>
        <item x="24"/>
        <item x="27"/>
        <item x="29"/>
        <item x="18"/>
        <item x="30"/>
        <item x="25"/>
        <item x="22"/>
        <item x="26"/>
        <item x="23"/>
        <item x="21"/>
        <item x="20"/>
        <item x="12"/>
        <item x="6"/>
        <item x="13"/>
        <item x="16"/>
        <item x="17"/>
        <item x="8"/>
        <item x="5"/>
        <item x="14"/>
        <item x="10"/>
        <item x="1"/>
        <item x="3"/>
        <item x="7"/>
        <item x="2"/>
        <item x="4"/>
        <item x="9"/>
        <item x="15"/>
        <item x="19"/>
        <item x="11"/>
        <item x="0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axis="axisPage" dataField="1" compact="0" outline="0" subtotalTop="0" multipleItemSelectionAllowed="1" showAll="0" includeNewItemsInFilter="1" sortType="descending" defaultSubtotal="0">
      <items count="14">
        <item h="1" x="0"/>
        <item m="1" x="13"/>
        <item m="1" x="11"/>
        <item m="1" x="12"/>
        <item x="6"/>
        <item x="8"/>
        <item m="1" x="10"/>
        <item x="4"/>
        <item x="9"/>
        <item x="5"/>
        <item x="3"/>
        <item x="2"/>
        <item x="1"/>
        <item h="1" x="7"/>
      </items>
    </pivotField>
    <pivotField axis="axisRow" compact="0" outline="0" subtotalTop="0" showAll="0" includeNewItemsInFilter="1" sortType="ascending" defaultSubtotal="0">
      <items count="360">
        <item x="123"/>
        <item x="191"/>
        <item x="353"/>
        <item x="90"/>
        <item x="329"/>
        <item x="316"/>
        <item x="37"/>
        <item x="51"/>
        <item x="120"/>
        <item x="243"/>
        <item x="64"/>
        <item x="22"/>
        <item x="311"/>
        <item x="158"/>
        <item x="103"/>
        <item x="188"/>
        <item x="342"/>
        <item x="347"/>
        <item x="314"/>
        <item x="288"/>
        <item x="5"/>
        <item x="237"/>
        <item x="138"/>
        <item x="79"/>
        <item x="271"/>
        <item x="26"/>
        <item x="145"/>
        <item x="224"/>
        <item x="251"/>
        <item x="221"/>
        <item x="41"/>
        <item x="349"/>
        <item x="40"/>
        <item x="55"/>
        <item x="30"/>
        <item x="134"/>
        <item x="182"/>
        <item x="157"/>
        <item x="117"/>
        <item x="4"/>
        <item x="84"/>
        <item x="96"/>
        <item x="294"/>
        <item x="312"/>
        <item x="252"/>
        <item x="250"/>
        <item x="135"/>
        <item x="245"/>
        <item x="126"/>
        <item x="292"/>
        <item x="313"/>
        <item x="291"/>
        <item x="198"/>
        <item x="290"/>
        <item x="8"/>
        <item x="284"/>
        <item x="102"/>
        <item x="207"/>
        <item m="1" x="357"/>
        <item x="68"/>
        <item x="6"/>
        <item x="258"/>
        <item x="335"/>
        <item x="160"/>
        <item x="99"/>
        <item x="223"/>
        <item x="338"/>
        <item x="206"/>
        <item x="167"/>
        <item x="344"/>
        <item x="162"/>
        <item x="1"/>
        <item x="339"/>
        <item x="340"/>
        <item x="346"/>
        <item x="295"/>
        <item x="220"/>
        <item x="124"/>
        <item x="234"/>
        <item x="277"/>
        <item x="279"/>
        <item x="165"/>
        <item x="115"/>
        <item x="18"/>
        <item x="95"/>
        <item x="226"/>
        <item x="331"/>
        <item x="42"/>
        <item x="318"/>
        <item x="173"/>
        <item x="88"/>
        <item x="240"/>
        <item x="241"/>
        <item x="193"/>
        <item x="155"/>
        <item x="257"/>
        <item x="239"/>
        <item x="168"/>
        <item x="283"/>
        <item x="255"/>
        <item x="261"/>
        <item x="278"/>
        <item x="282"/>
        <item x="260"/>
        <item x="171"/>
        <item x="281"/>
        <item x="65"/>
        <item x="163"/>
        <item x="280"/>
        <item x="44"/>
        <item x="98"/>
        <item x="50"/>
        <item x="106"/>
        <item x="76"/>
        <item x="87"/>
        <item x="201"/>
        <item x="74"/>
        <item x="23"/>
        <item x="58"/>
        <item x="246"/>
        <item x="169"/>
        <item x="69"/>
        <item x="100"/>
        <item x="70"/>
        <item x="298"/>
        <item x="14"/>
        <item x="39"/>
        <item x="333"/>
        <item x="230"/>
        <item x="130"/>
        <item x="7"/>
        <item x="332"/>
        <item x="156"/>
        <item x="242"/>
        <item x="228"/>
        <item x="269"/>
        <item x="320"/>
        <item x="209"/>
        <item x="202"/>
        <item x="307"/>
        <item x="299"/>
        <item x="286"/>
        <item x="73"/>
        <item x="235"/>
        <item x="125"/>
        <item x="121"/>
        <item x="122"/>
        <item x="16"/>
        <item x="345"/>
        <item x="72"/>
        <item x="266"/>
        <item x="105"/>
        <item x="213"/>
        <item x="305"/>
        <item x="34"/>
        <item x="247"/>
        <item x="110"/>
        <item x="62"/>
        <item x="218"/>
        <item x="195"/>
        <item x="113"/>
        <item x="285"/>
        <item x="229"/>
        <item x="236"/>
        <item x="104"/>
        <item x="232"/>
        <item x="45"/>
        <item x="17"/>
        <item x="78"/>
        <item m="1" x="359"/>
        <item x="31"/>
        <item x="71"/>
        <item x="101"/>
        <item x="75"/>
        <item x="142"/>
        <item x="43"/>
        <item x="57"/>
        <item x="147"/>
        <item x="181"/>
        <item x="35"/>
        <item x="319"/>
        <item x="119"/>
        <item x="233"/>
        <item x="254"/>
        <item x="63"/>
        <item x="53"/>
        <item x="139"/>
        <item x="33"/>
        <item x="52"/>
        <item x="25"/>
        <item x="186"/>
        <item x="183"/>
        <item x="36"/>
        <item x="137"/>
        <item x="28"/>
        <item x="149"/>
        <item x="150"/>
        <item x="200"/>
        <item x="153"/>
        <item x="337"/>
        <item x="108"/>
        <item x="177"/>
        <item x="203"/>
        <item x="225"/>
        <item x="330"/>
        <item x="94"/>
        <item x="336"/>
        <item x="184"/>
        <item x="83"/>
        <item x="196"/>
        <item x="151"/>
        <item x="175"/>
        <item x="194"/>
        <item x="66"/>
        <item x="326"/>
        <item x="309"/>
        <item x="164"/>
        <item x="54"/>
        <item x="107"/>
        <item x="263"/>
        <item x="328"/>
        <item x="321"/>
        <item x="265"/>
        <item x="293"/>
        <item x="322"/>
        <item x="89"/>
        <item x="166"/>
        <item x="114"/>
        <item x="187"/>
        <item x="323"/>
        <item x="262"/>
        <item x="29"/>
        <item x="249"/>
        <item x="172"/>
        <item x="216"/>
        <item x="13"/>
        <item x="215"/>
        <item x="208"/>
        <item x="3"/>
        <item x="350"/>
        <item x="15"/>
        <item x="127"/>
        <item x="267"/>
        <item x="112"/>
        <item x="222"/>
        <item x="297"/>
        <item x="132"/>
        <item x="11"/>
        <item x="301"/>
        <item x="268"/>
        <item x="80"/>
        <item x="131"/>
        <item x="109"/>
        <item x="270"/>
        <item x="180"/>
        <item x="264"/>
        <item x="210"/>
        <item x="61"/>
        <item x="154"/>
        <item x="238"/>
        <item x="192"/>
        <item x="304"/>
        <item x="211"/>
        <item x="256"/>
        <item x="9"/>
        <item x="118"/>
        <item x="144"/>
        <item x="303"/>
        <item x="143"/>
        <item x="272"/>
        <item x="227"/>
        <item x="273"/>
        <item x="77"/>
        <item x="82"/>
        <item m="1" x="355"/>
        <item x="141"/>
        <item x="259"/>
        <item x="179"/>
        <item x="19"/>
        <item x="116"/>
        <item x="205"/>
        <item x="296"/>
        <item x="59"/>
        <item x="128"/>
        <item m="1" x="356"/>
        <item x="49"/>
        <item x="189"/>
        <item x="244"/>
        <item x="27"/>
        <item x="67"/>
        <item x="146"/>
        <item x="10"/>
        <item x="148"/>
        <item x="341"/>
        <item x="300"/>
        <item x="190"/>
        <item x="47"/>
        <item x="21"/>
        <item x="111"/>
        <item x="217"/>
        <item x="343"/>
        <item x="38"/>
        <item x="170"/>
        <item x="20"/>
        <item x="136"/>
        <item x="93"/>
        <item x="317"/>
        <item x="176"/>
        <item x="334"/>
        <item x="348"/>
        <item x="133"/>
        <item x="231"/>
        <item x="46"/>
        <item m="1" x="358"/>
        <item x="204"/>
        <item x="289"/>
        <item x="327"/>
        <item x="275"/>
        <item x="248"/>
        <item x="32"/>
        <item x="310"/>
        <item x="214"/>
        <item x="199"/>
        <item x="306"/>
        <item x="174"/>
        <item x="253"/>
        <item x="197"/>
        <item x="351"/>
        <item x="140"/>
        <item x="178"/>
        <item x="159"/>
        <item x="219"/>
        <item x="81"/>
        <item x="274"/>
        <item x="324"/>
        <item x="161"/>
        <item x="129"/>
        <item x="56"/>
        <item x="325"/>
        <item x="212"/>
        <item x="86"/>
        <item x="354"/>
        <item x="2"/>
        <item x="308"/>
        <item x="91"/>
        <item x="315"/>
        <item x="92"/>
        <item x="12"/>
        <item x="302"/>
        <item x="276"/>
        <item x="352"/>
        <item x="85"/>
        <item x="97"/>
        <item x="48"/>
        <item x="152"/>
        <item x="185"/>
        <item x="287"/>
        <item x="24"/>
        <item x="60"/>
        <item x="0"/>
      </items>
    </pivotField>
    <pivotField axis="axisRow" compact="0" outline="0" subtotalTop="0" showAll="0" includeNewItemsInFilter="1" sortType="descending" defaultSubtotal="0">
      <items count="706">
        <item x="0"/>
        <item x="680"/>
        <item x="359"/>
        <item x="208"/>
        <item x="300"/>
        <item x="396"/>
        <item x="476"/>
        <item x="350"/>
        <item x="435"/>
        <item x="553"/>
        <item x="366"/>
        <item x="481"/>
        <item x="619"/>
        <item x="161"/>
        <item x="216"/>
        <item x="114"/>
        <item x="401"/>
        <item x="148"/>
        <item x="329"/>
        <item x="615"/>
        <item x="132"/>
        <item x="73"/>
        <item x="214"/>
        <item x="174"/>
        <item x="95"/>
        <item x="11"/>
        <item x="78"/>
        <item x="334"/>
        <item x="624"/>
        <item x="625"/>
        <item x="344"/>
        <item x="400"/>
        <item x="597"/>
        <item x="113"/>
        <item x="571"/>
        <item x="343"/>
        <item x="189"/>
        <item x="565"/>
        <item x="37"/>
        <item x="633"/>
        <item x="632"/>
        <item x="634"/>
        <item x="630"/>
        <item x="532"/>
        <item x="631"/>
        <item x="109"/>
        <item x="613"/>
        <item x="528"/>
        <item x="204"/>
        <item x="206"/>
        <item x="332"/>
        <item x="397"/>
        <item x="621"/>
        <item x="61"/>
        <item x="365"/>
        <item x="607"/>
        <item x="700"/>
        <item x="312"/>
        <item x="283"/>
        <item x="93"/>
        <item x="443"/>
        <item x="85"/>
        <item x="605"/>
        <item x="450"/>
        <item x="72"/>
        <item x="245"/>
        <item x="360"/>
        <item x="662"/>
        <item x="333"/>
        <item x="566"/>
        <item x="667"/>
        <item x="429"/>
        <item x="376"/>
        <item x="122"/>
        <item x="3"/>
        <item x="293"/>
        <item x="414"/>
        <item x="321"/>
        <item x="623"/>
        <item x="197"/>
        <item x="220"/>
        <item x="354"/>
        <item x="223"/>
        <item x="371"/>
        <item x="393"/>
        <item x="279"/>
        <item x="339"/>
        <item x="420"/>
        <item x="647"/>
        <item x="374"/>
        <item x="373"/>
        <item x="682"/>
        <item x="228"/>
        <item x="550"/>
        <item x="38"/>
        <item x="338"/>
        <item x="666"/>
        <item x="322"/>
        <item x="59"/>
        <item x="205"/>
        <item x="349"/>
        <item x="478"/>
        <item x="599"/>
        <item x="331"/>
        <item x="68"/>
        <item x="416"/>
        <item x="554"/>
        <item x="654"/>
        <item x="701"/>
        <item x="33"/>
        <item x="80"/>
        <item x="563"/>
        <item x="562"/>
        <item x="199"/>
        <item x="669"/>
        <item x="668"/>
        <item x="91"/>
        <item x="608"/>
        <item x="284"/>
        <item x="690"/>
        <item x="432"/>
        <item x="535"/>
        <item x="698"/>
        <item x="45"/>
        <item x="484"/>
        <item x="651"/>
        <item x="458"/>
        <item x="35"/>
        <item x="135"/>
        <item x="572"/>
        <item x="235"/>
        <item x="181"/>
        <item x="292"/>
        <item x="511"/>
        <item x="499"/>
        <item x="238"/>
        <item x="288"/>
        <item x="154"/>
        <item x="480"/>
        <item x="294"/>
        <item x="291"/>
        <item x="41"/>
        <item x="471"/>
        <item x="314"/>
        <item x="581"/>
        <item x="617"/>
        <item x="142"/>
        <item x="674"/>
        <item x="124"/>
        <item x="378"/>
        <item x="185"/>
        <item x="531"/>
        <item x="13"/>
        <item x="65"/>
        <item x="446"/>
        <item x="456"/>
        <item x="649"/>
        <item x="663"/>
        <item x="526"/>
        <item x="525"/>
        <item x="355"/>
        <item x="301"/>
        <item x="55"/>
        <item x="407"/>
        <item x="320"/>
        <item x="58"/>
        <item x="364"/>
        <item x="165"/>
        <item x="207"/>
        <item x="18"/>
        <item x="549"/>
        <item x="497"/>
        <item x="699"/>
        <item x="178"/>
        <item x="100"/>
        <item x="76"/>
        <item x="430"/>
        <item x="626"/>
        <item x="585"/>
        <item x="277"/>
        <item x="518"/>
        <item x="454"/>
        <item x="517"/>
        <item x="252"/>
        <item x="477"/>
        <item x="351"/>
        <item x="297"/>
        <item x="298"/>
        <item x="156"/>
        <item x="372"/>
        <item x="229"/>
        <item x="296"/>
        <item x="463"/>
        <item x="639"/>
        <item x="242"/>
        <item x="171"/>
        <item x="681"/>
        <item x="177"/>
        <item x="42"/>
        <item x="540"/>
        <item x="696"/>
        <item x="472"/>
        <item x="556"/>
        <item x="347"/>
        <item x="485"/>
        <item x="234"/>
        <item x="406"/>
        <item x="143"/>
        <item x="39"/>
        <item x="448"/>
        <item x="627"/>
        <item x="703"/>
        <item x="196"/>
        <item x="592"/>
        <item x="316"/>
        <item x="552"/>
        <item x="24"/>
        <item x="561"/>
        <item x="112"/>
        <item x="249"/>
        <item x="335"/>
        <item x="382"/>
        <item x="336"/>
        <item x="328"/>
        <item x="348"/>
        <item x="212"/>
        <item x="609"/>
        <item x="614"/>
        <item x="642"/>
        <item x="70"/>
        <item x="445"/>
        <item x="462"/>
        <item x="215"/>
        <item x="583"/>
        <item x="509"/>
        <item x="147"/>
        <item x="346"/>
        <item x="408"/>
        <item x="419"/>
        <item x="89"/>
        <item x="150"/>
        <item x="644"/>
        <item x="665"/>
        <item x="285"/>
        <item x="71"/>
        <item x="433"/>
        <item x="353"/>
        <item x="671"/>
        <item x="573"/>
        <item x="427"/>
        <item x="611"/>
        <item x="705"/>
        <item x="123"/>
        <item x="399"/>
        <item x="523"/>
        <item x="21"/>
        <item x="516"/>
        <item x="515"/>
        <item x="470"/>
        <item x="170"/>
        <item x="678"/>
        <item x="327"/>
        <item x="659"/>
        <item x="23"/>
        <item x="326"/>
        <item x="487"/>
        <item x="486"/>
        <item x="543"/>
        <item x="545"/>
        <item x="546"/>
        <item x="403"/>
        <item x="402"/>
        <item x="661"/>
        <item x="702"/>
        <item x="677"/>
        <item x="26"/>
        <item x="362"/>
        <item x="12"/>
        <item x="461"/>
        <item x="315"/>
        <item x="116"/>
        <item x="544"/>
        <item x="648"/>
        <item x="130"/>
        <item x="345"/>
        <item x="131"/>
        <item x="129"/>
        <item x="128"/>
        <item x="139"/>
        <item x="29"/>
        <item x="352"/>
        <item x="582"/>
        <item x="533"/>
        <item x="92"/>
        <item x="601"/>
        <item x="198"/>
        <item x="232"/>
        <item x="303"/>
        <item x="558"/>
        <item x="305"/>
        <item x="473"/>
        <item x="172"/>
        <item x="660"/>
        <item x="588"/>
        <item x="587"/>
        <item x="289"/>
        <item x="380"/>
        <item x="482"/>
        <item x="97"/>
        <item x="180"/>
        <item x="457"/>
        <item x="10"/>
        <item x="405"/>
        <item x="261"/>
        <item x="263"/>
        <item x="594"/>
        <item x="47"/>
        <item x="64"/>
        <item x="187"/>
        <item x="144"/>
        <item x="513"/>
        <item x="498"/>
        <item x="233"/>
        <item x="367"/>
        <item x="317"/>
        <item x="209"/>
        <item x="17"/>
        <item x="475"/>
        <item x="310"/>
        <item x="241"/>
        <item x="555"/>
        <item x="424"/>
        <item x="166"/>
        <item x="564"/>
        <item x="308"/>
        <item x="489"/>
        <item x="115"/>
        <item x="125"/>
        <item x="341"/>
        <item x="137"/>
        <item x="392"/>
        <item x="428"/>
        <item x="107"/>
        <item x="225"/>
        <item x="547"/>
        <item x="560"/>
        <item x="183"/>
        <item x="576"/>
        <item x="163"/>
        <item x="575"/>
        <item x="596"/>
        <item x="593"/>
        <item x="67"/>
        <item x="679"/>
        <item x="309"/>
        <item x="508"/>
        <item x="655"/>
        <item x="421"/>
        <item x="618"/>
        <item x="14"/>
        <item x="190"/>
        <item x="87"/>
        <item x="306"/>
        <item x="504"/>
        <item x="52"/>
        <item x="636"/>
        <item x="164"/>
        <item x="275"/>
        <item x="586"/>
        <item x="490"/>
        <item x="409"/>
        <item x="169"/>
        <item x="510"/>
        <item x="324"/>
        <item x="281"/>
        <item x="692"/>
        <item x="86"/>
        <item x="44"/>
        <item x="200"/>
        <item x="311"/>
        <item x="496"/>
        <item x="146"/>
        <item x="439"/>
        <item x="236"/>
        <item x="82"/>
        <item x="670"/>
        <item x="25"/>
        <item x="411"/>
        <item x="276"/>
        <item x="683"/>
        <item x="444"/>
        <item x="195"/>
        <item x="375"/>
        <item x="160"/>
        <item x="286"/>
        <item x="381"/>
        <item x="466"/>
        <item x="50"/>
        <item x="48"/>
        <item x="440"/>
        <item x="79"/>
        <item x="358"/>
        <item x="101"/>
        <item x="231"/>
        <item x="51"/>
        <item x="507"/>
        <item x="604"/>
        <item x="282"/>
        <item x="62"/>
        <item x="36"/>
        <item x="307"/>
        <item x="369"/>
        <item x="459"/>
        <item x="520"/>
        <item x="664"/>
        <item x="337"/>
        <item x="676"/>
        <item x="56"/>
        <item x="133"/>
        <item x="442"/>
        <item x="103"/>
        <item x="213"/>
        <item x="106"/>
        <item x="622"/>
        <item x="567"/>
        <item x="395"/>
        <item x="423"/>
        <item x="119"/>
        <item x="53"/>
        <item x="149"/>
        <item x="521"/>
        <item x="43"/>
        <item x="494"/>
        <item x="453"/>
        <item x="357"/>
        <item x="503"/>
        <item x="278"/>
        <item x="377"/>
        <item x="363"/>
        <item x="688"/>
        <item x="492"/>
        <item x="167"/>
        <item x="188"/>
        <item x="684"/>
        <item x="455"/>
        <item x="506"/>
        <item x="63"/>
        <item x="268"/>
        <item x="271"/>
        <item x="266"/>
        <item x="267"/>
        <item x="272"/>
        <item x="269"/>
        <item x="270"/>
        <item x="672"/>
        <item x="219"/>
        <item x="437"/>
        <item x="441"/>
        <item x="620"/>
        <item x="226"/>
        <item x="474"/>
        <item x="580"/>
        <item x="574"/>
        <item x="568"/>
        <item x="201"/>
        <item x="202"/>
        <item x="426"/>
        <item x="460"/>
        <item x="66"/>
        <item x="83"/>
        <item x="210"/>
        <item x="98"/>
        <item x="179"/>
        <item x="108"/>
        <item x="84"/>
        <item x="16"/>
        <item x="598"/>
        <item x="151"/>
        <item x="656"/>
        <item x="413"/>
        <item x="412"/>
        <item x="650"/>
        <item x="652"/>
        <item x="653"/>
        <item x="340"/>
        <item x="158"/>
        <item x="595"/>
        <item x="385"/>
        <item x="192"/>
        <item x="191"/>
        <item x="390"/>
        <item x="386"/>
        <item x="387"/>
        <item x="391"/>
        <item x="134"/>
        <item x="389"/>
        <item x="388"/>
        <item x="221"/>
        <item x="31"/>
        <item x="32"/>
        <item x="34"/>
        <item x="287"/>
        <item x="394"/>
        <item x="434"/>
        <item x="361"/>
        <item x="2"/>
        <item x="323"/>
        <item x="302"/>
        <item x="641"/>
        <item x="645"/>
        <item x="447"/>
        <item x="524"/>
        <item x="222"/>
        <item x="262"/>
        <item x="686"/>
        <item x="479"/>
        <item x="606"/>
        <item x="603"/>
        <item x="110"/>
        <item x="30"/>
        <item x="60"/>
        <item x="542"/>
        <item x="176"/>
        <item x="483"/>
        <item x="493"/>
        <item x="254"/>
        <item x="551"/>
        <item x="541"/>
        <item x="548"/>
        <item x="539"/>
        <item x="417"/>
        <item x="505"/>
        <item x="578"/>
        <item x="175"/>
        <item x="610"/>
        <item x="9"/>
        <item x="693"/>
        <item x="557"/>
        <item x="153"/>
        <item x="685"/>
        <item x="612"/>
        <item x="96"/>
        <item x="537"/>
        <item x="81"/>
        <item x="138"/>
        <item x="211"/>
        <item x="501"/>
        <item x="514"/>
        <item x="250"/>
        <item x="20"/>
        <item x="152"/>
        <item x="274"/>
        <item x="467"/>
        <item x="255"/>
        <item x="468"/>
        <item x="635"/>
        <item x="218"/>
        <item x="102"/>
        <item x="534"/>
        <item x="203"/>
        <item x="5"/>
        <item x="105"/>
        <item x="253"/>
        <item x="104"/>
        <item x="99"/>
        <item x="687"/>
        <item x="4"/>
        <item x="90"/>
        <item x="259"/>
        <item x="257"/>
        <item x="694"/>
        <item x="1"/>
        <item x="256"/>
        <item x="330"/>
        <item x="691"/>
        <item x="260"/>
        <item x="512"/>
        <item x="295"/>
        <item x="495"/>
        <item x="239"/>
        <item x="290"/>
        <item x="519"/>
        <item x="117"/>
        <item x="584"/>
        <item x="19"/>
        <item x="616"/>
        <item x="488"/>
        <item x="247"/>
        <item x="590"/>
        <item x="318"/>
        <item x="319"/>
        <item x="224"/>
        <item x="438"/>
        <item x="15"/>
        <item x="46"/>
        <item x="431"/>
        <item x="118"/>
        <item x="184"/>
        <item x="127"/>
        <item x="193"/>
        <item x="637"/>
        <item x="77"/>
        <item x="570"/>
        <item x="569"/>
        <item x="629"/>
        <item x="628"/>
        <item x="173"/>
        <item x="379"/>
        <item x="600"/>
        <item x="264"/>
        <item x="265"/>
        <item x="145"/>
        <item x="638"/>
        <item x="368"/>
        <item x="502"/>
        <item x="240"/>
        <item x="673"/>
        <item x="49"/>
        <item x="230"/>
        <item x="325"/>
        <item x="162"/>
        <item x="579"/>
        <item x="689"/>
        <item x="126"/>
        <item x="248"/>
        <item x="111"/>
        <item x="425"/>
        <item x="384"/>
        <item x="304"/>
        <item x="383"/>
        <item x="451"/>
        <item x="646"/>
        <item x="136"/>
        <item x="155"/>
        <item x="237"/>
        <item x="168"/>
        <item x="88"/>
        <item x="273"/>
        <item x="141"/>
        <item x="57"/>
        <item x="227"/>
        <item x="370"/>
        <item x="500"/>
        <item x="704"/>
        <item x="120"/>
        <item x="697"/>
        <item x="657"/>
        <item x="536"/>
        <item x="157"/>
        <item x="602"/>
        <item x="418"/>
        <item x="422"/>
        <item x="186"/>
        <item x="74"/>
        <item x="246"/>
        <item x="217"/>
        <item x="7"/>
        <item x="8"/>
        <item x="6"/>
        <item x="436"/>
        <item x="695"/>
        <item x="675"/>
        <item x="251"/>
        <item x="415"/>
        <item x="589"/>
        <item x="94"/>
        <item x="342"/>
        <item x="244"/>
        <item x="243"/>
        <item x="159"/>
        <item x="491"/>
        <item x="194"/>
        <item x="522"/>
        <item x="529"/>
        <item x="527"/>
        <item x="530"/>
        <item x="356"/>
        <item x="452"/>
        <item x="40"/>
        <item x="469"/>
        <item x="591"/>
        <item x="640"/>
        <item x="559"/>
        <item x="538"/>
        <item x="398"/>
        <item x="577"/>
        <item x="404"/>
        <item x="182"/>
        <item x="75"/>
        <item x="464"/>
        <item x="410"/>
        <item x="54"/>
        <item x="121"/>
        <item x="28"/>
        <item x="313"/>
        <item x="643"/>
        <item x="449"/>
        <item x="658"/>
        <item x="465"/>
        <item x="280"/>
        <item x="258"/>
        <item x="22"/>
        <item x="69"/>
        <item x="27"/>
        <item x="299"/>
        <item x="140"/>
      </items>
    </pivotField>
    <pivotField axis="axisRow" compact="0" outline="0" subtotalTop="0" showAll="0" includeNewItemsInFilter="1" sortType="ascending" defaultSubtotal="0">
      <items count="92">
        <item x="40"/>
        <item x="77"/>
        <item x="24"/>
        <item x="73"/>
        <item x="50"/>
        <item x="43"/>
        <item x="4"/>
        <item x="47"/>
        <item x="81"/>
        <item x="79"/>
        <item x="49"/>
        <item x="37"/>
        <item x="22"/>
        <item x="39"/>
        <item x="62"/>
        <item x="66"/>
        <item x="1"/>
        <item x="6"/>
        <item x="70"/>
        <item x="41"/>
        <item x="14"/>
        <item x="60"/>
        <item x="33"/>
        <item x="28"/>
        <item x="2"/>
        <item x="58"/>
        <item x="21"/>
        <item x="31"/>
        <item x="20"/>
        <item x="64"/>
        <item x="54"/>
        <item x="36"/>
        <item x="16"/>
        <item x="19"/>
        <item x="17"/>
        <item x="38"/>
        <item x="85"/>
        <item x="65"/>
        <item x="91"/>
        <item x="3"/>
        <item x="67"/>
        <item x="89"/>
        <item x="46"/>
        <item x="35"/>
        <item x="71"/>
        <item x="57"/>
        <item x="34"/>
        <item x="56"/>
        <item x="76"/>
        <item x="11"/>
        <item x="61"/>
        <item x="26"/>
        <item x="88"/>
        <item x="9"/>
        <item x="78"/>
        <item x="59"/>
        <item x="80"/>
        <item x="32"/>
        <item x="10"/>
        <item x="90"/>
        <item x="84"/>
        <item x="86"/>
        <item x="25"/>
        <item x="30"/>
        <item x="45"/>
        <item x="8"/>
        <item x="5"/>
        <item x="75"/>
        <item x="15"/>
        <item x="55"/>
        <item x="53"/>
        <item x="12"/>
        <item x="63"/>
        <item x="7"/>
        <item x="48"/>
        <item x="69"/>
        <item x="82"/>
        <item x="68"/>
        <item x="27"/>
        <item x="72"/>
        <item x="13"/>
        <item x="44"/>
        <item x="74"/>
        <item x="83"/>
        <item x="87"/>
        <item x="51"/>
        <item x="42"/>
        <item x="18"/>
        <item x="29"/>
        <item x="52"/>
        <item x="23"/>
        <item x="0"/>
      </items>
    </pivotField>
    <pivotField compact="0" outline="0" showAll="0" includeNewItemsInFilter="1"/>
    <pivotField compact="0" outline="0" showAll="0" includeNewItemsInFilter="1"/>
    <pivotField compact="0" outline="0" subtotalTop="0" showAll="0" includeNewItemsInFilter="1" sortType="ascending" defaultSubtotal="0">
      <items count="291">
        <item x="1"/>
        <item x="244"/>
        <item x="273"/>
        <item x="288"/>
        <item x="246"/>
        <item x="243"/>
        <item x="290"/>
        <item x="245"/>
        <item x="284"/>
        <item x="271"/>
        <item x="235"/>
        <item x="281"/>
        <item x="267"/>
        <item x="287"/>
        <item x="283"/>
        <item x="264"/>
        <item x="59"/>
        <item x="272"/>
        <item x="33"/>
        <item x="280"/>
        <item x="115"/>
        <item x="216"/>
        <item x="238"/>
        <item x="60"/>
        <item x="237"/>
        <item x="114"/>
        <item x="75"/>
        <item x="101"/>
        <item x="236"/>
        <item x="277"/>
        <item x="110"/>
        <item x="234"/>
        <item x="233"/>
        <item x="32"/>
        <item x="274"/>
        <item x="197"/>
        <item x="176"/>
        <item x="285"/>
        <item x="232"/>
        <item x="111"/>
        <item x="62"/>
        <item x="166"/>
        <item x="270"/>
        <item x="95"/>
        <item x="102"/>
        <item x="279"/>
        <item x="175"/>
        <item x="100"/>
        <item x="31"/>
        <item x="97"/>
        <item x="58"/>
        <item x="85"/>
        <item x="94"/>
        <item x="282"/>
        <item x="92"/>
        <item x="199"/>
        <item x="127"/>
        <item x="198"/>
        <item x="117"/>
        <item x="57"/>
        <item x="258"/>
        <item x="63"/>
        <item x="35"/>
        <item x="46"/>
        <item x="49"/>
        <item x="44"/>
        <item x="38"/>
        <item x="242"/>
        <item x="208"/>
        <item x="137"/>
        <item x="51"/>
        <item x="36"/>
        <item x="204"/>
        <item x="190"/>
        <item x="48"/>
        <item x="257"/>
        <item x="218"/>
        <item x="116"/>
        <item x="42"/>
        <item x="52"/>
        <item x="8"/>
        <item x="162"/>
        <item x="201"/>
        <item x="182"/>
        <item x="45"/>
        <item x="286"/>
        <item x="256"/>
        <item x="112"/>
        <item x="217"/>
        <item x="113"/>
        <item x="47"/>
        <item x="74"/>
        <item x="80"/>
        <item x="98"/>
        <item x="200"/>
        <item x="255"/>
        <item x="90"/>
        <item x="81"/>
        <item x="61"/>
        <item x="219"/>
        <item x="151"/>
        <item x="91"/>
        <item x="268"/>
        <item x="251"/>
        <item x="136"/>
        <item x="18"/>
        <item x="28"/>
        <item x="96"/>
        <item x="275"/>
        <item x="3"/>
        <item x="68"/>
        <item x="202"/>
        <item x="109"/>
        <item x="50"/>
        <item x="269"/>
        <item x="78"/>
        <item x="289"/>
        <item x="253"/>
        <item x="254"/>
        <item x="224"/>
        <item x="170"/>
        <item x="4"/>
        <item x="150"/>
        <item x="179"/>
        <item x="249"/>
        <item x="263"/>
        <item x="99"/>
        <item x="149"/>
        <item x="165"/>
        <item x="252"/>
        <item x="169"/>
        <item x="248"/>
        <item x="132"/>
        <item x="135"/>
        <item x="40"/>
        <item x="223"/>
        <item x="266"/>
        <item x="164"/>
        <item x="157"/>
        <item x="37"/>
        <item x="203"/>
        <item x="16"/>
        <item x="207"/>
        <item x="250"/>
        <item x="189"/>
        <item x="230"/>
        <item x="160"/>
        <item x="43"/>
        <item x="172"/>
        <item x="247"/>
        <item x="163"/>
        <item x="240"/>
        <item x="241"/>
        <item x="120"/>
        <item x="126"/>
        <item x="26"/>
        <item x="278"/>
        <item x="171"/>
        <item x="260"/>
        <item x="153"/>
        <item x="152"/>
        <item x="229"/>
        <item x="72"/>
        <item x="19"/>
        <item x="261"/>
        <item x="5"/>
        <item x="210"/>
        <item x="239"/>
        <item x="69"/>
        <item x="14"/>
        <item x="173"/>
        <item x="66"/>
        <item x="225"/>
        <item x="213"/>
        <item x="25"/>
        <item x="6"/>
        <item x="9"/>
        <item x="183"/>
        <item x="196"/>
        <item x="70"/>
        <item x="121"/>
        <item x="79"/>
        <item x="188"/>
        <item x="67"/>
        <item x="64"/>
        <item x="276"/>
        <item x="215"/>
        <item x="76"/>
        <item x="265"/>
        <item x="27"/>
        <item x="184"/>
        <item x="167"/>
        <item x="227"/>
        <item x="105"/>
        <item x="214"/>
        <item x="174"/>
        <item x="194"/>
        <item x="84"/>
        <item x="133"/>
        <item x="205"/>
        <item x="130"/>
        <item x="41"/>
        <item x="134"/>
        <item x="30"/>
        <item x="88"/>
        <item x="206"/>
        <item x="156"/>
        <item x="212"/>
        <item x="11"/>
        <item x="106"/>
        <item x="155"/>
        <item x="209"/>
        <item x="192"/>
        <item x="144"/>
        <item x="161"/>
        <item x="159"/>
        <item x="123"/>
        <item x="103"/>
        <item x="2"/>
        <item x="143"/>
        <item x="259"/>
        <item x="181"/>
        <item x="138"/>
        <item x="168"/>
        <item x="24"/>
        <item x="13"/>
        <item x="108"/>
        <item x="211"/>
        <item x="262"/>
        <item x="180"/>
        <item x="226"/>
        <item x="228"/>
        <item x="22"/>
        <item x="145"/>
        <item x="221"/>
        <item x="15"/>
        <item x="146"/>
        <item x="231"/>
        <item x="87"/>
        <item x="187"/>
        <item x="177"/>
        <item x="185"/>
        <item x="10"/>
        <item x="148"/>
        <item x="104"/>
        <item x="21"/>
        <item x="122"/>
        <item x="34"/>
        <item x="186"/>
        <item x="86"/>
        <item x="119"/>
        <item x="142"/>
        <item x="222"/>
        <item x="65"/>
        <item x="107"/>
        <item x="12"/>
        <item x="191"/>
        <item x="71"/>
        <item x="23"/>
        <item x="73"/>
        <item x="193"/>
        <item x="54"/>
        <item x="124"/>
        <item x="77"/>
        <item x="195"/>
        <item x="178"/>
        <item x="39"/>
        <item x="56"/>
        <item x="7"/>
        <item x="140"/>
        <item x="139"/>
        <item x="93"/>
        <item x="118"/>
        <item x="147"/>
        <item x="55"/>
        <item x="158"/>
        <item x="220"/>
        <item x="17"/>
        <item x="131"/>
        <item x="82"/>
        <item x="89"/>
        <item x="129"/>
        <item x="128"/>
        <item x="29"/>
        <item x="53"/>
        <item x="154"/>
        <item x="20"/>
        <item x="83"/>
        <item x="125"/>
        <item x="141"/>
        <item x="0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 sortType="ascending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 sortType="ascending">
      <items count="28">
        <item sd="0" x="16"/>
        <item sd="0" x="15"/>
        <item sd="0" x="14"/>
        <item sd="0" x="22"/>
        <item sd="0" x="13"/>
        <item sd="0" x="5"/>
        <item sd="0" x="9"/>
        <item sd="0" x="11"/>
        <item sd="0" x="25"/>
        <item sd="0" x="2"/>
        <item sd="0" x="6"/>
        <item sd="0" x="4"/>
        <item sd="0" x="19"/>
        <item sd="0" x="7"/>
        <item sd="0" x="8"/>
        <item sd="0" x="18"/>
        <item sd="0" x="12"/>
        <item sd="0" x="1"/>
        <item sd="0" x="3"/>
        <item sd="0" x="20"/>
        <item sd="0" x="24"/>
        <item sd="0" x="10"/>
        <item sd="0" x="23"/>
        <item sd="0" x="26"/>
        <item sd="0" x="17"/>
        <item sd="0" x="21"/>
        <item sd="0" x="0"/>
        <item t="default" sd="0"/>
      </items>
    </pivotField>
  </pivotFields>
  <rowFields count="5">
    <field x="42"/>
    <field x="6"/>
    <field x="7"/>
    <field x="8"/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pageFields count="1">
    <pageField fld="5" hier="-1"/>
  </pageFields>
  <dataFields count="1">
    <dataField name="Summe von # Flaschen im Keller" fld="5" baseField="0" baseItem="0"/>
  </dataFields>
  <formats count="1">
    <format dxfId="13">
      <pivotArea field="11" type="button" dataOnly="0" labelOnly="1" outline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DataPilot1" cacheId="16" applyNumberFormats="0" applyBorderFormats="0" applyFontFormats="0" applyPatternFormats="0" applyAlignmentFormats="0" applyWidthHeightFormats="1" dataCaption="Daten" updatedVersion="7" showMultipleLabel="0" showMemberPropertyTips="0" enableDrill="0" useAutoFormatting="1" itemPrintTitles="1" indent="0" compact="0" compactData="0" gridDropZones="1">
  <location ref="A3:E26" firstHeaderRow="1" firstDataRow="2" firstDataCol="1"/>
  <pivotFields count="21"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 sortType="descending"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 defaultSubtotal="0"/>
    <pivotField axis="axisRow" compact="0" outline="0" showAll="0" includeNewItemsInFilter="1" sortType="descending">
      <items count="22">
        <item x="0"/>
        <item x="1"/>
        <item x="2"/>
        <item x="3"/>
        <item x="4"/>
        <item x="5"/>
        <item x="7"/>
        <item x="6"/>
        <item x="10"/>
        <item x="9"/>
        <item x="11"/>
        <item x="8"/>
        <item x="12"/>
        <item x="13"/>
        <item x="14"/>
        <item x="15"/>
        <item x="16"/>
        <item x="20"/>
        <item x="18"/>
        <item x="17"/>
        <item x="19"/>
        <item t="default"/>
      </items>
    </pivotField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howAll="0" includeNewItemsInFilter="1"/>
  </pivotFields>
  <rowFields count="1">
    <field x="1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me von # Flaschen gekauft" fld="4" baseField="0" baseItem="0"/>
    <dataField name="Summe von # Flaschen im Keller" fld="5" baseField="0" baseItem="0"/>
    <dataField name="Summe von € Einkauf" fld="18" baseField="0" baseItem="0" numFmtId="44"/>
    <dataField name="Summe von € im Keller" fld="19" baseField="0" baseItem="0" numFmtId="44"/>
  </dataFields>
  <formats count="2">
    <format dxfId="12">
      <pivotArea outline="0" fieldPosition="0">
        <references count="1">
          <reference field="4294967294" count="1" selected="0">
            <x v="2"/>
          </reference>
        </references>
      </pivotArea>
    </format>
    <format dxfId="11">
      <pivotArea outline="0" fieldPosition="0">
        <references count="1">
          <reference field="4294967294" count="1" selected="0">
            <x v="3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5" cacheId="22" dataOnRows="1" applyNumberFormats="0" applyBorderFormats="0" applyFontFormats="0" applyPatternFormats="0" applyAlignmentFormats="0" applyWidthHeightFormats="1" dataCaption="Daten" updatedVersion="7" showMultipleLabel="0" showMemberPropertyTips="0" useAutoFormatting="1" itemPrintTitles="1" indent="0" compact="0" compactData="0" gridDropZones="1">
  <location ref="A4:E16" firstHeaderRow="2" firstDataRow="2" firstDataCol="4"/>
  <pivotFields count="20">
    <pivotField axis="axisRow" compact="0" outline="0" subtotalTop="0" showAll="0" includeNewItemsInFilter="1" sortType="ascending" defaultSubtotal="0">
      <items count="11">
        <item sd="0" m="1" x="10"/>
        <item sd="0" x="8"/>
        <item sd="0" x="1"/>
        <item sd="0" x="5"/>
        <item sd="0" x="9"/>
        <item sd="0" x="3"/>
        <item sd="0" x="6"/>
        <item sd="0" x="2"/>
        <item sd="0" x="4"/>
        <item sd="0" x="7"/>
        <item sd="0" x="0"/>
      </items>
    </pivotField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dataField="1" compact="0" outline="0" subtotalTop="0" showAll="0" includeNewItemsInFilter="1"/>
    <pivotField axis="axisRow" compact="0" outline="0" subtotalTop="0" showAll="0" includeNewItemsInFilter="1" sortType="ascending" defaultSubtotal="0">
      <items count="376">
        <item x="123"/>
        <item x="191"/>
        <item x="353"/>
        <item x="90"/>
        <item x="329"/>
        <item x="316"/>
        <item x="37"/>
        <item x="51"/>
        <item x="120"/>
        <item x="243"/>
        <item x="64"/>
        <item x="22"/>
        <item x="311"/>
        <item x="158"/>
        <item x="103"/>
        <item x="188"/>
        <item x="342"/>
        <item x="347"/>
        <item x="314"/>
        <item x="288"/>
        <item x="5"/>
        <item x="237"/>
        <item x="138"/>
        <item x="79"/>
        <item x="271"/>
        <item x="26"/>
        <item x="145"/>
        <item x="224"/>
        <item x="251"/>
        <item x="221"/>
        <item x="41"/>
        <item x="349"/>
        <item x="40"/>
        <item x="55"/>
        <item x="30"/>
        <item x="134"/>
        <item x="182"/>
        <item x="157"/>
        <item m="1" x="373"/>
        <item x="117"/>
        <item x="4"/>
        <item x="84"/>
        <item x="96"/>
        <item x="294"/>
        <item x="312"/>
        <item x="252"/>
        <item x="250"/>
        <item x="135"/>
        <item m="1" x="370"/>
        <item x="245"/>
        <item x="126"/>
        <item x="292"/>
        <item x="313"/>
        <item x="291"/>
        <item x="198"/>
        <item x="290"/>
        <item m="1" x="372"/>
        <item x="8"/>
        <item x="284"/>
        <item x="102"/>
        <item x="207"/>
        <item m="1" x="366"/>
        <item x="68"/>
        <item m="1" x="374"/>
        <item x="6"/>
        <item x="258"/>
        <item x="335"/>
        <item m="1" x="368"/>
        <item x="160"/>
        <item x="99"/>
        <item x="223"/>
        <item x="338"/>
        <item x="206"/>
        <item x="167"/>
        <item x="344"/>
        <item x="162"/>
        <item x="1"/>
        <item x="339"/>
        <item x="340"/>
        <item x="346"/>
        <item x="295"/>
        <item x="220"/>
        <item x="124"/>
        <item x="234"/>
        <item x="277"/>
        <item x="279"/>
        <item x="165"/>
        <item x="115"/>
        <item m="1" x="363"/>
        <item x="18"/>
        <item x="95"/>
        <item x="226"/>
        <item x="331"/>
        <item m="1" x="361"/>
        <item x="42"/>
        <item x="318"/>
        <item x="173"/>
        <item x="88"/>
        <item x="240"/>
        <item x="241"/>
        <item x="193"/>
        <item x="155"/>
        <item x="257"/>
        <item x="239"/>
        <item x="168"/>
        <item x="283"/>
        <item x="255"/>
        <item x="261"/>
        <item x="278"/>
        <item x="282"/>
        <item x="260"/>
        <item x="171"/>
        <item x="281"/>
        <item x="65"/>
        <item x="163"/>
        <item m="1" x="371"/>
        <item x="280"/>
        <item x="44"/>
        <item x="98"/>
        <item x="50"/>
        <item m="1" x="360"/>
        <item x="106"/>
        <item x="76"/>
        <item x="87"/>
        <item x="201"/>
        <item x="74"/>
        <item x="23"/>
        <item x="58"/>
        <item x="246"/>
        <item x="169"/>
        <item x="69"/>
        <item x="100"/>
        <item x="70"/>
        <item x="298"/>
        <item x="14"/>
        <item x="39"/>
        <item x="333"/>
        <item x="230"/>
        <item x="130"/>
        <item x="7"/>
        <item x="332"/>
        <item x="156"/>
        <item x="242"/>
        <item x="228"/>
        <item x="269"/>
        <item x="320"/>
        <item x="209"/>
        <item x="202"/>
        <item x="307"/>
        <item x="299"/>
        <item x="286"/>
        <item x="73"/>
        <item x="235"/>
        <item x="125"/>
        <item x="121"/>
        <item x="122"/>
        <item x="16"/>
        <item x="345"/>
        <item x="72"/>
        <item x="266"/>
        <item x="105"/>
        <item x="213"/>
        <item x="305"/>
        <item x="34"/>
        <item x="247"/>
        <item x="110"/>
        <item x="62"/>
        <item x="218"/>
        <item x="195"/>
        <item x="113"/>
        <item x="285"/>
        <item x="229"/>
        <item x="236"/>
        <item x="104"/>
        <item x="232"/>
        <item x="45"/>
        <item x="17"/>
        <item x="78"/>
        <item m="1" x="375"/>
        <item x="31"/>
        <item x="71"/>
        <item x="101"/>
        <item x="75"/>
        <item x="142"/>
        <item x="43"/>
        <item x="57"/>
        <item x="147"/>
        <item x="181"/>
        <item x="35"/>
        <item x="319"/>
        <item x="119"/>
        <item x="233"/>
        <item x="254"/>
        <item x="63"/>
        <item x="53"/>
        <item x="139"/>
        <item x="33"/>
        <item x="52"/>
        <item x="25"/>
        <item x="186"/>
        <item x="183"/>
        <item x="36"/>
        <item x="137"/>
        <item x="28"/>
        <item x="149"/>
        <item x="150"/>
        <item x="200"/>
        <item x="153"/>
        <item x="337"/>
        <item x="108"/>
        <item x="177"/>
        <item m="1" x="357"/>
        <item x="203"/>
        <item x="225"/>
        <item x="330"/>
        <item x="94"/>
        <item x="336"/>
        <item x="184"/>
        <item x="83"/>
        <item x="196"/>
        <item x="151"/>
        <item x="175"/>
        <item x="194"/>
        <item x="66"/>
        <item x="326"/>
        <item x="309"/>
        <item m="1" x="356"/>
        <item x="164"/>
        <item x="54"/>
        <item x="107"/>
        <item x="263"/>
        <item x="328"/>
        <item x="321"/>
        <item x="265"/>
        <item x="293"/>
        <item x="322"/>
        <item x="89"/>
        <item x="166"/>
        <item x="114"/>
        <item x="187"/>
        <item x="323"/>
        <item x="262"/>
        <item x="29"/>
        <item x="249"/>
        <item x="172"/>
        <item x="216"/>
        <item x="13"/>
        <item x="215"/>
        <item x="208"/>
        <item x="3"/>
        <item x="350"/>
        <item x="15"/>
        <item x="127"/>
        <item x="267"/>
        <item x="112"/>
        <item x="222"/>
        <item x="297"/>
        <item m="1" x="365"/>
        <item x="132"/>
        <item x="11"/>
        <item x="301"/>
        <item m="1" x="355"/>
        <item x="268"/>
        <item x="80"/>
        <item x="131"/>
        <item x="109"/>
        <item x="270"/>
        <item x="180"/>
        <item x="264"/>
        <item x="210"/>
        <item x="61"/>
        <item x="154"/>
        <item x="238"/>
        <item x="192"/>
        <item x="304"/>
        <item x="211"/>
        <item x="256"/>
        <item x="9"/>
        <item x="118"/>
        <item x="144"/>
        <item x="303"/>
        <item x="143"/>
        <item x="272"/>
        <item x="227"/>
        <item x="273"/>
        <item x="77"/>
        <item x="82"/>
        <item m="1" x="362"/>
        <item x="141"/>
        <item x="259"/>
        <item x="179"/>
        <item x="19"/>
        <item x="116"/>
        <item x="205"/>
        <item x="296"/>
        <item x="59"/>
        <item x="128"/>
        <item m="1" x="364"/>
        <item x="49"/>
        <item x="189"/>
        <item m="1" x="358"/>
        <item x="244"/>
        <item x="27"/>
        <item x="67"/>
        <item x="146"/>
        <item x="10"/>
        <item x="148"/>
        <item x="341"/>
        <item x="300"/>
        <item x="190"/>
        <item x="47"/>
        <item x="21"/>
        <item x="111"/>
        <item x="217"/>
        <item x="343"/>
        <item x="38"/>
        <item x="170"/>
        <item x="20"/>
        <item x="136"/>
        <item x="93"/>
        <item x="317"/>
        <item x="176"/>
        <item x="334"/>
        <item x="348"/>
        <item x="133"/>
        <item m="1" x="367"/>
        <item x="231"/>
        <item x="46"/>
        <item m="1" x="369"/>
        <item x="204"/>
        <item x="289"/>
        <item x="327"/>
        <item x="275"/>
        <item x="248"/>
        <item x="32"/>
        <item x="310"/>
        <item x="214"/>
        <item x="199"/>
        <item x="306"/>
        <item x="174"/>
        <item x="253"/>
        <item x="197"/>
        <item x="351"/>
        <item x="140"/>
        <item x="178"/>
        <item x="159"/>
        <item x="219"/>
        <item x="81"/>
        <item x="274"/>
        <item x="324"/>
        <item x="161"/>
        <item x="129"/>
        <item x="56"/>
        <item x="325"/>
        <item x="212"/>
        <item x="86"/>
        <item x="354"/>
        <item x="2"/>
        <item x="308"/>
        <item x="91"/>
        <item x="315"/>
        <item x="92"/>
        <item x="12"/>
        <item x="302"/>
        <item x="276"/>
        <item x="352"/>
        <item x="85"/>
        <item x="97"/>
        <item x="48"/>
        <item x="152"/>
        <item x="185"/>
        <item m="1" x="359"/>
        <item x="287"/>
        <item x="24"/>
        <item x="60"/>
        <item x="0"/>
      </items>
    </pivotField>
    <pivotField axis="axisRow" compact="0" outline="0" subtotalTop="0" showAll="0" includeNewItemsInFilter="1" sortType="ascending" defaultSubtotal="0">
      <items count="706">
        <item x="140"/>
        <item x="299"/>
        <item x="27"/>
        <item x="69"/>
        <item x="22"/>
        <item x="258"/>
        <item x="280"/>
        <item x="465"/>
        <item x="658"/>
        <item x="449"/>
        <item x="643"/>
        <item x="313"/>
        <item x="28"/>
        <item x="121"/>
        <item x="54"/>
        <item x="410"/>
        <item x="464"/>
        <item x="75"/>
        <item x="182"/>
        <item x="404"/>
        <item x="577"/>
        <item x="398"/>
        <item x="538"/>
        <item x="559"/>
        <item x="640"/>
        <item x="591"/>
        <item x="469"/>
        <item x="40"/>
        <item x="452"/>
        <item x="356"/>
        <item x="530"/>
        <item x="527"/>
        <item x="529"/>
        <item x="522"/>
        <item x="194"/>
        <item x="491"/>
        <item x="159"/>
        <item x="243"/>
        <item x="244"/>
        <item x="342"/>
        <item x="94"/>
        <item x="589"/>
        <item x="415"/>
        <item x="251"/>
        <item x="675"/>
        <item x="695"/>
        <item x="436"/>
        <item x="6"/>
        <item x="8"/>
        <item x="7"/>
        <item x="217"/>
        <item x="246"/>
        <item x="74"/>
        <item x="186"/>
        <item x="422"/>
        <item x="418"/>
        <item x="602"/>
        <item x="157"/>
        <item x="536"/>
        <item x="657"/>
        <item x="697"/>
        <item x="120"/>
        <item x="704"/>
        <item x="500"/>
        <item x="370"/>
        <item x="227"/>
        <item x="57"/>
        <item x="141"/>
        <item x="273"/>
        <item x="88"/>
        <item x="168"/>
        <item x="237"/>
        <item x="155"/>
        <item x="136"/>
        <item x="646"/>
        <item x="451"/>
        <item x="383"/>
        <item x="304"/>
        <item x="384"/>
        <item x="425"/>
        <item x="111"/>
        <item x="248"/>
        <item x="126"/>
        <item x="689"/>
        <item x="579"/>
        <item x="162"/>
        <item x="325"/>
        <item x="230"/>
        <item x="49"/>
        <item x="673"/>
        <item x="240"/>
        <item x="502"/>
        <item x="368"/>
        <item x="638"/>
        <item x="145"/>
        <item x="265"/>
        <item x="264"/>
        <item x="600"/>
        <item x="379"/>
        <item x="173"/>
        <item x="628"/>
        <item x="629"/>
        <item x="569"/>
        <item x="570"/>
        <item x="77"/>
        <item x="637"/>
        <item x="193"/>
        <item x="127"/>
        <item x="184"/>
        <item x="118"/>
        <item x="431"/>
        <item x="46"/>
        <item x="15"/>
        <item x="438"/>
        <item x="224"/>
        <item x="319"/>
        <item x="318"/>
        <item x="590"/>
        <item x="247"/>
        <item x="488"/>
        <item x="616"/>
        <item x="19"/>
        <item x="584"/>
        <item x="117"/>
        <item x="519"/>
        <item x="290"/>
        <item x="239"/>
        <item x="495"/>
        <item x="295"/>
        <item x="512"/>
        <item x="260"/>
        <item x="691"/>
        <item x="330"/>
        <item x="256"/>
        <item x="1"/>
        <item x="694"/>
        <item x="257"/>
        <item x="259"/>
        <item x="90"/>
        <item x="4"/>
        <item x="687"/>
        <item x="99"/>
        <item x="104"/>
        <item x="253"/>
        <item x="105"/>
        <item x="5"/>
        <item x="203"/>
        <item x="534"/>
        <item x="102"/>
        <item x="218"/>
        <item x="635"/>
        <item x="468"/>
        <item x="255"/>
        <item x="467"/>
        <item x="274"/>
        <item x="152"/>
        <item x="20"/>
        <item x="250"/>
        <item x="514"/>
        <item x="501"/>
        <item x="211"/>
        <item x="138"/>
        <item x="81"/>
        <item x="537"/>
        <item x="96"/>
        <item x="612"/>
        <item x="685"/>
        <item x="153"/>
        <item x="557"/>
        <item x="693"/>
        <item x="9"/>
        <item x="610"/>
        <item x="175"/>
        <item x="578"/>
        <item x="505"/>
        <item x="417"/>
        <item x="539"/>
        <item x="548"/>
        <item x="541"/>
        <item x="551"/>
        <item x="254"/>
        <item x="493"/>
        <item x="483"/>
        <item x="176"/>
        <item x="542"/>
        <item x="60"/>
        <item x="30"/>
        <item x="110"/>
        <item x="603"/>
        <item x="606"/>
        <item x="479"/>
        <item x="686"/>
        <item x="262"/>
        <item x="222"/>
        <item x="524"/>
        <item x="447"/>
        <item x="645"/>
        <item x="641"/>
        <item x="302"/>
        <item x="323"/>
        <item x="2"/>
        <item x="361"/>
        <item x="434"/>
        <item x="394"/>
        <item x="287"/>
        <item x="34"/>
        <item x="32"/>
        <item x="31"/>
        <item x="221"/>
        <item x="388"/>
        <item x="389"/>
        <item x="134"/>
        <item x="391"/>
        <item x="387"/>
        <item x="386"/>
        <item x="390"/>
        <item x="191"/>
        <item x="192"/>
        <item x="385"/>
        <item x="595"/>
        <item x="158"/>
        <item x="340"/>
        <item x="653"/>
        <item x="652"/>
        <item x="650"/>
        <item x="412"/>
        <item x="413"/>
        <item x="656"/>
        <item x="151"/>
        <item x="598"/>
        <item x="16"/>
        <item x="84"/>
        <item x="108"/>
        <item x="179"/>
        <item x="98"/>
        <item x="210"/>
        <item x="83"/>
        <item x="66"/>
        <item x="460"/>
        <item x="426"/>
        <item x="202"/>
        <item x="201"/>
        <item x="568"/>
        <item x="574"/>
        <item x="580"/>
        <item x="474"/>
        <item x="226"/>
        <item x="620"/>
        <item x="441"/>
        <item x="437"/>
        <item x="219"/>
        <item x="672"/>
        <item x="270"/>
        <item x="269"/>
        <item x="272"/>
        <item x="267"/>
        <item x="266"/>
        <item x="271"/>
        <item x="268"/>
        <item x="63"/>
        <item x="506"/>
        <item x="455"/>
        <item x="684"/>
        <item x="188"/>
        <item x="167"/>
        <item x="492"/>
        <item x="688"/>
        <item x="363"/>
        <item x="377"/>
        <item x="278"/>
        <item x="503"/>
        <item x="357"/>
        <item x="453"/>
        <item x="494"/>
        <item x="43"/>
        <item x="521"/>
        <item x="149"/>
        <item x="53"/>
        <item x="119"/>
        <item x="423"/>
        <item x="395"/>
        <item x="567"/>
        <item x="622"/>
        <item x="106"/>
        <item x="213"/>
        <item x="103"/>
        <item x="442"/>
        <item x="133"/>
        <item x="56"/>
        <item x="676"/>
        <item x="337"/>
        <item x="664"/>
        <item x="520"/>
        <item x="459"/>
        <item x="369"/>
        <item x="307"/>
        <item x="36"/>
        <item x="62"/>
        <item x="282"/>
        <item x="604"/>
        <item x="507"/>
        <item x="51"/>
        <item x="231"/>
        <item x="101"/>
        <item x="358"/>
        <item x="79"/>
        <item x="440"/>
        <item x="48"/>
        <item x="50"/>
        <item x="466"/>
        <item x="381"/>
        <item x="286"/>
        <item x="160"/>
        <item x="375"/>
        <item x="195"/>
        <item x="444"/>
        <item x="683"/>
        <item x="276"/>
        <item x="411"/>
        <item x="25"/>
        <item x="670"/>
        <item x="82"/>
        <item x="236"/>
        <item x="439"/>
        <item x="146"/>
        <item x="496"/>
        <item x="311"/>
        <item x="200"/>
        <item x="44"/>
        <item x="86"/>
        <item x="692"/>
        <item x="281"/>
        <item x="324"/>
        <item x="510"/>
        <item x="169"/>
        <item x="409"/>
        <item x="490"/>
        <item x="586"/>
        <item x="275"/>
        <item x="164"/>
        <item x="636"/>
        <item x="52"/>
        <item x="504"/>
        <item x="306"/>
        <item x="87"/>
        <item x="190"/>
        <item x="14"/>
        <item x="618"/>
        <item x="421"/>
        <item x="655"/>
        <item x="508"/>
        <item x="309"/>
        <item x="679"/>
        <item x="67"/>
        <item x="593"/>
        <item x="596"/>
        <item x="575"/>
        <item x="163"/>
        <item x="576"/>
        <item x="183"/>
        <item x="560"/>
        <item x="547"/>
        <item x="225"/>
        <item x="107"/>
        <item x="428"/>
        <item x="392"/>
        <item x="137"/>
        <item x="341"/>
        <item x="125"/>
        <item x="115"/>
        <item x="489"/>
        <item x="308"/>
        <item x="564"/>
        <item x="166"/>
        <item x="424"/>
        <item x="555"/>
        <item x="241"/>
        <item x="310"/>
        <item x="475"/>
        <item x="17"/>
        <item x="209"/>
        <item x="317"/>
        <item x="367"/>
        <item x="233"/>
        <item x="498"/>
        <item x="513"/>
        <item x="144"/>
        <item x="187"/>
        <item x="64"/>
        <item x="47"/>
        <item x="594"/>
        <item x="263"/>
        <item x="261"/>
        <item x="405"/>
        <item x="10"/>
        <item x="457"/>
        <item x="180"/>
        <item x="97"/>
        <item x="482"/>
        <item x="380"/>
        <item x="289"/>
        <item x="587"/>
        <item x="588"/>
        <item x="660"/>
        <item x="172"/>
        <item x="473"/>
        <item x="305"/>
        <item x="558"/>
        <item x="303"/>
        <item x="232"/>
        <item x="198"/>
        <item x="601"/>
        <item x="92"/>
        <item x="533"/>
        <item x="582"/>
        <item x="352"/>
        <item x="29"/>
        <item x="139"/>
        <item x="128"/>
        <item x="129"/>
        <item x="131"/>
        <item x="345"/>
        <item x="130"/>
        <item x="648"/>
        <item x="544"/>
        <item x="116"/>
        <item x="315"/>
        <item x="461"/>
        <item x="12"/>
        <item x="362"/>
        <item x="26"/>
        <item x="677"/>
        <item x="702"/>
        <item x="661"/>
        <item x="402"/>
        <item x="403"/>
        <item x="546"/>
        <item x="545"/>
        <item x="543"/>
        <item x="486"/>
        <item x="487"/>
        <item x="326"/>
        <item x="23"/>
        <item x="659"/>
        <item x="327"/>
        <item x="678"/>
        <item x="170"/>
        <item x="470"/>
        <item x="515"/>
        <item x="516"/>
        <item x="21"/>
        <item x="523"/>
        <item x="399"/>
        <item x="123"/>
        <item x="705"/>
        <item x="611"/>
        <item x="427"/>
        <item x="573"/>
        <item x="671"/>
        <item x="353"/>
        <item x="433"/>
        <item x="71"/>
        <item x="285"/>
        <item x="665"/>
        <item x="644"/>
        <item x="150"/>
        <item x="89"/>
        <item x="419"/>
        <item x="408"/>
        <item x="346"/>
        <item x="147"/>
        <item x="509"/>
        <item x="583"/>
        <item x="215"/>
        <item x="462"/>
        <item x="445"/>
        <item x="70"/>
        <item x="642"/>
        <item x="614"/>
        <item x="609"/>
        <item x="212"/>
        <item x="348"/>
        <item x="328"/>
        <item x="336"/>
        <item x="382"/>
        <item x="335"/>
        <item x="249"/>
        <item x="112"/>
        <item x="561"/>
        <item x="24"/>
        <item x="552"/>
        <item x="316"/>
        <item x="592"/>
        <item x="196"/>
        <item x="703"/>
        <item x="627"/>
        <item x="448"/>
        <item x="39"/>
        <item x="143"/>
        <item x="406"/>
        <item x="234"/>
        <item x="485"/>
        <item x="347"/>
        <item x="556"/>
        <item x="472"/>
        <item x="696"/>
        <item x="540"/>
        <item x="42"/>
        <item x="177"/>
        <item x="681"/>
        <item x="171"/>
        <item x="242"/>
        <item x="639"/>
        <item x="463"/>
        <item x="296"/>
        <item x="229"/>
        <item x="372"/>
        <item x="156"/>
        <item x="298"/>
        <item x="297"/>
        <item x="351"/>
        <item x="477"/>
        <item x="252"/>
        <item x="517"/>
        <item x="454"/>
        <item x="518"/>
        <item x="277"/>
        <item x="585"/>
        <item x="626"/>
        <item x="430"/>
        <item x="76"/>
        <item x="100"/>
        <item x="178"/>
        <item x="699"/>
        <item x="497"/>
        <item x="549"/>
        <item x="18"/>
        <item x="207"/>
        <item x="165"/>
        <item x="364"/>
        <item x="58"/>
        <item x="320"/>
        <item x="407"/>
        <item x="55"/>
        <item x="301"/>
        <item x="355"/>
        <item x="525"/>
        <item x="526"/>
        <item x="663"/>
        <item x="649"/>
        <item x="456"/>
        <item x="446"/>
        <item x="65"/>
        <item x="13"/>
        <item x="531"/>
        <item x="185"/>
        <item x="378"/>
        <item x="124"/>
        <item x="674"/>
        <item x="142"/>
        <item x="617"/>
        <item x="581"/>
        <item x="314"/>
        <item x="471"/>
        <item x="41"/>
        <item x="291"/>
        <item x="294"/>
        <item x="480"/>
        <item x="154"/>
        <item x="288"/>
        <item x="238"/>
        <item x="499"/>
        <item x="511"/>
        <item x="292"/>
        <item x="181"/>
        <item x="235"/>
        <item x="572"/>
        <item x="135"/>
        <item x="35"/>
        <item x="458"/>
        <item x="651"/>
        <item x="484"/>
        <item x="45"/>
        <item x="698"/>
        <item x="535"/>
        <item x="432"/>
        <item x="690"/>
        <item x="284"/>
        <item x="608"/>
        <item x="91"/>
        <item x="668"/>
        <item x="669"/>
        <item x="199"/>
        <item x="562"/>
        <item x="563"/>
        <item x="80"/>
        <item x="33"/>
        <item x="701"/>
        <item x="654"/>
        <item x="554"/>
        <item x="416"/>
        <item x="68"/>
        <item x="331"/>
        <item x="599"/>
        <item x="478"/>
        <item x="349"/>
        <item x="205"/>
        <item x="59"/>
        <item x="322"/>
        <item x="666"/>
        <item x="338"/>
        <item x="38"/>
        <item x="550"/>
        <item x="228"/>
        <item x="682"/>
        <item x="373"/>
        <item x="374"/>
        <item x="647"/>
        <item x="420"/>
        <item x="339"/>
        <item x="279"/>
        <item x="393"/>
        <item x="371"/>
        <item x="223"/>
        <item x="354"/>
        <item x="220"/>
        <item x="197"/>
        <item x="623"/>
        <item x="321"/>
        <item x="414"/>
        <item x="293"/>
        <item x="3"/>
        <item x="122"/>
        <item x="376"/>
        <item x="429"/>
        <item x="667"/>
        <item x="566"/>
        <item x="333"/>
        <item x="662"/>
        <item x="360"/>
        <item x="245"/>
        <item x="72"/>
        <item x="450"/>
        <item x="605"/>
        <item x="85"/>
        <item x="443"/>
        <item x="93"/>
        <item x="283"/>
        <item x="312"/>
        <item x="700"/>
        <item x="607"/>
        <item x="365"/>
        <item x="61"/>
        <item x="621"/>
        <item x="397"/>
        <item x="332"/>
        <item x="206"/>
        <item x="204"/>
        <item x="528"/>
        <item x="613"/>
        <item x="109"/>
        <item x="631"/>
        <item x="532"/>
        <item x="630"/>
        <item x="634"/>
        <item x="632"/>
        <item x="633"/>
        <item x="37"/>
        <item x="565"/>
        <item x="189"/>
        <item x="343"/>
        <item x="571"/>
        <item x="113"/>
        <item x="597"/>
        <item x="400"/>
        <item x="344"/>
        <item x="625"/>
        <item x="624"/>
        <item x="334"/>
        <item x="78"/>
        <item x="11"/>
        <item x="95"/>
        <item x="174"/>
        <item x="214"/>
        <item x="73"/>
        <item x="132"/>
        <item x="615"/>
        <item x="329"/>
        <item x="148"/>
        <item x="401"/>
        <item x="114"/>
        <item x="216"/>
        <item x="161"/>
        <item x="619"/>
        <item x="481"/>
        <item x="366"/>
        <item x="553"/>
        <item x="435"/>
        <item x="350"/>
        <item x="476"/>
        <item x="396"/>
        <item x="300"/>
        <item x="208"/>
        <item x="359"/>
        <item x="680"/>
        <item x="0"/>
      </items>
    </pivotField>
    <pivotField axis="axisRow" compact="0" outline="0" subtotalTop="0" showAll="0" includeNewItemsInFilter="1" sortType="ascending" defaultSubtotal="0">
      <items count="97">
        <item m="1" x="96"/>
        <item x="40"/>
        <item x="77"/>
        <item x="24"/>
        <item x="73"/>
        <item x="50"/>
        <item x="43"/>
        <item x="4"/>
        <item x="47"/>
        <item x="81"/>
        <item x="79"/>
        <item x="49"/>
        <item m="1" x="94"/>
        <item x="37"/>
        <item x="22"/>
        <item x="39"/>
        <item x="62"/>
        <item x="66"/>
        <item x="1"/>
        <item x="6"/>
        <item x="70"/>
        <item x="41"/>
        <item x="14"/>
        <item x="60"/>
        <item x="33"/>
        <item x="28"/>
        <item x="2"/>
        <item x="58"/>
        <item x="21"/>
        <item x="31"/>
        <item x="20"/>
        <item x="64"/>
        <item m="1" x="93"/>
        <item x="54"/>
        <item x="36"/>
        <item x="16"/>
        <item x="19"/>
        <item x="17"/>
        <item x="38"/>
        <item x="85"/>
        <item x="65"/>
        <item x="91"/>
        <item x="3"/>
        <item x="67"/>
        <item x="89"/>
        <item x="46"/>
        <item x="35"/>
        <item x="71"/>
        <item m="1" x="92"/>
        <item x="57"/>
        <item x="34"/>
        <item x="56"/>
        <item x="76"/>
        <item x="11"/>
        <item x="61"/>
        <item x="26"/>
        <item x="88"/>
        <item x="9"/>
        <item x="78"/>
        <item x="59"/>
        <item x="80"/>
        <item m="1" x="95"/>
        <item x="32"/>
        <item x="10"/>
        <item x="90"/>
        <item x="84"/>
        <item x="86"/>
        <item x="25"/>
        <item x="30"/>
        <item x="45"/>
        <item x="8"/>
        <item x="5"/>
        <item x="75"/>
        <item x="15"/>
        <item x="55"/>
        <item x="53"/>
        <item x="12"/>
        <item x="63"/>
        <item x="7"/>
        <item x="48"/>
        <item x="69"/>
        <item x="82"/>
        <item x="68"/>
        <item x="27"/>
        <item x="72"/>
        <item x="13"/>
        <item x="44"/>
        <item x="74"/>
        <item x="83"/>
        <item x="87"/>
        <item x="51"/>
        <item x="42"/>
        <item x="18"/>
        <item x="29"/>
        <item x="52"/>
        <item x="23"/>
        <item x="0"/>
      </items>
    </pivotField>
    <pivotField compact="0" outline="0" showAll="0" includeNewItemsInFilter="1"/>
    <pivotField compact="0" outline="0" showAll="0" includeNewItemsInFilter="1"/>
    <pivotField compact="0" outline="0" subtotalTop="0" showAll="0" includeNewItemsInFilter="1" defaultSubtotal="0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4">
    <field x="0"/>
    <field x="6"/>
    <field x="7"/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me - # Flaschen im Keller" fld="5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4" cacheId="31" dataOnRows="1" applyNumberFormats="0" applyBorderFormats="0" applyFontFormats="0" applyPatternFormats="0" applyAlignmentFormats="0" applyWidthHeightFormats="1" dataCaption="Daten" updatedVersion="7" showMultipleLabel="0" showMemberPropertyTips="0" useAutoFormatting="1" itemPrintTitles="1" indent="0" compact="0" compactData="0" gridDropZones="1">
  <location ref="A7:M18" firstHeaderRow="2" firstDataRow="2" firstDataCol="7"/>
  <pivotFields count="20">
    <pivotField axis="axisRow" compact="0" outline="0" subtotalTop="0" showAll="0" includeNewItemsInFilter="1" sortType="ascending" sumSubtotal="1">
      <items count="12">
        <item m="1" x="10"/>
        <item sd="0" x="8"/>
        <item sd="0" x="1"/>
        <item sd="0" x="5"/>
        <item sd="0" x="9"/>
        <item sd="0" x="3"/>
        <item sd="0" x="6"/>
        <item sd="0" x="2"/>
        <item sd="0" x="4"/>
        <item sd="0" x="7"/>
        <item x="0"/>
        <item t="sum"/>
      </items>
    </pivotField>
    <pivotField axis="axisRow" compact="0" outline="0" showAll="0" includeNewItemsInFilter="1" sortType="ascending" defaultSubtotal="0">
      <items count="32">
        <item m="1" x="31"/>
        <item x="28"/>
        <item x="24"/>
        <item x="27"/>
        <item x="29"/>
        <item x="18"/>
        <item x="30"/>
        <item x="25"/>
        <item x="22"/>
        <item x="26"/>
        <item x="23"/>
        <item x="21"/>
        <item x="20"/>
        <item x="12"/>
        <item x="6"/>
        <item x="13"/>
        <item x="16"/>
        <item x="17"/>
        <item x="8"/>
        <item x="5"/>
        <item x="14"/>
        <item x="10"/>
        <item x="1"/>
        <item x="3"/>
        <item x="7"/>
        <item x="2"/>
        <item x="4"/>
        <item x="9"/>
        <item x="15"/>
        <item x="19"/>
        <item x="11"/>
        <item x="0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axis="axisRow" compact="0" outline="0" subtotalTop="0" multipleItemSelectionAllowed="1" showAll="0" includeNewItemsInFilter="1" sortType="descending" defaultSubtotal="0">
      <items count="20">
        <item h="1" x="0"/>
        <item m="1" x="11"/>
        <item m="1" x="10"/>
        <item m="1" x="19"/>
        <item m="1" x="16"/>
        <item m="1" x="15"/>
        <item m="1" x="13"/>
        <item m="1" x="12"/>
        <item m="1" x="18"/>
        <item m="1" x="17"/>
        <item x="5"/>
        <item x="8"/>
        <item m="1" x="14"/>
        <item x="6"/>
        <item x="9"/>
        <item x="4"/>
        <item x="3"/>
        <item x="2"/>
        <item x="1"/>
        <item h="1" x="7"/>
      </items>
    </pivotField>
    <pivotField axis="axisRow" compact="0" outline="0" subtotalTop="0" showAll="0" includeNewItemsInFilter="1" sortType="ascending" defaultSubtotal="0">
      <items count="376">
        <item x="123"/>
        <item x="191"/>
        <item x="353"/>
        <item x="90"/>
        <item x="329"/>
        <item x="316"/>
        <item x="37"/>
        <item x="51"/>
        <item x="120"/>
        <item x="243"/>
        <item x="64"/>
        <item x="22"/>
        <item x="311"/>
        <item x="158"/>
        <item x="103"/>
        <item x="188"/>
        <item x="342"/>
        <item x="347"/>
        <item x="314"/>
        <item x="288"/>
        <item x="5"/>
        <item x="237"/>
        <item x="138"/>
        <item x="79"/>
        <item x="271"/>
        <item x="26"/>
        <item x="145"/>
        <item x="224"/>
        <item x="251"/>
        <item x="221"/>
        <item x="41"/>
        <item x="349"/>
        <item x="40"/>
        <item x="55"/>
        <item x="30"/>
        <item x="134"/>
        <item x="182"/>
        <item x="157"/>
        <item m="1" x="373"/>
        <item x="117"/>
        <item x="4"/>
        <item x="84"/>
        <item x="96"/>
        <item x="294"/>
        <item x="312"/>
        <item x="252"/>
        <item x="250"/>
        <item x="135"/>
        <item m="1" x="370"/>
        <item x="245"/>
        <item x="126"/>
        <item x="292"/>
        <item x="313"/>
        <item x="291"/>
        <item x="198"/>
        <item x="290"/>
        <item m="1" x="372"/>
        <item x="8"/>
        <item x="284"/>
        <item x="102"/>
        <item x="207"/>
        <item m="1" x="366"/>
        <item x="68"/>
        <item m="1" x="374"/>
        <item x="6"/>
        <item x="258"/>
        <item x="335"/>
        <item m="1" x="368"/>
        <item x="160"/>
        <item x="99"/>
        <item x="223"/>
        <item x="338"/>
        <item x="206"/>
        <item x="167"/>
        <item x="344"/>
        <item x="162"/>
        <item x="1"/>
        <item x="339"/>
        <item x="340"/>
        <item x="346"/>
        <item x="295"/>
        <item x="220"/>
        <item x="124"/>
        <item x="234"/>
        <item x="277"/>
        <item x="279"/>
        <item x="165"/>
        <item x="115"/>
        <item m="1" x="363"/>
        <item x="18"/>
        <item x="95"/>
        <item x="226"/>
        <item x="331"/>
        <item m="1" x="361"/>
        <item x="42"/>
        <item x="318"/>
        <item x="173"/>
        <item x="88"/>
        <item x="240"/>
        <item x="241"/>
        <item x="193"/>
        <item x="155"/>
        <item x="257"/>
        <item x="239"/>
        <item x="168"/>
        <item x="283"/>
        <item x="255"/>
        <item x="261"/>
        <item x="278"/>
        <item x="282"/>
        <item x="260"/>
        <item x="171"/>
        <item x="281"/>
        <item x="65"/>
        <item x="163"/>
        <item m="1" x="371"/>
        <item x="280"/>
        <item x="44"/>
        <item x="98"/>
        <item x="50"/>
        <item m="1" x="360"/>
        <item x="106"/>
        <item x="76"/>
        <item x="87"/>
        <item x="201"/>
        <item x="74"/>
        <item x="23"/>
        <item x="58"/>
        <item x="246"/>
        <item x="169"/>
        <item x="69"/>
        <item x="100"/>
        <item x="70"/>
        <item x="298"/>
        <item x="14"/>
        <item x="39"/>
        <item x="333"/>
        <item x="230"/>
        <item x="130"/>
        <item x="7"/>
        <item x="332"/>
        <item x="156"/>
        <item x="242"/>
        <item x="228"/>
        <item x="269"/>
        <item x="320"/>
        <item x="209"/>
        <item x="202"/>
        <item x="307"/>
        <item x="299"/>
        <item x="286"/>
        <item x="73"/>
        <item x="235"/>
        <item x="125"/>
        <item x="121"/>
        <item x="122"/>
        <item x="16"/>
        <item x="345"/>
        <item x="72"/>
        <item x="266"/>
        <item x="105"/>
        <item x="213"/>
        <item x="305"/>
        <item x="34"/>
        <item x="247"/>
        <item x="110"/>
        <item x="62"/>
        <item x="218"/>
        <item x="195"/>
        <item x="113"/>
        <item x="285"/>
        <item x="229"/>
        <item x="236"/>
        <item x="104"/>
        <item x="232"/>
        <item x="45"/>
        <item x="17"/>
        <item x="78"/>
        <item m="1" x="375"/>
        <item x="31"/>
        <item x="71"/>
        <item x="101"/>
        <item x="75"/>
        <item x="142"/>
        <item x="43"/>
        <item x="57"/>
        <item x="147"/>
        <item x="181"/>
        <item x="35"/>
        <item x="319"/>
        <item x="119"/>
        <item x="233"/>
        <item x="254"/>
        <item x="63"/>
        <item x="53"/>
        <item x="139"/>
        <item x="33"/>
        <item x="52"/>
        <item x="25"/>
        <item x="186"/>
        <item x="183"/>
        <item x="36"/>
        <item x="137"/>
        <item x="28"/>
        <item x="149"/>
        <item x="150"/>
        <item x="200"/>
        <item x="153"/>
        <item x="337"/>
        <item x="108"/>
        <item x="177"/>
        <item m="1" x="357"/>
        <item x="203"/>
        <item x="225"/>
        <item x="330"/>
        <item x="94"/>
        <item x="336"/>
        <item x="184"/>
        <item x="83"/>
        <item x="196"/>
        <item x="151"/>
        <item x="175"/>
        <item x="194"/>
        <item x="66"/>
        <item x="326"/>
        <item x="309"/>
        <item m="1" x="356"/>
        <item x="164"/>
        <item x="54"/>
        <item x="107"/>
        <item x="263"/>
        <item x="328"/>
        <item x="321"/>
        <item x="265"/>
        <item x="293"/>
        <item x="322"/>
        <item x="89"/>
        <item x="166"/>
        <item x="114"/>
        <item x="187"/>
        <item x="323"/>
        <item x="262"/>
        <item x="29"/>
        <item x="249"/>
        <item x="172"/>
        <item x="216"/>
        <item x="13"/>
        <item x="215"/>
        <item x="208"/>
        <item x="3"/>
        <item x="350"/>
        <item x="15"/>
        <item x="127"/>
        <item x="267"/>
        <item x="112"/>
        <item x="222"/>
        <item x="297"/>
        <item m="1" x="365"/>
        <item x="132"/>
        <item x="11"/>
        <item x="301"/>
        <item m="1" x="355"/>
        <item x="268"/>
        <item x="80"/>
        <item x="131"/>
        <item x="109"/>
        <item x="270"/>
        <item x="180"/>
        <item x="264"/>
        <item x="210"/>
        <item x="61"/>
        <item x="154"/>
        <item x="238"/>
        <item x="192"/>
        <item x="304"/>
        <item x="211"/>
        <item x="256"/>
        <item x="9"/>
        <item x="118"/>
        <item x="144"/>
        <item x="303"/>
        <item x="143"/>
        <item x="272"/>
        <item x="227"/>
        <item x="273"/>
        <item x="77"/>
        <item x="82"/>
        <item m="1" x="362"/>
        <item x="141"/>
        <item x="259"/>
        <item x="179"/>
        <item x="19"/>
        <item x="116"/>
        <item x="205"/>
        <item x="296"/>
        <item x="59"/>
        <item x="128"/>
        <item m="1" x="364"/>
        <item x="49"/>
        <item x="189"/>
        <item m="1" x="358"/>
        <item x="244"/>
        <item x="27"/>
        <item x="67"/>
        <item x="146"/>
        <item x="10"/>
        <item x="148"/>
        <item x="341"/>
        <item x="300"/>
        <item x="190"/>
        <item x="47"/>
        <item x="21"/>
        <item x="111"/>
        <item x="217"/>
        <item x="343"/>
        <item x="38"/>
        <item x="170"/>
        <item x="20"/>
        <item x="136"/>
        <item x="93"/>
        <item x="317"/>
        <item x="176"/>
        <item x="334"/>
        <item x="348"/>
        <item x="133"/>
        <item m="1" x="367"/>
        <item x="231"/>
        <item x="46"/>
        <item m="1" x="369"/>
        <item x="204"/>
        <item x="289"/>
        <item x="327"/>
        <item x="275"/>
        <item x="248"/>
        <item x="32"/>
        <item x="310"/>
        <item x="214"/>
        <item x="199"/>
        <item x="306"/>
        <item x="174"/>
        <item x="253"/>
        <item x="197"/>
        <item x="351"/>
        <item x="140"/>
        <item x="178"/>
        <item x="159"/>
        <item x="219"/>
        <item x="81"/>
        <item x="274"/>
        <item x="324"/>
        <item x="161"/>
        <item x="129"/>
        <item x="56"/>
        <item x="325"/>
        <item x="212"/>
        <item x="86"/>
        <item x="354"/>
        <item x="2"/>
        <item x="308"/>
        <item x="91"/>
        <item x="315"/>
        <item x="92"/>
        <item x="12"/>
        <item x="302"/>
        <item x="276"/>
        <item x="352"/>
        <item x="85"/>
        <item x="97"/>
        <item x="48"/>
        <item x="152"/>
        <item x="185"/>
        <item m="1" x="359"/>
        <item x="287"/>
        <item x="24"/>
        <item x="60"/>
        <item x="0"/>
      </items>
    </pivotField>
    <pivotField axis="axisRow" compact="0" outline="0" subtotalTop="0" showAll="0" includeNewItemsInFilter="1" sortType="descending" defaultSubtotal="0">
      <items count="706">
        <item x="0"/>
        <item x="680"/>
        <item x="359"/>
        <item x="208"/>
        <item x="300"/>
        <item x="396"/>
        <item x="476"/>
        <item x="350"/>
        <item x="435"/>
        <item x="553"/>
        <item x="366"/>
        <item x="481"/>
        <item x="619"/>
        <item x="161"/>
        <item x="216"/>
        <item x="114"/>
        <item x="401"/>
        <item x="148"/>
        <item x="329"/>
        <item x="615"/>
        <item x="132"/>
        <item x="73"/>
        <item x="214"/>
        <item x="174"/>
        <item x="95"/>
        <item x="11"/>
        <item x="78"/>
        <item x="334"/>
        <item x="624"/>
        <item x="625"/>
        <item x="344"/>
        <item x="400"/>
        <item x="597"/>
        <item x="113"/>
        <item x="571"/>
        <item x="343"/>
        <item x="189"/>
        <item x="565"/>
        <item x="37"/>
        <item x="633"/>
        <item x="632"/>
        <item x="634"/>
        <item x="630"/>
        <item x="532"/>
        <item x="631"/>
        <item x="109"/>
        <item x="613"/>
        <item x="528"/>
        <item x="204"/>
        <item x="206"/>
        <item x="332"/>
        <item x="397"/>
        <item x="621"/>
        <item x="61"/>
        <item x="365"/>
        <item x="607"/>
        <item x="700"/>
        <item x="312"/>
        <item x="283"/>
        <item x="93"/>
        <item x="443"/>
        <item x="85"/>
        <item x="605"/>
        <item x="450"/>
        <item x="72"/>
        <item x="245"/>
        <item x="360"/>
        <item x="662"/>
        <item x="333"/>
        <item x="566"/>
        <item x="667"/>
        <item x="429"/>
        <item x="376"/>
        <item x="122"/>
        <item x="3"/>
        <item x="293"/>
        <item x="414"/>
        <item x="321"/>
        <item x="623"/>
        <item x="197"/>
        <item x="220"/>
        <item x="354"/>
        <item x="223"/>
        <item x="371"/>
        <item x="393"/>
        <item x="279"/>
        <item x="339"/>
        <item x="420"/>
        <item x="647"/>
        <item x="374"/>
        <item x="373"/>
        <item x="682"/>
        <item x="228"/>
        <item x="550"/>
        <item x="38"/>
        <item x="338"/>
        <item x="666"/>
        <item x="322"/>
        <item x="59"/>
        <item x="205"/>
        <item x="349"/>
        <item x="478"/>
        <item x="599"/>
        <item x="331"/>
        <item x="68"/>
        <item x="416"/>
        <item x="554"/>
        <item x="654"/>
        <item x="701"/>
        <item x="33"/>
        <item x="80"/>
        <item x="563"/>
        <item x="562"/>
        <item x="199"/>
        <item x="669"/>
        <item x="668"/>
        <item x="91"/>
        <item x="608"/>
        <item x="284"/>
        <item x="690"/>
        <item x="432"/>
        <item x="535"/>
        <item x="698"/>
        <item x="45"/>
        <item x="484"/>
        <item x="651"/>
        <item x="458"/>
        <item x="35"/>
        <item x="135"/>
        <item x="572"/>
        <item x="235"/>
        <item x="181"/>
        <item x="292"/>
        <item x="511"/>
        <item x="499"/>
        <item x="238"/>
        <item x="288"/>
        <item x="154"/>
        <item x="480"/>
        <item x="294"/>
        <item x="291"/>
        <item x="41"/>
        <item x="471"/>
        <item x="314"/>
        <item x="581"/>
        <item x="617"/>
        <item x="142"/>
        <item x="674"/>
        <item x="124"/>
        <item x="378"/>
        <item x="185"/>
        <item x="531"/>
        <item x="13"/>
        <item x="65"/>
        <item x="446"/>
        <item x="456"/>
        <item x="649"/>
        <item x="663"/>
        <item x="526"/>
        <item x="525"/>
        <item x="355"/>
        <item x="301"/>
        <item x="55"/>
        <item x="407"/>
        <item x="320"/>
        <item x="58"/>
        <item x="364"/>
        <item x="165"/>
        <item x="207"/>
        <item x="18"/>
        <item x="549"/>
        <item x="497"/>
        <item x="699"/>
        <item x="178"/>
        <item x="100"/>
        <item x="76"/>
        <item x="430"/>
        <item x="626"/>
        <item x="585"/>
        <item x="277"/>
        <item x="518"/>
        <item x="454"/>
        <item x="517"/>
        <item x="252"/>
        <item x="477"/>
        <item x="351"/>
        <item x="297"/>
        <item x="298"/>
        <item x="156"/>
        <item x="372"/>
        <item x="229"/>
        <item x="296"/>
        <item x="463"/>
        <item x="639"/>
        <item x="242"/>
        <item x="171"/>
        <item x="681"/>
        <item x="177"/>
        <item x="42"/>
        <item x="540"/>
        <item x="696"/>
        <item x="472"/>
        <item x="556"/>
        <item x="347"/>
        <item x="485"/>
        <item x="234"/>
        <item x="406"/>
        <item x="143"/>
        <item x="39"/>
        <item x="448"/>
        <item x="627"/>
        <item x="703"/>
        <item x="196"/>
        <item x="592"/>
        <item x="316"/>
        <item x="552"/>
        <item x="24"/>
        <item x="561"/>
        <item x="112"/>
        <item x="249"/>
        <item x="335"/>
        <item x="382"/>
        <item x="336"/>
        <item x="328"/>
        <item x="348"/>
        <item x="212"/>
        <item x="609"/>
        <item x="614"/>
        <item x="642"/>
        <item x="70"/>
        <item x="445"/>
        <item x="462"/>
        <item x="215"/>
        <item x="583"/>
        <item x="509"/>
        <item x="147"/>
        <item x="346"/>
        <item x="408"/>
        <item x="419"/>
        <item x="89"/>
        <item x="150"/>
        <item x="644"/>
        <item x="665"/>
        <item x="285"/>
        <item x="71"/>
        <item x="433"/>
        <item x="353"/>
        <item x="671"/>
        <item x="573"/>
        <item x="427"/>
        <item x="611"/>
        <item x="705"/>
        <item x="123"/>
        <item x="399"/>
        <item x="523"/>
        <item x="21"/>
        <item x="516"/>
        <item x="515"/>
        <item x="470"/>
        <item x="170"/>
        <item x="678"/>
        <item x="327"/>
        <item x="659"/>
        <item x="23"/>
        <item x="326"/>
        <item x="487"/>
        <item x="486"/>
        <item x="543"/>
        <item x="545"/>
        <item x="546"/>
        <item x="403"/>
        <item x="402"/>
        <item x="661"/>
        <item x="702"/>
        <item x="677"/>
        <item x="26"/>
        <item x="362"/>
        <item x="12"/>
        <item x="461"/>
        <item x="315"/>
        <item x="116"/>
        <item x="544"/>
        <item x="648"/>
        <item x="130"/>
        <item x="345"/>
        <item x="131"/>
        <item x="129"/>
        <item x="128"/>
        <item x="139"/>
        <item x="29"/>
        <item x="352"/>
        <item x="582"/>
        <item x="533"/>
        <item x="92"/>
        <item x="601"/>
        <item x="198"/>
        <item x="232"/>
        <item x="303"/>
        <item x="558"/>
        <item x="305"/>
        <item x="473"/>
        <item x="172"/>
        <item x="660"/>
        <item x="588"/>
        <item x="587"/>
        <item x="289"/>
        <item x="380"/>
        <item x="482"/>
        <item x="97"/>
        <item x="180"/>
        <item x="457"/>
        <item x="10"/>
        <item x="405"/>
        <item x="261"/>
        <item x="263"/>
        <item x="594"/>
        <item x="47"/>
        <item x="64"/>
        <item x="187"/>
        <item x="144"/>
        <item x="513"/>
        <item x="498"/>
        <item x="233"/>
        <item x="367"/>
        <item x="317"/>
        <item x="209"/>
        <item x="17"/>
        <item x="475"/>
        <item x="310"/>
        <item x="241"/>
        <item x="555"/>
        <item x="424"/>
        <item x="166"/>
        <item x="564"/>
        <item x="308"/>
        <item x="489"/>
        <item x="115"/>
        <item x="125"/>
        <item x="341"/>
        <item x="137"/>
        <item x="392"/>
        <item x="428"/>
        <item x="107"/>
        <item x="225"/>
        <item x="547"/>
        <item x="560"/>
        <item x="183"/>
        <item x="576"/>
        <item x="163"/>
        <item x="575"/>
        <item x="596"/>
        <item x="593"/>
        <item x="67"/>
        <item x="679"/>
        <item x="309"/>
        <item x="508"/>
        <item x="655"/>
        <item x="421"/>
        <item x="618"/>
        <item x="14"/>
        <item x="190"/>
        <item x="87"/>
        <item x="306"/>
        <item x="504"/>
        <item x="52"/>
        <item x="636"/>
        <item x="164"/>
        <item x="275"/>
        <item x="586"/>
        <item x="490"/>
        <item x="409"/>
        <item x="169"/>
        <item x="510"/>
        <item x="324"/>
        <item x="281"/>
        <item x="692"/>
        <item x="86"/>
        <item x="44"/>
        <item x="200"/>
        <item x="311"/>
        <item x="496"/>
        <item x="146"/>
        <item x="439"/>
        <item x="236"/>
        <item x="82"/>
        <item x="670"/>
        <item x="25"/>
        <item x="411"/>
        <item x="276"/>
        <item x="683"/>
        <item x="444"/>
        <item x="195"/>
        <item x="375"/>
        <item x="160"/>
        <item x="286"/>
        <item x="381"/>
        <item x="466"/>
        <item x="50"/>
        <item x="48"/>
        <item x="440"/>
        <item x="79"/>
        <item x="358"/>
        <item x="101"/>
        <item x="231"/>
        <item x="51"/>
        <item x="507"/>
        <item x="604"/>
        <item x="282"/>
        <item x="62"/>
        <item x="36"/>
        <item x="307"/>
        <item x="369"/>
        <item x="459"/>
        <item x="520"/>
        <item x="664"/>
        <item x="337"/>
        <item x="676"/>
        <item x="56"/>
        <item x="133"/>
        <item x="442"/>
        <item x="103"/>
        <item x="213"/>
        <item x="106"/>
        <item x="622"/>
        <item x="567"/>
        <item x="395"/>
        <item x="423"/>
        <item x="119"/>
        <item x="53"/>
        <item x="149"/>
        <item x="521"/>
        <item x="43"/>
        <item x="494"/>
        <item x="453"/>
        <item x="357"/>
        <item x="503"/>
        <item x="278"/>
        <item x="377"/>
        <item x="363"/>
        <item x="688"/>
        <item x="492"/>
        <item x="167"/>
        <item x="188"/>
        <item x="684"/>
        <item x="455"/>
        <item x="506"/>
        <item x="63"/>
        <item x="268"/>
        <item x="271"/>
        <item x="266"/>
        <item x="267"/>
        <item x="272"/>
        <item x="269"/>
        <item x="270"/>
        <item x="672"/>
        <item x="219"/>
        <item x="437"/>
        <item x="441"/>
        <item x="620"/>
        <item x="226"/>
        <item x="474"/>
        <item x="580"/>
        <item x="574"/>
        <item x="568"/>
        <item x="201"/>
        <item x="202"/>
        <item x="426"/>
        <item x="460"/>
        <item x="66"/>
        <item x="83"/>
        <item x="210"/>
        <item x="98"/>
        <item x="179"/>
        <item x="108"/>
        <item x="84"/>
        <item x="16"/>
        <item x="598"/>
        <item x="151"/>
        <item x="656"/>
        <item x="413"/>
        <item x="412"/>
        <item x="650"/>
        <item x="652"/>
        <item x="653"/>
        <item x="340"/>
        <item x="158"/>
        <item x="595"/>
        <item x="385"/>
        <item x="192"/>
        <item x="191"/>
        <item x="390"/>
        <item x="386"/>
        <item x="387"/>
        <item x="391"/>
        <item x="134"/>
        <item x="389"/>
        <item x="388"/>
        <item x="221"/>
        <item x="31"/>
        <item x="32"/>
        <item x="34"/>
        <item x="287"/>
        <item x="394"/>
        <item x="434"/>
        <item x="361"/>
        <item x="2"/>
        <item x="323"/>
        <item x="302"/>
        <item x="641"/>
        <item x="645"/>
        <item x="447"/>
        <item x="524"/>
        <item x="222"/>
        <item x="262"/>
        <item x="686"/>
        <item x="479"/>
        <item x="606"/>
        <item x="603"/>
        <item x="110"/>
        <item x="30"/>
        <item x="60"/>
        <item x="542"/>
        <item x="176"/>
        <item x="483"/>
        <item x="493"/>
        <item x="254"/>
        <item x="551"/>
        <item x="541"/>
        <item x="548"/>
        <item x="539"/>
        <item x="417"/>
        <item x="505"/>
        <item x="578"/>
        <item x="175"/>
        <item x="610"/>
        <item x="9"/>
        <item x="693"/>
        <item x="557"/>
        <item x="153"/>
        <item x="685"/>
        <item x="612"/>
        <item x="96"/>
        <item x="537"/>
        <item x="81"/>
        <item x="138"/>
        <item x="211"/>
        <item x="501"/>
        <item x="514"/>
        <item x="250"/>
        <item x="20"/>
        <item x="152"/>
        <item x="274"/>
        <item x="467"/>
        <item x="255"/>
        <item x="468"/>
        <item x="635"/>
        <item x="218"/>
        <item x="102"/>
        <item x="534"/>
        <item x="203"/>
        <item x="5"/>
        <item x="105"/>
        <item x="253"/>
        <item x="104"/>
        <item x="99"/>
        <item x="687"/>
        <item x="4"/>
        <item x="90"/>
        <item x="259"/>
        <item x="257"/>
        <item x="694"/>
        <item x="1"/>
        <item x="256"/>
        <item x="330"/>
        <item x="691"/>
        <item x="260"/>
        <item x="512"/>
        <item x="295"/>
        <item x="495"/>
        <item x="239"/>
        <item x="290"/>
        <item x="519"/>
        <item x="117"/>
        <item x="584"/>
        <item x="19"/>
        <item x="616"/>
        <item x="488"/>
        <item x="247"/>
        <item x="590"/>
        <item x="318"/>
        <item x="319"/>
        <item x="224"/>
        <item x="438"/>
        <item x="15"/>
        <item x="46"/>
        <item x="431"/>
        <item x="118"/>
        <item x="184"/>
        <item x="127"/>
        <item x="193"/>
        <item x="637"/>
        <item x="77"/>
        <item x="570"/>
        <item x="569"/>
        <item x="629"/>
        <item x="628"/>
        <item x="173"/>
        <item x="379"/>
        <item x="600"/>
        <item x="264"/>
        <item x="265"/>
        <item x="145"/>
        <item x="638"/>
        <item x="368"/>
        <item x="502"/>
        <item x="240"/>
        <item x="673"/>
        <item x="49"/>
        <item x="230"/>
        <item x="325"/>
        <item x="162"/>
        <item x="579"/>
        <item x="689"/>
        <item x="126"/>
        <item x="248"/>
        <item x="111"/>
        <item x="425"/>
        <item x="384"/>
        <item x="304"/>
        <item x="383"/>
        <item x="451"/>
        <item x="646"/>
        <item x="136"/>
        <item x="155"/>
        <item x="237"/>
        <item x="168"/>
        <item x="88"/>
        <item x="273"/>
        <item x="141"/>
        <item x="57"/>
        <item x="227"/>
        <item x="370"/>
        <item x="500"/>
        <item x="704"/>
        <item x="120"/>
        <item x="697"/>
        <item x="657"/>
        <item x="536"/>
        <item x="157"/>
        <item x="602"/>
        <item x="418"/>
        <item x="422"/>
        <item x="186"/>
        <item x="74"/>
        <item x="246"/>
        <item x="217"/>
        <item x="7"/>
        <item x="8"/>
        <item x="6"/>
        <item x="436"/>
        <item x="695"/>
        <item x="675"/>
        <item x="251"/>
        <item x="415"/>
        <item x="589"/>
        <item x="94"/>
        <item x="342"/>
        <item x="244"/>
        <item x="243"/>
        <item x="159"/>
        <item x="491"/>
        <item x="194"/>
        <item x="522"/>
        <item x="529"/>
        <item x="527"/>
        <item x="530"/>
        <item x="356"/>
        <item x="452"/>
        <item x="40"/>
        <item x="469"/>
        <item x="591"/>
        <item x="640"/>
        <item x="559"/>
        <item x="538"/>
        <item x="398"/>
        <item x="577"/>
        <item x="404"/>
        <item x="182"/>
        <item x="75"/>
        <item x="464"/>
        <item x="410"/>
        <item x="54"/>
        <item x="121"/>
        <item x="28"/>
        <item x="313"/>
        <item x="643"/>
        <item x="449"/>
        <item x="658"/>
        <item x="465"/>
        <item x="280"/>
        <item x="258"/>
        <item x="22"/>
        <item x="69"/>
        <item x="27"/>
        <item x="299"/>
        <item x="140"/>
      </items>
    </pivotField>
    <pivotField axis="axisRow" compact="0" outline="0" subtotalTop="0" showAll="0" includeNewItemsInFilter="1" sortType="ascending" defaultSubtotal="0">
      <items count="94">
        <item x="40"/>
        <item x="77"/>
        <item x="24"/>
        <item x="73"/>
        <item x="50"/>
        <item x="43"/>
        <item x="4"/>
        <item x="47"/>
        <item x="81"/>
        <item x="79"/>
        <item x="49"/>
        <item m="1" x="93"/>
        <item x="37"/>
        <item x="22"/>
        <item x="39"/>
        <item x="62"/>
        <item x="66"/>
        <item x="1"/>
        <item x="6"/>
        <item x="70"/>
        <item x="41"/>
        <item x="14"/>
        <item x="60"/>
        <item x="33"/>
        <item x="28"/>
        <item x="2"/>
        <item x="58"/>
        <item x="21"/>
        <item x="31"/>
        <item x="20"/>
        <item x="64"/>
        <item x="54"/>
        <item x="36"/>
        <item x="16"/>
        <item x="19"/>
        <item x="17"/>
        <item x="38"/>
        <item x="85"/>
        <item x="65"/>
        <item x="91"/>
        <item x="3"/>
        <item x="67"/>
        <item x="89"/>
        <item x="46"/>
        <item x="35"/>
        <item x="71"/>
        <item m="1" x="92"/>
        <item x="57"/>
        <item x="34"/>
        <item x="56"/>
        <item x="76"/>
        <item x="11"/>
        <item x="61"/>
        <item x="26"/>
        <item x="88"/>
        <item x="9"/>
        <item x="78"/>
        <item x="59"/>
        <item x="80"/>
        <item x="32"/>
        <item x="10"/>
        <item x="90"/>
        <item x="84"/>
        <item x="86"/>
        <item x="25"/>
        <item x="30"/>
        <item x="45"/>
        <item x="8"/>
        <item x="5"/>
        <item x="75"/>
        <item x="15"/>
        <item x="55"/>
        <item x="53"/>
        <item x="12"/>
        <item x="63"/>
        <item x="7"/>
        <item x="48"/>
        <item x="69"/>
        <item x="82"/>
        <item x="68"/>
        <item x="27"/>
        <item x="72"/>
        <item x="13"/>
        <item x="44"/>
        <item x="74"/>
        <item x="83"/>
        <item x="87"/>
        <item x="51"/>
        <item x="42"/>
        <item x="18"/>
        <item x="29"/>
        <item x="52"/>
        <item x="23"/>
        <item x="0"/>
      </items>
    </pivotField>
    <pivotField compact="0" outline="0" showAll="0" includeNewItemsInFilter="1"/>
    <pivotField compact="0" outline="0" showAll="0" includeNewItemsInFilter="1"/>
    <pivotField axis="axisRow" compact="0" outline="0" subtotalTop="0" showAll="0" includeNewItemsInFilter="1" sortType="ascending" defaultSubtotal="0">
      <items count="293">
        <item x="1"/>
        <item x="244"/>
        <item x="273"/>
        <item x="288"/>
        <item x="246"/>
        <item x="243"/>
        <item x="290"/>
        <item x="245"/>
        <item x="284"/>
        <item x="271"/>
        <item x="235"/>
        <item x="281"/>
        <item x="267"/>
        <item x="287"/>
        <item x="283"/>
        <item x="264"/>
        <item x="59"/>
        <item x="272"/>
        <item x="33"/>
        <item x="280"/>
        <item x="115"/>
        <item x="216"/>
        <item x="238"/>
        <item x="60"/>
        <item x="237"/>
        <item x="114"/>
        <item x="75"/>
        <item x="101"/>
        <item x="236"/>
        <item x="277"/>
        <item x="110"/>
        <item x="234"/>
        <item x="233"/>
        <item x="32"/>
        <item x="274"/>
        <item x="197"/>
        <item x="176"/>
        <item x="285"/>
        <item x="232"/>
        <item x="111"/>
        <item x="62"/>
        <item x="166"/>
        <item x="270"/>
        <item x="95"/>
        <item x="102"/>
        <item x="279"/>
        <item x="175"/>
        <item x="100"/>
        <item x="31"/>
        <item x="97"/>
        <item x="58"/>
        <item x="85"/>
        <item x="94"/>
        <item x="282"/>
        <item x="92"/>
        <item x="199"/>
        <item x="127"/>
        <item x="198"/>
        <item x="117"/>
        <item x="57"/>
        <item x="258"/>
        <item x="63"/>
        <item x="35"/>
        <item x="46"/>
        <item x="49"/>
        <item x="44"/>
        <item x="38"/>
        <item x="242"/>
        <item x="208"/>
        <item x="137"/>
        <item x="51"/>
        <item x="36"/>
        <item x="204"/>
        <item x="190"/>
        <item x="48"/>
        <item x="257"/>
        <item x="218"/>
        <item x="116"/>
        <item x="42"/>
        <item x="52"/>
        <item x="8"/>
        <item x="162"/>
        <item x="201"/>
        <item x="182"/>
        <item x="45"/>
        <item x="286"/>
        <item x="256"/>
        <item x="112"/>
        <item x="217"/>
        <item x="113"/>
        <item x="47"/>
        <item x="74"/>
        <item x="80"/>
        <item x="98"/>
        <item x="200"/>
        <item x="255"/>
        <item x="90"/>
        <item x="81"/>
        <item x="61"/>
        <item m="1" x="291"/>
        <item x="219"/>
        <item x="151"/>
        <item x="91"/>
        <item x="268"/>
        <item x="251"/>
        <item x="136"/>
        <item x="18"/>
        <item x="28"/>
        <item x="96"/>
        <item x="275"/>
        <item x="3"/>
        <item x="68"/>
        <item x="202"/>
        <item x="109"/>
        <item x="50"/>
        <item x="269"/>
        <item x="78"/>
        <item x="289"/>
        <item x="253"/>
        <item x="254"/>
        <item x="224"/>
        <item x="170"/>
        <item x="4"/>
        <item x="150"/>
        <item x="179"/>
        <item x="249"/>
        <item x="263"/>
        <item x="99"/>
        <item x="149"/>
        <item x="165"/>
        <item x="252"/>
        <item x="169"/>
        <item x="248"/>
        <item x="132"/>
        <item x="135"/>
        <item x="40"/>
        <item x="223"/>
        <item x="266"/>
        <item x="164"/>
        <item x="157"/>
        <item x="37"/>
        <item x="203"/>
        <item x="16"/>
        <item x="207"/>
        <item x="250"/>
        <item x="189"/>
        <item x="230"/>
        <item x="160"/>
        <item x="43"/>
        <item x="172"/>
        <item x="247"/>
        <item x="163"/>
        <item x="240"/>
        <item x="241"/>
        <item x="120"/>
        <item x="126"/>
        <item x="26"/>
        <item x="278"/>
        <item x="171"/>
        <item x="260"/>
        <item x="153"/>
        <item x="152"/>
        <item x="229"/>
        <item x="72"/>
        <item x="19"/>
        <item x="261"/>
        <item x="5"/>
        <item x="210"/>
        <item x="239"/>
        <item x="69"/>
        <item x="14"/>
        <item x="173"/>
        <item x="66"/>
        <item x="225"/>
        <item x="213"/>
        <item x="25"/>
        <item x="6"/>
        <item x="9"/>
        <item x="183"/>
        <item x="196"/>
        <item x="70"/>
        <item x="121"/>
        <item x="79"/>
        <item x="188"/>
        <item x="67"/>
        <item x="64"/>
        <item x="276"/>
        <item x="215"/>
        <item x="76"/>
        <item x="265"/>
        <item x="27"/>
        <item x="184"/>
        <item x="167"/>
        <item x="227"/>
        <item x="105"/>
        <item x="214"/>
        <item x="174"/>
        <item x="194"/>
        <item x="84"/>
        <item x="133"/>
        <item x="205"/>
        <item x="130"/>
        <item x="41"/>
        <item x="134"/>
        <item x="30"/>
        <item x="88"/>
        <item x="206"/>
        <item x="156"/>
        <item x="212"/>
        <item x="11"/>
        <item x="106"/>
        <item x="155"/>
        <item x="209"/>
        <item x="192"/>
        <item x="144"/>
        <item x="161"/>
        <item x="159"/>
        <item x="123"/>
        <item x="103"/>
        <item x="2"/>
        <item x="143"/>
        <item x="259"/>
        <item x="181"/>
        <item x="138"/>
        <item x="168"/>
        <item x="24"/>
        <item x="13"/>
        <item x="108"/>
        <item x="211"/>
        <item x="262"/>
        <item x="180"/>
        <item x="226"/>
        <item x="228"/>
        <item x="22"/>
        <item x="145"/>
        <item x="221"/>
        <item x="15"/>
        <item x="146"/>
        <item x="231"/>
        <item x="87"/>
        <item x="187"/>
        <item x="177"/>
        <item x="185"/>
        <item x="10"/>
        <item x="148"/>
        <item x="104"/>
        <item x="21"/>
        <item x="122"/>
        <item x="34"/>
        <item x="186"/>
        <item x="86"/>
        <item x="119"/>
        <item x="142"/>
        <item x="222"/>
        <item x="65"/>
        <item x="107"/>
        <item x="12"/>
        <item m="1" x="292"/>
        <item x="191"/>
        <item x="71"/>
        <item x="23"/>
        <item x="73"/>
        <item x="193"/>
        <item x="54"/>
        <item x="124"/>
        <item x="77"/>
        <item x="195"/>
        <item x="178"/>
        <item x="39"/>
        <item x="56"/>
        <item x="7"/>
        <item x="140"/>
        <item x="139"/>
        <item x="93"/>
        <item x="118"/>
        <item x="147"/>
        <item x="55"/>
        <item x="158"/>
        <item x="220"/>
        <item x="17"/>
        <item x="131"/>
        <item x="82"/>
        <item x="89"/>
        <item x="129"/>
        <item x="128"/>
        <item x="29"/>
        <item x="53"/>
        <item x="154"/>
        <item x="20"/>
        <item x="83"/>
        <item x="125"/>
        <item x="141"/>
        <item x="0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 sortType="ascending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</pivotFields>
  <rowFields count="7">
    <field x="0"/>
    <field x="1"/>
    <field x="11"/>
    <field x="6"/>
    <field x="7"/>
    <field x="8"/>
    <field x="5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formats count="1">
    <format dxfId="10">
      <pivotArea field="11" type="button" dataOnly="0" labelOnly="1" outline="0" axis="axisRow" fieldPosition="2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antina-terlano.com/" TargetMode="External"/><Relationship Id="rId21" Type="http://schemas.openxmlformats.org/officeDocument/2006/relationships/hyperlink" Target="http://www.carlettipoliziano.com/" TargetMode="External"/><Relationship Id="rId63" Type="http://schemas.openxmlformats.org/officeDocument/2006/relationships/hyperlink" Target="http://www.arundavivaldi.it/" TargetMode="External"/><Relationship Id="rId159" Type="http://schemas.openxmlformats.org/officeDocument/2006/relationships/hyperlink" Target="http://www.castellare.it/eng/introFrassinello.html" TargetMode="External"/><Relationship Id="rId170" Type="http://schemas.openxmlformats.org/officeDocument/2006/relationships/hyperlink" Target="http://www.ottella.it/" TargetMode="External"/><Relationship Id="rId226" Type="http://schemas.openxmlformats.org/officeDocument/2006/relationships/hyperlink" Target="http://www.liviofelluga.it/" TargetMode="External"/><Relationship Id="rId268" Type="http://schemas.openxmlformats.org/officeDocument/2006/relationships/hyperlink" Target="http://www.inamaaziendaagricola.it/" TargetMode="External"/><Relationship Id="rId11" Type="http://schemas.openxmlformats.org/officeDocument/2006/relationships/hyperlink" Target="http://www.begaliwine.it/index.php" TargetMode="External"/><Relationship Id="rId32" Type="http://schemas.openxmlformats.org/officeDocument/2006/relationships/hyperlink" Target="http://www.nustrale.com/vin/ajaccio/vaccelli.htm" TargetMode="External"/><Relationship Id="rId53" Type="http://schemas.openxmlformats.org/officeDocument/2006/relationships/hyperlink" Target="http://www.manincor.com/de" TargetMode="External"/><Relationship Id="rId74" Type="http://schemas.openxmlformats.org/officeDocument/2006/relationships/hyperlink" Target="Urlaub/Weininfos/Weinbriefe/2011/weinbrief-chardonnay-flora-girlan.html.pdf" TargetMode="External"/><Relationship Id="rId128" Type="http://schemas.openxmlformats.org/officeDocument/2006/relationships/hyperlink" Target="http://www.cantina-terlano.com/" TargetMode="External"/><Relationship Id="rId149" Type="http://schemas.openxmlformats.org/officeDocument/2006/relationships/hyperlink" Target="http://www.montedelfra.it/" TargetMode="External"/><Relationship Id="rId5" Type="http://schemas.openxmlformats.org/officeDocument/2006/relationships/hyperlink" Target="http://www.cavalchina.it/" TargetMode="External"/><Relationship Id="rId95" Type="http://schemas.openxmlformats.org/officeDocument/2006/relationships/hyperlink" Target="http://www.eisacktalerkellerei.it/" TargetMode="External"/><Relationship Id="rId160" Type="http://schemas.openxmlformats.org/officeDocument/2006/relationships/hyperlink" Target="Urlaub/Weininfos/Weinbriefe/2006/LESUGHERE_E.pdf" TargetMode="External"/><Relationship Id="rId181" Type="http://schemas.openxmlformats.org/officeDocument/2006/relationships/hyperlink" Target="http://www.garofolivini.it/" TargetMode="External"/><Relationship Id="rId216" Type="http://schemas.openxmlformats.org/officeDocument/2006/relationships/hyperlink" Target="http://www.carlettipoliziano.com/" TargetMode="External"/><Relationship Id="rId237" Type="http://schemas.openxmlformats.org/officeDocument/2006/relationships/hyperlink" Target="http://www.coldorcia.it/" TargetMode="External"/><Relationship Id="rId258" Type="http://schemas.openxmlformats.org/officeDocument/2006/relationships/hyperlink" Target="http://www.girlan.it/" TargetMode="External"/><Relationship Id="rId22" Type="http://schemas.openxmlformats.org/officeDocument/2006/relationships/hyperlink" Target="http://www.carlettipoliziano.com/" TargetMode="External"/><Relationship Id="rId43" Type="http://schemas.openxmlformats.org/officeDocument/2006/relationships/hyperlink" Target="Urlaub/Weininfos/Weinbriefe/2009/Merlot%20Cab%20Sauv%20Cornelius%202009%20DE.pdf" TargetMode="External"/><Relationship Id="rId64" Type="http://schemas.openxmlformats.org/officeDocument/2006/relationships/hyperlink" Target="Urlaub/Weininfos/Weinbriefe/2012/arunda_brut_de.pdf" TargetMode="External"/><Relationship Id="rId118" Type="http://schemas.openxmlformats.org/officeDocument/2006/relationships/hyperlink" Target="http://www.cantina-terlano.com/" TargetMode="External"/><Relationship Id="rId139" Type="http://schemas.openxmlformats.org/officeDocument/2006/relationships/hyperlink" Target="http://www.cantinadorgali.com/home.php" TargetMode="External"/><Relationship Id="rId85" Type="http://schemas.openxmlformats.org/officeDocument/2006/relationships/hyperlink" Target="Urlaub/Weininfos/Weinbriefe/2006/Dominus_weiss_2006.pdf" TargetMode="External"/><Relationship Id="rId150" Type="http://schemas.openxmlformats.org/officeDocument/2006/relationships/hyperlink" Target="http://www.montedelfra.it/" TargetMode="External"/><Relationship Id="rId171" Type="http://schemas.openxmlformats.org/officeDocument/2006/relationships/hyperlink" Target="http://www.ottella.it/" TargetMode="External"/><Relationship Id="rId192" Type="http://schemas.openxmlformats.org/officeDocument/2006/relationships/hyperlink" Target="http://www.cantinatramin.it/" TargetMode="External"/><Relationship Id="rId206" Type="http://schemas.openxmlformats.org/officeDocument/2006/relationships/hyperlink" Target="http://www.domaene-wachau.at/" TargetMode="External"/><Relationship Id="rId227" Type="http://schemas.openxmlformats.org/officeDocument/2006/relationships/hyperlink" Target="http://www.coldorcia.it/" TargetMode="External"/><Relationship Id="rId248" Type="http://schemas.openxmlformats.org/officeDocument/2006/relationships/hyperlink" Target="http://www.roccadellemacie.com/sito/index.php" TargetMode="External"/><Relationship Id="rId269" Type="http://schemas.openxmlformats.org/officeDocument/2006/relationships/vmlDrawing" Target="../drawings/vmlDrawing1.vml"/><Relationship Id="rId12" Type="http://schemas.openxmlformats.org/officeDocument/2006/relationships/hyperlink" Target="http://www.begaliwine.it/index.php" TargetMode="External"/><Relationship Id="rId33" Type="http://schemas.openxmlformats.org/officeDocument/2006/relationships/hyperlink" Target="http://www.nustrale.com/vin/ajaccio/vaccelli.htm" TargetMode="External"/><Relationship Id="rId108" Type="http://schemas.openxmlformats.org/officeDocument/2006/relationships/hyperlink" Target="http://www.domaine-de-torraccia.com/" TargetMode="External"/><Relationship Id="rId129" Type="http://schemas.openxmlformats.org/officeDocument/2006/relationships/hyperlink" Target="http://www.cantina-terlano.com/" TargetMode="External"/><Relationship Id="rId54" Type="http://schemas.openxmlformats.org/officeDocument/2006/relationships/hyperlink" Target="Urlaub/Weininfos/Weinbriefe/2011/Rubatsch_2011.pdf" TargetMode="External"/><Relationship Id="rId75" Type="http://schemas.openxmlformats.org/officeDocument/2006/relationships/hyperlink" Target="http://www.piaggia.com/" TargetMode="External"/><Relationship Id="rId96" Type="http://schemas.openxmlformats.org/officeDocument/2006/relationships/hyperlink" Target="http://www.tenutadighizzano.com/" TargetMode="External"/><Relationship Id="rId140" Type="http://schemas.openxmlformats.org/officeDocument/2006/relationships/hyperlink" Target="http://www.cantinadorgali.com/home.php" TargetMode="External"/><Relationship Id="rId161" Type="http://schemas.openxmlformats.org/officeDocument/2006/relationships/hyperlink" Target="http://www.morisfarms.it/" TargetMode="External"/><Relationship Id="rId182" Type="http://schemas.openxmlformats.org/officeDocument/2006/relationships/hyperlink" Target="http://www.garofolivini.it/" TargetMode="External"/><Relationship Id="rId217" Type="http://schemas.openxmlformats.org/officeDocument/2006/relationships/hyperlink" Target="http://www.fattoriamantellassi.it/" TargetMode="External"/><Relationship Id="rId6" Type="http://schemas.openxmlformats.org/officeDocument/2006/relationships/hyperlink" Target="http://www.inamaaziendaagricola.it/" TargetMode="External"/><Relationship Id="rId238" Type="http://schemas.openxmlformats.org/officeDocument/2006/relationships/hyperlink" Target="http://www.coldorcia.it/" TargetMode="External"/><Relationship Id="rId259" Type="http://schemas.openxmlformats.org/officeDocument/2006/relationships/hyperlink" Target="http://www.girlan.it/" TargetMode="External"/><Relationship Id="rId23" Type="http://schemas.openxmlformats.org/officeDocument/2006/relationships/hyperlink" Target="http://www.carlettipoliziano.com/" TargetMode="External"/><Relationship Id="rId119" Type="http://schemas.openxmlformats.org/officeDocument/2006/relationships/hyperlink" Target="http://www.cantina-terlano.com/" TargetMode="External"/><Relationship Id="rId270" Type="http://schemas.openxmlformats.org/officeDocument/2006/relationships/comments" Target="../comments1.xml"/><Relationship Id="rId44" Type="http://schemas.openxmlformats.org/officeDocument/2006/relationships/hyperlink" Target="Urlaub/Weininfos/Weinbriefe/2011/Sauvignon%20Blanc%20Lafoa%202011%20DE.pdf" TargetMode="External"/><Relationship Id="rId65" Type="http://schemas.openxmlformats.org/officeDocument/2006/relationships/hyperlink" Target="http://www.girlan.it/" TargetMode="External"/><Relationship Id="rId86" Type="http://schemas.openxmlformats.org/officeDocument/2006/relationships/hyperlink" Target="http://www.eisacktalerkellerei.it/" TargetMode="External"/><Relationship Id="rId130" Type="http://schemas.openxmlformats.org/officeDocument/2006/relationships/hyperlink" Target="http://www.cantina-terlano.com/" TargetMode="External"/><Relationship Id="rId151" Type="http://schemas.openxmlformats.org/officeDocument/2006/relationships/hyperlink" Target="http://www.lantierideparatico.it/" TargetMode="External"/><Relationship Id="rId172" Type="http://schemas.openxmlformats.org/officeDocument/2006/relationships/hyperlink" Target="http://www.provenzacantine.it/" TargetMode="External"/><Relationship Id="rId193" Type="http://schemas.openxmlformats.org/officeDocument/2006/relationships/hyperlink" Target="http://www.cantinatramin.it/" TargetMode="External"/><Relationship Id="rId207" Type="http://schemas.openxmlformats.org/officeDocument/2006/relationships/hyperlink" Target="http://www.domaene-wachau.at/" TargetMode="External"/><Relationship Id="rId228" Type="http://schemas.openxmlformats.org/officeDocument/2006/relationships/hyperlink" Target="http://www.antinori.it/" TargetMode="External"/><Relationship Id="rId249" Type="http://schemas.openxmlformats.org/officeDocument/2006/relationships/hyperlink" Target="http://www.chateaugrandlacaze.com/fr/" TargetMode="External"/><Relationship Id="rId13" Type="http://schemas.openxmlformats.org/officeDocument/2006/relationships/hyperlink" Target="http://www.larcovini.it/" TargetMode="External"/><Relationship Id="rId109" Type="http://schemas.openxmlformats.org/officeDocument/2006/relationships/hyperlink" Target="http://www.domaine-de-torraccia.com/" TargetMode="External"/><Relationship Id="rId260" Type="http://schemas.openxmlformats.org/officeDocument/2006/relationships/hyperlink" Target="http://www.antinori.it/" TargetMode="External"/><Relationship Id="rId34" Type="http://schemas.openxmlformats.org/officeDocument/2006/relationships/hyperlink" Target="http://www.nustrale.com/vin/ajaccio/vaccelli.htm" TargetMode="External"/><Relationship Id="rId55" Type="http://schemas.openxmlformats.org/officeDocument/2006/relationships/hyperlink" Target="http://www.stmichael.it/de/" TargetMode="External"/><Relationship Id="rId76" Type="http://schemas.openxmlformats.org/officeDocument/2006/relationships/hyperlink" Target="Urlaub/Weininfos/Weinbriefe/2004/il-sasso_eng.pdf" TargetMode="External"/><Relationship Id="rId97" Type="http://schemas.openxmlformats.org/officeDocument/2006/relationships/hyperlink" Target="http://www.tenutadighizzano.com/" TargetMode="External"/><Relationship Id="rId120" Type="http://schemas.openxmlformats.org/officeDocument/2006/relationships/hyperlink" Target="http://www.montlobre.com/php/welcome.php" TargetMode="External"/><Relationship Id="rId141" Type="http://schemas.openxmlformats.org/officeDocument/2006/relationships/hyperlink" Target="http://www.casalupi.it/" TargetMode="External"/><Relationship Id="rId7" Type="http://schemas.openxmlformats.org/officeDocument/2006/relationships/hyperlink" Target="http://www.inamaaziendaagricola.it/" TargetMode="External"/><Relationship Id="rId162" Type="http://schemas.openxmlformats.org/officeDocument/2006/relationships/hyperlink" Target="http://www.mazzei.it/eng_143/" TargetMode="External"/><Relationship Id="rId183" Type="http://schemas.openxmlformats.org/officeDocument/2006/relationships/hyperlink" Target="http://www.umanironchi.it/welcome.php?l=DE" TargetMode="External"/><Relationship Id="rId218" Type="http://schemas.openxmlformats.org/officeDocument/2006/relationships/hyperlink" Target="http://www.teruzzieputhod.it/" TargetMode="External"/><Relationship Id="rId239" Type="http://schemas.openxmlformats.org/officeDocument/2006/relationships/hyperlink" Target="http://www.antinori.it/" TargetMode="External"/><Relationship Id="rId250" Type="http://schemas.openxmlformats.org/officeDocument/2006/relationships/hyperlink" Target="http://www.agricolamarrone.com/" TargetMode="External"/><Relationship Id="rId24" Type="http://schemas.openxmlformats.org/officeDocument/2006/relationships/hyperlink" Target="http://www.carlettipoliziano.com/" TargetMode="External"/><Relationship Id="rId45" Type="http://schemas.openxmlformats.org/officeDocument/2006/relationships/hyperlink" Target="http://www.manincor.com/de" TargetMode="External"/><Relationship Id="rId66" Type="http://schemas.openxmlformats.org/officeDocument/2006/relationships/hyperlink" Target="Urlaub/Weininfos/Weinbriefe/2011/weinbrief-pasithea-oro-girlan.html.pdf" TargetMode="External"/><Relationship Id="rId87" Type="http://schemas.openxmlformats.org/officeDocument/2006/relationships/hyperlink" Target="Urlaub/Weininfos/Weinbriefe/2011/Kerner_Sabiona_2011.pdf" TargetMode="External"/><Relationship Id="rId110" Type="http://schemas.openxmlformats.org/officeDocument/2006/relationships/hyperlink" Target="http://www.domaine-de-torraccia.com/" TargetMode="External"/><Relationship Id="rId131" Type="http://schemas.openxmlformats.org/officeDocument/2006/relationships/hyperlink" Target="http://www.vinimura.it/" TargetMode="External"/><Relationship Id="rId152" Type="http://schemas.openxmlformats.org/officeDocument/2006/relationships/hyperlink" Target="http://www.ferghettina.it/" TargetMode="External"/><Relationship Id="rId173" Type="http://schemas.openxmlformats.org/officeDocument/2006/relationships/hyperlink" Target="http://www.provenzacantine.it/" TargetMode="External"/><Relationship Id="rId194" Type="http://schemas.openxmlformats.org/officeDocument/2006/relationships/hyperlink" Target="http://www.cantinatramin.it/" TargetMode="External"/><Relationship Id="rId208" Type="http://schemas.openxmlformats.org/officeDocument/2006/relationships/hyperlink" Target="http://www.maculan.net/" TargetMode="External"/><Relationship Id="rId229" Type="http://schemas.openxmlformats.org/officeDocument/2006/relationships/hyperlink" Target="http://www.cantinasocialetrapani.com/" TargetMode="External"/><Relationship Id="rId240" Type="http://schemas.openxmlformats.org/officeDocument/2006/relationships/hyperlink" Target="http://www.lucewines.com/" TargetMode="External"/><Relationship Id="rId261" Type="http://schemas.openxmlformats.org/officeDocument/2006/relationships/hyperlink" Target="http://www.morisfarms.it/" TargetMode="External"/><Relationship Id="rId14" Type="http://schemas.openxmlformats.org/officeDocument/2006/relationships/hyperlink" Target="http://www.larcovini.it/" TargetMode="External"/><Relationship Id="rId35" Type="http://schemas.openxmlformats.org/officeDocument/2006/relationships/hyperlink" Target="http://www.nustrale.com/vin/ajaccio/vaccelli.htm" TargetMode="External"/><Relationship Id="rId56" Type="http://schemas.openxmlformats.org/officeDocument/2006/relationships/hyperlink" Target="Urlaub/Weininfos/Weinbriefe/2012/de-sauvignon-sanct-valentin-12.pdf" TargetMode="External"/><Relationship Id="rId77" Type="http://schemas.openxmlformats.org/officeDocument/2006/relationships/hyperlink" Target="http://www.girlan.it/" TargetMode="External"/><Relationship Id="rId100" Type="http://schemas.openxmlformats.org/officeDocument/2006/relationships/hyperlink" Target="http://www.villasaletta.com/index.php/our-wines/" TargetMode="External"/><Relationship Id="rId8" Type="http://schemas.openxmlformats.org/officeDocument/2006/relationships/hyperlink" Target="http://www.inamaaziendaagricola.it/" TargetMode="External"/><Relationship Id="rId98" Type="http://schemas.openxmlformats.org/officeDocument/2006/relationships/hyperlink" Target="http://www.tenutadighizzano.com/" TargetMode="External"/><Relationship Id="rId121" Type="http://schemas.openxmlformats.org/officeDocument/2006/relationships/hyperlink" Target="http://www.manincor.com/de" TargetMode="External"/><Relationship Id="rId142" Type="http://schemas.openxmlformats.org/officeDocument/2006/relationships/hyperlink" Target="Urlaub/Weininfos/Weinbriefe/2009/lupi-vignamare.pdf" TargetMode="External"/><Relationship Id="rId163" Type="http://schemas.openxmlformats.org/officeDocument/2006/relationships/hyperlink" Target="Urlaub/Weininfos/Weinbriefe/2009/Fonterutoli%202009%20DEU.pdf" TargetMode="External"/><Relationship Id="rId184" Type="http://schemas.openxmlformats.org/officeDocument/2006/relationships/hyperlink" Target="http://www.umanironchi.it/welcome.php?l=DE" TargetMode="External"/><Relationship Id="rId219" Type="http://schemas.openxmlformats.org/officeDocument/2006/relationships/hyperlink" Target="http://www.elisabettageppetti.com/" TargetMode="External"/><Relationship Id="rId230" Type="http://schemas.openxmlformats.org/officeDocument/2006/relationships/hyperlink" Target="http://www.firriato.it/" TargetMode="External"/><Relationship Id="rId251" Type="http://schemas.openxmlformats.org/officeDocument/2006/relationships/hyperlink" Target="http://www.montlobre.com/php/welcome.php" TargetMode="External"/><Relationship Id="rId25" Type="http://schemas.openxmlformats.org/officeDocument/2006/relationships/hyperlink" Target="http://www.carlettipoliziano.com/" TargetMode="External"/><Relationship Id="rId46" Type="http://schemas.openxmlformats.org/officeDocument/2006/relationships/hyperlink" Target="Urlaub/Weininfos/Weinbriefe/2011/Le-Petit_2011.pdf" TargetMode="External"/><Relationship Id="rId67" Type="http://schemas.openxmlformats.org/officeDocument/2006/relationships/hyperlink" Target="http://www.girlan.it/" TargetMode="External"/><Relationship Id="rId88" Type="http://schemas.openxmlformats.org/officeDocument/2006/relationships/hyperlink" Target="http://www.eisacktalerkellerei.it/" TargetMode="External"/><Relationship Id="rId111" Type="http://schemas.openxmlformats.org/officeDocument/2006/relationships/hyperlink" Target="http://www.domaine-de-torraccia.com/" TargetMode="External"/><Relationship Id="rId132" Type="http://schemas.openxmlformats.org/officeDocument/2006/relationships/hyperlink" Target="http://www.vinimura.it/" TargetMode="External"/><Relationship Id="rId153" Type="http://schemas.openxmlformats.org/officeDocument/2006/relationships/hyperlink" Target="http://www.enricogatti.it/" TargetMode="External"/><Relationship Id="rId174" Type="http://schemas.openxmlformats.org/officeDocument/2006/relationships/hyperlink" Target="http://www.pieropan.it/it/" TargetMode="External"/><Relationship Id="rId195" Type="http://schemas.openxmlformats.org/officeDocument/2006/relationships/hyperlink" Target="http://www.arnaldocaprai.it/" TargetMode="External"/><Relationship Id="rId209" Type="http://schemas.openxmlformats.org/officeDocument/2006/relationships/hyperlink" Target="http://www.maculan.net/" TargetMode="External"/><Relationship Id="rId220" Type="http://schemas.openxmlformats.org/officeDocument/2006/relationships/hyperlink" Target="http://www.elisabettageppetti.com/" TargetMode="External"/><Relationship Id="rId241" Type="http://schemas.openxmlformats.org/officeDocument/2006/relationships/hyperlink" Target="http://www.kracher.net/" TargetMode="External"/><Relationship Id="rId15" Type="http://schemas.openxmlformats.org/officeDocument/2006/relationships/hyperlink" Target="http://www.larcovini.it/" TargetMode="External"/><Relationship Id="rId36" Type="http://schemas.openxmlformats.org/officeDocument/2006/relationships/hyperlink" Target="http://www.nustrale.com/vin/ajaccio/vaccelli.htm" TargetMode="External"/><Relationship Id="rId57" Type="http://schemas.openxmlformats.org/officeDocument/2006/relationships/hyperlink" Target="http://www.stmichael.it/de/" TargetMode="External"/><Relationship Id="rId262" Type="http://schemas.openxmlformats.org/officeDocument/2006/relationships/hyperlink" Target="http://www.morisfarms.it/" TargetMode="External"/><Relationship Id="rId78" Type="http://schemas.openxmlformats.org/officeDocument/2006/relationships/hyperlink" Target="http://www.haderburg.it/" TargetMode="External"/><Relationship Id="rId99" Type="http://schemas.openxmlformats.org/officeDocument/2006/relationships/hyperlink" Target="http://www.tenutadighizzano.com/" TargetMode="External"/><Relationship Id="rId101" Type="http://schemas.openxmlformats.org/officeDocument/2006/relationships/hyperlink" Target="http://www.mazzei.it/eng_143/" TargetMode="External"/><Relationship Id="rId122" Type="http://schemas.openxmlformats.org/officeDocument/2006/relationships/hyperlink" Target="http://www.manincor.com/de" TargetMode="External"/><Relationship Id="rId143" Type="http://schemas.openxmlformats.org/officeDocument/2006/relationships/hyperlink" Target="http://www.provenzacantine.it/" TargetMode="External"/><Relationship Id="rId164" Type="http://schemas.openxmlformats.org/officeDocument/2006/relationships/hyperlink" Target="http://www.mazzei.it/eng_143/" TargetMode="External"/><Relationship Id="rId185" Type="http://schemas.openxmlformats.org/officeDocument/2006/relationships/hyperlink" Target="http://www.umanironchi.it/welcome.php?l=DE" TargetMode="External"/><Relationship Id="rId9" Type="http://schemas.openxmlformats.org/officeDocument/2006/relationships/hyperlink" Target="http://www.inamaaziendaagricola.it/" TargetMode="External"/><Relationship Id="rId210" Type="http://schemas.openxmlformats.org/officeDocument/2006/relationships/hyperlink" Target="http://www.maculan.net/" TargetMode="External"/><Relationship Id="rId26" Type="http://schemas.openxmlformats.org/officeDocument/2006/relationships/hyperlink" Target="http://www.carlettipoliziano.com/" TargetMode="External"/><Relationship Id="rId231" Type="http://schemas.openxmlformats.org/officeDocument/2006/relationships/hyperlink" Target="http://www.paginegialle.it/saviglianomario" TargetMode="External"/><Relationship Id="rId252" Type="http://schemas.openxmlformats.org/officeDocument/2006/relationships/hyperlink" Target="http://www.montlobre.com/php/welcome.php" TargetMode="External"/><Relationship Id="rId47" Type="http://schemas.openxmlformats.org/officeDocument/2006/relationships/hyperlink" Target="http://www.manincor.com/de" TargetMode="External"/><Relationship Id="rId68" Type="http://schemas.openxmlformats.org/officeDocument/2006/relationships/hyperlink" Target="Urlaub/Weininfos/Weinbriefe/2011/weinbrief-pasithea-oro-girlan.html.pdf" TargetMode="External"/><Relationship Id="rId89" Type="http://schemas.openxmlformats.org/officeDocument/2006/relationships/hyperlink" Target="Urlaub/Weininfos/Weinbriefe/2011/Sylvaner_Sabiona_2011.pdf" TargetMode="External"/><Relationship Id="rId112" Type="http://schemas.openxmlformats.org/officeDocument/2006/relationships/hyperlink" Target="http://www.domaine-tanella.fr/" TargetMode="External"/><Relationship Id="rId133" Type="http://schemas.openxmlformats.org/officeDocument/2006/relationships/hyperlink" Target="http://www.vinimura.it/" TargetMode="External"/><Relationship Id="rId154" Type="http://schemas.openxmlformats.org/officeDocument/2006/relationships/hyperlink" Target="http://www.pfitscher.it/" TargetMode="External"/><Relationship Id="rId175" Type="http://schemas.openxmlformats.org/officeDocument/2006/relationships/hyperlink" Target="http://www.pieropan.it/it/" TargetMode="External"/><Relationship Id="rId196" Type="http://schemas.openxmlformats.org/officeDocument/2006/relationships/hyperlink" Target="http://www.arnaldocaprai.it/" TargetMode="External"/><Relationship Id="rId200" Type="http://schemas.openxmlformats.org/officeDocument/2006/relationships/hyperlink" Target="http://www.arnaldocaprai.it/" TargetMode="External"/><Relationship Id="rId16" Type="http://schemas.openxmlformats.org/officeDocument/2006/relationships/hyperlink" Target="http://www.larcovini.it/" TargetMode="External"/><Relationship Id="rId221" Type="http://schemas.openxmlformats.org/officeDocument/2006/relationships/hyperlink" Target="http://www.serafinividotto.it/home.php" TargetMode="External"/><Relationship Id="rId242" Type="http://schemas.openxmlformats.org/officeDocument/2006/relationships/hyperlink" Target="http://www.umathum.at/" TargetMode="External"/><Relationship Id="rId263" Type="http://schemas.openxmlformats.org/officeDocument/2006/relationships/hyperlink" Target="http://www.mazzei.it/eng_143/" TargetMode="External"/><Relationship Id="rId37" Type="http://schemas.openxmlformats.org/officeDocument/2006/relationships/hyperlink" Target="http://www.nustrale.com/vin/ajaccio/vaccelli.htm" TargetMode="External"/><Relationship Id="rId58" Type="http://schemas.openxmlformats.org/officeDocument/2006/relationships/hyperlink" Target="Urlaub/Weininfos/Weinbriefe/2011/de-chardonnay-sanct-valentin-11.pdf" TargetMode="External"/><Relationship Id="rId79" Type="http://schemas.openxmlformats.org/officeDocument/2006/relationships/hyperlink" Target="http://www.arundavivaldi.it/" TargetMode="External"/><Relationship Id="rId102" Type="http://schemas.openxmlformats.org/officeDocument/2006/relationships/hyperlink" Target="http://www.domaine-tanella.fr/" TargetMode="External"/><Relationship Id="rId123" Type="http://schemas.openxmlformats.org/officeDocument/2006/relationships/hyperlink" Target="http://www.manincor.com/de" TargetMode="External"/><Relationship Id="rId144" Type="http://schemas.openxmlformats.org/officeDocument/2006/relationships/hyperlink" Target="http://www.provenzacantine.it/" TargetMode="External"/><Relationship Id="rId90" Type="http://schemas.openxmlformats.org/officeDocument/2006/relationships/hyperlink" Target="http://www.eisacktalerkellerei.it/" TargetMode="External"/><Relationship Id="rId165" Type="http://schemas.openxmlformats.org/officeDocument/2006/relationships/hyperlink" Target="Urlaub/Weininfos/Weinbriefe/2007/Castello%20Fonterutoli%202007%20DEU.pdf" TargetMode="External"/><Relationship Id="rId186" Type="http://schemas.openxmlformats.org/officeDocument/2006/relationships/hyperlink" Target="http://www.umanironchi.it/welcome.php?l=DE" TargetMode="External"/><Relationship Id="rId211" Type="http://schemas.openxmlformats.org/officeDocument/2006/relationships/hyperlink" Target="http://www.maculan.net/" TargetMode="External"/><Relationship Id="rId232" Type="http://schemas.openxmlformats.org/officeDocument/2006/relationships/hyperlink" Target="http://www.carlettipoliziano.com/" TargetMode="External"/><Relationship Id="rId253" Type="http://schemas.openxmlformats.org/officeDocument/2006/relationships/hyperlink" Target="http://sociandomallet.com/" TargetMode="External"/><Relationship Id="rId27" Type="http://schemas.openxmlformats.org/officeDocument/2006/relationships/hyperlink" Target="http://www.carlettipoliziano.com/" TargetMode="External"/><Relationship Id="rId48" Type="http://schemas.openxmlformats.org/officeDocument/2006/relationships/hyperlink" Target="Urlaub/Weininfos/Weinbriefe/2012/Eichhorn_2012.pdf" TargetMode="External"/><Relationship Id="rId69" Type="http://schemas.openxmlformats.org/officeDocument/2006/relationships/hyperlink" Target="http://www.girlan.it/" TargetMode="External"/><Relationship Id="rId113" Type="http://schemas.openxmlformats.org/officeDocument/2006/relationships/hyperlink" Target="http://www.domaine-tanella.fr/" TargetMode="External"/><Relationship Id="rId134" Type="http://schemas.openxmlformats.org/officeDocument/2006/relationships/hyperlink" Target="http://www.sellamosca.com/" TargetMode="External"/><Relationship Id="rId80" Type="http://schemas.openxmlformats.org/officeDocument/2006/relationships/hyperlink" Target="http://www.eisacktalerkellerei.it/" TargetMode="External"/><Relationship Id="rId155" Type="http://schemas.openxmlformats.org/officeDocument/2006/relationships/hyperlink" Target="http://www.pfitscher.it/" TargetMode="External"/><Relationship Id="rId176" Type="http://schemas.openxmlformats.org/officeDocument/2006/relationships/hyperlink" Target="http://www.pieropan.it/it/" TargetMode="External"/><Relationship Id="rId197" Type="http://schemas.openxmlformats.org/officeDocument/2006/relationships/hyperlink" Target="http://www.stmichael.it/de/" TargetMode="External"/><Relationship Id="rId201" Type="http://schemas.openxmlformats.org/officeDocument/2006/relationships/hyperlink" Target="http://www.arnaldocaprai.it/" TargetMode="External"/><Relationship Id="rId222" Type="http://schemas.openxmlformats.org/officeDocument/2006/relationships/hyperlink" Target="http://www.serafinividotto.it/home.php" TargetMode="External"/><Relationship Id="rId243" Type="http://schemas.openxmlformats.org/officeDocument/2006/relationships/hyperlink" Target="http://www.umathum.at/" TargetMode="External"/><Relationship Id="rId264" Type="http://schemas.openxmlformats.org/officeDocument/2006/relationships/hyperlink" Target="http://www.1855.com/dom/381/de/potensac" TargetMode="External"/><Relationship Id="rId17" Type="http://schemas.openxmlformats.org/officeDocument/2006/relationships/hyperlink" Target="http://www.coffele.it/" TargetMode="External"/><Relationship Id="rId38" Type="http://schemas.openxmlformats.org/officeDocument/2006/relationships/hyperlink" Target="http://www.nustrale.com/vin/ajaccio/vaccelli.htm" TargetMode="External"/><Relationship Id="rId59" Type="http://schemas.openxmlformats.org/officeDocument/2006/relationships/hyperlink" Target="http://www.stmichael.it/de/" TargetMode="External"/><Relationship Id="rId103" Type="http://schemas.openxmlformats.org/officeDocument/2006/relationships/hyperlink" Target="http://www.closculombu.fr/" TargetMode="External"/><Relationship Id="rId124" Type="http://schemas.openxmlformats.org/officeDocument/2006/relationships/hyperlink" Target="http://www.manincor.com/de" TargetMode="External"/><Relationship Id="rId70" Type="http://schemas.openxmlformats.org/officeDocument/2006/relationships/hyperlink" Target="Urlaub/Weininfos/Weinbriefe/2009/weinbrief-riserva-bianca-girlan.html.pdf" TargetMode="External"/><Relationship Id="rId91" Type="http://schemas.openxmlformats.org/officeDocument/2006/relationships/hyperlink" Target="Urlaub/Weininfos/Weinbriefe/2012/Kerner_Aristos_2012.pdf" TargetMode="External"/><Relationship Id="rId145" Type="http://schemas.openxmlformats.org/officeDocument/2006/relationships/hyperlink" Target="http://www.provenzacantine.it/" TargetMode="External"/><Relationship Id="rId166" Type="http://schemas.openxmlformats.org/officeDocument/2006/relationships/hyperlink" Target="http://www.mazzei.it/eng_143/" TargetMode="External"/><Relationship Id="rId187" Type="http://schemas.openxmlformats.org/officeDocument/2006/relationships/hyperlink" Target="http://www.umanironchi.it/welcome.php?l=DE" TargetMode="External"/><Relationship Id="rId1" Type="http://schemas.openxmlformats.org/officeDocument/2006/relationships/hyperlink" Target="http://www.montlobre.com/php/welcome.php" TargetMode="External"/><Relationship Id="rId212" Type="http://schemas.openxmlformats.org/officeDocument/2006/relationships/hyperlink" Target="http://www.morisfarms.it/" TargetMode="External"/><Relationship Id="rId233" Type="http://schemas.openxmlformats.org/officeDocument/2006/relationships/hyperlink" Target="http://www.carlettipoliziano.com/" TargetMode="External"/><Relationship Id="rId254" Type="http://schemas.openxmlformats.org/officeDocument/2006/relationships/hyperlink" Target="Urlaub/Weininfos/Weinbriefe/2004/sociando-mallet.pdf" TargetMode="External"/><Relationship Id="rId28" Type="http://schemas.openxmlformats.org/officeDocument/2006/relationships/hyperlink" Target="http://www.carlettipoliziano.com/" TargetMode="External"/><Relationship Id="rId49" Type="http://schemas.openxmlformats.org/officeDocument/2006/relationships/hyperlink" Target="http://www.manincor.com/de" TargetMode="External"/><Relationship Id="rId114" Type="http://schemas.openxmlformats.org/officeDocument/2006/relationships/hyperlink" Target="http://www.domaine-tanella.fr/" TargetMode="External"/><Relationship Id="rId60" Type="http://schemas.openxmlformats.org/officeDocument/2006/relationships/hyperlink" Target="Urlaub/Weininfos/Weinbriefe/2006/de-merlot-sanct-valentin-06.pdf" TargetMode="External"/><Relationship Id="rId81" Type="http://schemas.openxmlformats.org/officeDocument/2006/relationships/hyperlink" Target="Urlaub/Weininfos/Weinbriefe/2011/Kerner_Nectaris_Passito_DOC_2011.pdf" TargetMode="External"/><Relationship Id="rId135" Type="http://schemas.openxmlformats.org/officeDocument/2006/relationships/hyperlink" Target="http://www.capichera.it/" TargetMode="External"/><Relationship Id="rId156" Type="http://schemas.openxmlformats.org/officeDocument/2006/relationships/hyperlink" Target="http://www.pfitscher.it/" TargetMode="External"/><Relationship Id="rId177" Type="http://schemas.openxmlformats.org/officeDocument/2006/relationships/hyperlink" Target="http://www.elenawalch.com/" TargetMode="External"/><Relationship Id="rId198" Type="http://schemas.openxmlformats.org/officeDocument/2006/relationships/hyperlink" Target="http://www.stmichael.it/de/" TargetMode="External"/><Relationship Id="rId202" Type="http://schemas.openxmlformats.org/officeDocument/2006/relationships/hyperlink" Target="http://www.arnaldocaprai.it/" TargetMode="External"/><Relationship Id="rId223" Type="http://schemas.openxmlformats.org/officeDocument/2006/relationships/hyperlink" Target="http://www.liviofelluga.it/" TargetMode="External"/><Relationship Id="rId244" Type="http://schemas.openxmlformats.org/officeDocument/2006/relationships/hyperlink" Target="http://www.montlobre.com/" TargetMode="External"/><Relationship Id="rId18" Type="http://schemas.openxmlformats.org/officeDocument/2006/relationships/hyperlink" Target="http://www.coffele.it/" TargetMode="External"/><Relationship Id="rId39" Type="http://schemas.openxmlformats.org/officeDocument/2006/relationships/hyperlink" Target="http://www.domainepratavone.com/" TargetMode="External"/><Relationship Id="rId265" Type="http://schemas.openxmlformats.org/officeDocument/2006/relationships/hyperlink" Target="http://www.mazzei.it/eng_143/" TargetMode="External"/><Relationship Id="rId50" Type="http://schemas.openxmlformats.org/officeDocument/2006/relationships/hyperlink" Target="Urlaub/Weininfos/Weinbriefe/2012/Sophie_2012.pdf" TargetMode="External"/><Relationship Id="rId104" Type="http://schemas.openxmlformats.org/officeDocument/2006/relationships/hyperlink" Target="http://www.saparale.com/" TargetMode="External"/><Relationship Id="rId125" Type="http://schemas.openxmlformats.org/officeDocument/2006/relationships/hyperlink" Target="http://www.manincor.com/de" TargetMode="External"/><Relationship Id="rId146" Type="http://schemas.openxmlformats.org/officeDocument/2006/relationships/hyperlink" Target="http://www.cavalchina.it/" TargetMode="External"/><Relationship Id="rId167" Type="http://schemas.openxmlformats.org/officeDocument/2006/relationships/hyperlink" Target="http://www.vignetoaltura.it/" TargetMode="External"/><Relationship Id="rId188" Type="http://schemas.openxmlformats.org/officeDocument/2006/relationships/hyperlink" Target="http://www.fattorialeterrazze.it/" TargetMode="External"/><Relationship Id="rId71" Type="http://schemas.openxmlformats.org/officeDocument/2006/relationships/hyperlink" Target="http://www.girlan.it/" TargetMode="External"/><Relationship Id="rId92" Type="http://schemas.openxmlformats.org/officeDocument/2006/relationships/hyperlink" Target="http://www.neravini.com/" TargetMode="External"/><Relationship Id="rId213" Type="http://schemas.openxmlformats.org/officeDocument/2006/relationships/hyperlink" Target="http://www.morisfarms.it/" TargetMode="External"/><Relationship Id="rId234" Type="http://schemas.openxmlformats.org/officeDocument/2006/relationships/hyperlink" Target="http://www.castellodiama.com/" TargetMode="External"/><Relationship Id="rId2" Type="http://schemas.openxmlformats.org/officeDocument/2006/relationships/hyperlink" Target="http://www.montlobre.com/php/welcome.php" TargetMode="External"/><Relationship Id="rId29" Type="http://schemas.openxmlformats.org/officeDocument/2006/relationships/hyperlink" Target="http://www.carlettipoliziano.com/" TargetMode="External"/><Relationship Id="rId255" Type="http://schemas.openxmlformats.org/officeDocument/2006/relationships/hyperlink" Target="http://www.terrabianca.com/" TargetMode="External"/><Relationship Id="rId40" Type="http://schemas.openxmlformats.org/officeDocument/2006/relationships/hyperlink" Target="http://www.domainepratavone.com/" TargetMode="External"/><Relationship Id="rId115" Type="http://schemas.openxmlformats.org/officeDocument/2006/relationships/hyperlink" Target="http://www.cantina-terlano.com/" TargetMode="External"/><Relationship Id="rId136" Type="http://schemas.openxmlformats.org/officeDocument/2006/relationships/hyperlink" Target="http://www.cantinadisantadi.it/" TargetMode="External"/><Relationship Id="rId157" Type="http://schemas.openxmlformats.org/officeDocument/2006/relationships/hyperlink" Target="http://www.castellare.it/eng/introFrassinello.html" TargetMode="External"/><Relationship Id="rId178" Type="http://schemas.openxmlformats.org/officeDocument/2006/relationships/hyperlink" Target="http://www.elenawalch.com/" TargetMode="External"/><Relationship Id="rId61" Type="http://schemas.openxmlformats.org/officeDocument/2006/relationships/hyperlink" Target="http://www.stmichael.it/de/" TargetMode="External"/><Relationship Id="rId82" Type="http://schemas.openxmlformats.org/officeDocument/2006/relationships/hyperlink" Target="http://www.eisacktalerkellerei.it/" TargetMode="External"/><Relationship Id="rId199" Type="http://schemas.openxmlformats.org/officeDocument/2006/relationships/hyperlink" Target="http://www.arnaldocaprai.it/" TargetMode="External"/><Relationship Id="rId203" Type="http://schemas.openxmlformats.org/officeDocument/2006/relationships/hyperlink" Target="http://www.weingut-jamek.at/" TargetMode="External"/><Relationship Id="rId19" Type="http://schemas.openxmlformats.org/officeDocument/2006/relationships/hyperlink" Target="http://www.palazzone.com/" TargetMode="External"/><Relationship Id="rId224" Type="http://schemas.openxmlformats.org/officeDocument/2006/relationships/hyperlink" Target="http://www.liviofelluga.it/" TargetMode="External"/><Relationship Id="rId245" Type="http://schemas.openxmlformats.org/officeDocument/2006/relationships/hyperlink" Target="http://www.1855.com/dom/286/de/larmande" TargetMode="External"/><Relationship Id="rId266" Type="http://schemas.openxmlformats.org/officeDocument/2006/relationships/hyperlink" Target="Urlaub/Weininfos/Weinbriefe/2009/Fonterutoli%202009%20DEU.pdf" TargetMode="External"/><Relationship Id="rId30" Type="http://schemas.openxmlformats.org/officeDocument/2006/relationships/hyperlink" Target="http://www.carlettipoliziano.com/" TargetMode="External"/><Relationship Id="rId105" Type="http://schemas.openxmlformats.org/officeDocument/2006/relationships/hyperlink" Target="http://www.domaine-fiumicicoli.fr/" TargetMode="External"/><Relationship Id="rId126" Type="http://schemas.openxmlformats.org/officeDocument/2006/relationships/hyperlink" Target="http://www.manincor.com/de" TargetMode="External"/><Relationship Id="rId147" Type="http://schemas.openxmlformats.org/officeDocument/2006/relationships/hyperlink" Target="http://www.cavalchina.it/" TargetMode="External"/><Relationship Id="rId168" Type="http://schemas.openxmlformats.org/officeDocument/2006/relationships/hyperlink" Target="http://www.petrawine.it/" TargetMode="External"/><Relationship Id="rId51" Type="http://schemas.openxmlformats.org/officeDocument/2006/relationships/hyperlink" Target="http://www.manincor.com/de" TargetMode="External"/><Relationship Id="rId72" Type="http://schemas.openxmlformats.org/officeDocument/2006/relationships/hyperlink" Target="Urlaub/Weininfos/Weinbriefe/2010/weinbrief-riserva-rossa-girlan.html.pdf" TargetMode="External"/><Relationship Id="rId93" Type="http://schemas.openxmlformats.org/officeDocument/2006/relationships/hyperlink" Target="http://www.eisacktalerkellerei.it/" TargetMode="External"/><Relationship Id="rId189" Type="http://schemas.openxmlformats.org/officeDocument/2006/relationships/hyperlink" Target="http://www.fattorialeterrazze.it/" TargetMode="External"/><Relationship Id="rId3" Type="http://schemas.openxmlformats.org/officeDocument/2006/relationships/hyperlink" Target="http://www.terrabianca.com/" TargetMode="External"/><Relationship Id="rId214" Type="http://schemas.openxmlformats.org/officeDocument/2006/relationships/hyperlink" Target="http://www.carlettipoliziano.com/" TargetMode="External"/><Relationship Id="rId235" Type="http://schemas.openxmlformats.org/officeDocument/2006/relationships/hyperlink" Target="http://www.castellodiama.com/" TargetMode="External"/><Relationship Id="rId256" Type="http://schemas.openxmlformats.org/officeDocument/2006/relationships/hyperlink" Target="http://aureliosettimo.com/" TargetMode="External"/><Relationship Id="rId116" Type="http://schemas.openxmlformats.org/officeDocument/2006/relationships/hyperlink" Target="http://www.cantina-terlano.com/" TargetMode="External"/><Relationship Id="rId137" Type="http://schemas.openxmlformats.org/officeDocument/2006/relationships/hyperlink" Target="http://www.cantinadorgali.com/home.php" TargetMode="External"/><Relationship Id="rId158" Type="http://schemas.openxmlformats.org/officeDocument/2006/relationships/hyperlink" Target="Urlaub/Weininfos/Weinbriefe/2006/ROCCADIFRASSINELLO_E.pdf" TargetMode="External"/><Relationship Id="rId20" Type="http://schemas.openxmlformats.org/officeDocument/2006/relationships/hyperlink" Target="http://www.decugnanodeibarbi.com/" TargetMode="External"/><Relationship Id="rId41" Type="http://schemas.openxmlformats.org/officeDocument/2006/relationships/hyperlink" Target="http://www.domainepratavone.com/" TargetMode="External"/><Relationship Id="rId62" Type="http://schemas.openxmlformats.org/officeDocument/2006/relationships/hyperlink" Target="Urlaub/Weininfos/Weinbriefe/2009/de-comtess-sanct-valentin-09.pdf" TargetMode="External"/><Relationship Id="rId83" Type="http://schemas.openxmlformats.org/officeDocument/2006/relationships/hyperlink" Target="Urlaub/Weininfos/Weinbriefe/2011/Kerner_Nectaris_Passito_DOC_2011.pdf" TargetMode="External"/><Relationship Id="rId179" Type="http://schemas.openxmlformats.org/officeDocument/2006/relationships/hyperlink" Target="http://www.franz-haas.it/" TargetMode="External"/><Relationship Id="rId190" Type="http://schemas.openxmlformats.org/officeDocument/2006/relationships/hyperlink" Target="http://www.fattorialeterrazze.it/" TargetMode="External"/><Relationship Id="rId204" Type="http://schemas.openxmlformats.org/officeDocument/2006/relationships/hyperlink" Target="http://www.weingut-jamek.at/" TargetMode="External"/><Relationship Id="rId225" Type="http://schemas.openxmlformats.org/officeDocument/2006/relationships/hyperlink" Target="http://www.liviofelluga.it/" TargetMode="External"/><Relationship Id="rId246" Type="http://schemas.openxmlformats.org/officeDocument/2006/relationships/hyperlink" Target="http://www.1855.com/?q=potensac&amp;do=qsearch" TargetMode="External"/><Relationship Id="rId267" Type="http://schemas.openxmlformats.org/officeDocument/2006/relationships/hyperlink" Target="http://www.pfitscher.it/" TargetMode="External"/><Relationship Id="rId106" Type="http://schemas.openxmlformats.org/officeDocument/2006/relationships/hyperlink" Target="http://www.saparale.com/" TargetMode="External"/><Relationship Id="rId127" Type="http://schemas.openxmlformats.org/officeDocument/2006/relationships/hyperlink" Target="http://www.manincor.com/de" TargetMode="External"/><Relationship Id="rId10" Type="http://schemas.openxmlformats.org/officeDocument/2006/relationships/hyperlink" Target="http://www.begaliwine.it/index.php" TargetMode="External"/><Relationship Id="rId31" Type="http://schemas.openxmlformats.org/officeDocument/2006/relationships/hyperlink" Target="http://www.nustrale.com/vin/ajaccio/vaccelli.htm" TargetMode="External"/><Relationship Id="rId52" Type="http://schemas.openxmlformats.org/officeDocument/2006/relationships/hyperlink" Target="Urlaub/Weininfos/Weinbriefe/2010/Cassiano_2010.pdf" TargetMode="External"/><Relationship Id="rId73" Type="http://schemas.openxmlformats.org/officeDocument/2006/relationships/hyperlink" Target="http://www.girlan.it/" TargetMode="External"/><Relationship Id="rId94" Type="http://schemas.openxmlformats.org/officeDocument/2006/relationships/hyperlink" Target="http://www.eisacktalerkellerei.it/" TargetMode="External"/><Relationship Id="rId148" Type="http://schemas.openxmlformats.org/officeDocument/2006/relationships/hyperlink" Target="http://www.montedelfra.it/" TargetMode="External"/><Relationship Id="rId169" Type="http://schemas.openxmlformats.org/officeDocument/2006/relationships/hyperlink" Target="Urlaub/Weininfos/Weinbriefe/2007/quercegobbe-de.pdf" TargetMode="External"/><Relationship Id="rId4" Type="http://schemas.openxmlformats.org/officeDocument/2006/relationships/hyperlink" Target="http://www.cavalchina.it/" TargetMode="External"/><Relationship Id="rId180" Type="http://schemas.openxmlformats.org/officeDocument/2006/relationships/hyperlink" Target="http://www.franz-haas.it/" TargetMode="External"/><Relationship Id="rId215" Type="http://schemas.openxmlformats.org/officeDocument/2006/relationships/hyperlink" Target="http://www.carlettipoliziano.com/" TargetMode="External"/><Relationship Id="rId236" Type="http://schemas.openxmlformats.org/officeDocument/2006/relationships/hyperlink" Target="http://www.coldorcia.it/" TargetMode="External"/><Relationship Id="rId257" Type="http://schemas.openxmlformats.org/officeDocument/2006/relationships/hyperlink" Target="http://www.montlobre.com/php/welcome.php" TargetMode="External"/><Relationship Id="rId42" Type="http://schemas.openxmlformats.org/officeDocument/2006/relationships/hyperlink" Target="http://www.domainepratavone.com/" TargetMode="External"/><Relationship Id="rId84" Type="http://schemas.openxmlformats.org/officeDocument/2006/relationships/hyperlink" Target="http://www.eisacktalerkellerei.it/" TargetMode="External"/><Relationship Id="rId138" Type="http://schemas.openxmlformats.org/officeDocument/2006/relationships/hyperlink" Target="http://www.cantinadorgali.com/home.php" TargetMode="External"/><Relationship Id="rId191" Type="http://schemas.openxmlformats.org/officeDocument/2006/relationships/hyperlink" Target="http://www.cantinatramin.it/" TargetMode="External"/><Relationship Id="rId205" Type="http://schemas.openxmlformats.org/officeDocument/2006/relationships/hyperlink" Target="http://www.weingut-jamek.at/" TargetMode="External"/><Relationship Id="rId247" Type="http://schemas.openxmlformats.org/officeDocument/2006/relationships/hyperlink" Target="http://www.chateaulanerthe.fr/" TargetMode="External"/><Relationship Id="rId107" Type="http://schemas.openxmlformats.org/officeDocument/2006/relationships/hyperlink" Target="http://www.domaine-tanella.f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pskoordinaten.d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034"/>
  <sheetViews>
    <sheetView tabSelected="1" zoomScaleNormal="100" workbookViewId="0">
      <pane xSplit="8" ySplit="1" topLeftCell="I1015" activePane="bottomRight" state="frozen"/>
      <selection pane="topRight" activeCell="I1" sqref="I1"/>
      <selection pane="bottomLeft" activeCell="A2" sqref="A2"/>
      <selection pane="bottomRight" activeCell="J1036" sqref="J1036"/>
    </sheetView>
  </sheetViews>
  <sheetFormatPr baseColWidth="10" defaultColWidth="10.83203125" defaultRowHeight="13" x14ac:dyDescent="0.15"/>
  <cols>
    <col min="1" max="1" width="3.6640625" customWidth="1"/>
    <col min="2" max="2" width="7.33203125" style="72" customWidth="1"/>
    <col min="3" max="3" width="4" style="3" customWidth="1"/>
    <col min="4" max="4" width="9.1640625" style="3" customWidth="1"/>
    <col min="5" max="5" width="4.83203125" style="3" customWidth="1"/>
    <col min="6" max="6" width="6.83203125" style="3" customWidth="1"/>
    <col min="7" max="7" width="14.5" style="3" customWidth="1"/>
    <col min="8" max="8" width="19.5" style="3" customWidth="1"/>
    <col min="9" max="9" width="12.5" style="3" customWidth="1"/>
    <col min="10" max="11" width="12.5" customWidth="1"/>
    <col min="12" max="12" width="8.1640625" style="1" customWidth="1"/>
    <col min="13" max="13" width="8.33203125" style="2" customWidth="1"/>
    <col min="14" max="14" width="15.5" bestFit="1" customWidth="1"/>
    <col min="15" max="15" width="28.6640625" style="2" bestFit="1" customWidth="1"/>
    <col min="16" max="16" width="30.1640625" style="2" customWidth="1"/>
    <col min="17" max="17" width="9.5" customWidth="1"/>
    <col min="18" max="18" width="10.6640625" customWidth="1"/>
    <col min="21" max="21" width="10.5" customWidth="1"/>
    <col min="30" max="30" width="10.83203125" style="3"/>
  </cols>
  <sheetData>
    <row r="1" spans="1:43" ht="48" x14ac:dyDescent="0.15">
      <c r="A1" s="2" t="s">
        <v>0</v>
      </c>
      <c r="B1" s="22" t="s">
        <v>1</v>
      </c>
      <c r="C1" s="2" t="s">
        <v>2</v>
      </c>
      <c r="D1" s="2" t="s">
        <v>1255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1292</v>
      </c>
      <c r="K1" s="2" t="s">
        <v>1293</v>
      </c>
      <c r="L1" s="4" t="s">
        <v>8</v>
      </c>
      <c r="M1" s="2" t="s">
        <v>9</v>
      </c>
      <c r="N1" s="2" t="s">
        <v>1202</v>
      </c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1085</v>
      </c>
      <c r="V1" s="3" t="s">
        <v>1104</v>
      </c>
      <c r="W1" s="3" t="s">
        <v>1105</v>
      </c>
      <c r="X1" s="3" t="s">
        <v>1106</v>
      </c>
      <c r="Y1" s="3" t="s">
        <v>1107</v>
      </c>
      <c r="Z1" s="3" t="s">
        <v>1108</v>
      </c>
      <c r="AA1" s="3" t="s">
        <v>1114</v>
      </c>
      <c r="AB1" s="3" t="s">
        <v>1115</v>
      </c>
      <c r="AC1" s="3" t="s">
        <v>1116</v>
      </c>
      <c r="AD1" s="3" t="s">
        <v>1204</v>
      </c>
      <c r="AE1" s="3" t="s">
        <v>1205</v>
      </c>
      <c r="AF1" s="3" t="s">
        <v>1206</v>
      </c>
      <c r="AG1" s="3" t="s">
        <v>1208</v>
      </c>
      <c r="AH1" s="3" t="s">
        <v>1207</v>
      </c>
      <c r="AI1" t="s">
        <v>1274</v>
      </c>
      <c r="AJ1" t="s">
        <v>1275</v>
      </c>
      <c r="AK1" t="s">
        <v>1276</v>
      </c>
      <c r="AL1" t="s">
        <v>1291</v>
      </c>
      <c r="AM1" t="s">
        <v>1657</v>
      </c>
      <c r="AN1" t="s">
        <v>1658</v>
      </c>
      <c r="AO1" t="s">
        <v>1387</v>
      </c>
      <c r="AP1" t="s">
        <v>1435</v>
      </c>
      <c r="AQ1" t="s">
        <v>1436</v>
      </c>
    </row>
    <row r="2" spans="1:43" x14ac:dyDescent="0.15">
      <c r="A2" s="2"/>
      <c r="B2" s="22"/>
      <c r="C2" s="2"/>
      <c r="D2" s="2"/>
      <c r="E2" s="2"/>
      <c r="F2" s="2"/>
      <c r="J2" s="2"/>
      <c r="K2" s="2"/>
      <c r="L2" s="4"/>
      <c r="N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E2" s="3"/>
      <c r="AF2" s="3"/>
      <c r="AG2" s="3"/>
      <c r="AH2" s="3"/>
    </row>
    <row r="3" spans="1:43" x14ac:dyDescent="0.15">
      <c r="A3" s="2" t="s">
        <v>42</v>
      </c>
      <c r="B3" s="22">
        <v>2015</v>
      </c>
      <c r="C3" s="2" t="s">
        <v>17</v>
      </c>
      <c r="D3" s="2" t="s">
        <v>1653</v>
      </c>
      <c r="E3" s="2">
        <v>0</v>
      </c>
      <c r="F3" s="2">
        <v>1</v>
      </c>
      <c r="G3" s="3" t="s">
        <v>1654</v>
      </c>
      <c r="H3" s="3" t="s">
        <v>1654</v>
      </c>
      <c r="I3" s="3" t="s">
        <v>20</v>
      </c>
      <c r="J3" s="2" t="str">
        <f t="shared" ref="J3" si="0">CONCATENATE(IF(ISBLANK(V3),"-",V3),"/",IF(ISBLANK(Y3),"-",Y3),"/",IF(ISBLANK(AB3),"-",AB3),"/",IF(ISBLANK(AE3),"-",AE3),"/",IF(ISBLANK(AG3),"-",AG3))</f>
        <v>-/-/-/-/-</v>
      </c>
      <c r="K3" s="2" t="str">
        <f t="shared" ref="K3" si="1">CONCATENATE(IF(ISBLANK(W3),"-",W3),"/",IF(ISBLANK(Z3),"-",Z3),"/",IF(ISBLANK(AC3),"-",AC3),"/",IF(ISBLANK(AF3),"-",AF3),"/",IF(ISBLANK(AH3),"-",AH3))</f>
        <v>-/-/-/-/-</v>
      </c>
      <c r="L3" s="4"/>
      <c r="M3" s="2">
        <v>2021</v>
      </c>
      <c r="N3" s="2" t="str">
        <f t="shared" ref="N3:N23" si="2">CONCATENATE(IF(ISBLANK(U3),"-",U3),"/",IF(ISBLANK(X3),"-",X3),"/",IF(ISBLANK(AA3),"-",AA3),"/",IF(ISBLANK(AD3),"-",AD3))</f>
        <v>-/-/-/-</v>
      </c>
      <c r="O3" s="2" t="s">
        <v>1655</v>
      </c>
      <c r="P3" s="2" t="s">
        <v>1656</v>
      </c>
      <c r="Q3" s="3"/>
      <c r="R3" s="3"/>
      <c r="S3" s="9">
        <f t="shared" ref="S3" si="3">L3*E3</f>
        <v>0</v>
      </c>
      <c r="T3" s="10">
        <f t="shared" ref="T3" si="4">F3*L3</f>
        <v>0</v>
      </c>
      <c r="U3" s="3"/>
      <c r="V3" s="3"/>
      <c r="W3" s="3"/>
      <c r="X3" s="3"/>
      <c r="Y3" s="3"/>
      <c r="Z3" s="3"/>
      <c r="AA3" s="3"/>
      <c r="AB3" s="3"/>
      <c r="AC3" s="3"/>
      <c r="AE3" s="3"/>
      <c r="AF3" s="3"/>
      <c r="AG3" s="3"/>
      <c r="AH3" s="3"/>
      <c r="AI3">
        <f>VLOOKUP(C3,Koordinaten!$A:$C,2,FALSE)</f>
        <v>2.3514615999999999</v>
      </c>
      <c r="AJ3">
        <f>VLOOKUP(C3,Koordinaten!$A:$C,3,FALSE)</f>
        <v>48.856696900000003</v>
      </c>
      <c r="AK3">
        <f>IF(ISBLANK($D3),VLOOKUP(C3,Koordinaten!$A:$C,2,FALSE),VLOOKUP($D3,Koordinaten!$F:$H,2,FALSE))</f>
        <v>-0.58003640000000001</v>
      </c>
      <c r="AL3">
        <f>IF(ISBLANK($D3),VLOOKUP(C3,Koordinaten!$A:$C,3,FALSE),VLOOKUP($D3,Koordinaten!$F:$H,3,FALSE))</f>
        <v>44.841225000000001</v>
      </c>
      <c r="AO3">
        <f t="shared" ref="AO3" si="5">MIN(IF(ISBLANK(W3),9999,W3),IF(ISBLANK(Z3),9999,Z3),IF(ISBLANK(AC3),9999,AC3),IF(ISBLANK(AF3),9999,AF3),IF(ISBLANK(AH3),9999,AH3))</f>
        <v>9999</v>
      </c>
      <c r="AP3" s="50">
        <v>44458</v>
      </c>
      <c r="AQ3" t="s">
        <v>1437</v>
      </c>
    </row>
    <row r="4" spans="1:43" x14ac:dyDescent="0.15">
      <c r="A4" s="2" t="s">
        <v>37</v>
      </c>
      <c r="B4" s="22">
        <v>2018</v>
      </c>
      <c r="C4" s="2" t="s">
        <v>173</v>
      </c>
      <c r="D4" s="2" t="s">
        <v>1263</v>
      </c>
      <c r="E4" s="2">
        <v>0</v>
      </c>
      <c r="F4" s="2">
        <v>1</v>
      </c>
      <c r="G4" s="3" t="s">
        <v>1651</v>
      </c>
      <c r="H4" s="3" t="s">
        <v>1484</v>
      </c>
      <c r="I4" s="3" t="s">
        <v>322</v>
      </c>
      <c r="J4" s="2" t="str">
        <f t="shared" ref="J4" si="6">CONCATENATE(IF(ISBLANK(V4),"-",V4),"/",IF(ISBLANK(Y4),"-",Y4),"/",IF(ISBLANK(AB4),"-",AB4),"/",IF(ISBLANK(AE4),"-",AE4),"/",IF(ISBLANK(AG4),"-",AG4))</f>
        <v>-/-/-/-/-</v>
      </c>
      <c r="K4" s="2" t="str">
        <f t="shared" ref="K4" si="7">CONCATENATE(IF(ISBLANK(W4),"-",W4),"/",IF(ISBLANK(Z4),"-",Z4),"/",IF(ISBLANK(AC4),"-",AC4),"/",IF(ISBLANK(AF4),"-",AF4),"/",IF(ISBLANK(AH4),"-",AH4))</f>
        <v>-/-/-/-/-</v>
      </c>
      <c r="L4" s="4"/>
      <c r="M4" s="2">
        <v>2021</v>
      </c>
      <c r="N4" s="2" t="str">
        <f t="shared" si="2"/>
        <v>-/-/-/-</v>
      </c>
      <c r="O4" s="2" t="s">
        <v>21</v>
      </c>
      <c r="P4" s="2" t="s">
        <v>1652</v>
      </c>
      <c r="Q4" s="3"/>
      <c r="R4" s="3"/>
      <c r="S4" s="9">
        <f t="shared" ref="S4" si="8">L4*E4</f>
        <v>0</v>
      </c>
      <c r="T4" s="10">
        <f t="shared" ref="T4" si="9">F4*L4</f>
        <v>0</v>
      </c>
      <c r="U4" s="3"/>
      <c r="AD4"/>
      <c r="AI4">
        <f>VLOOKUP(C4,Koordinaten!$A:$C,2,FALSE)</f>
        <v>16.372504200000002</v>
      </c>
      <c r="AJ4">
        <f>VLOOKUP(C4,Koordinaten!$A:$C,3,FALSE)</f>
        <v>48.208353700000004</v>
      </c>
      <c r="AK4">
        <f>IF(ISBLANK($D4),VLOOKUP(C4,Koordinaten!$A:$C,2,FALSE),VLOOKUP($D4,Koordinaten!$F:$H,2,FALSE))</f>
        <v>16.416666599999999</v>
      </c>
      <c r="AL4">
        <f>IF(ISBLANK($D4),VLOOKUP(C4,Koordinaten!$A:$C,3,FALSE),VLOOKUP($D4,Koordinaten!$F:$H,3,FALSE))</f>
        <v>47.500000100000001</v>
      </c>
      <c r="AO4">
        <f t="shared" ref="AO4" si="10">MIN(IF(ISBLANK(W4),9999,W4),IF(ISBLANK(Z4),9999,Z4),IF(ISBLANK(AC4),9999,AC4),IF(ISBLANK(AF4),9999,AF4),IF(ISBLANK(AH4),9999,AH4))</f>
        <v>9999</v>
      </c>
      <c r="AP4" s="50">
        <v>44443</v>
      </c>
      <c r="AQ4" t="s">
        <v>1437</v>
      </c>
    </row>
    <row r="5" spans="1:43" x14ac:dyDescent="0.15">
      <c r="A5" s="2" t="s">
        <v>42</v>
      </c>
      <c r="B5" s="22">
        <v>2016</v>
      </c>
      <c r="C5" s="2" t="s">
        <v>22</v>
      </c>
      <c r="D5" s="2" t="s">
        <v>1257</v>
      </c>
      <c r="E5" s="2">
        <v>2</v>
      </c>
      <c r="F5" s="2">
        <v>2</v>
      </c>
      <c r="G5" s="3" t="s">
        <v>1630</v>
      </c>
      <c r="H5" s="3" t="s">
        <v>660</v>
      </c>
      <c r="I5" s="3" t="s">
        <v>20</v>
      </c>
      <c r="J5" s="2" t="str">
        <f t="shared" ref="J5:J23" si="11">CONCATENATE(IF(ISBLANK(V5),"-",V5),"/",IF(ISBLANK(Y5),"-",Y5),"/",IF(ISBLANK(AB5),"-",AB5),"/",IF(ISBLANK(AE5),"-",AE5),"/",IF(ISBLANK(AG5),"-",AG5))</f>
        <v>2020/2021/-/-/-</v>
      </c>
      <c r="K5" s="2" t="str">
        <f t="shared" ref="K5:K23" si="12">CONCATENATE(IF(ISBLANK(W5),"-",W5),"/",IF(ISBLANK(Z5),"-",Z5),"/",IF(ISBLANK(AC5),"-",AC5),"/",IF(ISBLANK(AF5),"-",AF5),"/",IF(ISBLANK(AH5),"-",AH5))</f>
        <v>2030/2036/-/-/-</v>
      </c>
      <c r="L5" s="4"/>
      <c r="M5" s="2">
        <v>2021</v>
      </c>
      <c r="N5" s="2" t="str">
        <f t="shared" si="2"/>
        <v>94/93/-/-</v>
      </c>
      <c r="O5" s="2" t="s">
        <v>1630</v>
      </c>
      <c r="P5" s="2" t="s">
        <v>1629</v>
      </c>
      <c r="Q5" s="8"/>
      <c r="R5" s="8"/>
      <c r="S5" s="9">
        <f t="shared" ref="S5:S23" si="13">L5*E5</f>
        <v>0</v>
      </c>
      <c r="T5" s="10">
        <f t="shared" ref="T5:T23" si="14">F5*L5</f>
        <v>0</v>
      </c>
      <c r="U5" s="3">
        <v>94</v>
      </c>
      <c r="V5">
        <v>2020</v>
      </c>
      <c r="W5">
        <v>2030</v>
      </c>
      <c r="X5">
        <v>93</v>
      </c>
      <c r="Y5">
        <v>2021</v>
      </c>
      <c r="Z5">
        <v>2036</v>
      </c>
      <c r="AD5"/>
      <c r="AI5">
        <f>VLOOKUP(C5,Koordinaten!$A:$C,2,FALSE)</f>
        <v>12.4853384</v>
      </c>
      <c r="AJ5">
        <f>VLOOKUP(C5,Koordinaten!$A:$C,3,FALSE)</f>
        <v>41.894801999999999</v>
      </c>
      <c r="AK5">
        <f>IF(ISBLANK($D5),VLOOKUP(C5,Koordinaten!$A:$C,2,FALSE),VLOOKUP($D5,Koordinaten!$F:$H,2,FALSE))</f>
        <v>11.2555757</v>
      </c>
      <c r="AL5">
        <f>IF(ISBLANK($D5),VLOOKUP(C5,Koordinaten!$A:$C,3,FALSE),VLOOKUP($D5,Koordinaten!$F:$H,3,FALSE))</f>
        <v>43.769871199999997</v>
      </c>
      <c r="AM5" t="str">
        <f>CONCATENATE(AJ5,";",AI5)</f>
        <v>41,894802;12,4853384</v>
      </c>
      <c r="AN5" t="str">
        <f>CONCATENATE(AL5,";",AK5)</f>
        <v>43,7698712;11,2555757</v>
      </c>
      <c r="AO5">
        <f t="shared" ref="AO5:AO23" si="15">MIN(IF(ISBLANK(W5),9999,W5),IF(ISBLANK(Z5),9999,Z5),IF(ISBLANK(AC5),9999,AC5),IF(ISBLANK(AF5),9999,AF5),IF(ISBLANK(AH5),9999,AH5))</f>
        <v>2030</v>
      </c>
      <c r="AP5" s="50">
        <v>44439</v>
      </c>
      <c r="AQ5" t="s">
        <v>1437</v>
      </c>
    </row>
    <row r="6" spans="1:43" x14ac:dyDescent="0.15">
      <c r="A6" s="2" t="s">
        <v>42</v>
      </c>
      <c r="B6" s="22">
        <v>2019</v>
      </c>
      <c r="C6" s="2" t="s">
        <v>22</v>
      </c>
      <c r="D6" s="2" t="s">
        <v>1257</v>
      </c>
      <c r="E6" s="2">
        <v>3</v>
      </c>
      <c r="F6" s="2">
        <v>3</v>
      </c>
      <c r="G6" s="3" t="s">
        <v>1630</v>
      </c>
      <c r="H6" s="3" t="s">
        <v>540</v>
      </c>
      <c r="I6" s="3" t="s">
        <v>20</v>
      </c>
      <c r="J6" s="2" t="str">
        <f t="shared" si="11"/>
        <v>-/-/-/-/-</v>
      </c>
      <c r="K6" s="2" t="str">
        <f t="shared" si="12"/>
        <v>-/-/-/-/-</v>
      </c>
      <c r="L6" s="4"/>
      <c r="M6" s="2">
        <v>2021</v>
      </c>
      <c r="N6" s="2" t="str">
        <f t="shared" si="2"/>
        <v>-/-/-/-</v>
      </c>
      <c r="O6" s="2" t="s">
        <v>1630</v>
      </c>
      <c r="P6" s="2" t="s">
        <v>1629</v>
      </c>
      <c r="Q6" s="8"/>
      <c r="R6" s="8"/>
      <c r="S6" s="9">
        <f t="shared" si="13"/>
        <v>0</v>
      </c>
      <c r="T6" s="10">
        <f t="shared" si="14"/>
        <v>0</v>
      </c>
      <c r="U6" s="3"/>
      <c r="AD6"/>
      <c r="AI6">
        <f>VLOOKUP(C6,Koordinaten!$A:$C,2,FALSE)</f>
        <v>12.4853384</v>
      </c>
      <c r="AJ6">
        <f>VLOOKUP(C6,Koordinaten!$A:$C,3,FALSE)</f>
        <v>41.894801999999999</v>
      </c>
      <c r="AK6">
        <f>IF(ISBLANK($D6),VLOOKUP(C6,Koordinaten!$A:$C,2,FALSE),VLOOKUP($D6,Koordinaten!$F:$H,2,FALSE))</f>
        <v>11.2555757</v>
      </c>
      <c r="AL6">
        <f>IF(ISBLANK($D6),VLOOKUP(C6,Koordinaten!$A:$C,3,FALSE),VLOOKUP($D6,Koordinaten!$F:$H,3,FALSE))</f>
        <v>43.769871199999997</v>
      </c>
      <c r="AM6" t="str">
        <f t="shared" ref="AM6:AM69" si="16">CONCATENATE(AJ6,";",AI6)</f>
        <v>41,894802;12,4853384</v>
      </c>
      <c r="AN6" t="str">
        <f t="shared" ref="AN6:AN69" si="17">CONCATENATE(AL6,";",AK6)</f>
        <v>43,7698712;11,2555757</v>
      </c>
      <c r="AO6">
        <f t="shared" si="15"/>
        <v>9999</v>
      </c>
      <c r="AP6" s="50">
        <v>44439</v>
      </c>
      <c r="AQ6" t="s">
        <v>1437</v>
      </c>
    </row>
    <row r="7" spans="1:43" x14ac:dyDescent="0.15">
      <c r="A7" s="2" t="s">
        <v>42</v>
      </c>
      <c r="B7" s="22">
        <v>2018</v>
      </c>
      <c r="C7" s="2" t="s">
        <v>22</v>
      </c>
      <c r="D7" s="2" t="s">
        <v>1257</v>
      </c>
      <c r="E7" s="2">
        <v>3</v>
      </c>
      <c r="F7" s="2">
        <v>3</v>
      </c>
      <c r="G7" s="3" t="s">
        <v>1630</v>
      </c>
      <c r="H7" s="3" t="s">
        <v>1031</v>
      </c>
      <c r="I7" s="3" t="s">
        <v>20</v>
      </c>
      <c r="J7" s="2" t="str">
        <f t="shared" si="11"/>
        <v>-/-/-/-/-</v>
      </c>
      <c r="K7" s="2" t="str">
        <f t="shared" si="12"/>
        <v>-/-/-/-/-</v>
      </c>
      <c r="L7" s="4"/>
      <c r="M7" s="2">
        <v>2021</v>
      </c>
      <c r="N7" s="2" t="str">
        <f t="shared" si="2"/>
        <v>-/-/-/-</v>
      </c>
      <c r="O7" s="2" t="s">
        <v>1630</v>
      </c>
      <c r="P7" s="2" t="s">
        <v>1629</v>
      </c>
      <c r="Q7" s="8"/>
      <c r="R7" s="8"/>
      <c r="S7" s="9">
        <f t="shared" si="13"/>
        <v>0</v>
      </c>
      <c r="T7" s="10">
        <f t="shared" si="14"/>
        <v>0</v>
      </c>
      <c r="U7" s="3"/>
      <c r="AD7"/>
      <c r="AI7">
        <f>VLOOKUP(C7,Koordinaten!$A:$C,2,FALSE)</f>
        <v>12.4853384</v>
      </c>
      <c r="AJ7">
        <f>VLOOKUP(C7,Koordinaten!$A:$C,3,FALSE)</f>
        <v>41.894801999999999</v>
      </c>
      <c r="AK7">
        <f>IF(ISBLANK($D7),VLOOKUP(C7,Koordinaten!$A:$C,2,FALSE),VLOOKUP($D7,Koordinaten!$F:$H,2,FALSE))</f>
        <v>11.2555757</v>
      </c>
      <c r="AL7">
        <f>IF(ISBLANK($D7),VLOOKUP(C7,Koordinaten!$A:$C,3,FALSE),VLOOKUP($D7,Koordinaten!$F:$H,3,FALSE))</f>
        <v>43.769871199999997</v>
      </c>
      <c r="AM7" t="str">
        <f t="shared" si="16"/>
        <v>41,894802;12,4853384</v>
      </c>
      <c r="AN7" t="str">
        <f t="shared" si="17"/>
        <v>43,7698712;11,2555757</v>
      </c>
      <c r="AO7">
        <f t="shared" si="15"/>
        <v>9999</v>
      </c>
      <c r="AP7" s="50">
        <v>44439</v>
      </c>
      <c r="AQ7" t="s">
        <v>1437</v>
      </c>
    </row>
    <row r="8" spans="1:43" x14ac:dyDescent="0.15">
      <c r="A8" s="2" t="s">
        <v>42</v>
      </c>
      <c r="B8" s="22">
        <v>2016</v>
      </c>
      <c r="C8" s="2" t="s">
        <v>22</v>
      </c>
      <c r="D8" s="2" t="s">
        <v>1257</v>
      </c>
      <c r="E8" s="2">
        <v>9</v>
      </c>
      <c r="F8" s="2">
        <v>3</v>
      </c>
      <c r="G8" s="3" t="s">
        <v>1631</v>
      </c>
      <c r="H8" s="3" t="s">
        <v>1634</v>
      </c>
      <c r="I8" s="3" t="s">
        <v>44</v>
      </c>
      <c r="J8" s="2" t="str">
        <f t="shared" si="11"/>
        <v>-/-/-/-/-</v>
      </c>
      <c r="K8" s="2" t="str">
        <f t="shared" si="12"/>
        <v>-/-/-/-/-</v>
      </c>
      <c r="L8" s="4"/>
      <c r="M8" s="2">
        <v>2021</v>
      </c>
      <c r="N8" s="2" t="str">
        <f t="shared" si="2"/>
        <v>-/-/-/-</v>
      </c>
      <c r="O8" s="2" t="s">
        <v>1631</v>
      </c>
      <c r="P8" s="2" t="s">
        <v>1629</v>
      </c>
      <c r="Q8" s="8"/>
      <c r="R8" s="8"/>
      <c r="S8" s="9">
        <f t="shared" si="13"/>
        <v>0</v>
      </c>
      <c r="T8" s="10">
        <f t="shared" si="14"/>
        <v>0</v>
      </c>
      <c r="U8" s="3"/>
      <c r="AD8"/>
      <c r="AI8">
        <f>VLOOKUP(C8,Koordinaten!$A:$C,2,FALSE)</f>
        <v>12.4853384</v>
      </c>
      <c r="AJ8">
        <f>VLOOKUP(C8,Koordinaten!$A:$C,3,FALSE)</f>
        <v>41.894801999999999</v>
      </c>
      <c r="AK8">
        <f>IF(ISBLANK($D8),VLOOKUP(C8,Koordinaten!$A:$C,2,FALSE),VLOOKUP($D8,Koordinaten!$F:$H,2,FALSE))</f>
        <v>11.2555757</v>
      </c>
      <c r="AL8">
        <f>IF(ISBLANK($D8),VLOOKUP(C8,Koordinaten!$A:$C,3,FALSE),VLOOKUP($D8,Koordinaten!$F:$H,3,FALSE))</f>
        <v>43.769871199999997</v>
      </c>
      <c r="AM8" t="str">
        <f t="shared" si="16"/>
        <v>41,894802;12,4853384</v>
      </c>
      <c r="AN8" t="str">
        <f t="shared" si="17"/>
        <v>43,7698712;11,2555757</v>
      </c>
      <c r="AO8">
        <f t="shared" si="15"/>
        <v>9999</v>
      </c>
      <c r="AP8" s="50">
        <v>44439</v>
      </c>
      <c r="AQ8" t="s">
        <v>1437</v>
      </c>
    </row>
    <row r="9" spans="1:43" x14ac:dyDescent="0.15">
      <c r="A9" s="2" t="s">
        <v>42</v>
      </c>
      <c r="B9" s="22">
        <v>2016</v>
      </c>
      <c r="C9" s="2" t="s">
        <v>22</v>
      </c>
      <c r="D9" s="2" t="s">
        <v>1257</v>
      </c>
      <c r="E9" s="2">
        <v>3</v>
      </c>
      <c r="F9" s="2">
        <v>3</v>
      </c>
      <c r="G9" s="3" t="s">
        <v>1631</v>
      </c>
      <c r="H9" s="3" t="s">
        <v>1632</v>
      </c>
      <c r="I9" s="3" t="s">
        <v>20</v>
      </c>
      <c r="J9" s="2" t="str">
        <f t="shared" si="11"/>
        <v>-/-/-/-/-</v>
      </c>
      <c r="K9" s="2" t="str">
        <f t="shared" si="12"/>
        <v>-/-/-/-/-</v>
      </c>
      <c r="L9" s="4"/>
      <c r="M9" s="2">
        <v>2021</v>
      </c>
      <c r="N9" s="2" t="str">
        <f t="shared" si="2"/>
        <v>-/-/-/-</v>
      </c>
      <c r="O9" s="2" t="s">
        <v>1631</v>
      </c>
      <c r="P9" s="2" t="s">
        <v>1629</v>
      </c>
      <c r="Q9" s="8"/>
      <c r="R9" s="8"/>
      <c r="S9" s="9">
        <f t="shared" si="13"/>
        <v>0</v>
      </c>
      <c r="T9" s="10">
        <f t="shared" si="14"/>
        <v>0</v>
      </c>
      <c r="U9" s="3"/>
      <c r="AD9"/>
      <c r="AI9">
        <f>VLOOKUP(C9,Koordinaten!$A:$C,2,FALSE)</f>
        <v>12.4853384</v>
      </c>
      <c r="AJ9">
        <f>VLOOKUP(C9,Koordinaten!$A:$C,3,FALSE)</f>
        <v>41.894801999999999</v>
      </c>
      <c r="AK9">
        <f>IF(ISBLANK($D9),VLOOKUP(C9,Koordinaten!$A:$C,2,FALSE),VLOOKUP($D9,Koordinaten!$F:$H,2,FALSE))</f>
        <v>11.2555757</v>
      </c>
      <c r="AL9">
        <f>IF(ISBLANK($D9),VLOOKUP(C9,Koordinaten!$A:$C,3,FALSE),VLOOKUP($D9,Koordinaten!$F:$H,3,FALSE))</f>
        <v>43.769871199999997</v>
      </c>
      <c r="AM9" t="str">
        <f t="shared" si="16"/>
        <v>41,894802;12,4853384</v>
      </c>
      <c r="AN9" t="str">
        <f t="shared" si="17"/>
        <v>43,7698712;11,2555757</v>
      </c>
      <c r="AO9">
        <f t="shared" si="15"/>
        <v>9999</v>
      </c>
      <c r="AP9" s="50">
        <v>44439</v>
      </c>
      <c r="AQ9" t="s">
        <v>1437</v>
      </c>
    </row>
    <row r="10" spans="1:43" x14ac:dyDescent="0.15">
      <c r="A10" s="2" t="s">
        <v>16</v>
      </c>
      <c r="B10" s="22">
        <v>2015</v>
      </c>
      <c r="C10" s="2" t="s">
        <v>22</v>
      </c>
      <c r="D10" s="2" t="s">
        <v>1257</v>
      </c>
      <c r="E10" s="2">
        <v>1</v>
      </c>
      <c r="F10" s="2">
        <v>1</v>
      </c>
      <c r="G10" s="3" t="s">
        <v>1631</v>
      </c>
      <c r="H10" s="3" t="s">
        <v>1633</v>
      </c>
      <c r="I10" s="3" t="s">
        <v>69</v>
      </c>
      <c r="J10" s="2" t="str">
        <f t="shared" si="11"/>
        <v>2019/-/-/-/-</v>
      </c>
      <c r="K10" s="2" t="str">
        <f t="shared" si="12"/>
        <v>2028/-/-/-/-</v>
      </c>
      <c r="L10" s="4"/>
      <c r="M10" s="2">
        <v>2021</v>
      </c>
      <c r="N10" s="2" t="str">
        <f t="shared" si="2"/>
        <v>93/-/-/-</v>
      </c>
      <c r="O10" s="2" t="s">
        <v>1631</v>
      </c>
      <c r="P10" s="2" t="s">
        <v>1629</v>
      </c>
      <c r="Q10" s="8"/>
      <c r="R10" s="8"/>
      <c r="S10" s="9">
        <f t="shared" si="13"/>
        <v>0</v>
      </c>
      <c r="T10" s="10">
        <f t="shared" si="14"/>
        <v>0</v>
      </c>
      <c r="U10" s="3">
        <v>93</v>
      </c>
      <c r="V10">
        <v>2019</v>
      </c>
      <c r="W10">
        <v>2028</v>
      </c>
      <c r="AD10"/>
      <c r="AI10">
        <f>VLOOKUP(C10,Koordinaten!$A:$C,2,FALSE)</f>
        <v>12.4853384</v>
      </c>
      <c r="AJ10">
        <f>VLOOKUP(C10,Koordinaten!$A:$C,3,FALSE)</f>
        <v>41.894801999999999</v>
      </c>
      <c r="AK10">
        <f>IF(ISBLANK($D10),VLOOKUP(C10,Koordinaten!$A:$C,2,FALSE),VLOOKUP($D10,Koordinaten!$F:$H,2,FALSE))</f>
        <v>11.2555757</v>
      </c>
      <c r="AL10">
        <f>IF(ISBLANK($D10),VLOOKUP(C10,Koordinaten!$A:$C,3,FALSE),VLOOKUP($D10,Koordinaten!$F:$H,3,FALSE))</f>
        <v>43.769871199999997</v>
      </c>
      <c r="AM10" t="str">
        <f t="shared" si="16"/>
        <v>41,894802;12,4853384</v>
      </c>
      <c r="AN10" t="str">
        <f t="shared" si="17"/>
        <v>43,7698712;11,2555757</v>
      </c>
      <c r="AO10">
        <f t="shared" si="15"/>
        <v>2028</v>
      </c>
      <c r="AP10" s="50">
        <v>44439</v>
      </c>
      <c r="AQ10" t="s">
        <v>1437</v>
      </c>
    </row>
    <row r="11" spans="1:43" x14ac:dyDescent="0.15">
      <c r="A11" s="2" t="s">
        <v>42</v>
      </c>
      <c r="B11" s="22">
        <v>2018</v>
      </c>
      <c r="C11" s="2" t="s">
        <v>22</v>
      </c>
      <c r="D11" s="2" t="s">
        <v>1257</v>
      </c>
      <c r="E11" s="2">
        <v>6</v>
      </c>
      <c r="F11" s="2">
        <v>3</v>
      </c>
      <c r="G11" s="3" t="s">
        <v>1635</v>
      </c>
      <c r="H11" s="3" t="s">
        <v>540</v>
      </c>
      <c r="I11" s="3" t="s">
        <v>199</v>
      </c>
      <c r="J11" s="2" t="str">
        <f t="shared" si="11"/>
        <v>2021/2023/-/-/-</v>
      </c>
      <c r="K11" s="2" t="str">
        <f t="shared" si="12"/>
        <v>2024/2038/-/-/-</v>
      </c>
      <c r="L11" s="4"/>
      <c r="M11" s="2">
        <v>2021</v>
      </c>
      <c r="N11" s="2" t="str">
        <f t="shared" si="2"/>
        <v>88/93/-/-</v>
      </c>
      <c r="O11" s="3" t="s">
        <v>1635</v>
      </c>
      <c r="P11" s="2" t="s">
        <v>1629</v>
      </c>
      <c r="Q11" s="8"/>
      <c r="R11" s="8"/>
      <c r="S11" s="9">
        <f t="shared" si="13"/>
        <v>0</v>
      </c>
      <c r="T11" s="10">
        <f t="shared" si="14"/>
        <v>0</v>
      </c>
      <c r="U11" s="3">
        <v>88</v>
      </c>
      <c r="V11">
        <v>2021</v>
      </c>
      <c r="W11">
        <v>2024</v>
      </c>
      <c r="X11">
        <v>93</v>
      </c>
      <c r="Y11">
        <v>2023</v>
      </c>
      <c r="Z11">
        <v>2038</v>
      </c>
      <c r="AD11"/>
      <c r="AI11">
        <f>VLOOKUP(C11,Koordinaten!$A:$C,2,FALSE)</f>
        <v>12.4853384</v>
      </c>
      <c r="AJ11">
        <f>VLOOKUP(C11,Koordinaten!$A:$C,3,FALSE)</f>
        <v>41.894801999999999</v>
      </c>
      <c r="AK11">
        <f>IF(ISBLANK($D11),VLOOKUP(C11,Koordinaten!$A:$C,2,FALSE),VLOOKUP($D11,Koordinaten!$F:$H,2,FALSE))</f>
        <v>11.2555757</v>
      </c>
      <c r="AL11">
        <f>IF(ISBLANK($D11),VLOOKUP(C11,Koordinaten!$A:$C,3,FALSE),VLOOKUP($D11,Koordinaten!$F:$H,3,FALSE))</f>
        <v>43.769871199999997</v>
      </c>
      <c r="AM11" t="str">
        <f t="shared" si="16"/>
        <v>41,894802;12,4853384</v>
      </c>
      <c r="AN11" t="str">
        <f t="shared" si="17"/>
        <v>43,7698712;11,2555757</v>
      </c>
      <c r="AO11">
        <f t="shared" si="15"/>
        <v>2024</v>
      </c>
      <c r="AP11" s="50">
        <v>44439</v>
      </c>
      <c r="AQ11" t="s">
        <v>1437</v>
      </c>
    </row>
    <row r="12" spans="1:43" x14ac:dyDescent="0.15">
      <c r="A12" s="2" t="s">
        <v>42</v>
      </c>
      <c r="B12" s="22">
        <v>2016</v>
      </c>
      <c r="C12" s="2" t="s">
        <v>22</v>
      </c>
      <c r="D12" s="2" t="s">
        <v>1257</v>
      </c>
      <c r="E12" s="2">
        <v>4</v>
      </c>
      <c r="F12" s="2">
        <v>4</v>
      </c>
      <c r="G12" s="3" t="s">
        <v>1635</v>
      </c>
      <c r="H12" s="3" t="s">
        <v>1636</v>
      </c>
      <c r="I12" s="3" t="s">
        <v>199</v>
      </c>
      <c r="J12" s="2" t="str">
        <f t="shared" si="11"/>
        <v>2021/-/-/-/-</v>
      </c>
      <c r="K12" s="2" t="str">
        <f t="shared" si="12"/>
        <v>2030/-/-/-/-</v>
      </c>
      <c r="L12" s="4"/>
      <c r="M12" s="2">
        <v>2021</v>
      </c>
      <c r="N12" s="2" t="str">
        <f t="shared" si="2"/>
        <v>93/-/-/-</v>
      </c>
      <c r="O12" s="3" t="s">
        <v>1635</v>
      </c>
      <c r="P12" s="2" t="s">
        <v>1629</v>
      </c>
      <c r="Q12" s="8"/>
      <c r="R12" s="8"/>
      <c r="S12" s="9">
        <f t="shared" si="13"/>
        <v>0</v>
      </c>
      <c r="T12" s="10">
        <f t="shared" si="14"/>
        <v>0</v>
      </c>
      <c r="U12" s="3">
        <v>93</v>
      </c>
      <c r="V12">
        <v>2021</v>
      </c>
      <c r="W12">
        <v>2030</v>
      </c>
      <c r="AD12"/>
      <c r="AI12">
        <f>VLOOKUP(C12,Koordinaten!$A:$C,2,FALSE)</f>
        <v>12.4853384</v>
      </c>
      <c r="AJ12">
        <f>VLOOKUP(C12,Koordinaten!$A:$C,3,FALSE)</f>
        <v>41.894801999999999</v>
      </c>
      <c r="AK12">
        <f>IF(ISBLANK($D12),VLOOKUP(C12,Koordinaten!$A:$C,2,FALSE),VLOOKUP($D12,Koordinaten!$F:$H,2,FALSE))</f>
        <v>11.2555757</v>
      </c>
      <c r="AL12">
        <f>IF(ISBLANK($D12),VLOOKUP(C12,Koordinaten!$A:$C,3,FALSE),VLOOKUP($D12,Koordinaten!$F:$H,3,FALSE))</f>
        <v>43.769871199999997</v>
      </c>
      <c r="AM12" t="str">
        <f t="shared" si="16"/>
        <v>41,894802;12,4853384</v>
      </c>
      <c r="AN12" t="str">
        <f t="shared" si="17"/>
        <v>43,7698712;11,2555757</v>
      </c>
      <c r="AO12">
        <f t="shared" si="15"/>
        <v>2030</v>
      </c>
      <c r="AP12" s="50">
        <v>44439</v>
      </c>
      <c r="AQ12" t="s">
        <v>1437</v>
      </c>
    </row>
    <row r="13" spans="1:43" x14ac:dyDescent="0.15">
      <c r="A13" s="2" t="s">
        <v>42</v>
      </c>
      <c r="B13" s="22">
        <v>2015</v>
      </c>
      <c r="C13" s="2" t="s">
        <v>22</v>
      </c>
      <c r="D13" s="2" t="s">
        <v>1257</v>
      </c>
      <c r="E13" s="2">
        <v>2</v>
      </c>
      <c r="F13" s="2">
        <v>2</v>
      </c>
      <c r="G13" s="3" t="s">
        <v>1635</v>
      </c>
      <c r="H13" s="3" t="s">
        <v>1650</v>
      </c>
      <c r="I13" s="3" t="s">
        <v>199</v>
      </c>
      <c r="J13" s="2" t="str">
        <f t="shared" si="11"/>
        <v>2019/2020/-/-/-</v>
      </c>
      <c r="K13" s="2" t="str">
        <f t="shared" si="12"/>
        <v>2030/2028/-/-/-</v>
      </c>
      <c r="L13" s="4"/>
      <c r="M13" s="2">
        <v>2021</v>
      </c>
      <c r="N13" s="2" t="str">
        <f t="shared" si="2"/>
        <v>94/90/-/-</v>
      </c>
      <c r="O13" s="3" t="s">
        <v>1635</v>
      </c>
      <c r="P13" s="2" t="s">
        <v>1629</v>
      </c>
      <c r="Q13" s="8"/>
      <c r="R13" s="8"/>
      <c r="S13" s="9">
        <f t="shared" si="13"/>
        <v>0</v>
      </c>
      <c r="T13" s="10">
        <f t="shared" si="14"/>
        <v>0</v>
      </c>
      <c r="U13" s="3">
        <v>94</v>
      </c>
      <c r="V13">
        <v>2019</v>
      </c>
      <c r="W13">
        <v>2030</v>
      </c>
      <c r="X13">
        <v>90</v>
      </c>
      <c r="Y13">
        <v>2020</v>
      </c>
      <c r="Z13">
        <v>2028</v>
      </c>
      <c r="AD13"/>
      <c r="AI13">
        <f>VLOOKUP(C13,Koordinaten!$A:$C,2,FALSE)</f>
        <v>12.4853384</v>
      </c>
      <c r="AJ13">
        <f>VLOOKUP(C13,Koordinaten!$A:$C,3,FALSE)</f>
        <v>41.894801999999999</v>
      </c>
      <c r="AK13">
        <f>IF(ISBLANK($D13),VLOOKUP(C13,Koordinaten!$A:$C,2,FALSE),VLOOKUP($D13,Koordinaten!$F:$H,2,FALSE))</f>
        <v>11.2555757</v>
      </c>
      <c r="AL13">
        <f>IF(ISBLANK($D13),VLOOKUP(C13,Koordinaten!$A:$C,3,FALSE),VLOOKUP($D13,Koordinaten!$F:$H,3,FALSE))</f>
        <v>43.769871199999997</v>
      </c>
      <c r="AM13" t="str">
        <f t="shared" si="16"/>
        <v>41,894802;12,4853384</v>
      </c>
      <c r="AN13" t="str">
        <f t="shared" si="17"/>
        <v>43,7698712;11,2555757</v>
      </c>
      <c r="AO13">
        <f t="shared" si="15"/>
        <v>2028</v>
      </c>
      <c r="AP13" s="50">
        <v>44439</v>
      </c>
      <c r="AQ13">
        <v>10</v>
      </c>
    </row>
    <row r="14" spans="1:43" x14ac:dyDescent="0.15">
      <c r="A14" s="2" t="s">
        <v>37</v>
      </c>
      <c r="B14" s="22">
        <v>2012</v>
      </c>
      <c r="C14" s="2" t="s">
        <v>22</v>
      </c>
      <c r="D14" s="2" t="s">
        <v>1257</v>
      </c>
      <c r="E14" s="2">
        <v>2</v>
      </c>
      <c r="F14" s="2">
        <v>2</v>
      </c>
      <c r="G14" s="3" t="s">
        <v>1635</v>
      </c>
      <c r="H14" s="3" t="s">
        <v>462</v>
      </c>
      <c r="I14" s="3" t="s">
        <v>46</v>
      </c>
      <c r="J14" s="2" t="str">
        <f t="shared" si="11"/>
        <v>-/2021/-/-/-</v>
      </c>
      <c r="K14" s="2" t="str">
        <f t="shared" si="12"/>
        <v>-/2030/-/-/-</v>
      </c>
      <c r="L14" s="4"/>
      <c r="M14" s="2">
        <v>2021</v>
      </c>
      <c r="N14" s="2" t="str">
        <f t="shared" si="2"/>
        <v>-/93/-/-</v>
      </c>
      <c r="O14" s="3" t="s">
        <v>1635</v>
      </c>
      <c r="P14" s="2" t="s">
        <v>1629</v>
      </c>
      <c r="Q14" s="8"/>
      <c r="R14" s="8"/>
      <c r="S14" s="9">
        <f t="shared" si="13"/>
        <v>0</v>
      </c>
      <c r="T14" s="10">
        <f t="shared" si="14"/>
        <v>0</v>
      </c>
      <c r="U14" s="3"/>
      <c r="X14">
        <v>93</v>
      </c>
      <c r="Y14">
        <v>2021</v>
      </c>
      <c r="Z14">
        <v>2030</v>
      </c>
      <c r="AD14"/>
      <c r="AI14">
        <f>VLOOKUP(C14,Koordinaten!$A:$C,2,FALSE)</f>
        <v>12.4853384</v>
      </c>
      <c r="AJ14">
        <f>VLOOKUP(C14,Koordinaten!$A:$C,3,FALSE)</f>
        <v>41.894801999999999</v>
      </c>
      <c r="AK14">
        <f>IF(ISBLANK($D14),VLOOKUP(C14,Koordinaten!$A:$C,2,FALSE),VLOOKUP($D14,Koordinaten!$F:$H,2,FALSE))</f>
        <v>11.2555757</v>
      </c>
      <c r="AL14">
        <f>IF(ISBLANK($D14),VLOOKUP(C14,Koordinaten!$A:$C,3,FALSE),VLOOKUP($D14,Koordinaten!$F:$H,3,FALSE))</f>
        <v>43.769871199999997</v>
      </c>
      <c r="AM14" t="str">
        <f t="shared" si="16"/>
        <v>41,894802;12,4853384</v>
      </c>
      <c r="AN14" t="str">
        <f t="shared" si="17"/>
        <v>43,7698712;11,2555757</v>
      </c>
      <c r="AO14">
        <f t="shared" si="15"/>
        <v>2030</v>
      </c>
      <c r="AP14" s="50">
        <v>44439</v>
      </c>
      <c r="AQ14" t="s">
        <v>1437</v>
      </c>
    </row>
    <row r="15" spans="1:43" x14ac:dyDescent="0.15">
      <c r="A15" s="2" t="s">
        <v>37</v>
      </c>
      <c r="B15" s="22">
        <v>2007</v>
      </c>
      <c r="C15" s="2" t="s">
        <v>22</v>
      </c>
      <c r="D15" s="2" t="s">
        <v>1257</v>
      </c>
      <c r="E15" s="2">
        <v>1</v>
      </c>
      <c r="F15" s="2">
        <v>1</v>
      </c>
      <c r="G15" s="3" t="s">
        <v>1635</v>
      </c>
      <c r="H15" s="3" t="s">
        <v>1637</v>
      </c>
      <c r="I15" s="3" t="s">
        <v>199</v>
      </c>
      <c r="J15" s="2" t="str">
        <f t="shared" si="11"/>
        <v>2021/-/-/-/-</v>
      </c>
      <c r="K15" s="2" t="str">
        <f t="shared" si="12"/>
        <v>2040/-/-/-/-</v>
      </c>
      <c r="L15" s="4"/>
      <c r="M15" s="2">
        <v>2021</v>
      </c>
      <c r="N15" s="2" t="str">
        <f t="shared" si="2"/>
        <v>95/-/-/-</v>
      </c>
      <c r="O15" s="3" t="s">
        <v>1635</v>
      </c>
      <c r="P15" s="2" t="s">
        <v>1629</v>
      </c>
      <c r="Q15" s="8"/>
      <c r="R15" s="8"/>
      <c r="S15" s="9">
        <f t="shared" si="13"/>
        <v>0</v>
      </c>
      <c r="T15" s="10">
        <f t="shared" si="14"/>
        <v>0</v>
      </c>
      <c r="U15" s="3">
        <v>95</v>
      </c>
      <c r="V15">
        <v>2021</v>
      </c>
      <c r="W15">
        <v>2040</v>
      </c>
      <c r="AD15"/>
      <c r="AI15">
        <f>VLOOKUP(C15,Koordinaten!$A:$C,2,FALSE)</f>
        <v>12.4853384</v>
      </c>
      <c r="AJ15">
        <f>VLOOKUP(C15,Koordinaten!$A:$C,3,FALSE)</f>
        <v>41.894801999999999</v>
      </c>
      <c r="AK15">
        <f>IF(ISBLANK($D15),VLOOKUP(C15,Koordinaten!$A:$C,2,FALSE),VLOOKUP($D15,Koordinaten!$F:$H,2,FALSE))</f>
        <v>11.2555757</v>
      </c>
      <c r="AL15">
        <f>IF(ISBLANK($D15),VLOOKUP(C15,Koordinaten!$A:$C,3,FALSE),VLOOKUP($D15,Koordinaten!$F:$H,3,FALSE))</f>
        <v>43.769871199999997</v>
      </c>
      <c r="AM15" t="str">
        <f t="shared" si="16"/>
        <v>41,894802;12,4853384</v>
      </c>
      <c r="AN15" t="str">
        <f t="shared" si="17"/>
        <v>43,7698712;11,2555757</v>
      </c>
      <c r="AO15">
        <f t="shared" si="15"/>
        <v>2040</v>
      </c>
      <c r="AP15" s="50">
        <v>44439</v>
      </c>
      <c r="AQ15" t="s">
        <v>1437</v>
      </c>
    </row>
    <row r="16" spans="1:43" x14ac:dyDescent="0.15">
      <c r="A16" s="2" t="s">
        <v>42</v>
      </c>
      <c r="B16" s="22">
        <v>2018</v>
      </c>
      <c r="C16" s="2" t="s">
        <v>22</v>
      </c>
      <c r="D16" s="2" t="s">
        <v>1257</v>
      </c>
      <c r="E16" s="2">
        <v>15</v>
      </c>
      <c r="F16" s="2">
        <v>9</v>
      </c>
      <c r="G16" s="3" t="s">
        <v>1170</v>
      </c>
      <c r="H16" s="3" t="s">
        <v>540</v>
      </c>
      <c r="I16" s="3" t="s">
        <v>20</v>
      </c>
      <c r="J16" s="2" t="str">
        <f t="shared" si="11"/>
        <v>2020/2021/-/-/-</v>
      </c>
      <c r="K16" s="2" t="str">
        <f t="shared" si="12"/>
        <v>2027/2030/-/-/-</v>
      </c>
      <c r="L16" s="4"/>
      <c r="M16" s="2">
        <v>2021</v>
      </c>
      <c r="N16" s="2" t="str">
        <f t="shared" si="2"/>
        <v>92/92/-/-</v>
      </c>
      <c r="O16" s="2" t="s">
        <v>1170</v>
      </c>
      <c r="P16" s="2" t="s">
        <v>1629</v>
      </c>
      <c r="Q16" s="8"/>
      <c r="R16" s="8"/>
      <c r="S16" s="9">
        <f t="shared" si="13"/>
        <v>0</v>
      </c>
      <c r="T16" s="10">
        <f t="shared" si="14"/>
        <v>0</v>
      </c>
      <c r="U16" s="3">
        <v>92</v>
      </c>
      <c r="V16">
        <v>2020</v>
      </c>
      <c r="W16">
        <v>2027</v>
      </c>
      <c r="X16">
        <v>92</v>
      </c>
      <c r="Y16">
        <v>2021</v>
      </c>
      <c r="Z16">
        <v>2030</v>
      </c>
      <c r="AD16"/>
      <c r="AI16">
        <f>VLOOKUP(C16,Koordinaten!$A:$C,2,FALSE)</f>
        <v>12.4853384</v>
      </c>
      <c r="AJ16">
        <f>VLOOKUP(C16,Koordinaten!$A:$C,3,FALSE)</f>
        <v>41.894801999999999</v>
      </c>
      <c r="AK16">
        <f>IF(ISBLANK($D16),VLOOKUP(C16,Koordinaten!$A:$C,2,FALSE),VLOOKUP($D16,Koordinaten!$F:$H,2,FALSE))</f>
        <v>11.2555757</v>
      </c>
      <c r="AL16">
        <f>IF(ISBLANK($D16),VLOOKUP(C16,Koordinaten!$A:$C,3,FALSE),VLOOKUP($D16,Koordinaten!$F:$H,3,FALSE))</f>
        <v>43.769871199999997</v>
      </c>
      <c r="AM16" t="str">
        <f t="shared" si="16"/>
        <v>41,894802;12,4853384</v>
      </c>
      <c r="AN16" t="str">
        <f t="shared" si="17"/>
        <v>43,7698712;11,2555757</v>
      </c>
      <c r="AO16">
        <f t="shared" si="15"/>
        <v>2027</v>
      </c>
      <c r="AP16" s="50">
        <v>44439</v>
      </c>
      <c r="AQ16" t="s">
        <v>1659</v>
      </c>
    </row>
    <row r="17" spans="1:43" x14ac:dyDescent="0.15">
      <c r="A17" s="2" t="s">
        <v>42</v>
      </c>
      <c r="B17" s="22">
        <v>2017</v>
      </c>
      <c r="C17" s="2" t="s">
        <v>22</v>
      </c>
      <c r="D17" s="2" t="s">
        <v>1257</v>
      </c>
      <c r="E17" s="2">
        <v>6</v>
      </c>
      <c r="F17" s="2">
        <v>6</v>
      </c>
      <c r="G17" s="3" t="s">
        <v>1170</v>
      </c>
      <c r="H17" s="3" t="s">
        <v>1172</v>
      </c>
      <c r="I17" s="3" t="s">
        <v>20</v>
      </c>
      <c r="J17" s="2" t="str">
        <f t="shared" si="11"/>
        <v>2022/2024/-/-/-</v>
      </c>
      <c r="K17" s="2" t="str">
        <f t="shared" si="12"/>
        <v>2040/2043/-/-/-</v>
      </c>
      <c r="L17" s="4"/>
      <c r="M17" s="2">
        <v>2021</v>
      </c>
      <c r="N17" s="2" t="str">
        <f t="shared" si="2"/>
        <v>95/95/-/-</v>
      </c>
      <c r="O17" s="2" t="s">
        <v>1170</v>
      </c>
      <c r="P17" s="2" t="s">
        <v>1629</v>
      </c>
      <c r="Q17" s="8"/>
      <c r="R17" s="8"/>
      <c r="S17" s="9">
        <f t="shared" si="13"/>
        <v>0</v>
      </c>
      <c r="T17" s="10">
        <f t="shared" si="14"/>
        <v>0</v>
      </c>
      <c r="U17" s="3">
        <v>95</v>
      </c>
      <c r="V17">
        <v>2022</v>
      </c>
      <c r="W17">
        <v>2040</v>
      </c>
      <c r="X17">
        <v>95</v>
      </c>
      <c r="Y17">
        <v>2024</v>
      </c>
      <c r="Z17">
        <v>2043</v>
      </c>
      <c r="AD17"/>
      <c r="AI17">
        <f>VLOOKUP(C17,Koordinaten!$A:$C,2,FALSE)</f>
        <v>12.4853384</v>
      </c>
      <c r="AJ17">
        <f>VLOOKUP(C17,Koordinaten!$A:$C,3,FALSE)</f>
        <v>41.894801999999999</v>
      </c>
      <c r="AK17">
        <f>IF(ISBLANK($D17),VLOOKUP(C17,Koordinaten!$A:$C,2,FALSE),VLOOKUP($D17,Koordinaten!$F:$H,2,FALSE))</f>
        <v>11.2555757</v>
      </c>
      <c r="AL17">
        <f>IF(ISBLANK($D17),VLOOKUP(C17,Koordinaten!$A:$C,3,FALSE),VLOOKUP($D17,Koordinaten!$F:$H,3,FALSE))</f>
        <v>43.769871199999997</v>
      </c>
      <c r="AM17" t="str">
        <f t="shared" si="16"/>
        <v>41,894802;12,4853384</v>
      </c>
      <c r="AN17" t="str">
        <f t="shared" si="17"/>
        <v>43,7698712;11,2555757</v>
      </c>
      <c r="AO17">
        <f t="shared" si="15"/>
        <v>2040</v>
      </c>
      <c r="AP17" s="50">
        <v>44439</v>
      </c>
      <c r="AQ17" t="s">
        <v>1437</v>
      </c>
    </row>
    <row r="18" spans="1:43" x14ac:dyDescent="0.15">
      <c r="A18" s="2" t="s">
        <v>42</v>
      </c>
      <c r="B18" s="22">
        <v>2019</v>
      </c>
      <c r="C18" s="2" t="s">
        <v>22</v>
      </c>
      <c r="D18" s="2" t="s">
        <v>1257</v>
      </c>
      <c r="E18" s="2">
        <v>3</v>
      </c>
      <c r="F18" s="2">
        <v>3</v>
      </c>
      <c r="G18" s="3" t="s">
        <v>1170</v>
      </c>
      <c r="H18" s="3" t="s">
        <v>1639</v>
      </c>
      <c r="I18" s="3" t="s">
        <v>44</v>
      </c>
      <c r="J18" s="2" t="str">
        <f t="shared" si="11"/>
        <v>-/-/-/-/-</v>
      </c>
      <c r="K18" s="2" t="str">
        <f t="shared" si="12"/>
        <v>-/-/-/-/-</v>
      </c>
      <c r="L18" s="4"/>
      <c r="M18" s="2">
        <v>2021</v>
      </c>
      <c r="N18" s="2" t="str">
        <f t="shared" si="2"/>
        <v>-/-/-/-</v>
      </c>
      <c r="O18" s="2" t="s">
        <v>1170</v>
      </c>
      <c r="P18" s="2" t="s">
        <v>1629</v>
      </c>
      <c r="Q18" s="8"/>
      <c r="R18" s="8"/>
      <c r="S18" s="9">
        <f t="shared" si="13"/>
        <v>0</v>
      </c>
      <c r="T18" s="10">
        <f t="shared" si="14"/>
        <v>0</v>
      </c>
      <c r="U18" s="3"/>
      <c r="AD18"/>
      <c r="AI18">
        <f>VLOOKUP(C18,Koordinaten!$A:$C,2,FALSE)</f>
        <v>12.4853384</v>
      </c>
      <c r="AJ18">
        <f>VLOOKUP(C18,Koordinaten!$A:$C,3,FALSE)</f>
        <v>41.894801999999999</v>
      </c>
      <c r="AK18">
        <f>IF(ISBLANK($D18),VLOOKUP(C18,Koordinaten!$A:$C,2,FALSE),VLOOKUP($D18,Koordinaten!$F:$H,2,FALSE))</f>
        <v>11.2555757</v>
      </c>
      <c r="AL18">
        <f>IF(ISBLANK($D18),VLOOKUP(C18,Koordinaten!$A:$C,3,FALSE),VLOOKUP($D18,Koordinaten!$F:$H,3,FALSE))</f>
        <v>43.769871199999997</v>
      </c>
      <c r="AM18" t="str">
        <f t="shared" si="16"/>
        <v>41,894802;12,4853384</v>
      </c>
      <c r="AN18" t="str">
        <f t="shared" si="17"/>
        <v>43,7698712;11,2555757</v>
      </c>
      <c r="AO18">
        <f t="shared" si="15"/>
        <v>9999</v>
      </c>
      <c r="AP18" s="50">
        <v>44439</v>
      </c>
      <c r="AQ18" t="s">
        <v>1437</v>
      </c>
    </row>
    <row r="19" spans="1:43" x14ac:dyDescent="0.15">
      <c r="A19" s="2" t="s">
        <v>37</v>
      </c>
      <c r="B19" s="22">
        <v>2011</v>
      </c>
      <c r="C19" s="2" t="s">
        <v>22</v>
      </c>
      <c r="D19" s="2" t="s">
        <v>1257</v>
      </c>
      <c r="E19" s="2">
        <v>2</v>
      </c>
      <c r="F19" s="2">
        <v>2</v>
      </c>
      <c r="G19" s="3" t="s">
        <v>1038</v>
      </c>
      <c r="H19" s="3" t="s">
        <v>462</v>
      </c>
      <c r="I19" s="3" t="s">
        <v>199</v>
      </c>
      <c r="J19" s="2" t="str">
        <f t="shared" si="11"/>
        <v>-/-/-/-/-</v>
      </c>
      <c r="K19" s="2" t="str">
        <f t="shared" si="12"/>
        <v>-/-/-/-/-</v>
      </c>
      <c r="L19" s="4"/>
      <c r="M19" s="2">
        <v>2021</v>
      </c>
      <c r="N19" s="2" t="str">
        <f t="shared" si="2"/>
        <v>-/-/-/-</v>
      </c>
      <c r="O19" s="2" t="s">
        <v>1038</v>
      </c>
      <c r="P19" s="2" t="s">
        <v>1629</v>
      </c>
      <c r="Q19" s="8"/>
      <c r="R19" s="8"/>
      <c r="S19" s="9">
        <f t="shared" si="13"/>
        <v>0</v>
      </c>
      <c r="T19" s="10">
        <f t="shared" si="14"/>
        <v>0</v>
      </c>
      <c r="U19" s="3"/>
      <c r="AD19"/>
      <c r="AI19">
        <f>VLOOKUP(C19,Koordinaten!$A:$C,2,FALSE)</f>
        <v>12.4853384</v>
      </c>
      <c r="AJ19">
        <f>VLOOKUP(C19,Koordinaten!$A:$C,3,FALSE)</f>
        <v>41.894801999999999</v>
      </c>
      <c r="AK19">
        <f>IF(ISBLANK($D19),VLOOKUP(C19,Koordinaten!$A:$C,2,FALSE),VLOOKUP($D19,Koordinaten!$F:$H,2,FALSE))</f>
        <v>11.2555757</v>
      </c>
      <c r="AL19">
        <f>IF(ISBLANK($D19),VLOOKUP(C19,Koordinaten!$A:$C,3,FALSE),VLOOKUP($D19,Koordinaten!$F:$H,3,FALSE))</f>
        <v>43.769871199999997</v>
      </c>
      <c r="AM19" t="str">
        <f t="shared" si="16"/>
        <v>41,894802;12,4853384</v>
      </c>
      <c r="AN19" t="str">
        <f t="shared" si="17"/>
        <v>43,7698712;11,2555757</v>
      </c>
      <c r="AO19">
        <f t="shared" si="15"/>
        <v>9999</v>
      </c>
      <c r="AP19" s="50">
        <v>44439</v>
      </c>
      <c r="AQ19" t="s">
        <v>1437</v>
      </c>
    </row>
    <row r="20" spans="1:43" x14ac:dyDescent="0.15">
      <c r="A20" s="2" t="s">
        <v>42</v>
      </c>
      <c r="B20" s="22">
        <v>2018</v>
      </c>
      <c r="C20" s="2" t="s">
        <v>22</v>
      </c>
      <c r="D20" s="2" t="s">
        <v>1257</v>
      </c>
      <c r="E20" s="2">
        <v>12</v>
      </c>
      <c r="F20" s="2">
        <v>6</v>
      </c>
      <c r="G20" s="3" t="s">
        <v>1038</v>
      </c>
      <c r="H20" s="3" t="s">
        <v>540</v>
      </c>
      <c r="I20" s="3" t="s">
        <v>199</v>
      </c>
      <c r="J20" s="2" t="str">
        <f t="shared" si="11"/>
        <v>-/2021/-/-/-</v>
      </c>
      <c r="K20" s="2" t="str">
        <f t="shared" si="12"/>
        <v>-/2030/-/-/-</v>
      </c>
      <c r="L20" s="4"/>
      <c r="M20" s="2">
        <v>2021</v>
      </c>
      <c r="N20" s="2" t="str">
        <f t="shared" si="2"/>
        <v>-/92/-/-</v>
      </c>
      <c r="O20" s="2" t="s">
        <v>1038</v>
      </c>
      <c r="P20" s="2" t="s">
        <v>1629</v>
      </c>
      <c r="Q20" s="8"/>
      <c r="R20" s="8"/>
      <c r="S20" s="9">
        <f t="shared" si="13"/>
        <v>0</v>
      </c>
      <c r="T20" s="10">
        <f t="shared" si="14"/>
        <v>0</v>
      </c>
      <c r="U20" s="3"/>
      <c r="X20">
        <v>92</v>
      </c>
      <c r="Y20">
        <v>2021</v>
      </c>
      <c r="Z20">
        <v>2030</v>
      </c>
      <c r="AD20"/>
      <c r="AI20">
        <f>VLOOKUP(C20,Koordinaten!$A:$C,2,FALSE)</f>
        <v>12.4853384</v>
      </c>
      <c r="AJ20">
        <f>VLOOKUP(C20,Koordinaten!$A:$C,3,FALSE)</f>
        <v>41.894801999999999</v>
      </c>
      <c r="AK20">
        <f>IF(ISBLANK($D20),VLOOKUP(C20,Koordinaten!$A:$C,2,FALSE),VLOOKUP($D20,Koordinaten!$F:$H,2,FALSE))</f>
        <v>11.2555757</v>
      </c>
      <c r="AL20">
        <f>IF(ISBLANK($D20),VLOOKUP(C20,Koordinaten!$A:$C,3,FALSE),VLOOKUP($D20,Koordinaten!$F:$H,3,FALSE))</f>
        <v>43.769871199999997</v>
      </c>
      <c r="AM20" t="str">
        <f t="shared" si="16"/>
        <v>41,894802;12,4853384</v>
      </c>
      <c r="AN20" t="str">
        <f t="shared" si="17"/>
        <v>43,7698712;11,2555757</v>
      </c>
      <c r="AO20">
        <f t="shared" si="15"/>
        <v>2030</v>
      </c>
      <c r="AP20" s="50">
        <v>44439</v>
      </c>
      <c r="AQ20" t="s">
        <v>1659</v>
      </c>
    </row>
    <row r="21" spans="1:43" x14ac:dyDescent="0.15">
      <c r="A21" s="2" t="s">
        <v>42</v>
      </c>
      <c r="B21" s="22">
        <v>2018</v>
      </c>
      <c r="C21" s="2" t="s">
        <v>22</v>
      </c>
      <c r="D21" s="2" t="s">
        <v>1257</v>
      </c>
      <c r="E21" s="2">
        <v>2</v>
      </c>
      <c r="F21" s="2">
        <v>2</v>
      </c>
      <c r="G21" s="3" t="s">
        <v>1038</v>
      </c>
      <c r="H21" s="3" t="s">
        <v>1180</v>
      </c>
      <c r="I21" s="3" t="s">
        <v>984</v>
      </c>
      <c r="J21" s="2" t="str">
        <f t="shared" si="11"/>
        <v>-/2023/-/-/-</v>
      </c>
      <c r="K21" s="2" t="str">
        <f t="shared" si="12"/>
        <v>-/2029/-/-/-</v>
      </c>
      <c r="L21" s="4"/>
      <c r="M21" s="2">
        <v>2021</v>
      </c>
      <c r="N21" s="2" t="str">
        <f t="shared" si="2"/>
        <v>-/89/-/-</v>
      </c>
      <c r="O21" s="2" t="s">
        <v>1038</v>
      </c>
      <c r="P21" s="2" t="s">
        <v>1629</v>
      </c>
      <c r="Q21" s="8"/>
      <c r="R21" s="8"/>
      <c r="S21" s="9">
        <f t="shared" si="13"/>
        <v>0</v>
      </c>
      <c r="T21" s="10">
        <f t="shared" si="14"/>
        <v>0</v>
      </c>
      <c r="U21" s="3"/>
      <c r="X21">
        <v>89</v>
      </c>
      <c r="Y21">
        <v>2023</v>
      </c>
      <c r="Z21">
        <v>2029</v>
      </c>
      <c r="AD21"/>
      <c r="AI21">
        <f>VLOOKUP(C21,Koordinaten!$A:$C,2,FALSE)</f>
        <v>12.4853384</v>
      </c>
      <c r="AJ21">
        <f>VLOOKUP(C21,Koordinaten!$A:$C,3,FALSE)</f>
        <v>41.894801999999999</v>
      </c>
      <c r="AK21">
        <f>IF(ISBLANK($D21),VLOOKUP(C21,Koordinaten!$A:$C,2,FALSE),VLOOKUP($D21,Koordinaten!$F:$H,2,FALSE))</f>
        <v>11.2555757</v>
      </c>
      <c r="AL21">
        <f>IF(ISBLANK($D21),VLOOKUP(C21,Koordinaten!$A:$C,3,FALSE),VLOOKUP($D21,Koordinaten!$F:$H,3,FALSE))</f>
        <v>43.769871199999997</v>
      </c>
      <c r="AM21" t="str">
        <f t="shared" si="16"/>
        <v>41,894802;12,4853384</v>
      </c>
      <c r="AN21" t="str">
        <f t="shared" si="17"/>
        <v>43,7698712;11,2555757</v>
      </c>
      <c r="AO21">
        <f t="shared" si="15"/>
        <v>2029</v>
      </c>
      <c r="AP21" s="50">
        <v>44439</v>
      </c>
      <c r="AQ21" t="s">
        <v>1437</v>
      </c>
    </row>
    <row r="22" spans="1:43" x14ac:dyDescent="0.15">
      <c r="A22" s="2" t="s">
        <v>42</v>
      </c>
      <c r="B22" s="22">
        <v>2017</v>
      </c>
      <c r="C22" s="2" t="s">
        <v>22</v>
      </c>
      <c r="D22" s="2" t="s">
        <v>1257</v>
      </c>
      <c r="E22" s="2">
        <v>1</v>
      </c>
      <c r="F22" s="2">
        <v>1</v>
      </c>
      <c r="G22" s="3" t="s">
        <v>1038</v>
      </c>
      <c r="H22" s="3" t="s">
        <v>1039</v>
      </c>
      <c r="I22" s="3" t="s">
        <v>199</v>
      </c>
      <c r="J22" s="2" t="str">
        <f t="shared" si="11"/>
        <v>2021/2022/-/-/-</v>
      </c>
      <c r="K22" s="2" t="str">
        <f t="shared" si="12"/>
        <v>2045/2040/-/-/-</v>
      </c>
      <c r="L22" s="4"/>
      <c r="M22" s="2">
        <v>2021</v>
      </c>
      <c r="N22" s="2" t="str">
        <f t="shared" si="2"/>
        <v>96/95/-/-</v>
      </c>
      <c r="O22" s="2" t="s">
        <v>1038</v>
      </c>
      <c r="P22" s="2" t="s">
        <v>1629</v>
      </c>
      <c r="Q22" s="8"/>
      <c r="R22" s="8"/>
      <c r="S22" s="9">
        <f t="shared" si="13"/>
        <v>0</v>
      </c>
      <c r="T22" s="10">
        <f t="shared" si="14"/>
        <v>0</v>
      </c>
      <c r="U22" s="3">
        <v>96</v>
      </c>
      <c r="V22">
        <v>2021</v>
      </c>
      <c r="W22">
        <v>2045</v>
      </c>
      <c r="X22">
        <v>95</v>
      </c>
      <c r="Y22">
        <v>2022</v>
      </c>
      <c r="Z22">
        <v>2040</v>
      </c>
      <c r="AD22"/>
      <c r="AI22">
        <f>VLOOKUP(C22,Koordinaten!$A:$C,2,FALSE)</f>
        <v>12.4853384</v>
      </c>
      <c r="AJ22">
        <f>VLOOKUP(C22,Koordinaten!$A:$C,3,FALSE)</f>
        <v>41.894801999999999</v>
      </c>
      <c r="AK22">
        <f>IF(ISBLANK($D22),VLOOKUP(C22,Koordinaten!$A:$C,2,FALSE),VLOOKUP($D22,Koordinaten!$F:$H,2,FALSE))</f>
        <v>11.2555757</v>
      </c>
      <c r="AL22">
        <f>IF(ISBLANK($D22),VLOOKUP(C22,Koordinaten!$A:$C,3,FALSE),VLOOKUP($D22,Koordinaten!$F:$H,3,FALSE))</f>
        <v>43.769871199999997</v>
      </c>
      <c r="AM22" t="str">
        <f t="shared" si="16"/>
        <v>41,894802;12,4853384</v>
      </c>
      <c r="AN22" t="str">
        <f t="shared" si="17"/>
        <v>43,7698712;11,2555757</v>
      </c>
      <c r="AO22">
        <f t="shared" si="15"/>
        <v>2040</v>
      </c>
      <c r="AP22" s="50">
        <v>44439</v>
      </c>
      <c r="AQ22">
        <v>12</v>
      </c>
    </row>
    <row r="23" spans="1:43" x14ac:dyDescent="0.15">
      <c r="A23" s="2" t="s">
        <v>30</v>
      </c>
      <c r="B23" s="22">
        <v>2020</v>
      </c>
      <c r="C23" s="2" t="s">
        <v>22</v>
      </c>
      <c r="D23" s="2" t="s">
        <v>1257</v>
      </c>
      <c r="E23" s="2">
        <v>3</v>
      </c>
      <c r="F23" s="2">
        <v>3</v>
      </c>
      <c r="G23" s="3" t="s">
        <v>1038</v>
      </c>
      <c r="H23" s="3" t="s">
        <v>1638</v>
      </c>
      <c r="I23" s="3" t="s">
        <v>199</v>
      </c>
      <c r="J23" s="2" t="str">
        <f t="shared" si="11"/>
        <v>-/-/-/-/-</v>
      </c>
      <c r="K23" s="2" t="str">
        <f t="shared" si="12"/>
        <v>-/-/-/-/-</v>
      </c>
      <c r="L23" s="4"/>
      <c r="M23" s="2">
        <v>2021</v>
      </c>
      <c r="N23" s="2" t="str">
        <f t="shared" si="2"/>
        <v>-/-/-/-</v>
      </c>
      <c r="O23" s="2" t="s">
        <v>1038</v>
      </c>
      <c r="P23" s="2" t="s">
        <v>1629</v>
      </c>
      <c r="Q23" s="8"/>
      <c r="R23" s="8"/>
      <c r="S23" s="9">
        <f t="shared" si="13"/>
        <v>0</v>
      </c>
      <c r="T23" s="10">
        <f t="shared" si="14"/>
        <v>0</v>
      </c>
      <c r="U23" s="3"/>
      <c r="AD23"/>
      <c r="AI23">
        <f>VLOOKUP(C23,Koordinaten!$A:$C,2,FALSE)</f>
        <v>12.4853384</v>
      </c>
      <c r="AJ23">
        <f>VLOOKUP(C23,Koordinaten!$A:$C,3,FALSE)</f>
        <v>41.894801999999999</v>
      </c>
      <c r="AK23">
        <f>IF(ISBLANK($D23),VLOOKUP(C23,Koordinaten!$A:$C,2,FALSE),VLOOKUP($D23,Koordinaten!$F:$H,2,FALSE))</f>
        <v>11.2555757</v>
      </c>
      <c r="AL23">
        <f>IF(ISBLANK($D23),VLOOKUP(C23,Koordinaten!$A:$C,3,FALSE),VLOOKUP($D23,Koordinaten!$F:$H,3,FALSE))</f>
        <v>43.769871199999997</v>
      </c>
      <c r="AM23" t="str">
        <f t="shared" si="16"/>
        <v>41,894802;12,4853384</v>
      </c>
      <c r="AN23" t="str">
        <f t="shared" si="17"/>
        <v>43,7698712;11,2555757</v>
      </c>
      <c r="AO23">
        <f t="shared" si="15"/>
        <v>9999</v>
      </c>
      <c r="AP23" s="50">
        <v>44439</v>
      </c>
      <c r="AQ23">
        <v>6</v>
      </c>
    </row>
    <row r="24" spans="1:43" x14ac:dyDescent="0.15">
      <c r="A24" s="2" t="s">
        <v>42</v>
      </c>
      <c r="B24" s="22">
        <v>2012</v>
      </c>
      <c r="C24" s="2" t="s">
        <v>22</v>
      </c>
      <c r="D24" s="2" t="s">
        <v>1267</v>
      </c>
      <c r="E24" s="2">
        <v>2</v>
      </c>
      <c r="F24" s="2">
        <v>2</v>
      </c>
      <c r="G24" s="3" t="s">
        <v>387</v>
      </c>
      <c r="H24" s="3" t="s">
        <v>719</v>
      </c>
      <c r="I24" s="3" t="s">
        <v>366</v>
      </c>
      <c r="J24" s="2" t="str">
        <f t="shared" ref="J24" si="18">CONCATENATE(IF(ISBLANK(V24),"-",V24),"/",IF(ISBLANK(Y24),"-",Y24),"/",IF(ISBLANK(AB24),"-",AB24),"/",IF(ISBLANK(AE24),"-",AE24),"/",IF(ISBLANK(AG24),"-",AG24))</f>
        <v>-/-/-/-/-</v>
      </c>
      <c r="K24" s="2" t="str">
        <f t="shared" ref="K24" si="19">CONCATENATE(IF(ISBLANK(W24),"-",W24),"/",IF(ISBLANK(Z24),"-",Z24),"/",IF(ISBLANK(AC24),"-",AC24),"/",IF(ISBLANK(AF24),"-",AF24),"/",IF(ISBLANK(AH24),"-",AH24))</f>
        <v>-/-/-/-/-</v>
      </c>
      <c r="L24" s="4"/>
      <c r="M24" s="2">
        <v>2021</v>
      </c>
      <c r="N24" s="2" t="str">
        <f t="shared" ref="N24" si="20">CONCATENATE(IF(ISBLANK(U24),"-",U24),"/",IF(ISBLANK(X24),"-",X24),"/",IF(ISBLANK(AA24),"-",AA24),"/",IF(ISBLANK(AD24),"-",AD24))</f>
        <v>-/-/-/-</v>
      </c>
      <c r="O24" s="3" t="s">
        <v>1616</v>
      </c>
      <c r="P24" s="2" t="s">
        <v>1593</v>
      </c>
      <c r="Q24" s="3"/>
      <c r="R24" s="3"/>
      <c r="S24" s="6">
        <f t="shared" ref="S24" si="21">L24*E24</f>
        <v>0</v>
      </c>
      <c r="T24" s="7">
        <f t="shared" ref="T24" si="22">F24*L24</f>
        <v>0</v>
      </c>
      <c r="U24" s="3"/>
      <c r="V24" s="3"/>
      <c r="W24" s="3"/>
      <c r="X24" s="3"/>
      <c r="Y24" s="3"/>
      <c r="Z24" s="3"/>
      <c r="AA24" s="3"/>
      <c r="AB24" s="3"/>
      <c r="AC24" s="3"/>
      <c r="AE24" s="3"/>
      <c r="AF24" s="3"/>
      <c r="AG24" s="3"/>
      <c r="AH24" s="3"/>
      <c r="AI24">
        <f>VLOOKUP(C24,Koordinaten!$A:$C,2,FALSE)</f>
        <v>12.4853384</v>
      </c>
      <c r="AJ24">
        <f>VLOOKUP(C24,Koordinaten!$A:$C,3,FALSE)</f>
        <v>41.894801999999999</v>
      </c>
      <c r="AK24">
        <f>IF(ISBLANK($D24),VLOOKUP(C24,Koordinaten!$A:$C,2,FALSE),VLOOKUP($D24,Koordinaten!$F:$H,2,FALSE))</f>
        <v>12.490235999999999</v>
      </c>
      <c r="AL24">
        <f>IF(ISBLANK($D24),VLOOKUP(C24,Koordinaten!$A:$C,3,FALSE),VLOOKUP($D24,Koordinaten!$F:$H,3,FALSE))</f>
        <v>42.965916</v>
      </c>
      <c r="AM24" t="str">
        <f t="shared" si="16"/>
        <v>41,894802;12,4853384</v>
      </c>
      <c r="AN24" t="str">
        <f t="shared" si="17"/>
        <v>42,965916;12,490236</v>
      </c>
      <c r="AO24">
        <f t="shared" ref="AO24" si="23">MIN(IF(ISBLANK(W24),9999,W24),IF(ISBLANK(Z24),9999,Z24),IF(ISBLANK(AC24),9999,AC24),IF(ISBLANK(AF24),9999,AF24),IF(ISBLANK(AH24),9999,AH24))</f>
        <v>9999</v>
      </c>
      <c r="AP24" s="50">
        <v>44412</v>
      </c>
      <c r="AQ24">
        <v>11</v>
      </c>
    </row>
    <row r="25" spans="1:43" x14ac:dyDescent="0.15">
      <c r="A25" s="2" t="s">
        <v>30</v>
      </c>
      <c r="B25" s="22">
        <v>2019</v>
      </c>
      <c r="C25" s="2" t="s">
        <v>22</v>
      </c>
      <c r="D25" s="2" t="s">
        <v>1267</v>
      </c>
      <c r="E25" s="2">
        <v>2</v>
      </c>
      <c r="F25" s="2">
        <v>1</v>
      </c>
      <c r="G25" s="3" t="s">
        <v>387</v>
      </c>
      <c r="H25" s="3" t="s">
        <v>36</v>
      </c>
      <c r="I25" s="3" t="s">
        <v>366</v>
      </c>
      <c r="J25" s="2" t="str">
        <f t="shared" ref="J25" si="24">CONCATENATE(IF(ISBLANK(V25),"-",V25),"/",IF(ISBLANK(Y25),"-",Y25),"/",IF(ISBLANK(AB25),"-",AB25),"/",IF(ISBLANK(AE25),"-",AE25),"/",IF(ISBLANK(AG25),"-",AG25))</f>
        <v>-/-/-/-/-</v>
      </c>
      <c r="K25" s="2" t="str">
        <f t="shared" ref="K25" si="25">CONCATENATE(IF(ISBLANK(W25),"-",W25),"/",IF(ISBLANK(Z25),"-",Z25),"/",IF(ISBLANK(AC25),"-",AC25),"/",IF(ISBLANK(AF25),"-",AF25),"/",IF(ISBLANK(AH25),"-",AH25))</f>
        <v>-/-/-/-/-</v>
      </c>
      <c r="L25" s="4"/>
      <c r="M25" s="2">
        <v>2021</v>
      </c>
      <c r="N25" s="2" t="str">
        <f t="shared" ref="N25" si="26">CONCATENATE(IF(ISBLANK(U25),"-",U25),"/",IF(ISBLANK(X25),"-",X25),"/",IF(ISBLANK(AA25),"-",AA25),"/",IF(ISBLANK(AD25),"-",AD25))</f>
        <v>-/-/-/-</v>
      </c>
      <c r="O25" s="3" t="s">
        <v>1616</v>
      </c>
      <c r="P25" s="2" t="s">
        <v>1593</v>
      </c>
      <c r="Q25" s="3"/>
      <c r="R25" s="3"/>
      <c r="S25" s="6">
        <f t="shared" ref="S25" si="27">L25*E25</f>
        <v>0</v>
      </c>
      <c r="T25" s="7">
        <f t="shared" ref="T25" si="28">F25*L25</f>
        <v>0</v>
      </c>
      <c r="U25" s="3"/>
      <c r="V25" s="3"/>
      <c r="W25" s="3"/>
      <c r="X25" s="3"/>
      <c r="Y25" s="3"/>
      <c r="Z25" s="3"/>
      <c r="AA25" s="3"/>
      <c r="AB25" s="3"/>
      <c r="AC25" s="3"/>
      <c r="AE25" s="3"/>
      <c r="AF25" s="3"/>
      <c r="AG25" s="3"/>
      <c r="AH25" s="3"/>
      <c r="AI25">
        <f>VLOOKUP(C25,Koordinaten!$A:$C,2,FALSE)</f>
        <v>12.4853384</v>
      </c>
      <c r="AJ25">
        <f>VLOOKUP(C25,Koordinaten!$A:$C,3,FALSE)</f>
        <v>41.894801999999999</v>
      </c>
      <c r="AK25">
        <f>IF(ISBLANK($D25),VLOOKUP(C25,Koordinaten!$A:$C,2,FALSE),VLOOKUP($D25,Koordinaten!$F:$H,2,FALSE))</f>
        <v>12.490235999999999</v>
      </c>
      <c r="AL25">
        <f>IF(ISBLANK($D25),VLOOKUP(C25,Koordinaten!$A:$C,3,FALSE),VLOOKUP($D25,Koordinaten!$F:$H,3,FALSE))</f>
        <v>42.965916</v>
      </c>
      <c r="AM25" t="str">
        <f t="shared" si="16"/>
        <v>41,894802;12,4853384</v>
      </c>
      <c r="AN25" t="str">
        <f t="shared" si="17"/>
        <v>42,965916;12,490236</v>
      </c>
      <c r="AO25">
        <f t="shared" ref="AO25" si="29">MIN(IF(ISBLANK(W25),9999,W25),IF(ISBLANK(Z25),9999,Z25),IF(ISBLANK(AC25),9999,AC25),IF(ISBLANK(AF25),9999,AF25),IF(ISBLANK(AH25),9999,AH25))</f>
        <v>9999</v>
      </c>
      <c r="AP25" s="50">
        <v>44412</v>
      </c>
      <c r="AQ25" t="s">
        <v>1437</v>
      </c>
    </row>
    <row r="26" spans="1:43" x14ac:dyDescent="0.15">
      <c r="A26" s="2" t="s">
        <v>42</v>
      </c>
      <c r="B26" s="22">
        <v>2016</v>
      </c>
      <c r="C26" s="2" t="s">
        <v>22</v>
      </c>
      <c r="D26" s="2" t="s">
        <v>1267</v>
      </c>
      <c r="E26" s="2">
        <v>6</v>
      </c>
      <c r="F26" s="2">
        <v>4</v>
      </c>
      <c r="G26" s="3" t="s">
        <v>387</v>
      </c>
      <c r="H26" s="3" t="s">
        <v>1618</v>
      </c>
      <c r="I26" s="3" t="s">
        <v>366</v>
      </c>
      <c r="J26" s="2" t="str">
        <f t="shared" ref="J26" si="30">CONCATENATE(IF(ISBLANK(V26),"-",V26),"/",IF(ISBLANK(Y26),"-",Y26),"/",IF(ISBLANK(AB26),"-",AB26),"/",IF(ISBLANK(AE26),"-",AE26),"/",IF(ISBLANK(AG26),"-",AG26))</f>
        <v>2021/-/-/-/-</v>
      </c>
      <c r="K26" s="2" t="str">
        <f t="shared" ref="K26" si="31">CONCATENATE(IF(ISBLANK(W26),"-",W26),"/",IF(ISBLANK(Z26),"-",Z26),"/",IF(ISBLANK(AC26),"-",AC26),"/",IF(ISBLANK(AF26),"-",AF26),"/",IF(ISBLANK(AH26),"-",AH26))</f>
        <v>2038/-/-/-/-</v>
      </c>
      <c r="L26" s="4"/>
      <c r="M26" s="2">
        <v>2021</v>
      </c>
      <c r="N26" s="2" t="str">
        <f t="shared" ref="N26" si="32">CONCATENATE(IF(ISBLANK(U26),"-",U26),"/",IF(ISBLANK(X26),"-",X26),"/",IF(ISBLANK(AA26),"-",AA26),"/",IF(ISBLANK(AD26),"-",AD26))</f>
        <v>94/-/-/-</v>
      </c>
      <c r="O26" s="3" t="s">
        <v>1616</v>
      </c>
      <c r="P26" s="2" t="s">
        <v>1593</v>
      </c>
      <c r="Q26" s="3"/>
      <c r="R26" s="3"/>
      <c r="S26" s="6">
        <f t="shared" ref="S26" si="33">L26*E26</f>
        <v>0</v>
      </c>
      <c r="T26" s="7">
        <f t="shared" ref="T26" si="34">F26*L26</f>
        <v>0</v>
      </c>
      <c r="U26" s="3">
        <v>94</v>
      </c>
      <c r="V26" s="3">
        <v>2021</v>
      </c>
      <c r="W26" s="3">
        <v>2038</v>
      </c>
      <c r="X26" s="3"/>
      <c r="Y26" s="3"/>
      <c r="Z26" s="3"/>
      <c r="AA26" s="3"/>
      <c r="AB26" s="3"/>
      <c r="AC26" s="3"/>
      <c r="AE26" s="3"/>
      <c r="AF26" s="3"/>
      <c r="AG26" s="3"/>
      <c r="AH26" s="3"/>
      <c r="AI26">
        <f>VLOOKUP(C26,Koordinaten!$A:$C,2,FALSE)</f>
        <v>12.4853384</v>
      </c>
      <c r="AJ26">
        <f>VLOOKUP(C26,Koordinaten!$A:$C,3,FALSE)</f>
        <v>41.894801999999999</v>
      </c>
      <c r="AK26">
        <f>IF(ISBLANK($D26),VLOOKUP(C26,Koordinaten!$A:$C,2,FALSE),VLOOKUP($D26,Koordinaten!$F:$H,2,FALSE))</f>
        <v>12.490235999999999</v>
      </c>
      <c r="AL26">
        <f>IF(ISBLANK($D26),VLOOKUP(C26,Koordinaten!$A:$C,3,FALSE),VLOOKUP($D26,Koordinaten!$F:$H,3,FALSE))</f>
        <v>42.965916</v>
      </c>
      <c r="AM26" t="str">
        <f t="shared" si="16"/>
        <v>41,894802;12,4853384</v>
      </c>
      <c r="AN26" t="str">
        <f t="shared" si="17"/>
        <v>42,965916;12,490236</v>
      </c>
      <c r="AO26">
        <f t="shared" ref="AO26" si="35">MIN(IF(ISBLANK(W26),9999,W26),IF(ISBLANK(Z26),9999,Z26),IF(ISBLANK(AC26),9999,AC26),IF(ISBLANK(AF26),9999,AF26),IF(ISBLANK(AH26),9999,AH26))</f>
        <v>2038</v>
      </c>
      <c r="AP26" s="50">
        <v>44412</v>
      </c>
      <c r="AQ26" t="s">
        <v>1437</v>
      </c>
    </row>
    <row r="27" spans="1:43" x14ac:dyDescent="0.15">
      <c r="A27" s="2" t="s">
        <v>1256</v>
      </c>
      <c r="B27" s="22">
        <v>2016</v>
      </c>
      <c r="C27" s="2" t="s">
        <v>22</v>
      </c>
      <c r="D27" s="2" t="s">
        <v>1267</v>
      </c>
      <c r="E27" s="2">
        <v>1</v>
      </c>
      <c r="F27" s="2">
        <v>1</v>
      </c>
      <c r="G27" s="3" t="s">
        <v>387</v>
      </c>
      <c r="H27" s="3" t="s">
        <v>1618</v>
      </c>
      <c r="I27" s="3" t="s">
        <v>366</v>
      </c>
      <c r="J27" s="2" t="str">
        <f t="shared" ref="J27:J30" si="36">CONCATENATE(IF(ISBLANK(V27),"-",V27),"/",IF(ISBLANK(Y27),"-",Y27),"/",IF(ISBLANK(AB27),"-",AB27),"/",IF(ISBLANK(AE27),"-",AE27),"/",IF(ISBLANK(AG27),"-",AG27))</f>
        <v>2021/-/-/-/-</v>
      </c>
      <c r="K27" s="2" t="str">
        <f t="shared" ref="K27:K30" si="37">CONCATENATE(IF(ISBLANK(W27),"-",W27),"/",IF(ISBLANK(Z27),"-",Z27),"/",IF(ISBLANK(AC27),"-",AC27),"/",IF(ISBLANK(AF27),"-",AF27),"/",IF(ISBLANK(AH27),"-",AH27))</f>
        <v>2038/-/-/-/-</v>
      </c>
      <c r="L27" s="4"/>
      <c r="M27" s="2">
        <v>2021</v>
      </c>
      <c r="N27" s="2" t="str">
        <f t="shared" ref="N27:N30" si="38">CONCATENATE(IF(ISBLANK(U27),"-",U27),"/",IF(ISBLANK(X27),"-",X27),"/",IF(ISBLANK(AA27),"-",AA27),"/",IF(ISBLANK(AD27),"-",AD27))</f>
        <v>94/-/-/-</v>
      </c>
      <c r="O27" s="3" t="s">
        <v>1616</v>
      </c>
      <c r="P27" s="2" t="s">
        <v>1593</v>
      </c>
      <c r="Q27" s="3"/>
      <c r="R27" s="3"/>
      <c r="S27" s="6">
        <f t="shared" ref="S27:S30" si="39">L27*E27</f>
        <v>0</v>
      </c>
      <c r="T27" s="7">
        <f t="shared" ref="T27:T30" si="40">F27*L27</f>
        <v>0</v>
      </c>
      <c r="U27" s="3">
        <v>94</v>
      </c>
      <c r="V27" s="3">
        <v>2021</v>
      </c>
      <c r="W27" s="3">
        <v>2038</v>
      </c>
      <c r="X27" s="3"/>
      <c r="Y27" s="3"/>
      <c r="Z27" s="3"/>
      <c r="AA27" s="3"/>
      <c r="AB27" s="3"/>
      <c r="AC27" s="3"/>
      <c r="AE27" s="3"/>
      <c r="AF27" s="3"/>
      <c r="AG27" s="3"/>
      <c r="AH27" s="3"/>
      <c r="AI27">
        <f>VLOOKUP(C27,Koordinaten!$A:$C,2,FALSE)</f>
        <v>12.4853384</v>
      </c>
      <c r="AJ27">
        <f>VLOOKUP(C27,Koordinaten!$A:$C,3,FALSE)</f>
        <v>41.894801999999999</v>
      </c>
      <c r="AK27">
        <f>IF(ISBLANK($D27),VLOOKUP(C27,Koordinaten!$A:$C,2,FALSE),VLOOKUP($D27,Koordinaten!$F:$H,2,FALSE))</f>
        <v>12.490235999999999</v>
      </c>
      <c r="AL27">
        <f>IF(ISBLANK($D27),VLOOKUP(C27,Koordinaten!$A:$C,3,FALSE),VLOOKUP($D27,Koordinaten!$F:$H,3,FALSE))</f>
        <v>42.965916</v>
      </c>
      <c r="AM27" t="str">
        <f t="shared" si="16"/>
        <v>41,894802;12,4853384</v>
      </c>
      <c r="AN27" t="str">
        <f t="shared" si="17"/>
        <v>42,965916;12,490236</v>
      </c>
      <c r="AO27">
        <f t="shared" ref="AO27:AO30" si="41">MIN(IF(ISBLANK(W27),9999,W27),IF(ISBLANK(Z27),9999,Z27),IF(ISBLANK(AC27),9999,AC27),IF(ISBLANK(AF27),9999,AF27),IF(ISBLANK(AH27),9999,AH27))</f>
        <v>2038</v>
      </c>
      <c r="AP27" s="50">
        <v>44412</v>
      </c>
      <c r="AQ27" t="s">
        <v>1437</v>
      </c>
    </row>
    <row r="28" spans="1:43" x14ac:dyDescent="0.15">
      <c r="A28" s="2" t="s">
        <v>42</v>
      </c>
      <c r="B28" s="22">
        <v>2017</v>
      </c>
      <c r="C28" s="2" t="s">
        <v>22</v>
      </c>
      <c r="D28" s="2" t="s">
        <v>1267</v>
      </c>
      <c r="E28" s="2">
        <v>1</v>
      </c>
      <c r="F28" s="2">
        <v>1</v>
      </c>
      <c r="G28" s="3" t="s">
        <v>387</v>
      </c>
      <c r="H28" s="3" t="s">
        <v>269</v>
      </c>
      <c r="I28" s="3" t="s">
        <v>366</v>
      </c>
      <c r="J28" s="2" t="str">
        <f t="shared" si="36"/>
        <v>-/-/-/-/-</v>
      </c>
      <c r="K28" s="2" t="str">
        <f t="shared" si="37"/>
        <v>-/-/-/-/-</v>
      </c>
      <c r="L28" s="4"/>
      <c r="M28" s="2">
        <v>2021</v>
      </c>
      <c r="N28" s="2" t="str">
        <f t="shared" si="38"/>
        <v>-/-/-/-</v>
      </c>
      <c r="O28" s="3" t="s">
        <v>1616</v>
      </c>
      <c r="P28" s="2" t="s">
        <v>1593</v>
      </c>
      <c r="Q28" s="3"/>
      <c r="R28" s="3"/>
      <c r="S28" s="6">
        <f t="shared" si="39"/>
        <v>0</v>
      </c>
      <c r="T28" s="7">
        <f t="shared" si="40"/>
        <v>0</v>
      </c>
      <c r="U28" s="3"/>
      <c r="V28" s="3"/>
      <c r="W28" s="3"/>
      <c r="X28" s="3"/>
      <c r="Y28" s="3"/>
      <c r="Z28" s="3"/>
      <c r="AA28" s="3"/>
      <c r="AB28" s="3"/>
      <c r="AC28" s="3"/>
      <c r="AE28" s="3"/>
      <c r="AF28" s="3"/>
      <c r="AG28" s="3"/>
      <c r="AH28" s="3"/>
      <c r="AI28">
        <f>VLOOKUP(C28,Koordinaten!$A:$C,2,FALSE)</f>
        <v>12.4853384</v>
      </c>
      <c r="AJ28">
        <f>VLOOKUP(C28,Koordinaten!$A:$C,3,FALSE)</f>
        <v>41.894801999999999</v>
      </c>
      <c r="AK28">
        <f>IF(ISBLANK($D28),VLOOKUP(C28,Koordinaten!$A:$C,2,FALSE),VLOOKUP($D28,Koordinaten!$F:$H,2,FALSE))</f>
        <v>12.490235999999999</v>
      </c>
      <c r="AL28">
        <f>IF(ISBLANK($D28),VLOOKUP(C28,Koordinaten!$A:$C,3,FALSE),VLOOKUP($D28,Koordinaten!$F:$H,3,FALSE))</f>
        <v>42.965916</v>
      </c>
      <c r="AM28" t="str">
        <f t="shared" si="16"/>
        <v>41,894802;12,4853384</v>
      </c>
      <c r="AN28" t="str">
        <f t="shared" si="17"/>
        <v>42,965916;12,490236</v>
      </c>
      <c r="AO28">
        <f t="shared" si="41"/>
        <v>9999</v>
      </c>
      <c r="AP28" s="50">
        <v>44412</v>
      </c>
      <c r="AQ28" t="s">
        <v>1437</v>
      </c>
    </row>
    <row r="29" spans="1:43" x14ac:dyDescent="0.15">
      <c r="A29" s="2" t="s">
        <v>42</v>
      </c>
      <c r="B29" s="22">
        <v>2015</v>
      </c>
      <c r="C29" s="2" t="s">
        <v>22</v>
      </c>
      <c r="D29" s="2" t="s">
        <v>1267</v>
      </c>
      <c r="E29" s="2">
        <v>1</v>
      </c>
      <c r="F29" s="2">
        <v>1</v>
      </c>
      <c r="G29" s="3" t="s">
        <v>387</v>
      </c>
      <c r="H29" s="3" t="s">
        <v>1617</v>
      </c>
      <c r="I29" s="3" t="s">
        <v>366</v>
      </c>
      <c r="J29" s="2" t="str">
        <f t="shared" si="36"/>
        <v>2022/-/-/-/-</v>
      </c>
      <c r="K29" s="2" t="str">
        <f t="shared" si="37"/>
        <v>2040/-/-/-/-</v>
      </c>
      <c r="L29" s="4"/>
      <c r="M29" s="2">
        <v>2021</v>
      </c>
      <c r="N29" s="2" t="str">
        <f t="shared" si="38"/>
        <v>96/-/-/-</v>
      </c>
      <c r="O29" s="3" t="s">
        <v>1616</v>
      </c>
      <c r="P29" s="2" t="s">
        <v>1593</v>
      </c>
      <c r="Q29" s="3"/>
      <c r="R29" s="3"/>
      <c r="S29" s="6">
        <f t="shared" si="39"/>
        <v>0</v>
      </c>
      <c r="T29" s="7">
        <f t="shared" si="40"/>
        <v>0</v>
      </c>
      <c r="U29" s="3">
        <v>96</v>
      </c>
      <c r="V29" s="3">
        <v>2022</v>
      </c>
      <c r="W29" s="3">
        <v>2040</v>
      </c>
      <c r="X29" s="3"/>
      <c r="Y29" s="3"/>
      <c r="Z29" s="3"/>
      <c r="AA29" s="3"/>
      <c r="AB29" s="3"/>
      <c r="AC29" s="3"/>
      <c r="AE29" s="3"/>
      <c r="AF29" s="3"/>
      <c r="AG29" s="3"/>
      <c r="AH29" s="3"/>
      <c r="AI29">
        <f>VLOOKUP(C29,Koordinaten!$A:$C,2,FALSE)</f>
        <v>12.4853384</v>
      </c>
      <c r="AJ29">
        <f>VLOOKUP(C29,Koordinaten!$A:$C,3,FALSE)</f>
        <v>41.894801999999999</v>
      </c>
      <c r="AK29">
        <f>IF(ISBLANK($D29),VLOOKUP(C29,Koordinaten!$A:$C,2,FALSE),VLOOKUP($D29,Koordinaten!$F:$H,2,FALSE))</f>
        <v>12.490235999999999</v>
      </c>
      <c r="AL29">
        <f>IF(ISBLANK($D29),VLOOKUP(C29,Koordinaten!$A:$C,3,FALSE),VLOOKUP($D29,Koordinaten!$F:$H,3,FALSE))</f>
        <v>42.965916</v>
      </c>
      <c r="AM29" t="str">
        <f t="shared" si="16"/>
        <v>41,894802;12,4853384</v>
      </c>
      <c r="AN29" t="str">
        <f t="shared" si="17"/>
        <v>42,965916;12,490236</v>
      </c>
      <c r="AO29">
        <f t="shared" si="41"/>
        <v>2040</v>
      </c>
      <c r="AP29" s="50">
        <v>44412</v>
      </c>
      <c r="AQ29" t="s">
        <v>1437</v>
      </c>
    </row>
    <row r="30" spans="1:43" x14ac:dyDescent="0.15">
      <c r="A30" s="2" t="s">
        <v>42</v>
      </c>
      <c r="B30" s="22">
        <v>2015</v>
      </c>
      <c r="C30" s="2" t="s">
        <v>22</v>
      </c>
      <c r="D30" s="2" t="s">
        <v>1267</v>
      </c>
      <c r="E30" s="2">
        <v>6</v>
      </c>
      <c r="F30" s="2">
        <v>3</v>
      </c>
      <c r="G30" s="3" t="s">
        <v>387</v>
      </c>
      <c r="H30" s="3" t="s">
        <v>1617</v>
      </c>
      <c r="I30" s="3" t="s">
        <v>366</v>
      </c>
      <c r="J30" s="2" t="str">
        <f t="shared" si="36"/>
        <v>2022/-/-/-/-</v>
      </c>
      <c r="K30" s="2" t="str">
        <f t="shared" si="37"/>
        <v>2040/-/-/-/-</v>
      </c>
      <c r="L30" s="4"/>
      <c r="M30" s="2">
        <v>2021</v>
      </c>
      <c r="N30" s="2" t="str">
        <f t="shared" si="38"/>
        <v>96/-/-/-</v>
      </c>
      <c r="O30" s="2" t="s">
        <v>1615</v>
      </c>
      <c r="P30" s="2" t="s">
        <v>1593</v>
      </c>
      <c r="Q30" s="3"/>
      <c r="R30" s="3"/>
      <c r="S30" s="6">
        <f t="shared" si="39"/>
        <v>0</v>
      </c>
      <c r="T30" s="7">
        <f t="shared" si="40"/>
        <v>0</v>
      </c>
      <c r="U30" s="3">
        <v>96</v>
      </c>
      <c r="V30" s="3">
        <v>2022</v>
      </c>
      <c r="W30" s="3">
        <v>2040</v>
      </c>
      <c r="X30" s="3"/>
      <c r="Y30" s="3"/>
      <c r="Z30" s="3"/>
      <c r="AA30" s="3"/>
      <c r="AB30" s="3"/>
      <c r="AC30" s="3"/>
      <c r="AE30" s="3"/>
      <c r="AF30" s="3"/>
      <c r="AG30" s="3"/>
      <c r="AH30" s="3"/>
      <c r="AI30">
        <f>VLOOKUP(C30,Koordinaten!$A:$C,2,FALSE)</f>
        <v>12.4853384</v>
      </c>
      <c r="AJ30">
        <f>VLOOKUP(C30,Koordinaten!$A:$C,3,FALSE)</f>
        <v>41.894801999999999</v>
      </c>
      <c r="AK30">
        <f>IF(ISBLANK($D30),VLOOKUP(C30,Koordinaten!$A:$C,2,FALSE),VLOOKUP($D30,Koordinaten!$F:$H,2,FALSE))</f>
        <v>12.490235999999999</v>
      </c>
      <c r="AL30">
        <f>IF(ISBLANK($D30),VLOOKUP(C30,Koordinaten!$A:$C,3,FALSE),VLOOKUP($D30,Koordinaten!$F:$H,3,FALSE))</f>
        <v>42.965916</v>
      </c>
      <c r="AM30" t="str">
        <f t="shared" si="16"/>
        <v>41,894802;12,4853384</v>
      </c>
      <c r="AN30" t="str">
        <f t="shared" si="17"/>
        <v>42,965916;12,490236</v>
      </c>
      <c r="AO30">
        <f t="shared" si="41"/>
        <v>2040</v>
      </c>
      <c r="AP30" s="50">
        <v>44412</v>
      </c>
      <c r="AQ30" t="s">
        <v>1437</v>
      </c>
    </row>
    <row r="31" spans="1:43" x14ac:dyDescent="0.15">
      <c r="A31" s="2" t="s">
        <v>42</v>
      </c>
      <c r="B31" s="22">
        <v>2012</v>
      </c>
      <c r="C31" s="2" t="s">
        <v>22</v>
      </c>
      <c r="D31" s="2" t="s">
        <v>1267</v>
      </c>
      <c r="E31" s="2">
        <v>2</v>
      </c>
      <c r="F31" s="2">
        <v>1</v>
      </c>
      <c r="G31" s="3" t="s">
        <v>364</v>
      </c>
      <c r="H31" s="3" t="s">
        <v>365</v>
      </c>
      <c r="I31" s="3" t="s">
        <v>366</v>
      </c>
      <c r="J31" s="2" t="str">
        <f t="shared" ref="J31:J34" si="42">CONCATENATE(IF(ISBLANK(V31),"-",V31),"/",IF(ISBLANK(Y31),"-",Y31),"/",IF(ISBLANK(AB31),"-",AB31),"/",IF(ISBLANK(AE31),"-",AE31),"/",IF(ISBLANK(AG31),"-",AG31))</f>
        <v>-/-/-/-/-</v>
      </c>
      <c r="K31" s="2" t="str">
        <f t="shared" ref="K31:K34" si="43">CONCATENATE(IF(ISBLANK(W31),"-",W31),"/",IF(ISBLANK(Z31),"-",Z31),"/",IF(ISBLANK(AC31),"-",AC31),"/",IF(ISBLANK(AF31),"-",AF31),"/",IF(ISBLANK(AH31),"-",AH31))</f>
        <v>-/-/-/-/-</v>
      </c>
      <c r="L31" s="4"/>
      <c r="M31" s="2">
        <v>2021</v>
      </c>
      <c r="N31" s="2" t="str">
        <f t="shared" ref="N31:N34" si="44">CONCATENATE(IF(ISBLANK(U31),"-",U31),"/",IF(ISBLANK(X31),"-",X31),"/",IF(ISBLANK(AA31),"-",AA31),"/",IF(ISBLANK(AD31),"-",AD31))</f>
        <v>-/-/-/-</v>
      </c>
      <c r="O31" s="2" t="s">
        <v>1615</v>
      </c>
      <c r="P31" s="2" t="s">
        <v>1593</v>
      </c>
      <c r="Q31" s="3"/>
      <c r="R31" s="3"/>
      <c r="S31" s="6">
        <f t="shared" ref="S31:S34" si="45">L31*E31</f>
        <v>0</v>
      </c>
      <c r="T31" s="7">
        <f t="shared" ref="T31:T34" si="46">F31*L31</f>
        <v>0</v>
      </c>
      <c r="U31" s="3"/>
      <c r="V31" s="3"/>
      <c r="W31" s="3"/>
      <c r="X31" s="3"/>
      <c r="Y31" s="3"/>
      <c r="Z31" s="3"/>
      <c r="AA31" s="3"/>
      <c r="AB31" s="3"/>
      <c r="AC31" s="3"/>
      <c r="AE31" s="3"/>
      <c r="AF31" s="3"/>
      <c r="AG31" s="3"/>
      <c r="AH31" s="3"/>
      <c r="AI31">
        <f>VLOOKUP(C31,Koordinaten!$A:$C,2,FALSE)</f>
        <v>12.4853384</v>
      </c>
      <c r="AJ31">
        <f>VLOOKUP(C31,Koordinaten!$A:$C,3,FALSE)</f>
        <v>41.894801999999999</v>
      </c>
      <c r="AK31">
        <f>IF(ISBLANK($D31),VLOOKUP(C31,Koordinaten!$A:$C,2,FALSE),VLOOKUP($D31,Koordinaten!$F:$H,2,FALSE))</f>
        <v>12.490235999999999</v>
      </c>
      <c r="AL31">
        <f>IF(ISBLANK($D31),VLOOKUP(C31,Koordinaten!$A:$C,3,FALSE),VLOOKUP($D31,Koordinaten!$F:$H,3,FALSE))</f>
        <v>42.965916</v>
      </c>
      <c r="AM31" t="str">
        <f t="shared" si="16"/>
        <v>41,894802;12,4853384</v>
      </c>
      <c r="AN31" t="str">
        <f t="shared" si="17"/>
        <v>42,965916;12,490236</v>
      </c>
      <c r="AO31">
        <f t="shared" ref="AO31:AO34" si="47">MIN(IF(ISBLANK(W31),9999,W31),IF(ISBLANK(Z31),9999,Z31),IF(ISBLANK(AC31),9999,AC31),IF(ISBLANK(AF31),9999,AF31),IF(ISBLANK(AH31),9999,AH31))</f>
        <v>9999</v>
      </c>
      <c r="AP31" s="50">
        <v>44412</v>
      </c>
      <c r="AQ31" t="s">
        <v>1437</v>
      </c>
    </row>
    <row r="32" spans="1:43" x14ac:dyDescent="0.15">
      <c r="A32" s="2" t="s">
        <v>42</v>
      </c>
      <c r="B32" s="22">
        <v>2014</v>
      </c>
      <c r="C32" s="2" t="s">
        <v>22</v>
      </c>
      <c r="D32" s="2" t="s">
        <v>1269</v>
      </c>
      <c r="E32" s="2">
        <v>1</v>
      </c>
      <c r="F32" s="2">
        <v>1</v>
      </c>
      <c r="G32" s="3" t="s">
        <v>1624</v>
      </c>
      <c r="H32" s="3" t="s">
        <v>1623</v>
      </c>
      <c r="I32" s="3" t="s">
        <v>1614</v>
      </c>
      <c r="J32" s="2" t="str">
        <f t="shared" si="42"/>
        <v>-/-/-/-/-</v>
      </c>
      <c r="K32" s="2" t="str">
        <f t="shared" si="43"/>
        <v>-/-/-/-/-</v>
      </c>
      <c r="L32" s="4"/>
      <c r="M32" s="2">
        <v>2021</v>
      </c>
      <c r="N32" s="2" t="str">
        <f t="shared" si="44"/>
        <v>-/-/-/-</v>
      </c>
      <c r="O32" s="2" t="s">
        <v>1613</v>
      </c>
      <c r="P32" s="2" t="s">
        <v>1593</v>
      </c>
      <c r="Q32" s="3"/>
      <c r="R32" s="3"/>
      <c r="S32" s="6">
        <f t="shared" si="45"/>
        <v>0</v>
      </c>
      <c r="T32" s="7">
        <f t="shared" si="46"/>
        <v>0</v>
      </c>
      <c r="U32" s="3"/>
      <c r="V32" s="3"/>
      <c r="W32" s="3"/>
      <c r="X32" s="3"/>
      <c r="Y32" s="3"/>
      <c r="Z32" s="3"/>
      <c r="AA32" s="3"/>
      <c r="AB32" s="3"/>
      <c r="AC32" s="3"/>
      <c r="AE32" s="3"/>
      <c r="AF32" s="3"/>
      <c r="AG32" s="3"/>
      <c r="AH32" s="3"/>
      <c r="AI32">
        <f>VLOOKUP(C32,Koordinaten!$A:$C,2,FALSE)</f>
        <v>12.4853384</v>
      </c>
      <c r="AJ32">
        <f>VLOOKUP(C32,Koordinaten!$A:$C,3,FALSE)</f>
        <v>41.894801999999999</v>
      </c>
      <c r="AK32">
        <f>IF(ISBLANK($D32),VLOOKUP(C32,Koordinaten!$A:$C,2,FALSE),VLOOKUP($D32,Koordinaten!$F:$H,2,FALSE))</f>
        <v>16.621002699999998</v>
      </c>
      <c r="AL32">
        <f>IF(ISBLANK($D32),VLOOKUP(C32,Koordinaten!$A:$C,3,FALSE),VLOOKUP($D32,Koordinaten!$F:$H,3,FALSE))</f>
        <v>40.984253899999999</v>
      </c>
      <c r="AM32" t="str">
        <f t="shared" si="16"/>
        <v>41,894802;12,4853384</v>
      </c>
      <c r="AN32" t="str">
        <f t="shared" si="17"/>
        <v>40,9842539;16,6210027</v>
      </c>
      <c r="AO32">
        <f t="shared" si="47"/>
        <v>9999</v>
      </c>
      <c r="AP32" s="50">
        <v>44412</v>
      </c>
      <c r="AQ32" t="s">
        <v>1437</v>
      </c>
    </row>
    <row r="33" spans="1:43" x14ac:dyDescent="0.15">
      <c r="A33" s="2" t="s">
        <v>42</v>
      </c>
      <c r="B33" s="22">
        <v>2015</v>
      </c>
      <c r="C33" s="2" t="s">
        <v>22</v>
      </c>
      <c r="D33" s="2" t="s">
        <v>1269</v>
      </c>
      <c r="E33" s="2">
        <v>1</v>
      </c>
      <c r="F33" s="2">
        <v>1</v>
      </c>
      <c r="G33" s="3" t="s">
        <v>1619</v>
      </c>
      <c r="H33" s="3" t="s">
        <v>1621</v>
      </c>
      <c r="I33" s="3" t="s">
        <v>186</v>
      </c>
      <c r="J33" s="2" t="str">
        <f t="shared" si="42"/>
        <v>-/-/-/-/-</v>
      </c>
      <c r="K33" s="2" t="str">
        <f t="shared" si="43"/>
        <v>-/-/-/-/-</v>
      </c>
      <c r="L33" s="4"/>
      <c r="M33" s="2">
        <v>2021</v>
      </c>
      <c r="N33" s="2" t="str">
        <f t="shared" si="44"/>
        <v>-/-/-/-</v>
      </c>
      <c r="O33" s="2" t="s">
        <v>1613</v>
      </c>
      <c r="P33" s="2" t="s">
        <v>1593</v>
      </c>
      <c r="Q33" s="3"/>
      <c r="R33" s="3"/>
      <c r="S33" s="6">
        <f t="shared" si="45"/>
        <v>0</v>
      </c>
      <c r="T33" s="7">
        <f t="shared" si="46"/>
        <v>0</v>
      </c>
      <c r="U33" s="3"/>
      <c r="V33" s="3"/>
      <c r="W33" s="3"/>
      <c r="X33" s="3"/>
      <c r="Y33" s="3"/>
      <c r="Z33" s="3"/>
      <c r="AA33" s="3"/>
      <c r="AB33" s="3"/>
      <c r="AC33" s="3"/>
      <c r="AE33" s="3"/>
      <c r="AF33" s="3"/>
      <c r="AG33" s="3"/>
      <c r="AH33" s="3"/>
      <c r="AI33">
        <f>VLOOKUP(C33,Koordinaten!$A:$C,2,FALSE)</f>
        <v>12.4853384</v>
      </c>
      <c r="AJ33">
        <f>VLOOKUP(C33,Koordinaten!$A:$C,3,FALSE)</f>
        <v>41.894801999999999</v>
      </c>
      <c r="AK33">
        <f>IF(ISBLANK($D33),VLOOKUP(C33,Koordinaten!$A:$C,2,FALSE),VLOOKUP($D33,Koordinaten!$F:$H,2,FALSE))</f>
        <v>16.621002699999998</v>
      </c>
      <c r="AL33">
        <f>IF(ISBLANK($D33),VLOOKUP(C33,Koordinaten!$A:$C,3,FALSE),VLOOKUP($D33,Koordinaten!$F:$H,3,FALSE))</f>
        <v>40.984253899999999</v>
      </c>
      <c r="AM33" t="str">
        <f t="shared" si="16"/>
        <v>41,894802;12,4853384</v>
      </c>
      <c r="AN33" t="str">
        <f t="shared" si="17"/>
        <v>40,9842539;16,6210027</v>
      </c>
      <c r="AO33">
        <f t="shared" si="47"/>
        <v>9999</v>
      </c>
      <c r="AP33" s="50">
        <v>44412</v>
      </c>
      <c r="AQ33">
        <v>14</v>
      </c>
    </row>
    <row r="34" spans="1:43" x14ac:dyDescent="0.15">
      <c r="A34" s="2" t="s">
        <v>42</v>
      </c>
      <c r="B34" s="22">
        <v>2015</v>
      </c>
      <c r="C34" s="2" t="s">
        <v>22</v>
      </c>
      <c r="D34" s="2" t="s">
        <v>1269</v>
      </c>
      <c r="E34" s="2">
        <v>1</v>
      </c>
      <c r="F34" s="2">
        <v>1</v>
      </c>
      <c r="G34" s="3" t="s">
        <v>1619</v>
      </c>
      <c r="H34" s="3" t="s">
        <v>1620</v>
      </c>
      <c r="I34" s="3" t="s">
        <v>186</v>
      </c>
      <c r="J34" s="2" t="str">
        <f t="shared" si="42"/>
        <v>-/-/-/-/-</v>
      </c>
      <c r="K34" s="2" t="str">
        <f t="shared" si="43"/>
        <v>-/-/-/-/-</v>
      </c>
      <c r="L34" s="4"/>
      <c r="M34" s="2">
        <v>2021</v>
      </c>
      <c r="N34" s="2" t="str">
        <f t="shared" si="44"/>
        <v>-/-/-/-</v>
      </c>
      <c r="O34" s="2" t="s">
        <v>1613</v>
      </c>
      <c r="P34" s="2" t="s">
        <v>1593</v>
      </c>
      <c r="Q34" s="3"/>
      <c r="R34" s="3"/>
      <c r="S34" s="6">
        <f t="shared" si="45"/>
        <v>0</v>
      </c>
      <c r="T34" s="7">
        <f t="shared" si="46"/>
        <v>0</v>
      </c>
      <c r="U34" s="3"/>
      <c r="V34" s="3"/>
      <c r="W34" s="3"/>
      <c r="X34" s="3"/>
      <c r="Y34" s="3"/>
      <c r="Z34" s="3"/>
      <c r="AA34" s="3"/>
      <c r="AB34" s="3"/>
      <c r="AC34" s="3"/>
      <c r="AE34" s="3"/>
      <c r="AF34" s="3"/>
      <c r="AG34" s="3"/>
      <c r="AH34" s="3"/>
      <c r="AI34">
        <f>VLOOKUP(C34,Koordinaten!$A:$C,2,FALSE)</f>
        <v>12.4853384</v>
      </c>
      <c r="AJ34">
        <f>VLOOKUP(C34,Koordinaten!$A:$C,3,FALSE)</f>
        <v>41.894801999999999</v>
      </c>
      <c r="AK34">
        <f>IF(ISBLANK($D34),VLOOKUP(C34,Koordinaten!$A:$C,2,FALSE),VLOOKUP($D34,Koordinaten!$F:$H,2,FALSE))</f>
        <v>16.621002699999998</v>
      </c>
      <c r="AL34">
        <f>IF(ISBLANK($D34),VLOOKUP(C34,Koordinaten!$A:$C,3,FALSE),VLOOKUP($D34,Koordinaten!$F:$H,3,FALSE))</f>
        <v>40.984253899999999</v>
      </c>
      <c r="AM34" t="str">
        <f t="shared" si="16"/>
        <v>41,894802;12,4853384</v>
      </c>
      <c r="AN34" t="str">
        <f t="shared" si="17"/>
        <v>40,9842539;16,6210027</v>
      </c>
      <c r="AO34">
        <f t="shared" si="47"/>
        <v>9999</v>
      </c>
      <c r="AP34" s="50">
        <v>44412</v>
      </c>
      <c r="AQ34">
        <v>14</v>
      </c>
    </row>
    <row r="35" spans="1:43" x14ac:dyDescent="0.15">
      <c r="A35" s="2" t="s">
        <v>37</v>
      </c>
      <c r="B35" s="22">
        <v>2015</v>
      </c>
      <c r="C35" s="2" t="s">
        <v>22</v>
      </c>
      <c r="D35" s="2" t="s">
        <v>1269</v>
      </c>
      <c r="E35" s="2">
        <v>1</v>
      </c>
      <c r="F35" s="2">
        <v>1</v>
      </c>
      <c r="G35" s="3" t="s">
        <v>1625</v>
      </c>
      <c r="H35" s="3" t="s">
        <v>1626</v>
      </c>
      <c r="I35" s="3" t="s">
        <v>186</v>
      </c>
      <c r="J35" s="2" t="str">
        <f t="shared" ref="J35:J36" si="48">CONCATENATE(IF(ISBLANK(V35),"-",V35),"/",IF(ISBLANK(Y35),"-",Y35),"/",IF(ISBLANK(AB35),"-",AB35),"/",IF(ISBLANK(AE35),"-",AE35),"/",IF(ISBLANK(AG35),"-",AG35))</f>
        <v>-/-/-/-/-</v>
      </c>
      <c r="K35" s="2" t="str">
        <f t="shared" ref="K35:K36" si="49">CONCATENATE(IF(ISBLANK(W35),"-",W35),"/",IF(ISBLANK(Z35),"-",Z35),"/",IF(ISBLANK(AC35),"-",AC35),"/",IF(ISBLANK(AF35),"-",AF35),"/",IF(ISBLANK(AH35),"-",AH35))</f>
        <v>-/-/-/-/-</v>
      </c>
      <c r="L35" s="4"/>
      <c r="M35" s="2">
        <v>2021</v>
      </c>
      <c r="N35" s="2" t="str">
        <f t="shared" ref="N35:N36" si="50">CONCATENATE(IF(ISBLANK(U35),"-",U35),"/",IF(ISBLANK(X35),"-",X35),"/",IF(ISBLANK(AA35),"-",AA35),"/",IF(ISBLANK(AD35),"-",AD35))</f>
        <v>-/-/-/-</v>
      </c>
      <c r="O35" s="2" t="s">
        <v>1612</v>
      </c>
      <c r="P35" s="2" t="s">
        <v>1593</v>
      </c>
      <c r="Q35" s="3"/>
      <c r="R35" s="3"/>
      <c r="S35" s="6">
        <f t="shared" ref="S35:S36" si="51">L35*E35</f>
        <v>0</v>
      </c>
      <c r="T35" s="7">
        <f t="shared" ref="T35:T36" si="52">F35*L35</f>
        <v>0</v>
      </c>
      <c r="U35" s="3"/>
      <c r="V35" s="3"/>
      <c r="W35" s="3"/>
      <c r="X35" s="3"/>
      <c r="Y35" s="3"/>
      <c r="Z35" s="3"/>
      <c r="AA35" s="3"/>
      <c r="AB35" s="3"/>
      <c r="AC35" s="3"/>
      <c r="AE35" s="3"/>
      <c r="AF35" s="3"/>
      <c r="AG35" s="3"/>
      <c r="AH35" s="3"/>
      <c r="AI35">
        <f>VLOOKUP(C35,Koordinaten!$A:$C,2,FALSE)</f>
        <v>12.4853384</v>
      </c>
      <c r="AJ35">
        <f>VLOOKUP(C35,Koordinaten!$A:$C,3,FALSE)</f>
        <v>41.894801999999999</v>
      </c>
      <c r="AK35">
        <f>IF(ISBLANK($D35),VLOOKUP(C35,Koordinaten!$A:$C,2,FALSE),VLOOKUP($D35,Koordinaten!$F:$H,2,FALSE))</f>
        <v>16.621002699999998</v>
      </c>
      <c r="AL35">
        <f>IF(ISBLANK($D35),VLOOKUP(C35,Koordinaten!$A:$C,3,FALSE),VLOOKUP($D35,Koordinaten!$F:$H,3,FALSE))</f>
        <v>40.984253899999999</v>
      </c>
      <c r="AM35" t="str">
        <f t="shared" si="16"/>
        <v>41,894802;12,4853384</v>
      </c>
      <c r="AN35" t="str">
        <f t="shared" si="17"/>
        <v>40,9842539;16,6210027</v>
      </c>
      <c r="AO35">
        <f t="shared" ref="AO35:AO36" si="53">MIN(IF(ISBLANK(W35),9999,W35),IF(ISBLANK(Z35),9999,Z35),IF(ISBLANK(AC35),9999,AC35),IF(ISBLANK(AF35),9999,AF35),IF(ISBLANK(AH35),9999,AH35))</f>
        <v>9999</v>
      </c>
      <c r="AP35" s="50">
        <v>44412</v>
      </c>
      <c r="AQ35" t="s">
        <v>1437</v>
      </c>
    </row>
    <row r="36" spans="1:43" x14ac:dyDescent="0.15">
      <c r="A36" s="2" t="s">
        <v>42</v>
      </c>
      <c r="B36" s="22">
        <v>2015</v>
      </c>
      <c r="C36" s="2" t="s">
        <v>22</v>
      </c>
      <c r="D36" s="2" t="s">
        <v>1269</v>
      </c>
      <c r="E36" s="2">
        <v>1</v>
      </c>
      <c r="F36" s="2">
        <v>1</v>
      </c>
      <c r="G36" s="3" t="s">
        <v>1627</v>
      </c>
      <c r="H36" s="3" t="s">
        <v>1628</v>
      </c>
      <c r="I36" s="3" t="s">
        <v>1598</v>
      </c>
      <c r="J36" s="2" t="str">
        <f t="shared" si="48"/>
        <v>-/-/-/-/-</v>
      </c>
      <c r="K36" s="2" t="str">
        <f t="shared" si="49"/>
        <v>-/-/-/-/-</v>
      </c>
      <c r="L36" s="4"/>
      <c r="M36" s="2">
        <v>2021</v>
      </c>
      <c r="N36" s="2" t="str">
        <f t="shared" si="50"/>
        <v>-/-/-/-</v>
      </c>
      <c r="O36" s="2" t="s">
        <v>1612</v>
      </c>
      <c r="P36" s="2" t="s">
        <v>1593</v>
      </c>
      <c r="Q36" s="3"/>
      <c r="R36" s="3"/>
      <c r="S36" s="6">
        <f t="shared" si="51"/>
        <v>0</v>
      </c>
      <c r="T36" s="7">
        <f t="shared" si="52"/>
        <v>0</v>
      </c>
      <c r="U36" s="3"/>
      <c r="V36" s="3"/>
      <c r="W36" s="3"/>
      <c r="X36" s="3"/>
      <c r="Y36" s="3"/>
      <c r="Z36" s="3"/>
      <c r="AA36" s="3"/>
      <c r="AB36" s="3"/>
      <c r="AC36" s="3"/>
      <c r="AE36" s="3"/>
      <c r="AF36" s="3"/>
      <c r="AG36" s="3"/>
      <c r="AH36" s="3"/>
      <c r="AI36">
        <f>VLOOKUP(C36,Koordinaten!$A:$C,2,FALSE)</f>
        <v>12.4853384</v>
      </c>
      <c r="AJ36">
        <f>VLOOKUP(C36,Koordinaten!$A:$C,3,FALSE)</f>
        <v>41.894801999999999</v>
      </c>
      <c r="AK36">
        <f>IF(ISBLANK($D36),VLOOKUP(C36,Koordinaten!$A:$C,2,FALSE),VLOOKUP($D36,Koordinaten!$F:$H,2,FALSE))</f>
        <v>16.621002699999998</v>
      </c>
      <c r="AL36">
        <f>IF(ISBLANK($D36),VLOOKUP(C36,Koordinaten!$A:$C,3,FALSE),VLOOKUP($D36,Koordinaten!$F:$H,3,FALSE))</f>
        <v>40.984253899999999</v>
      </c>
      <c r="AM36" t="str">
        <f t="shared" si="16"/>
        <v>41,894802;12,4853384</v>
      </c>
      <c r="AN36" t="str">
        <f t="shared" si="17"/>
        <v>40,9842539;16,6210027</v>
      </c>
      <c r="AO36">
        <f t="shared" si="53"/>
        <v>9999</v>
      </c>
      <c r="AP36" s="50">
        <v>44412</v>
      </c>
      <c r="AQ36" t="s">
        <v>1437</v>
      </c>
    </row>
    <row r="37" spans="1:43" x14ac:dyDescent="0.15">
      <c r="A37" s="2" t="s">
        <v>42</v>
      </c>
      <c r="B37" s="22">
        <v>2015</v>
      </c>
      <c r="C37" s="2" t="s">
        <v>22</v>
      </c>
      <c r="D37" s="2" t="s">
        <v>1269</v>
      </c>
      <c r="E37" s="2">
        <v>1</v>
      </c>
      <c r="F37" s="2">
        <v>1</v>
      </c>
      <c r="G37" s="3" t="s">
        <v>1610</v>
      </c>
      <c r="H37" s="3" t="s">
        <v>1611</v>
      </c>
      <c r="I37" s="3" t="s">
        <v>1598</v>
      </c>
      <c r="J37" s="2" t="str">
        <f t="shared" ref="J37" si="54">CONCATENATE(IF(ISBLANK(V37),"-",V37),"/",IF(ISBLANK(Y37),"-",Y37),"/",IF(ISBLANK(AB37),"-",AB37),"/",IF(ISBLANK(AE37),"-",AE37),"/",IF(ISBLANK(AG37),"-",AG37))</f>
        <v>-/-/-/-/-</v>
      </c>
      <c r="K37" s="2" t="str">
        <f t="shared" ref="K37" si="55">CONCATENATE(IF(ISBLANK(W37),"-",W37),"/",IF(ISBLANK(Z37),"-",Z37),"/",IF(ISBLANK(AC37),"-",AC37),"/",IF(ISBLANK(AF37),"-",AF37),"/",IF(ISBLANK(AH37),"-",AH37))</f>
        <v>-/-/-/-/-</v>
      </c>
      <c r="L37" s="4"/>
      <c r="M37" s="2">
        <v>2021</v>
      </c>
      <c r="N37" s="2" t="str">
        <f t="shared" ref="N37" si="56">CONCATENATE(IF(ISBLANK(U37),"-",U37),"/",IF(ISBLANK(X37),"-",X37),"/",IF(ISBLANK(AA37),"-",AA37),"/",IF(ISBLANK(AD37),"-",AD37))</f>
        <v>-/-/-/-</v>
      </c>
      <c r="O37" s="2" t="s">
        <v>1612</v>
      </c>
      <c r="P37" s="2" t="s">
        <v>1593</v>
      </c>
      <c r="Q37" s="3"/>
      <c r="R37" s="3"/>
      <c r="S37" s="6">
        <f t="shared" ref="S37" si="57">L37*E37</f>
        <v>0</v>
      </c>
      <c r="T37" s="7">
        <f t="shared" ref="T37" si="58">F37*L37</f>
        <v>0</v>
      </c>
      <c r="U37" s="3"/>
      <c r="V37" s="3"/>
      <c r="W37" s="3"/>
      <c r="X37" s="3"/>
      <c r="Y37" s="3"/>
      <c r="Z37" s="3"/>
      <c r="AA37" s="3"/>
      <c r="AB37" s="3"/>
      <c r="AC37" s="3"/>
      <c r="AE37" s="3"/>
      <c r="AF37" s="3"/>
      <c r="AG37" s="3"/>
      <c r="AH37" s="3"/>
      <c r="AI37">
        <f>VLOOKUP(C37,Koordinaten!$A:$C,2,FALSE)</f>
        <v>12.4853384</v>
      </c>
      <c r="AJ37">
        <f>VLOOKUP(C37,Koordinaten!$A:$C,3,FALSE)</f>
        <v>41.894801999999999</v>
      </c>
      <c r="AK37">
        <f>IF(ISBLANK($D37),VLOOKUP(C37,Koordinaten!$A:$C,2,FALSE),VLOOKUP($D37,Koordinaten!$F:$H,2,FALSE))</f>
        <v>16.621002699999998</v>
      </c>
      <c r="AL37">
        <f>IF(ISBLANK($D37),VLOOKUP(C37,Koordinaten!$A:$C,3,FALSE),VLOOKUP($D37,Koordinaten!$F:$H,3,FALSE))</f>
        <v>40.984253899999999</v>
      </c>
      <c r="AM37" t="str">
        <f t="shared" si="16"/>
        <v>41,894802;12,4853384</v>
      </c>
      <c r="AN37" t="str">
        <f t="shared" si="17"/>
        <v>40,9842539;16,6210027</v>
      </c>
      <c r="AO37">
        <f t="shared" ref="AO37" si="59">MIN(IF(ISBLANK(W37),9999,W37),IF(ISBLANK(Z37),9999,Z37),IF(ISBLANK(AC37),9999,AC37),IF(ISBLANK(AF37),9999,AF37),IF(ISBLANK(AH37),9999,AH37))</f>
        <v>9999</v>
      </c>
      <c r="AP37" s="50">
        <v>44412</v>
      </c>
      <c r="AQ37" t="s">
        <v>1437</v>
      </c>
    </row>
    <row r="38" spans="1:43" x14ac:dyDescent="0.15">
      <c r="A38" s="2" t="s">
        <v>37</v>
      </c>
      <c r="B38" s="22">
        <v>2018</v>
      </c>
      <c r="C38" s="2" t="s">
        <v>22</v>
      </c>
      <c r="D38" s="2" t="s">
        <v>1269</v>
      </c>
      <c r="E38" s="2">
        <v>2</v>
      </c>
      <c r="F38" s="2">
        <v>1</v>
      </c>
      <c r="G38" s="3" t="s">
        <v>1607</v>
      </c>
      <c r="H38" s="3" t="s">
        <v>1608</v>
      </c>
      <c r="I38" s="3" t="s">
        <v>186</v>
      </c>
      <c r="J38" s="2" t="str">
        <f t="shared" ref="J38:J43" si="60">CONCATENATE(IF(ISBLANK(V38),"-",V38),"/",IF(ISBLANK(Y38),"-",Y38),"/",IF(ISBLANK(AB38),"-",AB38),"/",IF(ISBLANK(AE38),"-",AE38),"/",IF(ISBLANK(AG38),"-",AG38))</f>
        <v>-/-/-/-/-</v>
      </c>
      <c r="K38" s="2" t="str">
        <f t="shared" ref="K38:K43" si="61">CONCATENATE(IF(ISBLANK(W38),"-",W38),"/",IF(ISBLANK(Z38),"-",Z38),"/",IF(ISBLANK(AC38),"-",AC38),"/",IF(ISBLANK(AF38),"-",AF38),"/",IF(ISBLANK(AH38),"-",AH38))</f>
        <v>-/-/-/-/-</v>
      </c>
      <c r="L38" s="4"/>
      <c r="M38" s="2">
        <v>2021</v>
      </c>
      <c r="N38" s="2" t="str">
        <f t="shared" ref="N38:N43" si="62">CONCATENATE(IF(ISBLANK(U38),"-",U38),"/",IF(ISBLANK(X38),"-",X38),"/",IF(ISBLANK(AA38),"-",AA38),"/",IF(ISBLANK(AD38),"-",AD38))</f>
        <v>-/-/-/-</v>
      </c>
      <c r="O38" s="2" t="s">
        <v>1609</v>
      </c>
      <c r="P38" s="2" t="s">
        <v>1593</v>
      </c>
      <c r="Q38" s="3"/>
      <c r="R38" s="3"/>
      <c r="S38" s="6">
        <f t="shared" ref="S38:S43" si="63">L38*E38</f>
        <v>0</v>
      </c>
      <c r="T38" s="7">
        <f t="shared" ref="T38:T43" si="64">F38*L38</f>
        <v>0</v>
      </c>
      <c r="U38" s="3"/>
      <c r="V38" s="3"/>
      <c r="W38" s="3"/>
      <c r="X38" s="3"/>
      <c r="Y38" s="3"/>
      <c r="Z38" s="3"/>
      <c r="AA38" s="3"/>
      <c r="AB38" s="3"/>
      <c r="AC38" s="3"/>
      <c r="AE38" s="3"/>
      <c r="AF38" s="3"/>
      <c r="AG38" s="3"/>
      <c r="AH38" s="3"/>
      <c r="AI38">
        <f>VLOOKUP(C38,Koordinaten!$A:$C,2,FALSE)</f>
        <v>12.4853384</v>
      </c>
      <c r="AJ38">
        <f>VLOOKUP(C38,Koordinaten!$A:$C,3,FALSE)</f>
        <v>41.894801999999999</v>
      </c>
      <c r="AK38">
        <f>IF(ISBLANK($D38),VLOOKUP(C38,Koordinaten!$A:$C,2,FALSE),VLOOKUP($D38,Koordinaten!$F:$H,2,FALSE))</f>
        <v>16.621002699999998</v>
      </c>
      <c r="AL38">
        <f>IF(ISBLANK($D38),VLOOKUP(C38,Koordinaten!$A:$C,3,FALSE),VLOOKUP($D38,Koordinaten!$F:$H,3,FALSE))</f>
        <v>40.984253899999999</v>
      </c>
      <c r="AM38" t="str">
        <f t="shared" si="16"/>
        <v>41,894802;12,4853384</v>
      </c>
      <c r="AN38" t="str">
        <f t="shared" si="17"/>
        <v>40,9842539;16,6210027</v>
      </c>
      <c r="AO38">
        <f t="shared" ref="AO38:AO43" si="65">MIN(IF(ISBLANK(W38),9999,W38),IF(ISBLANK(Z38),9999,Z38),IF(ISBLANK(AC38),9999,AC38),IF(ISBLANK(AF38),9999,AF38),IF(ISBLANK(AH38),9999,AH38))</f>
        <v>9999</v>
      </c>
      <c r="AP38" s="50">
        <v>44412</v>
      </c>
      <c r="AQ38" t="s">
        <v>1437</v>
      </c>
    </row>
    <row r="39" spans="1:43" x14ac:dyDescent="0.15">
      <c r="A39" s="2" t="s">
        <v>42</v>
      </c>
      <c r="B39" s="22">
        <v>2016</v>
      </c>
      <c r="C39" s="2" t="s">
        <v>22</v>
      </c>
      <c r="D39" s="2" t="s">
        <v>1269</v>
      </c>
      <c r="E39" s="2">
        <v>1</v>
      </c>
      <c r="F39" s="2">
        <v>1</v>
      </c>
      <c r="G39" s="3" t="s">
        <v>1595</v>
      </c>
      <c r="H39" s="3" t="s">
        <v>1602</v>
      </c>
      <c r="I39" s="3" t="s">
        <v>186</v>
      </c>
      <c r="J39" s="2" t="str">
        <f t="shared" si="60"/>
        <v>-/-/-/-/-</v>
      </c>
      <c r="K39" s="2" t="str">
        <f t="shared" si="61"/>
        <v>-/-/-/-/-</v>
      </c>
      <c r="L39" s="4"/>
      <c r="M39" s="2">
        <v>2021</v>
      </c>
      <c r="N39" s="2" t="str">
        <f t="shared" si="62"/>
        <v>-/-/-/-</v>
      </c>
      <c r="O39" s="3" t="s">
        <v>1595</v>
      </c>
      <c r="P39" s="2" t="s">
        <v>1593</v>
      </c>
      <c r="Q39" s="3"/>
      <c r="R39" s="3"/>
      <c r="S39" s="6">
        <f t="shared" si="63"/>
        <v>0</v>
      </c>
      <c r="T39" s="7">
        <f t="shared" si="64"/>
        <v>0</v>
      </c>
      <c r="U39" s="3"/>
      <c r="V39" s="3"/>
      <c r="W39" s="3"/>
      <c r="X39" s="3"/>
      <c r="Y39" s="3"/>
      <c r="Z39" s="3"/>
      <c r="AA39" s="3"/>
      <c r="AB39" s="3"/>
      <c r="AC39" s="3"/>
      <c r="AE39" s="3"/>
      <c r="AF39" s="3"/>
      <c r="AG39" s="3"/>
      <c r="AH39" s="3"/>
      <c r="AI39">
        <f>VLOOKUP(C39,Koordinaten!$A:$C,2,FALSE)</f>
        <v>12.4853384</v>
      </c>
      <c r="AJ39">
        <f>VLOOKUP(C39,Koordinaten!$A:$C,3,FALSE)</f>
        <v>41.894801999999999</v>
      </c>
      <c r="AK39">
        <f>IF(ISBLANK($D39),VLOOKUP(C39,Koordinaten!$A:$C,2,FALSE),VLOOKUP($D39,Koordinaten!$F:$H,2,FALSE))</f>
        <v>16.621002699999998</v>
      </c>
      <c r="AL39">
        <f>IF(ISBLANK($D39),VLOOKUP(C39,Koordinaten!$A:$C,3,FALSE),VLOOKUP($D39,Koordinaten!$F:$H,3,FALSE))</f>
        <v>40.984253899999999</v>
      </c>
      <c r="AM39" t="str">
        <f t="shared" si="16"/>
        <v>41,894802;12,4853384</v>
      </c>
      <c r="AN39" t="str">
        <f t="shared" si="17"/>
        <v>40,9842539;16,6210027</v>
      </c>
      <c r="AO39">
        <f t="shared" si="65"/>
        <v>9999</v>
      </c>
      <c r="AP39" s="50">
        <v>44412</v>
      </c>
      <c r="AQ39" t="s">
        <v>1437</v>
      </c>
    </row>
    <row r="40" spans="1:43" x14ac:dyDescent="0.15">
      <c r="A40" s="2" t="s">
        <v>37</v>
      </c>
      <c r="B40" s="22">
        <v>2018</v>
      </c>
      <c r="C40" s="2" t="s">
        <v>22</v>
      </c>
      <c r="D40" s="2" t="s">
        <v>1269</v>
      </c>
      <c r="E40" s="2">
        <v>2</v>
      </c>
      <c r="F40" s="2">
        <v>1</v>
      </c>
      <c r="G40" s="3" t="s">
        <v>1595</v>
      </c>
      <c r="H40" s="3" t="s">
        <v>1601</v>
      </c>
      <c r="I40" s="3" t="s">
        <v>186</v>
      </c>
      <c r="J40" s="2" t="str">
        <f t="shared" si="60"/>
        <v>-/-/-/-/-</v>
      </c>
      <c r="K40" s="2" t="str">
        <f t="shared" si="61"/>
        <v>-/-/-/-/-</v>
      </c>
      <c r="L40" s="4"/>
      <c r="M40" s="2">
        <v>2021</v>
      </c>
      <c r="N40" s="2" t="str">
        <f t="shared" si="62"/>
        <v>-/-/-/-</v>
      </c>
      <c r="O40" s="3" t="s">
        <v>1595</v>
      </c>
      <c r="P40" s="2" t="s">
        <v>1593</v>
      </c>
      <c r="Q40" s="3"/>
      <c r="R40" s="3"/>
      <c r="S40" s="6">
        <f t="shared" si="63"/>
        <v>0</v>
      </c>
      <c r="T40" s="7">
        <f t="shared" si="64"/>
        <v>0</v>
      </c>
      <c r="U40" s="3"/>
      <c r="V40" s="3"/>
      <c r="W40" s="3"/>
      <c r="X40" s="3"/>
      <c r="Y40" s="3"/>
      <c r="Z40" s="3"/>
      <c r="AA40" s="3"/>
      <c r="AB40" s="3"/>
      <c r="AC40" s="3"/>
      <c r="AE40" s="3"/>
      <c r="AF40" s="3"/>
      <c r="AG40" s="3"/>
      <c r="AH40" s="3"/>
      <c r="AI40">
        <f>VLOOKUP(C40,Koordinaten!$A:$C,2,FALSE)</f>
        <v>12.4853384</v>
      </c>
      <c r="AJ40">
        <f>VLOOKUP(C40,Koordinaten!$A:$C,3,FALSE)</f>
        <v>41.894801999999999</v>
      </c>
      <c r="AK40">
        <f>IF(ISBLANK($D40),VLOOKUP(C40,Koordinaten!$A:$C,2,FALSE),VLOOKUP($D40,Koordinaten!$F:$H,2,FALSE))</f>
        <v>16.621002699999998</v>
      </c>
      <c r="AL40">
        <f>IF(ISBLANK($D40),VLOOKUP(C40,Koordinaten!$A:$C,3,FALSE),VLOOKUP($D40,Koordinaten!$F:$H,3,FALSE))</f>
        <v>40.984253899999999</v>
      </c>
      <c r="AM40" t="str">
        <f t="shared" si="16"/>
        <v>41,894802;12,4853384</v>
      </c>
      <c r="AN40" t="str">
        <f t="shared" si="17"/>
        <v>40,9842539;16,6210027</v>
      </c>
      <c r="AO40">
        <f t="shared" si="65"/>
        <v>9999</v>
      </c>
      <c r="AP40" s="50">
        <v>44412</v>
      </c>
      <c r="AQ40" t="s">
        <v>1437</v>
      </c>
    </row>
    <row r="41" spans="1:43" x14ac:dyDescent="0.15">
      <c r="A41" s="2" t="s">
        <v>34</v>
      </c>
      <c r="B41" s="22">
        <v>2018</v>
      </c>
      <c r="C41" s="2" t="s">
        <v>22</v>
      </c>
      <c r="D41" s="2" t="s">
        <v>1269</v>
      </c>
      <c r="E41" s="2">
        <v>2</v>
      </c>
      <c r="F41" s="2">
        <v>2</v>
      </c>
      <c r="G41" s="3" t="s">
        <v>1595</v>
      </c>
      <c r="H41" s="3" t="s">
        <v>1600</v>
      </c>
      <c r="I41" s="3" t="s">
        <v>186</v>
      </c>
      <c r="J41" s="2" t="str">
        <f t="shared" si="60"/>
        <v>-/-/-/-/-</v>
      </c>
      <c r="K41" s="2" t="str">
        <f t="shared" si="61"/>
        <v>-/-/-/-/-</v>
      </c>
      <c r="L41" s="4"/>
      <c r="M41" s="2">
        <v>2021</v>
      </c>
      <c r="N41" s="2" t="str">
        <f t="shared" si="62"/>
        <v>-/-/-/-</v>
      </c>
      <c r="O41" s="3" t="s">
        <v>1595</v>
      </c>
      <c r="P41" s="2" t="s">
        <v>1593</v>
      </c>
      <c r="Q41" s="3"/>
      <c r="R41" s="3"/>
      <c r="S41" s="6">
        <f t="shared" si="63"/>
        <v>0</v>
      </c>
      <c r="T41" s="7">
        <f t="shared" si="64"/>
        <v>0</v>
      </c>
      <c r="U41" s="3"/>
      <c r="V41" s="3"/>
      <c r="W41" s="3"/>
      <c r="X41" s="3"/>
      <c r="Y41" s="3"/>
      <c r="Z41" s="3"/>
      <c r="AA41" s="3"/>
      <c r="AB41" s="3"/>
      <c r="AC41" s="3"/>
      <c r="AE41" s="3"/>
      <c r="AF41" s="3"/>
      <c r="AG41" s="3"/>
      <c r="AH41" s="3"/>
      <c r="AI41">
        <f>VLOOKUP(C41,Koordinaten!$A:$C,2,FALSE)</f>
        <v>12.4853384</v>
      </c>
      <c r="AJ41">
        <f>VLOOKUP(C41,Koordinaten!$A:$C,3,FALSE)</f>
        <v>41.894801999999999</v>
      </c>
      <c r="AK41">
        <f>IF(ISBLANK($D41),VLOOKUP(C41,Koordinaten!$A:$C,2,FALSE),VLOOKUP($D41,Koordinaten!$F:$H,2,FALSE))</f>
        <v>16.621002699999998</v>
      </c>
      <c r="AL41">
        <f>IF(ISBLANK($D41),VLOOKUP(C41,Koordinaten!$A:$C,3,FALSE),VLOOKUP($D41,Koordinaten!$F:$H,3,FALSE))</f>
        <v>40.984253899999999</v>
      </c>
      <c r="AM41" t="str">
        <f t="shared" si="16"/>
        <v>41,894802;12,4853384</v>
      </c>
      <c r="AN41" t="str">
        <f t="shared" si="17"/>
        <v>40,9842539;16,6210027</v>
      </c>
      <c r="AO41">
        <f t="shared" si="65"/>
        <v>9999</v>
      </c>
      <c r="AP41" s="50">
        <v>44412</v>
      </c>
      <c r="AQ41" t="s">
        <v>1437</v>
      </c>
    </row>
    <row r="42" spans="1:43" x14ac:dyDescent="0.15">
      <c r="A42" s="2" t="s">
        <v>16</v>
      </c>
      <c r="B42" s="22">
        <v>2019</v>
      </c>
      <c r="C42" s="2" t="s">
        <v>22</v>
      </c>
      <c r="D42" s="2" t="s">
        <v>1269</v>
      </c>
      <c r="E42" s="2">
        <v>1</v>
      </c>
      <c r="F42" s="2">
        <v>1</v>
      </c>
      <c r="G42" s="3" t="s">
        <v>1595</v>
      </c>
      <c r="H42" s="3" t="s">
        <v>1596</v>
      </c>
      <c r="I42" s="3" t="s">
        <v>186</v>
      </c>
      <c r="J42" s="2" t="str">
        <f t="shared" si="60"/>
        <v>-/-/-/-/-</v>
      </c>
      <c r="K42" s="2" t="str">
        <f t="shared" si="61"/>
        <v>-/-/-/-/-</v>
      </c>
      <c r="L42" s="4"/>
      <c r="M42" s="2">
        <v>2021</v>
      </c>
      <c r="N42" s="2" t="str">
        <f t="shared" si="62"/>
        <v>-/-/-/-</v>
      </c>
      <c r="O42" s="3" t="s">
        <v>1595</v>
      </c>
      <c r="P42" s="2" t="s">
        <v>1593</v>
      </c>
      <c r="Q42" s="3"/>
      <c r="R42" s="3"/>
      <c r="S42" s="6">
        <f t="shared" si="63"/>
        <v>0</v>
      </c>
      <c r="T42" s="7">
        <f t="shared" si="64"/>
        <v>0</v>
      </c>
      <c r="U42" s="3"/>
      <c r="V42" s="3"/>
      <c r="W42" s="3"/>
      <c r="X42" s="3"/>
      <c r="Y42" s="3"/>
      <c r="Z42" s="3"/>
      <c r="AA42" s="3"/>
      <c r="AB42" s="3"/>
      <c r="AC42" s="3"/>
      <c r="AE42" s="3"/>
      <c r="AF42" s="3"/>
      <c r="AG42" s="3"/>
      <c r="AH42" s="3"/>
      <c r="AI42">
        <f>VLOOKUP(C42,Koordinaten!$A:$C,2,FALSE)</f>
        <v>12.4853384</v>
      </c>
      <c r="AJ42">
        <f>VLOOKUP(C42,Koordinaten!$A:$C,3,FALSE)</f>
        <v>41.894801999999999</v>
      </c>
      <c r="AK42">
        <f>IF(ISBLANK($D42),VLOOKUP(C42,Koordinaten!$A:$C,2,FALSE),VLOOKUP($D42,Koordinaten!$F:$H,2,FALSE))</f>
        <v>16.621002699999998</v>
      </c>
      <c r="AL42">
        <f>IF(ISBLANK($D42),VLOOKUP(C42,Koordinaten!$A:$C,3,FALSE),VLOOKUP($D42,Koordinaten!$F:$H,3,FALSE))</f>
        <v>40.984253899999999</v>
      </c>
      <c r="AM42" t="str">
        <f t="shared" si="16"/>
        <v>41,894802;12,4853384</v>
      </c>
      <c r="AN42" t="str">
        <f t="shared" si="17"/>
        <v>40,9842539;16,6210027</v>
      </c>
      <c r="AO42">
        <f t="shared" si="65"/>
        <v>9999</v>
      </c>
      <c r="AP42" s="50">
        <v>44412</v>
      </c>
      <c r="AQ42" t="s">
        <v>1437</v>
      </c>
    </row>
    <row r="43" spans="1:43" x14ac:dyDescent="0.15">
      <c r="A43" s="2" t="s">
        <v>42</v>
      </c>
      <c r="B43" s="22">
        <v>2018</v>
      </c>
      <c r="C43" s="2" t="s">
        <v>22</v>
      </c>
      <c r="D43" s="2" t="s">
        <v>1269</v>
      </c>
      <c r="E43" s="2">
        <v>3</v>
      </c>
      <c r="F43" s="2">
        <v>3</v>
      </c>
      <c r="G43" s="3" t="s">
        <v>1595</v>
      </c>
      <c r="H43" s="3" t="s">
        <v>1599</v>
      </c>
      <c r="I43" s="3" t="s">
        <v>186</v>
      </c>
      <c r="J43" s="2" t="str">
        <f t="shared" si="60"/>
        <v>-/-/-/-/-</v>
      </c>
      <c r="K43" s="2" t="str">
        <f t="shared" si="61"/>
        <v>-/-/-/-/-</v>
      </c>
      <c r="L43" s="4"/>
      <c r="M43" s="2">
        <v>2021</v>
      </c>
      <c r="N43" s="2" t="str">
        <f t="shared" si="62"/>
        <v>-/-/-/-</v>
      </c>
      <c r="O43" s="3" t="s">
        <v>1595</v>
      </c>
      <c r="P43" s="2" t="s">
        <v>1593</v>
      </c>
      <c r="Q43" s="3"/>
      <c r="R43" s="3"/>
      <c r="S43" s="6">
        <f t="shared" si="63"/>
        <v>0</v>
      </c>
      <c r="T43" s="7">
        <f t="shared" si="64"/>
        <v>0</v>
      </c>
      <c r="U43" s="3"/>
      <c r="V43" s="3"/>
      <c r="W43" s="3"/>
      <c r="X43" s="3"/>
      <c r="Y43" s="3"/>
      <c r="Z43" s="3"/>
      <c r="AA43" s="3"/>
      <c r="AB43" s="3"/>
      <c r="AC43" s="3"/>
      <c r="AE43" s="3"/>
      <c r="AF43" s="3"/>
      <c r="AG43" s="3"/>
      <c r="AH43" s="3"/>
      <c r="AI43">
        <f>VLOOKUP(C43,Koordinaten!$A:$C,2,FALSE)</f>
        <v>12.4853384</v>
      </c>
      <c r="AJ43">
        <f>VLOOKUP(C43,Koordinaten!$A:$C,3,FALSE)</f>
        <v>41.894801999999999</v>
      </c>
      <c r="AK43">
        <f>IF(ISBLANK($D43),VLOOKUP(C43,Koordinaten!$A:$C,2,FALSE),VLOOKUP($D43,Koordinaten!$F:$H,2,FALSE))</f>
        <v>16.621002699999998</v>
      </c>
      <c r="AL43">
        <f>IF(ISBLANK($D43),VLOOKUP(C43,Koordinaten!$A:$C,3,FALSE),VLOOKUP($D43,Koordinaten!$F:$H,3,FALSE))</f>
        <v>40.984253899999999</v>
      </c>
      <c r="AM43" t="str">
        <f t="shared" si="16"/>
        <v>41,894802;12,4853384</v>
      </c>
      <c r="AN43" t="str">
        <f t="shared" si="17"/>
        <v>40,9842539;16,6210027</v>
      </c>
      <c r="AO43">
        <f t="shared" si="65"/>
        <v>9999</v>
      </c>
      <c r="AP43" s="50">
        <v>44412</v>
      </c>
      <c r="AQ43" t="s">
        <v>1437</v>
      </c>
    </row>
    <row r="44" spans="1:43" x14ac:dyDescent="0.15">
      <c r="A44" s="2" t="s">
        <v>42</v>
      </c>
      <c r="B44" s="22">
        <v>2018</v>
      </c>
      <c r="C44" s="2" t="s">
        <v>22</v>
      </c>
      <c r="D44" s="2" t="s">
        <v>1269</v>
      </c>
      <c r="E44" s="2">
        <v>3</v>
      </c>
      <c r="F44" s="2">
        <v>4</v>
      </c>
      <c r="G44" s="3" t="s">
        <v>1595</v>
      </c>
      <c r="H44" s="3" t="s">
        <v>1597</v>
      </c>
      <c r="I44" s="3" t="s">
        <v>1598</v>
      </c>
      <c r="J44" s="2" t="str">
        <f t="shared" ref="J44:J46" si="66">CONCATENATE(IF(ISBLANK(V44),"-",V44),"/",IF(ISBLANK(Y44),"-",Y44),"/",IF(ISBLANK(AB44),"-",AB44),"/",IF(ISBLANK(AE44),"-",AE44),"/",IF(ISBLANK(AG44),"-",AG44))</f>
        <v>-/-/-/-/-</v>
      </c>
      <c r="K44" s="2" t="str">
        <f t="shared" ref="K44:K46" si="67">CONCATENATE(IF(ISBLANK(W44),"-",W44),"/",IF(ISBLANK(Z44),"-",Z44),"/",IF(ISBLANK(AC44),"-",AC44),"/",IF(ISBLANK(AF44),"-",AF44),"/",IF(ISBLANK(AH44),"-",AH44))</f>
        <v>-/-/-/-/-</v>
      </c>
      <c r="L44" s="4"/>
      <c r="M44" s="2">
        <v>2021</v>
      </c>
      <c r="N44" s="2" t="str">
        <f t="shared" ref="N44:N46" si="68">CONCATENATE(IF(ISBLANK(U44),"-",U44),"/",IF(ISBLANK(X44),"-",X44),"/",IF(ISBLANK(AA44),"-",AA44),"/",IF(ISBLANK(AD44),"-",AD44))</f>
        <v>-/-/-/-</v>
      </c>
      <c r="O44" s="3" t="s">
        <v>1595</v>
      </c>
      <c r="P44" s="2" t="s">
        <v>1593</v>
      </c>
      <c r="Q44" s="3"/>
      <c r="R44" s="3"/>
      <c r="S44" s="6">
        <f t="shared" ref="S44:S46" si="69">L44*E44</f>
        <v>0</v>
      </c>
      <c r="T44" s="7">
        <f t="shared" ref="T44:T46" si="70">F44*L44</f>
        <v>0</v>
      </c>
      <c r="U44" s="3"/>
      <c r="V44" s="3"/>
      <c r="W44" s="3"/>
      <c r="X44" s="3"/>
      <c r="Y44" s="3"/>
      <c r="Z44" s="3"/>
      <c r="AA44" s="3"/>
      <c r="AB44" s="3"/>
      <c r="AC44" s="3"/>
      <c r="AE44" s="3"/>
      <c r="AF44" s="3"/>
      <c r="AG44" s="3"/>
      <c r="AH44" s="3"/>
      <c r="AI44">
        <f>VLOOKUP(C44,Koordinaten!$A:$C,2,FALSE)</f>
        <v>12.4853384</v>
      </c>
      <c r="AJ44">
        <f>VLOOKUP(C44,Koordinaten!$A:$C,3,FALSE)</f>
        <v>41.894801999999999</v>
      </c>
      <c r="AK44">
        <f>IF(ISBLANK($D44),VLOOKUP(C44,Koordinaten!$A:$C,2,FALSE),VLOOKUP($D44,Koordinaten!$F:$H,2,FALSE))</f>
        <v>16.621002699999998</v>
      </c>
      <c r="AL44">
        <f>IF(ISBLANK($D44),VLOOKUP(C44,Koordinaten!$A:$C,3,FALSE),VLOOKUP($D44,Koordinaten!$F:$H,3,FALSE))</f>
        <v>40.984253899999999</v>
      </c>
      <c r="AM44" t="str">
        <f t="shared" si="16"/>
        <v>41,894802;12,4853384</v>
      </c>
      <c r="AN44" t="str">
        <f t="shared" si="17"/>
        <v>40,9842539;16,6210027</v>
      </c>
      <c r="AO44">
        <f t="shared" ref="AO44:AO46" si="71">MIN(IF(ISBLANK(W44),9999,W44),IF(ISBLANK(Z44),9999,Z44),IF(ISBLANK(AC44),9999,AC44),IF(ISBLANK(AF44),9999,AF44),IF(ISBLANK(AH44),9999,AH44))</f>
        <v>9999</v>
      </c>
      <c r="AP44" s="50">
        <v>44412</v>
      </c>
      <c r="AQ44" t="s">
        <v>1437</v>
      </c>
    </row>
    <row r="45" spans="1:43" x14ac:dyDescent="0.15">
      <c r="A45" s="2" t="s">
        <v>42</v>
      </c>
      <c r="B45" s="22">
        <v>2019</v>
      </c>
      <c r="C45" s="2" t="s">
        <v>22</v>
      </c>
      <c r="D45" s="2" t="s">
        <v>1269</v>
      </c>
      <c r="E45" s="2">
        <v>3</v>
      </c>
      <c r="F45" s="2">
        <v>2</v>
      </c>
      <c r="G45" s="3" t="s">
        <v>1595</v>
      </c>
      <c r="H45" s="3" t="s">
        <v>1596</v>
      </c>
      <c r="I45" s="3" t="s">
        <v>186</v>
      </c>
      <c r="J45" s="2" t="str">
        <f t="shared" si="66"/>
        <v>-/-/-/-/-</v>
      </c>
      <c r="K45" s="2" t="str">
        <f t="shared" si="67"/>
        <v>-/-/-/-/-</v>
      </c>
      <c r="L45" s="4"/>
      <c r="M45" s="2">
        <v>2021</v>
      </c>
      <c r="N45" s="2" t="str">
        <f t="shared" si="68"/>
        <v>-/-/-/-</v>
      </c>
      <c r="O45" s="3" t="s">
        <v>1595</v>
      </c>
      <c r="P45" s="2" t="s">
        <v>1593</v>
      </c>
      <c r="Q45" s="3"/>
      <c r="R45" s="3"/>
      <c r="S45" s="6">
        <f t="shared" si="69"/>
        <v>0</v>
      </c>
      <c r="T45" s="7">
        <f t="shared" si="70"/>
        <v>0</v>
      </c>
      <c r="U45" s="3"/>
      <c r="V45" s="3"/>
      <c r="W45" s="3"/>
      <c r="X45" s="3"/>
      <c r="Y45" s="3"/>
      <c r="Z45" s="3"/>
      <c r="AA45" s="3"/>
      <c r="AB45" s="3"/>
      <c r="AC45" s="3"/>
      <c r="AE45" s="3"/>
      <c r="AF45" s="3"/>
      <c r="AG45" s="3"/>
      <c r="AH45" s="3"/>
      <c r="AI45">
        <f>VLOOKUP(C45,Koordinaten!$A:$C,2,FALSE)</f>
        <v>12.4853384</v>
      </c>
      <c r="AJ45">
        <f>VLOOKUP(C45,Koordinaten!$A:$C,3,FALSE)</f>
        <v>41.894801999999999</v>
      </c>
      <c r="AK45">
        <f>IF(ISBLANK($D45),VLOOKUP(C45,Koordinaten!$A:$C,2,FALSE),VLOOKUP($D45,Koordinaten!$F:$H,2,FALSE))</f>
        <v>16.621002699999998</v>
      </c>
      <c r="AL45">
        <f>IF(ISBLANK($D45),VLOOKUP(C45,Koordinaten!$A:$C,3,FALSE),VLOOKUP($D45,Koordinaten!$F:$H,3,FALSE))</f>
        <v>40.984253899999999</v>
      </c>
      <c r="AM45" t="str">
        <f t="shared" si="16"/>
        <v>41,894802;12,4853384</v>
      </c>
      <c r="AN45" t="str">
        <f t="shared" si="17"/>
        <v>40,9842539;16,6210027</v>
      </c>
      <c r="AO45">
        <f t="shared" si="71"/>
        <v>9999</v>
      </c>
      <c r="AP45" s="50">
        <v>44412</v>
      </c>
      <c r="AQ45">
        <v>15</v>
      </c>
    </row>
    <row r="46" spans="1:43" x14ac:dyDescent="0.15">
      <c r="A46" s="2" t="s">
        <v>42</v>
      </c>
      <c r="B46" s="22">
        <v>2018</v>
      </c>
      <c r="C46" s="2" t="s">
        <v>22</v>
      </c>
      <c r="D46" s="2" t="s">
        <v>1269</v>
      </c>
      <c r="E46" s="2">
        <v>3</v>
      </c>
      <c r="F46" s="2">
        <v>1</v>
      </c>
      <c r="G46" s="3" t="s">
        <v>1594</v>
      </c>
      <c r="H46" s="3" t="s">
        <v>1604</v>
      </c>
      <c r="I46" s="3" t="s">
        <v>217</v>
      </c>
      <c r="J46" s="2" t="str">
        <f t="shared" si="66"/>
        <v>-/-/-/-/-</v>
      </c>
      <c r="K46" s="2" t="str">
        <f t="shared" si="67"/>
        <v>-/-/-/-/-</v>
      </c>
      <c r="L46" s="4"/>
      <c r="M46" s="2">
        <v>2021</v>
      </c>
      <c r="N46" s="2" t="str">
        <f t="shared" si="68"/>
        <v>-/-/-/-</v>
      </c>
      <c r="O46" s="3" t="s">
        <v>1594</v>
      </c>
      <c r="P46" s="2" t="s">
        <v>1593</v>
      </c>
      <c r="Q46" s="3"/>
      <c r="R46" s="3"/>
      <c r="S46" s="6">
        <f t="shared" si="69"/>
        <v>0</v>
      </c>
      <c r="T46" s="7">
        <f t="shared" si="70"/>
        <v>0</v>
      </c>
      <c r="U46" s="3"/>
      <c r="V46" s="3"/>
      <c r="W46" s="3"/>
      <c r="X46" s="3"/>
      <c r="Y46" s="3"/>
      <c r="Z46" s="3"/>
      <c r="AA46" s="3"/>
      <c r="AB46" s="3"/>
      <c r="AC46" s="3"/>
      <c r="AE46" s="3"/>
      <c r="AF46" s="3"/>
      <c r="AG46" s="3"/>
      <c r="AH46" s="3"/>
      <c r="AI46">
        <f>VLOOKUP(C46,Koordinaten!$A:$C,2,FALSE)</f>
        <v>12.4853384</v>
      </c>
      <c r="AJ46">
        <f>VLOOKUP(C46,Koordinaten!$A:$C,3,FALSE)</f>
        <v>41.894801999999999</v>
      </c>
      <c r="AK46">
        <f>IF(ISBLANK($D46),VLOOKUP(C46,Koordinaten!$A:$C,2,FALSE),VLOOKUP($D46,Koordinaten!$F:$H,2,FALSE))</f>
        <v>16.621002699999998</v>
      </c>
      <c r="AL46">
        <f>IF(ISBLANK($D46),VLOOKUP(C46,Koordinaten!$A:$C,3,FALSE),VLOOKUP($D46,Koordinaten!$F:$H,3,FALSE))</f>
        <v>40.984253899999999</v>
      </c>
      <c r="AM46" t="str">
        <f t="shared" si="16"/>
        <v>41,894802;12,4853384</v>
      </c>
      <c r="AN46" t="str">
        <f t="shared" si="17"/>
        <v>40,9842539;16,6210027</v>
      </c>
      <c r="AO46">
        <f t="shared" si="71"/>
        <v>9999</v>
      </c>
      <c r="AP46" s="50">
        <v>44412</v>
      </c>
      <c r="AQ46" t="s">
        <v>1437</v>
      </c>
    </row>
    <row r="47" spans="1:43" x14ac:dyDescent="0.15">
      <c r="A47" s="2" t="s">
        <v>34</v>
      </c>
      <c r="B47" s="22" t="s">
        <v>1622</v>
      </c>
      <c r="C47" s="2" t="s">
        <v>22</v>
      </c>
      <c r="D47" s="2" t="s">
        <v>1269</v>
      </c>
      <c r="E47" s="2">
        <v>3</v>
      </c>
      <c r="F47" s="2">
        <v>1</v>
      </c>
      <c r="G47" s="3" t="s">
        <v>1594</v>
      </c>
      <c r="H47" s="3" t="s">
        <v>86</v>
      </c>
      <c r="I47" s="3" t="s">
        <v>1343</v>
      </c>
      <c r="J47" s="2" t="str">
        <f t="shared" ref="J47:J48" si="72">CONCATENATE(IF(ISBLANK(V47),"-",V47),"/",IF(ISBLANK(Y47),"-",Y47),"/",IF(ISBLANK(AB47),"-",AB47),"/",IF(ISBLANK(AE47),"-",AE47),"/",IF(ISBLANK(AG47),"-",AG47))</f>
        <v>-/-/-/-/-</v>
      </c>
      <c r="K47" s="2" t="str">
        <f t="shared" ref="K47:K48" si="73">CONCATENATE(IF(ISBLANK(W47),"-",W47),"/",IF(ISBLANK(Z47),"-",Z47),"/",IF(ISBLANK(AC47),"-",AC47),"/",IF(ISBLANK(AF47),"-",AF47),"/",IF(ISBLANK(AH47),"-",AH47))</f>
        <v>-/-/-/-/-</v>
      </c>
      <c r="L47" s="4"/>
      <c r="M47" s="2">
        <v>2021</v>
      </c>
      <c r="N47" s="2" t="str">
        <f t="shared" ref="N47:N48" si="74">CONCATENATE(IF(ISBLANK(U47),"-",U47),"/",IF(ISBLANK(X47),"-",X47),"/",IF(ISBLANK(AA47),"-",AA47),"/",IF(ISBLANK(AD47),"-",AD47))</f>
        <v>-/-/-/-</v>
      </c>
      <c r="O47" s="3" t="s">
        <v>1594</v>
      </c>
      <c r="P47" s="2" t="s">
        <v>1593</v>
      </c>
      <c r="Q47" s="3"/>
      <c r="R47" s="3"/>
      <c r="S47" s="6">
        <f t="shared" ref="S47:S48" si="75">L47*E47</f>
        <v>0</v>
      </c>
      <c r="T47" s="7">
        <f t="shared" ref="T47:T48" si="76">F47*L47</f>
        <v>0</v>
      </c>
      <c r="U47" s="3"/>
      <c r="V47" s="3"/>
      <c r="W47" s="3"/>
      <c r="X47" s="3"/>
      <c r="Y47" s="3"/>
      <c r="Z47" s="3"/>
      <c r="AA47" s="3"/>
      <c r="AB47" s="3"/>
      <c r="AC47" s="3"/>
      <c r="AE47" s="3"/>
      <c r="AF47" s="3"/>
      <c r="AG47" s="3"/>
      <c r="AH47" s="3"/>
      <c r="AI47">
        <f>VLOOKUP(C47,Koordinaten!$A:$C,2,FALSE)</f>
        <v>12.4853384</v>
      </c>
      <c r="AJ47">
        <f>VLOOKUP(C47,Koordinaten!$A:$C,3,FALSE)</f>
        <v>41.894801999999999</v>
      </c>
      <c r="AK47">
        <f>IF(ISBLANK($D47),VLOOKUP(C47,Koordinaten!$A:$C,2,FALSE),VLOOKUP($D47,Koordinaten!$F:$H,2,FALSE))</f>
        <v>16.621002699999998</v>
      </c>
      <c r="AL47">
        <f>IF(ISBLANK($D47),VLOOKUP(C47,Koordinaten!$A:$C,3,FALSE),VLOOKUP($D47,Koordinaten!$F:$H,3,FALSE))</f>
        <v>40.984253899999999</v>
      </c>
      <c r="AM47" t="str">
        <f t="shared" si="16"/>
        <v>41,894802;12,4853384</v>
      </c>
      <c r="AN47" t="str">
        <f t="shared" si="17"/>
        <v>40,9842539;16,6210027</v>
      </c>
      <c r="AO47">
        <f t="shared" ref="AO47:AO48" si="77">MIN(IF(ISBLANK(W47),9999,W47),IF(ISBLANK(Z47),9999,Z47),IF(ISBLANK(AC47),9999,AC47),IF(ISBLANK(AF47),9999,AF47),IF(ISBLANK(AH47),9999,AH47))</f>
        <v>9999</v>
      </c>
      <c r="AP47" s="50">
        <v>44412</v>
      </c>
      <c r="AQ47" t="s">
        <v>1437</v>
      </c>
    </row>
    <row r="48" spans="1:43" x14ac:dyDescent="0.15">
      <c r="A48" s="2" t="s">
        <v>30</v>
      </c>
      <c r="B48" s="22">
        <v>2020</v>
      </c>
      <c r="C48" s="2" t="s">
        <v>22</v>
      </c>
      <c r="D48" s="2" t="s">
        <v>1269</v>
      </c>
      <c r="E48" s="2">
        <v>3</v>
      </c>
      <c r="F48" s="2">
        <v>0</v>
      </c>
      <c r="G48" s="3" t="s">
        <v>1594</v>
      </c>
      <c r="H48" s="3" t="s">
        <v>1605</v>
      </c>
      <c r="I48" s="3" t="s">
        <v>1603</v>
      </c>
      <c r="J48" s="2" t="str">
        <f t="shared" si="72"/>
        <v>-/-/-/-/-</v>
      </c>
      <c r="K48" s="2" t="str">
        <f t="shared" si="73"/>
        <v>-/-/-/-/-</v>
      </c>
      <c r="L48" s="4"/>
      <c r="M48" s="2">
        <v>2021</v>
      </c>
      <c r="N48" s="2" t="str">
        <f t="shared" si="74"/>
        <v>-/-/-/-</v>
      </c>
      <c r="O48" s="3" t="s">
        <v>1594</v>
      </c>
      <c r="P48" s="2" t="s">
        <v>1593</v>
      </c>
      <c r="Q48" s="3"/>
      <c r="R48" s="3"/>
      <c r="S48" s="6">
        <f t="shared" si="75"/>
        <v>0</v>
      </c>
      <c r="T48" s="7">
        <f t="shared" si="76"/>
        <v>0</v>
      </c>
      <c r="U48" s="3"/>
      <c r="V48" s="3"/>
      <c r="W48" s="3"/>
      <c r="X48" s="3"/>
      <c r="Y48" s="3"/>
      <c r="Z48" s="3"/>
      <c r="AA48" s="3"/>
      <c r="AB48" s="3"/>
      <c r="AC48" s="3"/>
      <c r="AE48" s="3"/>
      <c r="AF48" s="3"/>
      <c r="AG48" s="3"/>
      <c r="AH48" s="3"/>
      <c r="AI48">
        <f>VLOOKUP(C48,Koordinaten!$A:$C,2,FALSE)</f>
        <v>12.4853384</v>
      </c>
      <c r="AJ48">
        <f>VLOOKUP(C48,Koordinaten!$A:$C,3,FALSE)</f>
        <v>41.894801999999999</v>
      </c>
      <c r="AK48">
        <f>IF(ISBLANK($D48),VLOOKUP(C48,Koordinaten!$A:$C,2,FALSE),VLOOKUP($D48,Koordinaten!$F:$H,2,FALSE))</f>
        <v>16.621002699999998</v>
      </c>
      <c r="AL48">
        <f>IF(ISBLANK($D48),VLOOKUP(C48,Koordinaten!$A:$C,3,FALSE),VLOOKUP($D48,Koordinaten!$F:$H,3,FALSE))</f>
        <v>40.984253899999999</v>
      </c>
      <c r="AM48" t="str">
        <f t="shared" si="16"/>
        <v>41,894802;12,4853384</v>
      </c>
      <c r="AN48" t="str">
        <f t="shared" si="17"/>
        <v>40,9842539;16,6210027</v>
      </c>
      <c r="AO48">
        <f t="shared" si="77"/>
        <v>9999</v>
      </c>
      <c r="AP48" s="50">
        <v>44412</v>
      </c>
      <c r="AQ48" t="s">
        <v>1437</v>
      </c>
    </row>
    <row r="49" spans="1:43" x14ac:dyDescent="0.15">
      <c r="A49" s="2" t="s">
        <v>30</v>
      </c>
      <c r="B49" s="22">
        <v>2020</v>
      </c>
      <c r="C49" s="2" t="s">
        <v>22</v>
      </c>
      <c r="D49" s="2" t="s">
        <v>1269</v>
      </c>
      <c r="E49" s="2">
        <v>3</v>
      </c>
      <c r="F49" s="2">
        <v>1</v>
      </c>
      <c r="G49" s="3" t="s">
        <v>1594</v>
      </c>
      <c r="H49" s="3" t="s">
        <v>1606</v>
      </c>
      <c r="I49" s="3" t="s">
        <v>46</v>
      </c>
      <c r="J49" s="2" t="str">
        <f t="shared" ref="J49" si="78">CONCATENATE(IF(ISBLANK(V49),"-",V49),"/",IF(ISBLANK(Y49),"-",Y49),"/",IF(ISBLANK(AB49),"-",AB49),"/",IF(ISBLANK(AE49),"-",AE49),"/",IF(ISBLANK(AG49),"-",AG49))</f>
        <v>-/-/-/-/-</v>
      </c>
      <c r="K49" s="2" t="str">
        <f t="shared" ref="K49" si="79">CONCATENATE(IF(ISBLANK(W49),"-",W49),"/",IF(ISBLANK(Z49),"-",Z49),"/",IF(ISBLANK(AC49),"-",AC49),"/",IF(ISBLANK(AF49),"-",AF49),"/",IF(ISBLANK(AH49),"-",AH49))</f>
        <v>-/-/-/-/-</v>
      </c>
      <c r="L49" s="4"/>
      <c r="M49" s="2">
        <v>2021</v>
      </c>
      <c r="N49" s="2" t="str">
        <f t="shared" ref="N49" si="80">CONCATENATE(IF(ISBLANK(U49),"-",U49),"/",IF(ISBLANK(X49),"-",X49),"/",IF(ISBLANK(AA49),"-",AA49),"/",IF(ISBLANK(AD49),"-",AD49))</f>
        <v>-/-/-/-</v>
      </c>
      <c r="O49" s="3" t="s">
        <v>1594</v>
      </c>
      <c r="P49" s="2" t="s">
        <v>1593</v>
      </c>
      <c r="Q49" s="3"/>
      <c r="R49" s="3"/>
      <c r="S49" s="6">
        <f t="shared" ref="S49" si="81">L49*E49</f>
        <v>0</v>
      </c>
      <c r="T49" s="7">
        <f t="shared" ref="T49" si="82">F49*L49</f>
        <v>0</v>
      </c>
      <c r="U49" s="3"/>
      <c r="V49" s="3"/>
      <c r="W49" s="3"/>
      <c r="X49" s="3"/>
      <c r="Y49" s="3"/>
      <c r="Z49" s="3"/>
      <c r="AA49" s="3"/>
      <c r="AB49" s="3"/>
      <c r="AC49" s="3"/>
      <c r="AE49" s="3"/>
      <c r="AF49" s="3"/>
      <c r="AG49" s="3"/>
      <c r="AH49" s="3"/>
      <c r="AI49">
        <f>VLOOKUP(C49,Koordinaten!$A:$C,2,FALSE)</f>
        <v>12.4853384</v>
      </c>
      <c r="AJ49">
        <f>VLOOKUP(C49,Koordinaten!$A:$C,3,FALSE)</f>
        <v>41.894801999999999</v>
      </c>
      <c r="AK49">
        <f>IF(ISBLANK($D49),VLOOKUP(C49,Koordinaten!$A:$C,2,FALSE),VLOOKUP($D49,Koordinaten!$F:$H,2,FALSE))</f>
        <v>16.621002699999998</v>
      </c>
      <c r="AL49">
        <f>IF(ISBLANK($D49),VLOOKUP(C49,Koordinaten!$A:$C,3,FALSE),VLOOKUP($D49,Koordinaten!$F:$H,3,FALSE))</f>
        <v>40.984253899999999</v>
      </c>
      <c r="AM49" t="str">
        <f t="shared" si="16"/>
        <v>41,894802;12,4853384</v>
      </c>
      <c r="AN49" t="str">
        <f t="shared" si="17"/>
        <v>40,9842539;16,6210027</v>
      </c>
      <c r="AO49">
        <f t="shared" ref="AO49" si="83">MIN(IF(ISBLANK(W49),9999,W49),IF(ISBLANK(Z49),9999,Z49),IF(ISBLANK(AC49),9999,AC49),IF(ISBLANK(AF49),9999,AF49),IF(ISBLANK(AH49),9999,AH49))</f>
        <v>9999</v>
      </c>
      <c r="AP49" s="50">
        <v>44412</v>
      </c>
      <c r="AQ49" t="s">
        <v>1437</v>
      </c>
    </row>
    <row r="50" spans="1:43" x14ac:dyDescent="0.15">
      <c r="A50" s="2" t="s">
        <v>30</v>
      </c>
      <c r="B50" s="22">
        <v>2019</v>
      </c>
      <c r="C50" s="2" t="s">
        <v>1063</v>
      </c>
      <c r="D50" s="2" t="s">
        <v>1063</v>
      </c>
      <c r="E50" s="2">
        <v>0</v>
      </c>
      <c r="F50" s="2">
        <v>1</v>
      </c>
      <c r="G50" s="3" t="s">
        <v>1064</v>
      </c>
      <c r="H50" s="3" t="s">
        <v>58</v>
      </c>
      <c r="I50" s="3" t="s">
        <v>58</v>
      </c>
      <c r="J50" s="2" t="str">
        <f t="shared" ref="J50:J51" si="84">CONCATENATE(IF(ISBLANK(V50),"-",V50),"/",IF(ISBLANK(Y50),"-",Y50),"/",IF(ISBLANK(AB50),"-",AB50),"/",IF(ISBLANK(AE50),"-",AE50),"/",IF(ISBLANK(AG50),"-",AG50))</f>
        <v>2020/2020/-/2019/-</v>
      </c>
      <c r="K50" s="2" t="str">
        <f t="shared" ref="K50:K51" si="85">CONCATENATE(IF(ISBLANK(W50),"-",W50),"/",IF(ISBLANK(Z50),"-",Z50),"/",IF(ISBLANK(AC50),"-",AC50),"/",IF(ISBLANK(AF50),"-",AF50),"/",IF(ISBLANK(AH50),"-",AH50))</f>
        <v>2021/2020/-/2022/-</v>
      </c>
      <c r="L50" s="4"/>
      <c r="M50" s="2">
        <v>2021</v>
      </c>
      <c r="N50" s="2" t="str">
        <f t="shared" ref="N50:N51" si="86">CONCATENATE(IF(ISBLANK(U50),"-",U50),"/",IF(ISBLANK(X50),"-",X50),"/",IF(ISBLANK(AA50),"-",AA50),"/",IF(ISBLANK(AD50),"-",AD50))</f>
        <v>88/93/-/90,5</v>
      </c>
      <c r="O50" s="2" t="s">
        <v>1065</v>
      </c>
      <c r="P50" s="2" t="s">
        <v>1592</v>
      </c>
      <c r="Q50" s="3"/>
      <c r="R50" s="3"/>
      <c r="S50" s="6">
        <f t="shared" ref="S50:S51" si="87">L50*E50</f>
        <v>0</v>
      </c>
      <c r="T50" s="7">
        <f t="shared" ref="T50:T51" si="88">F50*L50</f>
        <v>0</v>
      </c>
      <c r="U50" s="3">
        <v>88</v>
      </c>
      <c r="V50">
        <v>2020</v>
      </c>
      <c r="W50">
        <v>2021</v>
      </c>
      <c r="X50">
        <v>93</v>
      </c>
      <c r="Y50">
        <v>2020</v>
      </c>
      <c r="Z50">
        <v>2020</v>
      </c>
      <c r="AD50" s="2">
        <v>90.5</v>
      </c>
      <c r="AE50">
        <v>2019</v>
      </c>
      <c r="AF50">
        <v>2022</v>
      </c>
      <c r="AI50">
        <f>VLOOKUP(C50,Koordinaten!$A:$C,2,FALSE)</f>
        <v>174.76599999999999</v>
      </c>
      <c r="AJ50">
        <f>VLOOKUP(C50,Koordinaten!$A:$C,3,FALSE)</f>
        <v>-36.853499999999997</v>
      </c>
      <c r="AK50">
        <f>IF(ISBLANK($D50),VLOOKUP(C50,Koordinaten!$A:$C,2,FALSE),VLOOKUP($D50,Koordinaten!$F:$H,2,FALSE))</f>
        <v>174.76599999999999</v>
      </c>
      <c r="AL50">
        <f>IF(ISBLANK($D50),VLOOKUP(C50,Koordinaten!$A:$C,3,FALSE),VLOOKUP($D50,Koordinaten!$F:$H,3,FALSE))</f>
        <v>-36.853499999999997</v>
      </c>
      <c r="AM50" t="str">
        <f t="shared" si="16"/>
        <v>-36,8535;174,766</v>
      </c>
      <c r="AN50" t="str">
        <f t="shared" si="17"/>
        <v>-36,8535;174,766</v>
      </c>
      <c r="AO50">
        <f t="shared" ref="AO50:AO51" si="89">MIN(IF(ISBLANK(W50),9999,W50),IF(ISBLANK(Z50),9999,Z50),IF(ISBLANK(AC50),9999,AC50),IF(ISBLANK(AF50),9999,AF50),IF(ISBLANK(AH50),9999,AH50))</f>
        <v>2020</v>
      </c>
      <c r="AP50" s="50">
        <v>44412</v>
      </c>
      <c r="AQ50" t="s">
        <v>1437</v>
      </c>
    </row>
    <row r="51" spans="1:43" x14ac:dyDescent="0.15">
      <c r="A51" s="2" t="s">
        <v>30</v>
      </c>
      <c r="B51" s="22">
        <v>2014</v>
      </c>
      <c r="C51" s="2" t="s">
        <v>173</v>
      </c>
      <c r="D51" s="2" t="s">
        <v>1265</v>
      </c>
      <c r="E51" s="2">
        <v>0</v>
      </c>
      <c r="F51" s="2">
        <v>1</v>
      </c>
      <c r="G51" s="3" t="s">
        <v>1304</v>
      </c>
      <c r="H51" s="3" t="s">
        <v>1590</v>
      </c>
      <c r="I51" s="3" t="s">
        <v>169</v>
      </c>
      <c r="J51" s="2" t="str">
        <f t="shared" si="84"/>
        <v>2020/2015/-/2019/-</v>
      </c>
      <c r="K51" s="2" t="str">
        <f t="shared" si="85"/>
        <v>2028/2020/-/2019/-</v>
      </c>
      <c r="L51" s="4"/>
      <c r="M51" s="2">
        <v>2021</v>
      </c>
      <c r="N51" s="2" t="str">
        <f t="shared" si="86"/>
        <v>87/92/-/94,5</v>
      </c>
      <c r="O51" s="2" t="s">
        <v>1591</v>
      </c>
      <c r="P51" s="2" t="s">
        <v>1592</v>
      </c>
      <c r="Q51" s="3"/>
      <c r="R51" s="3"/>
      <c r="S51" s="6">
        <f t="shared" si="87"/>
        <v>0</v>
      </c>
      <c r="T51" s="7">
        <f t="shared" si="88"/>
        <v>0</v>
      </c>
      <c r="U51" s="3">
        <v>87</v>
      </c>
      <c r="V51" s="3">
        <v>2020</v>
      </c>
      <c r="W51" s="3">
        <v>2028</v>
      </c>
      <c r="X51" s="3">
        <v>92</v>
      </c>
      <c r="Y51" s="3">
        <v>2015</v>
      </c>
      <c r="Z51" s="3">
        <v>2020</v>
      </c>
      <c r="AA51" s="3"/>
      <c r="AB51" s="3"/>
      <c r="AC51" s="3"/>
      <c r="AD51" s="3">
        <v>94.5</v>
      </c>
      <c r="AE51" s="3">
        <v>2019</v>
      </c>
      <c r="AF51" s="3">
        <v>2019</v>
      </c>
      <c r="AG51" s="3"/>
      <c r="AH51" s="3"/>
      <c r="AI51">
        <f>VLOOKUP(C51,Koordinaten!$A:$C,2,FALSE)</f>
        <v>16.372504200000002</v>
      </c>
      <c r="AJ51">
        <f>VLOOKUP(C51,Koordinaten!$A:$C,3,FALSE)</f>
        <v>48.208353700000004</v>
      </c>
      <c r="AK51">
        <f>IF(ISBLANK($D51),VLOOKUP(C51,Koordinaten!$A:$C,2,FALSE),VLOOKUP($D51,Koordinaten!$F:$H,2,FALSE))</f>
        <v>16.081600000000002</v>
      </c>
      <c r="AL51">
        <f>IF(ISBLANK($D51),VLOOKUP(C51,Koordinaten!$A:$C,3,FALSE),VLOOKUP($D51,Koordinaten!$F:$H,3,FALSE))</f>
        <v>47.722099999999998</v>
      </c>
      <c r="AM51" t="str">
        <f t="shared" si="16"/>
        <v>48,2083537;16,3725042</v>
      </c>
      <c r="AN51" t="str">
        <f t="shared" si="17"/>
        <v>47,7221;16,0816</v>
      </c>
      <c r="AO51">
        <f t="shared" si="89"/>
        <v>2019</v>
      </c>
      <c r="AP51" s="50">
        <v>44065</v>
      </c>
      <c r="AQ51">
        <v>7</v>
      </c>
    </row>
    <row r="52" spans="1:43" x14ac:dyDescent="0.15">
      <c r="A52" s="2" t="s">
        <v>42</v>
      </c>
      <c r="B52" s="22">
        <v>2018</v>
      </c>
      <c r="C52" s="2" t="s">
        <v>22</v>
      </c>
      <c r="D52" s="2" t="s">
        <v>1585</v>
      </c>
      <c r="E52" s="2">
        <v>1</v>
      </c>
      <c r="F52" s="2">
        <v>1</v>
      </c>
      <c r="G52" s="3" t="s">
        <v>1588</v>
      </c>
      <c r="H52" s="3" t="s">
        <v>1586</v>
      </c>
      <c r="I52" s="3" t="s">
        <v>20</v>
      </c>
      <c r="J52" s="2" t="str">
        <f t="shared" ref="J52" si="90">CONCATENATE(IF(ISBLANK(V52),"-",V52),"/",IF(ISBLANK(Y52),"-",Y52),"/",IF(ISBLANK(AB52),"-",AB52),"/",IF(ISBLANK(AE52),"-",AE52),"/",IF(ISBLANK(AG52),"-",AG52))</f>
        <v>-/-/-/-/-</v>
      </c>
      <c r="K52" s="2" t="str">
        <f t="shared" ref="K52" si="91">CONCATENATE(IF(ISBLANK(W52),"-",W52),"/",IF(ISBLANK(Z52),"-",Z52),"/",IF(ISBLANK(AC52),"-",AC52),"/",IF(ISBLANK(AF52),"-",AF52),"/",IF(ISBLANK(AH52),"-",AH52))</f>
        <v>-/-/-/-/-</v>
      </c>
      <c r="L52" s="4"/>
      <c r="M52" s="2">
        <v>2021</v>
      </c>
      <c r="N52" s="2" t="str">
        <f t="shared" ref="N52:N53" si="92">CONCATENATE(IF(ISBLANK(U52),"-",U52),"/",IF(ISBLANK(X52),"-",X52),"/",IF(ISBLANK(AA52),"-",AA52),"/",IF(ISBLANK(AD52),"-",AD52))</f>
        <v>-/-/-/-</v>
      </c>
      <c r="O52" s="2" t="s">
        <v>1589</v>
      </c>
      <c r="P52" s="2" t="s">
        <v>1587</v>
      </c>
      <c r="Q52" s="3"/>
      <c r="R52" s="3"/>
      <c r="S52" s="6">
        <f t="shared" ref="S52" si="93">L52*E52</f>
        <v>0</v>
      </c>
      <c r="T52" s="7">
        <f t="shared" ref="T52" si="94">F52*L52</f>
        <v>0</v>
      </c>
      <c r="U52" s="3"/>
      <c r="V52" s="3"/>
      <c r="W52" s="3"/>
      <c r="X52" s="3"/>
      <c r="Y52" s="3"/>
      <c r="Z52" s="3"/>
      <c r="AA52" s="3"/>
      <c r="AB52" s="3"/>
      <c r="AC52" s="3"/>
      <c r="AE52" s="3"/>
      <c r="AF52" s="3"/>
      <c r="AG52" s="3"/>
      <c r="AH52" s="3"/>
      <c r="AI52">
        <f>VLOOKUP(C52,Koordinaten!$A:$C,2,FALSE)</f>
        <v>12.4853384</v>
      </c>
      <c r="AJ52">
        <f>VLOOKUP(C52,Koordinaten!$A:$C,3,FALSE)</f>
        <v>41.894801999999999</v>
      </c>
      <c r="AK52">
        <f>IF(ISBLANK($D52),VLOOKUP(C52,Koordinaten!$A:$C,2,FALSE),VLOOKUP($D52,Koordinaten!$F:$H,2,FALSE))</f>
        <v>12.7662312</v>
      </c>
      <c r="AL52">
        <f>IF(ISBLANK($D52),VLOOKUP(C52,Koordinaten!$A:$C,3,FALSE),VLOOKUP($D52,Koordinaten!$F:$H,3,FALSE))</f>
        <v>41.980803799999997</v>
      </c>
      <c r="AM52" t="str">
        <f t="shared" si="16"/>
        <v>41,894802;12,4853384</v>
      </c>
      <c r="AN52" t="str">
        <f t="shared" si="17"/>
        <v>41,9808038;12,7662312</v>
      </c>
      <c r="AO52">
        <f t="shared" ref="AO52" si="95">MIN(IF(ISBLANK(W52),9999,W52),IF(ISBLANK(Z52),9999,Z52),IF(ISBLANK(AC52),9999,AC52),IF(ISBLANK(AF52),9999,AF52),IF(ISBLANK(AH52),9999,AH52))</f>
        <v>9999</v>
      </c>
      <c r="AP52" s="50">
        <v>44354</v>
      </c>
      <c r="AQ52">
        <v>10</v>
      </c>
    </row>
    <row r="53" spans="1:43" x14ac:dyDescent="0.15">
      <c r="A53" s="2" t="s">
        <v>30</v>
      </c>
      <c r="B53" s="22">
        <v>2019</v>
      </c>
      <c r="C53" s="2" t="s">
        <v>22</v>
      </c>
      <c r="D53" s="2" t="s">
        <v>1258</v>
      </c>
      <c r="E53" s="2">
        <v>3</v>
      </c>
      <c r="F53" s="2"/>
      <c r="G53" s="2" t="s">
        <v>1400</v>
      </c>
      <c r="H53" s="3" t="s">
        <v>58</v>
      </c>
      <c r="I53" s="3" t="s">
        <v>58</v>
      </c>
      <c r="J53" s="2" t="str">
        <f t="shared" ref="J53" si="96">CONCATENATE(IF(ISBLANK(V53),"-",V53),"/",IF(ISBLANK(Y53),"-",Y53),"/",IF(ISBLANK(AB53),"-",AB53),"/",IF(ISBLANK(AE53),"-",AE53),"/",IF(ISBLANK(AG53),"-",AG53))</f>
        <v>-/-/-/-/-</v>
      </c>
      <c r="K53" s="2" t="str">
        <f t="shared" ref="K53" si="97">CONCATENATE(IF(ISBLANK(W53),"-",W53),"/",IF(ISBLANK(Z53),"-",Z53),"/",IF(ISBLANK(AC53),"-",AC53),"/",IF(ISBLANK(AF53),"-",AF53),"/",IF(ISBLANK(AH53),"-",AH53))</f>
        <v>-/-/-/-/-</v>
      </c>
      <c r="L53" s="4"/>
      <c r="M53" s="2">
        <v>2021</v>
      </c>
      <c r="N53" s="2" t="str">
        <f t="shared" si="92"/>
        <v>-/-/-/-</v>
      </c>
      <c r="O53" s="2" t="s">
        <v>1572</v>
      </c>
      <c r="P53" s="2" t="s">
        <v>1571</v>
      </c>
      <c r="S53" s="6">
        <f t="shared" ref="S53" si="98">L53*E53</f>
        <v>0</v>
      </c>
      <c r="T53" s="7">
        <f t="shared" ref="T53" si="99">F53*L53</f>
        <v>0</v>
      </c>
      <c r="U53" s="3" t="s">
        <v>243</v>
      </c>
      <c r="AD53" s="2"/>
      <c r="AI53">
        <f>VLOOKUP(C53,Koordinaten!$A:$C,2,FALSE)</f>
        <v>12.4853384</v>
      </c>
      <c r="AJ53">
        <f>VLOOKUP(C53,Koordinaten!$A:$C,3,FALSE)</f>
        <v>41.894801999999999</v>
      </c>
      <c r="AK53">
        <f>IF(ISBLANK($D53),VLOOKUP(C53,Koordinaten!$A:$C,2,FALSE),VLOOKUP($D53,Koordinaten!$F:$H,2,FALSE))</f>
        <v>11.354780099999999</v>
      </c>
      <c r="AL53">
        <f>IF(ISBLANK($D53),VLOOKUP(C53,Koordinaten!$A:$C,3,FALSE),VLOOKUP($D53,Koordinaten!$F:$H,3,FALSE))</f>
        <v>46.498112499999998</v>
      </c>
      <c r="AM53" t="str">
        <f t="shared" si="16"/>
        <v>41,894802;12,4853384</v>
      </c>
      <c r="AN53" t="str">
        <f t="shared" si="17"/>
        <v>46,4981125;11,3547801</v>
      </c>
      <c r="AO53">
        <f t="shared" ref="AO53" si="100">MIN(IF(ISBLANK(W53),9999,W53),IF(ISBLANK(Z53),9999,Z53),IF(ISBLANK(AC53),9999,AC53),IF(ISBLANK(AF53),9999,AF53),IF(ISBLANK(AH53),9999,AH53))</f>
        <v>9999</v>
      </c>
      <c r="AP53" s="50">
        <v>44338</v>
      </c>
      <c r="AQ53" t="s">
        <v>1437</v>
      </c>
    </row>
    <row r="54" spans="1:43" x14ac:dyDescent="0.15">
      <c r="A54" s="2" t="s">
        <v>42</v>
      </c>
      <c r="B54" s="22">
        <v>2017</v>
      </c>
      <c r="C54" s="2" t="s">
        <v>22</v>
      </c>
      <c r="D54" s="2" t="s">
        <v>1258</v>
      </c>
      <c r="E54" s="2">
        <v>6</v>
      </c>
      <c r="F54" s="2"/>
      <c r="G54" s="2" t="s">
        <v>1400</v>
      </c>
      <c r="H54" s="3" t="s">
        <v>179</v>
      </c>
      <c r="I54" s="3" t="s">
        <v>51</v>
      </c>
      <c r="J54" s="2" t="str">
        <f t="shared" ref="J54" si="101">CONCATENATE(IF(ISBLANK(V54),"-",V54),"/",IF(ISBLANK(Y54),"-",Y54),"/",IF(ISBLANK(AB54),"-",AB54),"/",IF(ISBLANK(AE54),"-",AE54),"/",IF(ISBLANK(AG54),"-",AG54))</f>
        <v>-/-/-/-/-</v>
      </c>
      <c r="K54" s="2" t="str">
        <f t="shared" ref="K54" si="102">CONCATENATE(IF(ISBLANK(W54),"-",W54),"/",IF(ISBLANK(Z54),"-",Z54),"/",IF(ISBLANK(AC54),"-",AC54),"/",IF(ISBLANK(AF54),"-",AF54),"/",IF(ISBLANK(AH54),"-",AH54))</f>
        <v>-/-/-/-/-</v>
      </c>
      <c r="L54" s="4"/>
      <c r="M54" s="2">
        <v>2021</v>
      </c>
      <c r="N54" s="2" t="str">
        <f t="shared" ref="N54" si="103">CONCATENATE(IF(ISBLANK(U54),"-",U54),"/",IF(ISBLANK(X54),"-",X54),"/",IF(ISBLANK(AA54),"-",AA54),"/",IF(ISBLANK(AD54),"-",AD54))</f>
        <v>-/-/-/-</v>
      </c>
      <c r="O54" s="2" t="s">
        <v>1572</v>
      </c>
      <c r="P54" s="2" t="s">
        <v>1571</v>
      </c>
      <c r="S54" s="6">
        <f t="shared" ref="S54" si="104">L54*E54</f>
        <v>0</v>
      </c>
      <c r="T54" s="7">
        <f t="shared" ref="T54" si="105">F54*L54</f>
        <v>0</v>
      </c>
      <c r="U54" s="3" t="s">
        <v>243</v>
      </c>
      <c r="AD54" s="2"/>
      <c r="AI54">
        <f>VLOOKUP(C54,Koordinaten!$A:$C,2,FALSE)</f>
        <v>12.4853384</v>
      </c>
      <c r="AJ54">
        <f>VLOOKUP(C54,Koordinaten!$A:$C,3,FALSE)</f>
        <v>41.894801999999999</v>
      </c>
      <c r="AK54">
        <f>IF(ISBLANK($D54),VLOOKUP(C54,Koordinaten!$A:$C,2,FALSE),VLOOKUP($D54,Koordinaten!$F:$H,2,FALSE))</f>
        <v>11.354780099999999</v>
      </c>
      <c r="AL54">
        <f>IF(ISBLANK($D54),VLOOKUP(C54,Koordinaten!$A:$C,3,FALSE),VLOOKUP($D54,Koordinaten!$F:$H,3,FALSE))</f>
        <v>46.498112499999998</v>
      </c>
      <c r="AM54" t="str">
        <f t="shared" si="16"/>
        <v>41,894802;12,4853384</v>
      </c>
      <c r="AN54" t="str">
        <f t="shared" si="17"/>
        <v>46,4981125;11,3547801</v>
      </c>
      <c r="AO54">
        <f t="shared" ref="AO54" si="106">MIN(IF(ISBLANK(W54),9999,W54),IF(ISBLANK(Z54),9999,Z54),IF(ISBLANK(AC54),9999,AC54),IF(ISBLANK(AF54),9999,AF54),IF(ISBLANK(AH54),9999,AH54))</f>
        <v>9999</v>
      </c>
      <c r="AP54" s="50">
        <v>44338</v>
      </c>
      <c r="AQ54" t="s">
        <v>1437</v>
      </c>
    </row>
    <row r="55" spans="1:43" x14ac:dyDescent="0.15">
      <c r="A55" s="2" t="s">
        <v>42</v>
      </c>
      <c r="B55" s="22">
        <v>2017</v>
      </c>
      <c r="C55" s="2" t="s">
        <v>22</v>
      </c>
      <c r="D55" s="2" t="s">
        <v>1258</v>
      </c>
      <c r="E55" s="2">
        <v>3</v>
      </c>
      <c r="F55" s="2">
        <v>1</v>
      </c>
      <c r="G55" s="2" t="s">
        <v>1400</v>
      </c>
      <c r="H55" s="3" t="s">
        <v>1574</v>
      </c>
      <c r="I55" s="3" t="s">
        <v>51</v>
      </c>
      <c r="J55" s="2" t="str">
        <f t="shared" ref="J55" si="107">CONCATENATE(IF(ISBLANK(V55),"-",V55),"/",IF(ISBLANK(Y55),"-",Y55),"/",IF(ISBLANK(AB55),"-",AB55),"/",IF(ISBLANK(AE55),"-",AE55),"/",IF(ISBLANK(AG55),"-",AG55))</f>
        <v>-/-/-/-/-</v>
      </c>
      <c r="K55" s="2" t="str">
        <f t="shared" ref="K55" si="108">CONCATENATE(IF(ISBLANK(W55),"-",W55),"/",IF(ISBLANK(Z55),"-",Z55),"/",IF(ISBLANK(AC55),"-",AC55),"/",IF(ISBLANK(AF55),"-",AF55),"/",IF(ISBLANK(AH55),"-",AH55))</f>
        <v>-/-/-/-/-</v>
      </c>
      <c r="L55" s="4"/>
      <c r="M55" s="2">
        <v>2021</v>
      </c>
      <c r="N55" s="2" t="str">
        <f t="shared" ref="N55" si="109">CONCATENATE(IF(ISBLANK(U55),"-",U55),"/",IF(ISBLANK(X55),"-",X55),"/",IF(ISBLANK(AA55),"-",AA55),"/",IF(ISBLANK(AD55),"-",AD55))</f>
        <v>-/-/-/-</v>
      </c>
      <c r="O55" s="2" t="s">
        <v>1572</v>
      </c>
      <c r="P55" s="2" t="s">
        <v>1571</v>
      </c>
      <c r="S55" s="6">
        <f t="shared" ref="S55" si="110">L55*E55</f>
        <v>0</v>
      </c>
      <c r="T55" s="7">
        <f t="shared" ref="T55" si="111">F55*L55</f>
        <v>0</v>
      </c>
      <c r="U55" s="3" t="s">
        <v>243</v>
      </c>
      <c r="AD55" s="2"/>
      <c r="AI55">
        <f>VLOOKUP(C55,Koordinaten!$A:$C,2,FALSE)</f>
        <v>12.4853384</v>
      </c>
      <c r="AJ55">
        <f>VLOOKUP(C55,Koordinaten!$A:$C,3,FALSE)</f>
        <v>41.894801999999999</v>
      </c>
      <c r="AK55">
        <f>IF(ISBLANK($D55),VLOOKUP(C55,Koordinaten!$A:$C,2,FALSE),VLOOKUP($D55,Koordinaten!$F:$H,2,FALSE))</f>
        <v>11.354780099999999</v>
      </c>
      <c r="AL55">
        <f>IF(ISBLANK($D55),VLOOKUP(C55,Koordinaten!$A:$C,3,FALSE),VLOOKUP($D55,Koordinaten!$F:$H,3,FALSE))</f>
        <v>46.498112499999998</v>
      </c>
      <c r="AM55" t="str">
        <f t="shared" si="16"/>
        <v>41,894802;12,4853384</v>
      </c>
      <c r="AN55" t="str">
        <f t="shared" si="17"/>
        <v>46,4981125;11,3547801</v>
      </c>
      <c r="AO55">
        <f t="shared" ref="AO55" si="112">MIN(IF(ISBLANK(W55),9999,W55),IF(ISBLANK(Z55),9999,Z55),IF(ISBLANK(AC55),9999,AC55),IF(ISBLANK(AF55),9999,AF55),IF(ISBLANK(AH55),9999,AH55))</f>
        <v>9999</v>
      </c>
      <c r="AP55" s="50">
        <v>44338</v>
      </c>
      <c r="AQ55" t="s">
        <v>1437</v>
      </c>
    </row>
    <row r="56" spans="1:43" x14ac:dyDescent="0.15">
      <c r="A56" s="2" t="s">
        <v>42</v>
      </c>
      <c r="B56" s="22">
        <v>2019</v>
      </c>
      <c r="C56" s="2" t="s">
        <v>22</v>
      </c>
      <c r="D56" s="2" t="s">
        <v>1258</v>
      </c>
      <c r="E56" s="2">
        <v>6</v>
      </c>
      <c r="F56" s="2">
        <v>0</v>
      </c>
      <c r="G56" s="2" t="s">
        <v>1400</v>
      </c>
      <c r="H56" s="3" t="s">
        <v>1573</v>
      </c>
      <c r="I56" s="3" t="s">
        <v>41</v>
      </c>
      <c r="J56" s="2" t="str">
        <f t="shared" ref="J56" si="113">CONCATENATE(IF(ISBLANK(V56),"-",V56),"/",IF(ISBLANK(Y56),"-",Y56),"/",IF(ISBLANK(AB56),"-",AB56),"/",IF(ISBLANK(AE56),"-",AE56),"/",IF(ISBLANK(AG56),"-",AG56))</f>
        <v>-/-/-/-/-</v>
      </c>
      <c r="K56" s="2" t="str">
        <f t="shared" ref="K56" si="114">CONCATENATE(IF(ISBLANK(W56),"-",W56),"/",IF(ISBLANK(Z56),"-",Z56),"/",IF(ISBLANK(AC56),"-",AC56),"/",IF(ISBLANK(AF56),"-",AF56),"/",IF(ISBLANK(AH56),"-",AH56))</f>
        <v>-/-/-/-/-</v>
      </c>
      <c r="L56" s="4"/>
      <c r="M56" s="2">
        <v>2021</v>
      </c>
      <c r="N56" s="2" t="str">
        <f t="shared" ref="N56" si="115">CONCATENATE(IF(ISBLANK(U56),"-",U56),"/",IF(ISBLANK(X56),"-",X56),"/",IF(ISBLANK(AA56),"-",AA56),"/",IF(ISBLANK(AD56),"-",AD56))</f>
        <v>-/-/-/-</v>
      </c>
      <c r="O56" s="2" t="s">
        <v>1572</v>
      </c>
      <c r="P56" s="2" t="s">
        <v>1571</v>
      </c>
      <c r="S56" s="6">
        <f t="shared" ref="S56" si="116">L56*E56</f>
        <v>0</v>
      </c>
      <c r="T56" s="7">
        <f t="shared" ref="T56" si="117">F56*L56</f>
        <v>0</v>
      </c>
      <c r="U56" s="3" t="s">
        <v>243</v>
      </c>
      <c r="AD56" s="2"/>
      <c r="AI56">
        <f>VLOOKUP(C56,Koordinaten!$A:$C,2,FALSE)</f>
        <v>12.4853384</v>
      </c>
      <c r="AJ56">
        <f>VLOOKUP(C56,Koordinaten!$A:$C,3,FALSE)</f>
        <v>41.894801999999999</v>
      </c>
      <c r="AK56">
        <f>IF(ISBLANK($D56),VLOOKUP(C56,Koordinaten!$A:$C,2,FALSE),VLOOKUP($D56,Koordinaten!$F:$H,2,FALSE))</f>
        <v>11.354780099999999</v>
      </c>
      <c r="AL56">
        <f>IF(ISBLANK($D56),VLOOKUP(C56,Koordinaten!$A:$C,3,FALSE),VLOOKUP($D56,Koordinaten!$F:$H,3,FALSE))</f>
        <v>46.498112499999998</v>
      </c>
      <c r="AM56" t="str">
        <f t="shared" si="16"/>
        <v>41,894802;12,4853384</v>
      </c>
      <c r="AN56" t="str">
        <f t="shared" si="17"/>
        <v>46,4981125;11,3547801</v>
      </c>
      <c r="AO56">
        <f t="shared" ref="AO56" si="118">MIN(IF(ISBLANK(W56),9999,W56),IF(ISBLANK(Z56),9999,Z56),IF(ISBLANK(AC56),9999,AC56),IF(ISBLANK(AF56),9999,AF56),IF(ISBLANK(AH56),9999,AH56))</f>
        <v>9999</v>
      </c>
      <c r="AP56" s="50">
        <v>44338</v>
      </c>
      <c r="AQ56" t="s">
        <v>1437</v>
      </c>
    </row>
    <row r="57" spans="1:43" x14ac:dyDescent="0.15">
      <c r="A57" s="2" t="s">
        <v>16</v>
      </c>
      <c r="B57" s="22">
        <v>2018</v>
      </c>
      <c r="C57" s="2" t="s">
        <v>22</v>
      </c>
      <c r="D57" s="2" t="s">
        <v>1258</v>
      </c>
      <c r="E57" s="2">
        <v>1</v>
      </c>
      <c r="F57" s="2">
        <v>1</v>
      </c>
      <c r="G57" s="3" t="s">
        <v>488</v>
      </c>
      <c r="H57" s="3" t="s">
        <v>1575</v>
      </c>
      <c r="I57" s="3" t="s">
        <v>51</v>
      </c>
      <c r="J57" s="2" t="str">
        <f t="shared" ref="J57" si="119">CONCATENATE(IF(ISBLANK(V57),"-",V57),"/",IF(ISBLANK(Y57),"-",Y57),"/",IF(ISBLANK(AB57),"-",AB57),"/",IF(ISBLANK(AE57),"-",AE57),"/",IF(ISBLANK(AG57),"-",AG57))</f>
        <v>-/-/-/-/-</v>
      </c>
      <c r="K57" s="2" t="str">
        <f t="shared" ref="K57" si="120">CONCATENATE(IF(ISBLANK(W57),"-",W57),"/",IF(ISBLANK(Z57),"-",Z57),"/",IF(ISBLANK(AC57),"-",AC57),"/",IF(ISBLANK(AF57),"-",AF57),"/",IF(ISBLANK(AH57),"-",AH57))</f>
        <v>-/-/-/-/-</v>
      </c>
      <c r="L57" s="4"/>
      <c r="M57" s="2">
        <v>2021</v>
      </c>
      <c r="N57" s="2" t="str">
        <f t="shared" ref="N57" si="121">CONCATENATE(IF(ISBLANK(U57),"-",U57),"/",IF(ISBLANK(X57),"-",X57),"/",IF(ISBLANK(AA57),"-",AA57),"/",IF(ISBLANK(AD57),"-",AD57))</f>
        <v>-/-/-/-</v>
      </c>
      <c r="O57" s="2" t="s">
        <v>488</v>
      </c>
      <c r="P57" s="2" t="s">
        <v>1571</v>
      </c>
      <c r="S57" s="6">
        <f t="shared" ref="S57" si="122">L57*E57</f>
        <v>0</v>
      </c>
      <c r="T57" s="7">
        <f t="shared" ref="T57" si="123">F57*L57</f>
        <v>0</v>
      </c>
      <c r="U57" s="3" t="s">
        <v>243</v>
      </c>
      <c r="AD57" s="2"/>
      <c r="AI57">
        <f>VLOOKUP(C57,Koordinaten!$A:$C,2,FALSE)</f>
        <v>12.4853384</v>
      </c>
      <c r="AJ57">
        <f>VLOOKUP(C57,Koordinaten!$A:$C,3,FALSE)</f>
        <v>41.894801999999999</v>
      </c>
      <c r="AK57">
        <f>IF(ISBLANK($D57),VLOOKUP(C57,Koordinaten!$A:$C,2,FALSE),VLOOKUP($D57,Koordinaten!$F:$H,2,FALSE))</f>
        <v>11.354780099999999</v>
      </c>
      <c r="AL57">
        <f>IF(ISBLANK($D57),VLOOKUP(C57,Koordinaten!$A:$C,3,FALSE),VLOOKUP($D57,Koordinaten!$F:$H,3,FALSE))</f>
        <v>46.498112499999998</v>
      </c>
      <c r="AM57" t="str">
        <f t="shared" si="16"/>
        <v>41,894802;12,4853384</v>
      </c>
      <c r="AN57" t="str">
        <f t="shared" si="17"/>
        <v>46,4981125;11,3547801</v>
      </c>
      <c r="AO57">
        <f t="shared" ref="AO57" si="124">MIN(IF(ISBLANK(W57),9999,W57),IF(ISBLANK(Z57),9999,Z57),IF(ISBLANK(AC57),9999,AC57),IF(ISBLANK(AF57),9999,AF57),IF(ISBLANK(AH57),9999,AH57))</f>
        <v>9999</v>
      </c>
      <c r="AP57" s="50">
        <v>44338</v>
      </c>
      <c r="AQ57" t="s">
        <v>1578</v>
      </c>
    </row>
    <row r="58" spans="1:43" x14ac:dyDescent="0.15">
      <c r="A58" s="2" t="s">
        <v>42</v>
      </c>
      <c r="B58" s="22">
        <v>2018</v>
      </c>
      <c r="C58" s="2" t="s">
        <v>22</v>
      </c>
      <c r="D58" s="2" t="s">
        <v>1258</v>
      </c>
      <c r="E58" s="2">
        <v>9</v>
      </c>
      <c r="F58" s="2">
        <v>6</v>
      </c>
      <c r="G58" s="3" t="s">
        <v>488</v>
      </c>
      <c r="H58" s="3" t="s">
        <v>179</v>
      </c>
      <c r="I58" s="3" t="s">
        <v>51</v>
      </c>
      <c r="J58" s="2" t="str">
        <f t="shared" ref="J58" si="125">CONCATENATE(IF(ISBLANK(V58),"-",V58),"/",IF(ISBLANK(Y58),"-",Y58),"/",IF(ISBLANK(AB58),"-",AB58),"/",IF(ISBLANK(AE58),"-",AE58),"/",IF(ISBLANK(AG58),"-",AG58))</f>
        <v>-/-/-/-/-</v>
      </c>
      <c r="K58" s="2" t="str">
        <f t="shared" ref="K58" si="126">CONCATENATE(IF(ISBLANK(W58),"-",W58),"/",IF(ISBLANK(Z58),"-",Z58),"/",IF(ISBLANK(AC58),"-",AC58),"/",IF(ISBLANK(AF58),"-",AF58),"/",IF(ISBLANK(AH58),"-",AH58))</f>
        <v>-/-/-/-/-</v>
      </c>
      <c r="L58" s="4"/>
      <c r="M58" s="2">
        <v>2021</v>
      </c>
      <c r="N58" s="2" t="str">
        <f t="shared" ref="N58" si="127">CONCATENATE(IF(ISBLANK(U58),"-",U58),"/",IF(ISBLANK(X58),"-",X58),"/",IF(ISBLANK(AA58),"-",AA58),"/",IF(ISBLANK(AD58),"-",AD58))</f>
        <v>-/-/-/-</v>
      </c>
      <c r="O58" s="2" t="s">
        <v>488</v>
      </c>
      <c r="P58" s="2" t="s">
        <v>1571</v>
      </c>
      <c r="S58" s="6">
        <f t="shared" ref="S58" si="128">L58*E58</f>
        <v>0</v>
      </c>
      <c r="T58" s="7">
        <f t="shared" ref="T58" si="129">F58*L58</f>
        <v>0</v>
      </c>
      <c r="U58" s="3" t="s">
        <v>243</v>
      </c>
      <c r="AD58" s="2"/>
      <c r="AI58">
        <f>VLOOKUP(C58,Koordinaten!$A:$C,2,FALSE)</f>
        <v>12.4853384</v>
      </c>
      <c r="AJ58">
        <f>VLOOKUP(C58,Koordinaten!$A:$C,3,FALSE)</f>
        <v>41.894801999999999</v>
      </c>
      <c r="AK58">
        <f>IF(ISBLANK($D58),VLOOKUP(C58,Koordinaten!$A:$C,2,FALSE),VLOOKUP($D58,Koordinaten!$F:$H,2,FALSE))</f>
        <v>11.354780099999999</v>
      </c>
      <c r="AL58">
        <f>IF(ISBLANK($D58),VLOOKUP(C58,Koordinaten!$A:$C,3,FALSE),VLOOKUP($D58,Koordinaten!$F:$H,3,FALSE))</f>
        <v>46.498112499999998</v>
      </c>
      <c r="AM58" t="str">
        <f t="shared" si="16"/>
        <v>41,894802;12,4853384</v>
      </c>
      <c r="AN58" t="str">
        <f t="shared" si="17"/>
        <v>46,4981125;11,3547801</v>
      </c>
      <c r="AO58">
        <f t="shared" ref="AO58" si="130">MIN(IF(ISBLANK(W58),9999,W58),IF(ISBLANK(Z58),9999,Z58),IF(ISBLANK(AC58),9999,AC58),IF(ISBLANK(AF58),9999,AF58),IF(ISBLANK(AH58),9999,AH58))</f>
        <v>9999</v>
      </c>
      <c r="AP58" s="50">
        <v>44338</v>
      </c>
      <c r="AQ58" t="s">
        <v>1437</v>
      </c>
    </row>
    <row r="59" spans="1:43" x14ac:dyDescent="0.15">
      <c r="A59" s="2" t="s">
        <v>42</v>
      </c>
      <c r="B59" s="22">
        <v>2018</v>
      </c>
      <c r="C59" s="2" t="s">
        <v>22</v>
      </c>
      <c r="D59" s="2" t="s">
        <v>1258</v>
      </c>
      <c r="E59" s="2">
        <v>3</v>
      </c>
      <c r="F59" s="2">
        <v>3</v>
      </c>
      <c r="G59" s="3" t="s">
        <v>488</v>
      </c>
      <c r="H59" s="3" t="s">
        <v>1575</v>
      </c>
      <c r="I59" s="3" t="s">
        <v>51</v>
      </c>
      <c r="J59" s="2" t="str">
        <f t="shared" ref="J59" si="131">CONCATENATE(IF(ISBLANK(V59),"-",V59),"/",IF(ISBLANK(Y59),"-",Y59),"/",IF(ISBLANK(AB59),"-",AB59),"/",IF(ISBLANK(AE59),"-",AE59),"/",IF(ISBLANK(AG59),"-",AG59))</f>
        <v>-/-/-/-/-</v>
      </c>
      <c r="K59" s="2" t="str">
        <f t="shared" ref="K59" si="132">CONCATENATE(IF(ISBLANK(W59),"-",W59),"/",IF(ISBLANK(Z59),"-",Z59),"/",IF(ISBLANK(AC59),"-",AC59),"/",IF(ISBLANK(AF59),"-",AF59),"/",IF(ISBLANK(AH59),"-",AH59))</f>
        <v>-/-/-/-/-</v>
      </c>
      <c r="L59" s="4"/>
      <c r="M59" s="2">
        <v>2021</v>
      </c>
      <c r="N59" s="2" t="str">
        <f t="shared" ref="N59" si="133">CONCATENATE(IF(ISBLANK(U59),"-",U59),"/",IF(ISBLANK(X59),"-",X59),"/",IF(ISBLANK(AA59),"-",AA59),"/",IF(ISBLANK(AD59),"-",AD59))</f>
        <v>-/-/-/-</v>
      </c>
      <c r="O59" s="2" t="s">
        <v>488</v>
      </c>
      <c r="P59" s="2" t="s">
        <v>1571</v>
      </c>
      <c r="S59" s="6">
        <f t="shared" ref="S59" si="134">L59*E59</f>
        <v>0</v>
      </c>
      <c r="T59" s="7">
        <f t="shared" ref="T59" si="135">F59*L59</f>
        <v>0</v>
      </c>
      <c r="U59" s="3" t="s">
        <v>243</v>
      </c>
      <c r="AD59" s="2"/>
      <c r="AI59">
        <f>VLOOKUP(C59,Koordinaten!$A:$C,2,FALSE)</f>
        <v>12.4853384</v>
      </c>
      <c r="AJ59">
        <f>VLOOKUP(C59,Koordinaten!$A:$C,3,FALSE)</f>
        <v>41.894801999999999</v>
      </c>
      <c r="AK59">
        <f>IF(ISBLANK($D59),VLOOKUP(C59,Koordinaten!$A:$C,2,FALSE),VLOOKUP($D59,Koordinaten!$F:$H,2,FALSE))</f>
        <v>11.354780099999999</v>
      </c>
      <c r="AL59">
        <f>IF(ISBLANK($D59),VLOOKUP(C59,Koordinaten!$A:$C,3,FALSE),VLOOKUP($D59,Koordinaten!$F:$H,3,FALSE))</f>
        <v>46.498112499999998</v>
      </c>
      <c r="AM59" t="str">
        <f t="shared" si="16"/>
        <v>41,894802;12,4853384</v>
      </c>
      <c r="AN59" t="str">
        <f t="shared" si="17"/>
        <v>46,4981125;11,3547801</v>
      </c>
      <c r="AO59">
        <f t="shared" ref="AO59" si="136">MIN(IF(ISBLANK(W59),9999,W59),IF(ISBLANK(Z59),9999,Z59),IF(ISBLANK(AC59),9999,AC59),IF(ISBLANK(AF59),9999,AF59),IF(ISBLANK(AH59),9999,AH59))</f>
        <v>9999</v>
      </c>
      <c r="AP59" s="50">
        <v>44338</v>
      </c>
      <c r="AQ59" t="s">
        <v>1437</v>
      </c>
    </row>
    <row r="60" spans="1:43" x14ac:dyDescent="0.15">
      <c r="A60" s="2" t="s">
        <v>30</v>
      </c>
      <c r="B60" s="22">
        <v>2020</v>
      </c>
      <c r="C60" s="2" t="s">
        <v>22</v>
      </c>
      <c r="D60" s="2" t="s">
        <v>1258</v>
      </c>
      <c r="E60" s="2">
        <v>3</v>
      </c>
      <c r="F60" s="2">
        <v>0</v>
      </c>
      <c r="G60" s="3" t="s">
        <v>448</v>
      </c>
      <c r="H60" s="3" t="s">
        <v>162</v>
      </c>
      <c r="I60" s="3" t="s">
        <v>162</v>
      </c>
      <c r="J60" s="2" t="str">
        <f t="shared" ref="J60" si="137">CONCATENATE(IF(ISBLANK(V60),"-",V60),"/",IF(ISBLANK(Y60),"-",Y60),"/",IF(ISBLANK(AB60),"-",AB60),"/",IF(ISBLANK(AE60),"-",AE60),"/",IF(ISBLANK(AG60),"-",AG60))</f>
        <v>-/-/-/-/-</v>
      </c>
      <c r="K60" s="2" t="str">
        <f t="shared" ref="K60" si="138">CONCATENATE(IF(ISBLANK(W60),"-",W60),"/",IF(ISBLANK(Z60),"-",Z60),"/",IF(ISBLANK(AC60),"-",AC60),"/",IF(ISBLANK(AF60),"-",AF60),"/",IF(ISBLANK(AH60),"-",AH60))</f>
        <v>-/-/-/-/-</v>
      </c>
      <c r="L60" s="4"/>
      <c r="M60" s="2">
        <v>2021</v>
      </c>
      <c r="N60" s="2" t="str">
        <f t="shared" ref="N60" si="139">CONCATENATE(IF(ISBLANK(U60),"-",U60),"/",IF(ISBLANK(X60),"-",X60),"/",IF(ISBLANK(AA60),"-",AA60),"/",IF(ISBLANK(AD60),"-",AD60))</f>
        <v>-/-/-/-</v>
      </c>
      <c r="O60" s="2" t="s">
        <v>450</v>
      </c>
      <c r="P60" s="2" t="s">
        <v>1571</v>
      </c>
      <c r="S60" s="6">
        <f t="shared" ref="S60" si="140">L60*E60</f>
        <v>0</v>
      </c>
      <c r="T60" s="7">
        <f t="shared" ref="T60" si="141">F60*L60</f>
        <v>0</v>
      </c>
      <c r="U60" s="3" t="s">
        <v>243</v>
      </c>
      <c r="AD60" s="2"/>
      <c r="AI60">
        <f>VLOOKUP(C60,Koordinaten!$A:$C,2,FALSE)</f>
        <v>12.4853384</v>
      </c>
      <c r="AJ60">
        <f>VLOOKUP(C60,Koordinaten!$A:$C,3,FALSE)</f>
        <v>41.894801999999999</v>
      </c>
      <c r="AK60">
        <f>IF(ISBLANK($D60),VLOOKUP(C60,Koordinaten!$A:$C,2,FALSE),VLOOKUP($D60,Koordinaten!$F:$H,2,FALSE))</f>
        <v>11.354780099999999</v>
      </c>
      <c r="AL60">
        <f>IF(ISBLANK($D60),VLOOKUP(C60,Koordinaten!$A:$C,3,FALSE),VLOOKUP($D60,Koordinaten!$F:$H,3,FALSE))</f>
        <v>46.498112499999998</v>
      </c>
      <c r="AM60" t="str">
        <f t="shared" si="16"/>
        <v>41,894802;12,4853384</v>
      </c>
      <c r="AN60" t="str">
        <f t="shared" si="17"/>
        <v>46,4981125;11,3547801</v>
      </c>
      <c r="AO60">
        <f t="shared" ref="AO60" si="142">MIN(IF(ISBLANK(W60),9999,W60),IF(ISBLANK(Z60),9999,Z60),IF(ISBLANK(AC60),9999,AC60),IF(ISBLANK(AF60),9999,AF60),IF(ISBLANK(AH60),9999,AH60))</f>
        <v>9999</v>
      </c>
      <c r="AP60" s="50">
        <v>44338</v>
      </c>
      <c r="AQ60" t="s">
        <v>1437</v>
      </c>
    </row>
    <row r="61" spans="1:43" x14ac:dyDescent="0.15">
      <c r="A61" s="2" t="s">
        <v>42</v>
      </c>
      <c r="B61" s="22">
        <v>2018</v>
      </c>
      <c r="C61" s="2" t="s">
        <v>22</v>
      </c>
      <c r="D61" s="2" t="s">
        <v>1258</v>
      </c>
      <c r="E61" s="2">
        <v>9</v>
      </c>
      <c r="F61" s="2">
        <v>6</v>
      </c>
      <c r="G61" s="3" t="s">
        <v>448</v>
      </c>
      <c r="H61" s="3" t="s">
        <v>1401</v>
      </c>
      <c r="I61" s="3" t="s">
        <v>69</v>
      </c>
      <c r="J61" s="2" t="str">
        <f t="shared" ref="J61" si="143">CONCATENATE(IF(ISBLANK(V61),"-",V61),"/",IF(ISBLANK(Y61),"-",Y61),"/",IF(ISBLANK(AB61),"-",AB61),"/",IF(ISBLANK(AE61),"-",AE61),"/",IF(ISBLANK(AG61),"-",AG61))</f>
        <v>-/-/-/-/-</v>
      </c>
      <c r="K61" s="2" t="str">
        <f t="shared" ref="K61" si="144">CONCATENATE(IF(ISBLANK(W61),"-",W61),"/",IF(ISBLANK(Z61),"-",Z61),"/",IF(ISBLANK(AC61),"-",AC61),"/",IF(ISBLANK(AF61),"-",AF61),"/",IF(ISBLANK(AH61),"-",AH61))</f>
        <v>-/-/-/-/-</v>
      </c>
      <c r="L61" s="4"/>
      <c r="M61" s="2">
        <v>2021</v>
      </c>
      <c r="N61" s="2" t="str">
        <f t="shared" ref="N61" si="145">CONCATENATE(IF(ISBLANK(U61),"-",U61),"/",IF(ISBLANK(X61),"-",X61),"/",IF(ISBLANK(AA61),"-",AA61),"/",IF(ISBLANK(AD61),"-",AD61))</f>
        <v>-/-/-/-</v>
      </c>
      <c r="O61" s="2" t="s">
        <v>450</v>
      </c>
      <c r="P61" s="2" t="s">
        <v>1571</v>
      </c>
      <c r="S61" s="6">
        <f t="shared" ref="S61" si="146">L61*E61</f>
        <v>0</v>
      </c>
      <c r="T61" s="7">
        <f t="shared" ref="T61" si="147">F61*L61</f>
        <v>0</v>
      </c>
      <c r="U61" s="3" t="s">
        <v>243</v>
      </c>
      <c r="AD61" s="2"/>
      <c r="AI61">
        <f>VLOOKUP(C61,Koordinaten!$A:$C,2,FALSE)</f>
        <v>12.4853384</v>
      </c>
      <c r="AJ61">
        <f>VLOOKUP(C61,Koordinaten!$A:$C,3,FALSE)</f>
        <v>41.894801999999999</v>
      </c>
      <c r="AK61">
        <f>IF(ISBLANK($D61),VLOOKUP(C61,Koordinaten!$A:$C,2,FALSE),VLOOKUP($D61,Koordinaten!$F:$H,2,FALSE))</f>
        <v>11.354780099999999</v>
      </c>
      <c r="AL61">
        <f>IF(ISBLANK($D61),VLOOKUP(C61,Koordinaten!$A:$C,3,FALSE),VLOOKUP($D61,Koordinaten!$F:$H,3,FALSE))</f>
        <v>46.498112499999998</v>
      </c>
      <c r="AM61" t="str">
        <f t="shared" si="16"/>
        <v>41,894802;12,4853384</v>
      </c>
      <c r="AN61" t="str">
        <f t="shared" si="17"/>
        <v>46,4981125;11,3547801</v>
      </c>
      <c r="AO61">
        <f t="shared" ref="AO61" si="148">MIN(IF(ISBLANK(W61),9999,W61),IF(ISBLANK(Z61),9999,Z61),IF(ISBLANK(AC61),9999,AC61),IF(ISBLANK(AF61),9999,AF61),IF(ISBLANK(AH61),9999,AH61))</f>
        <v>9999</v>
      </c>
      <c r="AP61" s="50">
        <v>44338</v>
      </c>
      <c r="AQ61" t="s">
        <v>1437</v>
      </c>
    </row>
    <row r="62" spans="1:43" x14ac:dyDescent="0.15">
      <c r="A62" s="2" t="s">
        <v>42</v>
      </c>
      <c r="B62" s="22">
        <v>2018</v>
      </c>
      <c r="C62" s="2" t="s">
        <v>22</v>
      </c>
      <c r="D62" s="2" t="s">
        <v>1258</v>
      </c>
      <c r="E62" s="2">
        <v>3</v>
      </c>
      <c r="F62" s="2">
        <v>3</v>
      </c>
      <c r="G62" s="3" t="s">
        <v>448</v>
      </c>
      <c r="H62" s="3" t="s">
        <v>179</v>
      </c>
      <c r="I62" s="3" t="s">
        <v>51</v>
      </c>
      <c r="J62" s="2" t="str">
        <f t="shared" ref="J62" si="149">CONCATENATE(IF(ISBLANK(V62),"-",V62),"/",IF(ISBLANK(Y62),"-",Y62),"/",IF(ISBLANK(AB62),"-",AB62),"/",IF(ISBLANK(AE62),"-",AE62),"/",IF(ISBLANK(AG62),"-",AG62))</f>
        <v>-/-/-/-/-</v>
      </c>
      <c r="K62" s="2" t="str">
        <f t="shared" ref="K62" si="150">CONCATENATE(IF(ISBLANK(W62),"-",W62),"/",IF(ISBLANK(Z62),"-",Z62),"/",IF(ISBLANK(AC62),"-",AC62),"/",IF(ISBLANK(AF62),"-",AF62),"/",IF(ISBLANK(AH62),"-",AH62))</f>
        <v>-/-/-/-/-</v>
      </c>
      <c r="L62" s="4"/>
      <c r="M62" s="2">
        <v>2021</v>
      </c>
      <c r="N62" s="2" t="str">
        <f t="shared" ref="N62" si="151">CONCATENATE(IF(ISBLANK(U62),"-",U62),"/",IF(ISBLANK(X62),"-",X62),"/",IF(ISBLANK(AA62),"-",AA62),"/",IF(ISBLANK(AD62),"-",AD62))</f>
        <v>-/-/-/-</v>
      </c>
      <c r="O62" s="2" t="s">
        <v>450</v>
      </c>
      <c r="P62" s="2" t="s">
        <v>1571</v>
      </c>
      <c r="S62" s="6">
        <f t="shared" ref="S62" si="152">L62*E62</f>
        <v>0</v>
      </c>
      <c r="T62" s="7">
        <f t="shared" ref="T62" si="153">F62*L62</f>
        <v>0</v>
      </c>
      <c r="U62" s="3" t="s">
        <v>243</v>
      </c>
      <c r="AD62" s="2"/>
      <c r="AI62">
        <f>VLOOKUP(C62,Koordinaten!$A:$C,2,FALSE)</f>
        <v>12.4853384</v>
      </c>
      <c r="AJ62">
        <f>VLOOKUP(C62,Koordinaten!$A:$C,3,FALSE)</f>
        <v>41.894801999999999</v>
      </c>
      <c r="AK62">
        <f>IF(ISBLANK($D62),VLOOKUP(C62,Koordinaten!$A:$C,2,FALSE),VLOOKUP($D62,Koordinaten!$F:$H,2,FALSE))</f>
        <v>11.354780099999999</v>
      </c>
      <c r="AL62">
        <f>IF(ISBLANK($D62),VLOOKUP(C62,Koordinaten!$A:$C,3,FALSE),VLOOKUP($D62,Koordinaten!$F:$H,3,FALSE))</f>
        <v>46.498112499999998</v>
      </c>
      <c r="AM62" t="str">
        <f t="shared" si="16"/>
        <v>41,894802;12,4853384</v>
      </c>
      <c r="AN62" t="str">
        <f t="shared" si="17"/>
        <v>46,4981125;11,3547801</v>
      </c>
      <c r="AO62">
        <f t="shared" ref="AO62" si="154">MIN(IF(ISBLANK(W62),9999,W62),IF(ISBLANK(Z62),9999,Z62),IF(ISBLANK(AC62),9999,AC62),IF(ISBLANK(AF62),9999,AF62),IF(ISBLANK(AH62),9999,AH62))</f>
        <v>9999</v>
      </c>
      <c r="AP62" s="50">
        <v>44338</v>
      </c>
      <c r="AQ62" t="s">
        <v>1437</v>
      </c>
    </row>
    <row r="63" spans="1:43" x14ac:dyDescent="0.15">
      <c r="A63" s="3" t="s">
        <v>30</v>
      </c>
      <c r="B63" s="72">
        <v>2019</v>
      </c>
      <c r="C63" s="3" t="s">
        <v>173</v>
      </c>
      <c r="D63" s="3" t="s">
        <v>1264</v>
      </c>
      <c r="E63" s="3">
        <v>2</v>
      </c>
      <c r="G63" s="3" t="s">
        <v>1569</v>
      </c>
      <c r="H63" s="3" t="s">
        <v>1570</v>
      </c>
      <c r="I63" s="3" t="s">
        <v>397</v>
      </c>
      <c r="J63" s="2" t="str">
        <f t="shared" ref="J63" si="155">CONCATENATE(IF(ISBLANK(V63),"-",V63),"/",IF(ISBLANK(Y63),"-",Y63),"/",IF(ISBLANK(AB63),"-",AB63),"/",IF(ISBLANK(AE63),"-",AE63),"/",IF(ISBLANK(AG63),"-",AG63))</f>
        <v>-/-/-/-/-</v>
      </c>
      <c r="K63" s="2" t="str">
        <f t="shared" ref="K63" si="156">CONCATENATE(IF(ISBLANK(W63),"-",W63),"/",IF(ISBLANK(Z63),"-",Z63),"/",IF(ISBLANK(AC63),"-",AC63),"/",IF(ISBLANK(AF63),"-",AF63),"/",IF(ISBLANK(AH63),"-",AH63))</f>
        <v>-/-/-/-/-</v>
      </c>
      <c r="L63" s="4"/>
      <c r="M63" s="2">
        <v>2021</v>
      </c>
      <c r="N63" s="2" t="str">
        <f t="shared" ref="N63" si="157">CONCATENATE(IF(ISBLANK(U63),"-",U63),"/",IF(ISBLANK(X63),"-",X63),"/",IF(ISBLANK(AA63),"-",AA63),"/",IF(ISBLANK(AD63),"-",AD63))</f>
        <v>-/-/-/-</v>
      </c>
      <c r="O63" s="2" t="s">
        <v>1562</v>
      </c>
      <c r="P63" s="2" t="s">
        <v>1562</v>
      </c>
      <c r="S63" s="6">
        <f t="shared" ref="S63" si="158">L63*E63</f>
        <v>0</v>
      </c>
      <c r="T63" s="7">
        <f t="shared" ref="T63" si="159">F63*L63</f>
        <v>0</v>
      </c>
      <c r="AD63"/>
      <c r="AI63">
        <f>VLOOKUP(C63,Koordinaten!$A:$C,2,FALSE)</f>
        <v>16.372504200000002</v>
      </c>
      <c r="AJ63">
        <f>VLOOKUP(C63,Koordinaten!$A:$C,3,FALSE)</f>
        <v>48.208353700000004</v>
      </c>
      <c r="AK63">
        <f>IF(ISBLANK($D63),VLOOKUP(C63,Koordinaten!$A:$C,2,FALSE),VLOOKUP($D63,Koordinaten!$F:$H,2,FALSE))</f>
        <v>15.1666665</v>
      </c>
      <c r="AL63">
        <f>IF(ISBLANK($D63),VLOOKUP(C63,Koordinaten!$A:$C,3,FALSE),VLOOKUP($D63,Koordinaten!$F:$H,3,FALSE))</f>
        <v>47.250000100000001</v>
      </c>
      <c r="AM63" t="str">
        <f t="shared" si="16"/>
        <v>48,2083537;16,3725042</v>
      </c>
      <c r="AN63" t="str">
        <f t="shared" si="17"/>
        <v>47,2500001;15,1666665</v>
      </c>
      <c r="AO63">
        <f t="shared" ref="AO63" si="160">MIN(IF(ISBLANK(W63),9999,W63),IF(ISBLANK(Z63),9999,Z63),IF(ISBLANK(AC63),9999,AC63),IF(ISBLANK(AF63),9999,AF63),IF(ISBLANK(AH63),9999,AH63))</f>
        <v>9999</v>
      </c>
      <c r="AP63" s="50">
        <v>44338</v>
      </c>
      <c r="AQ63" t="s">
        <v>1437</v>
      </c>
    </row>
    <row r="64" spans="1:43" x14ac:dyDescent="0.15">
      <c r="A64" s="3" t="s">
        <v>30</v>
      </c>
      <c r="B64" s="72">
        <v>2019</v>
      </c>
      <c r="C64" s="3" t="s">
        <v>22</v>
      </c>
      <c r="D64" s="3" t="s">
        <v>1258</v>
      </c>
      <c r="E64" s="3">
        <v>2</v>
      </c>
      <c r="G64" s="3" t="s">
        <v>1066</v>
      </c>
      <c r="H64" s="3" t="s">
        <v>1568</v>
      </c>
      <c r="I64" s="3" t="s">
        <v>338</v>
      </c>
      <c r="J64" s="2" t="str">
        <f t="shared" ref="J64" si="161">CONCATENATE(IF(ISBLANK(V64),"-",V64),"/",IF(ISBLANK(Y64),"-",Y64),"/",IF(ISBLANK(AB64),"-",AB64),"/",IF(ISBLANK(AE64),"-",AE64),"/",IF(ISBLANK(AG64),"-",AG64))</f>
        <v>-/-/-/-/-</v>
      </c>
      <c r="K64" s="2" t="str">
        <f t="shared" ref="K64" si="162">CONCATENATE(IF(ISBLANK(W64),"-",W64),"/",IF(ISBLANK(Z64),"-",Z64),"/",IF(ISBLANK(AC64),"-",AC64),"/",IF(ISBLANK(AF64),"-",AF64),"/",IF(ISBLANK(AH64),"-",AH64))</f>
        <v>-/-/-/-/-</v>
      </c>
      <c r="L64" s="4"/>
      <c r="M64" s="2">
        <v>2021</v>
      </c>
      <c r="N64" s="2" t="str">
        <f t="shared" ref="N64" si="163">CONCATENATE(IF(ISBLANK(U64),"-",U64),"/",IF(ISBLANK(X64),"-",X64),"/",IF(ISBLANK(AA64),"-",AA64),"/",IF(ISBLANK(AD64),"-",AD64))</f>
        <v>-/-/-/-</v>
      </c>
      <c r="O64" s="2" t="s">
        <v>1562</v>
      </c>
      <c r="P64" s="2" t="s">
        <v>1562</v>
      </c>
      <c r="S64" s="6">
        <f t="shared" ref="S64" si="164">L64*E64</f>
        <v>0</v>
      </c>
      <c r="T64" s="7">
        <f t="shared" ref="T64" si="165">F64*L64</f>
        <v>0</v>
      </c>
      <c r="AD64"/>
      <c r="AI64">
        <f>VLOOKUP(C64,Koordinaten!$A:$C,2,FALSE)</f>
        <v>12.4853384</v>
      </c>
      <c r="AJ64">
        <f>VLOOKUP(C64,Koordinaten!$A:$C,3,FALSE)</f>
        <v>41.894801999999999</v>
      </c>
      <c r="AK64">
        <f>IF(ISBLANK($D64),VLOOKUP(C64,Koordinaten!$A:$C,2,FALSE),VLOOKUP($D64,Koordinaten!$F:$H,2,FALSE))</f>
        <v>11.354780099999999</v>
      </c>
      <c r="AL64">
        <f>IF(ISBLANK($D64),VLOOKUP(C64,Koordinaten!$A:$C,3,FALSE),VLOOKUP($D64,Koordinaten!$F:$H,3,FALSE))</f>
        <v>46.498112499999998</v>
      </c>
      <c r="AM64" t="str">
        <f t="shared" si="16"/>
        <v>41,894802;12,4853384</v>
      </c>
      <c r="AN64" t="str">
        <f t="shared" si="17"/>
        <v>46,4981125;11,3547801</v>
      </c>
      <c r="AO64">
        <f t="shared" ref="AO64" si="166">MIN(IF(ISBLANK(W64),9999,W64),IF(ISBLANK(Z64),9999,Z64),IF(ISBLANK(AC64),9999,AC64),IF(ISBLANK(AF64),9999,AF64),IF(ISBLANK(AH64),9999,AH64))</f>
        <v>9999</v>
      </c>
      <c r="AP64" s="50">
        <v>44338</v>
      </c>
      <c r="AQ64" t="s">
        <v>1437</v>
      </c>
    </row>
    <row r="65" spans="1:43" x14ac:dyDescent="0.15">
      <c r="A65" s="3" t="s">
        <v>30</v>
      </c>
      <c r="B65" s="72">
        <v>2019</v>
      </c>
      <c r="C65" s="3" t="s">
        <v>173</v>
      </c>
      <c r="D65" s="3" t="s">
        <v>1263</v>
      </c>
      <c r="E65" s="3">
        <v>2</v>
      </c>
      <c r="G65" s="3" t="s">
        <v>1566</v>
      </c>
      <c r="H65" s="3" t="s">
        <v>1567</v>
      </c>
      <c r="I65" s="3" t="s">
        <v>36</v>
      </c>
      <c r="J65" s="2" t="str">
        <f t="shared" ref="J65" si="167">CONCATENATE(IF(ISBLANK(V65),"-",V65),"/",IF(ISBLANK(Y65),"-",Y65),"/",IF(ISBLANK(AB65),"-",AB65),"/",IF(ISBLANK(AE65),"-",AE65),"/",IF(ISBLANK(AG65),"-",AG65))</f>
        <v>-/-/-/-/-</v>
      </c>
      <c r="K65" s="2" t="str">
        <f t="shared" ref="K65" si="168">CONCATENATE(IF(ISBLANK(W65),"-",W65),"/",IF(ISBLANK(Z65),"-",Z65),"/",IF(ISBLANK(AC65),"-",AC65),"/",IF(ISBLANK(AF65),"-",AF65),"/",IF(ISBLANK(AH65),"-",AH65))</f>
        <v>-/-/-/-/-</v>
      </c>
      <c r="L65" s="4"/>
      <c r="M65" s="2">
        <v>2021</v>
      </c>
      <c r="N65" s="2" t="str">
        <f t="shared" ref="N65" si="169">CONCATENATE(IF(ISBLANK(U65),"-",U65),"/",IF(ISBLANK(X65),"-",X65),"/",IF(ISBLANK(AA65),"-",AA65),"/",IF(ISBLANK(AD65),"-",AD65))</f>
        <v>-/-/-/-</v>
      </c>
      <c r="O65" s="2" t="s">
        <v>1562</v>
      </c>
      <c r="P65" s="2" t="s">
        <v>1562</v>
      </c>
      <c r="S65" s="6">
        <f t="shared" ref="S65" si="170">L65*E65</f>
        <v>0</v>
      </c>
      <c r="T65" s="7">
        <f t="shared" ref="T65" si="171">F65*L65</f>
        <v>0</v>
      </c>
      <c r="AD65"/>
      <c r="AI65">
        <f>VLOOKUP(C65,Koordinaten!$A:$C,2,FALSE)</f>
        <v>16.372504200000002</v>
      </c>
      <c r="AJ65">
        <f>VLOOKUP(C65,Koordinaten!$A:$C,3,FALSE)</f>
        <v>48.208353700000004</v>
      </c>
      <c r="AK65">
        <f>IF(ISBLANK($D65),VLOOKUP(C65,Koordinaten!$A:$C,2,FALSE),VLOOKUP($D65,Koordinaten!$F:$H,2,FALSE))</f>
        <v>16.416666599999999</v>
      </c>
      <c r="AL65">
        <f>IF(ISBLANK($D65),VLOOKUP(C65,Koordinaten!$A:$C,3,FALSE),VLOOKUP($D65,Koordinaten!$F:$H,3,FALSE))</f>
        <v>47.500000100000001</v>
      </c>
      <c r="AM65" t="str">
        <f t="shared" si="16"/>
        <v>48,2083537;16,3725042</v>
      </c>
      <c r="AN65" t="str">
        <f t="shared" si="17"/>
        <v>47,5000001;16,4166666</v>
      </c>
      <c r="AO65">
        <f t="shared" ref="AO65" si="172">MIN(IF(ISBLANK(W65),9999,W65),IF(ISBLANK(Z65),9999,Z65),IF(ISBLANK(AC65),9999,AC65),IF(ISBLANK(AF65),9999,AF65),IF(ISBLANK(AH65),9999,AH65))</f>
        <v>9999</v>
      </c>
      <c r="AP65" s="50">
        <v>44338</v>
      </c>
      <c r="AQ65" t="s">
        <v>1437</v>
      </c>
    </row>
    <row r="66" spans="1:43" x14ac:dyDescent="0.15">
      <c r="A66" s="3" t="s">
        <v>42</v>
      </c>
      <c r="B66" s="72">
        <v>2015</v>
      </c>
      <c r="C66" s="3" t="s">
        <v>173</v>
      </c>
      <c r="D66" s="3" t="s">
        <v>1263</v>
      </c>
      <c r="E66" s="3">
        <v>2</v>
      </c>
      <c r="G66" s="3" t="s">
        <v>1319</v>
      </c>
      <c r="H66" s="3" t="s">
        <v>1555</v>
      </c>
      <c r="I66" s="3" t="s">
        <v>20</v>
      </c>
      <c r="J66" s="2" t="str">
        <f t="shared" ref="J66" si="173">CONCATENATE(IF(ISBLANK(V66),"-",V66),"/",IF(ISBLANK(Y66),"-",Y66),"/",IF(ISBLANK(AB66),"-",AB66),"/",IF(ISBLANK(AE66),"-",AE66),"/",IF(ISBLANK(AG66),"-",AG66))</f>
        <v>-/-/-/-/-</v>
      </c>
      <c r="K66" s="2" t="str">
        <f t="shared" ref="K66" si="174">CONCATENATE(IF(ISBLANK(W66),"-",W66),"/",IF(ISBLANK(Z66),"-",Z66),"/",IF(ISBLANK(AC66),"-",AC66),"/",IF(ISBLANK(AF66),"-",AF66),"/",IF(ISBLANK(AH66),"-",AH66))</f>
        <v>-/-/-/-/-</v>
      </c>
      <c r="L66" s="4"/>
      <c r="M66" s="2">
        <v>2021</v>
      </c>
      <c r="N66" s="2" t="str">
        <f t="shared" ref="N66" si="175">CONCATENATE(IF(ISBLANK(U66),"-",U66),"/",IF(ISBLANK(X66),"-",X66),"/",IF(ISBLANK(AA66),"-",AA66),"/",IF(ISBLANK(AD66),"-",AD66))</f>
        <v>-/-/-/-</v>
      </c>
      <c r="O66" s="2" t="s">
        <v>1562</v>
      </c>
      <c r="P66" s="2" t="s">
        <v>1562</v>
      </c>
      <c r="S66" s="6">
        <f t="shared" ref="S66" si="176">L66*E66</f>
        <v>0</v>
      </c>
      <c r="T66" s="7">
        <f t="shared" ref="T66" si="177">F66*L66</f>
        <v>0</v>
      </c>
      <c r="AD66"/>
      <c r="AI66">
        <f>VLOOKUP(C66,Koordinaten!$A:$C,2,FALSE)</f>
        <v>16.372504200000002</v>
      </c>
      <c r="AJ66">
        <f>VLOOKUP(C66,Koordinaten!$A:$C,3,FALSE)</f>
        <v>48.208353700000004</v>
      </c>
      <c r="AK66">
        <f>IF(ISBLANK($D66),VLOOKUP(C66,Koordinaten!$A:$C,2,FALSE),VLOOKUP($D66,Koordinaten!$F:$H,2,FALSE))</f>
        <v>16.416666599999999</v>
      </c>
      <c r="AL66">
        <f>IF(ISBLANK($D66),VLOOKUP(C66,Koordinaten!$A:$C,3,FALSE),VLOOKUP($D66,Koordinaten!$F:$H,3,FALSE))</f>
        <v>47.500000100000001</v>
      </c>
      <c r="AM66" t="str">
        <f t="shared" si="16"/>
        <v>48,2083537;16,3725042</v>
      </c>
      <c r="AN66" t="str">
        <f t="shared" si="17"/>
        <v>47,5000001;16,4166666</v>
      </c>
      <c r="AO66">
        <f t="shared" ref="AO66" si="178">MIN(IF(ISBLANK(W66),9999,W66),IF(ISBLANK(Z66),9999,Z66),IF(ISBLANK(AC66),9999,AC66),IF(ISBLANK(AF66),9999,AF66),IF(ISBLANK(AH66),9999,AH66))</f>
        <v>9999</v>
      </c>
      <c r="AP66" s="50">
        <v>44338</v>
      </c>
      <c r="AQ66" t="s">
        <v>1437</v>
      </c>
    </row>
    <row r="67" spans="1:43" x14ac:dyDescent="0.15">
      <c r="A67" s="3" t="s">
        <v>42</v>
      </c>
      <c r="B67" s="72">
        <v>2019</v>
      </c>
      <c r="C67" s="3" t="s">
        <v>173</v>
      </c>
      <c r="D67" s="3" t="s">
        <v>1263</v>
      </c>
      <c r="E67" s="3">
        <v>2</v>
      </c>
      <c r="G67" s="3" t="s">
        <v>1565</v>
      </c>
      <c r="H67" s="3" t="s">
        <v>1564</v>
      </c>
      <c r="I67" s="3" t="s">
        <v>44</v>
      </c>
      <c r="J67" s="2" t="str">
        <f t="shared" ref="J67" si="179">CONCATENATE(IF(ISBLANK(V67),"-",V67),"/",IF(ISBLANK(Y67),"-",Y67),"/",IF(ISBLANK(AB67),"-",AB67),"/",IF(ISBLANK(AE67),"-",AE67),"/",IF(ISBLANK(AG67),"-",AG67))</f>
        <v>-/-/-/-/-</v>
      </c>
      <c r="K67" s="2" t="str">
        <f t="shared" ref="K67" si="180">CONCATENATE(IF(ISBLANK(W67),"-",W67),"/",IF(ISBLANK(Z67),"-",Z67),"/",IF(ISBLANK(AC67),"-",AC67),"/",IF(ISBLANK(AF67),"-",AF67),"/",IF(ISBLANK(AH67),"-",AH67))</f>
        <v>-/-/-/-/-</v>
      </c>
      <c r="L67" s="4"/>
      <c r="M67" s="2">
        <v>2021</v>
      </c>
      <c r="N67" s="2" t="str">
        <f t="shared" ref="N67" si="181">CONCATENATE(IF(ISBLANK(U67),"-",U67),"/",IF(ISBLANK(X67),"-",X67),"/",IF(ISBLANK(AA67),"-",AA67),"/",IF(ISBLANK(AD67),"-",AD67))</f>
        <v>-/-/-/-</v>
      </c>
      <c r="O67" s="2" t="s">
        <v>1562</v>
      </c>
      <c r="P67" s="2" t="s">
        <v>1562</v>
      </c>
      <c r="S67" s="6">
        <f t="shared" ref="S67" si="182">L67*E67</f>
        <v>0</v>
      </c>
      <c r="T67" s="7">
        <f t="shared" ref="T67" si="183">F67*L67</f>
        <v>0</v>
      </c>
      <c r="AD67"/>
      <c r="AI67">
        <f>VLOOKUP(C67,Koordinaten!$A:$C,2,FALSE)</f>
        <v>16.372504200000002</v>
      </c>
      <c r="AJ67">
        <f>VLOOKUP(C67,Koordinaten!$A:$C,3,FALSE)</f>
        <v>48.208353700000004</v>
      </c>
      <c r="AK67">
        <f>IF(ISBLANK($D67),VLOOKUP(C67,Koordinaten!$A:$C,2,FALSE),VLOOKUP($D67,Koordinaten!$F:$H,2,FALSE))</f>
        <v>16.416666599999999</v>
      </c>
      <c r="AL67">
        <f>IF(ISBLANK($D67),VLOOKUP(C67,Koordinaten!$A:$C,3,FALSE),VLOOKUP($D67,Koordinaten!$F:$H,3,FALSE))</f>
        <v>47.500000100000001</v>
      </c>
      <c r="AM67" t="str">
        <f t="shared" si="16"/>
        <v>48,2083537;16,3725042</v>
      </c>
      <c r="AN67" t="str">
        <f t="shared" si="17"/>
        <v>47,5000001;16,4166666</v>
      </c>
      <c r="AO67">
        <f t="shared" ref="AO67" si="184">MIN(IF(ISBLANK(W67),9999,W67),IF(ISBLANK(Z67),9999,Z67),IF(ISBLANK(AC67),9999,AC67),IF(ISBLANK(AF67),9999,AF67),IF(ISBLANK(AH67),9999,AH67))</f>
        <v>9999</v>
      </c>
      <c r="AP67" s="50">
        <v>44338</v>
      </c>
      <c r="AQ67" t="s">
        <v>1437</v>
      </c>
    </row>
    <row r="68" spans="1:43" x14ac:dyDescent="0.15">
      <c r="A68" s="3" t="s">
        <v>42</v>
      </c>
      <c r="B68" s="72">
        <v>2019</v>
      </c>
      <c r="C68" s="3" t="s">
        <v>173</v>
      </c>
      <c r="D68" s="3" t="s">
        <v>1263</v>
      </c>
      <c r="E68" s="3">
        <v>2</v>
      </c>
      <c r="G68" s="3" t="s">
        <v>891</v>
      </c>
      <c r="H68" s="3" t="s">
        <v>1563</v>
      </c>
      <c r="I68" s="3" t="s">
        <v>175</v>
      </c>
      <c r="J68" s="2" t="str">
        <f t="shared" ref="J68" si="185">CONCATENATE(IF(ISBLANK(V68),"-",V68),"/",IF(ISBLANK(Y68),"-",Y68),"/",IF(ISBLANK(AB68),"-",AB68),"/",IF(ISBLANK(AE68),"-",AE68),"/",IF(ISBLANK(AG68),"-",AG68))</f>
        <v>-/-/-/-/-</v>
      </c>
      <c r="K68" s="2" t="str">
        <f t="shared" ref="K68" si="186">CONCATENATE(IF(ISBLANK(W68),"-",W68),"/",IF(ISBLANK(Z68),"-",Z68),"/",IF(ISBLANK(AC68),"-",AC68),"/",IF(ISBLANK(AF68),"-",AF68),"/",IF(ISBLANK(AH68),"-",AH68))</f>
        <v>-/-/-/-/-</v>
      </c>
      <c r="L68" s="4"/>
      <c r="M68" s="2">
        <v>2021</v>
      </c>
      <c r="N68" s="2" t="str">
        <f t="shared" ref="N68" si="187">CONCATENATE(IF(ISBLANK(U68),"-",U68),"/",IF(ISBLANK(X68),"-",X68),"/",IF(ISBLANK(AA68),"-",AA68),"/",IF(ISBLANK(AD68),"-",AD68))</f>
        <v>-/-/-/-</v>
      </c>
      <c r="O68" s="2" t="s">
        <v>1562</v>
      </c>
      <c r="P68" s="2" t="s">
        <v>1562</v>
      </c>
      <c r="S68" s="6">
        <f t="shared" ref="S68" si="188">L68*E68</f>
        <v>0</v>
      </c>
      <c r="T68" s="7">
        <f t="shared" ref="T68" si="189">F68*L68</f>
        <v>0</v>
      </c>
      <c r="AD68"/>
      <c r="AI68">
        <f>VLOOKUP(C68,Koordinaten!$A:$C,2,FALSE)</f>
        <v>16.372504200000002</v>
      </c>
      <c r="AJ68">
        <f>VLOOKUP(C68,Koordinaten!$A:$C,3,FALSE)</f>
        <v>48.208353700000004</v>
      </c>
      <c r="AK68">
        <f>IF(ISBLANK($D68),VLOOKUP(C68,Koordinaten!$A:$C,2,FALSE),VLOOKUP($D68,Koordinaten!$F:$H,2,FALSE))</f>
        <v>16.416666599999999</v>
      </c>
      <c r="AL68">
        <f>IF(ISBLANK($D68),VLOOKUP(C68,Koordinaten!$A:$C,3,FALSE),VLOOKUP($D68,Koordinaten!$F:$H,3,FALSE))</f>
        <v>47.500000100000001</v>
      </c>
      <c r="AM68" t="str">
        <f t="shared" si="16"/>
        <v>48,2083537;16,3725042</v>
      </c>
      <c r="AN68" t="str">
        <f t="shared" si="17"/>
        <v>47,5000001;16,4166666</v>
      </c>
      <c r="AO68">
        <f t="shared" ref="AO68" si="190">MIN(IF(ISBLANK(W68),9999,W68),IF(ISBLANK(Z68),9999,Z68),IF(ISBLANK(AC68),9999,AC68),IF(ISBLANK(AF68),9999,AF68),IF(ISBLANK(AH68),9999,AH68))</f>
        <v>9999</v>
      </c>
      <c r="AP68" s="50">
        <v>44338</v>
      </c>
      <c r="AQ68" t="s">
        <v>1437</v>
      </c>
    </row>
    <row r="69" spans="1:43" x14ac:dyDescent="0.15">
      <c r="A69" s="3" t="s">
        <v>42</v>
      </c>
      <c r="B69" s="72">
        <v>2017</v>
      </c>
      <c r="C69" s="3" t="s">
        <v>22</v>
      </c>
      <c r="D69" s="3" t="s">
        <v>1262</v>
      </c>
      <c r="E69" s="3">
        <v>6</v>
      </c>
      <c r="G69" s="3" t="s">
        <v>1538</v>
      </c>
      <c r="H69" s="3" t="s">
        <v>1539</v>
      </c>
      <c r="I69" s="3" t="s">
        <v>20</v>
      </c>
      <c r="J69" s="2" t="str">
        <f t="shared" ref="J69" si="191">CONCATENATE(IF(ISBLANK(V69),"-",V69),"/",IF(ISBLANK(Y69),"-",Y69),"/",IF(ISBLANK(AB69),"-",AB69),"/",IF(ISBLANK(AE69),"-",AE69),"/",IF(ISBLANK(AG69),"-",AG69))</f>
        <v>-/-/-/-/-</v>
      </c>
      <c r="K69" s="2" t="str">
        <f t="shared" ref="K69" si="192">CONCATENATE(IF(ISBLANK(W69),"-",W69),"/",IF(ISBLANK(Z69),"-",Z69),"/",IF(ISBLANK(AC69),"-",AC69),"/",IF(ISBLANK(AF69),"-",AF69),"/",IF(ISBLANK(AH69),"-",AH69))</f>
        <v>-/-/-/-/-</v>
      </c>
      <c r="L69" s="4"/>
      <c r="M69" s="2">
        <v>2021</v>
      </c>
      <c r="N69" s="2" t="str">
        <f t="shared" ref="N69" si="193">CONCATENATE(IF(ISBLANK(U69),"-",U69),"/",IF(ISBLANK(X69),"-",X69),"/",IF(ISBLANK(AA69),"-",AA69),"/",IF(ISBLANK(AD69),"-",AD69))</f>
        <v>-/-/-/-</v>
      </c>
      <c r="O69" s="2" t="s">
        <v>1562</v>
      </c>
      <c r="P69" s="2" t="s">
        <v>1562</v>
      </c>
      <c r="S69" s="6">
        <f t="shared" ref="S69" si="194">L69*E69</f>
        <v>0</v>
      </c>
      <c r="T69" s="7">
        <f t="shared" ref="T69" si="195">F69*L69</f>
        <v>0</v>
      </c>
      <c r="AD69"/>
      <c r="AI69">
        <f>VLOOKUP(C69,Koordinaten!$A:$C,2,FALSE)</f>
        <v>12.4853384</v>
      </c>
      <c r="AJ69">
        <f>VLOOKUP(C69,Koordinaten!$A:$C,3,FALSE)</f>
        <v>41.894801999999999</v>
      </c>
      <c r="AK69">
        <f>IF(ISBLANK($D69),VLOOKUP(C69,Koordinaten!$A:$C,2,FALSE),VLOOKUP($D69,Koordinaten!$F:$H,2,FALSE))</f>
        <v>9.7688930000000003</v>
      </c>
      <c r="AL69">
        <f>IF(ISBLANK($D69),VLOOKUP(C69,Koordinaten!$A:$C,3,FALSE),VLOOKUP($D69,Koordinaten!$F:$H,3,FALSE))</f>
        <v>45.620899999999999</v>
      </c>
      <c r="AM69" t="str">
        <f t="shared" si="16"/>
        <v>41,894802;12,4853384</v>
      </c>
      <c r="AN69" t="str">
        <f t="shared" si="17"/>
        <v>45,6209;9,768893</v>
      </c>
      <c r="AO69">
        <f t="shared" ref="AO69" si="196">MIN(IF(ISBLANK(W69),9999,W69),IF(ISBLANK(Z69),9999,Z69),IF(ISBLANK(AC69),9999,AC69),IF(ISBLANK(AF69),9999,AF69),IF(ISBLANK(AH69),9999,AH69))</f>
        <v>9999</v>
      </c>
      <c r="AP69" s="50">
        <v>44338</v>
      </c>
      <c r="AQ69" t="s">
        <v>1437</v>
      </c>
    </row>
    <row r="70" spans="1:43" x14ac:dyDescent="0.15">
      <c r="A70" s="3" t="s">
        <v>42</v>
      </c>
      <c r="B70" s="72">
        <v>2018</v>
      </c>
      <c r="C70" s="3" t="s">
        <v>173</v>
      </c>
      <c r="D70" s="3" t="s">
        <v>1263</v>
      </c>
      <c r="E70" s="3">
        <v>6</v>
      </c>
      <c r="F70" s="3">
        <v>4</v>
      </c>
      <c r="G70" s="3" t="s">
        <v>1547</v>
      </c>
      <c r="H70" s="3" t="s">
        <v>1548</v>
      </c>
      <c r="I70" s="3" t="s">
        <v>950</v>
      </c>
      <c r="J70" s="2" t="str">
        <f t="shared" ref="J70" si="197">CONCATENATE(IF(ISBLANK(V70),"-",V70),"/",IF(ISBLANK(Y70),"-",Y70),"/",IF(ISBLANK(AB70),"-",AB70),"/",IF(ISBLANK(AE70),"-",AE70),"/",IF(ISBLANK(AG70),"-",AG70))</f>
        <v>-/-/-/-/-</v>
      </c>
      <c r="K70" s="2" t="str">
        <f t="shared" ref="K70" si="198">CONCATENATE(IF(ISBLANK(W70),"-",W70),"/",IF(ISBLANK(Z70),"-",Z70),"/",IF(ISBLANK(AC70),"-",AC70),"/",IF(ISBLANK(AF70),"-",AF70),"/",IF(ISBLANK(AH70),"-",AH70))</f>
        <v>-/-/-/-/-</v>
      </c>
      <c r="L70" s="4"/>
      <c r="M70" s="2">
        <v>2021</v>
      </c>
      <c r="N70" s="2" t="str">
        <f t="shared" ref="N70" si="199">CONCATENATE(IF(ISBLANK(U70),"-",U70),"/",IF(ISBLANK(X70),"-",X70),"/",IF(ISBLANK(AA70),"-",AA70),"/",IF(ISBLANK(AD70),"-",AD70))</f>
        <v>-/-/-/-</v>
      </c>
      <c r="O70" s="2" t="s">
        <v>1562</v>
      </c>
      <c r="P70" s="2" t="s">
        <v>1562</v>
      </c>
      <c r="S70" s="6">
        <f t="shared" ref="S70" si="200">L70*E70</f>
        <v>0</v>
      </c>
      <c r="T70" s="7">
        <f t="shared" ref="T70" si="201">F70*L70</f>
        <v>0</v>
      </c>
      <c r="AD70"/>
      <c r="AI70">
        <f>VLOOKUP(C70,Koordinaten!$A:$C,2,FALSE)</f>
        <v>16.372504200000002</v>
      </c>
      <c r="AJ70">
        <f>VLOOKUP(C70,Koordinaten!$A:$C,3,FALSE)</f>
        <v>48.208353700000004</v>
      </c>
      <c r="AK70">
        <f>IF(ISBLANK($D70),VLOOKUP(C70,Koordinaten!$A:$C,2,FALSE),VLOOKUP($D70,Koordinaten!$F:$H,2,FALSE))</f>
        <v>16.416666599999999</v>
      </c>
      <c r="AL70">
        <f>IF(ISBLANK($D70),VLOOKUP(C70,Koordinaten!$A:$C,3,FALSE),VLOOKUP($D70,Koordinaten!$F:$H,3,FALSE))</f>
        <v>47.500000100000001</v>
      </c>
      <c r="AM70" t="str">
        <f t="shared" ref="AM70:AM133" si="202">CONCATENATE(AJ70,";",AI70)</f>
        <v>48,2083537;16,3725042</v>
      </c>
      <c r="AN70" t="str">
        <f t="shared" ref="AN70:AN133" si="203">CONCATENATE(AL70,";",AK70)</f>
        <v>47,5000001;16,4166666</v>
      </c>
      <c r="AO70">
        <f t="shared" ref="AO70" si="204">MIN(IF(ISBLANK(W70),9999,W70),IF(ISBLANK(Z70),9999,Z70),IF(ISBLANK(AC70),9999,AC70),IF(ISBLANK(AF70),9999,AF70),IF(ISBLANK(AH70),9999,AH70))</f>
        <v>9999</v>
      </c>
      <c r="AP70" s="50">
        <v>44338</v>
      </c>
      <c r="AQ70" t="s">
        <v>1437</v>
      </c>
    </row>
    <row r="71" spans="1:43" ht="24" x14ac:dyDescent="0.15">
      <c r="A71" s="2" t="s">
        <v>30</v>
      </c>
      <c r="B71" s="22">
        <v>2018</v>
      </c>
      <c r="C71" s="2" t="s">
        <v>99</v>
      </c>
      <c r="D71" s="2" t="s">
        <v>1286</v>
      </c>
      <c r="E71" s="2">
        <v>12</v>
      </c>
      <c r="F71" s="2">
        <v>8</v>
      </c>
      <c r="G71" s="3" t="s">
        <v>1322</v>
      </c>
      <c r="H71" s="3" t="s">
        <v>1327</v>
      </c>
      <c r="I71" s="3" t="s">
        <v>32</v>
      </c>
      <c r="J71" s="2" t="str">
        <f t="shared" ref="J71" si="205">CONCATENATE(IF(ISBLANK(V71),"-",V71),"/",IF(ISBLANK(Y71),"-",Y71),"/",IF(ISBLANK(AB71),"-",AB71),"/",IF(ISBLANK(AE71),"-",AE71),"/",IF(ISBLANK(AG71),"-",AG71))</f>
        <v>-/-/-/-/-</v>
      </c>
      <c r="K71" s="2" t="str">
        <f t="shared" ref="K71" si="206">CONCATENATE(IF(ISBLANK(W71),"-",W71),"/",IF(ISBLANK(Z71),"-",Z71),"/",IF(ISBLANK(AC71),"-",AC71),"/",IF(ISBLANK(AF71),"-",AF71),"/",IF(ISBLANK(AH71),"-",AH71))</f>
        <v>-/-/-/-/-</v>
      </c>
      <c r="L71" s="4"/>
      <c r="M71" s="2">
        <v>2021</v>
      </c>
      <c r="N71" s="2" t="str">
        <f t="shared" ref="N71" si="207">CONCATENATE(IF(ISBLANK(U71),"-",U71),"/",IF(ISBLANK(X71),"-",X71),"/",IF(ISBLANK(AA71),"-",AA71),"/",IF(ISBLANK(AD71),"-",AD71))</f>
        <v>-/-/-/-</v>
      </c>
      <c r="O71" s="2" t="s">
        <v>1561</v>
      </c>
      <c r="P71" s="2" t="s">
        <v>1561</v>
      </c>
      <c r="Q71" s="3"/>
      <c r="R71" s="3"/>
      <c r="S71" s="6">
        <f t="shared" ref="S71" si="208">L71*E71</f>
        <v>0</v>
      </c>
      <c r="T71" s="7">
        <f t="shared" ref="T71" si="209">F71*L71</f>
        <v>0</v>
      </c>
      <c r="U71" s="3"/>
      <c r="V71" s="3"/>
      <c r="W71" s="3"/>
      <c r="X71" s="3"/>
      <c r="Y71" s="3"/>
      <c r="Z71" s="3"/>
      <c r="AA71" s="3"/>
      <c r="AB71" s="3"/>
      <c r="AC71" s="3"/>
      <c r="AE71" s="3"/>
      <c r="AF71" s="3"/>
      <c r="AG71" s="3"/>
      <c r="AH71" s="3"/>
      <c r="AI71">
        <f>VLOOKUP(C71,Koordinaten!$A:$C,2,FALSE)</f>
        <v>13.376935</v>
      </c>
      <c r="AJ71">
        <f>VLOOKUP(C71,Koordinaten!$A:$C,3,FALSE)</f>
        <v>52.516181000000003</v>
      </c>
      <c r="AK71">
        <f>IF(ISBLANK($D71),VLOOKUP(C71,Koordinaten!$A:$C,2,FALSE),VLOOKUP($D71,Koordinaten!$F:$H,2,FALSE))</f>
        <v>7.4396553000000001</v>
      </c>
      <c r="AL71">
        <f>IF(ISBLANK($D71),VLOOKUP(C71,Koordinaten!$A:$C,3,FALSE),VLOOKUP($D71,Koordinaten!$F:$H,3,FALSE))</f>
        <v>49.749734599999996</v>
      </c>
      <c r="AM71" t="str">
        <f t="shared" si="202"/>
        <v>52,516181;13,376935</v>
      </c>
      <c r="AN71" t="str">
        <f t="shared" si="203"/>
        <v>49,7497346;7,4396553</v>
      </c>
      <c r="AO71">
        <f t="shared" ref="AO71" si="210">MIN(IF(ISBLANK(W71),9999,W71),IF(ISBLANK(Z71),9999,Z71),IF(ISBLANK(AC71),9999,AC71),IF(ISBLANK(AF71),9999,AF71),IF(ISBLANK(AH71),9999,AH71))</f>
        <v>9999</v>
      </c>
      <c r="AP71" s="50">
        <v>44338</v>
      </c>
      <c r="AQ71" t="s">
        <v>1437</v>
      </c>
    </row>
    <row r="72" spans="1:43" x14ac:dyDescent="0.15">
      <c r="A72" s="2" t="s">
        <v>42</v>
      </c>
      <c r="B72" s="22">
        <v>2016</v>
      </c>
      <c r="C72" s="2" t="s">
        <v>22</v>
      </c>
      <c r="D72" s="2" t="s">
        <v>1258</v>
      </c>
      <c r="E72" s="2">
        <v>0</v>
      </c>
      <c r="F72" s="2">
        <v>1</v>
      </c>
      <c r="G72" s="3" t="s">
        <v>1066</v>
      </c>
      <c r="H72" s="3" t="s">
        <v>179</v>
      </c>
      <c r="I72" s="3" t="s">
        <v>51</v>
      </c>
      <c r="J72" s="2" t="str">
        <f t="shared" ref="J72" si="211">CONCATENATE(IF(ISBLANK(V72),"-",V72),"/",IF(ISBLANK(Y72),"-",Y72),"/",IF(ISBLANK(AB72),"-",AB72),"/",IF(ISBLANK(AE72),"-",AE72),"/",IF(ISBLANK(AG72),"-",AG72))</f>
        <v>-/-/-/-/-</v>
      </c>
      <c r="K72" s="2" t="str">
        <f t="shared" ref="K72" si="212">CONCATENATE(IF(ISBLANK(W72),"-",W72),"/",IF(ISBLANK(Z72),"-",Z72),"/",IF(ISBLANK(AC72),"-",AC72),"/",IF(ISBLANK(AF72),"-",AF72),"/",IF(ISBLANK(AH72),"-",AH72))</f>
        <v>-/-/-/-/-</v>
      </c>
      <c r="L72" s="4"/>
      <c r="M72" s="2">
        <v>2021</v>
      </c>
      <c r="N72" s="2" t="str">
        <f t="shared" ref="N72" si="213">CONCATENATE(IF(ISBLANK(U72),"-",U72),"/",IF(ISBLANK(X72),"-",X72),"/",IF(ISBLANK(AA72),"-",AA72),"/",IF(ISBLANK(AD72),"-",AD72))</f>
        <v>-/-/-/-</v>
      </c>
      <c r="O72" s="2" t="s">
        <v>180</v>
      </c>
      <c r="P72" s="2" t="s">
        <v>1560</v>
      </c>
      <c r="Q72" s="3"/>
      <c r="R72" s="3"/>
      <c r="S72" s="6">
        <f t="shared" ref="S72" si="214">L72*E72</f>
        <v>0</v>
      </c>
      <c r="T72" s="7">
        <f t="shared" ref="T72" si="215">F72*L72</f>
        <v>0</v>
      </c>
      <c r="U72" s="3"/>
      <c r="AD72" s="2"/>
      <c r="AI72">
        <f>VLOOKUP(C72,Koordinaten!$A:$C,2,FALSE)</f>
        <v>12.4853384</v>
      </c>
      <c r="AJ72">
        <f>VLOOKUP(C72,Koordinaten!$A:$C,3,FALSE)</f>
        <v>41.894801999999999</v>
      </c>
      <c r="AK72">
        <f>IF(ISBLANK($D72),VLOOKUP(C72,Koordinaten!$A:$C,2,FALSE),VLOOKUP($D72,Koordinaten!$F:$H,2,FALSE))</f>
        <v>11.354780099999999</v>
      </c>
      <c r="AL72">
        <f>IF(ISBLANK($D72),VLOOKUP(C72,Koordinaten!$A:$C,3,FALSE),VLOOKUP($D72,Koordinaten!$F:$H,3,FALSE))</f>
        <v>46.498112499999998</v>
      </c>
      <c r="AM72" t="str">
        <f t="shared" si="202"/>
        <v>41,894802;12,4853384</v>
      </c>
      <c r="AN72" t="str">
        <f t="shared" si="203"/>
        <v>46,4981125;11,3547801</v>
      </c>
      <c r="AO72">
        <f t="shared" ref="AO72" si="216">MIN(IF(ISBLANK(W72),9999,W72),IF(ISBLANK(Z72),9999,Z72),IF(ISBLANK(AC72),9999,AC72),IF(ISBLANK(AF72),9999,AF72),IF(ISBLANK(AH72),9999,AH72))</f>
        <v>9999</v>
      </c>
      <c r="AP72" s="50">
        <v>44338</v>
      </c>
      <c r="AQ72">
        <v>15</v>
      </c>
    </row>
    <row r="73" spans="1:43" x14ac:dyDescent="0.15">
      <c r="A73" s="2" t="s">
        <v>42</v>
      </c>
      <c r="B73" s="22">
        <v>2017</v>
      </c>
      <c r="C73" s="2" t="s">
        <v>22</v>
      </c>
      <c r="D73" s="2" t="s">
        <v>1258</v>
      </c>
      <c r="E73" s="2">
        <v>0</v>
      </c>
      <c r="F73" s="2">
        <v>1</v>
      </c>
      <c r="G73" s="3" t="s">
        <v>1217</v>
      </c>
      <c r="H73" s="3" t="s">
        <v>1498</v>
      </c>
      <c r="I73" s="3" t="s">
        <v>20</v>
      </c>
      <c r="J73" s="2" t="str">
        <f t="shared" ref="J73" si="217">CONCATENATE(IF(ISBLANK(V73),"-",V73),"/",IF(ISBLANK(Y73),"-",Y73),"/",IF(ISBLANK(AB73),"-",AB73),"/",IF(ISBLANK(AE73),"-",AE73),"/",IF(ISBLANK(AG73),"-",AG73))</f>
        <v>-/-/-/-/2020</v>
      </c>
      <c r="K73" s="2" t="str">
        <f t="shared" ref="K73" si="218">CONCATENATE(IF(ISBLANK(W73),"-",W73),"/",IF(ISBLANK(Z73),"-",Z73),"/",IF(ISBLANK(AC73),"-",AC73),"/",IF(ISBLANK(AF73),"-",AF73),"/",IF(ISBLANK(AH73),"-",AH73))</f>
        <v>-/-/-/-/2027</v>
      </c>
      <c r="L73" s="4"/>
      <c r="M73" s="2">
        <v>2021</v>
      </c>
      <c r="N73" s="2" t="str">
        <f t="shared" ref="N73" si="219">CONCATENATE(IF(ISBLANK(U73),"-",U73),"/",IF(ISBLANK(X73),"-",X73),"/",IF(ISBLANK(AA73),"-",AA73),"/",IF(ISBLANK(AD73),"-",AD73))</f>
        <v>-/-/-/-</v>
      </c>
      <c r="O73" s="2" t="s">
        <v>1065</v>
      </c>
      <c r="P73" s="2" t="s">
        <v>1559</v>
      </c>
      <c r="Q73" s="3"/>
      <c r="R73" s="3"/>
      <c r="S73" s="6">
        <f t="shared" ref="S73" si="220">L73*E73</f>
        <v>0</v>
      </c>
      <c r="T73" s="7">
        <f t="shared" ref="T73" si="221">F73*L73</f>
        <v>0</v>
      </c>
      <c r="U73" s="3" t="s">
        <v>243</v>
      </c>
      <c r="AA73" s="3"/>
      <c r="AB73" s="3"/>
      <c r="AC73" s="3"/>
      <c r="AE73" s="3"/>
      <c r="AF73" s="3"/>
      <c r="AG73" s="3">
        <v>2020</v>
      </c>
      <c r="AH73" s="3">
        <v>2027</v>
      </c>
      <c r="AI73">
        <f>VLOOKUP(C73,Koordinaten!$A:$C,2,FALSE)</f>
        <v>12.4853384</v>
      </c>
      <c r="AJ73">
        <f>VLOOKUP(C73,Koordinaten!$A:$C,3,FALSE)</f>
        <v>41.894801999999999</v>
      </c>
      <c r="AK73">
        <f>IF(ISBLANK($D73),VLOOKUP(C73,Koordinaten!$A:$C,2,FALSE),VLOOKUP($D73,Koordinaten!$F:$H,2,FALSE))</f>
        <v>11.354780099999999</v>
      </c>
      <c r="AL73">
        <f>IF(ISBLANK($D73),VLOOKUP(C73,Koordinaten!$A:$C,3,FALSE),VLOOKUP($D73,Koordinaten!$F:$H,3,FALSE))</f>
        <v>46.498112499999998</v>
      </c>
      <c r="AM73" t="str">
        <f t="shared" si="202"/>
        <v>41,894802;12,4853384</v>
      </c>
      <c r="AN73" t="str">
        <f t="shared" si="203"/>
        <v>46,4981125;11,3547801</v>
      </c>
      <c r="AO73">
        <f t="shared" ref="AO73" si="222">MIN(IF(ISBLANK(W73),9999,W73),IF(ISBLANK(Z73),9999,Z73),IF(ISBLANK(AC73),9999,AC73),IF(ISBLANK(AF73),9999,AF73),IF(ISBLANK(AH73),9999,AH73))</f>
        <v>2027</v>
      </c>
      <c r="AP73" s="50">
        <v>44066</v>
      </c>
      <c r="AQ73">
        <v>8</v>
      </c>
    </row>
    <row r="74" spans="1:43" x14ac:dyDescent="0.15">
      <c r="A74" s="2" t="s">
        <v>42</v>
      </c>
      <c r="B74" s="22">
        <v>2006</v>
      </c>
      <c r="C74" s="2" t="s">
        <v>22</v>
      </c>
      <c r="D74" s="2" t="s">
        <v>1257</v>
      </c>
      <c r="E74" s="2">
        <v>1</v>
      </c>
      <c r="F74" s="2">
        <v>1</v>
      </c>
      <c r="G74" s="3" t="s">
        <v>1170</v>
      </c>
      <c r="H74" s="3" t="s">
        <v>1557</v>
      </c>
      <c r="I74" s="3" t="s">
        <v>20</v>
      </c>
      <c r="J74" s="2" t="str">
        <f t="shared" ref="J74:J78" si="223">CONCATENATE(IF(ISBLANK(V74),"-",V74),"/",IF(ISBLANK(Y74),"-",Y74),"/",IF(ISBLANK(AB74),"-",AB74),"/",IF(ISBLANK(AE74),"-",AE74),"/",IF(ISBLANK(AG74),"-",AG74))</f>
        <v>2016/2014/-/-/-</v>
      </c>
      <c r="K74" s="2" t="str">
        <f t="shared" ref="K74:K78" si="224">CONCATENATE(IF(ISBLANK(W74),"-",W74),"/",IF(ISBLANK(Z74),"-",Z74),"/",IF(ISBLANK(AC74),"-",AC74),"/",IF(ISBLANK(AF74),"-",AF74),"/",IF(ISBLANK(AH74),"-",AH74))</f>
        <v>2031/-/-/-/-</v>
      </c>
      <c r="L74" s="4"/>
      <c r="M74" s="2">
        <v>2021</v>
      </c>
      <c r="N74" s="2" t="str">
        <f t="shared" ref="N74:N78" si="225">CONCATENATE(IF(ISBLANK(U74),"-",U74),"/",IF(ISBLANK(X74),"-",X74),"/",IF(ISBLANK(AA74),"-",AA74),"/",IF(ISBLANK(AD74),"-",AD74))</f>
        <v>96/98/97/93,1</v>
      </c>
      <c r="O74" s="2" t="s">
        <v>1170</v>
      </c>
      <c r="P74" s="2" t="s">
        <v>1558</v>
      </c>
      <c r="Q74" s="8"/>
      <c r="R74" s="8"/>
      <c r="S74" s="9">
        <f t="shared" ref="S74:S78" si="226">L74*E74</f>
        <v>0</v>
      </c>
      <c r="T74" s="10">
        <f t="shared" ref="T74:T78" si="227">F74*L74</f>
        <v>0</v>
      </c>
      <c r="U74" s="3">
        <v>96</v>
      </c>
      <c r="V74">
        <v>2016</v>
      </c>
      <c r="W74">
        <v>2031</v>
      </c>
      <c r="X74">
        <v>98</v>
      </c>
      <c r="Y74">
        <v>2014</v>
      </c>
      <c r="AA74">
        <v>97</v>
      </c>
      <c r="AD74">
        <v>93.1</v>
      </c>
      <c r="AI74">
        <f>VLOOKUP(C74,Koordinaten!$A:$C,2,FALSE)</f>
        <v>12.4853384</v>
      </c>
      <c r="AJ74">
        <f>VLOOKUP(C74,Koordinaten!$A:$C,3,FALSE)</f>
        <v>41.894801999999999</v>
      </c>
      <c r="AK74">
        <f>IF(ISBLANK($D74),VLOOKUP(C74,Koordinaten!$A:$C,2,FALSE),VLOOKUP($D74,Koordinaten!$F:$H,2,FALSE))</f>
        <v>11.2555757</v>
      </c>
      <c r="AL74">
        <f>IF(ISBLANK($D74),VLOOKUP(C74,Koordinaten!$A:$C,3,FALSE),VLOOKUP($D74,Koordinaten!$F:$H,3,FALSE))</f>
        <v>43.769871199999997</v>
      </c>
      <c r="AM74" t="str">
        <f t="shared" si="202"/>
        <v>41,894802;12,4853384</v>
      </c>
      <c r="AN74" t="str">
        <f t="shared" si="203"/>
        <v>43,7698712;11,2555757</v>
      </c>
      <c r="AO74">
        <f t="shared" ref="AO74:AO78" si="228">MIN(IF(ISBLANK(W74),9999,W74),IF(ISBLANK(Z74),9999,Z74),IF(ISBLANK(AC74),9999,AC74),IF(ISBLANK(AF74),9999,AF74),IF(ISBLANK(AH74),9999,AH74))</f>
        <v>2031</v>
      </c>
      <c r="AP74" s="50">
        <v>44099</v>
      </c>
      <c r="AQ74" t="s">
        <v>1452</v>
      </c>
    </row>
    <row r="75" spans="1:43" x14ac:dyDescent="0.15">
      <c r="A75" s="2" t="s">
        <v>42</v>
      </c>
      <c r="B75" s="22">
        <v>2016</v>
      </c>
      <c r="C75" s="2" t="s">
        <v>22</v>
      </c>
      <c r="D75" s="2" t="s">
        <v>1257</v>
      </c>
      <c r="E75" s="2">
        <v>1</v>
      </c>
      <c r="F75" s="2">
        <v>1</v>
      </c>
      <c r="G75" s="3" t="s">
        <v>1170</v>
      </c>
      <c r="H75" s="3" t="s">
        <v>1557</v>
      </c>
      <c r="I75" s="3" t="s">
        <v>20</v>
      </c>
      <c r="J75" s="2" t="str">
        <f t="shared" si="223"/>
        <v>2022/-/-/-/-</v>
      </c>
      <c r="K75" s="2" t="str">
        <f t="shared" si="224"/>
        <v>2040/-/-/-/-</v>
      </c>
      <c r="L75" s="4"/>
      <c r="M75" s="2">
        <v>2021</v>
      </c>
      <c r="N75" s="2" t="str">
        <f t="shared" si="225"/>
        <v>96/-/-/-</v>
      </c>
      <c r="O75" s="2" t="s">
        <v>1170</v>
      </c>
      <c r="P75" s="2" t="s">
        <v>1558</v>
      </c>
      <c r="Q75" s="8"/>
      <c r="R75" s="8"/>
      <c r="S75" s="9">
        <f t="shared" si="226"/>
        <v>0</v>
      </c>
      <c r="T75" s="10">
        <f t="shared" si="227"/>
        <v>0</v>
      </c>
      <c r="U75" s="3">
        <v>96</v>
      </c>
      <c r="V75">
        <v>2022</v>
      </c>
      <c r="W75">
        <v>2040</v>
      </c>
      <c r="AD75"/>
      <c r="AI75">
        <f>VLOOKUP(C75,Koordinaten!$A:$C,2,FALSE)</f>
        <v>12.4853384</v>
      </c>
      <c r="AJ75">
        <f>VLOOKUP(C75,Koordinaten!$A:$C,3,FALSE)</f>
        <v>41.894801999999999</v>
      </c>
      <c r="AK75">
        <f>IF(ISBLANK($D75),VLOOKUP(C75,Koordinaten!$A:$C,2,FALSE),VLOOKUP($D75,Koordinaten!$F:$H,2,FALSE))</f>
        <v>11.2555757</v>
      </c>
      <c r="AL75">
        <f>IF(ISBLANK($D75),VLOOKUP(C75,Koordinaten!$A:$C,3,FALSE),VLOOKUP($D75,Koordinaten!$F:$H,3,FALSE))</f>
        <v>43.769871199999997</v>
      </c>
      <c r="AM75" t="str">
        <f t="shared" si="202"/>
        <v>41,894802;12,4853384</v>
      </c>
      <c r="AN75" t="str">
        <f t="shared" si="203"/>
        <v>43,7698712;11,2555757</v>
      </c>
      <c r="AO75">
        <f t="shared" si="228"/>
        <v>2040</v>
      </c>
      <c r="AP75" s="50">
        <v>44099</v>
      </c>
      <c r="AQ75" t="s">
        <v>1452</v>
      </c>
    </row>
    <row r="76" spans="1:43" x14ac:dyDescent="0.15">
      <c r="A76" s="2" t="s">
        <v>42</v>
      </c>
      <c r="B76" s="22">
        <v>2007</v>
      </c>
      <c r="C76" s="2" t="s">
        <v>22</v>
      </c>
      <c r="D76" s="2" t="s">
        <v>1257</v>
      </c>
      <c r="E76" s="2">
        <v>2</v>
      </c>
      <c r="F76" s="2">
        <v>2</v>
      </c>
      <c r="G76" s="3" t="s">
        <v>1170</v>
      </c>
      <c r="H76" s="3" t="s">
        <v>1172</v>
      </c>
      <c r="I76" s="3" t="s">
        <v>20</v>
      </c>
      <c r="J76" s="2" t="str">
        <f t="shared" si="223"/>
        <v>2017/2014/-/-/-</v>
      </c>
      <c r="K76" s="2" t="str">
        <f t="shared" si="224"/>
        <v>2027/2032/-/-/-</v>
      </c>
      <c r="L76" s="4"/>
      <c r="M76" s="2">
        <v>2021</v>
      </c>
      <c r="N76" s="2" t="str">
        <f t="shared" si="225"/>
        <v>97/97/96/93,1</v>
      </c>
      <c r="O76" s="2" t="s">
        <v>1170</v>
      </c>
      <c r="P76" s="2" t="s">
        <v>1558</v>
      </c>
      <c r="Q76" s="8"/>
      <c r="R76" s="8"/>
      <c r="S76" s="9">
        <f t="shared" si="226"/>
        <v>0</v>
      </c>
      <c r="T76" s="10">
        <f t="shared" si="227"/>
        <v>0</v>
      </c>
      <c r="U76" s="3">
        <v>97</v>
      </c>
      <c r="V76">
        <v>2017</v>
      </c>
      <c r="W76">
        <v>2027</v>
      </c>
      <c r="X76">
        <v>97</v>
      </c>
      <c r="Y76">
        <v>2014</v>
      </c>
      <c r="Z76">
        <v>2032</v>
      </c>
      <c r="AA76">
        <v>96</v>
      </c>
      <c r="AD76">
        <v>93.1</v>
      </c>
      <c r="AI76">
        <f>VLOOKUP(C76,Koordinaten!$A:$C,2,FALSE)</f>
        <v>12.4853384</v>
      </c>
      <c r="AJ76">
        <f>VLOOKUP(C76,Koordinaten!$A:$C,3,FALSE)</f>
        <v>41.894801999999999</v>
      </c>
      <c r="AK76">
        <f>IF(ISBLANK($D76),VLOOKUP(C76,Koordinaten!$A:$C,2,FALSE),VLOOKUP($D76,Koordinaten!$F:$H,2,FALSE))</f>
        <v>11.2555757</v>
      </c>
      <c r="AL76">
        <f>IF(ISBLANK($D76),VLOOKUP(C76,Koordinaten!$A:$C,3,FALSE),VLOOKUP($D76,Koordinaten!$F:$H,3,FALSE))</f>
        <v>43.769871199999997</v>
      </c>
      <c r="AM76" t="str">
        <f t="shared" si="202"/>
        <v>41,894802;12,4853384</v>
      </c>
      <c r="AN76" t="str">
        <f t="shared" si="203"/>
        <v>43,7698712;11,2555757</v>
      </c>
      <c r="AO76">
        <f t="shared" si="228"/>
        <v>2027</v>
      </c>
      <c r="AP76" s="50">
        <v>44099</v>
      </c>
      <c r="AQ76" t="s">
        <v>1452</v>
      </c>
    </row>
    <row r="77" spans="1:43" x14ac:dyDescent="0.15">
      <c r="A77" s="2" t="s">
        <v>42</v>
      </c>
      <c r="B77" s="22">
        <v>2008</v>
      </c>
      <c r="C77" s="2" t="s">
        <v>22</v>
      </c>
      <c r="D77" s="2" t="s">
        <v>1257</v>
      </c>
      <c r="E77" s="2">
        <v>1</v>
      </c>
      <c r="F77" s="2">
        <v>1</v>
      </c>
      <c r="G77" s="3" t="s">
        <v>1170</v>
      </c>
      <c r="H77" s="3" t="s">
        <v>1172</v>
      </c>
      <c r="I77" s="3" t="s">
        <v>20</v>
      </c>
      <c r="J77" s="2" t="str">
        <f t="shared" si="223"/>
        <v>2018/2016/-/-/-</v>
      </c>
      <c r="K77" s="2" t="str">
        <f t="shared" si="224"/>
        <v>2038/2035/-/-/-</v>
      </c>
      <c r="L77" s="4"/>
      <c r="M77" s="2">
        <v>2021</v>
      </c>
      <c r="N77" s="2" t="str">
        <f t="shared" si="225"/>
        <v>98+/94/95/93,7</v>
      </c>
      <c r="O77" s="2" t="s">
        <v>1170</v>
      </c>
      <c r="P77" s="2" t="s">
        <v>1558</v>
      </c>
      <c r="Q77" s="8"/>
      <c r="R77" s="8"/>
      <c r="S77" s="9">
        <f t="shared" si="226"/>
        <v>0</v>
      </c>
      <c r="T77" s="10">
        <f t="shared" si="227"/>
        <v>0</v>
      </c>
      <c r="U77" s="3" t="s">
        <v>1470</v>
      </c>
      <c r="V77">
        <v>2018</v>
      </c>
      <c r="W77">
        <v>2038</v>
      </c>
      <c r="X77">
        <v>94</v>
      </c>
      <c r="Y77">
        <v>2016</v>
      </c>
      <c r="Z77">
        <v>2035</v>
      </c>
      <c r="AA77">
        <v>95</v>
      </c>
      <c r="AD77">
        <v>93.7</v>
      </c>
      <c r="AI77">
        <f>VLOOKUP(C77,Koordinaten!$A:$C,2,FALSE)</f>
        <v>12.4853384</v>
      </c>
      <c r="AJ77">
        <f>VLOOKUP(C77,Koordinaten!$A:$C,3,FALSE)</f>
        <v>41.894801999999999</v>
      </c>
      <c r="AK77">
        <f>IF(ISBLANK($D77),VLOOKUP(C77,Koordinaten!$A:$C,2,FALSE),VLOOKUP($D77,Koordinaten!$F:$H,2,FALSE))</f>
        <v>11.2555757</v>
      </c>
      <c r="AL77">
        <f>IF(ISBLANK($D77),VLOOKUP(C77,Koordinaten!$A:$C,3,FALSE),VLOOKUP($D77,Koordinaten!$F:$H,3,FALSE))</f>
        <v>43.769871199999997</v>
      </c>
      <c r="AM77" t="str">
        <f t="shared" si="202"/>
        <v>41,894802;12,4853384</v>
      </c>
      <c r="AN77" t="str">
        <f t="shared" si="203"/>
        <v>43,7698712;11,2555757</v>
      </c>
      <c r="AO77">
        <f t="shared" si="228"/>
        <v>2035</v>
      </c>
      <c r="AP77" s="50">
        <v>44099</v>
      </c>
      <c r="AQ77" t="s">
        <v>1452</v>
      </c>
    </row>
    <row r="78" spans="1:43" x14ac:dyDescent="0.15">
      <c r="A78" s="2" t="s">
        <v>42</v>
      </c>
      <c r="B78" s="22">
        <v>2013</v>
      </c>
      <c r="C78" s="2" t="s">
        <v>22</v>
      </c>
      <c r="D78" s="2" t="s">
        <v>1257</v>
      </c>
      <c r="E78" s="2">
        <v>1</v>
      </c>
      <c r="F78" s="2">
        <v>1</v>
      </c>
      <c r="G78" s="3" t="s">
        <v>1170</v>
      </c>
      <c r="H78" s="3" t="s">
        <v>1172</v>
      </c>
      <c r="I78" s="3" t="s">
        <v>20</v>
      </c>
      <c r="J78" s="2" t="str">
        <f t="shared" si="223"/>
        <v>2018/2020/-/-/-</v>
      </c>
      <c r="K78" s="2" t="str">
        <f t="shared" si="224"/>
        <v>2035/2033/-/-/-</v>
      </c>
      <c r="L78" s="4"/>
      <c r="M78" s="2">
        <v>2021</v>
      </c>
      <c r="N78" s="2" t="str">
        <f t="shared" si="225"/>
        <v>95/97/98/92,8</v>
      </c>
      <c r="O78" s="2" t="s">
        <v>1170</v>
      </c>
      <c r="P78" s="2" t="s">
        <v>1558</v>
      </c>
      <c r="Q78" s="8"/>
      <c r="R78" s="8"/>
      <c r="S78" s="9">
        <f t="shared" si="226"/>
        <v>0</v>
      </c>
      <c r="T78" s="10">
        <f t="shared" si="227"/>
        <v>0</v>
      </c>
      <c r="U78" s="3">
        <v>95</v>
      </c>
      <c r="V78">
        <v>2018</v>
      </c>
      <c r="W78">
        <v>2035</v>
      </c>
      <c r="X78">
        <v>97</v>
      </c>
      <c r="Y78">
        <v>2020</v>
      </c>
      <c r="Z78">
        <v>2033</v>
      </c>
      <c r="AA78">
        <v>98</v>
      </c>
      <c r="AD78">
        <v>92.8</v>
      </c>
      <c r="AI78">
        <f>VLOOKUP(C78,Koordinaten!$A:$C,2,FALSE)</f>
        <v>12.4853384</v>
      </c>
      <c r="AJ78">
        <f>VLOOKUP(C78,Koordinaten!$A:$C,3,FALSE)</f>
        <v>41.894801999999999</v>
      </c>
      <c r="AK78">
        <f>IF(ISBLANK($D78),VLOOKUP(C78,Koordinaten!$A:$C,2,FALSE),VLOOKUP($D78,Koordinaten!$F:$H,2,FALSE))</f>
        <v>11.2555757</v>
      </c>
      <c r="AL78">
        <f>IF(ISBLANK($D78),VLOOKUP(C78,Koordinaten!$A:$C,3,FALSE),VLOOKUP($D78,Koordinaten!$F:$H,3,FALSE))</f>
        <v>43.769871199999997</v>
      </c>
      <c r="AM78" t="str">
        <f t="shared" si="202"/>
        <v>41,894802;12,4853384</v>
      </c>
      <c r="AN78" t="str">
        <f t="shared" si="203"/>
        <v>43,7698712;11,2555757</v>
      </c>
      <c r="AO78">
        <f t="shared" si="228"/>
        <v>2033</v>
      </c>
      <c r="AP78" s="50">
        <v>44099</v>
      </c>
      <c r="AQ78" t="s">
        <v>1452</v>
      </c>
    </row>
    <row r="79" spans="1:43" x14ac:dyDescent="0.15">
      <c r="A79" s="2" t="s">
        <v>30</v>
      </c>
      <c r="B79" s="22">
        <v>2017</v>
      </c>
      <c r="C79" s="2" t="s">
        <v>22</v>
      </c>
      <c r="D79" s="2" t="s">
        <v>1266</v>
      </c>
      <c r="E79" s="2">
        <v>0</v>
      </c>
      <c r="F79" s="2">
        <v>1</v>
      </c>
      <c r="G79" s="3" t="s">
        <v>143</v>
      </c>
      <c r="H79" s="3" t="s">
        <v>1550</v>
      </c>
      <c r="I79" s="3" t="s">
        <v>36</v>
      </c>
      <c r="J79" s="2" t="str">
        <f t="shared" ref="J79" si="229">CONCATENATE(IF(ISBLANK(V79),"-",V79),"/",IF(ISBLANK(Y79),"-",Y79),"/",IF(ISBLANK(AB79),"-",AB79),"/",IF(ISBLANK(AE79),"-",AE79),"/",IF(ISBLANK(AG79),"-",AG79))</f>
        <v>-/-/-/-/-</v>
      </c>
      <c r="K79" s="2" t="str">
        <f t="shared" ref="K79" si="230">CONCATENATE(IF(ISBLANK(W79),"-",W79),"/",IF(ISBLANK(Z79),"-",Z79),"/",IF(ISBLANK(AC79),"-",AC79),"/",IF(ISBLANK(AF79),"-",AF79),"/",IF(ISBLANK(AH79),"-",AH79))</f>
        <v>-/-/-/-/-</v>
      </c>
      <c r="L79" s="4"/>
      <c r="M79" s="2">
        <v>2021</v>
      </c>
      <c r="N79" s="2" t="str">
        <f t="shared" ref="N79" si="231">CONCATENATE(IF(ISBLANK(U79),"-",U79),"/",IF(ISBLANK(X79),"-",X79),"/",IF(ISBLANK(AA79),"-",AA79),"/",IF(ISBLANK(AD79),"-",AD79))</f>
        <v>-/-/-/-</v>
      </c>
      <c r="O79" s="2" t="s">
        <v>916</v>
      </c>
      <c r="P79" s="2" t="s">
        <v>916</v>
      </c>
      <c r="Q79" s="3"/>
      <c r="R79" s="3"/>
      <c r="S79" s="6">
        <f t="shared" ref="S79" si="232">L79*E79</f>
        <v>0</v>
      </c>
      <c r="T79" s="7">
        <f t="shared" ref="T79" si="233">F79*L79</f>
        <v>0</v>
      </c>
      <c r="U79" s="3"/>
      <c r="V79" s="3"/>
      <c r="W79" s="3"/>
      <c r="X79" s="3"/>
      <c r="Y79" s="3"/>
      <c r="Z79" s="3"/>
      <c r="AA79" s="3"/>
      <c r="AB79" s="3"/>
      <c r="AC79" s="3"/>
      <c r="AE79" s="3"/>
      <c r="AF79" s="3"/>
      <c r="AG79" s="3"/>
      <c r="AH79" s="3"/>
      <c r="AI79">
        <f>VLOOKUP(C79,Koordinaten!$A:$C,2,FALSE)</f>
        <v>12.4853384</v>
      </c>
      <c r="AJ79">
        <f>VLOOKUP(C79,Koordinaten!$A:$C,3,FALSE)</f>
        <v>41.894801999999999</v>
      </c>
      <c r="AK79">
        <f>IF(ISBLANK($D79),VLOOKUP(C79,Koordinaten!$A:$C,2,FALSE),VLOOKUP($D79,Koordinaten!$F:$H,2,FALSE))</f>
        <v>14.155048000000001</v>
      </c>
      <c r="AL79">
        <f>IF(ISBLANK($D79),VLOOKUP(C79,Koordinaten!$A:$C,3,FALSE),VLOOKUP($D79,Koordinaten!$F:$H,3,FALSE))</f>
        <v>37.587794000000002</v>
      </c>
      <c r="AM79" t="str">
        <f t="shared" si="202"/>
        <v>41,894802;12,4853384</v>
      </c>
      <c r="AN79" t="str">
        <f t="shared" si="203"/>
        <v>37,587794;14,155048</v>
      </c>
      <c r="AO79">
        <f t="shared" ref="AO79" si="234">MIN(IF(ISBLANK(W79),9999,W79),IF(ISBLANK(Z79),9999,Z79),IF(ISBLANK(AC79),9999,AC79),IF(ISBLANK(AF79),9999,AF79),IF(ISBLANK(AH79),9999,AH79))</f>
        <v>9999</v>
      </c>
      <c r="AP79" s="50">
        <v>44065</v>
      </c>
      <c r="AQ79">
        <v>5</v>
      </c>
    </row>
    <row r="80" spans="1:43" x14ac:dyDescent="0.15">
      <c r="A80" s="3" t="s">
        <v>30</v>
      </c>
      <c r="B80" s="72">
        <v>2018</v>
      </c>
      <c r="C80" s="3" t="s">
        <v>173</v>
      </c>
      <c r="D80" s="3" t="s">
        <v>1263</v>
      </c>
      <c r="E80" s="3">
        <v>0</v>
      </c>
      <c r="F80" s="3">
        <v>0</v>
      </c>
      <c r="G80" s="3" t="s">
        <v>1551</v>
      </c>
      <c r="H80" s="3" t="s">
        <v>1552</v>
      </c>
      <c r="I80" s="3" t="s">
        <v>169</v>
      </c>
      <c r="J80" s="2" t="str">
        <f t="shared" ref="J80" si="235">CONCATENATE(IF(ISBLANK(V80),"-",V80),"/",IF(ISBLANK(Y80),"-",Y80),"/",IF(ISBLANK(AB80),"-",AB80),"/",IF(ISBLANK(AE80),"-",AE80),"/",IF(ISBLANK(AG80),"-",AG80))</f>
        <v>-/-/-/-/-</v>
      </c>
      <c r="K80" s="2" t="str">
        <f t="shared" ref="K80" si="236">CONCATENATE(IF(ISBLANK(W80),"-",W80),"/",IF(ISBLANK(Z80),"-",Z80),"/",IF(ISBLANK(AC80),"-",AC80),"/",IF(ISBLANK(AF80),"-",AF80),"/",IF(ISBLANK(AH80),"-",AH80))</f>
        <v>-/-/-/-/-</v>
      </c>
      <c r="L80" s="4"/>
      <c r="M80" s="2">
        <v>2021</v>
      </c>
      <c r="N80" s="2" t="str">
        <f t="shared" ref="N80" si="237">CONCATENATE(IF(ISBLANK(U80),"-",U80),"/",IF(ISBLANK(X80),"-",X80),"/",IF(ISBLANK(AA80),"-",AA80),"/",IF(ISBLANK(AD80),"-",AD80))</f>
        <v>-/-/-/-</v>
      </c>
      <c r="O80" s="2" t="s">
        <v>1549</v>
      </c>
      <c r="P80" s="2" t="s">
        <v>1549</v>
      </c>
      <c r="S80" s="6">
        <f t="shared" ref="S80" si="238">L80*E80</f>
        <v>0</v>
      </c>
      <c r="T80" s="7">
        <f t="shared" ref="T80" si="239">F80*L80</f>
        <v>0</v>
      </c>
      <c r="AD80"/>
      <c r="AI80">
        <f>VLOOKUP(C80,Koordinaten!$A:$C,2,FALSE)</f>
        <v>16.372504200000002</v>
      </c>
      <c r="AJ80">
        <f>VLOOKUP(C80,Koordinaten!$A:$C,3,FALSE)</f>
        <v>48.208353700000004</v>
      </c>
      <c r="AK80">
        <f>IF(ISBLANK($D80),VLOOKUP(C80,Koordinaten!$A:$C,2,FALSE),VLOOKUP($D80,Koordinaten!$F:$H,2,FALSE))</f>
        <v>16.416666599999999</v>
      </c>
      <c r="AL80">
        <f>IF(ISBLANK($D80),VLOOKUP(C80,Koordinaten!$A:$C,3,FALSE),VLOOKUP($D80,Koordinaten!$F:$H,3,FALSE))</f>
        <v>47.500000100000001</v>
      </c>
      <c r="AM80" t="str">
        <f t="shared" si="202"/>
        <v>48,2083537;16,3725042</v>
      </c>
      <c r="AN80" t="str">
        <f t="shared" si="203"/>
        <v>47,5000001;16,4166666</v>
      </c>
      <c r="AO80">
        <f t="shared" ref="AO80" si="240">MIN(IF(ISBLANK(W80),9999,W80),IF(ISBLANK(Z80),9999,Z80),IF(ISBLANK(AC80),9999,AC80),IF(ISBLANK(AF80),9999,AF80),IF(ISBLANK(AH80),9999,AH80))</f>
        <v>9999</v>
      </c>
      <c r="AQ80" t="s">
        <v>1437</v>
      </c>
    </row>
    <row r="81" spans="1:43" x14ac:dyDescent="0.15">
      <c r="A81" s="3" t="s">
        <v>42</v>
      </c>
      <c r="B81" s="72">
        <v>2018</v>
      </c>
      <c r="C81" s="3" t="s">
        <v>173</v>
      </c>
      <c r="D81" s="3" t="s">
        <v>1263</v>
      </c>
      <c r="E81" s="3">
        <v>0</v>
      </c>
      <c r="G81" s="3" t="s">
        <v>1554</v>
      </c>
      <c r="H81" s="3" t="s">
        <v>1555</v>
      </c>
      <c r="I81" s="3" t="s">
        <v>20</v>
      </c>
      <c r="J81" s="2" t="str">
        <f t="shared" ref="J81" si="241">CONCATENATE(IF(ISBLANK(V81),"-",V81),"/",IF(ISBLANK(Y81),"-",Y81),"/",IF(ISBLANK(AB81),"-",AB81),"/",IF(ISBLANK(AE81),"-",AE81),"/",IF(ISBLANK(AG81),"-",AG81))</f>
        <v>-/-/-/-/-</v>
      </c>
      <c r="K81" s="2" t="str">
        <f t="shared" ref="K81" si="242">CONCATENATE(IF(ISBLANK(W81),"-",W81),"/",IF(ISBLANK(Z81),"-",Z81),"/",IF(ISBLANK(AC81),"-",AC81),"/",IF(ISBLANK(AF81),"-",AF81),"/",IF(ISBLANK(AH81),"-",AH81))</f>
        <v>-/-/-/-/-</v>
      </c>
      <c r="L81" s="4"/>
      <c r="M81" s="2">
        <v>2021</v>
      </c>
      <c r="N81" s="2" t="str">
        <f t="shared" ref="N81" si="243">CONCATENATE(IF(ISBLANK(U81),"-",U81),"/",IF(ISBLANK(X81),"-",X81),"/",IF(ISBLANK(AA81),"-",AA81),"/",IF(ISBLANK(AD81),"-",AD81))</f>
        <v>-/-/-/-</v>
      </c>
      <c r="O81" s="2" t="s">
        <v>1549</v>
      </c>
      <c r="P81" s="2" t="s">
        <v>1549</v>
      </c>
      <c r="R81" t="s">
        <v>1556</v>
      </c>
      <c r="S81" s="6">
        <f t="shared" ref="S81" si="244">L81*E81</f>
        <v>0</v>
      </c>
      <c r="T81" s="7">
        <f t="shared" ref="T81" si="245">F81*L81</f>
        <v>0</v>
      </c>
      <c r="AD81"/>
      <c r="AI81">
        <f>VLOOKUP(C81,Koordinaten!$A:$C,2,FALSE)</f>
        <v>16.372504200000002</v>
      </c>
      <c r="AJ81">
        <f>VLOOKUP(C81,Koordinaten!$A:$C,3,FALSE)</f>
        <v>48.208353700000004</v>
      </c>
      <c r="AK81">
        <f>IF(ISBLANK($D81),VLOOKUP(C81,Koordinaten!$A:$C,2,FALSE),VLOOKUP($D81,Koordinaten!$F:$H,2,FALSE))</f>
        <v>16.416666599999999</v>
      </c>
      <c r="AL81">
        <f>IF(ISBLANK($D81),VLOOKUP(C81,Koordinaten!$A:$C,3,FALSE),VLOOKUP($D81,Koordinaten!$F:$H,3,FALSE))</f>
        <v>47.500000100000001</v>
      </c>
      <c r="AM81" t="str">
        <f t="shared" si="202"/>
        <v>48,2083537;16,3725042</v>
      </c>
      <c r="AN81" t="str">
        <f t="shared" si="203"/>
        <v>47,5000001;16,4166666</v>
      </c>
      <c r="AO81">
        <f t="shared" ref="AO81" si="246">MIN(IF(ISBLANK(W81),9999,W81),IF(ISBLANK(Z81),9999,Z81),IF(ISBLANK(AC81),9999,AC81),IF(ISBLANK(AF81),9999,AF81),IF(ISBLANK(AH81),9999,AH81))</f>
        <v>9999</v>
      </c>
      <c r="AQ81" t="s">
        <v>1437</v>
      </c>
    </row>
    <row r="82" spans="1:43" x14ac:dyDescent="0.15">
      <c r="A82" s="3" t="s">
        <v>42</v>
      </c>
      <c r="B82" s="72">
        <v>2018</v>
      </c>
      <c r="C82" s="3" t="s">
        <v>173</v>
      </c>
      <c r="D82" s="3" t="s">
        <v>1263</v>
      </c>
      <c r="E82" s="3">
        <v>6</v>
      </c>
      <c r="G82" s="3" t="s">
        <v>1547</v>
      </c>
      <c r="H82" s="3" t="s">
        <v>1548</v>
      </c>
      <c r="I82" s="3" t="s">
        <v>950</v>
      </c>
      <c r="J82" s="2" t="str">
        <f t="shared" ref="J82:J86" si="247">CONCATENATE(IF(ISBLANK(V82),"-",V82),"/",IF(ISBLANK(Y82),"-",Y82),"/",IF(ISBLANK(AB82),"-",AB82),"/",IF(ISBLANK(AE82),"-",AE82),"/",IF(ISBLANK(AG82),"-",AG82))</f>
        <v>-/-/-/-/-</v>
      </c>
      <c r="K82" s="2" t="str">
        <f t="shared" ref="K82:K86" si="248">CONCATENATE(IF(ISBLANK(W82),"-",W82),"/",IF(ISBLANK(Z82),"-",Z82),"/",IF(ISBLANK(AC82),"-",AC82),"/",IF(ISBLANK(AF82),"-",AF82),"/",IF(ISBLANK(AH82),"-",AH82))</f>
        <v>-/-/-/-/-</v>
      </c>
      <c r="L82" s="4"/>
      <c r="M82" s="2">
        <v>2021</v>
      </c>
      <c r="N82" s="2" t="str">
        <f t="shared" ref="N82:N86" si="249">CONCATENATE(IF(ISBLANK(U82),"-",U82),"/",IF(ISBLANK(X82),"-",X82),"/",IF(ISBLANK(AA82),"-",AA82),"/",IF(ISBLANK(AD82),"-",AD82))</f>
        <v>-/-/-/-</v>
      </c>
      <c r="O82" s="2" t="s">
        <v>1540</v>
      </c>
      <c r="P82" s="2" t="s">
        <v>1540</v>
      </c>
      <c r="S82" s="6">
        <f t="shared" ref="S82:S86" si="250">L82*E82</f>
        <v>0</v>
      </c>
      <c r="T82" s="7">
        <f t="shared" ref="T82:T86" si="251">F82*L82</f>
        <v>0</v>
      </c>
      <c r="AD82"/>
      <c r="AI82">
        <f>VLOOKUP(C82,Koordinaten!$A:$C,2,FALSE)</f>
        <v>16.372504200000002</v>
      </c>
      <c r="AJ82">
        <f>VLOOKUP(C82,Koordinaten!$A:$C,3,FALSE)</f>
        <v>48.208353700000004</v>
      </c>
      <c r="AK82">
        <f>IF(ISBLANK($D82),VLOOKUP(C82,Koordinaten!$A:$C,2,FALSE),VLOOKUP($D82,Koordinaten!$F:$H,2,FALSE))</f>
        <v>16.416666599999999</v>
      </c>
      <c r="AL82">
        <f>IF(ISBLANK($D82),VLOOKUP(C82,Koordinaten!$A:$C,3,FALSE),VLOOKUP($D82,Koordinaten!$F:$H,3,FALSE))</f>
        <v>47.500000100000001</v>
      </c>
      <c r="AM82" t="str">
        <f t="shared" si="202"/>
        <v>48,2083537;16,3725042</v>
      </c>
      <c r="AN82" t="str">
        <f t="shared" si="203"/>
        <v>47,5000001;16,4166666</v>
      </c>
      <c r="AO82">
        <f t="shared" ref="AO82:AO86" si="252">MIN(IF(ISBLANK(W82),9999,W82),IF(ISBLANK(Z82),9999,Z82),IF(ISBLANK(AC82),9999,AC82),IF(ISBLANK(AF82),9999,AF82),IF(ISBLANK(AH82),9999,AH82))</f>
        <v>9999</v>
      </c>
      <c r="AQ82" t="s">
        <v>1437</v>
      </c>
    </row>
    <row r="83" spans="1:43" x14ac:dyDescent="0.15">
      <c r="A83" s="3" t="s">
        <v>42</v>
      </c>
      <c r="B83" s="72">
        <v>2018</v>
      </c>
      <c r="C83" s="3" t="s">
        <v>173</v>
      </c>
      <c r="D83" s="3" t="s">
        <v>1263</v>
      </c>
      <c r="E83" s="3">
        <v>6</v>
      </c>
      <c r="G83" s="3" t="s">
        <v>1545</v>
      </c>
      <c r="H83" s="3" t="s">
        <v>1546</v>
      </c>
      <c r="I83" s="3" t="s">
        <v>44</v>
      </c>
      <c r="J83" s="2" t="str">
        <f t="shared" si="247"/>
        <v>-/-/-/-/-</v>
      </c>
      <c r="K83" s="2" t="str">
        <f t="shared" si="248"/>
        <v>-/-/-/-/-</v>
      </c>
      <c r="L83" s="4"/>
      <c r="M83" s="2">
        <v>2021</v>
      </c>
      <c r="N83" s="2" t="str">
        <f t="shared" si="249"/>
        <v>-/-/-/-</v>
      </c>
      <c r="O83" s="2" t="s">
        <v>1540</v>
      </c>
      <c r="P83" s="2" t="s">
        <v>1540</v>
      </c>
      <c r="S83" s="6">
        <f t="shared" si="250"/>
        <v>0</v>
      </c>
      <c r="T83" s="7">
        <f t="shared" si="251"/>
        <v>0</v>
      </c>
      <c r="AD83"/>
      <c r="AI83">
        <f>VLOOKUP(C83,Koordinaten!$A:$C,2,FALSE)</f>
        <v>16.372504200000002</v>
      </c>
      <c r="AJ83">
        <f>VLOOKUP(C83,Koordinaten!$A:$C,3,FALSE)</f>
        <v>48.208353700000004</v>
      </c>
      <c r="AK83">
        <f>IF(ISBLANK($D83),VLOOKUP(C83,Koordinaten!$A:$C,2,FALSE),VLOOKUP($D83,Koordinaten!$F:$H,2,FALSE))</f>
        <v>16.416666599999999</v>
      </c>
      <c r="AL83">
        <f>IF(ISBLANK($D83),VLOOKUP(C83,Koordinaten!$A:$C,3,FALSE),VLOOKUP($D83,Koordinaten!$F:$H,3,FALSE))</f>
        <v>47.500000100000001</v>
      </c>
      <c r="AM83" t="str">
        <f t="shared" si="202"/>
        <v>48,2083537;16,3725042</v>
      </c>
      <c r="AN83" t="str">
        <f t="shared" si="203"/>
        <v>47,5000001;16,4166666</v>
      </c>
      <c r="AO83">
        <f t="shared" si="252"/>
        <v>9999</v>
      </c>
      <c r="AQ83" t="s">
        <v>1437</v>
      </c>
    </row>
    <row r="84" spans="1:43" x14ac:dyDescent="0.15">
      <c r="A84" s="3" t="s">
        <v>42</v>
      </c>
      <c r="B84" s="72">
        <v>2019</v>
      </c>
      <c r="C84" s="3" t="s">
        <v>22</v>
      </c>
      <c r="D84" s="3" t="s">
        <v>1261</v>
      </c>
      <c r="E84" s="3">
        <v>5</v>
      </c>
      <c r="F84" s="3">
        <v>4</v>
      </c>
      <c r="G84" s="3" t="s">
        <v>1543</v>
      </c>
      <c r="H84" s="3" t="s">
        <v>1544</v>
      </c>
      <c r="I84" s="3" t="s">
        <v>46</v>
      </c>
      <c r="J84" s="2" t="str">
        <f t="shared" si="247"/>
        <v>-/-/-/-/-</v>
      </c>
      <c r="K84" s="2" t="str">
        <f t="shared" si="248"/>
        <v>-/-/-/-/-</v>
      </c>
      <c r="L84" s="4"/>
      <c r="M84" s="2">
        <v>2021</v>
      </c>
      <c r="N84" s="2" t="str">
        <f t="shared" si="249"/>
        <v>-/-/-/-</v>
      </c>
      <c r="O84" s="2" t="s">
        <v>1540</v>
      </c>
      <c r="P84" s="2" t="s">
        <v>1540</v>
      </c>
      <c r="S84" s="6">
        <f t="shared" si="250"/>
        <v>0</v>
      </c>
      <c r="T84" s="7">
        <f t="shared" si="251"/>
        <v>0</v>
      </c>
      <c r="AD84"/>
      <c r="AI84">
        <f>VLOOKUP(C84,Koordinaten!$A:$C,2,FALSE)</f>
        <v>12.4853384</v>
      </c>
      <c r="AJ84">
        <f>VLOOKUP(C84,Koordinaten!$A:$C,3,FALSE)</f>
        <v>41.894801999999999</v>
      </c>
      <c r="AK84">
        <f>IF(ISBLANK($D84),VLOOKUP(C84,Koordinaten!$A:$C,2,FALSE),VLOOKUP($D84,Koordinaten!$F:$H,2,FALSE))</f>
        <v>10.9924122</v>
      </c>
      <c r="AL84">
        <f>IF(ISBLANK($D84),VLOOKUP(C84,Koordinaten!$A:$C,3,FALSE),VLOOKUP($D84,Koordinaten!$F:$H,3,FALSE))</f>
        <v>45.438495799999998</v>
      </c>
      <c r="AM84" t="str">
        <f t="shared" si="202"/>
        <v>41,894802;12,4853384</v>
      </c>
      <c r="AN84" t="str">
        <f t="shared" si="203"/>
        <v>45,4384958;10,9924122</v>
      </c>
      <c r="AO84">
        <f t="shared" si="252"/>
        <v>9999</v>
      </c>
      <c r="AQ84" t="s">
        <v>1437</v>
      </c>
    </row>
    <row r="85" spans="1:43" x14ac:dyDescent="0.15">
      <c r="A85" s="3" t="s">
        <v>42</v>
      </c>
      <c r="B85" s="72">
        <v>2017</v>
      </c>
      <c r="C85" s="3" t="s">
        <v>22</v>
      </c>
      <c r="D85" s="3" t="s">
        <v>1266</v>
      </c>
      <c r="E85" s="3">
        <v>12</v>
      </c>
      <c r="F85" s="3">
        <v>5</v>
      </c>
      <c r="G85" s="3" t="s">
        <v>261</v>
      </c>
      <c r="H85" s="3" t="s">
        <v>265</v>
      </c>
      <c r="I85" s="3" t="s">
        <v>128</v>
      </c>
      <c r="J85" s="2" t="str">
        <f t="shared" si="247"/>
        <v>-/-/-/-/-</v>
      </c>
      <c r="K85" s="2" t="str">
        <f t="shared" si="248"/>
        <v>-/-/-/-/-</v>
      </c>
      <c r="L85" s="4"/>
      <c r="M85" s="2">
        <v>2021</v>
      </c>
      <c r="N85" s="2" t="str">
        <f t="shared" si="249"/>
        <v>-/-/-/-</v>
      </c>
      <c r="O85" s="2" t="s">
        <v>1540</v>
      </c>
      <c r="P85" s="2" t="s">
        <v>1540</v>
      </c>
      <c r="S85" s="6">
        <f t="shared" si="250"/>
        <v>0</v>
      </c>
      <c r="T85" s="7">
        <f t="shared" si="251"/>
        <v>0</v>
      </c>
      <c r="AD85"/>
      <c r="AI85">
        <f>VLOOKUP(C85,Koordinaten!$A:$C,2,FALSE)</f>
        <v>12.4853384</v>
      </c>
      <c r="AJ85">
        <f>VLOOKUP(C85,Koordinaten!$A:$C,3,FALSE)</f>
        <v>41.894801999999999</v>
      </c>
      <c r="AK85">
        <f>IF(ISBLANK($D85),VLOOKUP(C85,Koordinaten!$A:$C,2,FALSE),VLOOKUP($D85,Koordinaten!$F:$H,2,FALSE))</f>
        <v>14.155048000000001</v>
      </c>
      <c r="AL85">
        <f>IF(ISBLANK($D85),VLOOKUP(C85,Koordinaten!$A:$C,3,FALSE),VLOOKUP($D85,Koordinaten!$F:$H,3,FALSE))</f>
        <v>37.587794000000002</v>
      </c>
      <c r="AM85" t="str">
        <f t="shared" si="202"/>
        <v>41,894802;12,4853384</v>
      </c>
      <c r="AN85" t="str">
        <f t="shared" si="203"/>
        <v>37,587794;14,155048</v>
      </c>
      <c r="AO85">
        <f t="shared" si="252"/>
        <v>9999</v>
      </c>
      <c r="AQ85" t="s">
        <v>1437</v>
      </c>
    </row>
    <row r="86" spans="1:43" x14ac:dyDescent="0.15">
      <c r="A86" s="3" t="s">
        <v>34</v>
      </c>
      <c r="B86" s="22">
        <v>9999</v>
      </c>
      <c r="C86" s="3" t="s">
        <v>22</v>
      </c>
      <c r="D86" s="3" t="s">
        <v>1261</v>
      </c>
      <c r="E86" s="3">
        <v>1</v>
      </c>
      <c r="F86" s="3">
        <v>1</v>
      </c>
      <c r="G86" s="3" t="s">
        <v>1541</v>
      </c>
      <c r="H86" s="3" t="s">
        <v>1542</v>
      </c>
      <c r="I86" s="3" t="s">
        <v>20</v>
      </c>
      <c r="J86" s="2" t="str">
        <f t="shared" si="247"/>
        <v>-/-/-/-/-</v>
      </c>
      <c r="K86" s="2" t="str">
        <f t="shared" si="248"/>
        <v>-/-/-/-/-</v>
      </c>
      <c r="L86" s="4"/>
      <c r="M86" s="2">
        <v>2021</v>
      </c>
      <c r="N86" s="2" t="str">
        <f t="shared" si="249"/>
        <v>-/-/-/-</v>
      </c>
      <c r="O86" s="2" t="s">
        <v>1540</v>
      </c>
      <c r="P86" s="2" t="s">
        <v>1540</v>
      </c>
      <c r="S86" s="6">
        <f t="shared" si="250"/>
        <v>0</v>
      </c>
      <c r="T86" s="7">
        <f t="shared" si="251"/>
        <v>0</v>
      </c>
      <c r="AD86"/>
      <c r="AI86">
        <f>VLOOKUP(C86,Koordinaten!$A:$C,2,FALSE)</f>
        <v>12.4853384</v>
      </c>
      <c r="AJ86">
        <f>VLOOKUP(C86,Koordinaten!$A:$C,3,FALSE)</f>
        <v>41.894801999999999</v>
      </c>
      <c r="AK86">
        <f>IF(ISBLANK($D86),VLOOKUP(C86,Koordinaten!$A:$C,2,FALSE),VLOOKUP($D86,Koordinaten!$F:$H,2,FALSE))</f>
        <v>10.9924122</v>
      </c>
      <c r="AL86">
        <f>IF(ISBLANK($D86),VLOOKUP(C86,Koordinaten!$A:$C,3,FALSE),VLOOKUP($D86,Koordinaten!$F:$H,3,FALSE))</f>
        <v>45.438495799999998</v>
      </c>
      <c r="AM86" t="str">
        <f t="shared" si="202"/>
        <v>41,894802;12,4853384</v>
      </c>
      <c r="AN86" t="str">
        <f t="shared" si="203"/>
        <v>45,4384958;10,9924122</v>
      </c>
      <c r="AO86">
        <f t="shared" si="252"/>
        <v>9999</v>
      </c>
      <c r="AQ86" t="s">
        <v>1437</v>
      </c>
    </row>
    <row r="87" spans="1:43" x14ac:dyDescent="0.15">
      <c r="A87" s="3" t="s">
        <v>42</v>
      </c>
      <c r="B87" s="72">
        <v>2017</v>
      </c>
      <c r="C87" s="3" t="s">
        <v>22</v>
      </c>
      <c r="D87" s="3" t="s">
        <v>1262</v>
      </c>
      <c r="E87" s="3">
        <v>6</v>
      </c>
      <c r="G87" s="3" t="s">
        <v>1538</v>
      </c>
      <c r="H87" s="3" t="s">
        <v>1539</v>
      </c>
      <c r="I87" s="3" t="s">
        <v>20</v>
      </c>
      <c r="J87" s="2" t="str">
        <f t="shared" ref="J87" si="253">CONCATENATE(IF(ISBLANK(V87),"-",V87),"/",IF(ISBLANK(Y87),"-",Y87),"/",IF(ISBLANK(AB87),"-",AB87),"/",IF(ISBLANK(AE87),"-",AE87),"/",IF(ISBLANK(AG87),"-",AG87))</f>
        <v>-/-/-/-/-</v>
      </c>
      <c r="K87" s="2" t="str">
        <f t="shared" ref="K87" si="254">CONCATENATE(IF(ISBLANK(W87),"-",W87),"/",IF(ISBLANK(Z87),"-",Z87),"/",IF(ISBLANK(AC87),"-",AC87),"/",IF(ISBLANK(AF87),"-",AF87),"/",IF(ISBLANK(AH87),"-",AH87))</f>
        <v>-/-/-/-/-</v>
      </c>
      <c r="L87" s="4"/>
      <c r="M87" s="2">
        <v>2021</v>
      </c>
      <c r="N87" s="2" t="str">
        <f t="shared" ref="N87" si="255">CONCATENATE(IF(ISBLANK(U87),"-",U87),"/",IF(ISBLANK(X87),"-",X87),"/",IF(ISBLANK(AA87),"-",AA87),"/",IF(ISBLANK(AD87),"-",AD87))</f>
        <v>-/-/-/-</v>
      </c>
      <c r="O87" s="2" t="s">
        <v>1540</v>
      </c>
      <c r="P87" s="2" t="s">
        <v>1540</v>
      </c>
      <c r="S87" s="6">
        <f t="shared" ref="S87" si="256">L87*E87</f>
        <v>0</v>
      </c>
      <c r="T87" s="7">
        <f t="shared" ref="T87" si="257">F87*L87</f>
        <v>0</v>
      </c>
      <c r="AD87"/>
      <c r="AI87">
        <f>VLOOKUP(C87,Koordinaten!$A:$C,2,FALSE)</f>
        <v>12.4853384</v>
      </c>
      <c r="AJ87">
        <f>VLOOKUP(C87,Koordinaten!$A:$C,3,FALSE)</f>
        <v>41.894801999999999</v>
      </c>
      <c r="AK87">
        <f>IF(ISBLANK($D87),VLOOKUP(C87,Koordinaten!$A:$C,2,FALSE),VLOOKUP($D87,Koordinaten!$F:$H,2,FALSE))</f>
        <v>9.7688930000000003</v>
      </c>
      <c r="AL87">
        <f>IF(ISBLANK($D87),VLOOKUP(C87,Koordinaten!$A:$C,3,FALSE),VLOOKUP($D87,Koordinaten!$F:$H,3,FALSE))</f>
        <v>45.620899999999999</v>
      </c>
      <c r="AM87" t="str">
        <f t="shared" si="202"/>
        <v>41,894802;12,4853384</v>
      </c>
      <c r="AN87" t="str">
        <f t="shared" si="203"/>
        <v>45,6209;9,768893</v>
      </c>
      <c r="AO87">
        <f t="shared" ref="AO87" si="258">MIN(IF(ISBLANK(W87),9999,W87),IF(ISBLANK(Z87),9999,Z87),IF(ISBLANK(AC87),9999,AC87),IF(ISBLANK(AF87),9999,AF87),IF(ISBLANK(AH87),9999,AH87))</f>
        <v>9999</v>
      </c>
      <c r="AQ87" t="s">
        <v>1437</v>
      </c>
    </row>
    <row r="88" spans="1:43" x14ac:dyDescent="0.15">
      <c r="A88" s="2" t="s">
        <v>30</v>
      </c>
      <c r="B88" s="22">
        <v>2019</v>
      </c>
      <c r="C88" s="2" t="s">
        <v>22</v>
      </c>
      <c r="D88" s="2" t="s">
        <v>1262</v>
      </c>
      <c r="E88" s="2">
        <v>6</v>
      </c>
      <c r="F88" s="2">
        <v>0</v>
      </c>
      <c r="G88" s="3" t="s">
        <v>1536</v>
      </c>
      <c r="H88" s="3" t="s">
        <v>1369</v>
      </c>
      <c r="I88" s="3" t="s">
        <v>1537</v>
      </c>
      <c r="J88" s="2" t="str">
        <f t="shared" ref="J88" si="259">CONCATENATE(IF(ISBLANK(V88),"-",V88),"/",IF(ISBLANK(Y88),"-",Y88),"/",IF(ISBLANK(AB88),"-",AB88),"/",IF(ISBLANK(AE88),"-",AE88),"/",IF(ISBLANK(AG88),"-",AG88))</f>
        <v>-/-/-/-/-</v>
      </c>
      <c r="K88" s="2" t="str">
        <f t="shared" ref="K88" si="260">CONCATENATE(IF(ISBLANK(W88),"-",W88),"/",IF(ISBLANK(Z88),"-",Z88),"/",IF(ISBLANK(AC88),"-",AC88),"/",IF(ISBLANK(AF88),"-",AF88),"/",IF(ISBLANK(AH88),"-",AH88))</f>
        <v>-/-/-/-/-</v>
      </c>
      <c r="L88" s="4"/>
      <c r="M88" s="2">
        <v>2021</v>
      </c>
      <c r="N88" s="2" t="str">
        <f t="shared" ref="N88" si="261">CONCATENATE(IF(ISBLANK(U88),"-",U88),"/",IF(ISBLANK(X88),"-",X88),"/",IF(ISBLANK(AA88),"-",AA88),"/",IF(ISBLANK(AD88),"-",AD88))</f>
        <v>-/-/-/-</v>
      </c>
      <c r="O88" s="2" t="s">
        <v>1535</v>
      </c>
      <c r="P88" s="2" t="s">
        <v>1535</v>
      </c>
      <c r="Q88" s="3"/>
      <c r="R88" s="3"/>
      <c r="S88" s="6">
        <f t="shared" ref="S88" si="262">L88*E88</f>
        <v>0</v>
      </c>
      <c r="T88" s="7">
        <f t="shared" ref="T88" si="263">F88*L88</f>
        <v>0</v>
      </c>
      <c r="U88" s="3"/>
      <c r="V88" s="3"/>
      <c r="W88" s="3"/>
      <c r="X88" s="3"/>
      <c r="Y88" s="3"/>
      <c r="Z88" s="3"/>
      <c r="AA88" s="3"/>
      <c r="AB88" s="3"/>
      <c r="AC88" s="3"/>
      <c r="AE88" s="3"/>
      <c r="AF88" s="3"/>
      <c r="AG88" s="3"/>
      <c r="AH88" s="3"/>
      <c r="AI88">
        <f>VLOOKUP(C88,Koordinaten!$A:$C,2,FALSE)</f>
        <v>12.4853384</v>
      </c>
      <c r="AJ88">
        <f>VLOOKUP(C88,Koordinaten!$A:$C,3,FALSE)</f>
        <v>41.894801999999999</v>
      </c>
      <c r="AK88">
        <f>IF(ISBLANK($D88),VLOOKUP(C88,Koordinaten!$A:$C,2,FALSE),VLOOKUP($D88,Koordinaten!$F:$H,2,FALSE))</f>
        <v>9.7688930000000003</v>
      </c>
      <c r="AL88">
        <f>IF(ISBLANK($D88),VLOOKUP(C88,Koordinaten!$A:$C,3,FALSE),VLOOKUP($D88,Koordinaten!$F:$H,3,FALSE))</f>
        <v>45.620899999999999</v>
      </c>
      <c r="AM88" t="str">
        <f t="shared" si="202"/>
        <v>41,894802;12,4853384</v>
      </c>
      <c r="AN88" t="str">
        <f t="shared" si="203"/>
        <v>45,6209;9,768893</v>
      </c>
      <c r="AO88">
        <f t="shared" ref="AO88" si="264">MIN(IF(ISBLANK(W88),9999,W88),IF(ISBLANK(Z88),9999,Z88),IF(ISBLANK(AC88),9999,AC88),IF(ISBLANK(AF88),9999,AF88),IF(ISBLANK(AH88),9999,AH88))</f>
        <v>9999</v>
      </c>
      <c r="AP88" s="50">
        <v>44066</v>
      </c>
      <c r="AQ88" t="s">
        <v>1437</v>
      </c>
    </row>
    <row r="89" spans="1:43" ht="24" x14ac:dyDescent="0.15">
      <c r="A89" s="2" t="s">
        <v>30</v>
      </c>
      <c r="B89" s="22">
        <v>2018</v>
      </c>
      <c r="C89" s="2" t="s">
        <v>99</v>
      </c>
      <c r="D89" s="2" t="s">
        <v>1286</v>
      </c>
      <c r="E89" s="2">
        <v>6</v>
      </c>
      <c r="F89" s="2"/>
      <c r="G89" s="3" t="s">
        <v>1322</v>
      </c>
      <c r="H89" s="3" t="s">
        <v>1327</v>
      </c>
      <c r="I89" s="3" t="s">
        <v>32</v>
      </c>
      <c r="J89" s="2" t="str">
        <f t="shared" ref="J89" si="265">CONCATENATE(IF(ISBLANK(V89),"-",V89),"/",IF(ISBLANK(Y89),"-",Y89),"/",IF(ISBLANK(AB89),"-",AB89),"/",IF(ISBLANK(AE89),"-",AE89),"/",IF(ISBLANK(AG89),"-",AG89))</f>
        <v>-/-/-/-/-</v>
      </c>
      <c r="K89" s="2" t="str">
        <f t="shared" ref="K89" si="266">CONCATENATE(IF(ISBLANK(W89),"-",W89),"/",IF(ISBLANK(Z89),"-",Z89),"/",IF(ISBLANK(AC89),"-",AC89),"/",IF(ISBLANK(AF89),"-",AF89),"/",IF(ISBLANK(AH89),"-",AH89))</f>
        <v>-/-/-/-/-</v>
      </c>
      <c r="L89" s="4"/>
      <c r="M89" s="2">
        <v>2021</v>
      </c>
      <c r="N89" s="2" t="str">
        <f t="shared" ref="N89" si="267">CONCATENATE(IF(ISBLANK(U89),"-",U89),"/",IF(ISBLANK(X89),"-",X89),"/",IF(ISBLANK(AA89),"-",AA89),"/",IF(ISBLANK(AD89),"-",AD89))</f>
        <v>-/-/-/-</v>
      </c>
      <c r="O89" s="2" t="s">
        <v>1535</v>
      </c>
      <c r="P89" s="2" t="s">
        <v>1535</v>
      </c>
      <c r="Q89" s="3"/>
      <c r="R89" s="3"/>
      <c r="S89" s="6">
        <f t="shared" ref="S89" si="268">L89*E89</f>
        <v>0</v>
      </c>
      <c r="T89" s="7">
        <f t="shared" ref="T89" si="269">F89*L89</f>
        <v>0</v>
      </c>
      <c r="U89" s="3"/>
      <c r="V89" s="3"/>
      <c r="W89" s="3"/>
      <c r="X89" s="3"/>
      <c r="Y89" s="3"/>
      <c r="Z89" s="3"/>
      <c r="AA89" s="3"/>
      <c r="AB89" s="3"/>
      <c r="AC89" s="3"/>
      <c r="AE89" s="3"/>
      <c r="AF89" s="3"/>
      <c r="AG89" s="3"/>
      <c r="AH89" s="3"/>
      <c r="AI89">
        <f>VLOOKUP(C89,Koordinaten!$A:$C,2,FALSE)</f>
        <v>13.376935</v>
      </c>
      <c r="AJ89">
        <f>VLOOKUP(C89,Koordinaten!$A:$C,3,FALSE)</f>
        <v>52.516181000000003</v>
      </c>
      <c r="AK89">
        <f>IF(ISBLANK($D89),VLOOKUP(C89,Koordinaten!$A:$C,2,FALSE),VLOOKUP($D89,Koordinaten!$F:$H,2,FALSE))</f>
        <v>7.4396553000000001</v>
      </c>
      <c r="AL89">
        <f>IF(ISBLANK($D89),VLOOKUP(C89,Koordinaten!$A:$C,3,FALSE),VLOOKUP($D89,Koordinaten!$F:$H,3,FALSE))</f>
        <v>49.749734599999996</v>
      </c>
      <c r="AM89" t="str">
        <f t="shared" si="202"/>
        <v>52,516181;13,376935</v>
      </c>
      <c r="AN89" t="str">
        <f t="shared" si="203"/>
        <v>49,7497346;7,4396553</v>
      </c>
      <c r="AO89">
        <f t="shared" ref="AO89" si="270">MIN(IF(ISBLANK(W89),9999,W89),IF(ISBLANK(Z89),9999,Z89),IF(ISBLANK(AC89),9999,AC89),IF(ISBLANK(AF89),9999,AF89),IF(ISBLANK(AH89),9999,AH89))</f>
        <v>9999</v>
      </c>
      <c r="AP89" s="50">
        <v>44066</v>
      </c>
      <c r="AQ89" t="s">
        <v>1437</v>
      </c>
    </row>
    <row r="90" spans="1:43" x14ac:dyDescent="0.15">
      <c r="A90" t="s">
        <v>30</v>
      </c>
      <c r="B90" s="72">
        <v>2009</v>
      </c>
      <c r="C90" s="3" t="s">
        <v>17</v>
      </c>
      <c r="D90" s="3" t="s">
        <v>1282</v>
      </c>
      <c r="E90" s="3">
        <v>0</v>
      </c>
      <c r="F90" s="3">
        <v>1</v>
      </c>
      <c r="G90" s="3" t="s">
        <v>1533</v>
      </c>
      <c r="H90" s="3" t="s">
        <v>36</v>
      </c>
      <c r="I90" s="3" t="s">
        <v>36</v>
      </c>
      <c r="J90" s="2" t="str">
        <f t="shared" ref="J90" si="271">CONCATENATE(IF(ISBLANK(V90),"-",V90),"/",IF(ISBLANK(Y90),"-",Y90),"/",IF(ISBLANK(AB90),"-",AB90),"/",IF(ISBLANK(AE90),"-",AE90),"/",IF(ISBLANK(AG90),"-",AG90))</f>
        <v>-/-/-/-/-</v>
      </c>
      <c r="K90" s="2" t="str">
        <f t="shared" ref="K90" si="272">CONCATENATE(IF(ISBLANK(W90),"-",W90),"/",IF(ISBLANK(Z90),"-",Z90),"/",IF(ISBLANK(AC90),"-",AC90),"/",IF(ISBLANK(AF90),"-",AF90),"/",IF(ISBLANK(AH90),"-",AH90))</f>
        <v>-/-/-/-/-</v>
      </c>
      <c r="M90" s="2">
        <v>2021</v>
      </c>
      <c r="N90" s="2" t="str">
        <f t="shared" ref="N90:N91" si="273">CONCATENATE(IF(ISBLANK(U90),"-",U90),"/",IF(ISBLANK(X90),"-",X90),"/",IF(ISBLANK(AA90),"-",AA90),"/",IF(ISBLANK(AD90),"-",AD90))</f>
        <v>-/-/-/-</v>
      </c>
      <c r="O90" s="2" t="s">
        <v>21</v>
      </c>
      <c r="P90" s="2" t="s">
        <v>1534</v>
      </c>
      <c r="S90" s="6">
        <f t="shared" ref="S90" si="274">L90*E90</f>
        <v>0</v>
      </c>
      <c r="T90" s="7">
        <f t="shared" ref="T90" si="275">F90*L90</f>
        <v>0</v>
      </c>
      <c r="AI90">
        <f>VLOOKUP(C90,Koordinaten!$A:$C,2,FALSE)</f>
        <v>2.3514615999999999</v>
      </c>
      <c r="AJ90">
        <f>VLOOKUP(C90,Koordinaten!$A:$C,3,FALSE)</f>
        <v>48.856696900000003</v>
      </c>
      <c r="AK90">
        <f>IF(ISBLANK($D90),VLOOKUP(C90,Koordinaten!$A:$C,2,FALSE),VLOOKUP($D90,Koordinaten!$F:$H,2,FALSE))</f>
        <v>3.8968699999999998</v>
      </c>
      <c r="AL90">
        <f>IF(ISBLANK($D90),VLOOKUP(C90,Koordinaten!$A:$C,3,FALSE),VLOOKUP($D90,Koordinaten!$F:$H,3,FALSE))</f>
        <v>43.598500000000001</v>
      </c>
      <c r="AM90" t="str">
        <f t="shared" si="202"/>
        <v>48,8566969;2,3514616</v>
      </c>
      <c r="AN90" t="str">
        <f t="shared" si="203"/>
        <v>43,5985;3,89687</v>
      </c>
      <c r="AO90">
        <f t="shared" ref="AO90" si="276">MIN(IF(ISBLANK(W90),9999,W90),IF(ISBLANK(Z90),9999,Z90),IF(ISBLANK(AC90),9999,AC90),IF(ISBLANK(AF90),9999,AF90),IF(ISBLANK(AH90),9999,AH90))</f>
        <v>9999</v>
      </c>
      <c r="AQ90">
        <v>3</v>
      </c>
    </row>
    <row r="91" spans="1:43" x14ac:dyDescent="0.15">
      <c r="A91" s="2" t="s">
        <v>30</v>
      </c>
      <c r="B91" s="22">
        <v>2019</v>
      </c>
      <c r="C91" s="2" t="s">
        <v>22</v>
      </c>
      <c r="D91" s="2" t="s">
        <v>1261</v>
      </c>
      <c r="E91" s="2">
        <v>0</v>
      </c>
      <c r="F91" s="2">
        <v>1</v>
      </c>
      <c r="G91" s="73" t="s">
        <v>284</v>
      </c>
      <c r="H91" s="3" t="s">
        <v>1325</v>
      </c>
      <c r="I91" s="3" t="s">
        <v>286</v>
      </c>
      <c r="J91" s="2" t="str">
        <f t="shared" ref="J91" si="277">CONCATENATE(IF(ISBLANK(V91),"-",V91),"/",IF(ISBLANK(Y91),"-",Y91),"/",IF(ISBLANK(AB91),"-",AB91),"/",IF(ISBLANK(AE91),"-",AE91),"/",IF(ISBLANK(AG91),"-",AG91))</f>
        <v>-/-/-/-/-</v>
      </c>
      <c r="K91" s="2" t="str">
        <f t="shared" ref="K91" si="278">CONCATENATE(IF(ISBLANK(W91),"-",W91),"/",IF(ISBLANK(Z91),"-",Z91),"/",IF(ISBLANK(AC91),"-",AC91),"/",IF(ISBLANK(AF91),"-",AF91),"/",IF(ISBLANK(AH91),"-",AH91))</f>
        <v>-/-/-/-/-</v>
      </c>
      <c r="L91" s="12"/>
      <c r="M91" s="2">
        <v>2021</v>
      </c>
      <c r="N91" s="2" t="str">
        <f t="shared" si="273"/>
        <v>-/-/-/-</v>
      </c>
      <c r="O91" s="2" t="s">
        <v>916</v>
      </c>
      <c r="P91" s="2" t="s">
        <v>1532</v>
      </c>
      <c r="S91" s="6">
        <f t="shared" ref="S91" si="279">L91*E91</f>
        <v>0</v>
      </c>
      <c r="T91" s="7">
        <f t="shared" ref="T91" si="280">F91*L91</f>
        <v>0</v>
      </c>
      <c r="U91" s="3" t="s">
        <v>243</v>
      </c>
      <c r="AD91" s="5"/>
      <c r="AI91">
        <f>VLOOKUP(C91,Koordinaten!$A:$C,2,FALSE)</f>
        <v>12.4853384</v>
      </c>
      <c r="AJ91">
        <f>VLOOKUP(C91,Koordinaten!$A:$C,3,FALSE)</f>
        <v>41.894801999999999</v>
      </c>
      <c r="AK91">
        <f>IF(ISBLANK($D91),VLOOKUP(C91,Koordinaten!$A:$C,2,FALSE),VLOOKUP($D91,Koordinaten!$F:$H,2,FALSE))</f>
        <v>10.9924122</v>
      </c>
      <c r="AL91">
        <f>IF(ISBLANK($D91),VLOOKUP(C91,Koordinaten!$A:$C,3,FALSE),VLOOKUP($D91,Koordinaten!$F:$H,3,FALSE))</f>
        <v>45.438495799999998</v>
      </c>
      <c r="AM91" t="str">
        <f t="shared" si="202"/>
        <v>41,894802;12,4853384</v>
      </c>
      <c r="AN91" t="str">
        <f t="shared" si="203"/>
        <v>45,4384958;10,9924122</v>
      </c>
      <c r="AO91">
        <f t="shared" ref="AO91" si="281">MIN(IF(ISBLANK(W91),9999,W91),IF(ISBLANK(Z91),9999,Z91),IF(ISBLANK(AC91),9999,AC91),IF(ISBLANK(AF91),9999,AF91),IF(ISBLANK(AH91),9999,AH91))</f>
        <v>9999</v>
      </c>
      <c r="AP91" s="50"/>
    </row>
    <row r="92" spans="1:43" x14ac:dyDescent="0.15">
      <c r="A92" s="2" t="s">
        <v>30</v>
      </c>
      <c r="B92" s="22">
        <v>2016</v>
      </c>
      <c r="C92" s="2" t="s">
        <v>173</v>
      </c>
      <c r="D92" s="2" t="s">
        <v>1265</v>
      </c>
      <c r="E92" s="2">
        <v>0</v>
      </c>
      <c r="F92" s="2">
        <v>1</v>
      </c>
      <c r="G92" s="3" t="s">
        <v>1529</v>
      </c>
      <c r="H92" s="3" t="s">
        <v>1530</v>
      </c>
      <c r="I92" s="3" t="s">
        <v>36</v>
      </c>
      <c r="J92" s="2" t="str">
        <f t="shared" ref="J92" si="282">CONCATENATE(IF(ISBLANK(V92),"-",V92),"/",IF(ISBLANK(Y92),"-",Y92),"/",IF(ISBLANK(AB92),"-",AB92),"/",IF(ISBLANK(AE92),"-",AE92),"/",IF(ISBLANK(AG92),"-",AG92))</f>
        <v>-/-/-/-/-</v>
      </c>
      <c r="K92" s="2" t="str">
        <f t="shared" ref="K92" si="283">CONCATENATE(IF(ISBLANK(W92),"-",W92),"/",IF(ISBLANK(Z92),"-",Z92),"/",IF(ISBLANK(AC92),"-",AC92),"/",IF(ISBLANK(AF92),"-",AF92),"/",IF(ISBLANK(AH92),"-",AH92))</f>
        <v>-/-/-/-/-</v>
      </c>
      <c r="L92" s="4"/>
      <c r="M92" s="2">
        <v>2021</v>
      </c>
      <c r="N92" s="2" t="str">
        <f t="shared" ref="N92:N93" si="284">CONCATENATE(IF(ISBLANK(U92),"-",U92),"/",IF(ISBLANK(X92),"-",X92),"/",IF(ISBLANK(AA92),"-",AA92),"/",IF(ISBLANK(AD92),"-",AD92))</f>
        <v>-/-/-/-</v>
      </c>
      <c r="O92" s="2" t="s">
        <v>916</v>
      </c>
      <c r="P92" s="2" t="s">
        <v>1531</v>
      </c>
      <c r="Q92" s="3"/>
      <c r="R92" s="3"/>
      <c r="S92" s="6">
        <f t="shared" ref="S92" si="285">L92*E92</f>
        <v>0</v>
      </c>
      <c r="T92" s="7">
        <f t="shared" ref="T92" si="286">F92*L92</f>
        <v>0</v>
      </c>
      <c r="U92" s="3"/>
      <c r="V92" s="3"/>
      <c r="W92" s="3"/>
      <c r="X92" s="3"/>
      <c r="Y92" s="3"/>
      <c r="Z92" s="3"/>
      <c r="AA92" s="3"/>
      <c r="AB92" s="3"/>
      <c r="AC92" s="3"/>
      <c r="AE92" s="3"/>
      <c r="AF92" s="3"/>
      <c r="AG92" s="3"/>
      <c r="AH92" s="3"/>
      <c r="AI92">
        <f>VLOOKUP(C92,Koordinaten!$A:$C,2,FALSE)</f>
        <v>16.372504200000002</v>
      </c>
      <c r="AJ92">
        <f>VLOOKUP(C92,Koordinaten!$A:$C,3,FALSE)</f>
        <v>48.208353700000004</v>
      </c>
      <c r="AK92">
        <f>IF(ISBLANK($D92),VLOOKUP(C92,Koordinaten!$A:$C,2,FALSE),VLOOKUP($D92,Koordinaten!$F:$H,2,FALSE))</f>
        <v>16.081600000000002</v>
      </c>
      <c r="AL92">
        <f>IF(ISBLANK($D92),VLOOKUP(C92,Koordinaten!$A:$C,3,FALSE),VLOOKUP($D92,Koordinaten!$F:$H,3,FALSE))</f>
        <v>47.722099999999998</v>
      </c>
      <c r="AM92" t="str">
        <f t="shared" si="202"/>
        <v>48,2083537;16,3725042</v>
      </c>
      <c r="AN92" t="str">
        <f t="shared" si="203"/>
        <v>47,7221;16,0816</v>
      </c>
      <c r="AO92">
        <f t="shared" ref="AO92" si="287">MIN(IF(ISBLANK(W92),9999,W92),IF(ISBLANK(Z92),9999,Z92),IF(ISBLANK(AC92),9999,AC92),IF(ISBLANK(AF92),9999,AF92),IF(ISBLANK(AH92),9999,AH92))</f>
        <v>9999</v>
      </c>
      <c r="AP92" s="50">
        <v>44205</v>
      </c>
      <c r="AQ92">
        <v>2</v>
      </c>
    </row>
    <row r="93" spans="1:43" x14ac:dyDescent="0.15">
      <c r="A93" s="2" t="s">
        <v>42</v>
      </c>
      <c r="B93" s="22">
        <v>2017</v>
      </c>
      <c r="C93" s="2" t="s">
        <v>22</v>
      </c>
      <c r="D93" s="2" t="s">
        <v>1266</v>
      </c>
      <c r="E93" s="2">
        <v>0</v>
      </c>
      <c r="F93" s="2">
        <v>1</v>
      </c>
      <c r="G93" s="3" t="s">
        <v>1524</v>
      </c>
      <c r="H93" s="3" t="s">
        <v>1525</v>
      </c>
      <c r="I93" s="3" t="s">
        <v>20</v>
      </c>
      <c r="J93" s="2" t="str">
        <f t="shared" ref="J93" si="288">CONCATENATE(IF(ISBLANK(V93),"-",V93),"/",IF(ISBLANK(Y93),"-",Y93),"/",IF(ISBLANK(AB93),"-",AB93),"/",IF(ISBLANK(AE93),"-",AE93),"/",IF(ISBLANK(AG93),"-",AG93))</f>
        <v>2019/-/-/2020/-</v>
      </c>
      <c r="K93" s="2" t="str">
        <f t="shared" ref="K93" si="289">CONCATENATE(IF(ISBLANK(W93),"-",W93),"/",IF(ISBLANK(Z93),"-",Z93),"/",IF(ISBLANK(AC93),"-",AC93),"/",IF(ISBLANK(AF93),"-",AF93),"/",IF(ISBLANK(AH93),"-",AH93))</f>
        <v>2024/-/-/2023/-</v>
      </c>
      <c r="L93" s="4"/>
      <c r="M93" s="2">
        <v>2020</v>
      </c>
      <c r="N93" s="2" t="str">
        <f t="shared" si="284"/>
        <v>90/-/-/89,2</v>
      </c>
      <c r="O93" s="2" t="s">
        <v>1526</v>
      </c>
      <c r="P93" s="2" t="s">
        <v>1527</v>
      </c>
      <c r="Q93" s="3"/>
      <c r="R93" s="3"/>
      <c r="S93" s="6">
        <f t="shared" ref="S93" si="290">L93*E93</f>
        <v>0</v>
      </c>
      <c r="T93" s="7">
        <f t="shared" ref="T93" si="291">F93*L93</f>
        <v>0</v>
      </c>
      <c r="U93" s="3">
        <v>90</v>
      </c>
      <c r="V93" s="3">
        <v>2019</v>
      </c>
      <c r="W93" s="3">
        <v>2024</v>
      </c>
      <c r="X93" s="3"/>
      <c r="Y93" s="3"/>
      <c r="Z93" s="3"/>
      <c r="AA93" s="3"/>
      <c r="AB93" s="3"/>
      <c r="AC93" s="3"/>
      <c r="AD93" s="3">
        <v>89.2</v>
      </c>
      <c r="AE93" s="3">
        <v>2020</v>
      </c>
      <c r="AF93" s="3">
        <v>2023</v>
      </c>
      <c r="AG93" s="3"/>
      <c r="AH93" s="3"/>
      <c r="AI93">
        <f>VLOOKUP(C93,Koordinaten!$A:$C,2,FALSE)</f>
        <v>12.4853384</v>
      </c>
      <c r="AJ93">
        <f>VLOOKUP(C93,Koordinaten!$A:$C,3,FALSE)</f>
        <v>41.894801999999999</v>
      </c>
      <c r="AK93">
        <f>IF(ISBLANK($D93),VLOOKUP(C93,Koordinaten!$A:$C,2,FALSE),VLOOKUP($D93,Koordinaten!$F:$H,2,FALSE))</f>
        <v>14.155048000000001</v>
      </c>
      <c r="AL93">
        <f>IF(ISBLANK($D93),VLOOKUP(C93,Koordinaten!$A:$C,3,FALSE),VLOOKUP($D93,Koordinaten!$F:$H,3,FALSE))</f>
        <v>37.587794000000002</v>
      </c>
      <c r="AM93" t="str">
        <f t="shared" si="202"/>
        <v>41,894802;12,4853384</v>
      </c>
      <c r="AN93" t="str">
        <f t="shared" si="203"/>
        <v>37,587794;14,155048</v>
      </c>
      <c r="AO93">
        <f t="shared" ref="AO93" si="292">MIN(IF(ISBLANK(W93),9999,W93),IF(ISBLANK(Z93),9999,Z93),IF(ISBLANK(AC93),9999,AC93),IF(ISBLANK(AF93),9999,AF93),IF(ISBLANK(AH93),9999,AH93))</f>
        <v>2023</v>
      </c>
      <c r="AP93" s="50">
        <v>44196</v>
      </c>
      <c r="AQ93" t="s">
        <v>1437</v>
      </c>
    </row>
    <row r="94" spans="1:43" x14ac:dyDescent="0.15">
      <c r="A94" s="2" t="s">
        <v>30</v>
      </c>
      <c r="B94" s="22">
        <v>2019</v>
      </c>
      <c r="C94" s="2" t="s">
        <v>173</v>
      </c>
      <c r="D94" s="2" t="s">
        <v>1265</v>
      </c>
      <c r="E94" s="2">
        <v>3</v>
      </c>
      <c r="F94" s="2"/>
      <c r="G94" s="3" t="s">
        <v>1398</v>
      </c>
      <c r="H94" s="3" t="s">
        <v>1522</v>
      </c>
      <c r="I94" s="3" t="s">
        <v>169</v>
      </c>
      <c r="J94" s="2" t="str">
        <f t="shared" ref="J94" si="293">CONCATENATE(IF(ISBLANK(V94),"-",V94),"/",IF(ISBLANK(Y94),"-",Y94),"/",IF(ISBLANK(AB94),"-",AB94),"/",IF(ISBLANK(AE94),"-",AE94),"/",IF(ISBLANK(AG94),"-",AG94))</f>
        <v>-/-/-/-/-</v>
      </c>
      <c r="K94" s="2" t="str">
        <f t="shared" ref="K94" si="294">CONCATENATE(IF(ISBLANK(W94),"-",W94),"/",IF(ISBLANK(Z94),"-",Z94),"/",IF(ISBLANK(AC94),"-",AC94),"/",IF(ISBLANK(AF94),"-",AF94),"/",IF(ISBLANK(AH94),"-",AH94))</f>
        <v>-/-/-/-/-</v>
      </c>
      <c r="L94" s="4"/>
      <c r="M94" s="2">
        <v>2020</v>
      </c>
      <c r="N94" s="2" t="str">
        <f t="shared" ref="N94:N95" si="295">CONCATENATE(IF(ISBLANK(U94),"-",U94),"/",IF(ISBLANK(X94),"-",X94),"/",IF(ISBLANK(AA94),"-",AA94),"/",IF(ISBLANK(AD94),"-",AD94))</f>
        <v>-/-/-/-</v>
      </c>
      <c r="O94" s="2" t="s">
        <v>183</v>
      </c>
      <c r="P94" s="2" t="s">
        <v>1523</v>
      </c>
      <c r="Q94" s="3"/>
      <c r="R94" s="3"/>
      <c r="S94" s="6">
        <f t="shared" ref="S94" si="296">L94*E94</f>
        <v>0</v>
      </c>
      <c r="T94" s="7">
        <f t="shared" ref="T94" si="297">F94*L94</f>
        <v>0</v>
      </c>
      <c r="AD94" s="5"/>
      <c r="AG94" s="3"/>
      <c r="AH94" s="3"/>
      <c r="AI94">
        <f>VLOOKUP(C94,Koordinaten!$A:$C,2,FALSE)</f>
        <v>16.372504200000002</v>
      </c>
      <c r="AJ94">
        <f>VLOOKUP(C94,Koordinaten!$A:$C,3,FALSE)</f>
        <v>48.208353700000004</v>
      </c>
      <c r="AK94">
        <f>IF(ISBLANK($D94),VLOOKUP(C94,Koordinaten!$A:$C,2,FALSE),VLOOKUP($D94,Koordinaten!$F:$H,2,FALSE))</f>
        <v>16.081600000000002</v>
      </c>
      <c r="AL94">
        <f>IF(ISBLANK($D94),VLOOKUP(C94,Koordinaten!$A:$C,3,FALSE),VLOOKUP($D94,Koordinaten!$F:$H,3,FALSE))</f>
        <v>47.722099999999998</v>
      </c>
      <c r="AM94" t="str">
        <f t="shared" si="202"/>
        <v>48,2083537;16,3725042</v>
      </c>
      <c r="AN94" t="str">
        <f t="shared" si="203"/>
        <v>47,7221;16,0816</v>
      </c>
      <c r="AO94">
        <f t="shared" ref="AO94" si="298">MIN(IF(ISBLANK(W94),9999,W94),IF(ISBLANK(Z94),9999,Z94),IF(ISBLANK(AC94),9999,AC94),IF(ISBLANK(AF94),9999,AF94),IF(ISBLANK(AH94),9999,AH94))</f>
        <v>9999</v>
      </c>
      <c r="AP94" s="50"/>
      <c r="AQ94" t="s">
        <v>1437</v>
      </c>
    </row>
    <row r="95" spans="1:43" x14ac:dyDescent="0.15">
      <c r="A95" s="2" t="s">
        <v>42</v>
      </c>
      <c r="B95" s="22">
        <v>2013</v>
      </c>
      <c r="C95" s="2" t="s">
        <v>22</v>
      </c>
      <c r="D95" s="2" t="s">
        <v>1257</v>
      </c>
      <c r="E95" s="2">
        <v>0</v>
      </c>
      <c r="F95" s="2">
        <v>1</v>
      </c>
      <c r="G95" s="3" t="s">
        <v>1518</v>
      </c>
      <c r="H95" s="3" t="s">
        <v>1519</v>
      </c>
      <c r="I95" s="3" t="s">
        <v>20</v>
      </c>
      <c r="J95" s="2" t="str">
        <f t="shared" ref="J95" si="299">CONCATENATE(IF(ISBLANK(V95),"-",V95),"/",IF(ISBLANK(Y95),"-",Y95),"/",IF(ISBLANK(AB95),"-",AB95),"/",IF(ISBLANK(AE95),"-",AE95),"/",IF(ISBLANK(AG95),"-",AG95))</f>
        <v>-/-/-/-/-</v>
      </c>
      <c r="K95" s="2" t="str">
        <f t="shared" ref="K95" si="300">CONCATENATE(IF(ISBLANK(W95),"-",W95),"/",IF(ISBLANK(Z95),"-",Z95),"/",IF(ISBLANK(AC95),"-",AC95),"/",IF(ISBLANK(AF95),"-",AF95),"/",IF(ISBLANK(AH95),"-",AH95))</f>
        <v>-/-/-/-/-</v>
      </c>
      <c r="L95" s="12"/>
      <c r="M95" s="2">
        <v>2020</v>
      </c>
      <c r="N95" s="2" t="str">
        <f t="shared" si="295"/>
        <v>-/-/-/-</v>
      </c>
      <c r="O95" s="2" t="s">
        <v>1520</v>
      </c>
      <c r="P95" s="2" t="s">
        <v>1521</v>
      </c>
      <c r="Q95" s="3"/>
      <c r="R95" s="3"/>
      <c r="S95" s="6">
        <f t="shared" ref="S95" si="301">L95*E95</f>
        <v>0</v>
      </c>
      <c r="T95" s="7">
        <f t="shared" ref="T95" si="302">F95*L95</f>
        <v>0</v>
      </c>
      <c r="AD95" s="5"/>
      <c r="AG95" s="3"/>
      <c r="AH95" s="3"/>
      <c r="AI95">
        <f>VLOOKUP(C95,Koordinaten!$A:$C,2,FALSE)</f>
        <v>12.4853384</v>
      </c>
      <c r="AJ95">
        <f>VLOOKUP(C95,Koordinaten!$A:$C,3,FALSE)</f>
        <v>41.894801999999999</v>
      </c>
      <c r="AK95">
        <f>IF(ISBLANK($D95),VLOOKUP(C95,Koordinaten!$A:$C,2,FALSE),VLOOKUP($D95,Koordinaten!$F:$H,2,FALSE))</f>
        <v>11.2555757</v>
      </c>
      <c r="AL95">
        <f>IF(ISBLANK($D95),VLOOKUP(C95,Koordinaten!$A:$C,3,FALSE),VLOOKUP($D95,Koordinaten!$F:$H,3,FALSE))</f>
        <v>43.769871199999997</v>
      </c>
      <c r="AM95" t="str">
        <f t="shared" si="202"/>
        <v>41,894802;12,4853384</v>
      </c>
      <c r="AN95" t="str">
        <f t="shared" si="203"/>
        <v>43,7698712;11,2555757</v>
      </c>
      <c r="AO95">
        <f t="shared" ref="AO95" si="303">MIN(IF(ISBLANK(W95),9999,W95),IF(ISBLANK(Z95),9999,Z95),IF(ISBLANK(AC95),9999,AC95),IF(ISBLANK(AF95),9999,AF95),IF(ISBLANK(AH95),9999,AH95))</f>
        <v>9999</v>
      </c>
      <c r="AP95" s="50"/>
      <c r="AQ95">
        <v>10</v>
      </c>
    </row>
    <row r="96" spans="1:43" x14ac:dyDescent="0.15">
      <c r="A96" s="2" t="s">
        <v>37</v>
      </c>
      <c r="B96" s="22">
        <v>2017</v>
      </c>
      <c r="C96" s="2" t="s">
        <v>1514</v>
      </c>
      <c r="D96" s="2" t="s">
        <v>1515</v>
      </c>
      <c r="E96" s="2">
        <v>1</v>
      </c>
      <c r="F96" s="2">
        <v>1</v>
      </c>
      <c r="G96" s="3" t="s">
        <v>1512</v>
      </c>
      <c r="H96" s="3" t="s">
        <v>1513</v>
      </c>
      <c r="I96" s="3" t="s">
        <v>20</v>
      </c>
      <c r="J96" s="2" t="str">
        <f t="shared" ref="J96" si="304">CONCATENATE(IF(ISBLANK(V96),"-",V96),"/",IF(ISBLANK(Y96),"-",Y96),"/",IF(ISBLANK(AB96),"-",AB96),"/",IF(ISBLANK(AE96),"-",AE96),"/",IF(ISBLANK(AG96),"-",AG96))</f>
        <v>2025/2035/-/-/-</v>
      </c>
      <c r="K96" s="2" t="str">
        <f t="shared" ref="K96" si="305">CONCATENATE(IF(ISBLANK(W96),"-",W96),"/",IF(ISBLANK(Z96),"-",Z96),"/",IF(ISBLANK(AC96),"-",AC96),"/",IF(ISBLANK(AF96),"-",AF96),"/",IF(ISBLANK(AH96),"-",AH96))</f>
        <v>2067/2055/-/-/-</v>
      </c>
      <c r="L96" s="4"/>
      <c r="M96" s="2">
        <v>2020</v>
      </c>
      <c r="N96" s="2" t="str">
        <f t="shared" ref="N96" si="306">CONCATENATE(IF(ISBLANK(U96),"-",U96),"/",IF(ISBLANK(X96),"-",X96),"/",IF(ISBLANK(AA96),"-",AA96),"/",IF(ISBLANK(AD96),"-",AD96))</f>
        <v>(94-96)/97/-/-</v>
      </c>
      <c r="O96" s="2" t="s">
        <v>183</v>
      </c>
      <c r="P96" s="2" t="s">
        <v>1553</v>
      </c>
      <c r="Q96" s="3"/>
      <c r="R96" s="3"/>
      <c r="S96" s="9">
        <f t="shared" ref="S96:S100" si="307">L96*E96</f>
        <v>0</v>
      </c>
      <c r="T96" s="10">
        <f t="shared" ref="T96:T100" si="308">F96*L96</f>
        <v>0</v>
      </c>
      <c r="U96" s="3" t="s">
        <v>1098</v>
      </c>
      <c r="V96">
        <v>2025</v>
      </c>
      <c r="W96">
        <v>2067</v>
      </c>
      <c r="X96">
        <v>97</v>
      </c>
      <c r="Y96">
        <v>2035</v>
      </c>
      <c r="Z96">
        <v>2055</v>
      </c>
      <c r="AD96" s="2"/>
      <c r="AI96">
        <f>VLOOKUP(C96,Koordinaten!$A:$C,2,FALSE)</f>
        <v>-7.8896262999999998</v>
      </c>
      <c r="AJ96">
        <f>VLOOKUP(C96,Koordinaten!$A:$C,3,FALSE)</f>
        <v>40.033262899999997</v>
      </c>
      <c r="AK96">
        <f>IF(ISBLANK($D96),VLOOKUP(C96,Koordinaten!$A:$C,2,FALSE),VLOOKUP($D96,Koordinaten!$F:$H,2,FALSE))</f>
        <v>-8.6107884000000006</v>
      </c>
      <c r="AL96">
        <f>IF(ISBLANK($D96),VLOOKUP(C96,Koordinaten!$A:$C,3,FALSE),VLOOKUP($D96,Koordinaten!$F:$H,3,FALSE))</f>
        <v>41.149451200000001</v>
      </c>
      <c r="AM96" t="str">
        <f t="shared" si="202"/>
        <v>40,0332629;-7,8896263</v>
      </c>
      <c r="AN96" t="str">
        <f t="shared" si="203"/>
        <v>41,1494512;-8,6107884</v>
      </c>
      <c r="AO96">
        <f t="shared" ref="AO96:AO100" si="309">MIN(IF(ISBLANK(W96),9999,W96),IF(ISBLANK(Z96),9999,Z96),IF(ISBLANK(AC96),9999,AC96),IF(ISBLANK(AF96),9999,AF96),IF(ISBLANK(AH96),9999,AH96))</f>
        <v>2055</v>
      </c>
    </row>
    <row r="97" spans="1:43" x14ac:dyDescent="0.15">
      <c r="A97" s="2" t="s">
        <v>37</v>
      </c>
      <c r="B97" s="22">
        <v>2017</v>
      </c>
      <c r="C97" s="2" t="s">
        <v>1514</v>
      </c>
      <c r="D97" s="2" t="s">
        <v>1515</v>
      </c>
      <c r="E97" s="2">
        <v>1</v>
      </c>
      <c r="F97" s="2">
        <v>1</v>
      </c>
      <c r="G97" s="3" t="s">
        <v>1512</v>
      </c>
      <c r="H97" s="3" t="s">
        <v>1513</v>
      </c>
      <c r="I97" s="3" t="s">
        <v>20</v>
      </c>
      <c r="J97" s="2" t="str">
        <f t="shared" ref="J97" si="310">CONCATENATE(IF(ISBLANK(V97),"-",V97),"/",IF(ISBLANK(Y97),"-",Y97),"/",IF(ISBLANK(AB97),"-",AB97),"/",IF(ISBLANK(AE97),"-",AE97),"/",IF(ISBLANK(AG97),"-",AG97))</f>
        <v>2025/2035/-/-/-</v>
      </c>
      <c r="K97" s="2" t="str">
        <f t="shared" ref="K97" si="311">CONCATENATE(IF(ISBLANK(W97),"-",W97),"/",IF(ISBLANK(Z97),"-",Z97),"/",IF(ISBLANK(AC97),"-",AC97),"/",IF(ISBLANK(AF97),"-",AF97),"/",IF(ISBLANK(AH97),"-",AH97))</f>
        <v>2067/2055/-/-/-</v>
      </c>
      <c r="L97" s="4"/>
      <c r="M97" s="2">
        <v>2019</v>
      </c>
      <c r="N97" s="2" t="str">
        <f t="shared" ref="N97" si="312">CONCATENATE(IF(ISBLANK(U97),"-",U97),"/",IF(ISBLANK(X97),"-",X97),"/",IF(ISBLANK(AA97),"-",AA97),"/",IF(ISBLANK(AD97),"-",AD97))</f>
        <v>(94-96)/97/-/-</v>
      </c>
      <c r="O97" s="2" t="s">
        <v>183</v>
      </c>
      <c r="P97" s="2" t="s">
        <v>1517</v>
      </c>
      <c r="Q97" s="3"/>
      <c r="R97" s="3"/>
      <c r="S97" s="9">
        <f t="shared" ref="S97" si="313">L97*E97</f>
        <v>0</v>
      </c>
      <c r="T97" s="10">
        <f t="shared" ref="T97" si="314">F97*L97</f>
        <v>0</v>
      </c>
      <c r="U97" s="3" t="s">
        <v>1098</v>
      </c>
      <c r="V97">
        <v>2025</v>
      </c>
      <c r="W97">
        <v>2067</v>
      </c>
      <c r="X97">
        <v>97</v>
      </c>
      <c r="Y97">
        <v>2035</v>
      </c>
      <c r="Z97">
        <v>2055</v>
      </c>
      <c r="AD97" s="2"/>
      <c r="AI97">
        <f>VLOOKUP(C97,Koordinaten!$A:$C,2,FALSE)</f>
        <v>-7.8896262999999998</v>
      </c>
      <c r="AJ97">
        <f>VLOOKUP(C97,Koordinaten!$A:$C,3,FALSE)</f>
        <v>40.033262899999997</v>
      </c>
      <c r="AK97">
        <f>IF(ISBLANK($D97),VLOOKUP(C97,Koordinaten!$A:$C,2,FALSE),VLOOKUP($D97,Koordinaten!$F:$H,2,FALSE))</f>
        <v>-8.6107884000000006</v>
      </c>
      <c r="AL97">
        <f>IF(ISBLANK($D97),VLOOKUP(C97,Koordinaten!$A:$C,3,FALSE),VLOOKUP($D97,Koordinaten!$F:$H,3,FALSE))</f>
        <v>41.149451200000001</v>
      </c>
      <c r="AM97" t="str">
        <f t="shared" si="202"/>
        <v>40,0332629;-7,8896263</v>
      </c>
      <c r="AN97" t="str">
        <f t="shared" si="203"/>
        <v>41,1494512;-8,6107884</v>
      </c>
      <c r="AO97">
        <f t="shared" ref="AO97" si="315">MIN(IF(ISBLANK(W97),9999,W97),IF(ISBLANK(Z97),9999,Z97),IF(ISBLANK(AC97),9999,AC97),IF(ISBLANK(AF97),9999,AF97),IF(ISBLANK(AH97),9999,AH97))</f>
        <v>2055</v>
      </c>
    </row>
    <row r="98" spans="1:43" x14ac:dyDescent="0.15">
      <c r="A98" s="2" t="s">
        <v>37</v>
      </c>
      <c r="B98" s="22">
        <v>2016</v>
      </c>
      <c r="C98" s="2" t="s">
        <v>1514</v>
      </c>
      <c r="D98" s="2" t="s">
        <v>1515</v>
      </c>
      <c r="E98" s="2">
        <v>1</v>
      </c>
      <c r="F98" s="2">
        <v>1</v>
      </c>
      <c r="G98" s="3" t="s">
        <v>1512</v>
      </c>
      <c r="H98" s="3" t="s">
        <v>1513</v>
      </c>
      <c r="I98" s="3" t="s">
        <v>20</v>
      </c>
      <c r="J98" s="2" t="str">
        <f t="shared" ref="J98" si="316">CONCATENATE(IF(ISBLANK(V98),"-",V98),"/",IF(ISBLANK(Y98),"-",Y98),"/",IF(ISBLANK(AB98),"-",AB98),"/",IF(ISBLANK(AE98),"-",AE98),"/",IF(ISBLANK(AG98),"-",AG98))</f>
        <v>2020/2035/-/-/-</v>
      </c>
      <c r="K98" s="2" t="str">
        <f t="shared" ref="K98" si="317">CONCATENATE(IF(ISBLANK(W98),"-",W98),"/",IF(ISBLANK(Z98),"-",Z98),"/",IF(ISBLANK(AC98),"-",AC98),"/",IF(ISBLANK(AF98),"-",AF98),"/",IF(ISBLANK(AH98),"-",AH98))</f>
        <v>2056/2055/-/-/-</v>
      </c>
      <c r="L98" s="4"/>
      <c r="M98" s="2">
        <v>2018</v>
      </c>
      <c r="N98" s="2" t="str">
        <f t="shared" ref="N98" si="318">CONCATENATE(IF(ISBLANK(U98),"-",U98),"/",IF(ISBLANK(X98),"-",X98),"/",IF(ISBLANK(AA98),"-",AA98),"/",IF(ISBLANK(AD98),"-",AD98))</f>
        <v>91/98/-/-</v>
      </c>
      <c r="O98" s="2" t="s">
        <v>183</v>
      </c>
      <c r="P98" s="2" t="s">
        <v>1517</v>
      </c>
      <c r="Q98" s="3"/>
      <c r="R98" s="3"/>
      <c r="S98" s="9">
        <f t="shared" ref="S98" si="319">L98*E98</f>
        <v>0</v>
      </c>
      <c r="T98" s="10">
        <f t="shared" ref="T98" si="320">F98*L98</f>
        <v>0</v>
      </c>
      <c r="U98" s="3">
        <v>91</v>
      </c>
      <c r="V98">
        <v>2020</v>
      </c>
      <c r="W98">
        <v>2056</v>
      </c>
      <c r="X98">
        <v>98</v>
      </c>
      <c r="Y98">
        <v>2035</v>
      </c>
      <c r="Z98">
        <v>2055</v>
      </c>
      <c r="AD98" s="2"/>
      <c r="AI98">
        <f>VLOOKUP(C98,Koordinaten!$A:$C,2,FALSE)</f>
        <v>-7.8896262999999998</v>
      </c>
      <c r="AJ98">
        <f>VLOOKUP(C98,Koordinaten!$A:$C,3,FALSE)</f>
        <v>40.033262899999997</v>
      </c>
      <c r="AK98">
        <f>IF(ISBLANK($D98),VLOOKUP(C98,Koordinaten!$A:$C,2,FALSE),VLOOKUP($D98,Koordinaten!$F:$H,2,FALSE))</f>
        <v>-8.6107884000000006</v>
      </c>
      <c r="AL98">
        <f>IF(ISBLANK($D98),VLOOKUP(C98,Koordinaten!$A:$C,3,FALSE),VLOOKUP($D98,Koordinaten!$F:$H,3,FALSE))</f>
        <v>41.149451200000001</v>
      </c>
      <c r="AM98" t="str">
        <f t="shared" si="202"/>
        <v>40,0332629;-7,8896263</v>
      </c>
      <c r="AN98" t="str">
        <f t="shared" si="203"/>
        <v>41,1494512;-8,6107884</v>
      </c>
      <c r="AO98">
        <f t="shared" ref="AO98" si="321">MIN(IF(ISBLANK(W98),9999,W98),IF(ISBLANK(Z98),9999,Z98),IF(ISBLANK(AC98),9999,AC98),IF(ISBLANK(AF98),9999,AF98),IF(ISBLANK(AH98),9999,AH98))</f>
        <v>2055</v>
      </c>
    </row>
    <row r="99" spans="1:43" x14ac:dyDescent="0.15">
      <c r="A99" s="2" t="s">
        <v>37</v>
      </c>
      <c r="B99" s="22">
        <v>2016</v>
      </c>
      <c r="C99" s="2" t="s">
        <v>1514</v>
      </c>
      <c r="D99" s="2" t="s">
        <v>1515</v>
      </c>
      <c r="E99" s="2">
        <v>1</v>
      </c>
      <c r="F99" s="2">
        <v>1</v>
      </c>
      <c r="G99" s="3" t="s">
        <v>1528</v>
      </c>
      <c r="H99" s="3" t="s">
        <v>1513</v>
      </c>
      <c r="I99" s="3" t="s">
        <v>20</v>
      </c>
      <c r="J99" s="2" t="str">
        <f t="shared" ref="J99" si="322">CONCATENATE(IF(ISBLANK(V99),"-",V99),"/",IF(ISBLANK(Y99),"-",Y99),"/",IF(ISBLANK(AB99),"-",AB99),"/",IF(ISBLANK(AE99),"-",AE99),"/",IF(ISBLANK(AG99),"-",AG99))</f>
        <v>2026/2035/-/-/-</v>
      </c>
      <c r="K99" s="2" t="str">
        <f t="shared" ref="K99" si="323">CONCATENATE(IF(ISBLANK(W99),"-",W99),"/",IF(ISBLANK(Z99),"-",Z99),"/",IF(ISBLANK(AC99),"-",AC99),"/",IF(ISBLANK(AF99),"-",AF99),"/",IF(ISBLANK(AH99),"-",AH99))</f>
        <v>2075/2055/-/-/-</v>
      </c>
      <c r="L99" s="4"/>
      <c r="M99" s="2">
        <v>2017</v>
      </c>
      <c r="N99" s="2" t="str">
        <f t="shared" ref="N99" si="324">CONCATENATE(IF(ISBLANK(U99),"-",U99),"/",IF(ISBLANK(X99),"-",X99),"/",IF(ISBLANK(AA99),"-",AA99),"/",IF(ISBLANK(AD99),"-",AD99))</f>
        <v>97/98/-/-</v>
      </c>
      <c r="O99" s="2" t="s">
        <v>1516</v>
      </c>
      <c r="P99" s="2" t="s">
        <v>1517</v>
      </c>
      <c r="Q99" s="3"/>
      <c r="R99" s="3"/>
      <c r="S99" s="9">
        <f t="shared" ref="S99" si="325">L99*E99</f>
        <v>0</v>
      </c>
      <c r="T99" s="10">
        <f t="shared" ref="T99" si="326">F99*L99</f>
        <v>0</v>
      </c>
      <c r="U99" s="3">
        <v>97</v>
      </c>
      <c r="V99">
        <v>2026</v>
      </c>
      <c r="W99">
        <v>2075</v>
      </c>
      <c r="X99">
        <v>98</v>
      </c>
      <c r="Y99">
        <v>2035</v>
      </c>
      <c r="Z99">
        <v>2055</v>
      </c>
      <c r="AD99" s="2"/>
      <c r="AI99">
        <f>VLOOKUP(C99,Koordinaten!$A:$C,2,FALSE)</f>
        <v>-7.8896262999999998</v>
      </c>
      <c r="AJ99">
        <f>VLOOKUP(C99,Koordinaten!$A:$C,3,FALSE)</f>
        <v>40.033262899999997</v>
      </c>
      <c r="AK99">
        <f>IF(ISBLANK($D99),VLOOKUP(C99,Koordinaten!$A:$C,2,FALSE),VLOOKUP($D99,Koordinaten!$F:$H,2,FALSE))</f>
        <v>-8.6107884000000006</v>
      </c>
      <c r="AL99">
        <f>IF(ISBLANK($D99),VLOOKUP(C99,Koordinaten!$A:$C,3,FALSE),VLOOKUP($D99,Koordinaten!$F:$H,3,FALSE))</f>
        <v>41.149451200000001</v>
      </c>
      <c r="AM99" t="str">
        <f t="shared" si="202"/>
        <v>40,0332629;-7,8896263</v>
      </c>
      <c r="AN99" t="str">
        <f t="shared" si="203"/>
        <v>41,1494512;-8,6107884</v>
      </c>
      <c r="AO99">
        <f t="shared" ref="AO99" si="327">MIN(IF(ISBLANK(W99),9999,W99),IF(ISBLANK(Z99),9999,Z99),IF(ISBLANK(AC99),9999,AC99),IF(ISBLANK(AF99),9999,AF99),IF(ISBLANK(AH99),9999,AH99))</f>
        <v>2055</v>
      </c>
    </row>
    <row r="100" spans="1:43" x14ac:dyDescent="0.15">
      <c r="A100" s="2" t="s">
        <v>37</v>
      </c>
      <c r="B100" s="22">
        <v>2013</v>
      </c>
      <c r="C100" s="2" t="s">
        <v>22</v>
      </c>
      <c r="D100" s="2" t="s">
        <v>1266</v>
      </c>
      <c r="E100" s="2">
        <v>2</v>
      </c>
      <c r="F100" s="2">
        <v>2</v>
      </c>
      <c r="G100" s="3" t="s">
        <v>1509</v>
      </c>
      <c r="H100" s="3" t="s">
        <v>1510</v>
      </c>
      <c r="I100" s="3" t="s">
        <v>1511</v>
      </c>
      <c r="J100" s="2" t="str">
        <f t="shared" ref="J100" si="328">CONCATENATE(IF(ISBLANK(V100),"-",V100),"/",IF(ISBLANK(Y100),"-",Y100),"/",IF(ISBLANK(AB100),"-",AB100),"/",IF(ISBLANK(AE100),"-",AE100),"/",IF(ISBLANK(AG100),"-",AG100))</f>
        <v>2016/2016/-/-/-</v>
      </c>
      <c r="K100" s="2" t="str">
        <f t="shared" ref="K100" si="329">CONCATENATE(IF(ISBLANK(W100),"-",W100),"/",IF(ISBLANK(Z100),"-",Z100),"/",IF(ISBLANK(AC100),"-",AC100),"/",IF(ISBLANK(AF100),"-",AF100),"/",IF(ISBLANK(AH100),"-",AH100))</f>
        <v>2030/2028/-/-/-</v>
      </c>
      <c r="L100" s="4"/>
      <c r="M100" s="2">
        <v>2020</v>
      </c>
      <c r="N100" s="2" t="str">
        <f t="shared" ref="N100" si="330">CONCATENATE(IF(ISBLANK(U100),"-",U100),"/",IF(ISBLANK(X100),"-",X100),"/",IF(ISBLANK(AA100),"-",AA100),"/",IF(ISBLANK(AD100),"-",AD100))</f>
        <v>93/91/-/-</v>
      </c>
      <c r="O100" s="2" t="s">
        <v>183</v>
      </c>
      <c r="P100" s="2" t="s">
        <v>1553</v>
      </c>
      <c r="Q100" s="3"/>
      <c r="R100" s="3"/>
      <c r="S100" s="9">
        <f t="shared" si="307"/>
        <v>0</v>
      </c>
      <c r="T100" s="10">
        <f t="shared" si="308"/>
        <v>0</v>
      </c>
      <c r="U100" s="3">
        <v>93</v>
      </c>
      <c r="V100">
        <v>2016</v>
      </c>
      <c r="W100">
        <v>2030</v>
      </c>
      <c r="X100">
        <v>91</v>
      </c>
      <c r="Y100">
        <v>2016</v>
      </c>
      <c r="Z100">
        <v>2028</v>
      </c>
      <c r="AD100" s="2"/>
      <c r="AI100">
        <f>VLOOKUP(C100,Koordinaten!$A:$C,2,FALSE)</f>
        <v>12.4853384</v>
      </c>
      <c r="AJ100">
        <f>VLOOKUP(C100,Koordinaten!$A:$C,3,FALSE)</f>
        <v>41.894801999999999</v>
      </c>
      <c r="AK100">
        <f>IF(ISBLANK($D100),VLOOKUP(C100,Koordinaten!$A:$C,2,FALSE),VLOOKUP($D100,Koordinaten!$F:$H,2,FALSE))</f>
        <v>14.155048000000001</v>
      </c>
      <c r="AL100">
        <f>IF(ISBLANK($D100),VLOOKUP(C100,Koordinaten!$A:$C,3,FALSE),VLOOKUP($D100,Koordinaten!$F:$H,3,FALSE))</f>
        <v>37.587794000000002</v>
      </c>
      <c r="AM100" t="str">
        <f t="shared" si="202"/>
        <v>41,894802;12,4853384</v>
      </c>
      <c r="AN100" t="str">
        <f t="shared" si="203"/>
        <v>37,587794;14,155048</v>
      </c>
      <c r="AO100">
        <f t="shared" si="309"/>
        <v>2028</v>
      </c>
      <c r="AP100" s="50">
        <v>44205</v>
      </c>
      <c r="AQ100" t="s">
        <v>1437</v>
      </c>
    </row>
    <row r="101" spans="1:43" x14ac:dyDescent="0.15">
      <c r="A101" s="2" t="s">
        <v>42</v>
      </c>
      <c r="B101" s="22">
        <v>2016</v>
      </c>
      <c r="C101" s="2" t="s">
        <v>22</v>
      </c>
      <c r="D101" s="2" t="s">
        <v>1261</v>
      </c>
      <c r="E101" s="2">
        <v>1</v>
      </c>
      <c r="F101" s="2">
        <v>1</v>
      </c>
      <c r="G101" s="3" t="s">
        <v>91</v>
      </c>
      <c r="H101" s="3" t="s">
        <v>96</v>
      </c>
      <c r="I101" s="3" t="s">
        <v>20</v>
      </c>
      <c r="J101" s="2" t="str">
        <f t="shared" ref="J101" si="331">CONCATENATE(IF(ISBLANK(V101),"-",V101),"/",IF(ISBLANK(Y101),"-",Y101),"/",IF(ISBLANK(AB101),"-",AB101),"/",IF(ISBLANK(AE101),"-",AE101),"/",IF(ISBLANK(AG101),"-",AG101))</f>
        <v>-/-/-/-/-</v>
      </c>
      <c r="K101" s="2" t="str">
        <f t="shared" ref="K101" si="332">CONCATENATE(IF(ISBLANK(W101),"-",W101),"/",IF(ISBLANK(Z101),"-",Z101),"/",IF(ISBLANK(AC101),"-",AC101),"/",IF(ISBLANK(AF101),"-",AF101),"/",IF(ISBLANK(AH101),"-",AH101))</f>
        <v>-/-/-/-/-</v>
      </c>
      <c r="L101" s="4"/>
      <c r="M101" s="2">
        <v>2020</v>
      </c>
      <c r="N101" s="2" t="str">
        <f t="shared" ref="N101" si="333">CONCATENATE(IF(ISBLANK(U101),"-",U101),"/",IF(ISBLANK(X101),"-",X101),"/",IF(ISBLANK(AA101),"-",AA101),"/",IF(ISBLANK(AD101),"-",AD101))</f>
        <v>-/-/-/-</v>
      </c>
      <c r="O101" s="2" t="s">
        <v>183</v>
      </c>
      <c r="P101" s="2" t="s">
        <v>1508</v>
      </c>
      <c r="Q101" s="8"/>
      <c r="R101" s="8"/>
      <c r="S101" s="9">
        <f t="shared" ref="S101" si="334">L101*E101</f>
        <v>0</v>
      </c>
      <c r="T101" s="10">
        <f t="shared" ref="T101" si="335">F101*L101</f>
        <v>0</v>
      </c>
      <c r="U101" s="3" t="s">
        <v>243</v>
      </c>
      <c r="AD101" s="2"/>
      <c r="AI101">
        <f>VLOOKUP(C101,Koordinaten!$A:$C,2,FALSE)</f>
        <v>12.4853384</v>
      </c>
      <c r="AJ101">
        <f>VLOOKUP(C101,Koordinaten!$A:$C,3,FALSE)</f>
        <v>41.894801999999999</v>
      </c>
      <c r="AK101">
        <f>IF(ISBLANK($D101),VLOOKUP(C101,Koordinaten!$A:$C,2,FALSE),VLOOKUP($D101,Koordinaten!$F:$H,2,FALSE))</f>
        <v>10.9924122</v>
      </c>
      <c r="AL101">
        <f>IF(ISBLANK($D101),VLOOKUP(C101,Koordinaten!$A:$C,3,FALSE),VLOOKUP($D101,Koordinaten!$F:$H,3,FALSE))</f>
        <v>45.438495799999998</v>
      </c>
      <c r="AM101" t="str">
        <f t="shared" si="202"/>
        <v>41,894802;12,4853384</v>
      </c>
      <c r="AN101" t="str">
        <f t="shared" si="203"/>
        <v>45,4384958;10,9924122</v>
      </c>
      <c r="AO101">
        <f t="shared" ref="AO101" si="336">MIN(IF(ISBLANK(W101),9999,W101),IF(ISBLANK(Z101),9999,Z101),IF(ISBLANK(AC101),9999,AC101),IF(ISBLANK(AF101),9999,AF101),IF(ISBLANK(AH101),9999,AH101))</f>
        <v>9999</v>
      </c>
      <c r="AP101" s="50"/>
      <c r="AQ101">
        <v>14</v>
      </c>
    </row>
    <row r="102" spans="1:43" x14ac:dyDescent="0.15">
      <c r="A102" s="2" t="s">
        <v>37</v>
      </c>
      <c r="B102" s="22">
        <v>2015</v>
      </c>
      <c r="C102" s="2" t="s">
        <v>22</v>
      </c>
      <c r="D102" s="2" t="s">
        <v>1258</v>
      </c>
      <c r="E102" s="2">
        <v>3</v>
      </c>
      <c r="F102" s="2">
        <v>2</v>
      </c>
      <c r="G102" s="2" t="s">
        <v>1061</v>
      </c>
      <c r="H102" s="3" t="s">
        <v>228</v>
      </c>
      <c r="I102" s="3" t="s">
        <v>229</v>
      </c>
      <c r="J102" s="2" t="str">
        <f t="shared" ref="J102:J115" si="337">CONCATENATE(IF(ISBLANK(V102),"-",V102),"/",IF(ISBLANK(Y102),"-",Y102),"/",IF(ISBLANK(AB102),"-",AB102),"/",IF(ISBLANK(AE102),"-",AE102),"/",IF(ISBLANK(AG102),"-",AG102))</f>
        <v>-/-/-/-/-</v>
      </c>
      <c r="K102" s="2" t="str">
        <f t="shared" ref="K102:K115" si="338">CONCATENATE(IF(ISBLANK(W102),"-",W102),"/",IF(ISBLANK(Z102),"-",Z102),"/",IF(ISBLANK(AC102),"-",AC102),"/",IF(ISBLANK(AF102),"-",AF102),"/",IF(ISBLANK(AH102),"-",AH102))</f>
        <v>-/-/-/-/-</v>
      </c>
      <c r="L102" s="4"/>
      <c r="M102" s="2">
        <v>2020</v>
      </c>
      <c r="N102" s="2" t="str">
        <f t="shared" ref="N102:N115" si="339">CONCATENATE(IF(ISBLANK(U102),"-",U102),"/",IF(ISBLANK(X102),"-",X102),"/",IF(ISBLANK(AA102),"-",AA102),"/",IF(ISBLANK(AD102),"-",AD102))</f>
        <v>-/-/-/-</v>
      </c>
      <c r="O102" s="2" t="s">
        <v>1061</v>
      </c>
      <c r="P102" s="2" t="s">
        <v>1502</v>
      </c>
      <c r="S102" s="6">
        <f t="shared" ref="S102:S115" si="340">L102*E102</f>
        <v>0</v>
      </c>
      <c r="T102" s="7">
        <f t="shared" ref="T102:T115" si="341">F102*L102</f>
        <v>0</v>
      </c>
      <c r="U102" s="3" t="s">
        <v>243</v>
      </c>
      <c r="X102" t="s">
        <v>243</v>
      </c>
      <c r="AA102" t="s">
        <v>243</v>
      </c>
      <c r="AD102" s="2"/>
      <c r="AI102">
        <f>VLOOKUP(C102,Koordinaten!$A:$C,2,FALSE)</f>
        <v>12.4853384</v>
      </c>
      <c r="AJ102">
        <f>VLOOKUP(C102,Koordinaten!$A:$C,3,FALSE)</f>
        <v>41.894801999999999</v>
      </c>
      <c r="AK102">
        <f>IF(ISBLANK($D102),VLOOKUP(C102,Koordinaten!$A:$C,2,FALSE),VLOOKUP($D102,Koordinaten!$F:$H,2,FALSE))</f>
        <v>11.354780099999999</v>
      </c>
      <c r="AL102">
        <f>IF(ISBLANK($D102),VLOOKUP(C102,Koordinaten!$A:$C,3,FALSE),VLOOKUP($D102,Koordinaten!$F:$H,3,FALSE))</f>
        <v>46.498112499999998</v>
      </c>
      <c r="AM102" t="str">
        <f t="shared" si="202"/>
        <v>41,894802;12,4853384</v>
      </c>
      <c r="AN102" t="str">
        <f t="shared" si="203"/>
        <v>46,4981125;11,3547801</v>
      </c>
      <c r="AO102">
        <f t="shared" ref="AO102:AO115" si="342">MIN(IF(ISBLANK(W102),9999,W102),IF(ISBLANK(Z102),9999,Z102),IF(ISBLANK(AC102),9999,AC102),IF(ISBLANK(AF102),9999,AF102),IF(ISBLANK(AH102),9999,AH102))</f>
        <v>9999</v>
      </c>
      <c r="AP102" s="50"/>
      <c r="AQ102" t="s">
        <v>1437</v>
      </c>
    </row>
    <row r="103" spans="1:43" x14ac:dyDescent="0.15">
      <c r="A103" s="2" t="s">
        <v>37</v>
      </c>
      <c r="B103" s="22">
        <v>2016</v>
      </c>
      <c r="C103" s="2" t="s">
        <v>22</v>
      </c>
      <c r="D103" s="2" t="s">
        <v>1258</v>
      </c>
      <c r="E103" s="2">
        <v>3</v>
      </c>
      <c r="F103" s="2">
        <v>1</v>
      </c>
      <c r="G103" s="2" t="s">
        <v>1061</v>
      </c>
      <c r="H103" s="3" t="s">
        <v>64</v>
      </c>
      <c r="I103" s="3" t="s">
        <v>227</v>
      </c>
      <c r="J103" s="2" t="str">
        <f t="shared" si="337"/>
        <v>-/-/-/-/-</v>
      </c>
      <c r="K103" s="2" t="str">
        <f t="shared" si="338"/>
        <v>-/-/-/-/-</v>
      </c>
      <c r="L103" s="4"/>
      <c r="M103" s="2">
        <v>2020</v>
      </c>
      <c r="N103" s="2" t="str">
        <f t="shared" si="339"/>
        <v>-/-/-/-</v>
      </c>
      <c r="O103" s="2" t="s">
        <v>1061</v>
      </c>
      <c r="P103" s="2" t="s">
        <v>1502</v>
      </c>
      <c r="S103" s="6">
        <f t="shared" si="340"/>
        <v>0</v>
      </c>
      <c r="T103" s="7">
        <f t="shared" si="341"/>
        <v>0</v>
      </c>
      <c r="U103" s="3" t="s">
        <v>243</v>
      </c>
      <c r="X103" t="s">
        <v>243</v>
      </c>
      <c r="AA103" t="s">
        <v>243</v>
      </c>
      <c r="AD103" s="2"/>
      <c r="AI103">
        <f>VLOOKUP(C103,Koordinaten!$A:$C,2,FALSE)</f>
        <v>12.4853384</v>
      </c>
      <c r="AJ103">
        <f>VLOOKUP(C103,Koordinaten!$A:$C,3,FALSE)</f>
        <v>41.894801999999999</v>
      </c>
      <c r="AK103">
        <f>IF(ISBLANK($D103),VLOOKUP(C103,Koordinaten!$A:$C,2,FALSE),VLOOKUP($D103,Koordinaten!$F:$H,2,FALSE))</f>
        <v>11.354780099999999</v>
      </c>
      <c r="AL103">
        <f>IF(ISBLANK($D103),VLOOKUP(C103,Koordinaten!$A:$C,3,FALSE),VLOOKUP($D103,Koordinaten!$F:$H,3,FALSE))</f>
        <v>46.498112499999998</v>
      </c>
      <c r="AM103" t="str">
        <f t="shared" si="202"/>
        <v>41,894802;12,4853384</v>
      </c>
      <c r="AN103" t="str">
        <f t="shared" si="203"/>
        <v>46,4981125;11,3547801</v>
      </c>
      <c r="AO103">
        <f t="shared" si="342"/>
        <v>9999</v>
      </c>
      <c r="AP103" s="50"/>
      <c r="AQ103" t="s">
        <v>1437</v>
      </c>
    </row>
    <row r="104" spans="1:43" x14ac:dyDescent="0.15">
      <c r="A104" s="2" t="s">
        <v>42</v>
      </c>
      <c r="B104" s="22">
        <v>2016</v>
      </c>
      <c r="C104" s="2" t="s">
        <v>22</v>
      </c>
      <c r="D104" s="2" t="s">
        <v>1258</v>
      </c>
      <c r="E104" s="2">
        <v>2</v>
      </c>
      <c r="F104" s="2">
        <v>3</v>
      </c>
      <c r="G104" s="2" t="s">
        <v>1061</v>
      </c>
      <c r="H104" s="3" t="s">
        <v>71</v>
      </c>
      <c r="I104" s="3" t="s">
        <v>72</v>
      </c>
      <c r="J104" s="2" t="str">
        <f t="shared" si="337"/>
        <v>-/-/-/2021/-</v>
      </c>
      <c r="K104" s="2" t="str">
        <f t="shared" si="338"/>
        <v>-/-/-/2028/-</v>
      </c>
      <c r="L104" s="4"/>
      <c r="M104" s="2">
        <v>2020</v>
      </c>
      <c r="N104" s="2" t="str">
        <f t="shared" si="339"/>
        <v>-/-/-/-</v>
      </c>
      <c r="O104" s="2" t="s">
        <v>1061</v>
      </c>
      <c r="P104" s="2" t="s">
        <v>1502</v>
      </c>
      <c r="S104" s="6">
        <f t="shared" si="340"/>
        <v>0</v>
      </c>
      <c r="T104" s="7">
        <f t="shared" si="341"/>
        <v>0</v>
      </c>
      <c r="U104" s="3" t="s">
        <v>243</v>
      </c>
      <c r="X104" t="s">
        <v>243</v>
      </c>
      <c r="AA104" t="s">
        <v>243</v>
      </c>
      <c r="AD104" s="2"/>
      <c r="AE104">
        <v>2021</v>
      </c>
      <c r="AF104">
        <v>2028</v>
      </c>
      <c r="AI104">
        <f>VLOOKUP(C104,Koordinaten!$A:$C,2,FALSE)</f>
        <v>12.4853384</v>
      </c>
      <c r="AJ104">
        <f>VLOOKUP(C104,Koordinaten!$A:$C,3,FALSE)</f>
        <v>41.894801999999999</v>
      </c>
      <c r="AK104">
        <f>IF(ISBLANK($D104),VLOOKUP(C104,Koordinaten!$A:$C,2,FALSE),VLOOKUP($D104,Koordinaten!$F:$H,2,FALSE))</f>
        <v>11.354780099999999</v>
      </c>
      <c r="AL104">
        <f>IF(ISBLANK($D104),VLOOKUP(C104,Koordinaten!$A:$C,3,FALSE),VLOOKUP($D104,Koordinaten!$F:$H,3,FALSE))</f>
        <v>46.498112499999998</v>
      </c>
      <c r="AM104" t="str">
        <f t="shared" si="202"/>
        <v>41,894802;12,4853384</v>
      </c>
      <c r="AN104" t="str">
        <f t="shared" si="203"/>
        <v>46,4981125;11,3547801</v>
      </c>
      <c r="AO104">
        <f t="shared" si="342"/>
        <v>2028</v>
      </c>
      <c r="AP104" s="50"/>
      <c r="AQ104" t="s">
        <v>1437</v>
      </c>
    </row>
    <row r="105" spans="1:43" x14ac:dyDescent="0.15">
      <c r="A105" s="2" t="s">
        <v>42</v>
      </c>
      <c r="B105" s="22">
        <v>2017</v>
      </c>
      <c r="C105" s="2" t="s">
        <v>22</v>
      </c>
      <c r="D105" s="2" t="s">
        <v>1258</v>
      </c>
      <c r="E105" s="2">
        <v>2</v>
      </c>
      <c r="F105" s="2">
        <v>2</v>
      </c>
      <c r="G105" s="2" t="s">
        <v>1061</v>
      </c>
      <c r="H105" s="3" t="s">
        <v>353</v>
      </c>
      <c r="I105" s="3" t="s">
        <v>69</v>
      </c>
      <c r="J105" s="2" t="str">
        <f t="shared" si="337"/>
        <v>-/-/-/-/-</v>
      </c>
      <c r="K105" s="2" t="str">
        <f t="shared" si="338"/>
        <v>-/-/-/-/-</v>
      </c>
      <c r="L105" s="4"/>
      <c r="M105" s="2">
        <v>2020</v>
      </c>
      <c r="N105" s="2" t="str">
        <f t="shared" si="339"/>
        <v>-/-/-/-</v>
      </c>
      <c r="O105" s="2" t="s">
        <v>1061</v>
      </c>
      <c r="P105" s="2" t="s">
        <v>1502</v>
      </c>
      <c r="S105" s="6">
        <f t="shared" si="340"/>
        <v>0</v>
      </c>
      <c r="T105" s="7">
        <f t="shared" si="341"/>
        <v>0</v>
      </c>
      <c r="U105" s="3" t="s">
        <v>243</v>
      </c>
      <c r="X105" t="s">
        <v>243</v>
      </c>
      <c r="AA105" t="s">
        <v>243</v>
      </c>
      <c r="AD105" s="2"/>
      <c r="AI105">
        <f>VLOOKUP(C105,Koordinaten!$A:$C,2,FALSE)</f>
        <v>12.4853384</v>
      </c>
      <c r="AJ105">
        <f>VLOOKUP(C105,Koordinaten!$A:$C,3,FALSE)</f>
        <v>41.894801999999999</v>
      </c>
      <c r="AK105">
        <f>IF(ISBLANK($D105),VLOOKUP(C105,Koordinaten!$A:$C,2,FALSE),VLOOKUP($D105,Koordinaten!$F:$H,2,FALSE))</f>
        <v>11.354780099999999</v>
      </c>
      <c r="AL105">
        <f>IF(ISBLANK($D105),VLOOKUP(C105,Koordinaten!$A:$C,3,FALSE),VLOOKUP($D105,Koordinaten!$F:$H,3,FALSE))</f>
        <v>46.498112499999998</v>
      </c>
      <c r="AM105" t="str">
        <f t="shared" si="202"/>
        <v>41,894802;12,4853384</v>
      </c>
      <c r="AN105" t="str">
        <f t="shared" si="203"/>
        <v>46,4981125;11,3547801</v>
      </c>
      <c r="AO105">
        <f t="shared" si="342"/>
        <v>9999</v>
      </c>
      <c r="AP105" s="50"/>
      <c r="AQ105" t="s">
        <v>1437</v>
      </c>
    </row>
    <row r="106" spans="1:43" x14ac:dyDescent="0.15">
      <c r="A106" s="2" t="s">
        <v>42</v>
      </c>
      <c r="B106" s="22">
        <v>2017</v>
      </c>
      <c r="C106" s="2" t="s">
        <v>22</v>
      </c>
      <c r="D106" s="2" t="s">
        <v>1258</v>
      </c>
      <c r="E106" s="2">
        <v>4</v>
      </c>
      <c r="F106" s="2">
        <v>3</v>
      </c>
      <c r="G106" s="2" t="s">
        <v>1061</v>
      </c>
      <c r="H106" s="3" t="s">
        <v>73</v>
      </c>
      <c r="I106" s="3" t="s">
        <v>51</v>
      </c>
      <c r="J106" s="2" t="str">
        <f t="shared" si="337"/>
        <v>-/-/-/-/-</v>
      </c>
      <c r="K106" s="2" t="str">
        <f t="shared" si="338"/>
        <v>-/-/-/-/-</v>
      </c>
      <c r="L106" s="4"/>
      <c r="M106" s="2">
        <v>2020</v>
      </c>
      <c r="N106" s="2" t="str">
        <f t="shared" si="339"/>
        <v>-/-/-/-</v>
      </c>
      <c r="O106" s="2" t="s">
        <v>1061</v>
      </c>
      <c r="P106" s="2" t="s">
        <v>1502</v>
      </c>
      <c r="S106" s="6">
        <f t="shared" si="340"/>
        <v>0</v>
      </c>
      <c r="T106" s="7">
        <f t="shared" si="341"/>
        <v>0</v>
      </c>
      <c r="U106" s="3" t="s">
        <v>243</v>
      </c>
      <c r="X106" t="s">
        <v>243</v>
      </c>
      <c r="AA106" t="s">
        <v>243</v>
      </c>
      <c r="AD106" s="2"/>
      <c r="AI106">
        <f>VLOOKUP(C106,Koordinaten!$A:$C,2,FALSE)</f>
        <v>12.4853384</v>
      </c>
      <c r="AJ106">
        <f>VLOOKUP(C106,Koordinaten!$A:$C,3,FALSE)</f>
        <v>41.894801999999999</v>
      </c>
      <c r="AK106">
        <f>IF(ISBLANK($D106),VLOOKUP(C106,Koordinaten!$A:$C,2,FALSE),VLOOKUP($D106,Koordinaten!$F:$H,2,FALSE))</f>
        <v>11.354780099999999</v>
      </c>
      <c r="AL106">
        <f>IF(ISBLANK($D106),VLOOKUP(C106,Koordinaten!$A:$C,3,FALSE),VLOOKUP($D106,Koordinaten!$F:$H,3,FALSE))</f>
        <v>46.498112499999998</v>
      </c>
      <c r="AM106" t="str">
        <f t="shared" si="202"/>
        <v>41,894802;12,4853384</v>
      </c>
      <c r="AN106" t="str">
        <f t="shared" si="203"/>
        <v>46,4981125;11,3547801</v>
      </c>
      <c r="AO106">
        <f t="shared" si="342"/>
        <v>9999</v>
      </c>
      <c r="AP106" s="50"/>
      <c r="AQ106" t="s">
        <v>1437</v>
      </c>
    </row>
    <row r="107" spans="1:43" x14ac:dyDescent="0.15">
      <c r="A107" s="2" t="s">
        <v>42</v>
      </c>
      <c r="B107" s="22">
        <v>2017</v>
      </c>
      <c r="C107" s="2" t="s">
        <v>22</v>
      </c>
      <c r="D107" s="2" t="s">
        <v>1258</v>
      </c>
      <c r="E107" s="2">
        <v>3</v>
      </c>
      <c r="F107" s="2">
        <v>3</v>
      </c>
      <c r="G107" s="2" t="s">
        <v>1061</v>
      </c>
      <c r="H107" s="3" t="s">
        <v>74</v>
      </c>
      <c r="I107" s="3" t="s">
        <v>20</v>
      </c>
      <c r="J107" s="2" t="str">
        <f t="shared" si="337"/>
        <v>-/-/-/-/-</v>
      </c>
      <c r="K107" s="2" t="str">
        <f t="shared" si="338"/>
        <v>-/-/-/-/-</v>
      </c>
      <c r="L107" s="4"/>
      <c r="M107" s="2">
        <v>2020</v>
      </c>
      <c r="N107" s="2" t="str">
        <f t="shared" si="339"/>
        <v>-/-/-/-</v>
      </c>
      <c r="O107" s="2" t="s">
        <v>1061</v>
      </c>
      <c r="P107" s="2" t="s">
        <v>1502</v>
      </c>
      <c r="S107" s="6">
        <f t="shared" si="340"/>
        <v>0</v>
      </c>
      <c r="T107" s="7">
        <f t="shared" si="341"/>
        <v>0</v>
      </c>
      <c r="U107" s="3" t="s">
        <v>243</v>
      </c>
      <c r="X107" t="s">
        <v>243</v>
      </c>
      <c r="AA107" t="s">
        <v>243</v>
      </c>
      <c r="AD107" s="2"/>
      <c r="AI107">
        <f>VLOOKUP(C107,Koordinaten!$A:$C,2,FALSE)</f>
        <v>12.4853384</v>
      </c>
      <c r="AJ107">
        <f>VLOOKUP(C107,Koordinaten!$A:$C,3,FALSE)</f>
        <v>41.894801999999999</v>
      </c>
      <c r="AK107">
        <f>IF(ISBLANK($D107),VLOOKUP(C107,Koordinaten!$A:$C,2,FALSE),VLOOKUP($D107,Koordinaten!$F:$H,2,FALSE))</f>
        <v>11.354780099999999</v>
      </c>
      <c r="AL107">
        <f>IF(ISBLANK($D107),VLOOKUP(C107,Koordinaten!$A:$C,3,FALSE),VLOOKUP($D107,Koordinaten!$F:$H,3,FALSE))</f>
        <v>46.498112499999998</v>
      </c>
      <c r="AM107" t="str">
        <f t="shared" si="202"/>
        <v>41,894802;12,4853384</v>
      </c>
      <c r="AN107" t="str">
        <f t="shared" si="203"/>
        <v>46,4981125;11,3547801</v>
      </c>
      <c r="AO107">
        <f t="shared" si="342"/>
        <v>9999</v>
      </c>
      <c r="AP107" s="50"/>
      <c r="AQ107" t="s">
        <v>1437</v>
      </c>
    </row>
    <row r="108" spans="1:43" x14ac:dyDescent="0.15">
      <c r="A108" s="2" t="s">
        <v>42</v>
      </c>
      <c r="B108" s="22">
        <v>2017</v>
      </c>
      <c r="C108" s="2" t="s">
        <v>22</v>
      </c>
      <c r="D108" s="2" t="s">
        <v>1258</v>
      </c>
      <c r="E108" s="2">
        <v>1</v>
      </c>
      <c r="F108" s="2">
        <v>1</v>
      </c>
      <c r="G108" s="2" t="s">
        <v>1061</v>
      </c>
      <c r="H108" s="3" t="s">
        <v>172</v>
      </c>
      <c r="I108" s="3" t="s">
        <v>69</v>
      </c>
      <c r="J108" s="2" t="str">
        <f t="shared" si="337"/>
        <v>-/-/-/-/-</v>
      </c>
      <c r="K108" s="2" t="str">
        <f t="shared" si="338"/>
        <v>-/-/-/-/-</v>
      </c>
      <c r="L108" s="4"/>
      <c r="M108" s="2">
        <v>2020</v>
      </c>
      <c r="N108" s="2" t="str">
        <f t="shared" si="339"/>
        <v>-/-/-/-</v>
      </c>
      <c r="O108" s="2" t="s">
        <v>1061</v>
      </c>
      <c r="P108" s="2" t="s">
        <v>1502</v>
      </c>
      <c r="S108" s="6">
        <f t="shared" si="340"/>
        <v>0</v>
      </c>
      <c r="T108" s="7">
        <f t="shared" si="341"/>
        <v>0</v>
      </c>
      <c r="U108" s="3" t="s">
        <v>243</v>
      </c>
      <c r="X108" t="s">
        <v>243</v>
      </c>
      <c r="AA108" t="s">
        <v>243</v>
      </c>
      <c r="AD108" s="2"/>
      <c r="AI108">
        <f>VLOOKUP(C108,Koordinaten!$A:$C,2,FALSE)</f>
        <v>12.4853384</v>
      </c>
      <c r="AJ108">
        <f>VLOOKUP(C108,Koordinaten!$A:$C,3,FALSE)</f>
        <v>41.894801999999999</v>
      </c>
      <c r="AK108">
        <f>IF(ISBLANK($D108),VLOOKUP(C108,Koordinaten!$A:$C,2,FALSE),VLOOKUP($D108,Koordinaten!$F:$H,2,FALSE))</f>
        <v>11.354780099999999</v>
      </c>
      <c r="AL108">
        <f>IF(ISBLANK($D108),VLOOKUP(C108,Koordinaten!$A:$C,3,FALSE),VLOOKUP($D108,Koordinaten!$F:$H,3,FALSE))</f>
        <v>46.498112499999998</v>
      </c>
      <c r="AM108" t="str">
        <f t="shared" si="202"/>
        <v>41,894802;12,4853384</v>
      </c>
      <c r="AN108" t="str">
        <f t="shared" si="203"/>
        <v>46,4981125;11,3547801</v>
      </c>
      <c r="AO108">
        <f t="shared" si="342"/>
        <v>9999</v>
      </c>
      <c r="AP108" s="50"/>
      <c r="AQ108">
        <v>10</v>
      </c>
    </row>
    <row r="109" spans="1:43" x14ac:dyDescent="0.15">
      <c r="A109" s="2" t="s">
        <v>30</v>
      </c>
      <c r="B109" s="22">
        <v>2018</v>
      </c>
      <c r="C109" s="2" t="s">
        <v>22</v>
      </c>
      <c r="D109" s="2" t="s">
        <v>1258</v>
      </c>
      <c r="E109" s="2">
        <v>2</v>
      </c>
      <c r="F109" s="2">
        <v>2</v>
      </c>
      <c r="G109" s="2" t="s">
        <v>1061</v>
      </c>
      <c r="H109" s="3" t="s">
        <v>172</v>
      </c>
      <c r="I109" s="3" t="s">
        <v>338</v>
      </c>
      <c r="J109" s="2" t="str">
        <f t="shared" si="337"/>
        <v>-/-/-/-/-</v>
      </c>
      <c r="K109" s="2" t="str">
        <f t="shared" si="338"/>
        <v>-/-/-/-/-</v>
      </c>
      <c r="L109" s="4"/>
      <c r="M109" s="2">
        <v>2020</v>
      </c>
      <c r="N109" s="2" t="str">
        <f t="shared" si="339"/>
        <v>-/-/-/-</v>
      </c>
      <c r="O109" s="2" t="s">
        <v>1061</v>
      </c>
      <c r="P109" s="2" t="s">
        <v>1502</v>
      </c>
      <c r="S109" s="6">
        <f t="shared" si="340"/>
        <v>0</v>
      </c>
      <c r="T109" s="7">
        <f t="shared" si="341"/>
        <v>0</v>
      </c>
      <c r="U109" s="3" t="s">
        <v>243</v>
      </c>
      <c r="X109" t="s">
        <v>243</v>
      </c>
      <c r="AA109" t="s">
        <v>243</v>
      </c>
      <c r="AD109" s="2"/>
      <c r="AI109">
        <f>VLOOKUP(C109,Koordinaten!$A:$C,2,FALSE)</f>
        <v>12.4853384</v>
      </c>
      <c r="AJ109">
        <f>VLOOKUP(C109,Koordinaten!$A:$C,3,FALSE)</f>
        <v>41.894801999999999</v>
      </c>
      <c r="AK109">
        <f>IF(ISBLANK($D109),VLOOKUP(C109,Koordinaten!$A:$C,2,FALSE),VLOOKUP($D109,Koordinaten!$F:$H,2,FALSE))</f>
        <v>11.354780099999999</v>
      </c>
      <c r="AL109">
        <f>IF(ISBLANK($D109),VLOOKUP(C109,Koordinaten!$A:$C,3,FALSE),VLOOKUP($D109,Koordinaten!$F:$H,3,FALSE))</f>
        <v>46.498112499999998</v>
      </c>
      <c r="AM109" t="str">
        <f t="shared" si="202"/>
        <v>41,894802;12,4853384</v>
      </c>
      <c r="AN109" t="str">
        <f t="shared" si="203"/>
        <v>46,4981125;11,3547801</v>
      </c>
      <c r="AO109">
        <f t="shared" si="342"/>
        <v>9999</v>
      </c>
      <c r="AP109" s="50"/>
      <c r="AQ109">
        <v>1</v>
      </c>
    </row>
    <row r="110" spans="1:43" x14ac:dyDescent="0.15">
      <c r="A110" s="2" t="s">
        <v>30</v>
      </c>
      <c r="B110" s="22">
        <v>2018</v>
      </c>
      <c r="C110" s="2" t="s">
        <v>22</v>
      </c>
      <c r="D110" s="2" t="s">
        <v>1258</v>
      </c>
      <c r="E110" s="2">
        <v>3</v>
      </c>
      <c r="F110" s="2">
        <v>3</v>
      </c>
      <c r="G110" s="2" t="s">
        <v>1061</v>
      </c>
      <c r="H110" s="3" t="s">
        <v>172</v>
      </c>
      <c r="I110" s="3" t="s">
        <v>36</v>
      </c>
      <c r="J110" s="2" t="str">
        <f t="shared" si="337"/>
        <v>2020/-/-/2021/-</v>
      </c>
      <c r="K110" s="2" t="str">
        <f t="shared" si="338"/>
        <v>2028/-/-/2026/-</v>
      </c>
      <c r="L110" s="4"/>
      <c r="M110" s="2">
        <v>2020</v>
      </c>
      <c r="N110" s="2" t="str">
        <f t="shared" si="339"/>
        <v>94/-/-/92,5</v>
      </c>
      <c r="O110" s="2" t="s">
        <v>1061</v>
      </c>
      <c r="P110" s="2" t="s">
        <v>1502</v>
      </c>
      <c r="S110" s="6">
        <f t="shared" si="340"/>
        <v>0</v>
      </c>
      <c r="T110" s="7">
        <f t="shared" si="341"/>
        <v>0</v>
      </c>
      <c r="U110" s="3">
        <v>94</v>
      </c>
      <c r="V110">
        <v>2020</v>
      </c>
      <c r="W110">
        <v>2028</v>
      </c>
      <c r="X110" t="s">
        <v>243</v>
      </c>
      <c r="AA110" t="s">
        <v>243</v>
      </c>
      <c r="AD110" s="2">
        <v>92.5</v>
      </c>
      <c r="AE110">
        <v>2021</v>
      </c>
      <c r="AF110">
        <v>2026</v>
      </c>
      <c r="AI110">
        <f>VLOOKUP(C110,Koordinaten!$A:$C,2,FALSE)</f>
        <v>12.4853384</v>
      </c>
      <c r="AJ110">
        <f>VLOOKUP(C110,Koordinaten!$A:$C,3,FALSE)</f>
        <v>41.894801999999999</v>
      </c>
      <c r="AK110">
        <f>IF(ISBLANK($D110),VLOOKUP(C110,Koordinaten!$A:$C,2,FALSE),VLOOKUP($D110,Koordinaten!$F:$H,2,FALSE))</f>
        <v>11.354780099999999</v>
      </c>
      <c r="AL110">
        <f>IF(ISBLANK($D110),VLOOKUP(C110,Koordinaten!$A:$C,3,FALSE),VLOOKUP($D110,Koordinaten!$F:$H,3,FALSE))</f>
        <v>46.498112499999998</v>
      </c>
      <c r="AM110" t="str">
        <f t="shared" si="202"/>
        <v>41,894802;12,4853384</v>
      </c>
      <c r="AN110" t="str">
        <f t="shared" si="203"/>
        <v>46,4981125;11,3547801</v>
      </c>
      <c r="AO110">
        <f t="shared" si="342"/>
        <v>2026</v>
      </c>
      <c r="AP110" s="50"/>
      <c r="AQ110">
        <v>1</v>
      </c>
    </row>
    <row r="111" spans="1:43" x14ac:dyDescent="0.15">
      <c r="A111" s="2" t="s">
        <v>66</v>
      </c>
      <c r="B111" s="22">
        <v>2013</v>
      </c>
      <c r="C111" s="2" t="s">
        <v>22</v>
      </c>
      <c r="D111" s="2" t="s">
        <v>1258</v>
      </c>
      <c r="E111" s="2">
        <v>1</v>
      </c>
      <c r="F111" s="2"/>
      <c r="G111" s="2" t="s">
        <v>1061</v>
      </c>
      <c r="H111" s="3" t="s">
        <v>231</v>
      </c>
      <c r="I111" s="3" t="s">
        <v>36</v>
      </c>
      <c r="J111" s="2" t="str">
        <f t="shared" si="337"/>
        <v>-/-/-/2016/-</v>
      </c>
      <c r="K111" s="2" t="str">
        <f t="shared" si="338"/>
        <v>-/-/-/2021/-</v>
      </c>
      <c r="L111" s="4"/>
      <c r="M111" s="2">
        <v>2020</v>
      </c>
      <c r="N111" s="2" t="str">
        <f t="shared" si="339"/>
        <v>-/-/-/90,5</v>
      </c>
      <c r="O111" s="2" t="s">
        <v>1061</v>
      </c>
      <c r="P111" s="2" t="s">
        <v>1502</v>
      </c>
      <c r="S111" s="6">
        <f t="shared" si="340"/>
        <v>0</v>
      </c>
      <c r="T111" s="7">
        <f t="shared" si="341"/>
        <v>0</v>
      </c>
      <c r="U111" s="3" t="s">
        <v>243</v>
      </c>
      <c r="X111" t="s">
        <v>243</v>
      </c>
      <c r="AA111" t="s">
        <v>243</v>
      </c>
      <c r="AD111" s="2">
        <v>90.5</v>
      </c>
      <c r="AE111">
        <v>2016</v>
      </c>
      <c r="AF111">
        <v>2021</v>
      </c>
      <c r="AI111">
        <f>VLOOKUP(C111,Koordinaten!$A:$C,2,FALSE)</f>
        <v>12.4853384</v>
      </c>
      <c r="AJ111">
        <f>VLOOKUP(C111,Koordinaten!$A:$C,3,FALSE)</f>
        <v>41.894801999999999</v>
      </c>
      <c r="AK111">
        <f>IF(ISBLANK($D111),VLOOKUP(C111,Koordinaten!$A:$C,2,FALSE),VLOOKUP($D111,Koordinaten!$F:$H,2,FALSE))</f>
        <v>11.354780099999999</v>
      </c>
      <c r="AL111">
        <f>IF(ISBLANK($D111),VLOOKUP(C111,Koordinaten!$A:$C,3,FALSE),VLOOKUP($D111,Koordinaten!$F:$H,3,FALSE))</f>
        <v>46.498112499999998</v>
      </c>
      <c r="AM111" t="str">
        <f t="shared" si="202"/>
        <v>41,894802;12,4853384</v>
      </c>
      <c r="AN111" t="str">
        <f t="shared" si="203"/>
        <v>46,4981125;11,3547801</v>
      </c>
      <c r="AO111">
        <f t="shared" si="342"/>
        <v>2021</v>
      </c>
      <c r="AP111" s="50"/>
    </row>
    <row r="112" spans="1:43" x14ac:dyDescent="0.15">
      <c r="A112" s="2" t="s">
        <v>30</v>
      </c>
      <c r="B112" s="22">
        <v>2018</v>
      </c>
      <c r="C112" s="2" t="s">
        <v>22</v>
      </c>
      <c r="D112" s="2" t="s">
        <v>1258</v>
      </c>
      <c r="E112" s="2">
        <v>3</v>
      </c>
      <c r="F112" s="2">
        <v>3</v>
      </c>
      <c r="G112" s="3" t="s">
        <v>516</v>
      </c>
      <c r="H112" s="3" t="s">
        <v>1504</v>
      </c>
      <c r="I112" s="3" t="s">
        <v>58</v>
      </c>
      <c r="J112" s="2" t="str">
        <f t="shared" si="337"/>
        <v>2020/-/-/-/-</v>
      </c>
      <c r="K112" s="2" t="str">
        <f t="shared" si="338"/>
        <v>2023/-/-/-/-</v>
      </c>
      <c r="L112" s="4"/>
      <c r="M112" s="2">
        <v>2020</v>
      </c>
      <c r="N112" s="2" t="str">
        <f t="shared" si="339"/>
        <v>92/-/-/-</v>
      </c>
      <c r="O112" s="2" t="s">
        <v>516</v>
      </c>
      <c r="P112" s="2" t="s">
        <v>1502</v>
      </c>
      <c r="S112" s="6">
        <f t="shared" si="340"/>
        <v>0</v>
      </c>
      <c r="T112" s="7">
        <f t="shared" si="341"/>
        <v>0</v>
      </c>
      <c r="U112" s="3">
        <v>92</v>
      </c>
      <c r="V112">
        <v>2020</v>
      </c>
      <c r="W112">
        <v>2023</v>
      </c>
      <c r="X112" t="s">
        <v>243</v>
      </c>
      <c r="AA112" t="s">
        <v>243</v>
      </c>
      <c r="AD112" s="2"/>
      <c r="AI112">
        <f>VLOOKUP(C112,Koordinaten!$A:$C,2,FALSE)</f>
        <v>12.4853384</v>
      </c>
      <c r="AJ112">
        <f>VLOOKUP(C112,Koordinaten!$A:$C,3,FALSE)</f>
        <v>41.894801999999999</v>
      </c>
      <c r="AK112">
        <f>IF(ISBLANK($D112),VLOOKUP(C112,Koordinaten!$A:$C,2,FALSE),VLOOKUP($D112,Koordinaten!$F:$H,2,FALSE))</f>
        <v>11.354780099999999</v>
      </c>
      <c r="AL112">
        <f>IF(ISBLANK($D112),VLOOKUP(C112,Koordinaten!$A:$C,3,FALSE),VLOOKUP($D112,Koordinaten!$F:$H,3,FALSE))</f>
        <v>46.498112499999998</v>
      </c>
      <c r="AM112" t="str">
        <f t="shared" si="202"/>
        <v>41,894802;12,4853384</v>
      </c>
      <c r="AN112" t="str">
        <f t="shared" si="203"/>
        <v>46,4981125;11,3547801</v>
      </c>
      <c r="AO112">
        <f t="shared" si="342"/>
        <v>2023</v>
      </c>
      <c r="AP112" s="50"/>
      <c r="AQ112" t="s">
        <v>1437</v>
      </c>
    </row>
    <row r="113" spans="1:43" x14ac:dyDescent="0.15">
      <c r="A113" s="2" t="s">
        <v>42</v>
      </c>
      <c r="B113" s="22">
        <v>2017</v>
      </c>
      <c r="C113" s="2" t="s">
        <v>22</v>
      </c>
      <c r="D113" s="2" t="s">
        <v>1258</v>
      </c>
      <c r="E113" s="2">
        <v>1</v>
      </c>
      <c r="F113" s="2">
        <v>1</v>
      </c>
      <c r="G113" s="3" t="s">
        <v>516</v>
      </c>
      <c r="H113" s="3" t="s">
        <v>1505</v>
      </c>
      <c r="I113" s="3" t="s">
        <v>72</v>
      </c>
      <c r="J113" s="2" t="str">
        <f t="shared" si="337"/>
        <v>2020/-/-/-/-</v>
      </c>
      <c r="K113" s="2" t="str">
        <f t="shared" si="338"/>
        <v>2026/-/-/-/-</v>
      </c>
      <c r="L113" s="4"/>
      <c r="M113" s="2">
        <v>2020</v>
      </c>
      <c r="N113" s="2" t="str">
        <f t="shared" si="339"/>
        <v>93/-/-/-</v>
      </c>
      <c r="O113" s="2" t="s">
        <v>516</v>
      </c>
      <c r="P113" s="2" t="s">
        <v>1502</v>
      </c>
      <c r="S113" s="6">
        <f t="shared" si="340"/>
        <v>0</v>
      </c>
      <c r="T113" s="7">
        <f t="shared" si="341"/>
        <v>0</v>
      </c>
      <c r="U113" s="3">
        <v>93</v>
      </c>
      <c r="V113">
        <v>2020</v>
      </c>
      <c r="W113">
        <v>2026</v>
      </c>
      <c r="X113" t="s">
        <v>243</v>
      </c>
      <c r="AA113" t="s">
        <v>243</v>
      </c>
      <c r="AD113" s="2"/>
      <c r="AI113">
        <f>VLOOKUP(C113,Koordinaten!$A:$C,2,FALSE)</f>
        <v>12.4853384</v>
      </c>
      <c r="AJ113">
        <f>VLOOKUP(C113,Koordinaten!$A:$C,3,FALSE)</f>
        <v>41.894801999999999</v>
      </c>
      <c r="AK113">
        <f>IF(ISBLANK($D113),VLOOKUP(C113,Koordinaten!$A:$C,2,FALSE),VLOOKUP($D113,Koordinaten!$F:$H,2,FALSE))</f>
        <v>11.354780099999999</v>
      </c>
      <c r="AL113">
        <f>IF(ISBLANK($D113),VLOOKUP(C113,Koordinaten!$A:$C,3,FALSE),VLOOKUP($D113,Koordinaten!$F:$H,3,FALSE))</f>
        <v>46.498112499999998</v>
      </c>
      <c r="AM113" t="str">
        <f t="shared" si="202"/>
        <v>41,894802;12,4853384</v>
      </c>
      <c r="AN113" t="str">
        <f t="shared" si="203"/>
        <v>46,4981125;11,3547801</v>
      </c>
      <c r="AO113">
        <f t="shared" si="342"/>
        <v>2026</v>
      </c>
      <c r="AP113" s="50"/>
      <c r="AQ113" t="s">
        <v>1437</v>
      </c>
    </row>
    <row r="114" spans="1:43" x14ac:dyDescent="0.15">
      <c r="A114" s="2" t="s">
        <v>42</v>
      </c>
      <c r="B114" s="22">
        <v>2016</v>
      </c>
      <c r="C114" s="2" t="s">
        <v>22</v>
      </c>
      <c r="D114" s="2" t="s">
        <v>1258</v>
      </c>
      <c r="E114" s="2">
        <v>2</v>
      </c>
      <c r="F114" s="2">
        <v>2</v>
      </c>
      <c r="G114" s="3" t="s">
        <v>516</v>
      </c>
      <c r="H114" s="3" t="s">
        <v>1504</v>
      </c>
      <c r="I114" s="3" t="s">
        <v>20</v>
      </c>
      <c r="J114" s="2" t="str">
        <f t="shared" si="337"/>
        <v>-/-/-/-/-</v>
      </c>
      <c r="K114" s="2" t="str">
        <f t="shared" si="338"/>
        <v>-/-/-/-/-</v>
      </c>
      <c r="L114" s="4"/>
      <c r="M114" s="2">
        <v>2020</v>
      </c>
      <c r="N114" s="2" t="str">
        <f t="shared" si="339"/>
        <v>-/-/-/-</v>
      </c>
      <c r="O114" s="2" t="s">
        <v>516</v>
      </c>
      <c r="P114" s="2" t="s">
        <v>1502</v>
      </c>
      <c r="S114" s="6">
        <f t="shared" si="340"/>
        <v>0</v>
      </c>
      <c r="T114" s="7">
        <f t="shared" si="341"/>
        <v>0</v>
      </c>
      <c r="U114" s="3" t="s">
        <v>243</v>
      </c>
      <c r="X114" t="s">
        <v>243</v>
      </c>
      <c r="AA114" t="s">
        <v>243</v>
      </c>
      <c r="AD114" s="2"/>
      <c r="AI114">
        <f>VLOOKUP(C114,Koordinaten!$A:$C,2,FALSE)</f>
        <v>12.4853384</v>
      </c>
      <c r="AJ114">
        <f>VLOOKUP(C114,Koordinaten!$A:$C,3,FALSE)</f>
        <v>41.894801999999999</v>
      </c>
      <c r="AK114">
        <f>IF(ISBLANK($D114),VLOOKUP(C114,Koordinaten!$A:$C,2,FALSE),VLOOKUP($D114,Koordinaten!$F:$H,2,FALSE))</f>
        <v>11.354780099999999</v>
      </c>
      <c r="AL114">
        <f>IF(ISBLANK($D114),VLOOKUP(C114,Koordinaten!$A:$C,3,FALSE),VLOOKUP($D114,Koordinaten!$F:$H,3,FALSE))</f>
        <v>46.498112499999998</v>
      </c>
      <c r="AM114" t="str">
        <f t="shared" si="202"/>
        <v>41,894802;12,4853384</v>
      </c>
      <c r="AN114" t="str">
        <f t="shared" si="203"/>
        <v>46,4981125;11,3547801</v>
      </c>
      <c r="AO114">
        <f t="shared" si="342"/>
        <v>9999</v>
      </c>
      <c r="AP114" s="50"/>
      <c r="AQ114" t="s">
        <v>1437</v>
      </c>
    </row>
    <row r="115" spans="1:43" x14ac:dyDescent="0.15">
      <c r="A115" s="2" t="s">
        <v>42</v>
      </c>
      <c r="B115" s="22">
        <v>2018</v>
      </c>
      <c r="C115" s="2" t="s">
        <v>22</v>
      </c>
      <c r="D115" s="2" t="s">
        <v>1258</v>
      </c>
      <c r="E115" s="2">
        <v>6</v>
      </c>
      <c r="F115" s="2">
        <v>1</v>
      </c>
      <c r="G115" s="3" t="s">
        <v>516</v>
      </c>
      <c r="H115" s="3" t="s">
        <v>1503</v>
      </c>
      <c r="I115" s="3" t="s">
        <v>20</v>
      </c>
      <c r="J115" s="2" t="str">
        <f t="shared" si="337"/>
        <v>-/-/-/-/-</v>
      </c>
      <c r="K115" s="2" t="str">
        <f t="shared" si="338"/>
        <v>-/-/-/-/-</v>
      </c>
      <c r="L115" s="4"/>
      <c r="M115" s="2">
        <v>2020</v>
      </c>
      <c r="N115" s="2" t="str">
        <f t="shared" si="339"/>
        <v>-/-/-/-</v>
      </c>
      <c r="O115" s="2" t="s">
        <v>516</v>
      </c>
      <c r="P115" s="2" t="s">
        <v>1502</v>
      </c>
      <c r="S115" s="6">
        <f t="shared" si="340"/>
        <v>0</v>
      </c>
      <c r="T115" s="7">
        <f t="shared" si="341"/>
        <v>0</v>
      </c>
      <c r="U115" s="3" t="s">
        <v>243</v>
      </c>
      <c r="X115" t="s">
        <v>243</v>
      </c>
      <c r="AA115" t="s">
        <v>243</v>
      </c>
      <c r="AD115" s="2"/>
      <c r="AI115">
        <f>VLOOKUP(C115,Koordinaten!$A:$C,2,FALSE)</f>
        <v>12.4853384</v>
      </c>
      <c r="AJ115">
        <f>VLOOKUP(C115,Koordinaten!$A:$C,3,FALSE)</f>
        <v>41.894801999999999</v>
      </c>
      <c r="AK115">
        <f>IF(ISBLANK($D115),VLOOKUP(C115,Koordinaten!$A:$C,2,FALSE),VLOOKUP($D115,Koordinaten!$F:$H,2,FALSE))</f>
        <v>11.354780099999999</v>
      </c>
      <c r="AL115">
        <f>IF(ISBLANK($D115),VLOOKUP(C115,Koordinaten!$A:$C,3,FALSE),VLOOKUP($D115,Koordinaten!$F:$H,3,FALSE))</f>
        <v>46.498112499999998</v>
      </c>
      <c r="AM115" t="str">
        <f t="shared" si="202"/>
        <v>41,894802;12,4853384</v>
      </c>
      <c r="AN115" t="str">
        <f t="shared" si="203"/>
        <v>46,4981125;11,3547801</v>
      </c>
      <c r="AO115">
        <f t="shared" si="342"/>
        <v>9999</v>
      </c>
      <c r="AP115" s="50"/>
      <c r="AQ115" t="s">
        <v>1437</v>
      </c>
    </row>
    <row r="116" spans="1:43" x14ac:dyDescent="0.15">
      <c r="A116" s="2" t="s">
        <v>42</v>
      </c>
      <c r="B116" s="22">
        <v>2017</v>
      </c>
      <c r="C116" s="2" t="s">
        <v>22</v>
      </c>
      <c r="D116" s="2" t="s">
        <v>1258</v>
      </c>
      <c r="E116" s="2">
        <v>0</v>
      </c>
      <c r="F116" s="2">
        <v>1</v>
      </c>
      <c r="G116" s="3" t="s">
        <v>1217</v>
      </c>
      <c r="H116" s="3" t="s">
        <v>1498</v>
      </c>
      <c r="I116" s="3" t="s">
        <v>20</v>
      </c>
      <c r="J116" s="2" t="str">
        <f t="shared" ref="J116" si="343">CONCATENATE(IF(ISBLANK(V116),"-",V116),"/",IF(ISBLANK(Y116),"-",Y116),"/",IF(ISBLANK(AB116),"-",AB116),"/",IF(ISBLANK(AE116),"-",AE116),"/",IF(ISBLANK(AG116),"-",AG116))</f>
        <v>-/-/-/-/2020</v>
      </c>
      <c r="K116" s="2" t="str">
        <f t="shared" ref="K116" si="344">CONCATENATE(IF(ISBLANK(W116),"-",W116),"/",IF(ISBLANK(Z116),"-",Z116),"/",IF(ISBLANK(AC116),"-",AC116),"/",IF(ISBLANK(AF116),"-",AF116),"/",IF(ISBLANK(AH116),"-",AH116))</f>
        <v>-/-/-/-/2027</v>
      </c>
      <c r="L116" s="4"/>
      <c r="M116" s="2">
        <v>2020</v>
      </c>
      <c r="N116" s="2" t="str">
        <f t="shared" ref="N116" si="345">CONCATENATE(IF(ISBLANK(U116),"-",U116),"/",IF(ISBLANK(X116),"-",X116),"/",IF(ISBLANK(AA116),"-",AA116),"/",IF(ISBLANK(AD116),"-",AD116))</f>
        <v>-/-/-/-</v>
      </c>
      <c r="O116" s="2" t="s">
        <v>1065</v>
      </c>
      <c r="P116" s="2" t="s">
        <v>1065</v>
      </c>
      <c r="Q116" s="3"/>
      <c r="R116" s="3"/>
      <c r="S116" s="6">
        <f t="shared" ref="S116" si="346">L116*E116</f>
        <v>0</v>
      </c>
      <c r="T116" s="7">
        <f t="shared" ref="T116" si="347">F116*L116</f>
        <v>0</v>
      </c>
      <c r="U116" s="3" t="s">
        <v>243</v>
      </c>
      <c r="AA116" s="3"/>
      <c r="AB116" s="3"/>
      <c r="AC116" s="3"/>
      <c r="AE116" s="3"/>
      <c r="AF116" s="3"/>
      <c r="AG116" s="3">
        <v>2020</v>
      </c>
      <c r="AH116" s="3">
        <v>2027</v>
      </c>
      <c r="AI116">
        <f>VLOOKUP(C116,Koordinaten!$A:$C,2,FALSE)</f>
        <v>12.4853384</v>
      </c>
      <c r="AJ116">
        <f>VLOOKUP(C116,Koordinaten!$A:$C,3,FALSE)</f>
        <v>41.894801999999999</v>
      </c>
      <c r="AK116">
        <f>IF(ISBLANK($D116),VLOOKUP(C116,Koordinaten!$A:$C,2,FALSE),VLOOKUP($D116,Koordinaten!$F:$H,2,FALSE))</f>
        <v>11.354780099999999</v>
      </c>
      <c r="AL116">
        <f>IF(ISBLANK($D116),VLOOKUP(C116,Koordinaten!$A:$C,3,FALSE),VLOOKUP($D116,Koordinaten!$F:$H,3,FALSE))</f>
        <v>46.498112499999998</v>
      </c>
      <c r="AM116" t="str">
        <f t="shared" si="202"/>
        <v>41,894802;12,4853384</v>
      </c>
      <c r="AN116" t="str">
        <f t="shared" si="203"/>
        <v>46,4981125;11,3547801</v>
      </c>
      <c r="AO116">
        <f t="shared" ref="AO116" si="348">MIN(IF(ISBLANK(W116),9999,W116),IF(ISBLANK(Z116),9999,Z116),IF(ISBLANK(AC116),9999,AC116),IF(ISBLANK(AF116),9999,AF116),IF(ISBLANK(AH116),9999,AH116))</f>
        <v>2027</v>
      </c>
      <c r="AP116" s="50">
        <v>44066</v>
      </c>
      <c r="AQ116">
        <v>8</v>
      </c>
    </row>
    <row r="117" spans="1:43" x14ac:dyDescent="0.15">
      <c r="A117" s="2" t="s">
        <v>42</v>
      </c>
      <c r="B117" s="22">
        <v>2017</v>
      </c>
      <c r="C117" s="2" t="s">
        <v>17</v>
      </c>
      <c r="D117" s="3" t="s">
        <v>1282</v>
      </c>
      <c r="E117" s="2">
        <v>36</v>
      </c>
      <c r="F117" s="2">
        <v>3</v>
      </c>
      <c r="G117" s="3" t="s">
        <v>18</v>
      </c>
      <c r="H117" s="3" t="s">
        <v>19</v>
      </c>
      <c r="I117" s="3" t="s">
        <v>69</v>
      </c>
      <c r="J117" s="2" t="str">
        <f t="shared" ref="J117" si="349">CONCATENATE(IF(ISBLANK(V117),"-",V117),"/",IF(ISBLANK(Y117),"-",Y117),"/",IF(ISBLANK(AB117),"-",AB117),"/",IF(ISBLANK(AE117),"-",AE117),"/",IF(ISBLANK(AG117),"-",AG117))</f>
        <v>-/-/-/-/-</v>
      </c>
      <c r="K117" s="2" t="str">
        <f t="shared" ref="K117" si="350">CONCATENATE(IF(ISBLANK(W117),"-",W117),"/",IF(ISBLANK(Z117),"-",Z117),"/",IF(ISBLANK(AC117),"-",AC117),"/",IF(ISBLANK(AF117),"-",AF117),"/",IF(ISBLANK(AH117),"-",AH117))</f>
        <v>-/-/-/-/-</v>
      </c>
      <c r="L117" s="4"/>
      <c r="M117" s="2">
        <v>2020</v>
      </c>
      <c r="N117" s="2" t="str">
        <f>CONCATENATE(IF(ISBLANK(U117),"-",U117),"/",IF(ISBLANK(X117),"-",X117),"/",IF(ISBLANK(AA117),"-",AA117),"/",IF(ISBLANK(AD117),"-",AD117))</f>
        <v>-/-/-/-</v>
      </c>
      <c r="O117" s="2" t="s">
        <v>183</v>
      </c>
      <c r="P117" s="2" t="s">
        <v>1495</v>
      </c>
      <c r="S117" s="6">
        <f t="shared" ref="S117" si="351">L117*E117</f>
        <v>0</v>
      </c>
      <c r="T117" s="7">
        <f t="shared" ref="T117" si="352">F117*L117</f>
        <v>0</v>
      </c>
      <c r="U117" s="3" t="s">
        <v>243</v>
      </c>
      <c r="X117" t="s">
        <v>243</v>
      </c>
      <c r="AA117" t="s">
        <v>243</v>
      </c>
      <c r="AD117" s="2"/>
      <c r="AI117">
        <f>VLOOKUP(C117,Koordinaten!$A:$C,2,FALSE)</f>
        <v>2.3514615999999999</v>
      </c>
      <c r="AJ117">
        <f>VLOOKUP(C117,Koordinaten!$A:$C,3,FALSE)</f>
        <v>48.856696900000003</v>
      </c>
      <c r="AK117">
        <f>IF(ISBLANK($D117),VLOOKUP(C117,Koordinaten!$A:$C,2,FALSE),VLOOKUP($D117,Koordinaten!$F:$H,2,FALSE))</f>
        <v>3.8968699999999998</v>
      </c>
      <c r="AL117">
        <f>IF(ISBLANK($D117),VLOOKUP(C117,Koordinaten!$A:$C,3,FALSE),VLOOKUP($D117,Koordinaten!$F:$H,3,FALSE))</f>
        <v>43.598500000000001</v>
      </c>
      <c r="AM117" t="str">
        <f t="shared" si="202"/>
        <v>48,8566969;2,3514616</v>
      </c>
      <c r="AN117" t="str">
        <f t="shared" si="203"/>
        <v>43,5985;3,89687</v>
      </c>
      <c r="AO117">
        <f t="shared" ref="AO117" si="353">MIN(IF(ISBLANK(W117),9999,W117),IF(ISBLANK(Z117),9999,Z117),IF(ISBLANK(AC117),9999,AC117),IF(ISBLANK(AF117),9999,AF117),IF(ISBLANK(AH117),9999,AH117))</f>
        <v>9999</v>
      </c>
      <c r="AP117" s="50">
        <v>44099</v>
      </c>
      <c r="AQ117" t="s">
        <v>1437</v>
      </c>
    </row>
    <row r="118" spans="1:43" x14ac:dyDescent="0.15">
      <c r="A118" s="2" t="s">
        <v>16</v>
      </c>
      <c r="B118" s="22">
        <v>2018</v>
      </c>
      <c r="C118" s="2" t="s">
        <v>17</v>
      </c>
      <c r="D118" s="3" t="s">
        <v>1282</v>
      </c>
      <c r="E118" s="2">
        <v>0</v>
      </c>
      <c r="F118" s="2">
        <v>1</v>
      </c>
      <c r="G118" s="3" t="s">
        <v>18</v>
      </c>
      <c r="H118" s="3" t="s">
        <v>19</v>
      </c>
      <c r="I118" s="3" t="s">
        <v>69</v>
      </c>
      <c r="J118" s="2" t="str">
        <f t="shared" ref="J118" si="354">CONCATENATE(IF(ISBLANK(V118),"-",V118),"/",IF(ISBLANK(Y118),"-",Y118),"/",IF(ISBLANK(AB118),"-",AB118),"/",IF(ISBLANK(AE118),"-",AE118),"/",IF(ISBLANK(AG118),"-",AG118))</f>
        <v>-/-/-/-/-</v>
      </c>
      <c r="K118" s="2" t="str">
        <f t="shared" ref="K118" si="355">CONCATENATE(IF(ISBLANK(W118),"-",W118),"/",IF(ISBLANK(Z118),"-",Z118),"/",IF(ISBLANK(AC118),"-",AC118),"/",IF(ISBLANK(AF118),"-",AF118),"/",IF(ISBLANK(AH118),"-",AH118))</f>
        <v>-/-/-/-/-</v>
      </c>
      <c r="L118" s="4"/>
      <c r="M118" s="2">
        <v>2020</v>
      </c>
      <c r="N118" s="2" t="str">
        <f>CONCATENATE(IF(ISBLANK(U118),"-",U118),"/",IF(ISBLANK(X118),"-",X118),"/",IF(ISBLANK(AA118),"-",AA118),"/",IF(ISBLANK(AD118),"-",AD118))</f>
        <v>-/-/-/-</v>
      </c>
      <c r="O118" s="2" t="s">
        <v>183</v>
      </c>
      <c r="P118" s="2" t="s">
        <v>1203</v>
      </c>
      <c r="S118" s="6">
        <f t="shared" ref="S118" si="356">L118*E118</f>
        <v>0</v>
      </c>
      <c r="T118" s="7">
        <f t="shared" ref="T118" si="357">F118*L118</f>
        <v>0</v>
      </c>
      <c r="U118" s="3" t="s">
        <v>243</v>
      </c>
      <c r="X118" t="s">
        <v>243</v>
      </c>
      <c r="AA118" t="s">
        <v>243</v>
      </c>
      <c r="AD118" s="2"/>
      <c r="AI118">
        <f>VLOOKUP(C118,Koordinaten!$A:$C,2,FALSE)</f>
        <v>2.3514615999999999</v>
      </c>
      <c r="AJ118">
        <f>VLOOKUP(C118,Koordinaten!$A:$C,3,FALSE)</f>
        <v>48.856696900000003</v>
      </c>
      <c r="AK118">
        <f>IF(ISBLANK($D118),VLOOKUP(C118,Koordinaten!$A:$C,2,FALSE),VLOOKUP($D118,Koordinaten!$F:$H,2,FALSE))</f>
        <v>3.8968699999999998</v>
      </c>
      <c r="AL118">
        <f>IF(ISBLANK($D118),VLOOKUP(C118,Koordinaten!$A:$C,3,FALSE),VLOOKUP($D118,Koordinaten!$F:$H,3,FALSE))</f>
        <v>43.598500000000001</v>
      </c>
      <c r="AM118" t="str">
        <f t="shared" si="202"/>
        <v>48,8566969;2,3514616</v>
      </c>
      <c r="AN118" t="str">
        <f t="shared" si="203"/>
        <v>43,5985;3,89687</v>
      </c>
      <c r="AO118">
        <f t="shared" ref="AO118" si="358">MIN(IF(ISBLANK(W118),9999,W118),IF(ISBLANK(Z118),9999,Z118),IF(ISBLANK(AC118),9999,AC118),IF(ISBLANK(AF118),9999,AF118),IF(ISBLANK(AH118),9999,AH118))</f>
        <v>9999</v>
      </c>
      <c r="AP118" s="50">
        <v>44302</v>
      </c>
      <c r="AQ118" t="s">
        <v>1582</v>
      </c>
    </row>
    <row r="119" spans="1:43" x14ac:dyDescent="0.15">
      <c r="A119" s="2" t="s">
        <v>42</v>
      </c>
      <c r="B119" s="2">
        <v>2014</v>
      </c>
      <c r="C119" s="2" t="s">
        <v>22</v>
      </c>
      <c r="D119" s="2" t="s">
        <v>1266</v>
      </c>
      <c r="E119" s="2">
        <v>2</v>
      </c>
      <c r="F119" s="2">
        <v>0</v>
      </c>
      <c r="G119" s="3" t="s">
        <v>1493</v>
      </c>
      <c r="H119" s="3" t="s">
        <v>1493</v>
      </c>
      <c r="I119" s="3" t="s">
        <v>128</v>
      </c>
      <c r="J119" s="2" t="str">
        <f t="shared" ref="J119" si="359">CONCATENATE(IF(ISBLANK(V119),"-",V119),"/",IF(ISBLANK(Y119),"-",Y119),"/",IF(ISBLANK(AB119),"-",AB119),"/",IF(ISBLANK(AE119),"-",AE119),"/",IF(ISBLANK(AG119),"-",AG119))</f>
        <v>-/-/-/-/-</v>
      </c>
      <c r="K119" s="2" t="str">
        <f t="shared" ref="K119" si="360">CONCATENATE(IF(ISBLANK(W119),"-",W119),"/",IF(ISBLANK(Z119),"-",Z119),"/",IF(ISBLANK(AC119),"-",AC119),"/",IF(ISBLANK(AF119),"-",AF119),"/",IF(ISBLANK(AH119),"-",AH119))</f>
        <v>-/-/-/-/-</v>
      </c>
      <c r="L119" s="4"/>
      <c r="M119" s="2">
        <v>2020</v>
      </c>
      <c r="N119" s="2" t="str">
        <f t="shared" ref="N119" si="361">CONCATENATE(IF(ISBLANK(U119),"-",U119),"/",IF(ISBLANK(X119),"-",X119),"/",IF(ISBLANK(AA119),"-",AA119),"/",IF(ISBLANK(AD119),"-",AD119))</f>
        <v>-/-/-/-</v>
      </c>
      <c r="O119" s="2" t="s">
        <v>1494</v>
      </c>
      <c r="P119" s="2" t="s">
        <v>1494</v>
      </c>
      <c r="Q119" s="3"/>
      <c r="S119" s="6">
        <f t="shared" ref="S119" si="362">L119*E119</f>
        <v>0</v>
      </c>
      <c r="T119" s="7">
        <f t="shared" ref="T119" si="363">F119*L119</f>
        <v>0</v>
      </c>
      <c r="U119" s="3" t="s">
        <v>243</v>
      </c>
      <c r="X119" t="s">
        <v>243</v>
      </c>
      <c r="AA119" t="s">
        <v>243</v>
      </c>
      <c r="AD119" s="2"/>
      <c r="AI119">
        <f>VLOOKUP(C119,Koordinaten!$A:$C,2,FALSE)</f>
        <v>12.4853384</v>
      </c>
      <c r="AJ119">
        <f>VLOOKUP(C119,Koordinaten!$A:$C,3,FALSE)</f>
        <v>41.894801999999999</v>
      </c>
      <c r="AK119">
        <f>IF(ISBLANK($D119),VLOOKUP(C119,Koordinaten!$A:$C,2,FALSE),VLOOKUP($D119,Koordinaten!$F:$H,2,FALSE))</f>
        <v>14.155048000000001</v>
      </c>
      <c r="AL119">
        <f>IF(ISBLANK($D119),VLOOKUP(C119,Koordinaten!$A:$C,3,FALSE),VLOOKUP($D119,Koordinaten!$F:$H,3,FALSE))</f>
        <v>37.587794000000002</v>
      </c>
      <c r="AM119" t="str">
        <f t="shared" si="202"/>
        <v>41,894802;12,4853384</v>
      </c>
      <c r="AN119" t="str">
        <f t="shared" si="203"/>
        <v>37,587794;14,155048</v>
      </c>
      <c r="AO119">
        <f t="shared" ref="AO119" si="364">MIN(IF(ISBLANK(W119),9999,W119),IF(ISBLANK(Z119),9999,Z119),IF(ISBLANK(AC119),9999,AC119),IF(ISBLANK(AF119),9999,AF119),IF(ISBLANK(AH119),9999,AH119))</f>
        <v>9999</v>
      </c>
      <c r="AP119" s="50">
        <v>44118</v>
      </c>
      <c r="AQ119">
        <v>10</v>
      </c>
    </row>
    <row r="120" spans="1:43" x14ac:dyDescent="0.15">
      <c r="A120" s="2" t="s">
        <v>16</v>
      </c>
      <c r="B120" s="2">
        <v>2010</v>
      </c>
      <c r="C120" s="2" t="s">
        <v>22</v>
      </c>
      <c r="D120" s="2" t="s">
        <v>1257</v>
      </c>
      <c r="E120" s="2">
        <v>0</v>
      </c>
      <c r="F120" s="2"/>
      <c r="G120" s="3" t="s">
        <v>23</v>
      </c>
      <c r="H120" s="3" t="s">
        <v>24</v>
      </c>
      <c r="I120" s="3" t="s">
        <v>20</v>
      </c>
      <c r="J120" s="2" t="str">
        <f t="shared" ref="J120" si="365">CONCATENATE(IF(ISBLANK(V120),"-",V120),"/",IF(ISBLANK(Y120),"-",Y120),"/",IF(ISBLANK(AB120),"-",AB120),"/",IF(ISBLANK(AE120),"-",AE120),"/",IF(ISBLANK(AG120),"-",AG120))</f>
        <v>-/-/-/2017/-</v>
      </c>
      <c r="K120" s="2" t="str">
        <f t="shared" ref="K120" si="366">CONCATENATE(IF(ISBLANK(W120),"-",W120),"/",IF(ISBLANK(Z120),"-",Z120),"/",IF(ISBLANK(AC120),"-",AC120),"/",IF(ISBLANK(AF120),"-",AF120),"/",IF(ISBLANK(AH120),"-",AH120))</f>
        <v>-/-/-/2021/-</v>
      </c>
      <c r="L120" s="4"/>
      <c r="M120" s="2">
        <v>2020</v>
      </c>
      <c r="N120" s="2" t="str">
        <f t="shared" ref="N120" si="367">CONCATENATE(IF(ISBLANK(U120),"-",U120),"/",IF(ISBLANK(X120),"-",X120),"/",IF(ISBLANK(AA120),"-",AA120),"/",IF(ISBLANK(AD120),"-",AD120))</f>
        <v>-/-/-/CT90,7</v>
      </c>
      <c r="O120" s="2" t="s">
        <v>1310</v>
      </c>
      <c r="P120" s="2" t="s">
        <v>1310</v>
      </c>
      <c r="Q120" s="3"/>
      <c r="S120" s="6">
        <f t="shared" ref="S120" si="368">L120*E120</f>
        <v>0</v>
      </c>
      <c r="T120" s="7">
        <f t="shared" ref="T120" si="369">F120*L120</f>
        <v>0</v>
      </c>
      <c r="U120" s="3" t="s">
        <v>243</v>
      </c>
      <c r="X120" t="s">
        <v>243</v>
      </c>
      <c r="AA120" t="s">
        <v>243</v>
      </c>
      <c r="AD120" s="2" t="s">
        <v>992</v>
      </c>
      <c r="AE120">
        <v>2017</v>
      </c>
      <c r="AF120">
        <v>2021</v>
      </c>
      <c r="AI120">
        <f>VLOOKUP(C120,Koordinaten!$A:$C,2,FALSE)</f>
        <v>12.4853384</v>
      </c>
      <c r="AJ120">
        <f>VLOOKUP(C120,Koordinaten!$A:$C,3,FALSE)</f>
        <v>41.894801999999999</v>
      </c>
      <c r="AK120">
        <f>IF(ISBLANK($D120),VLOOKUP(C120,Koordinaten!$A:$C,2,FALSE),VLOOKUP($D120,Koordinaten!$F:$H,2,FALSE))</f>
        <v>11.2555757</v>
      </c>
      <c r="AL120">
        <f>IF(ISBLANK($D120),VLOOKUP(C120,Koordinaten!$A:$C,3,FALSE),VLOOKUP($D120,Koordinaten!$F:$H,3,FALSE))</f>
        <v>43.769871199999997</v>
      </c>
      <c r="AM120" t="str">
        <f t="shared" si="202"/>
        <v>41,894802;12,4853384</v>
      </c>
      <c r="AN120" t="str">
        <f t="shared" si="203"/>
        <v>43,7698712;11,2555757</v>
      </c>
      <c r="AO120">
        <f t="shared" ref="AO120" si="370">MIN(IF(ISBLANK(W120),9999,W120),IF(ISBLANK(Z120),9999,Z120),IF(ISBLANK(AC120),9999,AC120),IF(ISBLANK(AF120),9999,AF120),IF(ISBLANK(AH120),9999,AH120))</f>
        <v>2021</v>
      </c>
      <c r="AP120" s="50">
        <v>44118</v>
      </c>
      <c r="AQ120" t="s">
        <v>1437</v>
      </c>
    </row>
    <row r="121" spans="1:43" x14ac:dyDescent="0.15">
      <c r="A121" s="2" t="s">
        <v>42</v>
      </c>
      <c r="B121" s="22">
        <v>2018</v>
      </c>
      <c r="C121" s="2" t="s">
        <v>22</v>
      </c>
      <c r="D121" s="2" t="s">
        <v>1257</v>
      </c>
      <c r="E121" s="2">
        <v>0</v>
      </c>
      <c r="F121" s="2">
        <v>0</v>
      </c>
      <c r="G121" s="3" t="s">
        <v>1500</v>
      </c>
      <c r="H121" s="3" t="s">
        <v>1499</v>
      </c>
      <c r="I121" s="3" t="s">
        <v>20</v>
      </c>
      <c r="J121" s="2" t="str">
        <f t="shared" ref="J121" si="371">CONCATENATE(IF(ISBLANK(V121),"-",V121),"/",IF(ISBLANK(Y121),"-",Y121),"/",IF(ISBLANK(AB121),"-",AB121),"/",IF(ISBLANK(AE121),"-",AE121),"/",IF(ISBLANK(AG121),"-",AG121))</f>
        <v>-/-/-/-/-</v>
      </c>
      <c r="K121" s="2" t="str">
        <f t="shared" ref="K121" si="372">CONCATENATE(IF(ISBLANK(W121),"-",W121),"/",IF(ISBLANK(Z121),"-",Z121),"/",IF(ISBLANK(AC121),"-",AC121),"/",IF(ISBLANK(AF121),"-",AF121),"/",IF(ISBLANK(AH121),"-",AH121))</f>
        <v>-/-/-/-/-</v>
      </c>
      <c r="L121" s="12"/>
      <c r="M121" s="2">
        <v>2020</v>
      </c>
      <c r="N121" s="2" t="str">
        <f t="shared" ref="N121:N126" si="373">CONCATENATE(IF(ISBLANK(U121),"-",U121),"/",IF(ISBLANK(X121),"-",X121),"/",IF(ISBLANK(AA121),"-",AA121),"/",IF(ISBLANK(AD121),"-",AD121))</f>
        <v>-/-/-/-</v>
      </c>
      <c r="O121" s="2" t="s">
        <v>1492</v>
      </c>
      <c r="P121" s="2" t="s">
        <v>1492</v>
      </c>
      <c r="Q121" s="3"/>
      <c r="R121" s="3"/>
      <c r="S121" s="6">
        <f t="shared" ref="S121" si="374">L121*E121</f>
        <v>0</v>
      </c>
      <c r="T121" s="7">
        <f t="shared" ref="T121" si="375">F121*L121</f>
        <v>0</v>
      </c>
      <c r="AD121" s="5"/>
      <c r="AG121" s="3"/>
      <c r="AH121" s="3"/>
      <c r="AI121">
        <f>VLOOKUP(C121,Koordinaten!$A:$C,2,FALSE)</f>
        <v>12.4853384</v>
      </c>
      <c r="AJ121">
        <f>VLOOKUP(C121,Koordinaten!$A:$C,3,FALSE)</f>
        <v>41.894801999999999</v>
      </c>
      <c r="AK121">
        <f>IF(ISBLANK($D121),VLOOKUP(C121,Koordinaten!$A:$C,2,FALSE),VLOOKUP($D121,Koordinaten!$F:$H,2,FALSE))</f>
        <v>11.2555757</v>
      </c>
      <c r="AL121">
        <f>IF(ISBLANK($D121),VLOOKUP(C121,Koordinaten!$A:$C,3,FALSE),VLOOKUP($D121,Koordinaten!$F:$H,3,FALSE))</f>
        <v>43.769871199999997</v>
      </c>
      <c r="AM121" t="str">
        <f t="shared" si="202"/>
        <v>41,894802;12,4853384</v>
      </c>
      <c r="AN121" t="str">
        <f t="shared" si="203"/>
        <v>43,7698712;11,2555757</v>
      </c>
      <c r="AO121">
        <f t="shared" ref="AO121" si="376">MIN(IF(ISBLANK(W121),9999,W121),IF(ISBLANK(Z121),9999,Z121),IF(ISBLANK(AC121),9999,AC121),IF(ISBLANK(AF121),9999,AF121),IF(ISBLANK(AH121),9999,AH121))</f>
        <v>9999</v>
      </c>
      <c r="AP121" s="50">
        <v>44107</v>
      </c>
    </row>
    <row r="122" spans="1:43" x14ac:dyDescent="0.15">
      <c r="A122" s="2" t="s">
        <v>37</v>
      </c>
      <c r="B122" s="22">
        <v>1998</v>
      </c>
      <c r="C122" s="2" t="s">
        <v>173</v>
      </c>
      <c r="D122" s="2" t="s">
        <v>1263</v>
      </c>
      <c r="E122" s="2">
        <v>0</v>
      </c>
      <c r="F122" s="2">
        <v>1</v>
      </c>
      <c r="G122" s="3" t="s">
        <v>1488</v>
      </c>
      <c r="H122" s="3" t="s">
        <v>1484</v>
      </c>
      <c r="I122" s="3" t="s">
        <v>58</v>
      </c>
      <c r="J122" s="2" t="str">
        <f t="shared" ref="J122:J126" si="377">CONCATENATE(IF(ISBLANK(V122),"-",V122),"/",IF(ISBLANK(Y122),"-",Y122),"/",IF(ISBLANK(AB122),"-",AB122),"/",IF(ISBLANK(AE122),"-",AE122),"/",IF(ISBLANK(AG122),"-",AG122))</f>
        <v>-/-/-/-/-</v>
      </c>
      <c r="K122" s="2" t="str">
        <f t="shared" ref="K122:K126" si="378">CONCATENATE(IF(ISBLANK(W122),"-",W122),"/",IF(ISBLANK(Z122),"-",Z122),"/",IF(ISBLANK(AC122),"-",AC122),"/",IF(ISBLANK(AF122),"-",AF122),"/",IF(ISBLANK(AH122),"-",AH122))</f>
        <v>-/-/-/-/-</v>
      </c>
      <c r="L122" s="12"/>
      <c r="M122" s="2">
        <v>2020</v>
      </c>
      <c r="N122" s="2" t="str">
        <f t="shared" si="373"/>
        <v>-/-/-/-</v>
      </c>
      <c r="O122" s="2" t="s">
        <v>1477</v>
      </c>
      <c r="P122" s="2" t="s">
        <v>1477</v>
      </c>
      <c r="S122" s="6">
        <f t="shared" ref="S122:S126" si="379">L122*E122</f>
        <v>0</v>
      </c>
      <c r="T122" s="7">
        <f t="shared" ref="T122:T126" si="380">F122*L122</f>
        <v>0</v>
      </c>
      <c r="AD122" s="5"/>
      <c r="AG122" s="3"/>
      <c r="AH122" s="3"/>
      <c r="AI122">
        <f>VLOOKUP(C122,Koordinaten!$A:$C,2,FALSE)</f>
        <v>16.372504200000002</v>
      </c>
      <c r="AJ122">
        <f>VLOOKUP(C122,Koordinaten!$A:$C,3,FALSE)</f>
        <v>48.208353700000004</v>
      </c>
      <c r="AK122">
        <f>IF(ISBLANK($D122),VLOOKUP(C122,Koordinaten!$A:$C,2,FALSE),VLOOKUP($D122,Koordinaten!$F:$H,2,FALSE))</f>
        <v>16.416666599999999</v>
      </c>
      <c r="AL122">
        <f>IF(ISBLANK($D122),VLOOKUP(C122,Koordinaten!$A:$C,3,FALSE),VLOOKUP($D122,Koordinaten!$F:$H,3,FALSE))</f>
        <v>47.500000100000001</v>
      </c>
      <c r="AM122" t="str">
        <f t="shared" si="202"/>
        <v>48,2083537;16,3725042</v>
      </c>
      <c r="AN122" t="str">
        <f t="shared" si="203"/>
        <v>47,5000001;16,4166666</v>
      </c>
      <c r="AO122">
        <f t="shared" ref="AO122:AO126" si="381">MIN(IF(ISBLANK(W122),9999,W122),IF(ISBLANK(Z122),9999,Z122),IF(ISBLANK(AC122),9999,AC122),IF(ISBLANK(AF122),9999,AF122),IF(ISBLANK(AH122),9999,AH122))</f>
        <v>9999</v>
      </c>
      <c r="AP122" s="50">
        <v>44107</v>
      </c>
      <c r="AQ122">
        <v>16</v>
      </c>
    </row>
    <row r="123" spans="1:43" x14ac:dyDescent="0.15">
      <c r="A123" s="2" t="s">
        <v>37</v>
      </c>
      <c r="B123" s="22">
        <v>9999</v>
      </c>
      <c r="C123" s="2" t="s">
        <v>1482</v>
      </c>
      <c r="D123" s="2" t="s">
        <v>1487</v>
      </c>
      <c r="E123" s="2">
        <v>0</v>
      </c>
      <c r="F123" s="2">
        <v>1</v>
      </c>
      <c r="G123" s="3" t="s">
        <v>1483</v>
      </c>
      <c r="H123" s="3" t="s">
        <v>1486</v>
      </c>
      <c r="I123" s="3" t="s">
        <v>1485</v>
      </c>
      <c r="J123" s="2" t="str">
        <f t="shared" si="377"/>
        <v>-/-/-/-/-</v>
      </c>
      <c r="K123" s="2" t="str">
        <f t="shared" si="378"/>
        <v>-/-/-/-/-</v>
      </c>
      <c r="L123" s="12"/>
      <c r="M123" s="2">
        <v>2020</v>
      </c>
      <c r="N123" s="2" t="str">
        <f t="shared" si="373"/>
        <v>-/-/-/-</v>
      </c>
      <c r="O123" s="2" t="s">
        <v>1477</v>
      </c>
      <c r="P123" s="2" t="s">
        <v>1477</v>
      </c>
      <c r="S123" s="6">
        <f t="shared" si="379"/>
        <v>0</v>
      </c>
      <c r="T123" s="7">
        <f t="shared" si="380"/>
        <v>0</v>
      </c>
      <c r="AD123" s="5"/>
      <c r="AG123" s="3"/>
      <c r="AH123" s="3"/>
      <c r="AI123">
        <f>VLOOKUP(C123,Koordinaten!$A:$C,2,FALSE)</f>
        <v>14.4808369</v>
      </c>
      <c r="AJ123">
        <f>VLOOKUP(C123,Koordinaten!$A:$C,3,FALSE)</f>
        <v>45.813311300000002</v>
      </c>
      <c r="AK123">
        <f>IF(ISBLANK($D123),VLOOKUP(C123,Koordinaten!$A:$C,2,FALSE),VLOOKUP($D123,Koordinaten!$F:$H,2,FALSE))</f>
        <v>14.4808369</v>
      </c>
      <c r="AL123">
        <f>IF(ISBLANK($D123),VLOOKUP(C123,Koordinaten!$A:$C,3,FALSE),VLOOKUP($D123,Koordinaten!$F:$H,3,FALSE))</f>
        <v>45.813311300000002</v>
      </c>
      <c r="AM123" t="str">
        <f t="shared" si="202"/>
        <v>45,8133113;14,4808369</v>
      </c>
      <c r="AN123" t="str">
        <f t="shared" si="203"/>
        <v>45,8133113;14,4808369</v>
      </c>
      <c r="AO123">
        <f t="shared" si="381"/>
        <v>9999</v>
      </c>
      <c r="AP123" s="50">
        <v>44107</v>
      </c>
      <c r="AQ123">
        <v>16</v>
      </c>
    </row>
    <row r="124" spans="1:43" x14ac:dyDescent="0.15">
      <c r="A124" s="2" t="s">
        <v>37</v>
      </c>
      <c r="B124" s="22">
        <v>9999</v>
      </c>
      <c r="C124" s="2" t="s">
        <v>17</v>
      </c>
      <c r="D124" s="2" t="s">
        <v>1270</v>
      </c>
      <c r="E124" s="2">
        <v>0</v>
      </c>
      <c r="F124" s="2">
        <v>2</v>
      </c>
      <c r="G124" s="3" t="s">
        <v>1507</v>
      </c>
      <c r="H124" s="3" t="s">
        <v>1481</v>
      </c>
      <c r="I124" s="3" t="s">
        <v>1481</v>
      </c>
      <c r="J124" s="2" t="str">
        <f t="shared" si="377"/>
        <v>-/-/-/-/-</v>
      </c>
      <c r="K124" s="2" t="str">
        <f t="shared" si="378"/>
        <v>-/-/-/-/-</v>
      </c>
      <c r="L124" s="12"/>
      <c r="M124" s="2">
        <v>2020</v>
      </c>
      <c r="N124" s="2" t="str">
        <f t="shared" si="373"/>
        <v>-/-/-/-</v>
      </c>
      <c r="O124" s="2" t="s">
        <v>1477</v>
      </c>
      <c r="P124" s="2" t="s">
        <v>1477</v>
      </c>
      <c r="S124" s="6">
        <f t="shared" si="379"/>
        <v>0</v>
      </c>
      <c r="T124" s="7">
        <f t="shared" si="380"/>
        <v>0</v>
      </c>
      <c r="AD124" s="5"/>
      <c r="AG124" s="3"/>
      <c r="AH124" s="3"/>
      <c r="AI124">
        <f>VLOOKUP(C124,Koordinaten!$A:$C,2,FALSE)</f>
        <v>2.3514615999999999</v>
      </c>
      <c r="AJ124">
        <f>VLOOKUP(C124,Koordinaten!$A:$C,3,FALSE)</f>
        <v>48.856696900000003</v>
      </c>
      <c r="AK124">
        <f>IF(ISBLANK($D124),VLOOKUP(C124,Koordinaten!$A:$C,2,FALSE),VLOOKUP($D124,Koordinaten!$F:$H,2,FALSE))</f>
        <v>9.0684138000000001</v>
      </c>
      <c r="AL124">
        <f>IF(ISBLANK($D124),VLOOKUP(C124,Koordinaten!$A:$C,3,FALSE),VLOOKUP($D124,Koordinaten!$F:$H,3,FALSE))</f>
        <v>42.188089699999999</v>
      </c>
      <c r="AM124" t="str">
        <f t="shared" si="202"/>
        <v>48,8566969;2,3514616</v>
      </c>
      <c r="AN124" t="str">
        <f t="shared" si="203"/>
        <v>42,1880897;9,0684138</v>
      </c>
      <c r="AO124">
        <f t="shared" si="381"/>
        <v>9999</v>
      </c>
      <c r="AP124" s="50">
        <v>44107</v>
      </c>
      <c r="AQ124" t="s">
        <v>1437</v>
      </c>
    </row>
    <row r="125" spans="1:43" x14ac:dyDescent="0.15">
      <c r="A125" s="2" t="s">
        <v>37</v>
      </c>
      <c r="B125" s="22">
        <v>2015</v>
      </c>
      <c r="C125" s="2" t="s">
        <v>173</v>
      </c>
      <c r="D125" s="2" t="s">
        <v>1263</v>
      </c>
      <c r="E125" s="2">
        <v>0</v>
      </c>
      <c r="F125" s="2">
        <v>1</v>
      </c>
      <c r="G125" s="3" t="s">
        <v>1479</v>
      </c>
      <c r="H125" s="3" t="s">
        <v>1480</v>
      </c>
      <c r="I125" s="3" t="s">
        <v>46</v>
      </c>
      <c r="J125" s="2" t="str">
        <f t="shared" si="377"/>
        <v>-/-/-/-/-</v>
      </c>
      <c r="K125" s="2" t="str">
        <f t="shared" si="378"/>
        <v>-/-/-/-/-</v>
      </c>
      <c r="L125" s="12"/>
      <c r="M125" s="2">
        <v>2020</v>
      </c>
      <c r="N125" s="2" t="str">
        <f t="shared" si="373"/>
        <v>-/-/-/-</v>
      </c>
      <c r="O125" s="2" t="s">
        <v>1477</v>
      </c>
      <c r="P125" s="2" t="s">
        <v>1477</v>
      </c>
      <c r="S125" s="6">
        <f t="shared" si="379"/>
        <v>0</v>
      </c>
      <c r="T125" s="7">
        <f t="shared" si="380"/>
        <v>0</v>
      </c>
      <c r="AD125" s="5"/>
      <c r="AG125" s="3"/>
      <c r="AH125" s="3"/>
      <c r="AI125">
        <f>VLOOKUP(C125,Koordinaten!$A:$C,2,FALSE)</f>
        <v>16.372504200000002</v>
      </c>
      <c r="AJ125">
        <f>VLOOKUP(C125,Koordinaten!$A:$C,3,FALSE)</f>
        <v>48.208353700000004</v>
      </c>
      <c r="AK125">
        <f>IF(ISBLANK($D125),VLOOKUP(C125,Koordinaten!$A:$C,2,FALSE),VLOOKUP($D125,Koordinaten!$F:$H,2,FALSE))</f>
        <v>16.416666599999999</v>
      </c>
      <c r="AL125">
        <f>IF(ISBLANK($D125),VLOOKUP(C125,Koordinaten!$A:$C,3,FALSE),VLOOKUP($D125,Koordinaten!$F:$H,3,FALSE))</f>
        <v>47.500000100000001</v>
      </c>
      <c r="AM125" t="str">
        <f t="shared" si="202"/>
        <v>48,2083537;16,3725042</v>
      </c>
      <c r="AN125" t="str">
        <f t="shared" si="203"/>
        <v>47,5000001;16,4166666</v>
      </c>
      <c r="AO125">
        <f t="shared" si="381"/>
        <v>9999</v>
      </c>
      <c r="AP125" s="50">
        <v>44107</v>
      </c>
      <c r="AQ125" t="s">
        <v>1437</v>
      </c>
    </row>
    <row r="126" spans="1:43" x14ac:dyDescent="0.15">
      <c r="A126" s="2" t="s">
        <v>37</v>
      </c>
      <c r="B126" s="22">
        <v>2007</v>
      </c>
      <c r="C126" s="2" t="s">
        <v>22</v>
      </c>
      <c r="D126" s="2" t="s">
        <v>1258</v>
      </c>
      <c r="E126" s="2">
        <v>0</v>
      </c>
      <c r="F126" s="2">
        <v>1</v>
      </c>
      <c r="G126" s="3" t="s">
        <v>1440</v>
      </c>
      <c r="H126" s="3" t="s">
        <v>1478</v>
      </c>
      <c r="I126" s="3" t="s">
        <v>36</v>
      </c>
      <c r="J126" s="2" t="str">
        <f t="shared" si="377"/>
        <v>-/-/-/-/-</v>
      </c>
      <c r="K126" s="2" t="str">
        <f t="shared" si="378"/>
        <v>-/-/-/-/-</v>
      </c>
      <c r="L126" s="12"/>
      <c r="M126" s="2">
        <v>2020</v>
      </c>
      <c r="N126" s="2" t="str">
        <f t="shared" si="373"/>
        <v>-/-/-/-</v>
      </c>
      <c r="O126" s="2" t="s">
        <v>1477</v>
      </c>
      <c r="P126" s="2" t="s">
        <v>1477</v>
      </c>
      <c r="S126" s="6">
        <f t="shared" si="379"/>
        <v>0</v>
      </c>
      <c r="T126" s="7">
        <f t="shared" si="380"/>
        <v>0</v>
      </c>
      <c r="AD126" s="5"/>
      <c r="AG126" s="3"/>
      <c r="AH126" s="3"/>
      <c r="AI126">
        <f>VLOOKUP(C126,Koordinaten!$A:$C,2,FALSE)</f>
        <v>12.4853384</v>
      </c>
      <c r="AJ126">
        <f>VLOOKUP(C126,Koordinaten!$A:$C,3,FALSE)</f>
        <v>41.894801999999999</v>
      </c>
      <c r="AK126">
        <f>IF(ISBLANK($D126),VLOOKUP(C126,Koordinaten!$A:$C,2,FALSE),VLOOKUP($D126,Koordinaten!$F:$H,2,FALSE))</f>
        <v>11.354780099999999</v>
      </c>
      <c r="AL126">
        <f>IF(ISBLANK($D126),VLOOKUP(C126,Koordinaten!$A:$C,3,FALSE),VLOOKUP($D126,Koordinaten!$F:$H,3,FALSE))</f>
        <v>46.498112499999998</v>
      </c>
      <c r="AM126" t="str">
        <f t="shared" si="202"/>
        <v>41,894802;12,4853384</v>
      </c>
      <c r="AN126" t="str">
        <f t="shared" si="203"/>
        <v>46,4981125;11,3547801</v>
      </c>
      <c r="AO126">
        <f t="shared" si="381"/>
        <v>9999</v>
      </c>
      <c r="AP126" s="50">
        <v>44107</v>
      </c>
      <c r="AQ126" t="s">
        <v>1437</v>
      </c>
    </row>
    <row r="127" spans="1:43" x14ac:dyDescent="0.15">
      <c r="A127" s="2" t="s">
        <v>37</v>
      </c>
      <c r="B127" s="22">
        <v>2016</v>
      </c>
      <c r="C127" s="2" t="s">
        <v>22</v>
      </c>
      <c r="D127" s="2" t="s">
        <v>1258</v>
      </c>
      <c r="E127" s="2">
        <v>0</v>
      </c>
      <c r="F127" s="2">
        <v>1</v>
      </c>
      <c r="G127" s="3" t="s">
        <v>330</v>
      </c>
      <c r="H127" s="3" t="s">
        <v>331</v>
      </c>
      <c r="I127" s="3" t="s">
        <v>227</v>
      </c>
      <c r="J127" s="2" t="str">
        <f t="shared" ref="J127" si="382">CONCATENATE(IF(ISBLANK(V127),"-",V127),"/",IF(ISBLANK(Y127),"-",Y127),"/",IF(ISBLANK(AB127),"-",AB127),"/",IF(ISBLANK(AE127),"-",AE127),"/",IF(ISBLANK(AG127),"-",AG127))</f>
        <v>-/-/-/-/-</v>
      </c>
      <c r="K127" s="2" t="str">
        <f t="shared" ref="K127" si="383">CONCATENATE(IF(ISBLANK(W127),"-",W127),"/",IF(ISBLANK(Z127),"-",Z127),"/",IF(ISBLANK(AC127),"-",AC127),"/",IF(ISBLANK(AF127),"-",AF127),"/",IF(ISBLANK(AH127),"-",AH127))</f>
        <v>-/-/-/-/-</v>
      </c>
      <c r="L127" s="12"/>
      <c r="M127" s="2">
        <v>2020</v>
      </c>
      <c r="N127" s="2" t="str">
        <f t="shared" ref="N127" si="384">CONCATENATE(IF(ISBLANK(U127),"-",U127),"/",IF(ISBLANK(X127),"-",X127),"/",IF(ISBLANK(AA127),"-",AA127),"/",IF(ISBLANK(AD127),"-",AD127))</f>
        <v>-/-/-/-</v>
      </c>
      <c r="O127" s="2" t="s">
        <v>1477</v>
      </c>
      <c r="P127" s="2" t="s">
        <v>1477</v>
      </c>
      <c r="S127" s="6">
        <f t="shared" ref="S127" si="385">L127*E127</f>
        <v>0</v>
      </c>
      <c r="T127" s="7">
        <f t="shared" ref="T127" si="386">F127*L127</f>
        <v>0</v>
      </c>
      <c r="AD127" s="5"/>
      <c r="AG127" s="3"/>
      <c r="AH127" s="3"/>
      <c r="AI127">
        <f>VLOOKUP(C127,Koordinaten!$A:$C,2,FALSE)</f>
        <v>12.4853384</v>
      </c>
      <c r="AJ127">
        <f>VLOOKUP(C127,Koordinaten!$A:$C,3,FALSE)</f>
        <v>41.894801999999999</v>
      </c>
      <c r="AK127">
        <f>IF(ISBLANK($D127),VLOOKUP(C127,Koordinaten!$A:$C,2,FALSE),VLOOKUP($D127,Koordinaten!$F:$H,2,FALSE))</f>
        <v>11.354780099999999</v>
      </c>
      <c r="AL127">
        <f>IF(ISBLANK($D127),VLOOKUP(C127,Koordinaten!$A:$C,3,FALSE),VLOOKUP($D127,Koordinaten!$F:$H,3,FALSE))</f>
        <v>46.498112499999998</v>
      </c>
      <c r="AM127" t="str">
        <f t="shared" si="202"/>
        <v>41,894802;12,4853384</v>
      </c>
      <c r="AN127" t="str">
        <f t="shared" si="203"/>
        <v>46,4981125;11,3547801</v>
      </c>
      <c r="AO127">
        <f t="shared" ref="AO127" si="387">MIN(IF(ISBLANK(W127),9999,W127),IF(ISBLANK(Z127),9999,Z127),IF(ISBLANK(AC127),9999,AC127),IF(ISBLANK(AF127),9999,AF127),IF(ISBLANK(AH127),9999,AH127))</f>
        <v>9999</v>
      </c>
      <c r="AP127" s="50">
        <v>44107</v>
      </c>
      <c r="AQ127" t="s">
        <v>1437</v>
      </c>
    </row>
    <row r="128" spans="1:43" x14ac:dyDescent="0.15">
      <c r="A128" s="2" t="s">
        <v>42</v>
      </c>
      <c r="B128" s="22">
        <v>2015</v>
      </c>
      <c r="C128" s="2" t="s">
        <v>22</v>
      </c>
      <c r="D128" s="2" t="s">
        <v>1258</v>
      </c>
      <c r="E128" s="2">
        <v>0</v>
      </c>
      <c r="F128" s="2">
        <v>1</v>
      </c>
      <c r="G128" s="3" t="s">
        <v>646</v>
      </c>
      <c r="H128" s="3" t="s">
        <v>649</v>
      </c>
      <c r="I128" s="3" t="s">
        <v>20</v>
      </c>
      <c r="J128" s="2" t="str">
        <f t="shared" ref="J128" si="388">CONCATENATE(IF(ISBLANK(V128),"-",V128),"/",IF(ISBLANK(Y128),"-",Y128),"/",IF(ISBLANK(AB128),"-",AB128),"/",IF(ISBLANK(AE128),"-",AE128),"/",IF(ISBLANK(AG128),"-",AG128))</f>
        <v>-/-/-/-/-</v>
      </c>
      <c r="K128" s="2" t="str">
        <f t="shared" ref="K128" si="389">CONCATENATE(IF(ISBLANK(W128),"-",W128),"/",IF(ISBLANK(Z128),"-",Z128),"/",IF(ISBLANK(AC128),"-",AC128),"/",IF(ISBLANK(AF128),"-",AF128),"/",IF(ISBLANK(AH128),"-",AH128))</f>
        <v>-/-/-/-/-</v>
      </c>
      <c r="L128" s="4"/>
      <c r="M128" s="2">
        <v>2020</v>
      </c>
      <c r="N128" s="2" t="str">
        <f t="shared" ref="N128" si="390">CONCATENATE(IF(ISBLANK(U128),"-",U128),"/",IF(ISBLANK(X128),"-",X128),"/",IF(ISBLANK(AA128),"-",AA128),"/",IF(ISBLANK(AD128),"-",AD128))</f>
        <v>-/-/-/-</v>
      </c>
      <c r="O128" s="2" t="s">
        <v>916</v>
      </c>
      <c r="P128" s="2" t="s">
        <v>1476</v>
      </c>
      <c r="Q128" s="8"/>
      <c r="R128" s="8"/>
      <c r="S128" s="9">
        <f t="shared" ref="S128" si="391">L128*E128</f>
        <v>0</v>
      </c>
      <c r="T128" s="10">
        <f t="shared" ref="T128" si="392">F128*L128</f>
        <v>0</v>
      </c>
      <c r="U128" s="3" t="s">
        <v>243</v>
      </c>
      <c r="AA128" t="s">
        <v>243</v>
      </c>
      <c r="AD128"/>
      <c r="AI128">
        <f>VLOOKUP(C128,Koordinaten!$A:$C,2,FALSE)</f>
        <v>12.4853384</v>
      </c>
      <c r="AJ128">
        <f>VLOOKUP(C128,Koordinaten!$A:$C,3,FALSE)</f>
        <v>41.894801999999999</v>
      </c>
      <c r="AK128">
        <f>IF(ISBLANK($D128),VLOOKUP(C128,Koordinaten!$A:$C,2,FALSE),VLOOKUP($D128,Koordinaten!$F:$H,2,FALSE))</f>
        <v>11.354780099999999</v>
      </c>
      <c r="AL128">
        <f>IF(ISBLANK($D128),VLOOKUP(C128,Koordinaten!$A:$C,3,FALSE),VLOOKUP($D128,Koordinaten!$F:$H,3,FALSE))</f>
        <v>46.498112499999998</v>
      </c>
      <c r="AM128" t="str">
        <f t="shared" si="202"/>
        <v>41,894802;12,4853384</v>
      </c>
      <c r="AN128" t="str">
        <f t="shared" si="203"/>
        <v>46,4981125;11,3547801</v>
      </c>
      <c r="AO128">
        <f t="shared" ref="AO128" si="393">MIN(IF(ISBLANK(W128),9999,W128),IF(ISBLANK(Z128),9999,Z128),IF(ISBLANK(AC128),9999,AC128),IF(ISBLANK(AF128),9999,AF128),IF(ISBLANK(AH128),9999,AH128))</f>
        <v>9999</v>
      </c>
      <c r="AP128" s="50">
        <v>44103</v>
      </c>
      <c r="AQ128">
        <v>13</v>
      </c>
    </row>
    <row r="129" spans="1:43" x14ac:dyDescent="0.15">
      <c r="A129" s="2" t="s">
        <v>42</v>
      </c>
      <c r="B129" s="22">
        <v>2007</v>
      </c>
      <c r="C129" s="2" t="s">
        <v>17</v>
      </c>
      <c r="D129" s="2" t="s">
        <v>1471</v>
      </c>
      <c r="E129" s="2">
        <v>0</v>
      </c>
      <c r="F129" s="2"/>
      <c r="G129" s="3" t="s">
        <v>1473</v>
      </c>
      <c r="H129" s="3" t="s">
        <v>1474</v>
      </c>
      <c r="I129" s="3" t="s">
        <v>72</v>
      </c>
      <c r="J129" s="2" t="str">
        <f t="shared" ref="J129" si="394">CONCATENATE(IF(ISBLANK(V129),"-",V129),"/",IF(ISBLANK(Y129),"-",Y129),"/",IF(ISBLANK(AB129),"-",AB129),"/",IF(ISBLANK(AE129),"-",AE129),"/",IF(ISBLANK(AG129),"-",AG129))</f>
        <v>-/-/-/2014/-</v>
      </c>
      <c r="K129" s="2" t="str">
        <f t="shared" ref="K129" si="395">CONCATENATE(IF(ISBLANK(W129),"-",W129),"/",IF(ISBLANK(Z129),"-",Z129),"/",IF(ISBLANK(AC129),"-",AC129),"/",IF(ISBLANK(AF129),"-",AF129),"/",IF(ISBLANK(AH129),"-",AH129))</f>
        <v>-/-/-/2017/-</v>
      </c>
      <c r="L129" s="4"/>
      <c r="M129" s="2">
        <v>2020</v>
      </c>
      <c r="N129" s="2" t="str">
        <f t="shared" ref="N129" si="396">CONCATENATE(IF(ISBLANK(U129),"-",U129),"/",IF(ISBLANK(X129),"-",X129),"/",IF(ISBLANK(AA129),"-",AA129),"/",IF(ISBLANK(AD129),"-",AD129))</f>
        <v>-/-/-/91,3</v>
      </c>
      <c r="O129" s="2" t="s">
        <v>104</v>
      </c>
      <c r="P129" s="2" t="s">
        <v>1472</v>
      </c>
      <c r="Q129" s="8"/>
      <c r="R129" s="8"/>
      <c r="S129" s="9">
        <f t="shared" ref="S129" si="397">L129*E129</f>
        <v>0</v>
      </c>
      <c r="T129" s="10">
        <f t="shared" ref="T129" si="398">F129*L129</f>
        <v>0</v>
      </c>
      <c r="U129" s="3"/>
      <c r="AD129">
        <v>91.3</v>
      </c>
      <c r="AE129">
        <v>2014</v>
      </c>
      <c r="AF129">
        <v>2017</v>
      </c>
      <c r="AI129">
        <f>VLOOKUP(C129,Koordinaten!$A:$C,2,FALSE)</f>
        <v>2.3514615999999999</v>
      </c>
      <c r="AJ129">
        <f>VLOOKUP(C129,Koordinaten!$A:$C,3,FALSE)</f>
        <v>48.856696900000003</v>
      </c>
      <c r="AK129">
        <f>IF(ISBLANK($D129),VLOOKUP(C129,Koordinaten!$A:$C,2,FALSE),VLOOKUP($D129,Koordinaten!$F:$H,2,FALSE))</f>
        <v>4.2224862999999999</v>
      </c>
      <c r="AL129">
        <f>IF(ISBLANK($D129),VLOOKUP(C129,Koordinaten!$A:$C,3,FALSE),VLOOKUP($D129,Koordinaten!$F:$H,3,FALSE))</f>
        <v>47.278087200000002</v>
      </c>
      <c r="AM129" t="str">
        <f t="shared" si="202"/>
        <v>48,8566969;2,3514616</v>
      </c>
      <c r="AN129" t="str">
        <f t="shared" si="203"/>
        <v>47,2780872;4,2224863</v>
      </c>
      <c r="AO129">
        <f t="shared" ref="AO129" si="399">MIN(IF(ISBLANK(W129),9999,W129),IF(ISBLANK(Z129),9999,Z129),IF(ISBLANK(AC129),9999,AC129),IF(ISBLANK(AF129),9999,AF129),IF(ISBLANK(AH129),9999,AH129))</f>
        <v>2017</v>
      </c>
      <c r="AP129" s="50">
        <v>44099</v>
      </c>
      <c r="AQ129">
        <v>15</v>
      </c>
    </row>
    <row r="130" spans="1:43" x14ac:dyDescent="0.15">
      <c r="A130" s="2" t="s">
        <v>42</v>
      </c>
      <c r="B130" s="22">
        <v>2016</v>
      </c>
      <c r="C130" s="2" t="s">
        <v>22</v>
      </c>
      <c r="D130" s="2" t="s">
        <v>1257</v>
      </c>
      <c r="E130" s="2">
        <v>3</v>
      </c>
      <c r="F130" s="2">
        <v>3</v>
      </c>
      <c r="G130" s="3" t="s">
        <v>1177</v>
      </c>
      <c r="H130" s="3" t="s">
        <v>1179</v>
      </c>
      <c r="I130" s="3" t="s">
        <v>20</v>
      </c>
      <c r="J130" s="2" t="str">
        <f t="shared" ref="J130:J131" si="400">CONCATENATE(IF(ISBLANK(V130),"-",V130),"/",IF(ISBLANK(Y130),"-",Y130),"/",IF(ISBLANK(AB130),"-",AB130),"/",IF(ISBLANK(AE130),"-",AE130),"/",IF(ISBLANK(AG130),"-",AG130))</f>
        <v>2019/-/-/-/-</v>
      </c>
      <c r="K130" s="2" t="str">
        <f t="shared" ref="K130:K131" si="401">CONCATENATE(IF(ISBLANK(W130),"-",W130),"/",IF(ISBLANK(Z130),"-",Z130),"/",IF(ISBLANK(AC130),"-",AC130),"/",IF(ISBLANK(AF130),"-",AF130),"/",IF(ISBLANK(AH130),"-",AH130))</f>
        <v>2028/-/-/-/-</v>
      </c>
      <c r="L130" s="4"/>
      <c r="M130" s="2">
        <v>2020</v>
      </c>
      <c r="N130" s="2" t="str">
        <f t="shared" ref="N130:N131" si="402">CONCATENATE(IF(ISBLANK(U130),"-",U130),"/",IF(ISBLANK(X130),"-",X130),"/",IF(ISBLANK(AA130),"-",AA130),"/",IF(ISBLANK(AD130),"-",AD130))</f>
        <v>92/-/-/-</v>
      </c>
      <c r="O130" s="2" t="s">
        <v>1177</v>
      </c>
      <c r="P130" s="2" t="s">
        <v>1455</v>
      </c>
      <c r="Q130" s="8"/>
      <c r="R130" s="8"/>
      <c r="S130" s="9">
        <f t="shared" ref="S130:S131" si="403">L130*E130</f>
        <v>0</v>
      </c>
      <c r="T130" s="10">
        <f t="shared" ref="T130:T131" si="404">F130*L130</f>
        <v>0</v>
      </c>
      <c r="U130" s="3">
        <v>92</v>
      </c>
      <c r="V130">
        <v>2019</v>
      </c>
      <c r="W130">
        <v>2028</v>
      </c>
      <c r="AD130"/>
      <c r="AI130">
        <f>VLOOKUP(C130,Koordinaten!$A:$C,2,FALSE)</f>
        <v>12.4853384</v>
      </c>
      <c r="AJ130">
        <f>VLOOKUP(C130,Koordinaten!$A:$C,3,FALSE)</f>
        <v>41.894801999999999</v>
      </c>
      <c r="AK130">
        <f>IF(ISBLANK($D130),VLOOKUP(C130,Koordinaten!$A:$C,2,FALSE),VLOOKUP($D130,Koordinaten!$F:$H,2,FALSE))</f>
        <v>11.2555757</v>
      </c>
      <c r="AL130">
        <f>IF(ISBLANK($D130),VLOOKUP(C130,Koordinaten!$A:$C,3,FALSE),VLOOKUP($D130,Koordinaten!$F:$H,3,FALSE))</f>
        <v>43.769871199999997</v>
      </c>
      <c r="AM130" t="str">
        <f t="shared" si="202"/>
        <v>41,894802;12,4853384</v>
      </c>
      <c r="AN130" t="str">
        <f t="shared" si="203"/>
        <v>43,7698712;11,2555757</v>
      </c>
      <c r="AO130">
        <f t="shared" ref="AO130:AO131" si="405">MIN(IF(ISBLANK(W130),9999,W130),IF(ISBLANK(Z130),9999,Z130),IF(ISBLANK(AC130),9999,AC130),IF(ISBLANK(AF130),9999,AF130),IF(ISBLANK(AH130),9999,AH130))</f>
        <v>2028</v>
      </c>
      <c r="AP130" s="50">
        <v>44099</v>
      </c>
      <c r="AQ130" t="s">
        <v>1659</v>
      </c>
    </row>
    <row r="131" spans="1:43" x14ac:dyDescent="0.15">
      <c r="A131" s="2" t="s">
        <v>42</v>
      </c>
      <c r="B131" s="22">
        <v>2016</v>
      </c>
      <c r="C131" s="2" t="s">
        <v>22</v>
      </c>
      <c r="D131" s="2" t="s">
        <v>1257</v>
      </c>
      <c r="E131" s="2">
        <v>3</v>
      </c>
      <c r="F131" s="2">
        <v>3</v>
      </c>
      <c r="G131" s="3" t="s">
        <v>1177</v>
      </c>
      <c r="H131" s="3" t="s">
        <v>1178</v>
      </c>
      <c r="I131" s="3" t="s">
        <v>20</v>
      </c>
      <c r="J131" s="2" t="str">
        <f t="shared" si="400"/>
        <v>-/-/-/2022/-</v>
      </c>
      <c r="K131" s="2" t="str">
        <f t="shared" si="401"/>
        <v>-/-/-/2039/-</v>
      </c>
      <c r="L131" s="4"/>
      <c r="M131" s="2">
        <v>2020</v>
      </c>
      <c r="N131" s="2" t="str">
        <f t="shared" si="402"/>
        <v>-/-/-/-</v>
      </c>
      <c r="O131" s="2" t="s">
        <v>1177</v>
      </c>
      <c r="P131" s="2" t="s">
        <v>1455</v>
      </c>
      <c r="Q131" s="8"/>
      <c r="R131" s="8"/>
      <c r="S131" s="9">
        <f t="shared" si="403"/>
        <v>0</v>
      </c>
      <c r="T131" s="10">
        <f t="shared" si="404"/>
        <v>0</v>
      </c>
      <c r="U131" s="3"/>
      <c r="AD131"/>
      <c r="AE131">
        <v>2022</v>
      </c>
      <c r="AF131">
        <v>2039</v>
      </c>
      <c r="AI131">
        <f>VLOOKUP(C131,Koordinaten!$A:$C,2,FALSE)</f>
        <v>12.4853384</v>
      </c>
      <c r="AJ131">
        <f>VLOOKUP(C131,Koordinaten!$A:$C,3,FALSE)</f>
        <v>41.894801999999999</v>
      </c>
      <c r="AK131">
        <f>IF(ISBLANK($D131),VLOOKUP(C131,Koordinaten!$A:$C,2,FALSE),VLOOKUP($D131,Koordinaten!$F:$H,2,FALSE))</f>
        <v>11.2555757</v>
      </c>
      <c r="AL131">
        <f>IF(ISBLANK($D131),VLOOKUP(C131,Koordinaten!$A:$C,3,FALSE),VLOOKUP($D131,Koordinaten!$F:$H,3,FALSE))</f>
        <v>43.769871199999997</v>
      </c>
      <c r="AM131" t="str">
        <f t="shared" si="202"/>
        <v>41,894802;12,4853384</v>
      </c>
      <c r="AN131" t="str">
        <f t="shared" si="203"/>
        <v>43,7698712;11,2555757</v>
      </c>
      <c r="AO131">
        <f t="shared" si="405"/>
        <v>2039</v>
      </c>
      <c r="AP131" s="50">
        <v>44099</v>
      </c>
      <c r="AQ131" t="s">
        <v>1659</v>
      </c>
    </row>
    <row r="132" spans="1:43" x14ac:dyDescent="0.15">
      <c r="A132" s="2" t="s">
        <v>42</v>
      </c>
      <c r="B132" s="22">
        <v>2015</v>
      </c>
      <c r="C132" s="2" t="s">
        <v>22</v>
      </c>
      <c r="D132" s="2" t="s">
        <v>1257</v>
      </c>
      <c r="E132" s="2">
        <v>3</v>
      </c>
      <c r="F132" s="2">
        <v>3</v>
      </c>
      <c r="G132" s="3" t="s">
        <v>1177</v>
      </c>
      <c r="H132" s="3" t="s">
        <v>1031</v>
      </c>
      <c r="I132" s="3" t="s">
        <v>20</v>
      </c>
      <c r="J132" s="2" t="str">
        <f t="shared" ref="J132:J137" si="406">CONCATENATE(IF(ISBLANK(V132),"-",V132),"/",IF(ISBLANK(Y132),"-",Y132),"/",IF(ISBLANK(AB132),"-",AB132),"/",IF(ISBLANK(AE132),"-",AE132),"/",IF(ISBLANK(AG132),"-",AG132))</f>
        <v>2019/-/-/2019/-</v>
      </c>
      <c r="K132" s="2" t="str">
        <f t="shared" ref="K132:K137" si="407">CONCATENATE(IF(ISBLANK(W132),"-",W132),"/",IF(ISBLANK(Z132),"-",Z132),"/",IF(ISBLANK(AC132),"-",AC132),"/",IF(ISBLANK(AF132),"-",AF132),"/",IF(ISBLANK(AH132),"-",AH132))</f>
        <v>2027/-/-/2028/-</v>
      </c>
      <c r="L132" s="4"/>
      <c r="M132" s="2">
        <v>2020</v>
      </c>
      <c r="N132" s="2" t="str">
        <f t="shared" ref="N132:N137" si="408">CONCATENATE(IF(ISBLANK(U132),"-",U132),"/",IF(ISBLANK(X132),"-",X132),"/",IF(ISBLANK(AA132),"-",AA132),"/",IF(ISBLANK(AD132),"-",AD132))</f>
        <v>91/-/-/-</v>
      </c>
      <c r="O132" s="2" t="s">
        <v>1177</v>
      </c>
      <c r="P132" s="2" t="s">
        <v>1455</v>
      </c>
      <c r="Q132" s="8"/>
      <c r="R132" s="8"/>
      <c r="S132" s="9">
        <f t="shared" ref="S132:S137" si="409">L132*E132</f>
        <v>0</v>
      </c>
      <c r="T132" s="10">
        <f t="shared" ref="T132:T137" si="410">F132*L132</f>
        <v>0</v>
      </c>
      <c r="U132" s="3">
        <v>91</v>
      </c>
      <c r="V132">
        <v>2019</v>
      </c>
      <c r="W132">
        <v>2027</v>
      </c>
      <c r="AD132"/>
      <c r="AE132">
        <v>2019</v>
      </c>
      <c r="AF132">
        <v>2028</v>
      </c>
      <c r="AI132">
        <f>VLOOKUP(C132,Koordinaten!$A:$C,2,FALSE)</f>
        <v>12.4853384</v>
      </c>
      <c r="AJ132">
        <f>VLOOKUP(C132,Koordinaten!$A:$C,3,FALSE)</f>
        <v>41.894801999999999</v>
      </c>
      <c r="AK132">
        <f>IF(ISBLANK($D132),VLOOKUP(C132,Koordinaten!$A:$C,2,FALSE),VLOOKUP($D132,Koordinaten!$F:$H,2,FALSE))</f>
        <v>11.2555757</v>
      </c>
      <c r="AL132">
        <f>IF(ISBLANK($D132),VLOOKUP(C132,Koordinaten!$A:$C,3,FALSE),VLOOKUP($D132,Koordinaten!$F:$H,3,FALSE))</f>
        <v>43.769871199999997</v>
      </c>
      <c r="AM132" t="str">
        <f t="shared" si="202"/>
        <v>41,894802;12,4853384</v>
      </c>
      <c r="AN132" t="str">
        <f t="shared" si="203"/>
        <v>43,7698712;11,2555757</v>
      </c>
      <c r="AO132">
        <f t="shared" ref="AO132:AO137" si="411">MIN(IF(ISBLANK(W132),9999,W132),IF(ISBLANK(Z132),9999,Z132),IF(ISBLANK(AC132),9999,AC132),IF(ISBLANK(AF132),9999,AF132),IF(ISBLANK(AH132),9999,AH132))</f>
        <v>2027</v>
      </c>
      <c r="AP132" s="50">
        <v>44099</v>
      </c>
      <c r="AQ132" t="s">
        <v>1437</v>
      </c>
    </row>
    <row r="133" spans="1:43" x14ac:dyDescent="0.15">
      <c r="A133" s="2" t="s">
        <v>467</v>
      </c>
      <c r="B133" s="22">
        <v>2019</v>
      </c>
      <c r="C133" s="2" t="s">
        <v>22</v>
      </c>
      <c r="D133" s="2" t="s">
        <v>1257</v>
      </c>
      <c r="E133" s="2">
        <v>3</v>
      </c>
      <c r="F133" s="2">
        <v>3</v>
      </c>
      <c r="G133" s="3" t="s">
        <v>1177</v>
      </c>
      <c r="H133" s="3" t="s">
        <v>1469</v>
      </c>
      <c r="I133" s="3" t="s">
        <v>20</v>
      </c>
      <c r="J133" s="2" t="str">
        <f t="shared" si="406"/>
        <v>-/-/-/-/-</v>
      </c>
      <c r="K133" s="2" t="str">
        <f t="shared" si="407"/>
        <v>-/-/-/-/-</v>
      </c>
      <c r="L133" s="4"/>
      <c r="M133" s="2">
        <v>2020</v>
      </c>
      <c r="N133" s="2" t="str">
        <f t="shared" si="408"/>
        <v>-/-/-/-</v>
      </c>
      <c r="O133" s="2" t="s">
        <v>1177</v>
      </c>
      <c r="P133" s="2" t="s">
        <v>1455</v>
      </c>
      <c r="Q133" s="8"/>
      <c r="R133" s="8"/>
      <c r="S133" s="9">
        <f t="shared" si="409"/>
        <v>0</v>
      </c>
      <c r="T133" s="10">
        <f t="shared" si="410"/>
        <v>0</v>
      </c>
      <c r="U133" s="3"/>
      <c r="AD133"/>
      <c r="AI133">
        <f>VLOOKUP(C133,Koordinaten!$A:$C,2,FALSE)</f>
        <v>12.4853384</v>
      </c>
      <c r="AJ133">
        <f>VLOOKUP(C133,Koordinaten!$A:$C,3,FALSE)</f>
        <v>41.894801999999999</v>
      </c>
      <c r="AK133">
        <f>IF(ISBLANK($D133),VLOOKUP(C133,Koordinaten!$A:$C,2,FALSE),VLOOKUP($D133,Koordinaten!$F:$H,2,FALSE))</f>
        <v>11.2555757</v>
      </c>
      <c r="AL133">
        <f>IF(ISBLANK($D133),VLOOKUP(C133,Koordinaten!$A:$C,3,FALSE),VLOOKUP($D133,Koordinaten!$F:$H,3,FALSE))</f>
        <v>43.769871199999997</v>
      </c>
      <c r="AM133" t="str">
        <f t="shared" si="202"/>
        <v>41,894802;12,4853384</v>
      </c>
      <c r="AN133" t="str">
        <f t="shared" si="203"/>
        <v>43,7698712;11,2555757</v>
      </c>
      <c r="AO133">
        <f t="shared" si="411"/>
        <v>9999</v>
      </c>
      <c r="AP133" s="50">
        <v>44099</v>
      </c>
      <c r="AQ133">
        <v>7</v>
      </c>
    </row>
    <row r="134" spans="1:43" x14ac:dyDescent="0.15">
      <c r="A134" s="2" t="s">
        <v>42</v>
      </c>
      <c r="B134" s="22">
        <v>2016</v>
      </c>
      <c r="C134" s="2" t="s">
        <v>22</v>
      </c>
      <c r="D134" s="2" t="s">
        <v>1257</v>
      </c>
      <c r="E134" s="2">
        <v>1</v>
      </c>
      <c r="F134" s="2">
        <v>1</v>
      </c>
      <c r="G134" s="3" t="s">
        <v>1466</v>
      </c>
      <c r="H134" s="3" t="s">
        <v>1468</v>
      </c>
      <c r="I134" s="3" t="s">
        <v>20</v>
      </c>
      <c r="J134" s="2" t="str">
        <f t="shared" ref="J134" si="412">CONCATENATE(IF(ISBLANK(V134),"-",V134),"/",IF(ISBLANK(Y134),"-",Y134),"/",IF(ISBLANK(AB134),"-",AB134),"/",IF(ISBLANK(AE134),"-",AE134),"/",IF(ISBLANK(AG134),"-",AG134))</f>
        <v>-/-/-/-/-</v>
      </c>
      <c r="K134" s="2" t="str">
        <f t="shared" ref="K134" si="413">CONCATENATE(IF(ISBLANK(W134),"-",W134),"/",IF(ISBLANK(Z134),"-",Z134),"/",IF(ISBLANK(AC134),"-",AC134),"/",IF(ISBLANK(AF134),"-",AF134),"/",IF(ISBLANK(AH134),"-",AH134))</f>
        <v>-/-/-/-/-</v>
      </c>
      <c r="L134" s="4"/>
      <c r="M134" s="2">
        <v>2020</v>
      </c>
      <c r="N134" s="2" t="str">
        <f t="shared" ref="N134" si="414">CONCATENATE(IF(ISBLANK(U134),"-",U134),"/",IF(ISBLANK(X134),"-",X134),"/",IF(ISBLANK(AA134),"-",AA134),"/",IF(ISBLANK(AD134),"-",AD134))</f>
        <v>-/-/-/-</v>
      </c>
      <c r="O134" s="2" t="s">
        <v>1466</v>
      </c>
      <c r="P134" s="2" t="s">
        <v>1455</v>
      </c>
      <c r="Q134" s="8"/>
      <c r="R134" s="8"/>
      <c r="S134" s="9">
        <f t="shared" ref="S134" si="415">L134*E134</f>
        <v>0</v>
      </c>
      <c r="T134" s="10">
        <f t="shared" ref="T134" si="416">F134*L134</f>
        <v>0</v>
      </c>
      <c r="U134" s="3"/>
      <c r="AD134"/>
      <c r="AI134">
        <f>VLOOKUP(C134,Koordinaten!$A:$C,2,FALSE)</f>
        <v>12.4853384</v>
      </c>
      <c r="AJ134">
        <f>VLOOKUP(C134,Koordinaten!$A:$C,3,FALSE)</f>
        <v>41.894801999999999</v>
      </c>
      <c r="AK134">
        <f>IF(ISBLANK($D134),VLOOKUP(C134,Koordinaten!$A:$C,2,FALSE),VLOOKUP($D134,Koordinaten!$F:$H,2,FALSE))</f>
        <v>11.2555757</v>
      </c>
      <c r="AL134">
        <f>IF(ISBLANK($D134),VLOOKUP(C134,Koordinaten!$A:$C,3,FALSE),VLOOKUP($D134,Koordinaten!$F:$H,3,FALSE))</f>
        <v>43.769871199999997</v>
      </c>
      <c r="AM134" t="str">
        <f t="shared" ref="AM134:AM197" si="417">CONCATENATE(AJ134,";",AI134)</f>
        <v>41,894802;12,4853384</v>
      </c>
      <c r="AN134" t="str">
        <f t="shared" ref="AN134:AN197" si="418">CONCATENATE(AL134,";",AK134)</f>
        <v>43,7698712;11,2555757</v>
      </c>
      <c r="AO134">
        <f t="shared" ref="AO134" si="419">MIN(IF(ISBLANK(W134),9999,W134),IF(ISBLANK(Z134),9999,Z134),IF(ISBLANK(AC134),9999,AC134),IF(ISBLANK(AF134),9999,AF134),IF(ISBLANK(AH134),9999,AH134))</f>
        <v>9999</v>
      </c>
      <c r="AP134" s="50">
        <v>44099</v>
      </c>
      <c r="AQ134" t="s">
        <v>1576</v>
      </c>
    </row>
    <row r="135" spans="1:43" x14ac:dyDescent="0.15">
      <c r="A135" s="2" t="s">
        <v>42</v>
      </c>
      <c r="B135" s="22">
        <v>2015</v>
      </c>
      <c r="C135" s="2" t="s">
        <v>22</v>
      </c>
      <c r="D135" s="2" t="s">
        <v>1257</v>
      </c>
      <c r="E135" s="2">
        <v>1</v>
      </c>
      <c r="F135" s="2">
        <v>1</v>
      </c>
      <c r="G135" s="3" t="s">
        <v>1466</v>
      </c>
      <c r="H135" s="3" t="s">
        <v>1467</v>
      </c>
      <c r="I135" s="3" t="s">
        <v>199</v>
      </c>
      <c r="J135" s="2" t="str">
        <f t="shared" si="406"/>
        <v>2018/-/-/2020/-</v>
      </c>
      <c r="K135" s="2" t="str">
        <f t="shared" si="407"/>
        <v>2030/-/-/2030/-</v>
      </c>
      <c r="L135" s="4"/>
      <c r="M135" s="2">
        <v>2020</v>
      </c>
      <c r="N135" s="2" t="str">
        <f t="shared" si="408"/>
        <v>94/-/-/93</v>
      </c>
      <c r="O135" s="2" t="s">
        <v>1466</v>
      </c>
      <c r="P135" s="2" t="s">
        <v>1455</v>
      </c>
      <c r="Q135" s="8"/>
      <c r="R135" s="8"/>
      <c r="S135" s="9">
        <f t="shared" si="409"/>
        <v>0</v>
      </c>
      <c r="T135" s="10">
        <f t="shared" si="410"/>
        <v>0</v>
      </c>
      <c r="U135" s="3">
        <v>94</v>
      </c>
      <c r="V135">
        <v>2018</v>
      </c>
      <c r="W135">
        <v>2030</v>
      </c>
      <c r="AD135">
        <v>93</v>
      </c>
      <c r="AE135">
        <v>2020</v>
      </c>
      <c r="AF135">
        <v>2030</v>
      </c>
      <c r="AI135">
        <f>VLOOKUP(C135,Koordinaten!$A:$C,2,FALSE)</f>
        <v>12.4853384</v>
      </c>
      <c r="AJ135">
        <f>VLOOKUP(C135,Koordinaten!$A:$C,3,FALSE)</f>
        <v>41.894801999999999</v>
      </c>
      <c r="AK135">
        <f>IF(ISBLANK($D135),VLOOKUP(C135,Koordinaten!$A:$C,2,FALSE),VLOOKUP($D135,Koordinaten!$F:$H,2,FALSE))</f>
        <v>11.2555757</v>
      </c>
      <c r="AL135">
        <f>IF(ISBLANK($D135),VLOOKUP(C135,Koordinaten!$A:$C,3,FALSE),VLOOKUP($D135,Koordinaten!$F:$H,3,FALSE))</f>
        <v>43.769871199999997</v>
      </c>
      <c r="AM135" t="str">
        <f t="shared" si="417"/>
        <v>41,894802;12,4853384</v>
      </c>
      <c r="AN135" t="str">
        <f t="shared" si="418"/>
        <v>43,7698712;11,2555757</v>
      </c>
      <c r="AO135">
        <f t="shared" si="411"/>
        <v>2030</v>
      </c>
      <c r="AP135" s="50">
        <v>44099</v>
      </c>
      <c r="AQ135" t="s">
        <v>1659</v>
      </c>
    </row>
    <row r="136" spans="1:43" x14ac:dyDescent="0.15">
      <c r="A136" s="2" t="s">
        <v>42</v>
      </c>
      <c r="B136" s="22">
        <v>2016</v>
      </c>
      <c r="C136" s="2" t="s">
        <v>22</v>
      </c>
      <c r="D136" s="2" t="s">
        <v>1257</v>
      </c>
      <c r="E136" s="2">
        <v>2</v>
      </c>
      <c r="F136" s="2">
        <v>2</v>
      </c>
      <c r="G136" s="3" t="s">
        <v>1466</v>
      </c>
      <c r="H136" s="3" t="s">
        <v>1467</v>
      </c>
      <c r="I136" s="3" t="s">
        <v>199</v>
      </c>
      <c r="J136" s="2" t="str">
        <f t="shared" si="406"/>
        <v>-/-/-/-/-</v>
      </c>
      <c r="K136" s="2" t="str">
        <f t="shared" si="407"/>
        <v>-/-/-/-/-</v>
      </c>
      <c r="L136" s="4"/>
      <c r="M136" s="2">
        <v>2020</v>
      </c>
      <c r="N136" s="2" t="str">
        <f t="shared" si="408"/>
        <v>-/-/-/-</v>
      </c>
      <c r="O136" s="2" t="s">
        <v>1466</v>
      </c>
      <c r="P136" s="2" t="s">
        <v>1455</v>
      </c>
      <c r="Q136" s="8"/>
      <c r="R136" s="8"/>
      <c r="S136" s="9">
        <f t="shared" si="409"/>
        <v>0</v>
      </c>
      <c r="T136" s="10">
        <f t="shared" si="410"/>
        <v>0</v>
      </c>
      <c r="U136" s="3"/>
      <c r="AD136"/>
      <c r="AI136">
        <f>VLOOKUP(C136,Koordinaten!$A:$C,2,FALSE)</f>
        <v>12.4853384</v>
      </c>
      <c r="AJ136">
        <f>VLOOKUP(C136,Koordinaten!$A:$C,3,FALSE)</f>
        <v>41.894801999999999</v>
      </c>
      <c r="AK136">
        <f>IF(ISBLANK($D136),VLOOKUP(C136,Koordinaten!$A:$C,2,FALSE),VLOOKUP($D136,Koordinaten!$F:$H,2,FALSE))</f>
        <v>11.2555757</v>
      </c>
      <c r="AL136">
        <f>IF(ISBLANK($D136),VLOOKUP(C136,Koordinaten!$A:$C,3,FALSE),VLOOKUP($D136,Koordinaten!$F:$H,3,FALSE))</f>
        <v>43.769871199999997</v>
      </c>
      <c r="AM136" t="str">
        <f t="shared" si="417"/>
        <v>41,894802;12,4853384</v>
      </c>
      <c r="AN136" t="str">
        <f t="shared" si="418"/>
        <v>43,7698712;11,2555757</v>
      </c>
      <c r="AO136">
        <f t="shared" si="411"/>
        <v>9999</v>
      </c>
      <c r="AP136" s="50">
        <v>44099</v>
      </c>
      <c r="AQ136" t="s">
        <v>1659</v>
      </c>
    </row>
    <row r="137" spans="1:43" x14ac:dyDescent="0.15">
      <c r="A137" s="2" t="s">
        <v>42</v>
      </c>
      <c r="B137" s="22">
        <v>2016</v>
      </c>
      <c r="C137" s="2" t="s">
        <v>22</v>
      </c>
      <c r="D137" s="2" t="s">
        <v>1257</v>
      </c>
      <c r="E137" s="2">
        <v>15</v>
      </c>
      <c r="F137" s="2">
        <v>3</v>
      </c>
      <c r="G137" s="3" t="s">
        <v>1466</v>
      </c>
      <c r="H137" s="3" t="s">
        <v>1031</v>
      </c>
      <c r="I137" s="3" t="s">
        <v>20</v>
      </c>
      <c r="J137" s="2" t="str">
        <f t="shared" si="406"/>
        <v>-/-/-/2020/-</v>
      </c>
      <c r="K137" s="2" t="str">
        <f t="shared" si="407"/>
        <v>-/-/-/2032/-</v>
      </c>
      <c r="L137" s="4"/>
      <c r="M137" s="2">
        <v>2020</v>
      </c>
      <c r="N137" s="2" t="str">
        <f t="shared" si="408"/>
        <v>-/-/-/91</v>
      </c>
      <c r="O137" s="2" t="s">
        <v>1466</v>
      </c>
      <c r="P137" s="2" t="s">
        <v>1455</v>
      </c>
      <c r="Q137" s="8"/>
      <c r="R137" s="8"/>
      <c r="S137" s="9">
        <f t="shared" si="409"/>
        <v>0</v>
      </c>
      <c r="T137" s="10">
        <f t="shared" si="410"/>
        <v>0</v>
      </c>
      <c r="U137" s="3"/>
      <c r="AD137">
        <v>91</v>
      </c>
      <c r="AE137">
        <v>2020</v>
      </c>
      <c r="AF137">
        <v>2032</v>
      </c>
      <c r="AI137">
        <f>VLOOKUP(C137,Koordinaten!$A:$C,2,FALSE)</f>
        <v>12.4853384</v>
      </c>
      <c r="AJ137">
        <f>VLOOKUP(C137,Koordinaten!$A:$C,3,FALSE)</f>
        <v>41.894801999999999</v>
      </c>
      <c r="AK137">
        <f>IF(ISBLANK($D137),VLOOKUP(C137,Koordinaten!$A:$C,2,FALSE),VLOOKUP($D137,Koordinaten!$F:$H,2,FALSE))</f>
        <v>11.2555757</v>
      </c>
      <c r="AL137">
        <f>IF(ISBLANK($D137),VLOOKUP(C137,Koordinaten!$A:$C,3,FALSE),VLOOKUP($D137,Koordinaten!$F:$H,3,FALSE))</f>
        <v>43.769871199999997</v>
      </c>
      <c r="AM137" t="str">
        <f t="shared" si="417"/>
        <v>41,894802;12,4853384</v>
      </c>
      <c r="AN137" t="str">
        <f t="shared" si="418"/>
        <v>43,7698712;11,2555757</v>
      </c>
      <c r="AO137">
        <f t="shared" si="411"/>
        <v>2032</v>
      </c>
      <c r="AP137" s="50">
        <v>44099</v>
      </c>
      <c r="AQ137" t="s">
        <v>1659</v>
      </c>
    </row>
    <row r="138" spans="1:43" x14ac:dyDescent="0.15">
      <c r="A138" s="2" t="s">
        <v>42</v>
      </c>
      <c r="B138" s="22">
        <v>2017</v>
      </c>
      <c r="C138" s="2" t="s">
        <v>22</v>
      </c>
      <c r="D138" s="2" t="s">
        <v>1257</v>
      </c>
      <c r="E138" s="2">
        <v>6</v>
      </c>
      <c r="F138" s="2"/>
      <c r="G138" s="3" t="s">
        <v>1466</v>
      </c>
      <c r="H138" s="3" t="s">
        <v>540</v>
      </c>
      <c r="I138" s="3" t="s">
        <v>20</v>
      </c>
      <c r="J138" s="2" t="str">
        <f t="shared" ref="J138:J140" si="420">CONCATENATE(IF(ISBLANK(V138),"-",V138),"/",IF(ISBLANK(Y138),"-",Y138),"/",IF(ISBLANK(AB138),"-",AB138),"/",IF(ISBLANK(AE138),"-",AE138),"/",IF(ISBLANK(AG138),"-",AG138))</f>
        <v>-/-/-/-/-</v>
      </c>
      <c r="K138" s="2" t="str">
        <f t="shared" ref="K138:K140" si="421">CONCATENATE(IF(ISBLANK(W138),"-",W138),"/",IF(ISBLANK(Z138),"-",Z138),"/",IF(ISBLANK(AC138),"-",AC138),"/",IF(ISBLANK(AF138),"-",AF138),"/",IF(ISBLANK(AH138),"-",AH138))</f>
        <v>-/-/-/-/-</v>
      </c>
      <c r="L138" s="4"/>
      <c r="M138" s="2">
        <v>2020</v>
      </c>
      <c r="N138" s="2" t="str">
        <f t="shared" ref="N138:N140" si="422">CONCATENATE(IF(ISBLANK(U138),"-",U138),"/",IF(ISBLANK(X138),"-",X138),"/",IF(ISBLANK(AA138),"-",AA138),"/",IF(ISBLANK(AD138),"-",AD138))</f>
        <v>-/-/-/-</v>
      </c>
      <c r="O138" s="2" t="s">
        <v>1466</v>
      </c>
      <c r="P138" s="2" t="s">
        <v>1455</v>
      </c>
      <c r="Q138" s="8"/>
      <c r="R138" s="8"/>
      <c r="S138" s="9">
        <f t="shared" ref="S138:S140" si="423">L138*E138</f>
        <v>0</v>
      </c>
      <c r="T138" s="10">
        <f t="shared" ref="T138:T140" si="424">F138*L138</f>
        <v>0</v>
      </c>
      <c r="U138" s="3"/>
      <c r="AD138"/>
      <c r="AI138">
        <f>VLOOKUP(C138,Koordinaten!$A:$C,2,FALSE)</f>
        <v>12.4853384</v>
      </c>
      <c r="AJ138">
        <f>VLOOKUP(C138,Koordinaten!$A:$C,3,FALSE)</f>
        <v>41.894801999999999</v>
      </c>
      <c r="AK138">
        <f>IF(ISBLANK($D138),VLOOKUP(C138,Koordinaten!$A:$C,2,FALSE),VLOOKUP($D138,Koordinaten!$F:$H,2,FALSE))</f>
        <v>11.2555757</v>
      </c>
      <c r="AL138">
        <f>IF(ISBLANK($D138),VLOOKUP(C138,Koordinaten!$A:$C,3,FALSE),VLOOKUP($D138,Koordinaten!$F:$H,3,FALSE))</f>
        <v>43.769871199999997</v>
      </c>
      <c r="AM138" t="str">
        <f t="shared" si="417"/>
        <v>41,894802;12,4853384</v>
      </c>
      <c r="AN138" t="str">
        <f t="shared" si="418"/>
        <v>43,7698712;11,2555757</v>
      </c>
      <c r="AO138">
        <f t="shared" ref="AO138:AO140" si="425">MIN(IF(ISBLANK(W138),9999,W138),IF(ISBLANK(Z138),9999,Z138),IF(ISBLANK(AC138),9999,AC138),IF(ISBLANK(AF138),9999,AF138),IF(ISBLANK(AH138),9999,AH138))</f>
        <v>9999</v>
      </c>
      <c r="AP138" s="50">
        <v>44099</v>
      </c>
      <c r="AQ138">
        <v>13</v>
      </c>
    </row>
    <row r="139" spans="1:43" x14ac:dyDescent="0.15">
      <c r="A139" s="2" t="s">
        <v>42</v>
      </c>
      <c r="B139" s="22">
        <v>2016</v>
      </c>
      <c r="C139" s="2" t="s">
        <v>22</v>
      </c>
      <c r="D139" s="2" t="s">
        <v>1257</v>
      </c>
      <c r="E139" s="2">
        <v>1</v>
      </c>
      <c r="F139" s="2">
        <v>1</v>
      </c>
      <c r="G139" s="3" t="s">
        <v>1463</v>
      </c>
      <c r="H139" s="3" t="s">
        <v>1465</v>
      </c>
      <c r="I139" s="3" t="s">
        <v>20</v>
      </c>
      <c r="J139" s="2" t="str">
        <f t="shared" si="420"/>
        <v>-/2023/-/2024/-</v>
      </c>
      <c r="K139" s="2" t="str">
        <f t="shared" si="421"/>
        <v>-/2048/-/2041/-</v>
      </c>
      <c r="L139" s="4"/>
      <c r="M139" s="2">
        <v>2020</v>
      </c>
      <c r="N139" s="2" t="str">
        <f t="shared" si="422"/>
        <v>-/96/-/94,5</v>
      </c>
      <c r="O139" s="2" t="s">
        <v>1463</v>
      </c>
      <c r="P139" s="2" t="s">
        <v>1455</v>
      </c>
      <c r="Q139" s="8"/>
      <c r="R139" s="8"/>
      <c r="S139" s="9">
        <f t="shared" si="423"/>
        <v>0</v>
      </c>
      <c r="T139" s="10">
        <f t="shared" si="424"/>
        <v>0</v>
      </c>
      <c r="U139" s="3"/>
      <c r="X139">
        <v>96</v>
      </c>
      <c r="Y139">
        <v>2023</v>
      </c>
      <c r="Z139">
        <v>2048</v>
      </c>
      <c r="AD139">
        <v>94.5</v>
      </c>
      <c r="AE139">
        <v>2024</v>
      </c>
      <c r="AF139">
        <v>2041</v>
      </c>
      <c r="AI139">
        <f>VLOOKUP(C139,Koordinaten!$A:$C,2,FALSE)</f>
        <v>12.4853384</v>
      </c>
      <c r="AJ139">
        <f>VLOOKUP(C139,Koordinaten!$A:$C,3,FALSE)</f>
        <v>41.894801999999999</v>
      </c>
      <c r="AK139">
        <f>IF(ISBLANK($D139),VLOOKUP(C139,Koordinaten!$A:$C,2,FALSE),VLOOKUP($D139,Koordinaten!$F:$H,2,FALSE))</f>
        <v>11.2555757</v>
      </c>
      <c r="AL139">
        <f>IF(ISBLANK($D139),VLOOKUP(C139,Koordinaten!$A:$C,3,FALSE),VLOOKUP($D139,Koordinaten!$F:$H,3,FALSE))</f>
        <v>43.769871199999997</v>
      </c>
      <c r="AM139" t="str">
        <f t="shared" si="417"/>
        <v>41,894802;12,4853384</v>
      </c>
      <c r="AN139" t="str">
        <f t="shared" si="418"/>
        <v>43,7698712;11,2555757</v>
      </c>
      <c r="AO139">
        <f t="shared" si="425"/>
        <v>2041</v>
      </c>
      <c r="AP139" s="50">
        <v>44099</v>
      </c>
      <c r="AQ139">
        <v>11</v>
      </c>
    </row>
    <row r="140" spans="1:43" x14ac:dyDescent="0.15">
      <c r="A140" s="2" t="s">
        <v>42</v>
      </c>
      <c r="B140" s="22">
        <v>2017</v>
      </c>
      <c r="C140" s="2" t="s">
        <v>22</v>
      </c>
      <c r="D140" s="2" t="s">
        <v>1257</v>
      </c>
      <c r="E140" s="2">
        <v>2</v>
      </c>
      <c r="F140" s="2">
        <v>2</v>
      </c>
      <c r="G140" s="3" t="s">
        <v>1463</v>
      </c>
      <c r="H140" s="3" t="s">
        <v>1464</v>
      </c>
      <c r="I140" s="3" t="s">
        <v>20</v>
      </c>
      <c r="J140" s="2" t="str">
        <f t="shared" si="420"/>
        <v>-/2022/-/2022/-</v>
      </c>
      <c r="K140" s="2" t="str">
        <f t="shared" si="421"/>
        <v>-/2033/-/2027/-</v>
      </c>
      <c r="L140" s="4"/>
      <c r="M140" s="2">
        <v>2020</v>
      </c>
      <c r="N140" s="2" t="str">
        <f t="shared" si="422"/>
        <v>-/90/-/88,5</v>
      </c>
      <c r="O140" s="2" t="s">
        <v>1463</v>
      </c>
      <c r="P140" s="2" t="s">
        <v>1455</v>
      </c>
      <c r="Q140" s="8"/>
      <c r="R140" s="8"/>
      <c r="S140" s="9">
        <f t="shared" si="423"/>
        <v>0</v>
      </c>
      <c r="T140" s="10">
        <f t="shared" si="424"/>
        <v>0</v>
      </c>
      <c r="U140" s="3"/>
      <c r="X140">
        <v>90</v>
      </c>
      <c r="Y140">
        <v>2022</v>
      </c>
      <c r="Z140">
        <v>2033</v>
      </c>
      <c r="AD140">
        <v>88.5</v>
      </c>
      <c r="AE140">
        <v>2022</v>
      </c>
      <c r="AF140">
        <v>2027</v>
      </c>
      <c r="AI140">
        <f>VLOOKUP(C140,Koordinaten!$A:$C,2,FALSE)</f>
        <v>12.4853384</v>
      </c>
      <c r="AJ140">
        <f>VLOOKUP(C140,Koordinaten!$A:$C,3,FALSE)</f>
        <v>41.894801999999999</v>
      </c>
      <c r="AK140">
        <f>IF(ISBLANK($D140),VLOOKUP(C140,Koordinaten!$A:$C,2,FALSE),VLOOKUP($D140,Koordinaten!$F:$H,2,FALSE))</f>
        <v>11.2555757</v>
      </c>
      <c r="AL140">
        <f>IF(ISBLANK($D140),VLOOKUP(C140,Koordinaten!$A:$C,3,FALSE),VLOOKUP($D140,Koordinaten!$F:$H,3,FALSE))</f>
        <v>43.769871199999997</v>
      </c>
      <c r="AM140" t="str">
        <f t="shared" si="417"/>
        <v>41,894802;12,4853384</v>
      </c>
      <c r="AN140" t="str">
        <f t="shared" si="418"/>
        <v>43,7698712;11,2555757</v>
      </c>
      <c r="AO140">
        <f t="shared" si="425"/>
        <v>2027</v>
      </c>
      <c r="AP140" s="50">
        <v>44099</v>
      </c>
      <c r="AQ140" t="s">
        <v>1452</v>
      </c>
    </row>
    <row r="141" spans="1:43" x14ac:dyDescent="0.15">
      <c r="A141" s="2" t="s">
        <v>42</v>
      </c>
      <c r="B141" s="22">
        <v>2018</v>
      </c>
      <c r="C141" s="2" t="s">
        <v>22</v>
      </c>
      <c r="D141" s="2" t="s">
        <v>1257</v>
      </c>
      <c r="E141" s="2">
        <v>12</v>
      </c>
      <c r="F141" s="2"/>
      <c r="G141" s="3" t="s">
        <v>1463</v>
      </c>
      <c r="H141" s="3" t="s">
        <v>540</v>
      </c>
      <c r="I141" s="3" t="s">
        <v>199</v>
      </c>
      <c r="J141" s="2" t="str">
        <f t="shared" ref="J141" si="426">CONCATENATE(IF(ISBLANK(V141),"-",V141),"/",IF(ISBLANK(Y141),"-",Y141),"/",IF(ISBLANK(AB141),"-",AB141),"/",IF(ISBLANK(AE141),"-",AE141),"/",IF(ISBLANK(AG141),"-",AG141))</f>
        <v>-/2020/-/2020/-</v>
      </c>
      <c r="K141" s="2" t="str">
        <f t="shared" ref="K141" si="427">CONCATENATE(IF(ISBLANK(W141),"-",W141),"/",IF(ISBLANK(Z141),"-",Z141),"/",IF(ISBLANK(AC141),"-",AC141),"/",IF(ISBLANK(AF141),"-",AF141),"/",IF(ISBLANK(AH141),"-",AH141))</f>
        <v>-/2027/-/2027/-</v>
      </c>
      <c r="L141" s="4"/>
      <c r="M141" s="2">
        <v>2020</v>
      </c>
      <c r="N141" s="2" t="str">
        <f t="shared" ref="N141" si="428">CONCATENATE(IF(ISBLANK(U141),"-",U141),"/",IF(ISBLANK(X141),"-",X141),"/",IF(ISBLANK(AA141),"-",AA141),"/",IF(ISBLANK(AD141),"-",AD141))</f>
        <v>-/90/-/89,6</v>
      </c>
      <c r="O141" s="2" t="s">
        <v>1463</v>
      </c>
      <c r="P141" s="2" t="s">
        <v>1455</v>
      </c>
      <c r="Q141" s="8"/>
      <c r="R141" s="8"/>
      <c r="S141" s="9">
        <f t="shared" ref="S141" si="429">L141*E141</f>
        <v>0</v>
      </c>
      <c r="T141" s="10">
        <f t="shared" ref="T141" si="430">F141*L141</f>
        <v>0</v>
      </c>
      <c r="U141" s="3"/>
      <c r="X141">
        <v>90</v>
      </c>
      <c r="Y141">
        <v>2020</v>
      </c>
      <c r="Z141">
        <v>2027</v>
      </c>
      <c r="AD141">
        <v>89.6</v>
      </c>
      <c r="AE141">
        <v>2020</v>
      </c>
      <c r="AF141">
        <v>2027</v>
      </c>
      <c r="AI141">
        <f>VLOOKUP(C141,Koordinaten!$A:$C,2,FALSE)</f>
        <v>12.4853384</v>
      </c>
      <c r="AJ141">
        <f>VLOOKUP(C141,Koordinaten!$A:$C,3,FALSE)</f>
        <v>41.894801999999999</v>
      </c>
      <c r="AK141">
        <f>IF(ISBLANK($D141),VLOOKUP(C141,Koordinaten!$A:$C,2,FALSE),VLOOKUP($D141,Koordinaten!$F:$H,2,FALSE))</f>
        <v>11.2555757</v>
      </c>
      <c r="AL141">
        <f>IF(ISBLANK($D141),VLOOKUP(C141,Koordinaten!$A:$C,3,FALSE),VLOOKUP($D141,Koordinaten!$F:$H,3,FALSE))</f>
        <v>43.769871199999997</v>
      </c>
      <c r="AM141" t="str">
        <f t="shared" si="417"/>
        <v>41,894802;12,4853384</v>
      </c>
      <c r="AN141" t="str">
        <f t="shared" si="418"/>
        <v>43,7698712;11,2555757</v>
      </c>
      <c r="AO141">
        <f t="shared" ref="AO141" si="431">MIN(IF(ISBLANK(W141),9999,W141),IF(ISBLANK(Z141),9999,Z141),IF(ISBLANK(AC141),9999,AC141),IF(ISBLANK(AF141),9999,AF141),IF(ISBLANK(AH141),9999,AH141))</f>
        <v>2027</v>
      </c>
      <c r="AP141" s="50">
        <v>44099</v>
      </c>
      <c r="AQ141" t="s">
        <v>1437</v>
      </c>
    </row>
    <row r="142" spans="1:43" x14ac:dyDescent="0.15">
      <c r="A142" s="2" t="s">
        <v>16</v>
      </c>
      <c r="B142" s="22">
        <v>2017</v>
      </c>
      <c r="C142" s="2" t="s">
        <v>22</v>
      </c>
      <c r="D142" s="2" t="s">
        <v>1257</v>
      </c>
      <c r="E142" s="2">
        <v>0</v>
      </c>
      <c r="F142" s="2">
        <v>1</v>
      </c>
      <c r="G142" s="3" t="s">
        <v>1196</v>
      </c>
      <c r="H142" s="3" t="s">
        <v>1475</v>
      </c>
      <c r="I142" s="3" t="s">
        <v>199</v>
      </c>
      <c r="J142" s="2" t="str">
        <f t="shared" ref="J142:J145" si="432">CONCATENATE(IF(ISBLANK(V142),"-",V142),"/",IF(ISBLANK(Y142),"-",Y142),"/",IF(ISBLANK(AB142),"-",AB142),"/",IF(ISBLANK(AE142),"-",AE142),"/",IF(ISBLANK(AG142),"-",AG142))</f>
        <v>-/-/-/-/-</v>
      </c>
      <c r="K142" s="2" t="str">
        <f t="shared" ref="K142:K145" si="433">CONCATENATE(IF(ISBLANK(W142),"-",W142),"/",IF(ISBLANK(Z142),"-",Z142),"/",IF(ISBLANK(AC142),"-",AC142),"/",IF(ISBLANK(AF142),"-",AF142),"/",IF(ISBLANK(AH142),"-",AH142))</f>
        <v>-/-/-/-/-</v>
      </c>
      <c r="L142" s="4"/>
      <c r="M142" s="2">
        <v>2020</v>
      </c>
      <c r="N142" s="2" t="str">
        <f t="shared" ref="N142:N145" si="434">CONCATENATE(IF(ISBLANK(U142),"-",U142),"/",IF(ISBLANK(X142),"-",X142),"/",IF(ISBLANK(AA142),"-",AA142),"/",IF(ISBLANK(AD142),"-",AD142))</f>
        <v>-/-/-/-</v>
      </c>
      <c r="O142" s="2" t="s">
        <v>1196</v>
      </c>
      <c r="P142" s="2" t="s">
        <v>1455</v>
      </c>
      <c r="Q142" s="8"/>
      <c r="R142" s="8"/>
      <c r="S142" s="9">
        <f t="shared" ref="S142:S145" si="435">L142*E142</f>
        <v>0</v>
      </c>
      <c r="T142" s="10">
        <f t="shared" ref="T142:T145" si="436">F142*L142</f>
        <v>0</v>
      </c>
      <c r="U142" s="3"/>
      <c r="AD142"/>
      <c r="AI142">
        <f>VLOOKUP(C142,Koordinaten!$A:$C,2,FALSE)</f>
        <v>12.4853384</v>
      </c>
      <c r="AJ142">
        <f>VLOOKUP(C142,Koordinaten!$A:$C,3,FALSE)</f>
        <v>41.894801999999999</v>
      </c>
      <c r="AK142">
        <f>IF(ISBLANK($D142),VLOOKUP(C142,Koordinaten!$A:$C,2,FALSE),VLOOKUP($D142,Koordinaten!$F:$H,2,FALSE))</f>
        <v>11.2555757</v>
      </c>
      <c r="AL142">
        <f>IF(ISBLANK($D142),VLOOKUP(C142,Koordinaten!$A:$C,3,FALSE),VLOOKUP($D142,Koordinaten!$F:$H,3,FALSE))</f>
        <v>43.769871199999997</v>
      </c>
      <c r="AM142" t="str">
        <f t="shared" si="417"/>
        <v>41,894802;12,4853384</v>
      </c>
      <c r="AN142" t="str">
        <f t="shared" si="418"/>
        <v>43,7698712;11,2555757</v>
      </c>
      <c r="AO142">
        <f t="shared" ref="AO142:AO145" si="437">MIN(IF(ISBLANK(W142),9999,W142),IF(ISBLANK(Z142),9999,Z142),IF(ISBLANK(AC142),9999,AC142),IF(ISBLANK(AF142),9999,AF142),IF(ISBLANK(AH142),9999,AH142))</f>
        <v>9999</v>
      </c>
      <c r="AP142" s="50">
        <v>44302</v>
      </c>
      <c r="AQ142" t="s">
        <v>1583</v>
      </c>
    </row>
    <row r="143" spans="1:43" x14ac:dyDescent="0.15">
      <c r="A143" s="2" t="s">
        <v>30</v>
      </c>
      <c r="B143" s="22">
        <v>2018</v>
      </c>
      <c r="C143" s="2" t="s">
        <v>22</v>
      </c>
      <c r="D143" s="2" t="s">
        <v>1257</v>
      </c>
      <c r="E143" s="2">
        <v>3</v>
      </c>
      <c r="F143" s="2">
        <v>3</v>
      </c>
      <c r="G143" s="3" t="s">
        <v>1196</v>
      </c>
      <c r="H143" s="3" t="s">
        <v>1462</v>
      </c>
      <c r="I143" s="3" t="s">
        <v>36</v>
      </c>
      <c r="J143" s="2" t="str">
        <f t="shared" si="432"/>
        <v>2020/-/-/2020/-</v>
      </c>
      <c r="K143" s="2" t="str">
        <f t="shared" si="433"/>
        <v>2026/-/-/2025/-</v>
      </c>
      <c r="L143" s="4"/>
      <c r="M143" s="2">
        <v>2020</v>
      </c>
      <c r="N143" s="2" t="str">
        <f t="shared" si="434"/>
        <v>92/-/-/-</v>
      </c>
      <c r="O143" s="2" t="s">
        <v>1196</v>
      </c>
      <c r="P143" s="2" t="s">
        <v>1455</v>
      </c>
      <c r="Q143" s="8"/>
      <c r="R143" s="8"/>
      <c r="S143" s="9">
        <f t="shared" si="435"/>
        <v>0</v>
      </c>
      <c r="T143" s="10">
        <f t="shared" si="436"/>
        <v>0</v>
      </c>
      <c r="U143" s="3">
        <v>92</v>
      </c>
      <c r="V143">
        <v>2020</v>
      </c>
      <c r="W143">
        <v>2026</v>
      </c>
      <c r="AD143"/>
      <c r="AE143">
        <v>2020</v>
      </c>
      <c r="AF143">
        <v>2025</v>
      </c>
      <c r="AI143">
        <f>VLOOKUP(C143,Koordinaten!$A:$C,2,FALSE)</f>
        <v>12.4853384</v>
      </c>
      <c r="AJ143">
        <f>VLOOKUP(C143,Koordinaten!$A:$C,3,FALSE)</f>
        <v>41.894801999999999</v>
      </c>
      <c r="AK143">
        <f>IF(ISBLANK($D143),VLOOKUP(C143,Koordinaten!$A:$C,2,FALSE),VLOOKUP($D143,Koordinaten!$F:$H,2,FALSE))</f>
        <v>11.2555757</v>
      </c>
      <c r="AL143">
        <f>IF(ISBLANK($D143),VLOOKUP(C143,Koordinaten!$A:$C,3,FALSE),VLOOKUP($D143,Koordinaten!$F:$H,3,FALSE))</f>
        <v>43.769871199999997</v>
      </c>
      <c r="AM143" t="str">
        <f t="shared" si="417"/>
        <v>41,894802;12,4853384</v>
      </c>
      <c r="AN143" t="str">
        <f t="shared" si="418"/>
        <v>43,7698712;11,2555757</v>
      </c>
      <c r="AO143">
        <f t="shared" si="437"/>
        <v>2025</v>
      </c>
      <c r="AP143" s="50">
        <v>44099</v>
      </c>
      <c r="AQ143">
        <v>5</v>
      </c>
    </row>
    <row r="144" spans="1:43" x14ac:dyDescent="0.15">
      <c r="A144" s="2" t="s">
        <v>34</v>
      </c>
      <c r="B144" s="22">
        <v>2017</v>
      </c>
      <c r="C144" s="2" t="s">
        <v>22</v>
      </c>
      <c r="D144" s="2" t="s">
        <v>1257</v>
      </c>
      <c r="E144" s="2">
        <v>6</v>
      </c>
      <c r="F144" s="2"/>
      <c r="G144" s="3" t="s">
        <v>1196</v>
      </c>
      <c r="H144" s="3" t="s">
        <v>86</v>
      </c>
      <c r="I144" s="3" t="s">
        <v>46</v>
      </c>
      <c r="J144" s="2" t="str">
        <f t="shared" si="432"/>
        <v>-/-/-/-/-</v>
      </c>
      <c r="K144" s="2" t="str">
        <f t="shared" si="433"/>
        <v>-/-/-/-/-</v>
      </c>
      <c r="L144" s="4"/>
      <c r="M144" s="2">
        <v>2020</v>
      </c>
      <c r="N144" s="2" t="str">
        <f t="shared" si="434"/>
        <v>-/-/-/-</v>
      </c>
      <c r="O144" s="2" t="s">
        <v>1196</v>
      </c>
      <c r="P144" s="2" t="s">
        <v>1455</v>
      </c>
      <c r="Q144" s="8"/>
      <c r="R144" s="8"/>
      <c r="S144" s="9">
        <f t="shared" si="435"/>
        <v>0</v>
      </c>
      <c r="T144" s="10">
        <f t="shared" si="436"/>
        <v>0</v>
      </c>
      <c r="U144" s="3"/>
      <c r="AD144"/>
      <c r="AI144">
        <f>VLOOKUP(C144,Koordinaten!$A:$C,2,FALSE)</f>
        <v>12.4853384</v>
      </c>
      <c r="AJ144">
        <f>VLOOKUP(C144,Koordinaten!$A:$C,3,FALSE)</f>
        <v>41.894801999999999</v>
      </c>
      <c r="AK144">
        <f>IF(ISBLANK($D144),VLOOKUP(C144,Koordinaten!$A:$C,2,FALSE),VLOOKUP($D144,Koordinaten!$F:$H,2,FALSE))</f>
        <v>11.2555757</v>
      </c>
      <c r="AL144">
        <f>IF(ISBLANK($D144),VLOOKUP(C144,Koordinaten!$A:$C,3,FALSE),VLOOKUP($D144,Koordinaten!$F:$H,3,FALSE))</f>
        <v>43.769871199999997</v>
      </c>
      <c r="AM144" t="str">
        <f t="shared" si="417"/>
        <v>41,894802;12,4853384</v>
      </c>
      <c r="AN144" t="str">
        <f t="shared" si="418"/>
        <v>43,7698712;11,2555757</v>
      </c>
      <c r="AO144">
        <f t="shared" si="437"/>
        <v>9999</v>
      </c>
      <c r="AP144" s="50">
        <v>44099</v>
      </c>
      <c r="AQ144">
        <v>4</v>
      </c>
    </row>
    <row r="145" spans="1:43" x14ac:dyDescent="0.15">
      <c r="A145" s="2" t="s">
        <v>37</v>
      </c>
      <c r="B145" s="22">
        <v>2008</v>
      </c>
      <c r="C145" s="2" t="s">
        <v>22</v>
      </c>
      <c r="D145" s="2" t="s">
        <v>1257</v>
      </c>
      <c r="E145" s="2">
        <v>3</v>
      </c>
      <c r="F145" s="2">
        <v>2</v>
      </c>
      <c r="G145" s="3" t="s">
        <v>1196</v>
      </c>
      <c r="H145" s="3" t="s">
        <v>462</v>
      </c>
      <c r="I145" s="3" t="s">
        <v>46</v>
      </c>
      <c r="J145" s="2" t="str">
        <f t="shared" si="432"/>
        <v>-/-/-/-/-</v>
      </c>
      <c r="K145" s="2" t="str">
        <f t="shared" si="433"/>
        <v>-/-/-/-/-</v>
      </c>
      <c r="L145" s="4"/>
      <c r="M145" s="2">
        <v>2020</v>
      </c>
      <c r="N145" s="2" t="str">
        <f t="shared" si="434"/>
        <v>-/-/-/-</v>
      </c>
      <c r="O145" s="2" t="s">
        <v>1196</v>
      </c>
      <c r="P145" s="2" t="s">
        <v>1455</v>
      </c>
      <c r="Q145" s="8"/>
      <c r="R145" s="8"/>
      <c r="S145" s="9">
        <f t="shared" si="435"/>
        <v>0</v>
      </c>
      <c r="T145" s="10">
        <f t="shared" si="436"/>
        <v>0</v>
      </c>
      <c r="U145" s="3"/>
      <c r="AD145"/>
      <c r="AI145">
        <f>VLOOKUP(C145,Koordinaten!$A:$C,2,FALSE)</f>
        <v>12.4853384</v>
      </c>
      <c r="AJ145">
        <f>VLOOKUP(C145,Koordinaten!$A:$C,3,FALSE)</f>
        <v>41.894801999999999</v>
      </c>
      <c r="AK145">
        <f>IF(ISBLANK($D145),VLOOKUP(C145,Koordinaten!$A:$C,2,FALSE),VLOOKUP($D145,Koordinaten!$F:$H,2,FALSE))</f>
        <v>11.2555757</v>
      </c>
      <c r="AL145">
        <f>IF(ISBLANK($D145),VLOOKUP(C145,Koordinaten!$A:$C,3,FALSE),VLOOKUP($D145,Koordinaten!$F:$H,3,FALSE))</f>
        <v>43.769871199999997</v>
      </c>
      <c r="AM145" t="str">
        <f t="shared" si="417"/>
        <v>41,894802;12,4853384</v>
      </c>
      <c r="AN145" t="str">
        <f t="shared" si="418"/>
        <v>43,7698712;11,2555757</v>
      </c>
      <c r="AO145">
        <f t="shared" si="437"/>
        <v>9999</v>
      </c>
      <c r="AP145" s="50">
        <v>44099</v>
      </c>
      <c r="AQ145" t="s">
        <v>1437</v>
      </c>
    </row>
    <row r="146" spans="1:43" x14ac:dyDescent="0.15">
      <c r="A146" s="2" t="s">
        <v>42</v>
      </c>
      <c r="B146" s="22">
        <v>2015</v>
      </c>
      <c r="C146" s="2" t="s">
        <v>22</v>
      </c>
      <c r="D146" s="2" t="s">
        <v>1257</v>
      </c>
      <c r="E146" s="2">
        <v>3</v>
      </c>
      <c r="F146" s="2">
        <v>3</v>
      </c>
      <c r="G146" s="3" t="s">
        <v>1196</v>
      </c>
      <c r="H146" s="3" t="s">
        <v>1461</v>
      </c>
      <c r="I146" s="3" t="s">
        <v>69</v>
      </c>
      <c r="J146" s="2" t="str">
        <f t="shared" ref="J146:J148" si="438">CONCATENATE(IF(ISBLANK(V146),"-",V146),"/",IF(ISBLANK(Y146),"-",Y146),"/",IF(ISBLANK(AB146),"-",AB146),"/",IF(ISBLANK(AE146),"-",AE146),"/",IF(ISBLANK(AG146),"-",AG146))</f>
        <v>2020/-/-/2021/-</v>
      </c>
      <c r="K146" s="2" t="str">
        <f t="shared" ref="K146:K148" si="439">CONCATENATE(IF(ISBLANK(W146),"-",W146),"/",IF(ISBLANK(Z146),"-",Z146),"/",IF(ISBLANK(AC146),"-",AC146),"/",IF(ISBLANK(AF146),"-",AF146),"/",IF(ISBLANK(AH146),"-",AH146))</f>
        <v>2040/-/-/2029/-</v>
      </c>
      <c r="L146" s="4"/>
      <c r="M146" s="2">
        <v>2020</v>
      </c>
      <c r="N146" s="2" t="str">
        <f t="shared" ref="N146:N148" si="440">CONCATENATE(IF(ISBLANK(U146),"-",U146),"/",IF(ISBLANK(X146),"-",X146),"/",IF(ISBLANK(AA146),"-",AA146),"/",IF(ISBLANK(AD146),"-",AD146))</f>
        <v>94/-/-/92,1</v>
      </c>
      <c r="O146" s="2" t="s">
        <v>1196</v>
      </c>
      <c r="P146" s="2" t="s">
        <v>1455</v>
      </c>
      <c r="Q146" s="8"/>
      <c r="R146" s="8"/>
      <c r="S146" s="9">
        <f t="shared" ref="S146:S148" si="441">L146*E146</f>
        <v>0</v>
      </c>
      <c r="T146" s="10">
        <f t="shared" ref="T146:T148" si="442">F146*L146</f>
        <v>0</v>
      </c>
      <c r="U146" s="3">
        <v>94</v>
      </c>
      <c r="V146">
        <v>2020</v>
      </c>
      <c r="W146">
        <v>2040</v>
      </c>
      <c r="AD146">
        <v>92.1</v>
      </c>
      <c r="AE146">
        <v>2021</v>
      </c>
      <c r="AF146">
        <v>2029</v>
      </c>
      <c r="AI146">
        <f>VLOOKUP(C146,Koordinaten!$A:$C,2,FALSE)</f>
        <v>12.4853384</v>
      </c>
      <c r="AJ146">
        <f>VLOOKUP(C146,Koordinaten!$A:$C,3,FALSE)</f>
        <v>41.894801999999999</v>
      </c>
      <c r="AK146">
        <f>IF(ISBLANK($D146),VLOOKUP(C146,Koordinaten!$A:$C,2,FALSE),VLOOKUP($D146,Koordinaten!$F:$H,2,FALSE))</f>
        <v>11.2555757</v>
      </c>
      <c r="AL146">
        <f>IF(ISBLANK($D146),VLOOKUP(C146,Koordinaten!$A:$C,3,FALSE),VLOOKUP($D146,Koordinaten!$F:$H,3,FALSE))</f>
        <v>43.769871199999997</v>
      </c>
      <c r="AM146" t="str">
        <f t="shared" si="417"/>
        <v>41,894802;12,4853384</v>
      </c>
      <c r="AN146" t="str">
        <f t="shared" si="418"/>
        <v>43,7698712;11,2555757</v>
      </c>
      <c r="AO146">
        <f t="shared" ref="AO146:AO148" si="443">MIN(IF(ISBLANK(W146),9999,W146),IF(ISBLANK(Z146),9999,Z146),IF(ISBLANK(AC146),9999,AC146),IF(ISBLANK(AF146),9999,AF146),IF(ISBLANK(AH146),9999,AH146))</f>
        <v>2029</v>
      </c>
      <c r="AP146" s="50">
        <v>44099</v>
      </c>
      <c r="AQ146" t="s">
        <v>1437</v>
      </c>
    </row>
    <row r="147" spans="1:43" x14ac:dyDescent="0.15">
      <c r="A147" s="2" t="s">
        <v>16</v>
      </c>
      <c r="B147" s="22">
        <v>2015</v>
      </c>
      <c r="C147" s="2" t="s">
        <v>22</v>
      </c>
      <c r="D147" s="2" t="s">
        <v>1257</v>
      </c>
      <c r="E147" s="2">
        <v>1</v>
      </c>
      <c r="F147" s="2">
        <v>1</v>
      </c>
      <c r="G147" s="3" t="s">
        <v>1196</v>
      </c>
      <c r="H147" s="3" t="s">
        <v>1459</v>
      </c>
      <c r="I147" s="3" t="s">
        <v>199</v>
      </c>
      <c r="J147" s="2" t="str">
        <f t="shared" si="438"/>
        <v>2020/-/-/2022/-</v>
      </c>
      <c r="K147" s="2" t="str">
        <f t="shared" si="439"/>
        <v>2040/-/-/2037/-</v>
      </c>
      <c r="L147" s="4"/>
      <c r="M147" s="2">
        <v>2020</v>
      </c>
      <c r="N147" s="2" t="str">
        <f t="shared" si="440"/>
        <v>97/-/-/91,9</v>
      </c>
      <c r="O147" s="2" t="s">
        <v>1196</v>
      </c>
      <c r="P147" s="2" t="s">
        <v>1455</v>
      </c>
      <c r="Q147" s="8"/>
      <c r="R147" s="8"/>
      <c r="S147" s="9">
        <f t="shared" si="441"/>
        <v>0</v>
      </c>
      <c r="T147" s="10">
        <f t="shared" si="442"/>
        <v>0</v>
      </c>
      <c r="U147" s="3">
        <v>97</v>
      </c>
      <c r="V147">
        <v>2020</v>
      </c>
      <c r="W147">
        <v>2040</v>
      </c>
      <c r="AD147">
        <v>91.9</v>
      </c>
      <c r="AE147">
        <v>2022</v>
      </c>
      <c r="AF147">
        <v>2037</v>
      </c>
      <c r="AI147">
        <f>VLOOKUP(C147,Koordinaten!$A:$C,2,FALSE)</f>
        <v>12.4853384</v>
      </c>
      <c r="AJ147">
        <f>VLOOKUP(C147,Koordinaten!$A:$C,3,FALSE)</f>
        <v>41.894801999999999</v>
      </c>
      <c r="AK147">
        <f>IF(ISBLANK($D147),VLOOKUP(C147,Koordinaten!$A:$C,2,FALSE),VLOOKUP($D147,Koordinaten!$F:$H,2,FALSE))</f>
        <v>11.2555757</v>
      </c>
      <c r="AL147">
        <f>IF(ISBLANK($D147),VLOOKUP(C147,Koordinaten!$A:$C,3,FALSE),VLOOKUP($D147,Koordinaten!$F:$H,3,FALSE))</f>
        <v>43.769871199999997</v>
      </c>
      <c r="AM147" t="str">
        <f t="shared" si="417"/>
        <v>41,894802;12,4853384</v>
      </c>
      <c r="AN147" t="str">
        <f t="shared" si="418"/>
        <v>43,7698712;11,2555757</v>
      </c>
      <c r="AO147">
        <f t="shared" si="443"/>
        <v>2037</v>
      </c>
      <c r="AP147" s="50">
        <v>44302</v>
      </c>
      <c r="AQ147" t="s">
        <v>1579</v>
      </c>
    </row>
    <row r="148" spans="1:43" x14ac:dyDescent="0.15">
      <c r="A148" s="2" t="s">
        <v>1460</v>
      </c>
      <c r="B148" s="22">
        <v>2016</v>
      </c>
      <c r="C148" s="2" t="s">
        <v>22</v>
      </c>
      <c r="D148" s="2" t="s">
        <v>1257</v>
      </c>
      <c r="E148" s="2">
        <v>3</v>
      </c>
      <c r="F148" s="2">
        <v>3</v>
      </c>
      <c r="G148" s="3" t="s">
        <v>1196</v>
      </c>
      <c r="H148" s="3" t="s">
        <v>1459</v>
      </c>
      <c r="I148" s="3" t="s">
        <v>199</v>
      </c>
      <c r="J148" s="2" t="str">
        <f t="shared" si="438"/>
        <v>2021/-/-/2022/-</v>
      </c>
      <c r="K148" s="2" t="str">
        <f t="shared" si="439"/>
        <v>2045/-/-/2037/-</v>
      </c>
      <c r="L148" s="4"/>
      <c r="M148" s="2">
        <v>2020</v>
      </c>
      <c r="N148" s="2" t="str">
        <f t="shared" si="440"/>
        <v>98+/-/-/92,3</v>
      </c>
      <c r="O148" s="2" t="s">
        <v>1196</v>
      </c>
      <c r="P148" s="2" t="s">
        <v>1455</v>
      </c>
      <c r="Q148" s="8"/>
      <c r="R148" s="8"/>
      <c r="S148" s="9">
        <f t="shared" si="441"/>
        <v>0</v>
      </c>
      <c r="T148" s="10">
        <f t="shared" si="442"/>
        <v>0</v>
      </c>
      <c r="U148" s="3" t="s">
        <v>1470</v>
      </c>
      <c r="V148">
        <v>2021</v>
      </c>
      <c r="W148">
        <v>2045</v>
      </c>
      <c r="AD148">
        <v>92.3</v>
      </c>
      <c r="AE148">
        <v>2022</v>
      </c>
      <c r="AF148">
        <v>2037</v>
      </c>
      <c r="AI148">
        <f>VLOOKUP(C148,Koordinaten!$A:$C,2,FALSE)</f>
        <v>12.4853384</v>
      </c>
      <c r="AJ148">
        <f>VLOOKUP(C148,Koordinaten!$A:$C,3,FALSE)</f>
        <v>41.894801999999999</v>
      </c>
      <c r="AK148">
        <f>IF(ISBLANK($D148),VLOOKUP(C148,Koordinaten!$A:$C,2,FALSE),VLOOKUP($D148,Koordinaten!$F:$H,2,FALSE))</f>
        <v>11.2555757</v>
      </c>
      <c r="AL148">
        <f>IF(ISBLANK($D148),VLOOKUP(C148,Koordinaten!$A:$C,3,FALSE),VLOOKUP($D148,Koordinaten!$F:$H,3,FALSE))</f>
        <v>43.769871199999997</v>
      </c>
      <c r="AM148" t="str">
        <f t="shared" si="417"/>
        <v>41,894802;12,4853384</v>
      </c>
      <c r="AN148" t="str">
        <f t="shared" si="418"/>
        <v>43,7698712;11,2555757</v>
      </c>
      <c r="AO148">
        <f t="shared" si="443"/>
        <v>2037</v>
      </c>
      <c r="AP148" s="50">
        <v>44099</v>
      </c>
      <c r="AQ148" t="s">
        <v>1437</v>
      </c>
    </row>
    <row r="149" spans="1:43" x14ac:dyDescent="0.15">
      <c r="A149" s="2" t="s">
        <v>42</v>
      </c>
      <c r="B149" s="22">
        <v>2017</v>
      </c>
      <c r="C149" s="2" t="s">
        <v>22</v>
      </c>
      <c r="D149" s="2" t="s">
        <v>1257</v>
      </c>
      <c r="E149" s="2">
        <v>3</v>
      </c>
      <c r="F149" s="2">
        <v>3</v>
      </c>
      <c r="G149" s="3" t="s">
        <v>1196</v>
      </c>
      <c r="H149" s="3" t="s">
        <v>1459</v>
      </c>
      <c r="I149" s="3" t="s">
        <v>199</v>
      </c>
      <c r="J149" s="2" t="str">
        <f t="shared" ref="J149" si="444">CONCATENATE(IF(ISBLANK(V149),"-",V149),"/",IF(ISBLANK(Y149),"-",Y149),"/",IF(ISBLANK(AB149),"-",AB149),"/",IF(ISBLANK(AE149),"-",AE149),"/",IF(ISBLANK(AG149),"-",AG149))</f>
        <v>2021/-/-/2023/-</v>
      </c>
      <c r="K149" s="2" t="str">
        <f t="shared" ref="K149" si="445">CONCATENATE(IF(ISBLANK(W149),"-",W149),"/",IF(ISBLANK(Z149),"-",Z149),"/",IF(ISBLANK(AC149),"-",AC149),"/",IF(ISBLANK(AF149),"-",AF149),"/",IF(ISBLANK(AH149),"-",AH149))</f>
        <v>2040/-/-/2037/-</v>
      </c>
      <c r="L149" s="4"/>
      <c r="M149" s="2">
        <v>2020</v>
      </c>
      <c r="N149" s="2" t="str">
        <f t="shared" ref="N149" si="446">CONCATENATE(IF(ISBLANK(U149),"-",U149),"/",IF(ISBLANK(X149),"-",X149),"/",IF(ISBLANK(AA149),"-",AA149),"/",IF(ISBLANK(AD149),"-",AD149))</f>
        <v>95/-/-/-</v>
      </c>
      <c r="O149" s="2" t="s">
        <v>1196</v>
      </c>
      <c r="P149" s="2" t="s">
        <v>1455</v>
      </c>
      <c r="Q149" s="8"/>
      <c r="R149" s="8"/>
      <c r="S149" s="9">
        <f t="shared" ref="S149" si="447">L149*E149</f>
        <v>0</v>
      </c>
      <c r="T149" s="10">
        <f t="shared" ref="T149" si="448">F149*L149</f>
        <v>0</v>
      </c>
      <c r="U149" s="3">
        <v>95</v>
      </c>
      <c r="V149">
        <v>2021</v>
      </c>
      <c r="W149">
        <v>2040</v>
      </c>
      <c r="AD149"/>
      <c r="AE149">
        <v>2023</v>
      </c>
      <c r="AF149">
        <v>2037</v>
      </c>
      <c r="AI149">
        <f>VLOOKUP(C149,Koordinaten!$A:$C,2,FALSE)</f>
        <v>12.4853384</v>
      </c>
      <c r="AJ149">
        <f>VLOOKUP(C149,Koordinaten!$A:$C,3,FALSE)</f>
        <v>41.894801999999999</v>
      </c>
      <c r="AK149">
        <f>IF(ISBLANK($D149),VLOOKUP(C149,Koordinaten!$A:$C,2,FALSE),VLOOKUP($D149,Koordinaten!$F:$H,2,FALSE))</f>
        <v>11.2555757</v>
      </c>
      <c r="AL149">
        <f>IF(ISBLANK($D149),VLOOKUP(C149,Koordinaten!$A:$C,3,FALSE),VLOOKUP($D149,Koordinaten!$F:$H,3,FALSE))</f>
        <v>43.769871199999997</v>
      </c>
      <c r="AM149" t="str">
        <f t="shared" si="417"/>
        <v>41,894802;12,4853384</v>
      </c>
      <c r="AN149" t="str">
        <f t="shared" si="418"/>
        <v>43,7698712;11,2555757</v>
      </c>
      <c r="AO149">
        <f t="shared" ref="AO149" si="449">MIN(IF(ISBLANK(W149),9999,W149),IF(ISBLANK(Z149),9999,Z149),IF(ISBLANK(AC149),9999,AC149),IF(ISBLANK(AF149),9999,AF149),IF(ISBLANK(AH149),9999,AH149))</f>
        <v>2037</v>
      </c>
      <c r="AP149" s="50">
        <v>44099</v>
      </c>
      <c r="AQ149" t="s">
        <v>1437</v>
      </c>
    </row>
    <row r="150" spans="1:43" x14ac:dyDescent="0.15">
      <c r="A150" s="2" t="s">
        <v>37</v>
      </c>
      <c r="B150" s="22">
        <v>2013</v>
      </c>
      <c r="C150" s="2" t="s">
        <v>22</v>
      </c>
      <c r="D150" s="2" t="s">
        <v>1257</v>
      </c>
      <c r="E150" s="2">
        <v>1</v>
      </c>
      <c r="F150" s="2">
        <v>1</v>
      </c>
      <c r="G150" s="3" t="s">
        <v>1170</v>
      </c>
      <c r="H150" s="3" t="s">
        <v>1171</v>
      </c>
      <c r="I150" s="3" t="s">
        <v>46</v>
      </c>
      <c r="J150" s="2" t="str">
        <f t="shared" ref="J150:J154" si="450">CONCATENATE(IF(ISBLANK(V150),"-",V150),"/",IF(ISBLANK(Y150),"-",Y150),"/",IF(ISBLANK(AB150),"-",AB150),"/",IF(ISBLANK(AE150),"-",AE150),"/",IF(ISBLANK(AG150),"-",AG150))</f>
        <v>2018/-/-/2018/-</v>
      </c>
      <c r="K150" s="2" t="str">
        <f t="shared" ref="K150:K154" si="451">CONCATENATE(IF(ISBLANK(W150),"-",W150),"/",IF(ISBLANK(Z150),"-",Z150),"/",IF(ISBLANK(AC150),"-",AC150),"/",IF(ISBLANK(AF150),"-",AF150),"/",IF(ISBLANK(AH150),"-",AH150))</f>
        <v>2030/-/-/2023/-</v>
      </c>
      <c r="L150" s="4"/>
      <c r="M150" s="2">
        <v>2020</v>
      </c>
      <c r="N150" s="2" t="str">
        <f t="shared" ref="N150:N154" si="452">CONCATENATE(IF(ISBLANK(U150),"-",U150),"/",IF(ISBLANK(X150),"-",X150),"/",IF(ISBLANK(AA150),"-",AA150),"/",IF(ISBLANK(AD150),"-",AD150))</f>
        <v>93/-/-/89</v>
      </c>
      <c r="O150" s="2" t="s">
        <v>1170</v>
      </c>
      <c r="P150" s="2" t="s">
        <v>1455</v>
      </c>
      <c r="Q150" s="8"/>
      <c r="R150" s="8"/>
      <c r="S150" s="9">
        <f t="shared" ref="S150:S154" si="453">L150*E150</f>
        <v>0</v>
      </c>
      <c r="T150" s="10">
        <f t="shared" ref="T150:T154" si="454">F150*L150</f>
        <v>0</v>
      </c>
      <c r="U150" s="3">
        <v>93</v>
      </c>
      <c r="V150">
        <v>2018</v>
      </c>
      <c r="W150">
        <v>2030</v>
      </c>
      <c r="AD150">
        <v>89</v>
      </c>
      <c r="AE150">
        <v>2018</v>
      </c>
      <c r="AF150">
        <v>2023</v>
      </c>
      <c r="AI150">
        <f>VLOOKUP(C150,Koordinaten!$A:$C,2,FALSE)</f>
        <v>12.4853384</v>
      </c>
      <c r="AJ150">
        <f>VLOOKUP(C150,Koordinaten!$A:$C,3,FALSE)</f>
        <v>41.894801999999999</v>
      </c>
      <c r="AK150">
        <f>IF(ISBLANK($D150),VLOOKUP(C150,Koordinaten!$A:$C,2,FALSE),VLOOKUP($D150,Koordinaten!$F:$H,2,FALSE))</f>
        <v>11.2555757</v>
      </c>
      <c r="AL150">
        <f>IF(ISBLANK($D150),VLOOKUP(C150,Koordinaten!$A:$C,3,FALSE),VLOOKUP($D150,Koordinaten!$F:$H,3,FALSE))</f>
        <v>43.769871199999997</v>
      </c>
      <c r="AM150" t="str">
        <f t="shared" si="417"/>
        <v>41,894802;12,4853384</v>
      </c>
      <c r="AN150" t="str">
        <f t="shared" si="418"/>
        <v>43,7698712;11,2555757</v>
      </c>
      <c r="AO150">
        <f t="shared" ref="AO150:AO154" si="455">MIN(IF(ISBLANK(W150),9999,W150),IF(ISBLANK(Z150),9999,Z150),IF(ISBLANK(AC150),9999,AC150),IF(ISBLANK(AF150),9999,AF150),IF(ISBLANK(AH150),9999,AH150))</f>
        <v>2023</v>
      </c>
      <c r="AP150" s="50">
        <v>44099</v>
      </c>
      <c r="AQ150" t="s">
        <v>1437</v>
      </c>
    </row>
    <row r="151" spans="1:43" x14ac:dyDescent="0.15">
      <c r="A151" s="2" t="s">
        <v>42</v>
      </c>
      <c r="B151" s="22">
        <v>2015</v>
      </c>
      <c r="C151" s="2" t="s">
        <v>22</v>
      </c>
      <c r="D151" s="2" t="s">
        <v>1257</v>
      </c>
      <c r="E151" s="2">
        <v>1</v>
      </c>
      <c r="F151" s="2">
        <v>1</v>
      </c>
      <c r="G151" s="3" t="s">
        <v>1170</v>
      </c>
      <c r="H151" s="3" t="s">
        <v>1458</v>
      </c>
      <c r="I151" s="3" t="s">
        <v>20</v>
      </c>
      <c r="J151" s="2" t="str">
        <f t="shared" si="450"/>
        <v>2020/2020/-/2023/-</v>
      </c>
      <c r="K151" s="2" t="str">
        <f t="shared" si="451"/>
        <v>2028/2029/-/2035/-</v>
      </c>
      <c r="L151" s="4"/>
      <c r="M151" s="2">
        <v>2020</v>
      </c>
      <c r="N151" s="2" t="str">
        <f t="shared" si="452"/>
        <v>?/96/-/91</v>
      </c>
      <c r="O151" s="2" t="s">
        <v>1170</v>
      </c>
      <c r="P151" s="2" t="s">
        <v>1455</v>
      </c>
      <c r="Q151" s="8"/>
      <c r="R151" s="8"/>
      <c r="S151" s="9">
        <f t="shared" si="453"/>
        <v>0</v>
      </c>
      <c r="T151" s="10">
        <f t="shared" si="454"/>
        <v>0</v>
      </c>
      <c r="U151" s="3" t="s">
        <v>1434</v>
      </c>
      <c r="V151">
        <v>2020</v>
      </c>
      <c r="W151">
        <v>2028</v>
      </c>
      <c r="X151">
        <v>96</v>
      </c>
      <c r="Y151">
        <v>2020</v>
      </c>
      <c r="Z151">
        <v>2029</v>
      </c>
      <c r="AD151">
        <v>91</v>
      </c>
      <c r="AE151">
        <v>2023</v>
      </c>
      <c r="AF151">
        <v>2035</v>
      </c>
      <c r="AI151">
        <f>VLOOKUP(C151,Koordinaten!$A:$C,2,FALSE)</f>
        <v>12.4853384</v>
      </c>
      <c r="AJ151">
        <f>VLOOKUP(C151,Koordinaten!$A:$C,3,FALSE)</f>
        <v>41.894801999999999</v>
      </c>
      <c r="AK151">
        <f>IF(ISBLANK($D151),VLOOKUP(C151,Koordinaten!$A:$C,2,FALSE),VLOOKUP($D151,Koordinaten!$F:$H,2,FALSE))</f>
        <v>11.2555757</v>
      </c>
      <c r="AL151">
        <f>IF(ISBLANK($D151),VLOOKUP(C151,Koordinaten!$A:$C,3,FALSE),VLOOKUP($D151,Koordinaten!$F:$H,3,FALSE))</f>
        <v>43.769871199999997</v>
      </c>
      <c r="AM151" t="str">
        <f t="shared" si="417"/>
        <v>41,894802;12,4853384</v>
      </c>
      <c r="AN151" t="str">
        <f t="shared" si="418"/>
        <v>43,7698712;11,2555757</v>
      </c>
      <c r="AO151">
        <f t="shared" si="455"/>
        <v>2028</v>
      </c>
      <c r="AP151" s="50">
        <v>44099</v>
      </c>
      <c r="AQ151" t="s">
        <v>1452</v>
      </c>
    </row>
    <row r="152" spans="1:43" x14ac:dyDescent="0.15">
      <c r="A152" s="2" t="s">
        <v>42</v>
      </c>
      <c r="B152" s="22">
        <v>2012</v>
      </c>
      <c r="C152" s="2" t="s">
        <v>22</v>
      </c>
      <c r="D152" s="2" t="s">
        <v>1257</v>
      </c>
      <c r="E152" s="2">
        <v>1</v>
      </c>
      <c r="F152" s="2">
        <v>1</v>
      </c>
      <c r="G152" s="3" t="s">
        <v>1170</v>
      </c>
      <c r="H152" s="3" t="s">
        <v>1458</v>
      </c>
      <c r="I152" s="3" t="s">
        <v>20</v>
      </c>
      <c r="J152" s="2" t="str">
        <f t="shared" si="450"/>
        <v>2017/2017/-/2019/-</v>
      </c>
      <c r="K152" s="2" t="str">
        <f t="shared" si="451"/>
        <v>2026/2025/-/2034/-</v>
      </c>
      <c r="L152" s="4"/>
      <c r="M152" s="2">
        <v>2020</v>
      </c>
      <c r="N152" s="2" t="str">
        <f t="shared" si="452"/>
        <v>91/97/-/93,3</v>
      </c>
      <c r="O152" s="2" t="s">
        <v>1170</v>
      </c>
      <c r="P152" s="2" t="s">
        <v>1455</v>
      </c>
      <c r="Q152" s="8"/>
      <c r="R152" s="8"/>
      <c r="S152" s="9">
        <f t="shared" si="453"/>
        <v>0</v>
      </c>
      <c r="T152" s="10">
        <f t="shared" si="454"/>
        <v>0</v>
      </c>
      <c r="U152" s="3">
        <v>91</v>
      </c>
      <c r="V152">
        <v>2017</v>
      </c>
      <c r="W152">
        <v>2026</v>
      </c>
      <c r="X152">
        <v>97</v>
      </c>
      <c r="Y152">
        <v>2017</v>
      </c>
      <c r="Z152">
        <v>2025</v>
      </c>
      <c r="AD152">
        <v>93.3</v>
      </c>
      <c r="AE152">
        <v>2019</v>
      </c>
      <c r="AF152">
        <v>2034</v>
      </c>
      <c r="AI152">
        <f>VLOOKUP(C152,Koordinaten!$A:$C,2,FALSE)</f>
        <v>12.4853384</v>
      </c>
      <c r="AJ152">
        <f>VLOOKUP(C152,Koordinaten!$A:$C,3,FALSE)</f>
        <v>41.894801999999999</v>
      </c>
      <c r="AK152">
        <f>IF(ISBLANK($D152),VLOOKUP(C152,Koordinaten!$A:$C,2,FALSE),VLOOKUP($D152,Koordinaten!$F:$H,2,FALSE))</f>
        <v>11.2555757</v>
      </c>
      <c r="AL152">
        <f>IF(ISBLANK($D152),VLOOKUP(C152,Koordinaten!$A:$C,3,FALSE),VLOOKUP($D152,Koordinaten!$F:$H,3,FALSE))</f>
        <v>43.769871199999997</v>
      </c>
      <c r="AM152" t="str">
        <f t="shared" si="417"/>
        <v>41,894802;12,4853384</v>
      </c>
      <c r="AN152" t="str">
        <f t="shared" si="418"/>
        <v>43,7698712;11,2555757</v>
      </c>
      <c r="AO152">
        <f t="shared" si="455"/>
        <v>2025</v>
      </c>
      <c r="AP152" s="50">
        <v>44099</v>
      </c>
      <c r="AQ152" t="s">
        <v>1452</v>
      </c>
    </row>
    <row r="153" spans="1:43" x14ac:dyDescent="0.15">
      <c r="A153" s="2" t="s">
        <v>42</v>
      </c>
      <c r="B153" s="22">
        <v>2015</v>
      </c>
      <c r="C153" s="2" t="s">
        <v>22</v>
      </c>
      <c r="D153" s="2" t="s">
        <v>1257</v>
      </c>
      <c r="E153" s="2">
        <v>3</v>
      </c>
      <c r="F153" s="2">
        <v>3</v>
      </c>
      <c r="G153" s="3" t="s">
        <v>1170</v>
      </c>
      <c r="H153" s="3" t="s">
        <v>1172</v>
      </c>
      <c r="I153" s="3" t="s">
        <v>20</v>
      </c>
      <c r="J153" s="2" t="str">
        <f t="shared" si="450"/>
        <v>2021/2022/-/2023/-</v>
      </c>
      <c r="K153" s="2" t="str">
        <f t="shared" si="451"/>
        <v>2040/2036/-/2034/-</v>
      </c>
      <c r="L153" s="4"/>
      <c r="M153" s="2">
        <v>2020</v>
      </c>
      <c r="N153" s="2" t="str">
        <f t="shared" si="452"/>
        <v>95/95/-/-</v>
      </c>
      <c r="O153" s="2" t="s">
        <v>1170</v>
      </c>
      <c r="P153" s="2" t="s">
        <v>1455</v>
      </c>
      <c r="Q153" s="8"/>
      <c r="R153" s="8"/>
      <c r="S153" s="9">
        <f t="shared" si="453"/>
        <v>0</v>
      </c>
      <c r="T153" s="10">
        <f t="shared" si="454"/>
        <v>0</v>
      </c>
      <c r="U153" s="3">
        <v>95</v>
      </c>
      <c r="V153">
        <v>2021</v>
      </c>
      <c r="W153">
        <v>2040</v>
      </c>
      <c r="X153">
        <v>95</v>
      </c>
      <c r="Y153">
        <v>2022</v>
      </c>
      <c r="Z153">
        <v>2036</v>
      </c>
      <c r="AD153"/>
      <c r="AE153">
        <v>2023</v>
      </c>
      <c r="AF153">
        <v>2034</v>
      </c>
      <c r="AI153">
        <f>VLOOKUP(C153,Koordinaten!$A:$C,2,FALSE)</f>
        <v>12.4853384</v>
      </c>
      <c r="AJ153">
        <f>VLOOKUP(C153,Koordinaten!$A:$C,3,FALSE)</f>
        <v>41.894801999999999</v>
      </c>
      <c r="AK153">
        <f>IF(ISBLANK($D153),VLOOKUP(C153,Koordinaten!$A:$C,2,FALSE),VLOOKUP($D153,Koordinaten!$F:$H,2,FALSE))</f>
        <v>11.2555757</v>
      </c>
      <c r="AL153">
        <f>IF(ISBLANK($D153),VLOOKUP(C153,Koordinaten!$A:$C,3,FALSE),VLOOKUP($D153,Koordinaten!$F:$H,3,FALSE))</f>
        <v>43.769871199999997</v>
      </c>
      <c r="AM153" t="str">
        <f t="shared" si="417"/>
        <v>41,894802;12,4853384</v>
      </c>
      <c r="AN153" t="str">
        <f t="shared" si="418"/>
        <v>43,7698712;11,2555757</v>
      </c>
      <c r="AO153">
        <f t="shared" si="455"/>
        <v>2034</v>
      </c>
      <c r="AP153" s="50">
        <v>44099</v>
      </c>
      <c r="AQ153" t="s">
        <v>1437</v>
      </c>
    </row>
    <row r="154" spans="1:43" x14ac:dyDescent="0.15">
      <c r="A154" s="2" t="s">
        <v>16</v>
      </c>
      <c r="B154" s="22">
        <v>2016</v>
      </c>
      <c r="C154" s="2" t="s">
        <v>22</v>
      </c>
      <c r="D154" s="2" t="s">
        <v>1257</v>
      </c>
      <c r="E154" s="2">
        <v>1</v>
      </c>
      <c r="F154" s="2">
        <v>1</v>
      </c>
      <c r="G154" s="2" t="s">
        <v>1034</v>
      </c>
      <c r="H154" s="3" t="s">
        <v>1580</v>
      </c>
      <c r="I154" s="3" t="s">
        <v>199</v>
      </c>
      <c r="J154" s="2" t="str">
        <f t="shared" si="450"/>
        <v>-/2019/-/2022/-</v>
      </c>
      <c r="K154" s="2" t="str">
        <f t="shared" si="451"/>
        <v>-/2035/-/2035/-</v>
      </c>
      <c r="L154" s="4"/>
      <c r="M154" s="2">
        <v>2020</v>
      </c>
      <c r="N154" s="2" t="str">
        <f t="shared" si="452"/>
        <v>-/94/-/90</v>
      </c>
      <c r="O154" s="2" t="s">
        <v>1456</v>
      </c>
      <c r="P154" s="2" t="s">
        <v>1455</v>
      </c>
      <c r="Q154" s="8"/>
      <c r="R154" s="8"/>
      <c r="S154" s="9">
        <f t="shared" si="453"/>
        <v>0</v>
      </c>
      <c r="T154" s="10">
        <f t="shared" si="454"/>
        <v>0</v>
      </c>
      <c r="U154" s="3"/>
      <c r="X154">
        <v>94</v>
      </c>
      <c r="Y154">
        <v>2019</v>
      </c>
      <c r="Z154">
        <v>2035</v>
      </c>
      <c r="AD154">
        <v>90</v>
      </c>
      <c r="AE154">
        <v>2022</v>
      </c>
      <c r="AF154">
        <v>2035</v>
      </c>
      <c r="AI154">
        <f>VLOOKUP(C154,Koordinaten!$A:$C,2,FALSE)</f>
        <v>12.4853384</v>
      </c>
      <c r="AJ154">
        <f>VLOOKUP(C154,Koordinaten!$A:$C,3,FALSE)</f>
        <v>41.894801999999999</v>
      </c>
      <c r="AK154">
        <f>IF(ISBLANK($D154),VLOOKUP(C154,Koordinaten!$A:$C,2,FALSE),VLOOKUP($D154,Koordinaten!$F:$H,2,FALSE))</f>
        <v>11.2555757</v>
      </c>
      <c r="AL154">
        <f>IF(ISBLANK($D154),VLOOKUP(C154,Koordinaten!$A:$C,3,FALSE),VLOOKUP($D154,Koordinaten!$F:$H,3,FALSE))</f>
        <v>43.769871199999997</v>
      </c>
      <c r="AM154" t="str">
        <f t="shared" si="417"/>
        <v>41,894802;12,4853384</v>
      </c>
      <c r="AN154" t="str">
        <f t="shared" si="418"/>
        <v>43,7698712;11,2555757</v>
      </c>
      <c r="AO154">
        <f t="shared" si="455"/>
        <v>2035</v>
      </c>
      <c r="AP154" s="50">
        <v>44302</v>
      </c>
      <c r="AQ154" t="s">
        <v>1579</v>
      </c>
    </row>
    <row r="155" spans="1:43" x14ac:dyDescent="0.15">
      <c r="A155" s="2" t="s">
        <v>42</v>
      </c>
      <c r="B155" s="22">
        <v>2017</v>
      </c>
      <c r="C155" s="2" t="s">
        <v>22</v>
      </c>
      <c r="D155" s="2" t="s">
        <v>1257</v>
      </c>
      <c r="E155" s="2">
        <v>12</v>
      </c>
      <c r="F155" s="2">
        <v>6</v>
      </c>
      <c r="G155" s="2" t="s">
        <v>1034</v>
      </c>
      <c r="H155" s="3" t="s">
        <v>1457</v>
      </c>
      <c r="I155" s="3" t="s">
        <v>20</v>
      </c>
      <c r="J155" s="2" t="str">
        <f t="shared" ref="J155" si="456">CONCATENATE(IF(ISBLANK(V155),"-",V155),"/",IF(ISBLANK(Y155),"-",Y155),"/",IF(ISBLANK(AB155),"-",AB155),"/",IF(ISBLANK(AE155),"-",AE155),"/",IF(ISBLANK(AG155),"-",AG155))</f>
        <v>-/-/-/-/-</v>
      </c>
      <c r="K155" s="2" t="str">
        <f t="shared" ref="K155" si="457">CONCATENATE(IF(ISBLANK(W155),"-",W155),"/",IF(ISBLANK(Z155),"-",Z155),"/",IF(ISBLANK(AC155),"-",AC155),"/",IF(ISBLANK(AF155),"-",AF155),"/",IF(ISBLANK(AH155),"-",AH155))</f>
        <v>-/-/-/-/-</v>
      </c>
      <c r="L155" s="4"/>
      <c r="M155" s="2">
        <v>2020</v>
      </c>
      <c r="N155" s="2" t="str">
        <f t="shared" ref="N155" si="458">CONCATENATE(IF(ISBLANK(U155),"-",U155),"/",IF(ISBLANK(X155),"-",X155),"/",IF(ISBLANK(AA155),"-",AA155),"/",IF(ISBLANK(AD155),"-",AD155))</f>
        <v>-/-/-/-</v>
      </c>
      <c r="O155" s="2" t="s">
        <v>1456</v>
      </c>
      <c r="P155" s="2" t="s">
        <v>1455</v>
      </c>
      <c r="Q155" s="8"/>
      <c r="R155" s="8"/>
      <c r="S155" s="9">
        <f t="shared" ref="S155" si="459">L155*E155</f>
        <v>0</v>
      </c>
      <c r="T155" s="10">
        <f t="shared" ref="T155" si="460">F155*L155</f>
        <v>0</v>
      </c>
      <c r="U155" s="3"/>
      <c r="AD155"/>
      <c r="AI155">
        <f>VLOOKUP(C155,Koordinaten!$A:$C,2,FALSE)</f>
        <v>12.4853384</v>
      </c>
      <c r="AJ155">
        <f>VLOOKUP(C155,Koordinaten!$A:$C,3,FALSE)</f>
        <v>41.894801999999999</v>
      </c>
      <c r="AK155">
        <f>IF(ISBLANK($D155),VLOOKUP(C155,Koordinaten!$A:$C,2,FALSE),VLOOKUP($D155,Koordinaten!$F:$H,2,FALSE))</f>
        <v>11.2555757</v>
      </c>
      <c r="AL155">
        <f>IF(ISBLANK($D155),VLOOKUP(C155,Koordinaten!$A:$C,3,FALSE),VLOOKUP($D155,Koordinaten!$F:$H,3,FALSE))</f>
        <v>43.769871199999997</v>
      </c>
      <c r="AM155" t="str">
        <f t="shared" si="417"/>
        <v>41,894802;12,4853384</v>
      </c>
      <c r="AN155" t="str">
        <f t="shared" si="418"/>
        <v>43,7698712;11,2555757</v>
      </c>
      <c r="AO155">
        <f t="shared" ref="AO155" si="461">MIN(IF(ISBLANK(W155),9999,W155),IF(ISBLANK(Z155),9999,Z155),IF(ISBLANK(AC155),9999,AC155),IF(ISBLANK(AF155),9999,AF155),IF(ISBLANK(AH155),9999,AH155))</f>
        <v>9999</v>
      </c>
      <c r="AP155" s="50">
        <v>44099</v>
      </c>
      <c r="AQ155" t="s">
        <v>1659</v>
      </c>
    </row>
    <row r="156" spans="1:43" x14ac:dyDescent="0.15">
      <c r="A156" s="2" t="s">
        <v>37</v>
      </c>
      <c r="B156" s="22">
        <v>2008</v>
      </c>
      <c r="C156" s="2" t="s">
        <v>22</v>
      </c>
      <c r="D156" s="2" t="s">
        <v>1257</v>
      </c>
      <c r="E156" s="2">
        <v>1</v>
      </c>
      <c r="F156" s="2">
        <v>1</v>
      </c>
      <c r="G156" s="3" t="s">
        <v>1038</v>
      </c>
      <c r="H156" s="3" t="s">
        <v>462</v>
      </c>
      <c r="I156" s="3" t="s">
        <v>199</v>
      </c>
      <c r="J156" s="2" t="str">
        <f t="shared" ref="J156" si="462">CONCATENATE(IF(ISBLANK(V156),"-",V156),"/",IF(ISBLANK(Y156),"-",Y156),"/",IF(ISBLANK(AB156),"-",AB156),"/",IF(ISBLANK(AE156),"-",AE156),"/",IF(ISBLANK(AG156),"-",AG156))</f>
        <v>-/-/-/2020/-</v>
      </c>
      <c r="K156" s="2" t="str">
        <f t="shared" ref="K156" si="463">CONCATENATE(IF(ISBLANK(W156),"-",W156),"/",IF(ISBLANK(Z156),"-",Z156),"/",IF(ISBLANK(AC156),"-",AC156),"/",IF(ISBLANK(AF156),"-",AF156),"/",IF(ISBLANK(AH156),"-",AH156))</f>
        <v>-/-/-/2034/-</v>
      </c>
      <c r="L156" s="4"/>
      <c r="M156" s="2">
        <v>2020</v>
      </c>
      <c r="N156" s="2" t="str">
        <f t="shared" ref="N156" si="464">CONCATENATE(IF(ISBLANK(U156),"-",U156),"/",IF(ISBLANK(X156),"-",X156),"/",IF(ISBLANK(AA156),"-",AA156),"/",IF(ISBLANK(AD156),"-",AD156))</f>
        <v>-/-/-/95</v>
      </c>
      <c r="O156" s="2" t="s">
        <v>1038</v>
      </c>
      <c r="P156" s="2" t="s">
        <v>1455</v>
      </c>
      <c r="Q156" s="8"/>
      <c r="R156" s="8"/>
      <c r="S156" s="9">
        <f t="shared" ref="S156" si="465">L156*E156</f>
        <v>0</v>
      </c>
      <c r="T156" s="10">
        <f t="shared" ref="T156" si="466">F156*L156</f>
        <v>0</v>
      </c>
      <c r="U156" s="3"/>
      <c r="AD156">
        <v>95</v>
      </c>
      <c r="AE156">
        <v>2020</v>
      </c>
      <c r="AF156">
        <v>2034</v>
      </c>
      <c r="AI156">
        <f>VLOOKUP(C156,Koordinaten!$A:$C,2,FALSE)</f>
        <v>12.4853384</v>
      </c>
      <c r="AJ156">
        <f>VLOOKUP(C156,Koordinaten!$A:$C,3,FALSE)</f>
        <v>41.894801999999999</v>
      </c>
      <c r="AK156">
        <f>IF(ISBLANK($D156),VLOOKUP(C156,Koordinaten!$A:$C,2,FALSE),VLOOKUP($D156,Koordinaten!$F:$H,2,FALSE))</f>
        <v>11.2555757</v>
      </c>
      <c r="AL156">
        <f>IF(ISBLANK($D156),VLOOKUP(C156,Koordinaten!$A:$C,3,FALSE),VLOOKUP($D156,Koordinaten!$F:$H,3,FALSE))</f>
        <v>43.769871199999997</v>
      </c>
      <c r="AM156" t="str">
        <f t="shared" si="417"/>
        <v>41,894802;12,4853384</v>
      </c>
      <c r="AN156" t="str">
        <f t="shared" si="418"/>
        <v>43,7698712;11,2555757</v>
      </c>
      <c r="AO156">
        <f t="shared" ref="AO156" si="467">MIN(IF(ISBLANK(W156),9999,W156),IF(ISBLANK(Z156),9999,Z156),IF(ISBLANK(AC156),9999,AC156),IF(ISBLANK(AF156),9999,AF156),IF(ISBLANK(AH156),9999,AH156))</f>
        <v>2034</v>
      </c>
      <c r="AP156" s="50">
        <v>44099</v>
      </c>
      <c r="AQ156" t="s">
        <v>1437</v>
      </c>
    </row>
    <row r="157" spans="1:43" x14ac:dyDescent="0.15">
      <c r="A157" s="2" t="s">
        <v>42</v>
      </c>
      <c r="B157" s="22">
        <v>2017</v>
      </c>
      <c r="C157" s="2" t="s">
        <v>22</v>
      </c>
      <c r="D157" s="2" t="s">
        <v>1257</v>
      </c>
      <c r="E157" s="2">
        <v>12</v>
      </c>
      <c r="F157" s="2">
        <v>6</v>
      </c>
      <c r="G157" s="3" t="s">
        <v>1038</v>
      </c>
      <c r="H157" s="3" t="s">
        <v>540</v>
      </c>
      <c r="I157" s="3" t="s">
        <v>199</v>
      </c>
      <c r="J157" s="2" t="str">
        <f t="shared" ref="J157:J158" si="468">CONCATENATE(IF(ISBLANK(V157),"-",V157),"/",IF(ISBLANK(Y157),"-",Y157),"/",IF(ISBLANK(AB157),"-",AB157),"/",IF(ISBLANK(AE157),"-",AE157),"/",IF(ISBLANK(AG157),"-",AG157))</f>
        <v>2020/-/-/2021/-</v>
      </c>
      <c r="K157" s="2" t="str">
        <f t="shared" ref="K157:K158" si="469">CONCATENATE(IF(ISBLANK(W157),"-",W157),"/",IF(ISBLANK(Z157),"-",Z157),"/",IF(ISBLANK(AC157),"-",AC157),"/",IF(ISBLANK(AF157),"-",AF157),"/",IF(ISBLANK(AH157),"-",AH157))</f>
        <v>2026/-/-/2029/-</v>
      </c>
      <c r="L157" s="4"/>
      <c r="M157" s="2">
        <v>2020</v>
      </c>
      <c r="N157" s="2" t="str">
        <f t="shared" ref="N157:N158" si="470">CONCATENATE(IF(ISBLANK(U157),"-",U157),"/",IF(ISBLANK(X157),"-",X157),"/",IF(ISBLANK(AA157),"-",AA157),"/",IF(ISBLANK(AD157),"-",AD157))</f>
        <v>91/-/-/90,1</v>
      </c>
      <c r="O157" s="2" t="s">
        <v>1038</v>
      </c>
      <c r="P157" s="2" t="s">
        <v>1455</v>
      </c>
      <c r="Q157" s="8"/>
      <c r="R157" s="8"/>
      <c r="S157" s="9">
        <f t="shared" ref="S157:S158" si="471">L157*E157</f>
        <v>0</v>
      </c>
      <c r="T157" s="10">
        <f t="shared" ref="T157:T158" si="472">F157*L157</f>
        <v>0</v>
      </c>
      <c r="U157" s="3">
        <v>91</v>
      </c>
      <c r="V157">
        <v>2020</v>
      </c>
      <c r="W157">
        <v>2026</v>
      </c>
      <c r="AD157">
        <v>90.1</v>
      </c>
      <c r="AE157">
        <v>2021</v>
      </c>
      <c r="AF157">
        <v>2029</v>
      </c>
      <c r="AI157">
        <f>VLOOKUP(C157,Koordinaten!$A:$C,2,FALSE)</f>
        <v>12.4853384</v>
      </c>
      <c r="AJ157">
        <f>VLOOKUP(C157,Koordinaten!$A:$C,3,FALSE)</f>
        <v>41.894801999999999</v>
      </c>
      <c r="AK157">
        <f>IF(ISBLANK($D157),VLOOKUP(C157,Koordinaten!$A:$C,2,FALSE),VLOOKUP($D157,Koordinaten!$F:$H,2,FALSE))</f>
        <v>11.2555757</v>
      </c>
      <c r="AL157">
        <f>IF(ISBLANK($D157),VLOOKUP(C157,Koordinaten!$A:$C,3,FALSE),VLOOKUP($D157,Koordinaten!$F:$H,3,FALSE))</f>
        <v>43.769871199999997</v>
      </c>
      <c r="AM157" t="str">
        <f t="shared" si="417"/>
        <v>41,894802;12,4853384</v>
      </c>
      <c r="AN157" t="str">
        <f t="shared" si="418"/>
        <v>43,7698712;11,2555757</v>
      </c>
      <c r="AO157">
        <f t="shared" ref="AO157:AO158" si="473">MIN(IF(ISBLANK(W157),9999,W157),IF(ISBLANK(Z157),9999,Z157),IF(ISBLANK(AC157),9999,AC157),IF(ISBLANK(AF157),9999,AF157),IF(ISBLANK(AH157),9999,AH157))</f>
        <v>2026</v>
      </c>
      <c r="AP157" s="50">
        <v>44099</v>
      </c>
      <c r="AQ157" t="s">
        <v>1659</v>
      </c>
    </row>
    <row r="158" spans="1:43" x14ac:dyDescent="0.15">
      <c r="A158" s="2" t="s">
        <v>42</v>
      </c>
      <c r="B158" s="22">
        <v>2009</v>
      </c>
      <c r="C158" s="2" t="s">
        <v>22</v>
      </c>
      <c r="D158" s="2" t="s">
        <v>1257</v>
      </c>
      <c r="E158" s="2">
        <v>3</v>
      </c>
      <c r="F158" s="2"/>
      <c r="G158" s="3" t="s">
        <v>1038</v>
      </c>
      <c r="H158" s="3" t="s">
        <v>1180</v>
      </c>
      <c r="I158" s="3" t="s">
        <v>984</v>
      </c>
      <c r="J158" s="2" t="str">
        <f t="shared" si="468"/>
        <v>2014/2014/-/2015/-</v>
      </c>
      <c r="K158" s="2" t="str">
        <f t="shared" si="469"/>
        <v>2024/2024/-/2023/-</v>
      </c>
      <c r="L158" s="4"/>
      <c r="M158" s="2">
        <v>2020</v>
      </c>
      <c r="N158" s="2" t="str">
        <f t="shared" si="470"/>
        <v>91/92/-/90</v>
      </c>
      <c r="O158" s="2" t="s">
        <v>1038</v>
      </c>
      <c r="P158" s="2" t="s">
        <v>1455</v>
      </c>
      <c r="Q158" s="8"/>
      <c r="R158" s="8"/>
      <c r="S158" s="9">
        <f t="shared" si="471"/>
        <v>0</v>
      </c>
      <c r="T158" s="10">
        <f t="shared" si="472"/>
        <v>0</v>
      </c>
      <c r="U158" s="3">
        <v>91</v>
      </c>
      <c r="V158">
        <v>2014</v>
      </c>
      <c r="W158">
        <v>2024</v>
      </c>
      <c r="X158">
        <v>92</v>
      </c>
      <c r="Y158">
        <v>2014</v>
      </c>
      <c r="Z158">
        <v>2024</v>
      </c>
      <c r="AD158">
        <v>90</v>
      </c>
      <c r="AE158">
        <v>2015</v>
      </c>
      <c r="AF158">
        <v>2023</v>
      </c>
      <c r="AI158">
        <f>VLOOKUP(C158,Koordinaten!$A:$C,2,FALSE)</f>
        <v>12.4853384</v>
      </c>
      <c r="AJ158">
        <f>VLOOKUP(C158,Koordinaten!$A:$C,3,FALSE)</f>
        <v>41.894801999999999</v>
      </c>
      <c r="AK158">
        <f>IF(ISBLANK($D158),VLOOKUP(C158,Koordinaten!$A:$C,2,FALSE),VLOOKUP($D158,Koordinaten!$F:$H,2,FALSE))</f>
        <v>11.2555757</v>
      </c>
      <c r="AL158">
        <f>IF(ISBLANK($D158),VLOOKUP(C158,Koordinaten!$A:$C,3,FALSE),VLOOKUP($D158,Koordinaten!$F:$H,3,FALSE))</f>
        <v>43.769871199999997</v>
      </c>
      <c r="AM158" t="str">
        <f t="shared" si="417"/>
        <v>41,894802;12,4853384</v>
      </c>
      <c r="AN158" t="str">
        <f t="shared" si="418"/>
        <v>43,7698712;11,2555757</v>
      </c>
      <c r="AO158">
        <f t="shared" si="473"/>
        <v>2023</v>
      </c>
      <c r="AP158" s="50">
        <v>44099</v>
      </c>
      <c r="AQ158" t="s">
        <v>1437</v>
      </c>
    </row>
    <row r="159" spans="1:43" x14ac:dyDescent="0.15">
      <c r="A159" s="2" t="s">
        <v>42</v>
      </c>
      <c r="B159" s="22">
        <v>2016</v>
      </c>
      <c r="C159" s="2" t="s">
        <v>22</v>
      </c>
      <c r="D159" s="2" t="s">
        <v>1257</v>
      </c>
      <c r="E159" s="2">
        <v>2</v>
      </c>
      <c r="F159" s="2">
        <v>2</v>
      </c>
      <c r="G159" s="3" t="s">
        <v>1038</v>
      </c>
      <c r="H159" s="3" t="s">
        <v>1039</v>
      </c>
      <c r="I159" s="3" t="s">
        <v>199</v>
      </c>
      <c r="J159" s="2" t="str">
        <f t="shared" ref="J159" si="474">CONCATENATE(IF(ISBLANK(V159),"-",V159),"/",IF(ISBLANK(Y159),"-",Y159),"/",IF(ISBLANK(AB159),"-",AB159),"/",IF(ISBLANK(AE159),"-",AE159),"/",IF(ISBLANK(AG159),"-",AG159))</f>
        <v>2020/2021/-/2024/-</v>
      </c>
      <c r="K159" s="2" t="str">
        <f t="shared" ref="K159" si="475">CONCATENATE(IF(ISBLANK(W159),"-",W159),"/",IF(ISBLANK(Z159),"-",Z159),"/",IF(ISBLANK(AC159),"-",AC159),"/",IF(ISBLANK(AF159),"-",AF159),"/",IF(ISBLANK(AH159),"-",AH159))</f>
        <v>2050/2040/-/2043/-</v>
      </c>
      <c r="L159" s="4"/>
      <c r="M159" s="2">
        <v>2020</v>
      </c>
      <c r="N159" s="2" t="str">
        <f t="shared" ref="N159" si="476">CONCATENATE(IF(ISBLANK(U159),"-",U159),"/",IF(ISBLANK(X159),"-",X159),"/",IF(ISBLANK(AA159),"-",AA159),"/",IF(ISBLANK(AD159),"-",AD159))</f>
        <v>100/97/-/94,9</v>
      </c>
      <c r="O159" s="2" t="s">
        <v>1038</v>
      </c>
      <c r="P159" s="2" t="s">
        <v>1455</v>
      </c>
      <c r="Q159" s="8"/>
      <c r="R159" s="8"/>
      <c r="S159" s="9">
        <f t="shared" ref="S159" si="477">L159*E159</f>
        <v>0</v>
      </c>
      <c r="T159" s="10">
        <f t="shared" ref="T159" si="478">F159*L159</f>
        <v>0</v>
      </c>
      <c r="U159" s="3">
        <v>100</v>
      </c>
      <c r="V159">
        <v>2020</v>
      </c>
      <c r="W159">
        <v>2050</v>
      </c>
      <c r="X159">
        <v>97</v>
      </c>
      <c r="Y159">
        <v>2021</v>
      </c>
      <c r="Z159">
        <v>2040</v>
      </c>
      <c r="AD159">
        <v>94.9</v>
      </c>
      <c r="AE159">
        <v>2024</v>
      </c>
      <c r="AF159">
        <v>2043</v>
      </c>
      <c r="AI159">
        <f>VLOOKUP(C159,Koordinaten!$A:$C,2,FALSE)</f>
        <v>12.4853384</v>
      </c>
      <c r="AJ159">
        <f>VLOOKUP(C159,Koordinaten!$A:$C,3,FALSE)</f>
        <v>41.894801999999999</v>
      </c>
      <c r="AK159">
        <f>IF(ISBLANK($D159),VLOOKUP(C159,Koordinaten!$A:$C,2,FALSE),VLOOKUP($D159,Koordinaten!$F:$H,2,FALSE))</f>
        <v>11.2555757</v>
      </c>
      <c r="AL159">
        <f>IF(ISBLANK($D159),VLOOKUP(C159,Koordinaten!$A:$C,3,FALSE),VLOOKUP($D159,Koordinaten!$F:$H,3,FALSE))</f>
        <v>43.769871199999997</v>
      </c>
      <c r="AM159" t="str">
        <f t="shared" si="417"/>
        <v>41,894802;12,4853384</v>
      </c>
      <c r="AN159" t="str">
        <f t="shared" si="418"/>
        <v>43,7698712;11,2555757</v>
      </c>
      <c r="AO159">
        <f t="shared" ref="AO159" si="479">MIN(IF(ISBLANK(W159),9999,W159),IF(ISBLANK(Z159),9999,Z159),IF(ISBLANK(AC159),9999,AC159),IF(ISBLANK(AF159),9999,AF159),IF(ISBLANK(AH159),9999,AH159))</f>
        <v>2040</v>
      </c>
      <c r="AP159" s="50">
        <v>44099</v>
      </c>
      <c r="AQ159">
        <v>12</v>
      </c>
    </row>
    <row r="160" spans="1:43" x14ac:dyDescent="0.15">
      <c r="A160" s="2" t="s">
        <v>16</v>
      </c>
      <c r="B160" s="22">
        <v>2016</v>
      </c>
      <c r="C160" s="2" t="s">
        <v>22</v>
      </c>
      <c r="D160" s="2" t="s">
        <v>1257</v>
      </c>
      <c r="E160" s="2">
        <v>1</v>
      </c>
      <c r="F160" s="2">
        <v>1</v>
      </c>
      <c r="G160" s="3" t="s">
        <v>1038</v>
      </c>
      <c r="H160" s="3" t="s">
        <v>1169</v>
      </c>
      <c r="I160" s="3" t="s">
        <v>199</v>
      </c>
      <c r="J160" s="2" t="str">
        <f t="shared" ref="J160" si="480">CONCATENATE(IF(ISBLANK(V160),"-",V160),"/",IF(ISBLANK(Y160),"-",Y160),"/",IF(ISBLANK(AB160),"-",AB160),"/",IF(ISBLANK(AE160),"-",AE160),"/",IF(ISBLANK(AG160),"-",AG160))</f>
        <v>2022/2021/-/2022/-</v>
      </c>
      <c r="K160" s="2" t="str">
        <f t="shared" ref="K160" si="481">CONCATENATE(IF(ISBLANK(W160),"-",W160),"/",IF(ISBLANK(Z160),"-",Z160),"/",IF(ISBLANK(AC160),"-",AC160),"/",IF(ISBLANK(AF160),"-",AF160),"/",IF(ISBLANK(AH160),"-",AH160))</f>
        <v>2050/2038/-/2043/-</v>
      </c>
      <c r="L160" s="4"/>
      <c r="M160" s="2">
        <v>2020</v>
      </c>
      <c r="N160" s="2" t="str">
        <f t="shared" ref="N160" si="482">CONCATENATE(IF(ISBLANK(U160),"-",U160),"/",IF(ISBLANK(X160),"-",X160),"/",IF(ISBLANK(AA160),"-",AA160),"/",IF(ISBLANK(AD160),"-",AD160))</f>
        <v>98/94/-/92,8</v>
      </c>
      <c r="O160" s="2" t="s">
        <v>1038</v>
      </c>
      <c r="P160" s="2" t="s">
        <v>1455</v>
      </c>
      <c r="Q160" s="8"/>
      <c r="R160" s="8"/>
      <c r="S160" s="9">
        <f t="shared" ref="S160" si="483">L160*E160</f>
        <v>0</v>
      </c>
      <c r="T160" s="10">
        <f t="shared" ref="T160" si="484">F160*L160</f>
        <v>0</v>
      </c>
      <c r="U160" s="3">
        <v>98</v>
      </c>
      <c r="V160">
        <v>2022</v>
      </c>
      <c r="W160">
        <v>2050</v>
      </c>
      <c r="X160">
        <v>94</v>
      </c>
      <c r="Y160">
        <v>2021</v>
      </c>
      <c r="Z160">
        <v>2038</v>
      </c>
      <c r="AD160">
        <v>92.8</v>
      </c>
      <c r="AE160">
        <v>2022</v>
      </c>
      <c r="AF160">
        <v>2043</v>
      </c>
      <c r="AI160">
        <f>VLOOKUP(C160,Koordinaten!$A:$C,2,FALSE)</f>
        <v>12.4853384</v>
      </c>
      <c r="AJ160">
        <f>VLOOKUP(C160,Koordinaten!$A:$C,3,FALSE)</f>
        <v>41.894801999999999</v>
      </c>
      <c r="AK160">
        <f>IF(ISBLANK($D160),VLOOKUP(C160,Koordinaten!$A:$C,2,FALSE),VLOOKUP($D160,Koordinaten!$F:$H,2,FALSE))</f>
        <v>11.2555757</v>
      </c>
      <c r="AL160">
        <f>IF(ISBLANK($D160),VLOOKUP(C160,Koordinaten!$A:$C,3,FALSE),VLOOKUP($D160,Koordinaten!$F:$H,3,FALSE))</f>
        <v>43.769871199999997</v>
      </c>
      <c r="AM160" t="str">
        <f t="shared" si="417"/>
        <v>41,894802;12,4853384</v>
      </c>
      <c r="AN160" t="str">
        <f t="shared" si="418"/>
        <v>43,7698712;11,2555757</v>
      </c>
      <c r="AO160">
        <f t="shared" ref="AO160" si="485">MIN(IF(ISBLANK(W160),9999,W160),IF(ISBLANK(Z160),9999,Z160),IF(ISBLANK(AC160),9999,AC160),IF(ISBLANK(AF160),9999,AF160),IF(ISBLANK(AH160),9999,AH160))</f>
        <v>2038</v>
      </c>
      <c r="AP160" s="50">
        <v>44302</v>
      </c>
      <c r="AQ160" t="s">
        <v>1578</v>
      </c>
    </row>
    <row r="161" spans="1:43" x14ac:dyDescent="0.15">
      <c r="A161" s="2" t="s">
        <v>42</v>
      </c>
      <c r="B161" s="22">
        <v>2016</v>
      </c>
      <c r="C161" s="2" t="s">
        <v>173</v>
      </c>
      <c r="D161" s="2" t="s">
        <v>1263</v>
      </c>
      <c r="E161" s="2">
        <v>0</v>
      </c>
      <c r="F161" s="2">
        <v>2</v>
      </c>
      <c r="G161" s="3" t="s">
        <v>1441</v>
      </c>
      <c r="H161" s="3" t="s">
        <v>1442</v>
      </c>
      <c r="I161" s="3" t="s">
        <v>20</v>
      </c>
      <c r="J161" s="2" t="str">
        <f>CONCATENATE(IF(ISBLANK(V161),"-",V161),"/",IF(ISBLANK(Y161),"-",Y161),"/",IF(ISBLANK(AB161),"-",AB161),"/",IF(ISBLANK(AE161),"-",AE161),"/",IF(ISBLANK(AG161),"-",AG161))</f>
        <v>-/-/-/-/-</v>
      </c>
      <c r="K161" s="2" t="str">
        <f>CONCATENATE(IF(ISBLANK(W161),"-",W161),"/",IF(ISBLANK(Z161),"-",Z161),"/",IF(ISBLANK(AC161),"-",AC161),"/",IF(ISBLANK(AF161),"-",AF161),"/",IF(ISBLANK(AH161),"-",AH161))</f>
        <v>-/-/-/-/-</v>
      </c>
      <c r="L161" s="12"/>
      <c r="M161" s="2">
        <v>2020</v>
      </c>
      <c r="N161" s="2" t="str">
        <f t="shared" ref="N161" si="486">CONCATENATE(IF(ISBLANK(U161),"-",U161),"/",IF(ISBLANK(X161),"-",X161),"/",IF(ISBLANK(AA161),"-",AA161),"/",IF(ISBLANK(AD161),"-",AD161))</f>
        <v>-/-/-/FS92</v>
      </c>
      <c r="O161" s="2" t="s">
        <v>916</v>
      </c>
      <c r="P161" s="2" t="s">
        <v>1434</v>
      </c>
      <c r="Q161" s="8"/>
      <c r="R161" s="8"/>
      <c r="S161" s="9">
        <f>L161*E161</f>
        <v>0</v>
      </c>
      <c r="T161" s="10">
        <f>F161*L161</f>
        <v>0</v>
      </c>
      <c r="U161" s="3" t="s">
        <v>243</v>
      </c>
      <c r="X161" t="s">
        <v>243</v>
      </c>
      <c r="AA161" t="s">
        <v>243</v>
      </c>
      <c r="AD161" s="2" t="s">
        <v>1320</v>
      </c>
      <c r="AI161">
        <f>VLOOKUP(C161,Koordinaten!$A:$C,2,FALSE)</f>
        <v>16.372504200000002</v>
      </c>
      <c r="AJ161">
        <f>VLOOKUP(C161,Koordinaten!$A:$C,3,FALSE)</f>
        <v>48.208353700000004</v>
      </c>
      <c r="AK161">
        <f>IF(ISBLANK($D161),VLOOKUP(C161,Koordinaten!$A:$C,2,FALSE),VLOOKUP($D161,Koordinaten!$F:$H,2,FALSE))</f>
        <v>16.416666599999999</v>
      </c>
      <c r="AL161">
        <f>IF(ISBLANK($D161),VLOOKUP(C161,Koordinaten!$A:$C,3,FALSE),VLOOKUP($D161,Koordinaten!$F:$H,3,FALSE))</f>
        <v>47.500000100000001</v>
      </c>
      <c r="AM161" t="str">
        <f t="shared" si="417"/>
        <v>48,2083537;16,3725042</v>
      </c>
      <c r="AN161" t="str">
        <f t="shared" si="418"/>
        <v>47,5000001;16,4166666</v>
      </c>
      <c r="AO161">
        <f>MIN(IF(ISBLANK(W161),9999,W161),IF(ISBLANK(Z161),9999,Z161),IF(ISBLANK(AC161),9999,AC161),IF(ISBLANK(AF161),9999,AF161),IF(ISBLANK(AH161),9999,AH161))</f>
        <v>9999</v>
      </c>
      <c r="AP161" s="50">
        <v>44065</v>
      </c>
      <c r="AQ161">
        <v>8</v>
      </c>
    </row>
    <row r="162" spans="1:43" x14ac:dyDescent="0.15">
      <c r="A162" s="2" t="s">
        <v>42</v>
      </c>
      <c r="B162" s="22">
        <v>2015</v>
      </c>
      <c r="C162" s="2" t="s">
        <v>22</v>
      </c>
      <c r="D162" s="2" t="s">
        <v>1271</v>
      </c>
      <c r="E162" s="2">
        <v>0</v>
      </c>
      <c r="F162" s="2"/>
      <c r="G162" s="3" t="s">
        <v>1491</v>
      </c>
      <c r="H162" s="3" t="s">
        <v>1443</v>
      </c>
      <c r="I162" s="3" t="s">
        <v>20</v>
      </c>
      <c r="J162" s="2" t="str">
        <f t="shared" ref="J162:J163" si="487">CONCATENATE(IF(ISBLANK(V162),"-",V162),"/",IF(ISBLANK(Y162),"-",Y162),"/",IF(ISBLANK(AB162),"-",AB162),"/",IF(ISBLANK(AE162),"-",AE162),"/",IF(ISBLANK(AG162),"-",AG162))</f>
        <v>-/-/-/-/-</v>
      </c>
      <c r="K162" s="2" t="str">
        <f t="shared" ref="K162:K163" si="488">CONCATENATE(IF(ISBLANK(W162),"-",W162),"/",IF(ISBLANK(Z162),"-",Z162),"/",IF(ISBLANK(AC162),"-",AC162),"/",IF(ISBLANK(AF162),"-",AF162),"/",IF(ISBLANK(AH162),"-",AH162))</f>
        <v>-/-/-/-/-</v>
      </c>
      <c r="L162" s="12"/>
      <c r="M162" s="2">
        <v>2019</v>
      </c>
      <c r="N162" s="2" t="str">
        <f t="shared" ref="N162:N163" si="489">CONCATENATE(IF(ISBLANK(U162),"-",U162),"/",IF(ISBLANK(X162),"-",X162),"/",IF(ISBLANK(AA162),"-",AA162),"/",IF(ISBLANK(AD162),"-",AD162))</f>
        <v>-/-/-/-</v>
      </c>
      <c r="O162" s="2" t="s">
        <v>106</v>
      </c>
      <c r="P162" s="2" t="s">
        <v>106</v>
      </c>
      <c r="Q162" s="8"/>
      <c r="R162" s="8"/>
      <c r="S162" s="9">
        <f t="shared" ref="S162:S163" si="490">L162*E162</f>
        <v>0</v>
      </c>
      <c r="T162" s="10">
        <f t="shared" ref="T162:T163" si="491">F162*L162</f>
        <v>0</v>
      </c>
      <c r="U162" s="3" t="s">
        <v>243</v>
      </c>
      <c r="X162" t="s">
        <v>243</v>
      </c>
      <c r="AA162" t="s">
        <v>243</v>
      </c>
      <c r="AD162" s="2"/>
      <c r="AI162">
        <f>VLOOKUP(C162,Koordinaten!$A:$C,2,FALSE)</f>
        <v>12.4853384</v>
      </c>
      <c r="AJ162">
        <f>VLOOKUP(C162,Koordinaten!$A:$C,3,FALSE)</f>
        <v>41.894801999999999</v>
      </c>
      <c r="AK162">
        <f>IF(ISBLANK($D162),VLOOKUP(C162,Koordinaten!$A:$C,2,FALSE),VLOOKUP($D162,Koordinaten!$F:$H,2,FALSE))</f>
        <v>9.0977537999999996</v>
      </c>
      <c r="AL162">
        <f>IF(ISBLANK($D162),VLOOKUP(C162,Koordinaten!$A:$C,3,FALSE),VLOOKUP($D162,Koordinaten!$F:$H,3,FALSE))</f>
        <v>40.061604000000003</v>
      </c>
      <c r="AM162" t="str">
        <f t="shared" si="417"/>
        <v>41,894802;12,4853384</v>
      </c>
      <c r="AN162" t="str">
        <f t="shared" si="418"/>
        <v>40,061604;9,0977538</v>
      </c>
      <c r="AO162">
        <f t="shared" ref="AO162:AO163" si="492">MIN(IF(ISBLANK(W162),9999,W162),IF(ISBLANK(Z162),9999,Z162),IF(ISBLANK(AC162),9999,AC162),IF(ISBLANK(AF162),9999,AF162),IF(ISBLANK(AH162),9999,AH162))</f>
        <v>9999</v>
      </c>
      <c r="AP162" s="50">
        <v>44065</v>
      </c>
      <c r="AQ162">
        <v>10</v>
      </c>
    </row>
    <row r="163" spans="1:43" x14ac:dyDescent="0.15">
      <c r="A163" s="2" t="s">
        <v>42</v>
      </c>
      <c r="B163" s="22">
        <v>2015</v>
      </c>
      <c r="C163" s="2" t="s">
        <v>22</v>
      </c>
      <c r="D163" s="2" t="s">
        <v>1258</v>
      </c>
      <c r="E163" s="2">
        <v>0</v>
      </c>
      <c r="F163" s="2"/>
      <c r="G163" s="3" t="s">
        <v>1440</v>
      </c>
      <c r="H163" s="3" t="s">
        <v>179</v>
      </c>
      <c r="I163" s="3" t="s">
        <v>51</v>
      </c>
      <c r="J163" s="2" t="str">
        <f t="shared" si="487"/>
        <v>-/-/-/-/-</v>
      </c>
      <c r="K163" s="2" t="str">
        <f t="shared" si="488"/>
        <v>-/-/-/-/-</v>
      </c>
      <c r="L163" s="12"/>
      <c r="M163" s="2">
        <v>2020</v>
      </c>
      <c r="N163" s="2" t="str">
        <f t="shared" si="489"/>
        <v>-/-/-/-</v>
      </c>
      <c r="O163" s="2" t="s">
        <v>916</v>
      </c>
      <c r="P163" s="2" t="s">
        <v>1434</v>
      </c>
      <c r="Q163" s="8"/>
      <c r="R163" s="8"/>
      <c r="S163" s="9">
        <f t="shared" si="490"/>
        <v>0</v>
      </c>
      <c r="T163" s="10">
        <f t="shared" si="491"/>
        <v>0</v>
      </c>
      <c r="U163" s="3" t="s">
        <v>243</v>
      </c>
      <c r="X163" t="s">
        <v>243</v>
      </c>
      <c r="AA163" t="s">
        <v>243</v>
      </c>
      <c r="AD163" s="2"/>
      <c r="AI163">
        <f>VLOOKUP(C163,Koordinaten!$A:$C,2,FALSE)</f>
        <v>12.4853384</v>
      </c>
      <c r="AJ163">
        <f>VLOOKUP(C163,Koordinaten!$A:$C,3,FALSE)</f>
        <v>41.894801999999999</v>
      </c>
      <c r="AK163">
        <f>IF(ISBLANK($D163),VLOOKUP(C163,Koordinaten!$A:$C,2,FALSE),VLOOKUP($D163,Koordinaten!$F:$H,2,FALSE))</f>
        <v>11.354780099999999</v>
      </c>
      <c r="AL163">
        <f>IF(ISBLANK($D163),VLOOKUP(C163,Koordinaten!$A:$C,3,FALSE),VLOOKUP($D163,Koordinaten!$F:$H,3,FALSE))</f>
        <v>46.498112499999998</v>
      </c>
      <c r="AM163" t="str">
        <f t="shared" si="417"/>
        <v>41,894802;12,4853384</v>
      </c>
      <c r="AN163" t="str">
        <f t="shared" si="418"/>
        <v>46,4981125;11,3547801</v>
      </c>
      <c r="AO163">
        <f t="shared" si="492"/>
        <v>9999</v>
      </c>
      <c r="AP163" s="50">
        <v>44065</v>
      </c>
      <c r="AQ163">
        <v>13</v>
      </c>
    </row>
    <row r="164" spans="1:43" ht="24" x14ac:dyDescent="0.15">
      <c r="A164" s="2" t="s">
        <v>30</v>
      </c>
      <c r="B164" s="22">
        <v>2017</v>
      </c>
      <c r="C164" s="2" t="s">
        <v>99</v>
      </c>
      <c r="D164" s="2" t="s">
        <v>1286</v>
      </c>
      <c r="E164" s="2">
        <v>0</v>
      </c>
      <c r="F164" s="2"/>
      <c r="G164" s="3" t="s">
        <v>1439</v>
      </c>
      <c r="H164" s="3" t="s">
        <v>1454</v>
      </c>
      <c r="I164" s="3" t="s">
        <v>32</v>
      </c>
      <c r="J164" s="2" t="str">
        <f>CONCATENATE(IF(ISBLANK(V164),"-",V164),"/",IF(ISBLANK(Y164),"-",Y164),"/",IF(ISBLANK(AB164),"-",AB164),"/",IF(ISBLANK(AE164),"-",AE164),"/",IF(ISBLANK(AG164),"-",AG164))</f>
        <v>-/-/-/-/-</v>
      </c>
      <c r="K164" s="2" t="str">
        <f>CONCATENATE(IF(ISBLANK(W164),"-",W164),"/",IF(ISBLANK(Z164),"-",Z164),"/",IF(ISBLANK(AC164),"-",AC164),"/",IF(ISBLANK(AF164),"-",AF164),"/",IF(ISBLANK(AH164),"-",AH164))</f>
        <v>-/-/-/-/-</v>
      </c>
      <c r="L164" s="12"/>
      <c r="M164" s="2">
        <v>2020</v>
      </c>
      <c r="N164" s="2" t="str">
        <f t="shared" ref="N164" si="493">CONCATENATE(IF(ISBLANK(U164),"-",U164),"/",IF(ISBLANK(X164),"-",X164),"/",IF(ISBLANK(AA164),"-",AA164),"/",IF(ISBLANK(AD164),"-",AD164))</f>
        <v>-/-/-/-</v>
      </c>
      <c r="O164" s="2" t="s">
        <v>191</v>
      </c>
      <c r="P164" s="2" t="s">
        <v>1434</v>
      </c>
      <c r="Q164" s="8"/>
      <c r="R164" s="8"/>
      <c r="S164" s="9">
        <f>L164*E164</f>
        <v>0</v>
      </c>
      <c r="T164" s="10">
        <f>F164*L164</f>
        <v>0</v>
      </c>
      <c r="U164" s="3" t="s">
        <v>243</v>
      </c>
      <c r="X164" t="s">
        <v>243</v>
      </c>
      <c r="AA164" t="s">
        <v>243</v>
      </c>
      <c r="AD164" s="2"/>
      <c r="AI164">
        <f>VLOOKUP(C164,Koordinaten!$A:$C,2,FALSE)</f>
        <v>13.376935</v>
      </c>
      <c r="AJ164">
        <f>VLOOKUP(C164,Koordinaten!$A:$C,3,FALSE)</f>
        <v>52.516181000000003</v>
      </c>
      <c r="AK164">
        <f>IF(ISBLANK($D164),VLOOKUP(C164,Koordinaten!$A:$C,2,FALSE),VLOOKUP($D164,Koordinaten!$F:$H,2,FALSE))</f>
        <v>7.4396553000000001</v>
      </c>
      <c r="AL164">
        <f>IF(ISBLANK($D164),VLOOKUP(C164,Koordinaten!$A:$C,3,FALSE),VLOOKUP($D164,Koordinaten!$F:$H,3,FALSE))</f>
        <v>49.749734599999996</v>
      </c>
      <c r="AM164" t="str">
        <f t="shared" si="417"/>
        <v>52,516181;13,376935</v>
      </c>
      <c r="AN164" t="str">
        <f t="shared" si="418"/>
        <v>49,7497346;7,4396553</v>
      </c>
      <c r="AO164">
        <f>MIN(IF(ISBLANK(W164),9999,W164),IF(ISBLANK(Z164),9999,Z164),IF(ISBLANK(AC164),9999,AC164),IF(ISBLANK(AF164),9999,AF164),IF(ISBLANK(AH164),9999,AH164))</f>
        <v>9999</v>
      </c>
      <c r="AP164" s="50">
        <v>44064</v>
      </c>
      <c r="AQ164">
        <v>7</v>
      </c>
    </row>
    <row r="165" spans="1:43" x14ac:dyDescent="0.15">
      <c r="A165" s="2" t="s">
        <v>30</v>
      </c>
      <c r="B165" s="22">
        <v>2013</v>
      </c>
      <c r="C165" s="2" t="s">
        <v>22</v>
      </c>
      <c r="D165" s="2" t="s">
        <v>1258</v>
      </c>
      <c r="E165" s="2">
        <v>2</v>
      </c>
      <c r="F165" s="2"/>
      <c r="G165" s="3" t="s">
        <v>208</v>
      </c>
      <c r="H165" s="3" t="s">
        <v>209</v>
      </c>
      <c r="I165" s="3" t="s">
        <v>36</v>
      </c>
      <c r="J165" s="2" t="str">
        <f>CONCATENATE(IF(ISBLANK(V165),"-",V165),"/",IF(ISBLANK(Y165),"-",Y165),"/",IF(ISBLANK(AB165),"-",AB165),"/",IF(ISBLANK(AE165),"-",AE165),"/",IF(ISBLANK(AG165),"-",AG165))</f>
        <v>-/-/-/-/-</v>
      </c>
      <c r="K165" s="2" t="str">
        <f>CONCATENATE(IF(ISBLANK(W165),"-",W165),"/",IF(ISBLANK(Z165),"-",Z165),"/",IF(ISBLANK(AC165),"-",AC165),"/",IF(ISBLANK(AF165),"-",AF165),"/",IF(ISBLANK(AH165),"-",AH165))</f>
        <v>-/-/-/-/-</v>
      </c>
      <c r="L165" s="12"/>
      <c r="M165" s="2">
        <v>2015</v>
      </c>
      <c r="N165" s="2" t="str">
        <f t="shared" ref="N165:N213" si="494">CONCATENATE(IF(ISBLANK(U165),"-",U165),"/",IF(ISBLANK(X165),"-",X165),"/",IF(ISBLANK(AA165),"-",AA165),"/",IF(ISBLANK(AD165),"-",AD165))</f>
        <v>-/-/-/90,3</v>
      </c>
      <c r="O165" s="2" t="s">
        <v>208</v>
      </c>
      <c r="P165" s="2" t="s">
        <v>1438</v>
      </c>
      <c r="Q165" s="8"/>
      <c r="R165" s="8"/>
      <c r="S165" s="9">
        <f>L165*E165</f>
        <v>0</v>
      </c>
      <c r="T165" s="10">
        <f>F165*L165</f>
        <v>0</v>
      </c>
      <c r="U165" s="3" t="s">
        <v>243</v>
      </c>
      <c r="X165" t="s">
        <v>243</v>
      </c>
      <c r="AA165" t="s">
        <v>243</v>
      </c>
      <c r="AD165" s="2">
        <v>90.3</v>
      </c>
      <c r="AI165">
        <f>VLOOKUP(C165,Koordinaten!$A:$C,2,FALSE)</f>
        <v>12.4853384</v>
      </c>
      <c r="AJ165">
        <f>VLOOKUP(C165,Koordinaten!$A:$C,3,FALSE)</f>
        <v>41.894801999999999</v>
      </c>
      <c r="AK165">
        <f>IF(ISBLANK($D165),VLOOKUP(C165,Koordinaten!$A:$C,2,FALSE),VLOOKUP($D165,Koordinaten!$F:$H,2,FALSE))</f>
        <v>11.354780099999999</v>
      </c>
      <c r="AL165">
        <f>IF(ISBLANK($D165),VLOOKUP(C165,Koordinaten!$A:$C,3,FALSE),VLOOKUP($D165,Koordinaten!$F:$H,3,FALSE))</f>
        <v>46.498112499999998</v>
      </c>
      <c r="AM165" t="str">
        <f t="shared" si="417"/>
        <v>41,894802;12,4853384</v>
      </c>
      <c r="AN165" t="str">
        <f t="shared" si="418"/>
        <v>46,4981125;11,3547801</v>
      </c>
      <c r="AO165">
        <f>MIN(IF(ISBLANK(W165),9999,W165),IF(ISBLANK(Z165),9999,Z165),IF(ISBLANK(AC165),9999,AC165),IF(ISBLANK(AF165),9999,AF165),IF(ISBLANK(AH165),9999,AH165))</f>
        <v>9999</v>
      </c>
      <c r="AP165" s="50">
        <v>44065</v>
      </c>
      <c r="AQ165">
        <v>5</v>
      </c>
    </row>
    <row r="166" spans="1:43" x14ac:dyDescent="0.15">
      <c r="A166" s="2" t="s">
        <v>42</v>
      </c>
      <c r="B166" s="22">
        <v>2016</v>
      </c>
      <c r="C166" s="2" t="s">
        <v>22</v>
      </c>
      <c r="D166" s="2" t="s">
        <v>1257</v>
      </c>
      <c r="E166" s="2">
        <v>0</v>
      </c>
      <c r="F166" s="2"/>
      <c r="G166" s="3" t="s">
        <v>1432</v>
      </c>
      <c r="H166" s="3" t="s">
        <v>1433</v>
      </c>
      <c r="I166" s="3" t="s">
        <v>20</v>
      </c>
      <c r="J166" s="2" t="str">
        <f t="shared" ref="J166" si="495">CONCATENATE(IF(ISBLANK(V166),"-",V166),"/",IF(ISBLANK(Y166),"-",Y166),"/",IF(ISBLANK(AB166),"-",AB166),"/",IF(ISBLANK(AE166),"-",AE166),"/",IF(ISBLANK(AG166),"-",AG166))</f>
        <v>-/-/-/-/-</v>
      </c>
      <c r="K166" s="2" t="str">
        <f t="shared" ref="K166" si="496">CONCATENATE(IF(ISBLANK(W166),"-",W166),"/",IF(ISBLANK(Z166),"-",Z166),"/",IF(ISBLANK(AC166),"-",AC166),"/",IF(ISBLANK(AF166),"-",AF166),"/",IF(ISBLANK(AH166),"-",AH166))</f>
        <v>-/-/-/-/-</v>
      </c>
      <c r="L166" s="4"/>
      <c r="M166" s="2">
        <v>2019</v>
      </c>
      <c r="N166" s="2" t="str">
        <f t="shared" si="494"/>
        <v>-/-/-/-</v>
      </c>
      <c r="O166" s="2" t="s">
        <v>180</v>
      </c>
      <c r="P166" s="2" t="s">
        <v>1434</v>
      </c>
      <c r="Q166" s="3"/>
      <c r="R166" s="3"/>
      <c r="S166" s="6">
        <f t="shared" ref="S166" si="497">L166*E166</f>
        <v>0</v>
      </c>
      <c r="T166" s="7">
        <f t="shared" ref="T166" si="498">F166*L166</f>
        <v>0</v>
      </c>
      <c r="U166" s="3"/>
      <c r="V166" s="3"/>
      <c r="W166" s="3"/>
      <c r="X166" s="3"/>
      <c r="Y166" s="3"/>
      <c r="Z166" s="3"/>
      <c r="AA166" s="3"/>
      <c r="AB166" s="3"/>
      <c r="AC166" s="3"/>
      <c r="AE166" s="3"/>
      <c r="AF166" s="3"/>
      <c r="AG166" s="3"/>
      <c r="AH166" s="3"/>
      <c r="AI166">
        <f>VLOOKUP(C166,Koordinaten!$A:$C,2,FALSE)</f>
        <v>12.4853384</v>
      </c>
      <c r="AJ166">
        <f>VLOOKUP(C166,Koordinaten!$A:$C,3,FALSE)</f>
        <v>41.894801999999999</v>
      </c>
      <c r="AK166">
        <f>IF(ISBLANK($D166),VLOOKUP(C166,Koordinaten!$A:$C,2,FALSE),VLOOKUP($D166,Koordinaten!$F:$H,2,FALSE))</f>
        <v>11.2555757</v>
      </c>
      <c r="AL166">
        <f>IF(ISBLANK($D166),VLOOKUP(C166,Koordinaten!$A:$C,3,FALSE),VLOOKUP($D166,Koordinaten!$F:$H,3,FALSE))</f>
        <v>43.769871199999997</v>
      </c>
      <c r="AM166" t="str">
        <f t="shared" si="417"/>
        <v>41,894802;12,4853384</v>
      </c>
      <c r="AN166" t="str">
        <f t="shared" si="418"/>
        <v>43,7698712;11,2555757</v>
      </c>
      <c r="AO166">
        <f t="shared" ref="AO166" si="499">MIN(IF(ISBLANK(W166),9999,W166),IF(ISBLANK(Z166),9999,Z166),IF(ISBLANK(AC166),9999,AC166),IF(ISBLANK(AF166),9999,AF166),IF(ISBLANK(AH166),9999,AH166))</f>
        <v>9999</v>
      </c>
      <c r="AP166" s="50">
        <v>44065</v>
      </c>
      <c r="AQ166">
        <v>13</v>
      </c>
    </row>
    <row r="167" spans="1:43" x14ac:dyDescent="0.15">
      <c r="A167" s="2" t="s">
        <v>30</v>
      </c>
      <c r="B167" s="22">
        <v>2018</v>
      </c>
      <c r="C167" s="2" t="s">
        <v>173</v>
      </c>
      <c r="D167" s="2" t="s">
        <v>1265</v>
      </c>
      <c r="E167" s="2">
        <v>3</v>
      </c>
      <c r="F167" s="2">
        <v>0</v>
      </c>
      <c r="G167" s="3" t="s">
        <v>1428</v>
      </c>
      <c r="H167" s="3" t="s">
        <v>1506</v>
      </c>
      <c r="I167" s="3" t="s">
        <v>169</v>
      </c>
      <c r="J167" s="2" t="str">
        <f t="shared" ref="J167" si="500">CONCATENATE(IF(ISBLANK(V167),"-",V167),"/",IF(ISBLANK(Y167),"-",Y167),"/",IF(ISBLANK(AB167),"-",AB167),"/",IF(ISBLANK(AE167),"-",AE167),"/",IF(ISBLANK(AG167),"-",AG167))</f>
        <v>-/-/-/-/-</v>
      </c>
      <c r="K167" s="2" t="str">
        <f t="shared" ref="K167" si="501">CONCATENATE(IF(ISBLANK(W167),"-",W167),"/",IF(ISBLANK(Z167),"-",Z167),"/",IF(ISBLANK(AC167),"-",AC167),"/",IF(ISBLANK(AF167),"-",AF167),"/",IF(ISBLANK(AH167),"-",AH167))</f>
        <v>-/-/-/-/-</v>
      </c>
      <c r="L167" s="4"/>
      <c r="M167" s="2">
        <v>2020</v>
      </c>
      <c r="N167" s="2" t="str">
        <f t="shared" si="494"/>
        <v>-/-/-/-</v>
      </c>
      <c r="O167" s="2" t="s">
        <v>1430</v>
      </c>
      <c r="P167" s="2" t="s">
        <v>1431</v>
      </c>
      <c r="Q167" s="3"/>
      <c r="R167" s="3"/>
      <c r="S167" s="6">
        <f t="shared" ref="S167" si="502">L167*E167</f>
        <v>0</v>
      </c>
      <c r="T167" s="7">
        <f t="shared" ref="T167" si="503">F167*L167</f>
        <v>0</v>
      </c>
      <c r="U167" s="3"/>
      <c r="V167" s="3"/>
      <c r="W167" s="3"/>
      <c r="X167" s="3"/>
      <c r="Y167" s="3"/>
      <c r="Z167" s="3"/>
      <c r="AA167" s="3"/>
      <c r="AB167" s="3"/>
      <c r="AC167" s="3"/>
      <c r="AE167" s="3"/>
      <c r="AF167" s="3"/>
      <c r="AG167" s="3"/>
      <c r="AH167" s="3"/>
      <c r="AI167">
        <f>VLOOKUP(C167,Koordinaten!$A:$C,2,FALSE)</f>
        <v>16.372504200000002</v>
      </c>
      <c r="AJ167">
        <f>VLOOKUP(C167,Koordinaten!$A:$C,3,FALSE)</f>
        <v>48.208353700000004</v>
      </c>
      <c r="AK167">
        <f>IF(ISBLANK($D167),VLOOKUP(C167,Koordinaten!$A:$C,2,FALSE),VLOOKUP($D167,Koordinaten!$F:$H,2,FALSE))</f>
        <v>16.081600000000002</v>
      </c>
      <c r="AL167">
        <f>IF(ISBLANK($D167),VLOOKUP(C167,Koordinaten!$A:$C,3,FALSE),VLOOKUP($D167,Koordinaten!$F:$H,3,FALSE))</f>
        <v>47.722099999999998</v>
      </c>
      <c r="AM167" t="str">
        <f t="shared" si="417"/>
        <v>48,2083537;16,3725042</v>
      </c>
      <c r="AN167" t="str">
        <f t="shared" si="418"/>
        <v>47,7221;16,0816</v>
      </c>
      <c r="AO167">
        <f t="shared" ref="AO167" si="504">MIN(IF(ISBLANK(W167),9999,W167),IF(ISBLANK(Z167),9999,Z167),IF(ISBLANK(AC167),9999,AC167),IF(ISBLANK(AF167),9999,AF167),IF(ISBLANK(AH167),9999,AH167))</f>
        <v>9999</v>
      </c>
      <c r="AP167" s="50">
        <v>44065</v>
      </c>
      <c r="AQ167" t="s">
        <v>1437</v>
      </c>
    </row>
    <row r="168" spans="1:43" x14ac:dyDescent="0.15">
      <c r="A168" s="2" t="s">
        <v>30</v>
      </c>
      <c r="B168" s="22">
        <v>2016</v>
      </c>
      <c r="C168" s="2" t="s">
        <v>173</v>
      </c>
      <c r="D168" s="2" t="s">
        <v>1265</v>
      </c>
      <c r="E168" s="2">
        <v>3</v>
      </c>
      <c r="F168" s="2">
        <v>3</v>
      </c>
      <c r="G168" s="3" t="s">
        <v>1428</v>
      </c>
      <c r="H168" s="3" t="s">
        <v>1429</v>
      </c>
      <c r="I168" s="3" t="s">
        <v>169</v>
      </c>
      <c r="J168" s="2" t="str">
        <f t="shared" ref="J168:J169" si="505">CONCATENATE(IF(ISBLANK(V168),"-",V168),"/",IF(ISBLANK(Y168),"-",Y168),"/",IF(ISBLANK(AB168),"-",AB168),"/",IF(ISBLANK(AE168),"-",AE168),"/",IF(ISBLANK(AG168),"-",AG168))</f>
        <v>-/-/-/-/-</v>
      </c>
      <c r="K168" s="2" t="str">
        <f t="shared" ref="K168:K169" si="506">CONCATENATE(IF(ISBLANK(W168),"-",W168),"/",IF(ISBLANK(Z168),"-",Z168),"/",IF(ISBLANK(AC168),"-",AC168),"/",IF(ISBLANK(AF168),"-",AF168),"/",IF(ISBLANK(AH168),"-",AH168))</f>
        <v>-/-/-/-/-</v>
      </c>
      <c r="L168" s="4"/>
      <c r="M168" s="2">
        <v>2020</v>
      </c>
      <c r="N168" s="2" t="str">
        <f t="shared" si="494"/>
        <v>-/-/-/-</v>
      </c>
      <c r="O168" s="2" t="s">
        <v>1430</v>
      </c>
      <c r="P168" s="2" t="s">
        <v>1431</v>
      </c>
      <c r="Q168" s="3"/>
      <c r="R168" s="3"/>
      <c r="S168" s="6">
        <f t="shared" ref="S168:S169" si="507">L168*E168</f>
        <v>0</v>
      </c>
      <c r="T168" s="7">
        <f t="shared" ref="T168:T169" si="508">F168*L168</f>
        <v>0</v>
      </c>
      <c r="U168" s="3"/>
      <c r="V168" s="3"/>
      <c r="W168" s="3"/>
      <c r="X168" s="3"/>
      <c r="Y168" s="3"/>
      <c r="Z168" s="3"/>
      <c r="AA168" s="3"/>
      <c r="AB168" s="3"/>
      <c r="AC168" s="3"/>
      <c r="AE168" s="3"/>
      <c r="AF168" s="3"/>
      <c r="AG168" s="3"/>
      <c r="AH168" s="3"/>
      <c r="AI168">
        <f>VLOOKUP(C168,Koordinaten!$A:$C,2,FALSE)</f>
        <v>16.372504200000002</v>
      </c>
      <c r="AJ168">
        <f>VLOOKUP(C168,Koordinaten!$A:$C,3,FALSE)</f>
        <v>48.208353700000004</v>
      </c>
      <c r="AK168">
        <f>IF(ISBLANK($D168),VLOOKUP(C168,Koordinaten!$A:$C,2,FALSE),VLOOKUP($D168,Koordinaten!$F:$H,2,FALSE))</f>
        <v>16.081600000000002</v>
      </c>
      <c r="AL168">
        <f>IF(ISBLANK($D168),VLOOKUP(C168,Koordinaten!$A:$C,3,FALSE),VLOOKUP($D168,Koordinaten!$F:$H,3,FALSE))</f>
        <v>47.722099999999998</v>
      </c>
      <c r="AM168" t="str">
        <f t="shared" si="417"/>
        <v>48,2083537;16,3725042</v>
      </c>
      <c r="AN168" t="str">
        <f t="shared" si="418"/>
        <v>47,7221;16,0816</v>
      </c>
      <c r="AO168">
        <f t="shared" ref="AO168:AO169" si="509">MIN(IF(ISBLANK(W168),9999,W168),IF(ISBLANK(Z168),9999,Z168),IF(ISBLANK(AC168),9999,AC168),IF(ISBLANK(AF168),9999,AF168),IF(ISBLANK(AH168),9999,AH168))</f>
        <v>9999</v>
      </c>
      <c r="AP168" s="50">
        <v>44065</v>
      </c>
      <c r="AQ168">
        <v>2</v>
      </c>
    </row>
    <row r="169" spans="1:43" x14ac:dyDescent="0.15">
      <c r="A169" s="2" t="s">
        <v>30</v>
      </c>
      <c r="B169" s="22">
        <v>2019</v>
      </c>
      <c r="C169" s="2" t="s">
        <v>22</v>
      </c>
      <c r="D169" s="2" t="s">
        <v>1266</v>
      </c>
      <c r="E169" s="2">
        <v>3</v>
      </c>
      <c r="F169" s="2"/>
      <c r="G169" s="3" t="s">
        <v>131</v>
      </c>
      <c r="H169" s="3" t="s">
        <v>1421</v>
      </c>
      <c r="I169" s="3" t="s">
        <v>1423</v>
      </c>
      <c r="J169" s="2" t="str">
        <f t="shared" si="505"/>
        <v>-/-/-/-/-</v>
      </c>
      <c r="K169" s="2" t="str">
        <f t="shared" si="506"/>
        <v>-/-/-/-/-</v>
      </c>
      <c r="L169" s="4"/>
      <c r="M169" s="2">
        <v>2020</v>
      </c>
      <c r="N169" s="2" t="str">
        <f t="shared" si="494"/>
        <v>-/-/-/-</v>
      </c>
      <c r="O169" s="2" t="s">
        <v>1419</v>
      </c>
      <c r="P169" s="2" t="s">
        <v>1409</v>
      </c>
      <c r="Q169" s="3"/>
      <c r="R169" s="3"/>
      <c r="S169" s="6">
        <f t="shared" si="507"/>
        <v>0</v>
      </c>
      <c r="T169" s="7">
        <f t="shared" si="508"/>
        <v>0</v>
      </c>
      <c r="U169" s="3"/>
      <c r="V169" s="3"/>
      <c r="W169" s="3"/>
      <c r="X169" s="3"/>
      <c r="Y169" s="3"/>
      <c r="Z169" s="3"/>
      <c r="AA169" s="3"/>
      <c r="AB169" s="3"/>
      <c r="AC169" s="3"/>
      <c r="AE169" s="3"/>
      <c r="AF169" s="3"/>
      <c r="AG169" s="3"/>
      <c r="AH169" s="3"/>
      <c r="AI169">
        <f>VLOOKUP(C169,Koordinaten!$A:$C,2,FALSE)</f>
        <v>12.4853384</v>
      </c>
      <c r="AJ169">
        <f>VLOOKUP(C169,Koordinaten!$A:$C,3,FALSE)</f>
        <v>41.894801999999999</v>
      </c>
      <c r="AK169">
        <f>IF(ISBLANK($D169),VLOOKUP(C169,Koordinaten!$A:$C,2,FALSE),VLOOKUP($D169,Koordinaten!$F:$H,2,FALSE))</f>
        <v>14.155048000000001</v>
      </c>
      <c r="AL169">
        <f>IF(ISBLANK($D169),VLOOKUP(C169,Koordinaten!$A:$C,3,FALSE),VLOOKUP($D169,Koordinaten!$F:$H,3,FALSE))</f>
        <v>37.587794000000002</v>
      </c>
      <c r="AM169" t="str">
        <f t="shared" si="417"/>
        <v>41,894802;12,4853384</v>
      </c>
      <c r="AN169" t="str">
        <f t="shared" si="418"/>
        <v>37,587794;14,155048</v>
      </c>
      <c r="AO169">
        <f t="shared" si="509"/>
        <v>9999</v>
      </c>
      <c r="AP169" s="50">
        <v>44099</v>
      </c>
      <c r="AQ169" t="s">
        <v>1437</v>
      </c>
    </row>
    <row r="170" spans="1:43" x14ac:dyDescent="0.15">
      <c r="A170" s="2" t="s">
        <v>30</v>
      </c>
      <c r="B170" s="22">
        <v>2019</v>
      </c>
      <c r="C170" s="2" t="s">
        <v>22</v>
      </c>
      <c r="D170" s="2" t="s">
        <v>1266</v>
      </c>
      <c r="E170" s="2">
        <v>3</v>
      </c>
      <c r="F170" s="2"/>
      <c r="G170" s="3" t="s">
        <v>131</v>
      </c>
      <c r="H170" s="3" t="s">
        <v>1424</v>
      </c>
      <c r="I170" s="3" t="s">
        <v>1425</v>
      </c>
      <c r="J170" s="2" t="str">
        <f t="shared" ref="J170" si="510">CONCATENATE(IF(ISBLANK(V170),"-",V170),"/",IF(ISBLANK(Y170),"-",Y170),"/",IF(ISBLANK(AB170),"-",AB170),"/",IF(ISBLANK(AE170),"-",AE170),"/",IF(ISBLANK(AG170),"-",AG170))</f>
        <v>-/-/-/-/-</v>
      </c>
      <c r="K170" s="2" t="str">
        <f t="shared" ref="K170" si="511">CONCATENATE(IF(ISBLANK(W170),"-",W170),"/",IF(ISBLANK(Z170),"-",Z170),"/",IF(ISBLANK(AC170),"-",AC170),"/",IF(ISBLANK(AF170),"-",AF170),"/",IF(ISBLANK(AH170),"-",AH170))</f>
        <v>-/-/-/-/-</v>
      </c>
      <c r="L170" s="4"/>
      <c r="M170" s="2">
        <v>2020</v>
      </c>
      <c r="N170" s="2" t="str">
        <f t="shared" si="494"/>
        <v>-/-/-/-</v>
      </c>
      <c r="O170" s="2" t="s">
        <v>1419</v>
      </c>
      <c r="P170" s="2" t="s">
        <v>1409</v>
      </c>
      <c r="Q170" s="3"/>
      <c r="R170" s="3"/>
      <c r="S170" s="6">
        <f t="shared" ref="S170" si="512">L170*E170</f>
        <v>0</v>
      </c>
      <c r="T170" s="7">
        <f t="shared" ref="T170" si="513">F170*L170</f>
        <v>0</v>
      </c>
      <c r="U170" s="3"/>
      <c r="V170" s="3"/>
      <c r="W170" s="3"/>
      <c r="X170" s="3"/>
      <c r="Y170" s="3"/>
      <c r="Z170" s="3"/>
      <c r="AA170" s="3"/>
      <c r="AB170" s="3"/>
      <c r="AC170" s="3"/>
      <c r="AE170" s="3"/>
      <c r="AF170" s="3"/>
      <c r="AG170" s="3"/>
      <c r="AH170" s="3"/>
      <c r="AI170">
        <f>VLOOKUP(C170,Koordinaten!$A:$C,2,FALSE)</f>
        <v>12.4853384</v>
      </c>
      <c r="AJ170">
        <f>VLOOKUP(C170,Koordinaten!$A:$C,3,FALSE)</f>
        <v>41.894801999999999</v>
      </c>
      <c r="AK170">
        <f>IF(ISBLANK($D170),VLOOKUP(C170,Koordinaten!$A:$C,2,FALSE),VLOOKUP($D170,Koordinaten!$F:$H,2,FALSE))</f>
        <v>14.155048000000001</v>
      </c>
      <c r="AL170">
        <f>IF(ISBLANK($D170),VLOOKUP(C170,Koordinaten!$A:$C,3,FALSE),VLOOKUP($D170,Koordinaten!$F:$H,3,FALSE))</f>
        <v>37.587794000000002</v>
      </c>
      <c r="AM170" t="str">
        <f t="shared" si="417"/>
        <v>41,894802;12,4853384</v>
      </c>
      <c r="AN170" t="str">
        <f t="shared" si="418"/>
        <v>37,587794;14,155048</v>
      </c>
      <c r="AO170">
        <f t="shared" ref="AO170" si="514">MIN(IF(ISBLANK(W170),9999,W170),IF(ISBLANK(Z170),9999,Z170),IF(ISBLANK(AC170),9999,AC170),IF(ISBLANK(AF170),9999,AF170),IF(ISBLANK(AH170),9999,AH170))</f>
        <v>9999</v>
      </c>
      <c r="AP170" s="50">
        <v>44099</v>
      </c>
      <c r="AQ170" t="s">
        <v>1437</v>
      </c>
    </row>
    <row r="171" spans="1:43" x14ac:dyDescent="0.15">
      <c r="A171" s="2" t="s">
        <v>37</v>
      </c>
      <c r="B171" s="22">
        <v>2018</v>
      </c>
      <c r="C171" s="2" t="s">
        <v>22</v>
      </c>
      <c r="D171" s="2" t="s">
        <v>1266</v>
      </c>
      <c r="E171" s="2">
        <v>3</v>
      </c>
      <c r="F171" s="2">
        <v>0</v>
      </c>
      <c r="G171" s="3" t="s">
        <v>131</v>
      </c>
      <c r="H171" s="3" t="s">
        <v>1422</v>
      </c>
      <c r="I171" s="3" t="s">
        <v>1423</v>
      </c>
      <c r="J171" s="2" t="str">
        <f t="shared" ref="J171:J179" si="515">CONCATENATE(IF(ISBLANK(V171),"-",V171),"/",IF(ISBLANK(Y171),"-",Y171),"/",IF(ISBLANK(AB171),"-",AB171),"/",IF(ISBLANK(AE171),"-",AE171),"/",IF(ISBLANK(AG171),"-",AG171))</f>
        <v>2019/-/-/-/-</v>
      </c>
      <c r="K171" s="2" t="str">
        <f t="shared" ref="K171:K179" si="516">CONCATENATE(IF(ISBLANK(W171),"-",W171),"/",IF(ISBLANK(Z171),"-",Z171),"/",IF(ISBLANK(AC171),"-",AC171),"/",IF(ISBLANK(AF171),"-",AF171),"/",IF(ISBLANK(AH171),"-",AH171))</f>
        <v>2025/-/-/-/-</v>
      </c>
      <c r="L171" s="4"/>
      <c r="M171" s="2">
        <v>2020</v>
      </c>
      <c r="N171" s="2" t="str">
        <f t="shared" si="494"/>
        <v>92/-/-/-</v>
      </c>
      <c r="O171" s="2" t="s">
        <v>1419</v>
      </c>
      <c r="P171" s="2" t="s">
        <v>1409</v>
      </c>
      <c r="Q171" s="3"/>
      <c r="R171" s="3"/>
      <c r="S171" s="6">
        <f t="shared" ref="S171:S179" si="517">L171*E171</f>
        <v>0</v>
      </c>
      <c r="T171" s="7">
        <f t="shared" ref="T171:T179" si="518">F171*L171</f>
        <v>0</v>
      </c>
      <c r="U171" s="3">
        <v>92</v>
      </c>
      <c r="V171" s="3">
        <v>2019</v>
      </c>
      <c r="W171" s="3">
        <v>2025</v>
      </c>
      <c r="X171" s="3"/>
      <c r="Y171" s="3"/>
      <c r="Z171" s="3"/>
      <c r="AA171" s="3"/>
      <c r="AB171" s="3"/>
      <c r="AC171" s="3"/>
      <c r="AE171" s="3"/>
      <c r="AF171" s="3"/>
      <c r="AG171" s="3"/>
      <c r="AH171" s="3"/>
      <c r="AI171">
        <f>VLOOKUP(C171,Koordinaten!$A:$C,2,FALSE)</f>
        <v>12.4853384</v>
      </c>
      <c r="AJ171">
        <f>VLOOKUP(C171,Koordinaten!$A:$C,3,FALSE)</f>
        <v>41.894801999999999</v>
      </c>
      <c r="AK171">
        <f>IF(ISBLANK($D171),VLOOKUP(C171,Koordinaten!$A:$C,2,FALSE),VLOOKUP($D171,Koordinaten!$F:$H,2,FALSE))</f>
        <v>14.155048000000001</v>
      </c>
      <c r="AL171">
        <f>IF(ISBLANK($D171),VLOOKUP(C171,Koordinaten!$A:$C,3,FALSE),VLOOKUP($D171,Koordinaten!$F:$H,3,FALSE))</f>
        <v>37.587794000000002</v>
      </c>
      <c r="AM171" t="str">
        <f t="shared" si="417"/>
        <v>41,894802;12,4853384</v>
      </c>
      <c r="AN171" t="str">
        <f t="shared" si="418"/>
        <v>37,587794;14,155048</v>
      </c>
      <c r="AO171">
        <f t="shared" ref="AO171:AO179" si="519">MIN(IF(ISBLANK(W171),9999,W171),IF(ISBLANK(Z171),9999,Z171),IF(ISBLANK(AC171),9999,AC171),IF(ISBLANK(AF171),9999,AF171),IF(ISBLANK(AH171),9999,AH171))</f>
        <v>2025</v>
      </c>
      <c r="AP171" s="50">
        <v>44107</v>
      </c>
      <c r="AQ171" t="s">
        <v>1437</v>
      </c>
    </row>
    <row r="172" spans="1:43" x14ac:dyDescent="0.15">
      <c r="A172" s="2" t="s">
        <v>30</v>
      </c>
      <c r="B172" s="22">
        <v>2018</v>
      </c>
      <c r="C172" s="2" t="s">
        <v>22</v>
      </c>
      <c r="D172" s="2" t="s">
        <v>1266</v>
      </c>
      <c r="E172" s="2">
        <v>6</v>
      </c>
      <c r="F172" s="2">
        <v>5</v>
      </c>
      <c r="G172" s="3" t="s">
        <v>131</v>
      </c>
      <c r="H172" s="3" t="s">
        <v>36</v>
      </c>
      <c r="I172" s="3" t="s">
        <v>36</v>
      </c>
      <c r="J172" s="2" t="str">
        <f t="shared" si="515"/>
        <v>2019/2021/-/2020/-</v>
      </c>
      <c r="K172" s="2" t="str">
        <f t="shared" si="516"/>
        <v>2030/2026/-/2025/-</v>
      </c>
      <c r="L172" s="4"/>
      <c r="M172" s="2">
        <v>2020</v>
      </c>
      <c r="N172" s="2" t="str">
        <f t="shared" si="494"/>
        <v>94/90/-/86,2</v>
      </c>
      <c r="O172" s="2" t="s">
        <v>1419</v>
      </c>
      <c r="P172" s="2" t="s">
        <v>1409</v>
      </c>
      <c r="Q172" s="3"/>
      <c r="R172" s="3"/>
      <c r="S172" s="6">
        <f t="shared" si="517"/>
        <v>0</v>
      </c>
      <c r="T172" s="7">
        <f t="shared" si="518"/>
        <v>0</v>
      </c>
      <c r="U172" s="3">
        <v>94</v>
      </c>
      <c r="V172" s="3">
        <v>2019</v>
      </c>
      <c r="W172" s="3">
        <v>2030</v>
      </c>
      <c r="X172" s="3">
        <v>90</v>
      </c>
      <c r="Y172" s="3">
        <v>2021</v>
      </c>
      <c r="Z172" s="3">
        <v>2026</v>
      </c>
      <c r="AA172" s="3"/>
      <c r="AB172" s="3"/>
      <c r="AC172" s="3"/>
      <c r="AD172" s="3">
        <v>86.2</v>
      </c>
      <c r="AE172" s="3">
        <v>2020</v>
      </c>
      <c r="AF172" s="3">
        <v>2025</v>
      </c>
      <c r="AG172" s="3"/>
      <c r="AH172" s="3"/>
      <c r="AI172">
        <f>VLOOKUP(C172,Koordinaten!$A:$C,2,FALSE)</f>
        <v>12.4853384</v>
      </c>
      <c r="AJ172">
        <f>VLOOKUP(C172,Koordinaten!$A:$C,3,FALSE)</f>
        <v>41.894801999999999</v>
      </c>
      <c r="AK172">
        <f>IF(ISBLANK($D172),VLOOKUP(C172,Koordinaten!$A:$C,2,FALSE),VLOOKUP($D172,Koordinaten!$F:$H,2,FALSE))</f>
        <v>14.155048000000001</v>
      </c>
      <c r="AL172">
        <f>IF(ISBLANK($D172),VLOOKUP(C172,Koordinaten!$A:$C,3,FALSE),VLOOKUP($D172,Koordinaten!$F:$H,3,FALSE))</f>
        <v>37.587794000000002</v>
      </c>
      <c r="AM172" t="str">
        <f t="shared" si="417"/>
        <v>41,894802;12,4853384</v>
      </c>
      <c r="AN172" t="str">
        <f t="shared" si="418"/>
        <v>37,587794;14,155048</v>
      </c>
      <c r="AO172">
        <f t="shared" si="519"/>
        <v>2025</v>
      </c>
      <c r="AP172" s="50">
        <v>44099</v>
      </c>
      <c r="AQ172" t="s">
        <v>1437</v>
      </c>
    </row>
    <row r="173" spans="1:43" x14ac:dyDescent="0.15">
      <c r="A173" s="2" t="s">
        <v>30</v>
      </c>
      <c r="B173" s="22">
        <v>2019</v>
      </c>
      <c r="C173" s="2" t="s">
        <v>22</v>
      </c>
      <c r="D173" s="2" t="s">
        <v>1266</v>
      </c>
      <c r="E173" s="2">
        <v>3</v>
      </c>
      <c r="F173" s="2"/>
      <c r="G173" s="3" t="s">
        <v>131</v>
      </c>
      <c r="H173" s="3" t="s">
        <v>1421</v>
      </c>
      <c r="I173" s="3" t="s">
        <v>1423</v>
      </c>
      <c r="J173" s="2" t="str">
        <f t="shared" si="515"/>
        <v>-/-/-/-/-</v>
      </c>
      <c r="K173" s="2" t="str">
        <f t="shared" si="516"/>
        <v>-/-/-/-/-</v>
      </c>
      <c r="L173" s="4"/>
      <c r="M173" s="2">
        <v>2020</v>
      </c>
      <c r="N173" s="2" t="str">
        <f t="shared" si="494"/>
        <v>-/-/-/-</v>
      </c>
      <c r="O173" s="2" t="s">
        <v>1419</v>
      </c>
      <c r="P173" s="2" t="s">
        <v>1409</v>
      </c>
      <c r="Q173" s="3"/>
      <c r="R173" s="3"/>
      <c r="S173" s="6">
        <f t="shared" si="517"/>
        <v>0</v>
      </c>
      <c r="T173" s="7">
        <f t="shared" si="518"/>
        <v>0</v>
      </c>
      <c r="U173" s="3"/>
      <c r="V173" s="3"/>
      <c r="W173" s="3"/>
      <c r="X173" s="3"/>
      <c r="Y173" s="3"/>
      <c r="Z173" s="3"/>
      <c r="AA173" s="3"/>
      <c r="AB173" s="3"/>
      <c r="AC173" s="3"/>
      <c r="AE173" s="3"/>
      <c r="AF173" s="3"/>
      <c r="AG173" s="3"/>
      <c r="AH173" s="3"/>
      <c r="AI173">
        <f>VLOOKUP(C173,Koordinaten!$A:$C,2,FALSE)</f>
        <v>12.4853384</v>
      </c>
      <c r="AJ173">
        <f>VLOOKUP(C173,Koordinaten!$A:$C,3,FALSE)</f>
        <v>41.894801999999999</v>
      </c>
      <c r="AK173">
        <f>IF(ISBLANK($D173),VLOOKUP(C173,Koordinaten!$A:$C,2,FALSE),VLOOKUP($D173,Koordinaten!$F:$H,2,FALSE))</f>
        <v>14.155048000000001</v>
      </c>
      <c r="AL173">
        <f>IF(ISBLANK($D173),VLOOKUP(C173,Koordinaten!$A:$C,3,FALSE),VLOOKUP($D173,Koordinaten!$F:$H,3,FALSE))</f>
        <v>37.587794000000002</v>
      </c>
      <c r="AM173" t="str">
        <f t="shared" si="417"/>
        <v>41,894802;12,4853384</v>
      </c>
      <c r="AN173" t="str">
        <f t="shared" si="418"/>
        <v>37,587794;14,155048</v>
      </c>
      <c r="AO173">
        <f t="shared" si="519"/>
        <v>9999</v>
      </c>
      <c r="AP173" s="50">
        <v>44099</v>
      </c>
      <c r="AQ173" t="s">
        <v>1437</v>
      </c>
    </row>
    <row r="174" spans="1:43" x14ac:dyDescent="0.15">
      <c r="A174" s="2" t="s">
        <v>66</v>
      </c>
      <c r="B174" s="22">
        <v>2017</v>
      </c>
      <c r="C174" s="2" t="s">
        <v>22</v>
      </c>
      <c r="D174" s="2" t="s">
        <v>1266</v>
      </c>
      <c r="E174" s="2">
        <v>1</v>
      </c>
      <c r="F174" s="2">
        <v>1</v>
      </c>
      <c r="G174" s="3" t="s">
        <v>131</v>
      </c>
      <c r="H174" s="3" t="s">
        <v>36</v>
      </c>
      <c r="I174" s="3" t="s">
        <v>36</v>
      </c>
      <c r="J174" s="2" t="str">
        <f t="shared" si="515"/>
        <v>2018/2020/-/2018/-</v>
      </c>
      <c r="K174" s="2" t="str">
        <f t="shared" si="516"/>
        <v>2028/2027/-/2022/-</v>
      </c>
      <c r="L174" s="4"/>
      <c r="M174" s="2">
        <v>2020</v>
      </c>
      <c r="N174" s="2" t="str">
        <f t="shared" si="494"/>
        <v>92/90/-/89,3</v>
      </c>
      <c r="O174" s="2" t="s">
        <v>1419</v>
      </c>
      <c r="P174" s="2" t="s">
        <v>1409</v>
      </c>
      <c r="Q174" s="3"/>
      <c r="R174" s="3"/>
      <c r="S174" s="6">
        <f t="shared" si="517"/>
        <v>0</v>
      </c>
      <c r="T174" s="7">
        <f t="shared" si="518"/>
        <v>0</v>
      </c>
      <c r="U174" s="3">
        <v>92</v>
      </c>
      <c r="V174" s="3">
        <v>2018</v>
      </c>
      <c r="W174" s="3">
        <v>2028</v>
      </c>
      <c r="X174" s="3">
        <v>90</v>
      </c>
      <c r="Y174" s="3">
        <v>2020</v>
      </c>
      <c r="Z174" s="3">
        <v>2027</v>
      </c>
      <c r="AA174" s="3"/>
      <c r="AB174" s="3"/>
      <c r="AC174" s="3"/>
      <c r="AD174" s="3">
        <v>89.3</v>
      </c>
      <c r="AE174" s="3">
        <v>2018</v>
      </c>
      <c r="AF174" s="3">
        <v>2022</v>
      </c>
      <c r="AG174" s="3"/>
      <c r="AH174" s="3"/>
      <c r="AI174">
        <f>VLOOKUP(C174,Koordinaten!$A:$C,2,FALSE)</f>
        <v>12.4853384</v>
      </c>
      <c r="AJ174">
        <f>VLOOKUP(C174,Koordinaten!$A:$C,3,FALSE)</f>
        <v>41.894801999999999</v>
      </c>
      <c r="AK174">
        <f>IF(ISBLANK($D174),VLOOKUP(C174,Koordinaten!$A:$C,2,FALSE),VLOOKUP($D174,Koordinaten!$F:$H,2,FALSE))</f>
        <v>14.155048000000001</v>
      </c>
      <c r="AL174">
        <f>IF(ISBLANK($D174),VLOOKUP(C174,Koordinaten!$A:$C,3,FALSE),VLOOKUP($D174,Koordinaten!$F:$H,3,FALSE))</f>
        <v>37.587794000000002</v>
      </c>
      <c r="AM174" t="str">
        <f t="shared" si="417"/>
        <v>41,894802;12,4853384</v>
      </c>
      <c r="AN174" t="str">
        <f t="shared" si="418"/>
        <v>37,587794;14,155048</v>
      </c>
      <c r="AO174">
        <f t="shared" si="519"/>
        <v>2022</v>
      </c>
      <c r="AP174" s="50">
        <v>44302</v>
      </c>
      <c r="AQ174" t="s">
        <v>1579</v>
      </c>
    </row>
    <row r="175" spans="1:43" x14ac:dyDescent="0.15">
      <c r="A175" s="2" t="s">
        <v>42</v>
      </c>
      <c r="B175" s="22">
        <v>2016</v>
      </c>
      <c r="C175" s="2" t="s">
        <v>22</v>
      </c>
      <c r="D175" s="2" t="s">
        <v>1266</v>
      </c>
      <c r="E175" s="2">
        <v>3</v>
      </c>
      <c r="F175" s="2"/>
      <c r="G175" s="3" t="s">
        <v>131</v>
      </c>
      <c r="H175" s="3" t="s">
        <v>1411</v>
      </c>
      <c r="I175" s="3" t="s">
        <v>128</v>
      </c>
      <c r="J175" s="2" t="str">
        <f t="shared" ref="J175" si="520">CONCATENATE(IF(ISBLANK(V175),"-",V175),"/",IF(ISBLANK(Y175),"-",Y175),"/",IF(ISBLANK(AB175),"-",AB175),"/",IF(ISBLANK(AE175),"-",AE175),"/",IF(ISBLANK(AG175),"-",AG175))</f>
        <v>2019/2021/-/2019/-</v>
      </c>
      <c r="K175" s="2" t="str">
        <f t="shared" ref="K175" si="521">CONCATENATE(IF(ISBLANK(W175),"-",W175),"/",IF(ISBLANK(Z175),"-",Z175),"/",IF(ISBLANK(AC175),"-",AC175),"/",IF(ISBLANK(AF175),"-",AF175),"/",IF(ISBLANK(AH175),"-",AH175))</f>
        <v>2030/2028/-/2026/-</v>
      </c>
      <c r="L175" s="4"/>
      <c r="M175" s="2">
        <v>2020</v>
      </c>
      <c r="N175" s="2" t="str">
        <f t="shared" si="494"/>
        <v>94/92/-/92</v>
      </c>
      <c r="O175" s="2" t="s">
        <v>1419</v>
      </c>
      <c r="P175" s="2" t="s">
        <v>1409</v>
      </c>
      <c r="Q175" s="3"/>
      <c r="R175" s="3"/>
      <c r="S175" s="6">
        <f t="shared" ref="S175" si="522">L175*E175</f>
        <v>0</v>
      </c>
      <c r="T175" s="7">
        <f t="shared" ref="T175" si="523">F175*L175</f>
        <v>0</v>
      </c>
      <c r="U175" s="3">
        <v>94</v>
      </c>
      <c r="V175" s="3">
        <v>2019</v>
      </c>
      <c r="W175" s="3">
        <v>2030</v>
      </c>
      <c r="X175" s="3">
        <v>92</v>
      </c>
      <c r="Y175" s="3">
        <v>2021</v>
      </c>
      <c r="Z175" s="3">
        <v>2028</v>
      </c>
      <c r="AA175" s="3"/>
      <c r="AB175" s="3"/>
      <c r="AC175" s="3"/>
      <c r="AD175" s="3">
        <v>92</v>
      </c>
      <c r="AE175" s="3">
        <v>2019</v>
      </c>
      <c r="AF175" s="3">
        <v>2026</v>
      </c>
      <c r="AG175" s="3"/>
      <c r="AH175" s="3"/>
      <c r="AI175">
        <f>VLOOKUP(C175,Koordinaten!$A:$C,2,FALSE)</f>
        <v>12.4853384</v>
      </c>
      <c r="AJ175">
        <f>VLOOKUP(C175,Koordinaten!$A:$C,3,FALSE)</f>
        <v>41.894801999999999</v>
      </c>
      <c r="AK175">
        <f>IF(ISBLANK($D175),VLOOKUP(C175,Koordinaten!$A:$C,2,FALSE),VLOOKUP($D175,Koordinaten!$F:$H,2,FALSE))</f>
        <v>14.155048000000001</v>
      </c>
      <c r="AL175">
        <f>IF(ISBLANK($D175),VLOOKUP(C175,Koordinaten!$A:$C,3,FALSE),VLOOKUP($D175,Koordinaten!$F:$H,3,FALSE))</f>
        <v>37.587794000000002</v>
      </c>
      <c r="AM175" t="str">
        <f t="shared" si="417"/>
        <v>41,894802;12,4853384</v>
      </c>
      <c r="AN175" t="str">
        <f t="shared" si="418"/>
        <v>37,587794;14,155048</v>
      </c>
      <c r="AO175">
        <f t="shared" ref="AO175" si="524">MIN(IF(ISBLANK(W175),9999,W175),IF(ISBLANK(Z175),9999,Z175),IF(ISBLANK(AC175),9999,AC175),IF(ISBLANK(AF175),9999,AF175),IF(ISBLANK(AH175),9999,AH175))</f>
        <v>2026</v>
      </c>
      <c r="AP175" s="50">
        <v>44099</v>
      </c>
      <c r="AQ175">
        <v>13</v>
      </c>
    </row>
    <row r="176" spans="1:43" x14ac:dyDescent="0.15">
      <c r="A176" s="2" t="s">
        <v>42</v>
      </c>
      <c r="B176" s="22">
        <v>2017</v>
      </c>
      <c r="C176" s="2" t="s">
        <v>22</v>
      </c>
      <c r="D176" s="2" t="s">
        <v>1266</v>
      </c>
      <c r="E176" s="2">
        <v>3</v>
      </c>
      <c r="F176" s="2">
        <v>3</v>
      </c>
      <c r="G176" s="3" t="s">
        <v>131</v>
      </c>
      <c r="H176" s="3" t="s">
        <v>1411</v>
      </c>
      <c r="I176" s="3" t="s">
        <v>128</v>
      </c>
      <c r="J176" s="2" t="str">
        <f t="shared" si="515"/>
        <v>-/-/-/-/-</v>
      </c>
      <c r="K176" s="2" t="str">
        <f t="shared" si="516"/>
        <v>-/-/-/-/-</v>
      </c>
      <c r="L176" s="4"/>
      <c r="M176" s="2">
        <v>2020</v>
      </c>
      <c r="N176" s="2" t="str">
        <f t="shared" si="494"/>
        <v>-/-/-/-</v>
      </c>
      <c r="O176" s="2" t="s">
        <v>1419</v>
      </c>
      <c r="P176" s="2" t="s">
        <v>1409</v>
      </c>
      <c r="Q176" s="3"/>
      <c r="R176" s="3"/>
      <c r="S176" s="6">
        <f t="shared" si="517"/>
        <v>0</v>
      </c>
      <c r="T176" s="7">
        <f t="shared" si="518"/>
        <v>0</v>
      </c>
      <c r="U176" s="3"/>
      <c r="V176" s="3"/>
      <c r="W176" s="3"/>
      <c r="X176" s="3"/>
      <c r="Y176" s="3"/>
      <c r="Z176" s="3"/>
      <c r="AA176" s="3"/>
      <c r="AB176" s="3"/>
      <c r="AC176" s="3"/>
      <c r="AE176" s="3"/>
      <c r="AF176" s="3"/>
      <c r="AG176" s="3"/>
      <c r="AH176" s="3"/>
      <c r="AI176">
        <f>VLOOKUP(C176,Koordinaten!$A:$C,2,FALSE)</f>
        <v>12.4853384</v>
      </c>
      <c r="AJ176">
        <f>VLOOKUP(C176,Koordinaten!$A:$C,3,FALSE)</f>
        <v>41.894801999999999</v>
      </c>
      <c r="AK176">
        <f>IF(ISBLANK($D176),VLOOKUP(C176,Koordinaten!$A:$C,2,FALSE),VLOOKUP($D176,Koordinaten!$F:$H,2,FALSE))</f>
        <v>14.155048000000001</v>
      </c>
      <c r="AL176">
        <f>IF(ISBLANK($D176),VLOOKUP(C176,Koordinaten!$A:$C,3,FALSE),VLOOKUP($D176,Koordinaten!$F:$H,3,FALSE))</f>
        <v>37.587794000000002</v>
      </c>
      <c r="AM176" t="str">
        <f t="shared" si="417"/>
        <v>41,894802;12,4853384</v>
      </c>
      <c r="AN176" t="str">
        <f t="shared" si="418"/>
        <v>37,587794;14,155048</v>
      </c>
      <c r="AO176">
        <f t="shared" si="519"/>
        <v>9999</v>
      </c>
      <c r="AP176" s="50">
        <v>44099</v>
      </c>
      <c r="AQ176" t="s">
        <v>1437</v>
      </c>
    </row>
    <row r="177" spans="1:43" x14ac:dyDescent="0.15">
      <c r="A177" s="2" t="s">
        <v>42</v>
      </c>
      <c r="B177" s="22">
        <v>2017</v>
      </c>
      <c r="C177" s="2" t="s">
        <v>22</v>
      </c>
      <c r="D177" s="2" t="s">
        <v>1266</v>
      </c>
      <c r="E177" s="2">
        <v>3</v>
      </c>
      <c r="F177" s="2">
        <v>2</v>
      </c>
      <c r="G177" s="3" t="s">
        <v>131</v>
      </c>
      <c r="H177" s="3" t="s">
        <v>1427</v>
      </c>
      <c r="I177" s="3" t="s">
        <v>20</v>
      </c>
      <c r="J177" s="2" t="str">
        <f t="shared" si="515"/>
        <v>2019/-/-/-/-</v>
      </c>
      <c r="K177" s="2" t="str">
        <f t="shared" si="516"/>
        <v>2023/-/-/-/-</v>
      </c>
      <c r="L177" s="4"/>
      <c r="M177" s="2">
        <v>2020</v>
      </c>
      <c r="N177" s="2" t="str">
        <f t="shared" si="494"/>
        <v>90+/-/-/-</v>
      </c>
      <c r="O177" s="2" t="s">
        <v>1419</v>
      </c>
      <c r="P177" s="2" t="s">
        <v>1409</v>
      </c>
      <c r="Q177" s="3"/>
      <c r="R177" s="3"/>
      <c r="S177" s="6">
        <f t="shared" si="517"/>
        <v>0</v>
      </c>
      <c r="T177" s="7">
        <f t="shared" si="518"/>
        <v>0</v>
      </c>
      <c r="U177" s="3" t="s">
        <v>1089</v>
      </c>
      <c r="V177" s="3">
        <v>2019</v>
      </c>
      <c r="W177" s="3">
        <v>2023</v>
      </c>
      <c r="X177" s="3"/>
      <c r="Y177" s="3"/>
      <c r="Z177" s="3"/>
      <c r="AA177" s="3"/>
      <c r="AB177" s="3"/>
      <c r="AC177" s="3"/>
      <c r="AE177" s="3"/>
      <c r="AF177" s="3"/>
      <c r="AG177" s="3"/>
      <c r="AH177" s="3"/>
      <c r="AI177">
        <f>VLOOKUP(C177,Koordinaten!$A:$C,2,FALSE)</f>
        <v>12.4853384</v>
      </c>
      <c r="AJ177">
        <f>VLOOKUP(C177,Koordinaten!$A:$C,3,FALSE)</f>
        <v>41.894801999999999</v>
      </c>
      <c r="AK177">
        <f>IF(ISBLANK($D177),VLOOKUP(C177,Koordinaten!$A:$C,2,FALSE),VLOOKUP($D177,Koordinaten!$F:$H,2,FALSE))</f>
        <v>14.155048000000001</v>
      </c>
      <c r="AL177">
        <f>IF(ISBLANK($D177),VLOOKUP(C177,Koordinaten!$A:$C,3,FALSE),VLOOKUP($D177,Koordinaten!$F:$H,3,FALSE))</f>
        <v>37.587794000000002</v>
      </c>
      <c r="AM177" t="str">
        <f t="shared" si="417"/>
        <v>41,894802;12,4853384</v>
      </c>
      <c r="AN177" t="str">
        <f t="shared" si="418"/>
        <v>37,587794;14,155048</v>
      </c>
      <c r="AO177">
        <f t="shared" si="519"/>
        <v>2023</v>
      </c>
      <c r="AP177" s="50">
        <v>44099</v>
      </c>
      <c r="AQ177" t="s">
        <v>1437</v>
      </c>
    </row>
    <row r="178" spans="1:43" x14ac:dyDescent="0.15">
      <c r="A178" s="2" t="s">
        <v>42</v>
      </c>
      <c r="B178" s="22">
        <v>2015</v>
      </c>
      <c r="C178" s="2" t="s">
        <v>22</v>
      </c>
      <c r="D178" s="2" t="s">
        <v>1266</v>
      </c>
      <c r="E178" s="2">
        <v>3</v>
      </c>
      <c r="F178" s="2"/>
      <c r="G178" s="3" t="s">
        <v>131</v>
      </c>
      <c r="H178" s="3" t="s">
        <v>1426</v>
      </c>
      <c r="I178" s="3" t="s">
        <v>20</v>
      </c>
      <c r="J178" s="2" t="str">
        <f t="shared" si="515"/>
        <v>2019/-/-/-/-</v>
      </c>
      <c r="K178" s="2" t="str">
        <f t="shared" si="516"/>
        <v>2025/-/-/-/-</v>
      </c>
      <c r="L178" s="4"/>
      <c r="M178" s="2">
        <v>2020</v>
      </c>
      <c r="N178" s="2" t="str">
        <f t="shared" si="494"/>
        <v>91/-/-/91</v>
      </c>
      <c r="O178" s="2" t="s">
        <v>1419</v>
      </c>
      <c r="P178" s="2" t="s">
        <v>1409</v>
      </c>
      <c r="Q178" s="3"/>
      <c r="R178" s="3"/>
      <c r="S178" s="6">
        <f t="shared" si="517"/>
        <v>0</v>
      </c>
      <c r="T178" s="7">
        <f t="shared" si="518"/>
        <v>0</v>
      </c>
      <c r="U178" s="3">
        <v>91</v>
      </c>
      <c r="V178" s="3">
        <v>2019</v>
      </c>
      <c r="W178" s="3">
        <v>2025</v>
      </c>
      <c r="X178" s="3"/>
      <c r="Y178" s="3"/>
      <c r="Z178" s="3"/>
      <c r="AA178" s="3"/>
      <c r="AB178" s="3"/>
      <c r="AC178" s="3"/>
      <c r="AD178" s="3">
        <v>91</v>
      </c>
      <c r="AE178" s="3"/>
      <c r="AF178" s="3"/>
      <c r="AG178" s="3"/>
      <c r="AH178" s="3"/>
      <c r="AI178">
        <f>VLOOKUP(C178,Koordinaten!$A:$C,2,FALSE)</f>
        <v>12.4853384</v>
      </c>
      <c r="AJ178">
        <f>VLOOKUP(C178,Koordinaten!$A:$C,3,FALSE)</f>
        <v>41.894801999999999</v>
      </c>
      <c r="AK178">
        <f>IF(ISBLANK($D178),VLOOKUP(C178,Koordinaten!$A:$C,2,FALSE),VLOOKUP($D178,Koordinaten!$F:$H,2,FALSE))</f>
        <v>14.155048000000001</v>
      </c>
      <c r="AL178">
        <f>IF(ISBLANK($D178),VLOOKUP(C178,Koordinaten!$A:$C,3,FALSE),VLOOKUP($D178,Koordinaten!$F:$H,3,FALSE))</f>
        <v>37.587794000000002</v>
      </c>
      <c r="AM178" t="str">
        <f t="shared" si="417"/>
        <v>41,894802;12,4853384</v>
      </c>
      <c r="AN178" t="str">
        <f t="shared" si="418"/>
        <v>37,587794;14,155048</v>
      </c>
      <c r="AO178">
        <f t="shared" si="519"/>
        <v>2025</v>
      </c>
      <c r="AP178" s="50">
        <v>44099</v>
      </c>
      <c r="AQ178" t="s">
        <v>1437</v>
      </c>
    </row>
    <row r="179" spans="1:43" x14ac:dyDescent="0.15">
      <c r="A179" s="2" t="s">
        <v>16</v>
      </c>
      <c r="B179" s="22">
        <v>2015</v>
      </c>
      <c r="C179" s="2" t="s">
        <v>22</v>
      </c>
      <c r="D179" s="2" t="s">
        <v>1266</v>
      </c>
      <c r="E179" s="2">
        <v>1</v>
      </c>
      <c r="F179" s="2">
        <v>1</v>
      </c>
      <c r="G179" s="3" t="s">
        <v>131</v>
      </c>
      <c r="H179" s="3" t="s">
        <v>1411</v>
      </c>
      <c r="I179" s="3" t="s">
        <v>128</v>
      </c>
      <c r="J179" s="2" t="str">
        <f t="shared" si="515"/>
        <v>2019/-/-/2020/-</v>
      </c>
      <c r="K179" s="2" t="str">
        <f t="shared" si="516"/>
        <v>2030/-/-/2024/-</v>
      </c>
      <c r="L179" s="4"/>
      <c r="M179" s="2">
        <v>2020</v>
      </c>
      <c r="N179" s="2" t="str">
        <f t="shared" si="494"/>
        <v>94+/-/-/88,3</v>
      </c>
      <c r="O179" s="2" t="s">
        <v>1419</v>
      </c>
      <c r="P179" s="2" t="s">
        <v>1409</v>
      </c>
      <c r="Q179" s="3"/>
      <c r="R179" s="3"/>
      <c r="S179" s="6">
        <f t="shared" si="517"/>
        <v>0</v>
      </c>
      <c r="T179" s="7">
        <f t="shared" si="518"/>
        <v>0</v>
      </c>
      <c r="U179" s="3" t="s">
        <v>1094</v>
      </c>
      <c r="V179" s="3">
        <v>2019</v>
      </c>
      <c r="W179" s="3">
        <v>2030</v>
      </c>
      <c r="X179" s="3"/>
      <c r="Y179" s="3"/>
      <c r="Z179" s="3"/>
      <c r="AA179" s="3"/>
      <c r="AB179" s="3"/>
      <c r="AC179" s="3"/>
      <c r="AD179" s="3">
        <v>88.3</v>
      </c>
      <c r="AE179" s="3">
        <v>2020</v>
      </c>
      <c r="AF179" s="3">
        <v>2024</v>
      </c>
      <c r="AG179" s="3"/>
      <c r="AH179" s="3"/>
      <c r="AI179">
        <f>VLOOKUP(C179,Koordinaten!$A:$C,2,FALSE)</f>
        <v>12.4853384</v>
      </c>
      <c r="AJ179">
        <f>VLOOKUP(C179,Koordinaten!$A:$C,3,FALSE)</f>
        <v>41.894801999999999</v>
      </c>
      <c r="AK179">
        <f>IF(ISBLANK($D179),VLOOKUP(C179,Koordinaten!$A:$C,2,FALSE),VLOOKUP($D179,Koordinaten!$F:$H,2,FALSE))</f>
        <v>14.155048000000001</v>
      </c>
      <c r="AL179">
        <f>IF(ISBLANK($D179),VLOOKUP(C179,Koordinaten!$A:$C,3,FALSE),VLOOKUP($D179,Koordinaten!$F:$H,3,FALSE))</f>
        <v>37.587794000000002</v>
      </c>
      <c r="AM179" t="str">
        <f t="shared" si="417"/>
        <v>41,894802;12,4853384</v>
      </c>
      <c r="AN179" t="str">
        <f t="shared" si="418"/>
        <v>37,587794;14,155048</v>
      </c>
      <c r="AO179">
        <f t="shared" si="519"/>
        <v>2024</v>
      </c>
      <c r="AP179" s="50">
        <v>44302</v>
      </c>
      <c r="AQ179" t="s">
        <v>1583</v>
      </c>
    </row>
    <row r="180" spans="1:43" x14ac:dyDescent="0.15">
      <c r="A180" s="2" t="s">
        <v>30</v>
      </c>
      <c r="B180" s="22">
        <v>2017</v>
      </c>
      <c r="C180" s="2" t="s">
        <v>22</v>
      </c>
      <c r="D180" s="2" t="s">
        <v>1266</v>
      </c>
      <c r="E180" s="2">
        <v>3</v>
      </c>
      <c r="F180" s="2">
        <v>3</v>
      </c>
      <c r="G180" s="3" t="s">
        <v>143</v>
      </c>
      <c r="H180" s="3" t="s">
        <v>1412</v>
      </c>
      <c r="I180" s="3" t="s">
        <v>140</v>
      </c>
      <c r="J180" s="2" t="str">
        <f t="shared" ref="J180:J184" si="525">CONCATENATE(IF(ISBLANK(V180),"-",V180),"/",IF(ISBLANK(Y180),"-",Y180),"/",IF(ISBLANK(AB180),"-",AB180),"/",IF(ISBLANK(AE180),"-",AE180),"/",IF(ISBLANK(AG180),"-",AG180))</f>
        <v>-/-/-/-/-</v>
      </c>
      <c r="K180" s="2" t="str">
        <f t="shared" ref="K180:K184" si="526">CONCATENATE(IF(ISBLANK(W180),"-",W180),"/",IF(ISBLANK(Z180),"-",Z180),"/",IF(ISBLANK(AC180),"-",AC180),"/",IF(ISBLANK(AF180),"-",AF180),"/",IF(ISBLANK(AH180),"-",AH180))</f>
        <v>-/-/-/-/-</v>
      </c>
      <c r="L180" s="4"/>
      <c r="M180" s="2">
        <v>2020</v>
      </c>
      <c r="N180" s="2" t="str">
        <f t="shared" si="494"/>
        <v>-/-/-/90</v>
      </c>
      <c r="O180" s="2" t="s">
        <v>143</v>
      </c>
      <c r="P180" s="2" t="s">
        <v>1409</v>
      </c>
      <c r="Q180" s="3"/>
      <c r="R180" s="3"/>
      <c r="S180" s="6">
        <f t="shared" ref="S180:S184" si="527">L180*E180</f>
        <v>0</v>
      </c>
      <c r="T180" s="7">
        <f t="shared" ref="T180:T184" si="528">F180*L180</f>
        <v>0</v>
      </c>
      <c r="U180" s="3"/>
      <c r="V180" s="3"/>
      <c r="W180" s="3"/>
      <c r="X180" s="3"/>
      <c r="Y180" s="3"/>
      <c r="Z180" s="3"/>
      <c r="AA180" s="3"/>
      <c r="AB180" s="3"/>
      <c r="AC180" s="3"/>
      <c r="AD180" s="3">
        <v>90</v>
      </c>
      <c r="AE180" s="3"/>
      <c r="AF180" s="3"/>
      <c r="AG180" s="3"/>
      <c r="AH180" s="3"/>
      <c r="AI180">
        <f>VLOOKUP(C180,Koordinaten!$A:$C,2,FALSE)</f>
        <v>12.4853384</v>
      </c>
      <c r="AJ180">
        <f>VLOOKUP(C180,Koordinaten!$A:$C,3,FALSE)</f>
        <v>41.894801999999999</v>
      </c>
      <c r="AK180">
        <f>IF(ISBLANK($D180),VLOOKUP(C180,Koordinaten!$A:$C,2,FALSE),VLOOKUP($D180,Koordinaten!$F:$H,2,FALSE))</f>
        <v>14.155048000000001</v>
      </c>
      <c r="AL180">
        <f>IF(ISBLANK($D180),VLOOKUP(C180,Koordinaten!$A:$C,3,FALSE),VLOOKUP($D180,Koordinaten!$F:$H,3,FALSE))</f>
        <v>37.587794000000002</v>
      </c>
      <c r="AM180" t="str">
        <f t="shared" si="417"/>
        <v>41,894802;12,4853384</v>
      </c>
      <c r="AN180" t="str">
        <f t="shared" si="418"/>
        <v>37,587794;14,155048</v>
      </c>
      <c r="AO180">
        <f t="shared" ref="AO180:AO184" si="529">MIN(IF(ISBLANK(W180),9999,W180),IF(ISBLANK(Z180),9999,Z180),IF(ISBLANK(AC180),9999,AC180),IF(ISBLANK(AF180),9999,AF180),IF(ISBLANK(AH180),9999,AH180))</f>
        <v>9999</v>
      </c>
      <c r="AP180" s="50">
        <v>44065</v>
      </c>
      <c r="AQ180">
        <v>5</v>
      </c>
    </row>
    <row r="181" spans="1:43" x14ac:dyDescent="0.15">
      <c r="A181" s="2" t="s">
        <v>42</v>
      </c>
      <c r="B181" s="22">
        <v>2016</v>
      </c>
      <c r="C181" s="2" t="s">
        <v>22</v>
      </c>
      <c r="D181" s="2" t="s">
        <v>1266</v>
      </c>
      <c r="E181" s="2">
        <v>3</v>
      </c>
      <c r="F181" s="2">
        <v>3</v>
      </c>
      <c r="G181" s="3" t="s">
        <v>143</v>
      </c>
      <c r="H181" s="3" t="s">
        <v>1413</v>
      </c>
      <c r="I181" s="3" t="s">
        <v>128</v>
      </c>
      <c r="J181" s="2" t="str">
        <f t="shared" ref="J181" si="530">CONCATENATE(IF(ISBLANK(V181),"-",V181),"/",IF(ISBLANK(Y181),"-",Y181),"/",IF(ISBLANK(AB181),"-",AB181),"/",IF(ISBLANK(AE181),"-",AE181),"/",IF(ISBLANK(AG181),"-",AG181))</f>
        <v>-/-/-/-/-</v>
      </c>
      <c r="K181" s="2" t="str">
        <f t="shared" ref="K181" si="531">CONCATENATE(IF(ISBLANK(W181),"-",W181),"/",IF(ISBLANK(Z181),"-",Z181),"/",IF(ISBLANK(AC181),"-",AC181),"/",IF(ISBLANK(AF181),"-",AF181),"/",IF(ISBLANK(AH181),"-",AH181))</f>
        <v>-/-/-/-/-</v>
      </c>
      <c r="L181" s="4"/>
      <c r="M181" s="2">
        <v>2020</v>
      </c>
      <c r="N181" s="2" t="str">
        <f t="shared" si="494"/>
        <v>-/-/-/90</v>
      </c>
      <c r="O181" s="2" t="s">
        <v>143</v>
      </c>
      <c r="P181" s="2" t="s">
        <v>1409</v>
      </c>
      <c r="Q181" s="3"/>
      <c r="R181" s="3"/>
      <c r="S181" s="6">
        <f t="shared" ref="S181" si="532">L181*E181</f>
        <v>0</v>
      </c>
      <c r="T181" s="7">
        <f t="shared" ref="T181" si="533">F181*L181</f>
        <v>0</v>
      </c>
      <c r="U181" s="3"/>
      <c r="V181" s="3"/>
      <c r="W181" s="3"/>
      <c r="X181" s="3"/>
      <c r="Y181" s="3"/>
      <c r="Z181" s="3"/>
      <c r="AA181" s="3"/>
      <c r="AB181" s="3"/>
      <c r="AC181" s="3"/>
      <c r="AD181" s="3">
        <v>90</v>
      </c>
      <c r="AE181" s="3"/>
      <c r="AF181" s="3"/>
      <c r="AG181" s="3"/>
      <c r="AH181" s="3"/>
      <c r="AI181">
        <f>VLOOKUP(C181,Koordinaten!$A:$C,2,FALSE)</f>
        <v>12.4853384</v>
      </c>
      <c r="AJ181">
        <f>VLOOKUP(C181,Koordinaten!$A:$C,3,FALSE)</f>
        <v>41.894801999999999</v>
      </c>
      <c r="AK181">
        <f>IF(ISBLANK($D181),VLOOKUP(C181,Koordinaten!$A:$C,2,FALSE),VLOOKUP($D181,Koordinaten!$F:$H,2,FALSE))</f>
        <v>14.155048000000001</v>
      </c>
      <c r="AL181">
        <f>IF(ISBLANK($D181),VLOOKUP(C181,Koordinaten!$A:$C,3,FALSE),VLOOKUP($D181,Koordinaten!$F:$H,3,FALSE))</f>
        <v>37.587794000000002</v>
      </c>
      <c r="AM181" t="str">
        <f t="shared" si="417"/>
        <v>41,894802;12,4853384</v>
      </c>
      <c r="AN181" t="str">
        <f t="shared" si="418"/>
        <v>37,587794;14,155048</v>
      </c>
      <c r="AO181">
        <f t="shared" ref="AO181" si="534">MIN(IF(ISBLANK(W181),9999,W181),IF(ISBLANK(Z181),9999,Z181),IF(ISBLANK(AC181),9999,AC181),IF(ISBLANK(AF181),9999,AF181),IF(ISBLANK(AH181),9999,AH181))</f>
        <v>9999</v>
      </c>
      <c r="AP181" s="50">
        <v>44065</v>
      </c>
      <c r="AQ181" t="s">
        <v>1437</v>
      </c>
    </row>
    <row r="182" spans="1:43" x14ac:dyDescent="0.15">
      <c r="A182" s="2" t="s">
        <v>42</v>
      </c>
      <c r="B182" s="22">
        <v>2016</v>
      </c>
      <c r="C182" s="2" t="s">
        <v>22</v>
      </c>
      <c r="D182" s="2" t="s">
        <v>1266</v>
      </c>
      <c r="E182" s="2">
        <v>1</v>
      </c>
      <c r="F182" s="2">
        <v>1</v>
      </c>
      <c r="G182" s="3" t="s">
        <v>143</v>
      </c>
      <c r="H182" s="3" t="s">
        <v>145</v>
      </c>
      <c r="I182" s="3" t="s">
        <v>128</v>
      </c>
      <c r="J182" s="2" t="str">
        <f t="shared" si="525"/>
        <v>-/-/-/2021/-</v>
      </c>
      <c r="K182" s="2" t="str">
        <f t="shared" si="526"/>
        <v>-/-/-/2028/-</v>
      </c>
      <c r="L182" s="4"/>
      <c r="M182" s="2">
        <v>2020</v>
      </c>
      <c r="N182" s="2" t="str">
        <f t="shared" si="494"/>
        <v>-/-/-/90,8</v>
      </c>
      <c r="O182" s="2" t="s">
        <v>143</v>
      </c>
      <c r="P182" s="2" t="s">
        <v>1409</v>
      </c>
      <c r="Q182" s="3"/>
      <c r="R182" s="3"/>
      <c r="S182" s="6">
        <f t="shared" si="527"/>
        <v>0</v>
      </c>
      <c r="T182" s="7">
        <f t="shared" si="528"/>
        <v>0</v>
      </c>
      <c r="U182" s="3"/>
      <c r="V182" s="3"/>
      <c r="W182" s="3"/>
      <c r="X182" s="3"/>
      <c r="Y182" s="3"/>
      <c r="Z182" s="3"/>
      <c r="AA182" s="3"/>
      <c r="AB182" s="3"/>
      <c r="AC182" s="3"/>
      <c r="AD182" s="3">
        <v>90.8</v>
      </c>
      <c r="AE182" s="3">
        <v>2021</v>
      </c>
      <c r="AF182" s="3">
        <v>2028</v>
      </c>
      <c r="AG182" s="3"/>
      <c r="AH182" s="3"/>
      <c r="AI182">
        <f>VLOOKUP(C182,Koordinaten!$A:$C,2,FALSE)</f>
        <v>12.4853384</v>
      </c>
      <c r="AJ182">
        <f>VLOOKUP(C182,Koordinaten!$A:$C,3,FALSE)</f>
        <v>41.894801999999999</v>
      </c>
      <c r="AK182">
        <f>IF(ISBLANK($D182),VLOOKUP(C182,Koordinaten!$A:$C,2,FALSE),VLOOKUP($D182,Koordinaten!$F:$H,2,FALSE))</f>
        <v>14.155048000000001</v>
      </c>
      <c r="AL182">
        <f>IF(ISBLANK($D182),VLOOKUP(C182,Koordinaten!$A:$C,3,FALSE),VLOOKUP($D182,Koordinaten!$F:$H,3,FALSE))</f>
        <v>37.587794000000002</v>
      </c>
      <c r="AM182" t="str">
        <f t="shared" si="417"/>
        <v>41,894802;12,4853384</v>
      </c>
      <c r="AN182" t="str">
        <f t="shared" si="418"/>
        <v>37,587794;14,155048</v>
      </c>
      <c r="AO182">
        <f t="shared" si="529"/>
        <v>2028</v>
      </c>
      <c r="AP182" s="50">
        <v>44065</v>
      </c>
      <c r="AQ182">
        <v>15</v>
      </c>
    </row>
    <row r="183" spans="1:43" x14ac:dyDescent="0.15">
      <c r="A183" s="2" t="s">
        <v>42</v>
      </c>
      <c r="B183" s="22">
        <v>2016</v>
      </c>
      <c r="C183" s="2" t="s">
        <v>22</v>
      </c>
      <c r="D183" s="2" t="s">
        <v>1266</v>
      </c>
      <c r="E183" s="2">
        <v>1</v>
      </c>
      <c r="F183" s="2">
        <v>1</v>
      </c>
      <c r="G183" s="3" t="s">
        <v>143</v>
      </c>
      <c r="H183" s="3" t="s">
        <v>1414</v>
      </c>
      <c r="I183" s="3" t="s">
        <v>128</v>
      </c>
      <c r="J183" s="2" t="str">
        <f t="shared" si="525"/>
        <v>-/-/-/2021/-</v>
      </c>
      <c r="K183" s="2" t="str">
        <f t="shared" si="526"/>
        <v>-/-/-/2031/-</v>
      </c>
      <c r="L183" s="4"/>
      <c r="M183" s="2">
        <v>2020</v>
      </c>
      <c r="N183" s="2" t="str">
        <f t="shared" si="494"/>
        <v>-/-/-/91,3</v>
      </c>
      <c r="O183" s="2" t="s">
        <v>143</v>
      </c>
      <c r="P183" s="2" t="s">
        <v>1409</v>
      </c>
      <c r="Q183" s="3"/>
      <c r="R183" s="3"/>
      <c r="S183" s="6">
        <f t="shared" si="527"/>
        <v>0</v>
      </c>
      <c r="T183" s="7">
        <f t="shared" si="528"/>
        <v>0</v>
      </c>
      <c r="U183" s="3"/>
      <c r="V183" s="3"/>
      <c r="W183" s="3"/>
      <c r="X183" s="3"/>
      <c r="Y183" s="3"/>
      <c r="Z183" s="3"/>
      <c r="AA183" s="3"/>
      <c r="AB183" s="3"/>
      <c r="AC183" s="3"/>
      <c r="AD183" s="3">
        <v>91.3</v>
      </c>
      <c r="AE183" s="3">
        <v>2021</v>
      </c>
      <c r="AF183" s="3">
        <v>2031</v>
      </c>
      <c r="AG183" s="3"/>
      <c r="AH183" s="3"/>
      <c r="AI183">
        <f>VLOOKUP(C183,Koordinaten!$A:$C,2,FALSE)</f>
        <v>12.4853384</v>
      </c>
      <c r="AJ183">
        <f>VLOOKUP(C183,Koordinaten!$A:$C,3,FALSE)</f>
        <v>41.894801999999999</v>
      </c>
      <c r="AK183">
        <f>IF(ISBLANK($D183),VLOOKUP(C183,Koordinaten!$A:$C,2,FALSE),VLOOKUP($D183,Koordinaten!$F:$H,2,FALSE))</f>
        <v>14.155048000000001</v>
      </c>
      <c r="AL183">
        <f>IF(ISBLANK($D183),VLOOKUP(C183,Koordinaten!$A:$C,3,FALSE),VLOOKUP($D183,Koordinaten!$F:$H,3,FALSE))</f>
        <v>37.587794000000002</v>
      </c>
      <c r="AM183" t="str">
        <f t="shared" si="417"/>
        <v>41,894802;12,4853384</v>
      </c>
      <c r="AN183" t="str">
        <f t="shared" si="418"/>
        <v>37,587794;14,155048</v>
      </c>
      <c r="AO183">
        <f t="shared" si="529"/>
        <v>2031</v>
      </c>
      <c r="AP183" s="50">
        <v>44065</v>
      </c>
      <c r="AQ183">
        <v>11</v>
      </c>
    </row>
    <row r="184" spans="1:43" x14ac:dyDescent="0.15">
      <c r="A184" s="2" t="s">
        <v>42</v>
      </c>
      <c r="B184" s="22">
        <v>2016</v>
      </c>
      <c r="C184" s="2" t="s">
        <v>22</v>
      </c>
      <c r="D184" s="2" t="s">
        <v>1266</v>
      </c>
      <c r="E184" s="2">
        <v>1</v>
      </c>
      <c r="F184" s="2">
        <v>1</v>
      </c>
      <c r="G184" s="3" t="s">
        <v>143</v>
      </c>
      <c r="H184" s="3" t="s">
        <v>1415</v>
      </c>
      <c r="I184" s="3" t="s">
        <v>128</v>
      </c>
      <c r="J184" s="2" t="str">
        <f t="shared" si="525"/>
        <v>-/-/-/2021/-</v>
      </c>
      <c r="K184" s="2" t="str">
        <f t="shared" si="526"/>
        <v>-/-/-/2026/-</v>
      </c>
      <c r="L184" s="4"/>
      <c r="M184" s="2">
        <v>2020</v>
      </c>
      <c r="N184" s="2" t="str">
        <f t="shared" si="494"/>
        <v>-/-/-/91,3</v>
      </c>
      <c r="O184" s="2" t="s">
        <v>143</v>
      </c>
      <c r="P184" s="2" t="s">
        <v>1409</v>
      </c>
      <c r="Q184" s="3"/>
      <c r="R184" s="3"/>
      <c r="S184" s="6">
        <f t="shared" si="527"/>
        <v>0</v>
      </c>
      <c r="T184" s="7">
        <f t="shared" si="528"/>
        <v>0</v>
      </c>
      <c r="U184" s="3"/>
      <c r="V184" s="3"/>
      <c r="W184" s="3"/>
      <c r="X184" s="3"/>
      <c r="Y184" s="3"/>
      <c r="Z184" s="3"/>
      <c r="AA184" s="3"/>
      <c r="AB184" s="3"/>
      <c r="AC184" s="3"/>
      <c r="AD184" s="3">
        <v>91.3</v>
      </c>
      <c r="AE184" s="3">
        <v>2021</v>
      </c>
      <c r="AF184" s="3">
        <v>2026</v>
      </c>
      <c r="AG184" s="3"/>
      <c r="AH184" s="3"/>
      <c r="AI184">
        <f>VLOOKUP(C184,Koordinaten!$A:$C,2,FALSE)</f>
        <v>12.4853384</v>
      </c>
      <c r="AJ184">
        <f>VLOOKUP(C184,Koordinaten!$A:$C,3,FALSE)</f>
        <v>41.894801999999999</v>
      </c>
      <c r="AK184">
        <f>IF(ISBLANK($D184),VLOOKUP(C184,Koordinaten!$A:$C,2,FALSE),VLOOKUP($D184,Koordinaten!$F:$H,2,FALSE))</f>
        <v>14.155048000000001</v>
      </c>
      <c r="AL184">
        <f>IF(ISBLANK($D184),VLOOKUP(C184,Koordinaten!$A:$C,3,FALSE),VLOOKUP($D184,Koordinaten!$F:$H,3,FALSE))</f>
        <v>37.587794000000002</v>
      </c>
      <c r="AM184" t="str">
        <f t="shared" si="417"/>
        <v>41,894802;12,4853384</v>
      </c>
      <c r="AN184" t="str">
        <f t="shared" si="418"/>
        <v>37,587794;14,155048</v>
      </c>
      <c r="AO184">
        <f t="shared" si="529"/>
        <v>2026</v>
      </c>
      <c r="AP184" s="50">
        <v>44065</v>
      </c>
      <c r="AQ184">
        <v>11</v>
      </c>
    </row>
    <row r="185" spans="1:43" x14ac:dyDescent="0.15">
      <c r="A185" s="2" t="s">
        <v>16</v>
      </c>
      <c r="B185" s="22">
        <v>2016</v>
      </c>
      <c r="C185" s="2" t="s">
        <v>22</v>
      </c>
      <c r="D185" s="2" t="s">
        <v>1266</v>
      </c>
      <c r="E185" s="2">
        <v>1</v>
      </c>
      <c r="F185" s="2">
        <v>1</v>
      </c>
      <c r="G185" s="3" t="s">
        <v>143</v>
      </c>
      <c r="H185" s="3" t="s">
        <v>145</v>
      </c>
      <c r="I185" s="3" t="s">
        <v>128</v>
      </c>
      <c r="J185" s="2" t="str">
        <f t="shared" ref="J185:J190" si="535">CONCATENATE(IF(ISBLANK(V185),"-",V185),"/",IF(ISBLANK(Y185),"-",Y185),"/",IF(ISBLANK(AB185),"-",AB185),"/",IF(ISBLANK(AE185),"-",AE185),"/",IF(ISBLANK(AG185),"-",AG185))</f>
        <v>-/-/-/2021/-</v>
      </c>
      <c r="K185" s="2" t="str">
        <f t="shared" ref="K185:K190" si="536">CONCATENATE(IF(ISBLANK(W185),"-",W185),"/",IF(ISBLANK(Z185),"-",Z185),"/",IF(ISBLANK(AC185),"-",AC185),"/",IF(ISBLANK(AF185),"-",AF185),"/",IF(ISBLANK(AH185),"-",AH185))</f>
        <v>-/-/-/2028/-</v>
      </c>
      <c r="L185" s="4"/>
      <c r="M185" s="2">
        <v>2020</v>
      </c>
      <c r="N185" s="2" t="str">
        <f t="shared" si="494"/>
        <v>-/-/-/90,8</v>
      </c>
      <c r="O185" s="2" t="s">
        <v>143</v>
      </c>
      <c r="P185" s="2" t="s">
        <v>1409</v>
      </c>
      <c r="Q185" s="3"/>
      <c r="R185" s="3"/>
      <c r="S185" s="6">
        <f t="shared" ref="S185:S190" si="537">L185*E185</f>
        <v>0</v>
      </c>
      <c r="T185" s="7">
        <f t="shared" ref="T185:T190" si="538">F185*L185</f>
        <v>0</v>
      </c>
      <c r="U185" s="3"/>
      <c r="V185" s="3"/>
      <c r="W185" s="3"/>
      <c r="X185" s="3"/>
      <c r="Y185" s="3"/>
      <c r="Z185" s="3"/>
      <c r="AA185" s="3"/>
      <c r="AB185" s="3"/>
      <c r="AC185" s="3"/>
      <c r="AD185" s="3">
        <v>90.8</v>
      </c>
      <c r="AE185" s="3">
        <v>2021</v>
      </c>
      <c r="AF185" s="3">
        <v>2028</v>
      </c>
      <c r="AG185" s="3"/>
      <c r="AH185" s="3"/>
      <c r="AI185">
        <f>VLOOKUP(C185,Koordinaten!$A:$C,2,FALSE)</f>
        <v>12.4853384</v>
      </c>
      <c r="AJ185">
        <f>VLOOKUP(C185,Koordinaten!$A:$C,3,FALSE)</f>
        <v>41.894801999999999</v>
      </c>
      <c r="AK185">
        <f>IF(ISBLANK($D185),VLOOKUP(C185,Koordinaten!$A:$C,2,FALSE),VLOOKUP($D185,Koordinaten!$F:$H,2,FALSE))</f>
        <v>14.155048000000001</v>
      </c>
      <c r="AL185">
        <f>IF(ISBLANK($D185),VLOOKUP(C185,Koordinaten!$A:$C,3,FALSE),VLOOKUP($D185,Koordinaten!$F:$H,3,FALSE))</f>
        <v>37.587794000000002</v>
      </c>
      <c r="AM185" t="str">
        <f t="shared" si="417"/>
        <v>41,894802;12,4853384</v>
      </c>
      <c r="AN185" t="str">
        <f t="shared" si="418"/>
        <v>37,587794;14,155048</v>
      </c>
      <c r="AO185">
        <f t="shared" ref="AO185:AO190" si="539">MIN(IF(ISBLANK(W185),9999,W185),IF(ISBLANK(Z185),9999,Z185),IF(ISBLANK(AC185),9999,AC185),IF(ISBLANK(AF185),9999,AF185),IF(ISBLANK(AH185),9999,AH185))</f>
        <v>2028</v>
      </c>
      <c r="AP185" s="50">
        <v>44302</v>
      </c>
      <c r="AQ185" t="s">
        <v>1577</v>
      </c>
    </row>
    <row r="186" spans="1:43" x14ac:dyDescent="0.15">
      <c r="A186" s="2" t="s">
        <v>42</v>
      </c>
      <c r="B186" s="22">
        <v>2019</v>
      </c>
      <c r="C186" s="2" t="s">
        <v>22</v>
      </c>
      <c r="D186" s="2" t="s">
        <v>1266</v>
      </c>
      <c r="E186" s="2">
        <v>3</v>
      </c>
      <c r="F186" s="2">
        <v>3</v>
      </c>
      <c r="G186" s="3" t="s">
        <v>138</v>
      </c>
      <c r="H186" s="3" t="s">
        <v>1078</v>
      </c>
      <c r="I186" s="3" t="s">
        <v>20</v>
      </c>
      <c r="J186" s="2" t="str">
        <f t="shared" si="535"/>
        <v>-/-/-/-/-</v>
      </c>
      <c r="K186" s="2" t="str">
        <f t="shared" si="536"/>
        <v>-/-/-/-/-</v>
      </c>
      <c r="L186" s="4"/>
      <c r="M186" s="2">
        <v>2020</v>
      </c>
      <c r="N186" s="2" t="str">
        <f t="shared" si="494"/>
        <v>-/-/-/-</v>
      </c>
      <c r="O186" s="2" t="s">
        <v>138</v>
      </c>
      <c r="P186" s="2" t="s">
        <v>1409</v>
      </c>
      <c r="Q186" s="3"/>
      <c r="R186" s="3"/>
      <c r="S186" s="6">
        <f t="shared" si="537"/>
        <v>0</v>
      </c>
      <c r="T186" s="7">
        <f t="shared" si="538"/>
        <v>0</v>
      </c>
      <c r="U186" s="3"/>
      <c r="V186" s="3"/>
      <c r="W186" s="3"/>
      <c r="X186" s="3"/>
      <c r="Y186" s="3"/>
      <c r="Z186" s="3"/>
      <c r="AA186" s="3"/>
      <c r="AB186" s="3"/>
      <c r="AC186" s="3"/>
      <c r="AE186" s="3"/>
      <c r="AF186" s="3"/>
      <c r="AG186" s="3"/>
      <c r="AH186" s="3"/>
      <c r="AI186">
        <f>VLOOKUP(C186,Koordinaten!$A:$C,2,FALSE)</f>
        <v>12.4853384</v>
      </c>
      <c r="AJ186">
        <f>VLOOKUP(C186,Koordinaten!$A:$C,3,FALSE)</f>
        <v>41.894801999999999</v>
      </c>
      <c r="AK186">
        <f>IF(ISBLANK($D186),VLOOKUP(C186,Koordinaten!$A:$C,2,FALSE),VLOOKUP($D186,Koordinaten!$F:$H,2,FALSE))</f>
        <v>14.155048000000001</v>
      </c>
      <c r="AL186">
        <f>IF(ISBLANK($D186),VLOOKUP(C186,Koordinaten!$A:$C,3,FALSE),VLOOKUP($D186,Koordinaten!$F:$H,3,FALSE))</f>
        <v>37.587794000000002</v>
      </c>
      <c r="AM186" t="str">
        <f t="shared" si="417"/>
        <v>41,894802;12,4853384</v>
      </c>
      <c r="AN186" t="str">
        <f t="shared" si="418"/>
        <v>37,587794;14,155048</v>
      </c>
      <c r="AO186">
        <f t="shared" si="539"/>
        <v>9999</v>
      </c>
      <c r="AP186" s="50">
        <v>44065</v>
      </c>
      <c r="AQ186" t="s">
        <v>1437</v>
      </c>
    </row>
    <row r="187" spans="1:43" x14ac:dyDescent="0.15">
      <c r="A187" s="2" t="s">
        <v>42</v>
      </c>
      <c r="B187" s="22">
        <v>2017</v>
      </c>
      <c r="C187" s="2" t="s">
        <v>22</v>
      </c>
      <c r="D187" s="2" t="s">
        <v>1266</v>
      </c>
      <c r="E187" s="2">
        <v>3</v>
      </c>
      <c r="F187" s="2">
        <v>3</v>
      </c>
      <c r="G187" s="3" t="s">
        <v>138</v>
      </c>
      <c r="H187" s="3" t="s">
        <v>138</v>
      </c>
      <c r="I187" s="3" t="s">
        <v>20</v>
      </c>
      <c r="J187" s="2" t="str">
        <f t="shared" si="535"/>
        <v>-/-/-/2018/-</v>
      </c>
      <c r="K187" s="2" t="str">
        <f t="shared" si="536"/>
        <v>-/-/-/2022/-</v>
      </c>
      <c r="L187" s="4"/>
      <c r="M187" s="2">
        <v>2020</v>
      </c>
      <c r="N187" s="2" t="str">
        <f t="shared" si="494"/>
        <v>-/-/-/-</v>
      </c>
      <c r="O187" s="2" t="s">
        <v>138</v>
      </c>
      <c r="P187" s="2" t="s">
        <v>1409</v>
      </c>
      <c r="Q187" s="3"/>
      <c r="R187" s="3"/>
      <c r="S187" s="6">
        <f t="shared" si="537"/>
        <v>0</v>
      </c>
      <c r="T187" s="7">
        <f t="shared" si="538"/>
        <v>0</v>
      </c>
      <c r="U187" s="3"/>
      <c r="V187" s="3"/>
      <c r="W187" s="3"/>
      <c r="X187" s="3"/>
      <c r="Y187" s="3"/>
      <c r="Z187" s="3"/>
      <c r="AA187" s="3"/>
      <c r="AB187" s="3"/>
      <c r="AC187" s="3"/>
      <c r="AE187" s="3">
        <v>2018</v>
      </c>
      <c r="AF187" s="3">
        <v>2022</v>
      </c>
      <c r="AG187" s="3"/>
      <c r="AH187" s="3"/>
      <c r="AI187">
        <f>VLOOKUP(C187,Koordinaten!$A:$C,2,FALSE)</f>
        <v>12.4853384</v>
      </c>
      <c r="AJ187">
        <f>VLOOKUP(C187,Koordinaten!$A:$C,3,FALSE)</f>
        <v>41.894801999999999</v>
      </c>
      <c r="AK187">
        <f>IF(ISBLANK($D187),VLOOKUP(C187,Koordinaten!$A:$C,2,FALSE),VLOOKUP($D187,Koordinaten!$F:$H,2,FALSE))</f>
        <v>14.155048000000001</v>
      </c>
      <c r="AL187">
        <f>IF(ISBLANK($D187),VLOOKUP(C187,Koordinaten!$A:$C,3,FALSE),VLOOKUP($D187,Koordinaten!$F:$H,3,FALSE))</f>
        <v>37.587794000000002</v>
      </c>
      <c r="AM187" t="str">
        <f t="shared" si="417"/>
        <v>41,894802;12,4853384</v>
      </c>
      <c r="AN187" t="str">
        <f t="shared" si="418"/>
        <v>37,587794;14,155048</v>
      </c>
      <c r="AO187">
        <f t="shared" si="539"/>
        <v>2022</v>
      </c>
      <c r="AP187" s="50">
        <v>44065</v>
      </c>
      <c r="AQ187" t="s">
        <v>1437</v>
      </c>
    </row>
    <row r="188" spans="1:43" x14ac:dyDescent="0.15">
      <c r="A188" s="2" t="s">
        <v>16</v>
      </c>
      <c r="B188" s="22">
        <v>2017</v>
      </c>
      <c r="C188" s="2" t="s">
        <v>22</v>
      </c>
      <c r="D188" s="2" t="s">
        <v>1266</v>
      </c>
      <c r="E188" s="2">
        <v>1</v>
      </c>
      <c r="F188" s="2">
        <v>0</v>
      </c>
      <c r="G188" s="3" t="s">
        <v>138</v>
      </c>
      <c r="H188" s="3" t="s">
        <v>138</v>
      </c>
      <c r="I188" s="3" t="s">
        <v>20</v>
      </c>
      <c r="J188" s="2" t="str">
        <f t="shared" si="535"/>
        <v>-/-/-/2018/-</v>
      </c>
      <c r="K188" s="2" t="str">
        <f t="shared" si="536"/>
        <v>-/-/-/2022/-</v>
      </c>
      <c r="L188" s="4"/>
      <c r="M188" s="2">
        <v>2020</v>
      </c>
      <c r="N188" s="2" t="str">
        <f t="shared" si="494"/>
        <v>-/-/-/-</v>
      </c>
      <c r="O188" s="2" t="s">
        <v>138</v>
      </c>
      <c r="P188" s="2" t="s">
        <v>1409</v>
      </c>
      <c r="Q188" s="3"/>
      <c r="R188" s="3"/>
      <c r="S188" s="6">
        <f t="shared" si="537"/>
        <v>0</v>
      </c>
      <c r="T188" s="7">
        <f t="shared" si="538"/>
        <v>0</v>
      </c>
      <c r="U188" s="3"/>
      <c r="V188" s="3"/>
      <c r="W188" s="3"/>
      <c r="X188" s="3"/>
      <c r="Y188" s="3"/>
      <c r="Z188" s="3"/>
      <c r="AA188" s="3"/>
      <c r="AB188" s="3"/>
      <c r="AC188" s="3"/>
      <c r="AE188" s="3">
        <v>2018</v>
      </c>
      <c r="AF188" s="3">
        <v>2022</v>
      </c>
      <c r="AG188" s="3"/>
      <c r="AH188" s="3"/>
      <c r="AI188">
        <f>VLOOKUP(C188,Koordinaten!$A:$C,2,FALSE)</f>
        <v>12.4853384</v>
      </c>
      <c r="AJ188">
        <f>VLOOKUP(C188,Koordinaten!$A:$C,3,FALSE)</f>
        <v>41.894801999999999</v>
      </c>
      <c r="AK188">
        <f>IF(ISBLANK($D188),VLOOKUP(C188,Koordinaten!$A:$C,2,FALSE),VLOOKUP($D188,Koordinaten!$F:$H,2,FALSE))</f>
        <v>14.155048000000001</v>
      </c>
      <c r="AL188">
        <f>IF(ISBLANK($D188),VLOOKUP(C188,Koordinaten!$A:$C,3,FALSE),VLOOKUP($D188,Koordinaten!$F:$H,3,FALSE))</f>
        <v>37.587794000000002</v>
      </c>
      <c r="AM188" t="str">
        <f t="shared" si="417"/>
        <v>41,894802;12,4853384</v>
      </c>
      <c r="AN188" t="str">
        <f t="shared" si="418"/>
        <v>37,587794;14,155048</v>
      </c>
      <c r="AO188">
        <f t="shared" si="539"/>
        <v>2022</v>
      </c>
      <c r="AP188" s="50">
        <v>44302</v>
      </c>
      <c r="AQ188" t="s">
        <v>1437</v>
      </c>
    </row>
    <row r="189" spans="1:43" x14ac:dyDescent="0.15">
      <c r="A189" s="2" t="s">
        <v>30</v>
      </c>
      <c r="B189" s="22">
        <v>2017</v>
      </c>
      <c r="C189" s="2" t="s">
        <v>22</v>
      </c>
      <c r="D189" s="2" t="s">
        <v>1266</v>
      </c>
      <c r="E189" s="2">
        <v>3</v>
      </c>
      <c r="F189" s="2">
        <v>3</v>
      </c>
      <c r="G189" s="3" t="s">
        <v>1410</v>
      </c>
      <c r="H189" s="3" t="s">
        <v>1416</v>
      </c>
      <c r="I189" s="3" t="s">
        <v>46</v>
      </c>
      <c r="J189" s="2" t="str">
        <f t="shared" si="535"/>
        <v>-/-/-/-/-</v>
      </c>
      <c r="K189" s="2" t="str">
        <f t="shared" si="536"/>
        <v>-/-/-/-/-</v>
      </c>
      <c r="L189" s="4"/>
      <c r="M189" s="2">
        <v>2020</v>
      </c>
      <c r="N189" s="2" t="str">
        <f t="shared" si="494"/>
        <v>-/-/-/-</v>
      </c>
      <c r="O189" s="2" t="s">
        <v>1410</v>
      </c>
      <c r="P189" s="2" t="s">
        <v>1409</v>
      </c>
      <c r="Q189" s="3"/>
      <c r="R189" s="3"/>
      <c r="S189" s="6">
        <f t="shared" si="537"/>
        <v>0</v>
      </c>
      <c r="T189" s="7">
        <f t="shared" si="538"/>
        <v>0</v>
      </c>
      <c r="U189" s="3"/>
      <c r="V189" s="3"/>
      <c r="W189" s="3"/>
      <c r="X189" s="3"/>
      <c r="Y189" s="3"/>
      <c r="Z189" s="3"/>
      <c r="AA189" s="3"/>
      <c r="AB189" s="3"/>
      <c r="AC189" s="3"/>
      <c r="AE189" s="3"/>
      <c r="AF189" s="3"/>
      <c r="AG189" s="3"/>
      <c r="AH189" s="3"/>
      <c r="AI189">
        <f>VLOOKUP(C189,Koordinaten!$A:$C,2,FALSE)</f>
        <v>12.4853384</v>
      </c>
      <c r="AJ189">
        <f>VLOOKUP(C189,Koordinaten!$A:$C,3,FALSE)</f>
        <v>41.894801999999999</v>
      </c>
      <c r="AK189">
        <f>IF(ISBLANK($D189),VLOOKUP(C189,Koordinaten!$A:$C,2,FALSE),VLOOKUP($D189,Koordinaten!$F:$H,2,FALSE))</f>
        <v>14.155048000000001</v>
      </c>
      <c r="AL189">
        <f>IF(ISBLANK($D189),VLOOKUP(C189,Koordinaten!$A:$C,3,FALSE),VLOOKUP($D189,Koordinaten!$F:$H,3,FALSE))</f>
        <v>37.587794000000002</v>
      </c>
      <c r="AM189" t="str">
        <f t="shared" si="417"/>
        <v>41,894802;12,4853384</v>
      </c>
      <c r="AN189" t="str">
        <f t="shared" si="418"/>
        <v>37,587794;14,155048</v>
      </c>
      <c r="AO189">
        <f t="shared" si="539"/>
        <v>9999</v>
      </c>
      <c r="AP189" s="50">
        <v>44065</v>
      </c>
      <c r="AQ189">
        <v>2</v>
      </c>
    </row>
    <row r="190" spans="1:43" x14ac:dyDescent="0.15">
      <c r="A190" s="2" t="s">
        <v>42</v>
      </c>
      <c r="B190" s="22">
        <v>2016</v>
      </c>
      <c r="C190" s="2" t="s">
        <v>22</v>
      </c>
      <c r="D190" s="2" t="s">
        <v>1266</v>
      </c>
      <c r="E190" s="2">
        <v>3</v>
      </c>
      <c r="F190" s="2">
        <v>2</v>
      </c>
      <c r="G190" s="3" t="s">
        <v>1410</v>
      </c>
      <c r="H190" s="3" t="s">
        <v>1417</v>
      </c>
      <c r="I190" s="3" t="s">
        <v>20</v>
      </c>
      <c r="J190" s="2" t="str">
        <f t="shared" si="535"/>
        <v>-/-/-/-/-</v>
      </c>
      <c r="K190" s="2" t="str">
        <f t="shared" si="536"/>
        <v>-/-/-/-/-</v>
      </c>
      <c r="L190" s="4"/>
      <c r="M190" s="2">
        <v>2020</v>
      </c>
      <c r="N190" s="2" t="str">
        <f t="shared" si="494"/>
        <v>-/-/-/-</v>
      </c>
      <c r="O190" s="2" t="s">
        <v>1410</v>
      </c>
      <c r="P190" s="2" t="s">
        <v>1409</v>
      </c>
      <c r="Q190" s="3"/>
      <c r="R190" s="3"/>
      <c r="S190" s="6">
        <f t="shared" si="537"/>
        <v>0</v>
      </c>
      <c r="T190" s="7">
        <f t="shared" si="538"/>
        <v>0</v>
      </c>
      <c r="U190" s="3"/>
      <c r="V190" s="3"/>
      <c r="W190" s="3"/>
      <c r="X190" s="3"/>
      <c r="Y190" s="3"/>
      <c r="Z190" s="3"/>
      <c r="AA190" s="3"/>
      <c r="AB190" s="3"/>
      <c r="AC190" s="3"/>
      <c r="AE190" s="3"/>
      <c r="AF190" s="3"/>
      <c r="AG190" s="3"/>
      <c r="AH190" s="3"/>
      <c r="AI190">
        <f>VLOOKUP(C190,Koordinaten!$A:$C,2,FALSE)</f>
        <v>12.4853384</v>
      </c>
      <c r="AJ190">
        <f>VLOOKUP(C190,Koordinaten!$A:$C,3,FALSE)</f>
        <v>41.894801999999999</v>
      </c>
      <c r="AK190">
        <f>IF(ISBLANK($D190),VLOOKUP(C190,Koordinaten!$A:$C,2,FALSE),VLOOKUP($D190,Koordinaten!$F:$H,2,FALSE))</f>
        <v>14.155048000000001</v>
      </c>
      <c r="AL190">
        <f>IF(ISBLANK($D190),VLOOKUP(C190,Koordinaten!$A:$C,3,FALSE),VLOOKUP($D190,Koordinaten!$F:$H,3,FALSE))</f>
        <v>37.587794000000002</v>
      </c>
      <c r="AM190" t="str">
        <f t="shared" si="417"/>
        <v>41,894802;12,4853384</v>
      </c>
      <c r="AN190" t="str">
        <f t="shared" si="418"/>
        <v>37,587794;14,155048</v>
      </c>
      <c r="AO190">
        <f t="shared" si="539"/>
        <v>9999</v>
      </c>
      <c r="AP190" s="50">
        <v>44065</v>
      </c>
      <c r="AQ190">
        <v>9</v>
      </c>
    </row>
    <row r="191" spans="1:43" x14ac:dyDescent="0.15">
      <c r="A191" s="2" t="s">
        <v>34</v>
      </c>
      <c r="B191" s="22">
        <v>2017</v>
      </c>
      <c r="C191" s="2" t="s">
        <v>22</v>
      </c>
      <c r="D191" s="2" t="s">
        <v>1266</v>
      </c>
      <c r="E191" s="2">
        <v>6</v>
      </c>
      <c r="F191" s="2">
        <v>0</v>
      </c>
      <c r="G191" s="3" t="s">
        <v>249</v>
      </c>
      <c r="H191" s="3" t="s">
        <v>248</v>
      </c>
      <c r="I191" s="3" t="s">
        <v>46</v>
      </c>
      <c r="J191" s="2" t="str">
        <f t="shared" ref="J191" si="540">CONCATENATE(IF(ISBLANK(V191),"-",V191),"/",IF(ISBLANK(Y191),"-",Y191),"/",IF(ISBLANK(AB191),"-",AB191),"/",IF(ISBLANK(AE191),"-",AE191),"/",IF(ISBLANK(AG191),"-",AG191))</f>
        <v>-/-/-/-/-</v>
      </c>
      <c r="K191" s="2" t="str">
        <f t="shared" ref="K191" si="541">CONCATENATE(IF(ISBLANK(W191),"-",W191),"/",IF(ISBLANK(Z191),"-",Z191),"/",IF(ISBLANK(AC191),"-",AC191),"/",IF(ISBLANK(AF191),"-",AF191),"/",IF(ISBLANK(AH191),"-",AH191))</f>
        <v>-/-/-/-/-</v>
      </c>
      <c r="L191" s="4"/>
      <c r="M191" s="2">
        <v>2020</v>
      </c>
      <c r="N191" s="2" t="str">
        <f t="shared" si="494"/>
        <v>-/-/-/-</v>
      </c>
      <c r="O191" s="2" t="s">
        <v>249</v>
      </c>
      <c r="P191" s="2" t="s">
        <v>1409</v>
      </c>
      <c r="Q191" s="3"/>
      <c r="R191" s="3"/>
      <c r="S191" s="6">
        <f t="shared" ref="S191" si="542">L191*E191</f>
        <v>0</v>
      </c>
      <c r="T191" s="7">
        <f t="shared" ref="T191" si="543">F191*L191</f>
        <v>0</v>
      </c>
      <c r="U191" s="3"/>
      <c r="V191" s="3"/>
      <c r="W191" s="3"/>
      <c r="X191" s="3"/>
      <c r="Y191" s="3"/>
      <c r="Z191" s="3"/>
      <c r="AA191" s="3"/>
      <c r="AB191" s="3"/>
      <c r="AC191" s="3"/>
      <c r="AE191" s="3"/>
      <c r="AF191" s="3"/>
      <c r="AG191" s="3"/>
      <c r="AH191" s="3"/>
      <c r="AI191">
        <f>VLOOKUP(C191,Koordinaten!$A:$C,2,FALSE)</f>
        <v>12.4853384</v>
      </c>
      <c r="AJ191">
        <f>VLOOKUP(C191,Koordinaten!$A:$C,3,FALSE)</f>
        <v>41.894801999999999</v>
      </c>
      <c r="AK191">
        <f>IF(ISBLANK($D191),VLOOKUP(C191,Koordinaten!$A:$C,2,FALSE),VLOOKUP($D191,Koordinaten!$F:$H,2,FALSE))</f>
        <v>14.155048000000001</v>
      </c>
      <c r="AL191">
        <f>IF(ISBLANK($D191),VLOOKUP(C191,Koordinaten!$A:$C,3,FALSE),VLOOKUP($D191,Koordinaten!$F:$H,3,FALSE))</f>
        <v>37.587794000000002</v>
      </c>
      <c r="AM191" t="str">
        <f t="shared" si="417"/>
        <v>41,894802;12,4853384</v>
      </c>
      <c r="AN191" t="str">
        <f t="shared" si="418"/>
        <v>37,587794;14,155048</v>
      </c>
      <c r="AO191">
        <f t="shared" ref="AO191" si="544">MIN(IF(ISBLANK(W191),9999,W191),IF(ISBLANK(Z191),9999,Z191),IF(ISBLANK(AC191),9999,AC191),IF(ISBLANK(AF191),9999,AF191),IF(ISBLANK(AH191),9999,AH191))</f>
        <v>9999</v>
      </c>
      <c r="AP191" s="50">
        <v>44065</v>
      </c>
      <c r="AQ191">
        <v>1</v>
      </c>
    </row>
    <row r="192" spans="1:43" x14ac:dyDescent="0.15">
      <c r="A192" s="2" t="s">
        <v>37</v>
      </c>
      <c r="B192" s="22">
        <v>2016</v>
      </c>
      <c r="C192" s="2" t="s">
        <v>22</v>
      </c>
      <c r="D192" s="2" t="s">
        <v>1266</v>
      </c>
      <c r="E192" s="2">
        <v>1</v>
      </c>
      <c r="F192" s="2">
        <v>1</v>
      </c>
      <c r="G192" s="3" t="s">
        <v>87</v>
      </c>
      <c r="H192" s="3" t="s">
        <v>135</v>
      </c>
      <c r="I192" s="3" t="s">
        <v>135</v>
      </c>
      <c r="J192" s="2" t="str">
        <f t="shared" ref="J192" si="545">CONCATENATE(IF(ISBLANK(V192),"-",V192),"/",IF(ISBLANK(Y192),"-",Y192),"/",IF(ISBLANK(AB192),"-",AB192),"/",IF(ISBLANK(AE192),"-",AE192),"/",IF(ISBLANK(AG192),"-",AG192))</f>
        <v>-/-/-/2019/-</v>
      </c>
      <c r="K192" s="2" t="str">
        <f t="shared" ref="K192" si="546">CONCATENATE(IF(ISBLANK(W192),"-",W192),"/",IF(ISBLANK(Z192),"-",Z192),"/",IF(ISBLANK(AC192),"-",AC192),"/",IF(ISBLANK(AF192),"-",AF192),"/",IF(ISBLANK(AH192),"-",AH192))</f>
        <v>-/-/-/2026/-</v>
      </c>
      <c r="L192" s="49"/>
      <c r="M192" s="2">
        <v>2020</v>
      </c>
      <c r="N192" s="2" t="str">
        <f t="shared" si="494"/>
        <v>-/-/-/92,5</v>
      </c>
      <c r="O192" s="2" t="s">
        <v>1420</v>
      </c>
      <c r="P192" s="2" t="s">
        <v>1409</v>
      </c>
      <c r="Q192" s="3"/>
      <c r="R192" s="3"/>
      <c r="S192" s="6">
        <f t="shared" ref="S192" si="547">L192*E192</f>
        <v>0</v>
      </c>
      <c r="T192" s="7">
        <f t="shared" ref="T192" si="548">F192*L192</f>
        <v>0</v>
      </c>
      <c r="U192" s="3"/>
      <c r="V192" s="3"/>
      <c r="W192" s="3"/>
      <c r="X192" s="3"/>
      <c r="Y192" s="3"/>
      <c r="Z192" s="3"/>
      <c r="AA192" s="3"/>
      <c r="AB192" s="3"/>
      <c r="AC192" s="3"/>
      <c r="AD192" s="3">
        <v>92.5</v>
      </c>
      <c r="AE192" s="3">
        <v>2019</v>
      </c>
      <c r="AF192" s="3">
        <v>2026</v>
      </c>
      <c r="AG192" s="3"/>
      <c r="AH192" s="3"/>
      <c r="AI192">
        <f>VLOOKUP(C192,Koordinaten!$A:$C,2,FALSE)</f>
        <v>12.4853384</v>
      </c>
      <c r="AJ192">
        <f>VLOOKUP(C192,Koordinaten!$A:$C,3,FALSE)</f>
        <v>41.894801999999999</v>
      </c>
      <c r="AK192">
        <f>IF(ISBLANK($D192),VLOOKUP(C192,Koordinaten!$A:$C,2,FALSE),VLOOKUP($D192,Koordinaten!$F:$H,2,FALSE))</f>
        <v>14.155048000000001</v>
      </c>
      <c r="AL192">
        <f>IF(ISBLANK($D192),VLOOKUP(C192,Koordinaten!$A:$C,3,FALSE),VLOOKUP($D192,Koordinaten!$F:$H,3,FALSE))</f>
        <v>37.587794000000002</v>
      </c>
      <c r="AM192" t="str">
        <f t="shared" si="417"/>
        <v>41,894802;12,4853384</v>
      </c>
      <c r="AN192" t="str">
        <f t="shared" si="418"/>
        <v>37,587794;14,155048</v>
      </c>
      <c r="AO192">
        <f t="shared" ref="AO192" si="549">MIN(IF(ISBLANK(W192),9999,W192),IF(ISBLANK(Z192),9999,Z192),IF(ISBLANK(AC192),9999,AC192),IF(ISBLANK(AF192),9999,AF192),IF(ISBLANK(AH192),9999,AH192))</f>
        <v>2026</v>
      </c>
      <c r="AP192" s="50">
        <v>44107</v>
      </c>
      <c r="AQ192">
        <v>16</v>
      </c>
    </row>
    <row r="193" spans="1:43" x14ac:dyDescent="0.15">
      <c r="A193" s="2" t="s">
        <v>42</v>
      </c>
      <c r="B193" s="22">
        <v>2018</v>
      </c>
      <c r="C193" s="2" t="s">
        <v>22</v>
      </c>
      <c r="D193" s="2" t="s">
        <v>1266</v>
      </c>
      <c r="E193" s="2">
        <v>2</v>
      </c>
      <c r="F193" s="2">
        <v>2</v>
      </c>
      <c r="G193" s="3" t="s">
        <v>87</v>
      </c>
      <c r="H193" s="3" t="s">
        <v>148</v>
      </c>
      <c r="I193" s="3" t="s">
        <v>148</v>
      </c>
      <c r="J193" s="2" t="str">
        <f t="shared" ref="J193" si="550">CONCATENATE(IF(ISBLANK(V193),"-",V193),"/",IF(ISBLANK(Y193),"-",Y193),"/",IF(ISBLANK(AB193),"-",AB193),"/",IF(ISBLANK(AE193),"-",AE193),"/",IF(ISBLANK(AG193),"-",AG193))</f>
        <v>-/-/-/2021/-</v>
      </c>
      <c r="K193" s="2" t="str">
        <f t="shared" ref="K193" si="551">CONCATENATE(IF(ISBLANK(W193),"-",W193),"/",IF(ISBLANK(Z193),"-",Z193),"/",IF(ISBLANK(AC193),"-",AC193),"/",IF(ISBLANK(AF193),"-",AF193),"/",IF(ISBLANK(AH193),"-",AH193))</f>
        <v>-/-/-/2025/-</v>
      </c>
      <c r="L193" s="49"/>
      <c r="M193" s="2">
        <v>2020</v>
      </c>
      <c r="N193" s="2" t="str">
        <f t="shared" si="494"/>
        <v>-/-/-/92</v>
      </c>
      <c r="O193" s="2" t="s">
        <v>1420</v>
      </c>
      <c r="P193" s="2" t="s">
        <v>1409</v>
      </c>
      <c r="Q193" s="3"/>
      <c r="R193" s="3"/>
      <c r="S193" s="6">
        <f t="shared" ref="S193" si="552">L193*E193</f>
        <v>0</v>
      </c>
      <c r="T193" s="7">
        <f t="shared" ref="T193" si="553">F193*L193</f>
        <v>0</v>
      </c>
      <c r="U193" s="3"/>
      <c r="V193" s="3"/>
      <c r="W193" s="3"/>
      <c r="X193" s="3"/>
      <c r="Y193" s="3"/>
      <c r="Z193" s="3"/>
      <c r="AA193" s="3"/>
      <c r="AB193" s="3"/>
      <c r="AC193" s="3"/>
      <c r="AD193" s="3">
        <v>92</v>
      </c>
      <c r="AE193" s="3">
        <v>2021</v>
      </c>
      <c r="AF193" s="3">
        <v>2025</v>
      </c>
      <c r="AG193" s="3"/>
      <c r="AH193" s="3"/>
      <c r="AI193">
        <f>VLOOKUP(C193,Koordinaten!$A:$C,2,FALSE)</f>
        <v>12.4853384</v>
      </c>
      <c r="AJ193">
        <f>VLOOKUP(C193,Koordinaten!$A:$C,3,FALSE)</f>
        <v>41.894801999999999</v>
      </c>
      <c r="AK193">
        <f>IF(ISBLANK($D193),VLOOKUP(C193,Koordinaten!$A:$C,2,FALSE),VLOOKUP($D193,Koordinaten!$F:$H,2,FALSE))</f>
        <v>14.155048000000001</v>
      </c>
      <c r="AL193">
        <f>IF(ISBLANK($D193),VLOOKUP(C193,Koordinaten!$A:$C,3,FALSE),VLOOKUP($D193,Koordinaten!$F:$H,3,FALSE))</f>
        <v>37.587794000000002</v>
      </c>
      <c r="AM193" t="str">
        <f t="shared" si="417"/>
        <v>41,894802;12,4853384</v>
      </c>
      <c r="AN193" t="str">
        <f t="shared" si="418"/>
        <v>37,587794;14,155048</v>
      </c>
      <c r="AO193">
        <f t="shared" ref="AO193" si="554">MIN(IF(ISBLANK(W193),9999,W193),IF(ISBLANK(Z193),9999,Z193),IF(ISBLANK(AC193),9999,AC193),IF(ISBLANK(AF193),9999,AF193),IF(ISBLANK(AH193),9999,AH193))</f>
        <v>2025</v>
      </c>
      <c r="AP193" s="50">
        <v>44065</v>
      </c>
      <c r="AQ193">
        <v>14</v>
      </c>
    </row>
    <row r="194" spans="1:43" x14ac:dyDescent="0.15">
      <c r="A194" s="2" t="s">
        <v>42</v>
      </c>
      <c r="B194" s="22">
        <v>2015</v>
      </c>
      <c r="C194" s="2" t="s">
        <v>22</v>
      </c>
      <c r="D194" s="2" t="s">
        <v>1266</v>
      </c>
      <c r="E194" s="2">
        <v>3</v>
      </c>
      <c r="F194" s="2">
        <v>3</v>
      </c>
      <c r="G194" s="3" t="s">
        <v>87</v>
      </c>
      <c r="H194" s="3" t="s">
        <v>1418</v>
      </c>
      <c r="I194" s="3" t="s">
        <v>20</v>
      </c>
      <c r="J194" s="2" t="str">
        <f t="shared" ref="J194" si="555">CONCATENATE(IF(ISBLANK(V194),"-",V194),"/",IF(ISBLANK(Y194),"-",Y194),"/",IF(ISBLANK(AB194),"-",AB194),"/",IF(ISBLANK(AE194),"-",AE194),"/",IF(ISBLANK(AG194),"-",AG194))</f>
        <v>-/-/-/2018/-</v>
      </c>
      <c r="K194" s="2" t="str">
        <f t="shared" ref="K194" si="556">CONCATENATE(IF(ISBLANK(W194),"-",W194),"/",IF(ISBLANK(Z194),"-",Z194),"/",IF(ISBLANK(AC194),"-",AC194),"/",IF(ISBLANK(AF194),"-",AF194),"/",IF(ISBLANK(AH194),"-",AH194))</f>
        <v>-/-/-/2020/-</v>
      </c>
      <c r="L194" s="49"/>
      <c r="M194" s="2">
        <v>2020</v>
      </c>
      <c r="N194" s="2" t="str">
        <f t="shared" si="494"/>
        <v>-/-/-/90,4</v>
      </c>
      <c r="O194" s="2" t="s">
        <v>1420</v>
      </c>
      <c r="P194" s="2" t="s">
        <v>1409</v>
      </c>
      <c r="Q194" s="3"/>
      <c r="R194" s="3"/>
      <c r="S194" s="6">
        <f t="shared" ref="S194" si="557">L194*E194</f>
        <v>0</v>
      </c>
      <c r="T194" s="7">
        <f t="shared" ref="T194" si="558">F194*L194</f>
        <v>0</v>
      </c>
      <c r="U194" s="3"/>
      <c r="V194" s="3"/>
      <c r="W194" s="3"/>
      <c r="X194" s="3"/>
      <c r="Y194" s="3"/>
      <c r="Z194" s="3"/>
      <c r="AA194" s="3"/>
      <c r="AB194" s="3"/>
      <c r="AC194" s="3"/>
      <c r="AD194" s="3">
        <v>90.4</v>
      </c>
      <c r="AE194" s="3">
        <v>2018</v>
      </c>
      <c r="AF194" s="3">
        <v>2020</v>
      </c>
      <c r="AG194" s="3"/>
      <c r="AH194" s="3"/>
      <c r="AI194">
        <f>VLOOKUP(C194,Koordinaten!$A:$C,2,FALSE)</f>
        <v>12.4853384</v>
      </c>
      <c r="AJ194">
        <f>VLOOKUP(C194,Koordinaten!$A:$C,3,FALSE)</f>
        <v>41.894801999999999</v>
      </c>
      <c r="AK194">
        <f>IF(ISBLANK($D194),VLOOKUP(C194,Koordinaten!$A:$C,2,FALSE),VLOOKUP($D194,Koordinaten!$F:$H,2,FALSE))</f>
        <v>14.155048000000001</v>
      </c>
      <c r="AL194">
        <f>IF(ISBLANK($D194),VLOOKUP(C194,Koordinaten!$A:$C,3,FALSE),VLOOKUP($D194,Koordinaten!$F:$H,3,FALSE))</f>
        <v>37.587794000000002</v>
      </c>
      <c r="AM194" t="str">
        <f t="shared" si="417"/>
        <v>41,894802;12,4853384</v>
      </c>
      <c r="AN194" t="str">
        <f t="shared" si="418"/>
        <v>37,587794;14,155048</v>
      </c>
      <c r="AO194">
        <f t="shared" ref="AO194" si="559">MIN(IF(ISBLANK(W194),9999,W194),IF(ISBLANK(Z194),9999,Z194),IF(ISBLANK(AC194),9999,AC194),IF(ISBLANK(AF194),9999,AF194),IF(ISBLANK(AH194),9999,AH194))</f>
        <v>2020</v>
      </c>
      <c r="AP194" s="50">
        <v>44065</v>
      </c>
      <c r="AQ194" t="s">
        <v>1437</v>
      </c>
    </row>
    <row r="195" spans="1:43" x14ac:dyDescent="0.15">
      <c r="A195" s="2" t="s">
        <v>16</v>
      </c>
      <c r="B195" s="22">
        <v>2013</v>
      </c>
      <c r="C195" s="2" t="s">
        <v>22</v>
      </c>
      <c r="D195" s="2" t="s">
        <v>1266</v>
      </c>
      <c r="E195" s="2">
        <v>1</v>
      </c>
      <c r="F195" s="2">
        <v>1</v>
      </c>
      <c r="G195" s="3" t="s">
        <v>87</v>
      </c>
      <c r="H195" s="3" t="s">
        <v>1418</v>
      </c>
      <c r="I195" s="3" t="s">
        <v>20</v>
      </c>
      <c r="J195" s="2" t="str">
        <f t="shared" ref="J195:J198" si="560">CONCATENATE(IF(ISBLANK(V195),"-",V195),"/",IF(ISBLANK(Y195),"-",Y195),"/",IF(ISBLANK(AB195),"-",AB195),"/",IF(ISBLANK(AE195),"-",AE195),"/",IF(ISBLANK(AG195),"-",AG195))</f>
        <v>-/-/-/2017/-</v>
      </c>
      <c r="K195" s="2" t="str">
        <f t="shared" ref="K195:K198" si="561">CONCATENATE(IF(ISBLANK(W195),"-",W195),"/",IF(ISBLANK(Z195),"-",Z195),"/",IF(ISBLANK(AC195),"-",AC195),"/",IF(ISBLANK(AF195),"-",AF195),"/",IF(ISBLANK(AH195),"-",AH195))</f>
        <v>-/-/-/2021/-</v>
      </c>
      <c r="L195" s="49"/>
      <c r="M195" s="2">
        <v>2020</v>
      </c>
      <c r="N195" s="2" t="str">
        <f t="shared" si="494"/>
        <v>-/-/-/89</v>
      </c>
      <c r="O195" s="2" t="s">
        <v>1420</v>
      </c>
      <c r="P195" s="2" t="s">
        <v>1409</v>
      </c>
      <c r="Q195" s="3"/>
      <c r="R195" s="3"/>
      <c r="S195" s="6">
        <f t="shared" ref="S195:S198" si="562">L195*E195</f>
        <v>0</v>
      </c>
      <c r="T195" s="7">
        <f t="shared" ref="T195:T198" si="563">F195*L195</f>
        <v>0</v>
      </c>
      <c r="U195" s="3"/>
      <c r="V195" s="3"/>
      <c r="W195" s="3"/>
      <c r="X195" s="3"/>
      <c r="Y195" s="3"/>
      <c r="Z195" s="3"/>
      <c r="AA195" s="3"/>
      <c r="AB195" s="3"/>
      <c r="AC195" s="3"/>
      <c r="AD195" s="3">
        <v>89</v>
      </c>
      <c r="AE195" s="3">
        <v>2017</v>
      </c>
      <c r="AF195" s="3">
        <v>2021</v>
      </c>
      <c r="AG195" s="3"/>
      <c r="AH195" s="3"/>
      <c r="AI195">
        <f>VLOOKUP(C195,Koordinaten!$A:$C,2,FALSE)</f>
        <v>12.4853384</v>
      </c>
      <c r="AJ195">
        <f>VLOOKUP(C195,Koordinaten!$A:$C,3,FALSE)</f>
        <v>41.894801999999999</v>
      </c>
      <c r="AK195">
        <f>IF(ISBLANK($D195),VLOOKUP(C195,Koordinaten!$A:$C,2,FALSE),VLOOKUP($D195,Koordinaten!$F:$H,2,FALSE))</f>
        <v>14.155048000000001</v>
      </c>
      <c r="AL195">
        <f>IF(ISBLANK($D195),VLOOKUP(C195,Koordinaten!$A:$C,3,FALSE),VLOOKUP($D195,Koordinaten!$F:$H,3,FALSE))</f>
        <v>37.587794000000002</v>
      </c>
      <c r="AM195" t="str">
        <f t="shared" si="417"/>
        <v>41,894802;12,4853384</v>
      </c>
      <c r="AN195" t="str">
        <f t="shared" si="418"/>
        <v>37,587794;14,155048</v>
      </c>
      <c r="AO195">
        <f t="shared" ref="AO195:AO198" si="564">MIN(IF(ISBLANK(W195),9999,W195),IF(ISBLANK(Z195),9999,Z195),IF(ISBLANK(AC195),9999,AC195),IF(ISBLANK(AF195),9999,AF195),IF(ISBLANK(AH195),9999,AH195))</f>
        <v>2021</v>
      </c>
      <c r="AP195" s="50">
        <v>44302</v>
      </c>
      <c r="AQ195" t="s">
        <v>1582</v>
      </c>
    </row>
    <row r="196" spans="1:43" x14ac:dyDescent="0.15">
      <c r="A196" s="2" t="s">
        <v>42</v>
      </c>
      <c r="B196" s="22">
        <v>2018</v>
      </c>
      <c r="C196" s="2" t="s">
        <v>22</v>
      </c>
      <c r="D196" s="2" t="s">
        <v>1257</v>
      </c>
      <c r="E196" s="2">
        <v>2</v>
      </c>
      <c r="F196" s="2"/>
      <c r="G196" s="3" t="s">
        <v>1408</v>
      </c>
      <c r="H196" s="3">
        <v>414</v>
      </c>
      <c r="I196" s="3" t="s">
        <v>199</v>
      </c>
      <c r="J196" s="2" t="str">
        <f t="shared" si="560"/>
        <v>-/-/-/-/-</v>
      </c>
      <c r="K196" s="2" t="str">
        <f t="shared" si="561"/>
        <v>-/-/-/-/-</v>
      </c>
      <c r="L196" s="4"/>
      <c r="M196" s="2">
        <v>2020</v>
      </c>
      <c r="N196" s="2" t="str">
        <f t="shared" si="494"/>
        <v>-/-/-/-</v>
      </c>
      <c r="O196" s="2" t="s">
        <v>1403</v>
      </c>
      <c r="P196" s="2" t="s">
        <v>1403</v>
      </c>
      <c r="Q196" s="3"/>
      <c r="R196" s="3"/>
      <c r="S196" s="6">
        <f t="shared" si="562"/>
        <v>0</v>
      </c>
      <c r="T196" s="7">
        <f t="shared" si="563"/>
        <v>0</v>
      </c>
      <c r="U196" s="3"/>
      <c r="V196" s="3"/>
      <c r="W196" s="3"/>
      <c r="X196" s="3"/>
      <c r="Y196" s="3"/>
      <c r="Z196" s="3"/>
      <c r="AA196" s="3"/>
      <c r="AB196" s="3"/>
      <c r="AC196" s="3"/>
      <c r="AE196" s="3"/>
      <c r="AF196" s="3"/>
      <c r="AG196" s="3"/>
      <c r="AH196" s="3"/>
      <c r="AI196">
        <f>VLOOKUP(C196,Koordinaten!$A:$C,2,FALSE)</f>
        <v>12.4853384</v>
      </c>
      <c r="AJ196">
        <f>VLOOKUP(C196,Koordinaten!$A:$C,3,FALSE)</f>
        <v>41.894801999999999</v>
      </c>
      <c r="AK196">
        <f>IF(ISBLANK($D196),VLOOKUP(C196,Koordinaten!$A:$C,2,FALSE),VLOOKUP($D196,Koordinaten!$F:$H,2,FALSE))</f>
        <v>11.2555757</v>
      </c>
      <c r="AL196">
        <f>IF(ISBLANK($D196),VLOOKUP(C196,Koordinaten!$A:$C,3,FALSE),VLOOKUP($D196,Koordinaten!$F:$H,3,FALSE))</f>
        <v>43.769871199999997</v>
      </c>
      <c r="AM196" t="str">
        <f t="shared" si="417"/>
        <v>41,894802;12,4853384</v>
      </c>
      <c r="AN196" t="str">
        <f t="shared" si="418"/>
        <v>43,7698712;11,2555757</v>
      </c>
      <c r="AO196">
        <f t="shared" si="564"/>
        <v>9999</v>
      </c>
    </row>
    <row r="197" spans="1:43" x14ac:dyDescent="0.15">
      <c r="A197" s="2" t="s">
        <v>42</v>
      </c>
      <c r="B197" s="22">
        <v>2015</v>
      </c>
      <c r="C197" s="2" t="s">
        <v>173</v>
      </c>
      <c r="D197" s="2" t="s">
        <v>1263</v>
      </c>
      <c r="E197" s="2">
        <v>2</v>
      </c>
      <c r="F197" s="2"/>
      <c r="G197" s="3" t="s">
        <v>1406</v>
      </c>
      <c r="H197" s="3" t="s">
        <v>1407</v>
      </c>
      <c r="I197" s="3" t="s">
        <v>950</v>
      </c>
      <c r="J197" s="2" t="str">
        <f t="shared" si="560"/>
        <v>-/-/-/-/-</v>
      </c>
      <c r="K197" s="2" t="str">
        <f t="shared" si="561"/>
        <v>-/-/-/-/-</v>
      </c>
      <c r="L197" s="4"/>
      <c r="M197" s="2">
        <v>2020</v>
      </c>
      <c r="N197" s="2" t="str">
        <f t="shared" si="494"/>
        <v>-/-/-/-</v>
      </c>
      <c r="O197" s="2" t="s">
        <v>1403</v>
      </c>
      <c r="P197" s="2" t="s">
        <v>1403</v>
      </c>
      <c r="Q197" s="3"/>
      <c r="R197" s="3"/>
      <c r="S197" s="6">
        <f t="shared" si="562"/>
        <v>0</v>
      </c>
      <c r="T197" s="7">
        <f t="shared" si="563"/>
        <v>0</v>
      </c>
      <c r="U197" s="3"/>
      <c r="V197" s="3"/>
      <c r="W197" s="3"/>
      <c r="X197" s="3"/>
      <c r="Y197" s="3"/>
      <c r="Z197" s="3"/>
      <c r="AA197" s="3"/>
      <c r="AB197" s="3"/>
      <c r="AC197" s="3"/>
      <c r="AE197" s="3"/>
      <c r="AF197" s="3"/>
      <c r="AG197" s="3"/>
      <c r="AH197" s="3"/>
      <c r="AI197">
        <f>VLOOKUP(C197,Koordinaten!$A:$C,2,FALSE)</f>
        <v>16.372504200000002</v>
      </c>
      <c r="AJ197">
        <f>VLOOKUP(C197,Koordinaten!$A:$C,3,FALSE)</f>
        <v>48.208353700000004</v>
      </c>
      <c r="AK197">
        <f>IF(ISBLANK($D197),VLOOKUP(C197,Koordinaten!$A:$C,2,FALSE),VLOOKUP($D197,Koordinaten!$F:$H,2,FALSE))</f>
        <v>16.416666599999999</v>
      </c>
      <c r="AL197">
        <f>IF(ISBLANK($D197),VLOOKUP(C197,Koordinaten!$A:$C,3,FALSE),VLOOKUP($D197,Koordinaten!$F:$H,3,FALSE))</f>
        <v>47.500000100000001</v>
      </c>
      <c r="AM197" t="str">
        <f t="shared" si="417"/>
        <v>48,2083537;16,3725042</v>
      </c>
      <c r="AN197" t="str">
        <f t="shared" si="418"/>
        <v>47,5000001;16,4166666</v>
      </c>
      <c r="AO197">
        <f t="shared" si="564"/>
        <v>9999</v>
      </c>
    </row>
    <row r="198" spans="1:43" x14ac:dyDescent="0.15">
      <c r="A198" s="2" t="s">
        <v>42</v>
      </c>
      <c r="B198" s="22">
        <v>2017</v>
      </c>
      <c r="C198" s="2" t="s">
        <v>22</v>
      </c>
      <c r="D198" s="2" t="s">
        <v>1271</v>
      </c>
      <c r="E198" s="2">
        <v>2</v>
      </c>
      <c r="F198" s="2"/>
      <c r="G198" s="3" t="s">
        <v>1405</v>
      </c>
      <c r="H198" s="3" t="s">
        <v>1404</v>
      </c>
      <c r="J198" s="2" t="str">
        <f t="shared" si="560"/>
        <v>-/-/-/-/-</v>
      </c>
      <c r="K198" s="2" t="str">
        <f t="shared" si="561"/>
        <v>-/-/-/-/-</v>
      </c>
      <c r="L198" s="4"/>
      <c r="M198" s="2">
        <v>2020</v>
      </c>
      <c r="N198" s="2" t="str">
        <f t="shared" si="494"/>
        <v>-/-/-/-</v>
      </c>
      <c r="O198" s="2" t="s">
        <v>1403</v>
      </c>
      <c r="P198" s="2" t="s">
        <v>1403</v>
      </c>
      <c r="Q198" s="3"/>
      <c r="R198" s="3"/>
      <c r="S198" s="6">
        <f t="shared" si="562"/>
        <v>0</v>
      </c>
      <c r="T198" s="7">
        <f t="shared" si="563"/>
        <v>0</v>
      </c>
      <c r="U198" s="3"/>
      <c r="V198" s="3"/>
      <c r="W198" s="3"/>
      <c r="X198" s="3"/>
      <c r="Y198" s="3"/>
      <c r="Z198" s="3"/>
      <c r="AA198" s="3"/>
      <c r="AB198" s="3"/>
      <c r="AC198" s="3"/>
      <c r="AE198" s="3"/>
      <c r="AF198" s="3"/>
      <c r="AG198" s="3"/>
      <c r="AH198" s="3"/>
      <c r="AI198">
        <f>VLOOKUP(C198,Koordinaten!$A:$C,2,FALSE)</f>
        <v>12.4853384</v>
      </c>
      <c r="AJ198">
        <f>VLOOKUP(C198,Koordinaten!$A:$C,3,FALSE)</f>
        <v>41.894801999999999</v>
      </c>
      <c r="AK198">
        <f>IF(ISBLANK($D198),VLOOKUP(C198,Koordinaten!$A:$C,2,FALSE),VLOOKUP($D198,Koordinaten!$F:$H,2,FALSE))</f>
        <v>9.0977537999999996</v>
      </c>
      <c r="AL198">
        <f>IF(ISBLANK($D198),VLOOKUP(C198,Koordinaten!$A:$C,3,FALSE),VLOOKUP($D198,Koordinaten!$F:$H,3,FALSE))</f>
        <v>40.061604000000003</v>
      </c>
      <c r="AM198" t="str">
        <f t="shared" ref="AM198:AM261" si="565">CONCATENATE(AJ198,";",AI198)</f>
        <v>41,894802;12,4853384</v>
      </c>
      <c r="AN198" t="str">
        <f t="shared" ref="AN198:AN261" si="566">CONCATENATE(AL198,";",AK198)</f>
        <v>40,061604;9,0977538</v>
      </c>
      <c r="AO198">
        <f t="shared" si="564"/>
        <v>9999</v>
      </c>
    </row>
    <row r="199" spans="1:43" ht="24" x14ac:dyDescent="0.15">
      <c r="A199" s="2" t="s">
        <v>30</v>
      </c>
      <c r="B199" s="22">
        <v>2018</v>
      </c>
      <c r="C199" s="2" t="s">
        <v>99</v>
      </c>
      <c r="D199" s="2" t="s">
        <v>1286</v>
      </c>
      <c r="E199" s="2">
        <v>6</v>
      </c>
      <c r="F199" s="2"/>
      <c r="G199" s="3" t="s">
        <v>1322</v>
      </c>
      <c r="H199" s="3" t="s">
        <v>1327</v>
      </c>
      <c r="I199" s="3" t="s">
        <v>32</v>
      </c>
      <c r="J199" s="2" t="str">
        <f t="shared" ref="J199" si="567">CONCATENATE(IF(ISBLANK(V199),"-",V199),"/",IF(ISBLANK(Y199),"-",Y199),"/",IF(ISBLANK(AB199),"-",AB199),"/",IF(ISBLANK(AE199),"-",AE199),"/",IF(ISBLANK(AG199),"-",AG199))</f>
        <v>-/-/-/-/-</v>
      </c>
      <c r="K199" s="2" t="str">
        <f t="shared" ref="K199" si="568">CONCATENATE(IF(ISBLANK(W199),"-",W199),"/",IF(ISBLANK(Z199),"-",Z199),"/",IF(ISBLANK(AC199),"-",AC199),"/",IF(ISBLANK(AF199),"-",AF199),"/",IF(ISBLANK(AH199),"-",AH199))</f>
        <v>-/-/-/-/-</v>
      </c>
      <c r="L199" s="4"/>
      <c r="M199" s="2">
        <v>2020</v>
      </c>
      <c r="N199" s="2" t="str">
        <f t="shared" si="494"/>
        <v>-/-/-/-</v>
      </c>
      <c r="O199" s="2" t="s">
        <v>1403</v>
      </c>
      <c r="P199" s="2" t="s">
        <v>1403</v>
      </c>
      <c r="Q199" s="3"/>
      <c r="R199" s="3"/>
      <c r="S199" s="6">
        <f t="shared" ref="S199" si="569">L199*E199</f>
        <v>0</v>
      </c>
      <c r="T199" s="7">
        <f t="shared" ref="T199" si="570">F199*L199</f>
        <v>0</v>
      </c>
      <c r="U199" s="3"/>
      <c r="V199" s="3"/>
      <c r="W199" s="3"/>
      <c r="X199" s="3"/>
      <c r="Y199" s="3"/>
      <c r="Z199" s="3"/>
      <c r="AA199" s="3"/>
      <c r="AB199" s="3"/>
      <c r="AC199" s="3"/>
      <c r="AE199" s="3"/>
      <c r="AF199" s="3"/>
      <c r="AG199" s="3"/>
      <c r="AH199" s="3"/>
      <c r="AI199">
        <f>VLOOKUP(C199,Koordinaten!$A:$C,2,FALSE)</f>
        <v>13.376935</v>
      </c>
      <c r="AJ199">
        <f>VLOOKUP(C199,Koordinaten!$A:$C,3,FALSE)</f>
        <v>52.516181000000003</v>
      </c>
      <c r="AK199">
        <f>IF(ISBLANK($D199),VLOOKUP(C199,Koordinaten!$A:$C,2,FALSE),VLOOKUP($D199,Koordinaten!$F:$H,2,FALSE))</f>
        <v>7.4396553000000001</v>
      </c>
      <c r="AL199">
        <f>IF(ISBLANK($D199),VLOOKUP(C199,Koordinaten!$A:$C,3,FALSE),VLOOKUP($D199,Koordinaten!$F:$H,3,FALSE))</f>
        <v>49.749734599999996</v>
      </c>
      <c r="AM199" t="str">
        <f t="shared" si="565"/>
        <v>52,516181;13,376935</v>
      </c>
      <c r="AN199" t="str">
        <f t="shared" si="566"/>
        <v>49,7497346;7,4396553</v>
      </c>
      <c r="AO199">
        <f t="shared" ref="AO199" si="571">MIN(IF(ISBLANK(W199),9999,W199),IF(ISBLANK(Z199),9999,Z199),IF(ISBLANK(AC199),9999,AC199),IF(ISBLANK(AF199),9999,AF199),IF(ISBLANK(AH199),9999,AH199))</f>
        <v>9999</v>
      </c>
      <c r="AP199" s="50">
        <v>44066</v>
      </c>
      <c r="AQ199" t="s">
        <v>1437</v>
      </c>
    </row>
    <row r="200" spans="1:43" x14ac:dyDescent="0.15">
      <c r="A200" s="2" t="s">
        <v>16</v>
      </c>
      <c r="B200" s="22">
        <v>2007</v>
      </c>
      <c r="C200" s="2" t="s">
        <v>22</v>
      </c>
      <c r="D200" s="2" t="s">
        <v>1258</v>
      </c>
      <c r="E200" s="2">
        <v>1</v>
      </c>
      <c r="F200" s="2"/>
      <c r="G200" s="3" t="s">
        <v>1395</v>
      </c>
      <c r="H200" s="3" t="s">
        <v>1402</v>
      </c>
      <c r="I200" s="3" t="s">
        <v>69</v>
      </c>
      <c r="J200" s="2" t="str">
        <f t="shared" ref="J200" si="572">CONCATENATE(IF(ISBLANK(V200),"-",V200),"/",IF(ISBLANK(Y200),"-",Y200),"/",IF(ISBLANK(AB200),"-",AB200),"/",IF(ISBLANK(AE200),"-",AE200),"/",IF(ISBLANK(AG200),"-",AG200))</f>
        <v>-/-/-/-/-</v>
      </c>
      <c r="K200" s="2" t="str">
        <f t="shared" ref="K200" si="573">CONCATENATE(IF(ISBLANK(W200),"-",W200),"/",IF(ISBLANK(Z200),"-",Z200),"/",IF(ISBLANK(AC200),"-",AC200),"/",IF(ISBLANK(AF200),"-",AF200),"/",IF(ISBLANK(AH200),"-",AH200))</f>
        <v>-/-/-/-/-</v>
      </c>
      <c r="L200" s="4"/>
      <c r="M200" s="2">
        <v>2020</v>
      </c>
      <c r="N200" s="2" t="str">
        <f t="shared" si="494"/>
        <v>-/-/-/-</v>
      </c>
      <c r="O200" s="2" t="s">
        <v>1393</v>
      </c>
      <c r="P200" s="2" t="s">
        <v>1394</v>
      </c>
      <c r="Q200" s="3" t="s">
        <v>1496</v>
      </c>
      <c r="R200" s="3"/>
      <c r="S200" s="6">
        <f t="shared" ref="S200" si="574">L200*E200</f>
        <v>0</v>
      </c>
      <c r="T200" s="7">
        <f t="shared" ref="T200" si="575">F200*L200</f>
        <v>0</v>
      </c>
      <c r="U200" s="3"/>
      <c r="V200" s="3"/>
      <c r="W200" s="3"/>
      <c r="X200" s="3"/>
      <c r="Y200" s="3"/>
      <c r="Z200" s="3"/>
      <c r="AA200" s="3"/>
      <c r="AB200" s="3"/>
      <c r="AC200" s="3"/>
      <c r="AE200" s="3"/>
      <c r="AF200" s="3"/>
      <c r="AG200" s="3"/>
      <c r="AH200" s="3"/>
      <c r="AI200">
        <f>VLOOKUP(C200,Koordinaten!$A:$C,2,FALSE)</f>
        <v>12.4853384</v>
      </c>
      <c r="AJ200">
        <f>VLOOKUP(C200,Koordinaten!$A:$C,3,FALSE)</f>
        <v>41.894801999999999</v>
      </c>
      <c r="AK200">
        <f>IF(ISBLANK($D200),VLOOKUP(C200,Koordinaten!$A:$C,2,FALSE),VLOOKUP($D200,Koordinaten!$F:$H,2,FALSE))</f>
        <v>11.354780099999999</v>
      </c>
      <c r="AL200">
        <f>IF(ISBLANK($D200),VLOOKUP(C200,Koordinaten!$A:$C,3,FALSE),VLOOKUP($D200,Koordinaten!$F:$H,3,FALSE))</f>
        <v>46.498112499999998</v>
      </c>
      <c r="AM200" t="str">
        <f t="shared" si="565"/>
        <v>41,894802;12,4853384</v>
      </c>
      <c r="AN200" t="str">
        <f t="shared" si="566"/>
        <v>46,4981125;11,3547801</v>
      </c>
      <c r="AO200">
        <f t="shared" ref="AO200" si="576">MIN(IF(ISBLANK(W200),9999,W200),IF(ISBLANK(Z200),9999,Z200),IF(ISBLANK(AC200),9999,AC200),IF(ISBLANK(AF200),9999,AF200),IF(ISBLANK(AH200),9999,AH200))</f>
        <v>9999</v>
      </c>
      <c r="AP200" s="50">
        <v>44099</v>
      </c>
      <c r="AQ200" t="s">
        <v>1437</v>
      </c>
    </row>
    <row r="201" spans="1:43" x14ac:dyDescent="0.15">
      <c r="A201" s="2" t="s">
        <v>42</v>
      </c>
      <c r="B201" s="22">
        <v>2016</v>
      </c>
      <c r="C201" s="2" t="s">
        <v>22</v>
      </c>
      <c r="D201" s="2" t="s">
        <v>1258</v>
      </c>
      <c r="E201" s="2">
        <v>2</v>
      </c>
      <c r="F201" s="2"/>
      <c r="G201" s="3" t="s">
        <v>1400</v>
      </c>
      <c r="H201" s="3" t="s">
        <v>1401</v>
      </c>
      <c r="I201" s="3" t="s">
        <v>69</v>
      </c>
      <c r="J201" s="2" t="str">
        <f t="shared" ref="J201" si="577">CONCATENATE(IF(ISBLANK(V201),"-",V201),"/",IF(ISBLANK(Y201),"-",Y201),"/",IF(ISBLANK(AB201),"-",AB201),"/",IF(ISBLANK(AE201),"-",AE201),"/",IF(ISBLANK(AG201),"-",AG201))</f>
        <v>-/-/-/-/-</v>
      </c>
      <c r="K201" s="2" t="str">
        <f t="shared" ref="K201" si="578">CONCATENATE(IF(ISBLANK(W201),"-",W201),"/",IF(ISBLANK(Z201),"-",Z201),"/",IF(ISBLANK(AC201),"-",AC201),"/",IF(ISBLANK(AF201),"-",AF201),"/",IF(ISBLANK(AH201),"-",AH201))</f>
        <v>-/-/-/-/-</v>
      </c>
      <c r="L201" s="4"/>
      <c r="M201" s="2">
        <v>2020</v>
      </c>
      <c r="N201" s="2" t="str">
        <f t="shared" si="494"/>
        <v>-/-/-/-</v>
      </c>
      <c r="O201" s="2" t="s">
        <v>1393</v>
      </c>
      <c r="P201" s="2" t="s">
        <v>1394</v>
      </c>
      <c r="Q201" s="3"/>
      <c r="R201" s="3"/>
      <c r="S201" s="6">
        <f t="shared" ref="S201:S205" si="579">L201*E201</f>
        <v>0</v>
      </c>
      <c r="T201" s="7">
        <f t="shared" ref="T201:T205" si="580">F201*L201</f>
        <v>0</v>
      </c>
      <c r="U201" s="3"/>
      <c r="V201" s="3"/>
      <c r="W201" s="3"/>
      <c r="X201" s="3"/>
      <c r="Y201" s="3"/>
      <c r="Z201" s="3"/>
      <c r="AA201" s="3"/>
      <c r="AB201" s="3"/>
      <c r="AC201" s="3"/>
      <c r="AE201" s="3"/>
      <c r="AF201" s="3"/>
      <c r="AG201" s="3"/>
      <c r="AH201" s="3"/>
      <c r="AI201">
        <f>VLOOKUP(C201,Koordinaten!$A:$C,2,FALSE)</f>
        <v>12.4853384</v>
      </c>
      <c r="AJ201">
        <f>VLOOKUP(C201,Koordinaten!$A:$C,3,FALSE)</f>
        <v>41.894801999999999</v>
      </c>
      <c r="AK201">
        <f>IF(ISBLANK($D201),VLOOKUP(C201,Koordinaten!$A:$C,2,FALSE),VLOOKUP($D201,Koordinaten!$F:$H,2,FALSE))</f>
        <v>11.354780099999999</v>
      </c>
      <c r="AL201">
        <f>IF(ISBLANK($D201),VLOOKUP(C201,Koordinaten!$A:$C,3,FALSE),VLOOKUP($D201,Koordinaten!$F:$H,3,FALSE))</f>
        <v>46.498112499999998</v>
      </c>
      <c r="AM201" t="str">
        <f t="shared" si="565"/>
        <v>41,894802;12,4853384</v>
      </c>
      <c r="AN201" t="str">
        <f t="shared" si="566"/>
        <v>46,4981125;11,3547801</v>
      </c>
      <c r="AO201">
        <f t="shared" ref="AO201:AO205" si="581">MIN(IF(ISBLANK(W201),9999,W201),IF(ISBLANK(Z201),9999,Z201),IF(ISBLANK(AC201),9999,AC201),IF(ISBLANK(AF201),9999,AF201),IF(ISBLANK(AH201),9999,AH201))</f>
        <v>9999</v>
      </c>
      <c r="AP201" s="50">
        <v>44099</v>
      </c>
      <c r="AQ201" t="s">
        <v>1437</v>
      </c>
    </row>
    <row r="202" spans="1:43" x14ac:dyDescent="0.15">
      <c r="A202" s="2" t="s">
        <v>42</v>
      </c>
      <c r="B202" s="22">
        <v>2018</v>
      </c>
      <c r="C202" s="2" t="s">
        <v>22</v>
      </c>
      <c r="D202" s="2" t="s">
        <v>1258</v>
      </c>
      <c r="E202" s="2">
        <v>2</v>
      </c>
      <c r="F202" s="2"/>
      <c r="G202" s="3" t="s">
        <v>1398</v>
      </c>
      <c r="H202" s="3" t="s">
        <v>1399</v>
      </c>
      <c r="I202" s="3" t="s">
        <v>44</v>
      </c>
      <c r="J202" s="2" t="str">
        <f t="shared" ref="J202" si="582">CONCATENATE(IF(ISBLANK(V202),"-",V202),"/",IF(ISBLANK(Y202),"-",Y202),"/",IF(ISBLANK(AB202),"-",AB202),"/",IF(ISBLANK(AE202),"-",AE202),"/",IF(ISBLANK(AG202),"-",AG202))</f>
        <v>-/-/-/-/-</v>
      </c>
      <c r="K202" s="2" t="str">
        <f t="shared" ref="K202" si="583">CONCATENATE(IF(ISBLANK(W202),"-",W202),"/",IF(ISBLANK(Z202),"-",Z202),"/",IF(ISBLANK(AC202),"-",AC202),"/",IF(ISBLANK(AF202),"-",AF202),"/",IF(ISBLANK(AH202),"-",AH202))</f>
        <v>-/-/-/-/-</v>
      </c>
      <c r="L202" s="4"/>
      <c r="M202" s="2">
        <v>2020</v>
      </c>
      <c r="N202" s="2" t="str">
        <f t="shared" si="494"/>
        <v>-/-/-/-</v>
      </c>
      <c r="O202" s="2" t="s">
        <v>1393</v>
      </c>
      <c r="P202" s="2" t="s">
        <v>1394</v>
      </c>
      <c r="Q202" s="3"/>
      <c r="R202" s="3"/>
      <c r="S202" s="6">
        <f t="shared" si="579"/>
        <v>0</v>
      </c>
      <c r="T202" s="7">
        <f t="shared" si="580"/>
        <v>0</v>
      </c>
      <c r="U202" s="3"/>
      <c r="V202" s="3"/>
      <c r="W202" s="3"/>
      <c r="X202" s="3"/>
      <c r="Y202" s="3"/>
      <c r="Z202" s="3"/>
      <c r="AA202" s="3"/>
      <c r="AB202" s="3"/>
      <c r="AC202" s="3"/>
      <c r="AE202" s="3"/>
      <c r="AF202" s="3"/>
      <c r="AG202" s="3"/>
      <c r="AH202" s="3"/>
      <c r="AI202">
        <f>VLOOKUP(C202,Koordinaten!$A:$C,2,FALSE)</f>
        <v>12.4853384</v>
      </c>
      <c r="AJ202">
        <f>VLOOKUP(C202,Koordinaten!$A:$C,3,FALSE)</f>
        <v>41.894801999999999</v>
      </c>
      <c r="AK202">
        <f>IF(ISBLANK($D202),VLOOKUP(C202,Koordinaten!$A:$C,2,FALSE),VLOOKUP($D202,Koordinaten!$F:$H,2,FALSE))</f>
        <v>11.354780099999999</v>
      </c>
      <c r="AL202">
        <f>IF(ISBLANK($D202),VLOOKUP(C202,Koordinaten!$A:$C,3,FALSE),VLOOKUP($D202,Koordinaten!$F:$H,3,FALSE))</f>
        <v>46.498112499999998</v>
      </c>
      <c r="AM202" t="str">
        <f t="shared" si="565"/>
        <v>41,894802;12,4853384</v>
      </c>
      <c r="AN202" t="str">
        <f t="shared" si="566"/>
        <v>46,4981125;11,3547801</v>
      </c>
      <c r="AO202">
        <f t="shared" si="581"/>
        <v>9999</v>
      </c>
    </row>
    <row r="203" spans="1:43" x14ac:dyDescent="0.15">
      <c r="A203" s="2" t="s">
        <v>42</v>
      </c>
      <c r="B203" s="22">
        <v>2017</v>
      </c>
      <c r="C203" s="2" t="s">
        <v>22</v>
      </c>
      <c r="D203" s="2" t="s">
        <v>1258</v>
      </c>
      <c r="E203" s="2">
        <v>2</v>
      </c>
      <c r="F203" s="2"/>
      <c r="G203" s="3" t="s">
        <v>1120</v>
      </c>
      <c r="H203" s="3" t="s">
        <v>1397</v>
      </c>
      <c r="I203" s="3" t="s">
        <v>69</v>
      </c>
      <c r="J203" s="2" t="str">
        <f t="shared" ref="J203" si="584">CONCATENATE(IF(ISBLANK(V203),"-",V203),"/",IF(ISBLANK(Y203),"-",Y203),"/",IF(ISBLANK(AB203),"-",AB203),"/",IF(ISBLANK(AE203),"-",AE203),"/",IF(ISBLANK(AG203),"-",AG203))</f>
        <v>-/-/-/-/-</v>
      </c>
      <c r="K203" s="2" t="str">
        <f t="shared" ref="K203" si="585">CONCATENATE(IF(ISBLANK(W203),"-",W203),"/",IF(ISBLANK(Z203),"-",Z203),"/",IF(ISBLANK(AC203),"-",AC203),"/",IF(ISBLANK(AF203),"-",AF203),"/",IF(ISBLANK(AH203),"-",AH203))</f>
        <v>-/-/-/-/-</v>
      </c>
      <c r="L203" s="4"/>
      <c r="M203" s="2">
        <v>2020</v>
      </c>
      <c r="N203" s="2" t="str">
        <f t="shared" si="494"/>
        <v>-/-/-/-</v>
      </c>
      <c r="O203" s="2" t="s">
        <v>1393</v>
      </c>
      <c r="P203" s="2" t="s">
        <v>1394</v>
      </c>
      <c r="Q203" s="3"/>
      <c r="R203" s="3"/>
      <c r="S203" s="6">
        <f t="shared" si="579"/>
        <v>0</v>
      </c>
      <c r="T203" s="7">
        <f t="shared" si="580"/>
        <v>0</v>
      </c>
      <c r="U203" s="3"/>
      <c r="V203" s="3"/>
      <c r="W203" s="3"/>
      <c r="X203" s="3"/>
      <c r="Y203" s="3"/>
      <c r="Z203" s="3"/>
      <c r="AA203" s="3"/>
      <c r="AB203" s="3"/>
      <c r="AC203" s="3"/>
      <c r="AE203" s="3"/>
      <c r="AF203" s="3"/>
      <c r="AG203" s="3"/>
      <c r="AH203" s="3"/>
      <c r="AI203">
        <f>VLOOKUP(C203,Koordinaten!$A:$C,2,FALSE)</f>
        <v>12.4853384</v>
      </c>
      <c r="AJ203">
        <f>VLOOKUP(C203,Koordinaten!$A:$C,3,FALSE)</f>
        <v>41.894801999999999</v>
      </c>
      <c r="AK203">
        <f>IF(ISBLANK($D203),VLOOKUP(C203,Koordinaten!$A:$C,2,FALSE),VLOOKUP($D203,Koordinaten!$F:$H,2,FALSE))</f>
        <v>11.354780099999999</v>
      </c>
      <c r="AL203">
        <f>IF(ISBLANK($D203),VLOOKUP(C203,Koordinaten!$A:$C,3,FALSE),VLOOKUP($D203,Koordinaten!$F:$H,3,FALSE))</f>
        <v>46.498112499999998</v>
      </c>
      <c r="AM203" t="str">
        <f t="shared" si="565"/>
        <v>41,894802;12,4853384</v>
      </c>
      <c r="AN203" t="str">
        <f t="shared" si="566"/>
        <v>46,4981125;11,3547801</v>
      </c>
      <c r="AO203">
        <f t="shared" si="581"/>
        <v>9999</v>
      </c>
      <c r="AP203" s="50">
        <v>44065</v>
      </c>
      <c r="AQ203" t="s">
        <v>1437</v>
      </c>
    </row>
    <row r="204" spans="1:43" x14ac:dyDescent="0.15">
      <c r="A204" s="2" t="s">
        <v>42</v>
      </c>
      <c r="B204" s="22">
        <v>2018</v>
      </c>
      <c r="C204" s="2" t="s">
        <v>22</v>
      </c>
      <c r="D204" s="2" t="s">
        <v>1258</v>
      </c>
      <c r="E204" s="2">
        <v>2</v>
      </c>
      <c r="F204" s="2"/>
      <c r="G204" s="3" t="s">
        <v>1396</v>
      </c>
      <c r="H204" s="3" t="s">
        <v>60</v>
      </c>
      <c r="I204" s="3" t="s">
        <v>51</v>
      </c>
      <c r="J204" s="2" t="str">
        <f t="shared" ref="J204" si="586">CONCATENATE(IF(ISBLANK(V204),"-",V204),"/",IF(ISBLANK(Y204),"-",Y204),"/",IF(ISBLANK(AB204),"-",AB204),"/",IF(ISBLANK(AE204),"-",AE204),"/",IF(ISBLANK(AG204),"-",AG204))</f>
        <v>-/-/-/-/-</v>
      </c>
      <c r="K204" s="2" t="str">
        <f t="shared" ref="K204" si="587">CONCATENATE(IF(ISBLANK(W204),"-",W204),"/",IF(ISBLANK(Z204),"-",Z204),"/",IF(ISBLANK(AC204),"-",AC204),"/",IF(ISBLANK(AF204),"-",AF204),"/",IF(ISBLANK(AH204),"-",AH204))</f>
        <v>-/-/-/-/-</v>
      </c>
      <c r="L204" s="4"/>
      <c r="M204" s="2">
        <v>2020</v>
      </c>
      <c r="N204" s="2" t="str">
        <f t="shared" si="494"/>
        <v>-/-/-/-</v>
      </c>
      <c r="O204" s="2" t="s">
        <v>1393</v>
      </c>
      <c r="P204" s="2" t="s">
        <v>1394</v>
      </c>
      <c r="Q204" s="3"/>
      <c r="R204" s="3"/>
      <c r="S204" s="6">
        <f t="shared" si="579"/>
        <v>0</v>
      </c>
      <c r="T204" s="7">
        <f t="shared" si="580"/>
        <v>0</v>
      </c>
      <c r="U204" s="3"/>
      <c r="V204" s="3"/>
      <c r="W204" s="3"/>
      <c r="X204" s="3"/>
      <c r="Y204" s="3"/>
      <c r="Z204" s="3"/>
      <c r="AA204" s="3"/>
      <c r="AB204" s="3"/>
      <c r="AC204" s="3"/>
      <c r="AE204" s="3"/>
      <c r="AF204" s="3"/>
      <c r="AG204" s="3"/>
      <c r="AH204" s="3"/>
      <c r="AI204">
        <f>VLOOKUP(C204,Koordinaten!$A:$C,2,FALSE)</f>
        <v>12.4853384</v>
      </c>
      <c r="AJ204">
        <f>VLOOKUP(C204,Koordinaten!$A:$C,3,FALSE)</f>
        <v>41.894801999999999</v>
      </c>
      <c r="AK204">
        <f>IF(ISBLANK($D204),VLOOKUP(C204,Koordinaten!$A:$C,2,FALSE),VLOOKUP($D204,Koordinaten!$F:$H,2,FALSE))</f>
        <v>11.354780099999999</v>
      </c>
      <c r="AL204">
        <f>IF(ISBLANK($D204),VLOOKUP(C204,Koordinaten!$A:$C,3,FALSE),VLOOKUP($D204,Koordinaten!$F:$H,3,FALSE))</f>
        <v>46.498112499999998</v>
      </c>
      <c r="AM204" t="str">
        <f t="shared" si="565"/>
        <v>41,894802;12,4853384</v>
      </c>
      <c r="AN204" t="str">
        <f t="shared" si="566"/>
        <v>46,4981125;11,3547801</v>
      </c>
      <c r="AO204">
        <f t="shared" si="581"/>
        <v>9999</v>
      </c>
    </row>
    <row r="205" spans="1:43" x14ac:dyDescent="0.15">
      <c r="A205" s="2" t="s">
        <v>42</v>
      </c>
      <c r="B205" s="22">
        <v>2015</v>
      </c>
      <c r="C205" s="2" t="s">
        <v>22</v>
      </c>
      <c r="D205" s="2" t="s">
        <v>1258</v>
      </c>
      <c r="E205" s="2">
        <v>2</v>
      </c>
      <c r="F205" s="2"/>
      <c r="G205" s="3" t="s">
        <v>1395</v>
      </c>
      <c r="H205" s="3" t="s">
        <v>179</v>
      </c>
      <c r="I205" s="3" t="s">
        <v>51</v>
      </c>
      <c r="J205" s="2" t="str">
        <f t="shared" ref="J205" si="588">CONCATENATE(IF(ISBLANK(V205),"-",V205),"/",IF(ISBLANK(Y205),"-",Y205),"/",IF(ISBLANK(AB205),"-",AB205),"/",IF(ISBLANK(AE205),"-",AE205),"/",IF(ISBLANK(AG205),"-",AG205))</f>
        <v>-/-/-/-/-</v>
      </c>
      <c r="K205" s="2" t="str">
        <f t="shared" ref="K205" si="589">CONCATENATE(IF(ISBLANK(W205),"-",W205),"/",IF(ISBLANK(Z205),"-",Z205),"/",IF(ISBLANK(AC205),"-",AC205),"/",IF(ISBLANK(AF205),"-",AF205),"/",IF(ISBLANK(AH205),"-",AH205))</f>
        <v>-/-/-/-/-</v>
      </c>
      <c r="L205" s="4"/>
      <c r="M205" s="2">
        <v>2020</v>
      </c>
      <c r="N205" s="2" t="str">
        <f t="shared" si="494"/>
        <v>-/-/-/-</v>
      </c>
      <c r="O205" s="2" t="s">
        <v>1393</v>
      </c>
      <c r="P205" s="2" t="s">
        <v>1394</v>
      </c>
      <c r="Q205" s="3"/>
      <c r="R205" s="3"/>
      <c r="S205" s="6">
        <f t="shared" si="579"/>
        <v>0</v>
      </c>
      <c r="T205" s="7">
        <f t="shared" si="580"/>
        <v>0</v>
      </c>
      <c r="U205" s="3"/>
      <c r="V205" s="3"/>
      <c r="W205" s="3"/>
      <c r="X205" s="3"/>
      <c r="Y205" s="3"/>
      <c r="Z205" s="3"/>
      <c r="AA205" s="3"/>
      <c r="AB205" s="3"/>
      <c r="AC205" s="3"/>
      <c r="AE205" s="3"/>
      <c r="AF205" s="3"/>
      <c r="AG205" s="3"/>
      <c r="AH205" s="3"/>
      <c r="AI205">
        <f>VLOOKUP(C205,Koordinaten!$A:$C,2,FALSE)</f>
        <v>12.4853384</v>
      </c>
      <c r="AJ205">
        <f>VLOOKUP(C205,Koordinaten!$A:$C,3,FALSE)</f>
        <v>41.894801999999999</v>
      </c>
      <c r="AK205">
        <f>IF(ISBLANK($D205),VLOOKUP(C205,Koordinaten!$A:$C,2,FALSE),VLOOKUP($D205,Koordinaten!$F:$H,2,FALSE))</f>
        <v>11.354780099999999</v>
      </c>
      <c r="AL205">
        <f>IF(ISBLANK($D205),VLOOKUP(C205,Koordinaten!$A:$C,3,FALSE),VLOOKUP($D205,Koordinaten!$F:$H,3,FALSE))</f>
        <v>46.498112499999998</v>
      </c>
      <c r="AM205" t="str">
        <f t="shared" si="565"/>
        <v>41,894802;12,4853384</v>
      </c>
      <c r="AN205" t="str">
        <f t="shared" si="566"/>
        <v>46,4981125;11,3547801</v>
      </c>
      <c r="AO205">
        <f t="shared" si="581"/>
        <v>9999</v>
      </c>
    </row>
    <row r="206" spans="1:43" x14ac:dyDescent="0.15">
      <c r="A206" s="2" t="s">
        <v>34</v>
      </c>
      <c r="B206" s="22" t="s">
        <v>1392</v>
      </c>
      <c r="C206" s="2" t="s">
        <v>22</v>
      </c>
      <c r="D206" s="2" t="s">
        <v>1262</v>
      </c>
      <c r="E206" s="2">
        <v>0</v>
      </c>
      <c r="F206" s="2"/>
      <c r="G206" s="3" t="s">
        <v>1390</v>
      </c>
      <c r="H206" s="3" t="s">
        <v>1391</v>
      </c>
      <c r="I206" s="3" t="s">
        <v>72</v>
      </c>
      <c r="J206" s="2" t="str">
        <f t="shared" ref="J206:J207" si="590">CONCATENATE(IF(ISBLANK(V206),"-",V206),"/",IF(ISBLANK(Y206),"-",Y206),"/",IF(ISBLANK(AB206),"-",AB206),"/",IF(ISBLANK(AE206),"-",AE206),"/",IF(ISBLANK(AG206),"-",AG206))</f>
        <v>-/-/-/-/-</v>
      </c>
      <c r="K206" s="2" t="str">
        <f t="shared" ref="K206:K207" si="591">CONCATENATE(IF(ISBLANK(W206),"-",W206),"/",IF(ISBLANK(Z206),"-",Z206),"/",IF(ISBLANK(AC206),"-",AC206),"/",IF(ISBLANK(AF206),"-",AF206),"/",IF(ISBLANK(AH206),"-",AH206))</f>
        <v>-/-/-/-/-</v>
      </c>
      <c r="L206" s="4"/>
      <c r="M206" s="2">
        <v>2020</v>
      </c>
      <c r="N206" s="2" t="str">
        <f t="shared" si="494"/>
        <v>-/-/-/-</v>
      </c>
      <c r="O206" s="2" t="s">
        <v>832</v>
      </c>
      <c r="P206" s="2" t="s">
        <v>1388</v>
      </c>
      <c r="Q206" s="3"/>
      <c r="R206" s="3"/>
      <c r="S206" s="6">
        <f t="shared" ref="S206:S207" si="592">L206*E206</f>
        <v>0</v>
      </c>
      <c r="T206" s="7">
        <f t="shared" ref="T206:T207" si="593">F206*L206</f>
        <v>0</v>
      </c>
      <c r="U206" s="3"/>
      <c r="V206" s="3"/>
      <c r="W206" s="3"/>
      <c r="X206" s="3"/>
      <c r="Y206" s="3"/>
      <c r="Z206" s="3"/>
      <c r="AA206" s="3"/>
      <c r="AB206" s="3"/>
      <c r="AC206" s="3"/>
      <c r="AE206" s="3"/>
      <c r="AF206" s="3"/>
      <c r="AG206" s="3"/>
      <c r="AH206" s="3"/>
      <c r="AI206">
        <f>VLOOKUP(C206,Koordinaten!$A:$C,2,FALSE)</f>
        <v>12.4853384</v>
      </c>
      <c r="AJ206">
        <f>VLOOKUP(C206,Koordinaten!$A:$C,3,FALSE)</f>
        <v>41.894801999999999</v>
      </c>
      <c r="AK206">
        <f>IF(ISBLANK($D206),VLOOKUP(C206,Koordinaten!$A:$C,2,FALSE),VLOOKUP($D206,Koordinaten!$F:$H,2,FALSE))</f>
        <v>9.7688930000000003</v>
      </c>
      <c r="AL206">
        <f>IF(ISBLANK($D206),VLOOKUP(C206,Koordinaten!$A:$C,3,FALSE),VLOOKUP($D206,Koordinaten!$F:$H,3,FALSE))</f>
        <v>45.620899999999999</v>
      </c>
      <c r="AM206" t="str">
        <f t="shared" si="565"/>
        <v>41,894802;12,4853384</v>
      </c>
      <c r="AN206" t="str">
        <f t="shared" si="566"/>
        <v>45,6209;9,768893</v>
      </c>
      <c r="AO206">
        <f t="shared" ref="AO206:AO207" si="594">MIN(IF(ISBLANK(W206),9999,W206),IF(ISBLANK(Z206),9999,Z206),IF(ISBLANK(AC206),9999,AC206),IF(ISBLANK(AF206),9999,AF206),IF(ISBLANK(AH206),9999,AH206))</f>
        <v>9999</v>
      </c>
    </row>
    <row r="207" spans="1:43" x14ac:dyDescent="0.15">
      <c r="A207" s="2" t="s">
        <v>467</v>
      </c>
      <c r="B207" s="22">
        <v>2019</v>
      </c>
      <c r="C207" s="2" t="s">
        <v>173</v>
      </c>
      <c r="D207" s="2" t="s">
        <v>1250</v>
      </c>
      <c r="E207" s="2">
        <v>0</v>
      </c>
      <c r="F207" s="2"/>
      <c r="G207" s="3" t="s">
        <v>1389</v>
      </c>
      <c r="I207" s="3" t="s">
        <v>20</v>
      </c>
      <c r="J207" s="2" t="str">
        <f t="shared" si="590"/>
        <v>-/-/-/-/-</v>
      </c>
      <c r="K207" s="2" t="str">
        <f t="shared" si="591"/>
        <v>-/-/-/-/-</v>
      </c>
      <c r="L207" s="4"/>
      <c r="M207" s="2">
        <v>2020</v>
      </c>
      <c r="N207" s="2" t="str">
        <f t="shared" si="494"/>
        <v>-/-/-/-</v>
      </c>
      <c r="O207" s="2" t="s">
        <v>444</v>
      </c>
      <c r="P207" s="2" t="s">
        <v>1388</v>
      </c>
      <c r="Q207" s="3"/>
      <c r="R207" s="3"/>
      <c r="S207" s="6">
        <f t="shared" si="592"/>
        <v>0</v>
      </c>
      <c r="T207" s="7">
        <f t="shared" si="593"/>
        <v>0</v>
      </c>
      <c r="U207" s="3"/>
      <c r="V207" s="3"/>
      <c r="W207" s="3"/>
      <c r="X207" s="3"/>
      <c r="Y207" s="3"/>
      <c r="Z207" s="3"/>
      <c r="AA207" s="3"/>
      <c r="AB207" s="3"/>
      <c r="AC207" s="3"/>
      <c r="AE207" s="3"/>
      <c r="AF207" s="3"/>
      <c r="AG207" s="3"/>
      <c r="AH207" s="3"/>
      <c r="AI207">
        <f>VLOOKUP(C207,Koordinaten!$A:$C,2,FALSE)</f>
        <v>16.372504200000002</v>
      </c>
      <c r="AJ207">
        <f>VLOOKUP(C207,Koordinaten!$A:$C,3,FALSE)</f>
        <v>48.208353700000004</v>
      </c>
      <c r="AK207">
        <f>IF(ISBLANK($D207),VLOOKUP(C207,Koordinaten!$A:$C,2,FALSE),VLOOKUP($D207,Koordinaten!$F:$H,2,FALSE))</f>
        <v>16.372504200000002</v>
      </c>
      <c r="AL207">
        <f>IF(ISBLANK($D207),VLOOKUP(C207,Koordinaten!$A:$C,3,FALSE),VLOOKUP($D207,Koordinaten!$F:$H,3,FALSE))</f>
        <v>48.208353700000004</v>
      </c>
      <c r="AM207" t="str">
        <f t="shared" si="565"/>
        <v>48,2083537;16,3725042</v>
      </c>
      <c r="AN207" t="str">
        <f t="shared" si="566"/>
        <v>48,2083537;16,3725042</v>
      </c>
      <c r="AO207">
        <f t="shared" si="594"/>
        <v>9999</v>
      </c>
    </row>
    <row r="208" spans="1:43" x14ac:dyDescent="0.15">
      <c r="A208" s="2" t="s">
        <v>30</v>
      </c>
      <c r="B208" s="22">
        <v>2016</v>
      </c>
      <c r="C208" s="2" t="s">
        <v>173</v>
      </c>
      <c r="D208" s="2" t="s">
        <v>1265</v>
      </c>
      <c r="E208" s="2">
        <v>0</v>
      </c>
      <c r="F208" s="2"/>
      <c r="G208" s="3" t="s">
        <v>1384</v>
      </c>
      <c r="H208" s="3" t="s">
        <v>1385</v>
      </c>
      <c r="I208" s="3" t="s">
        <v>32</v>
      </c>
      <c r="J208" s="2" t="str">
        <f t="shared" ref="J208" si="595">CONCATENATE(IF(ISBLANK(V208),"-",V208),"/",IF(ISBLANK(Y208),"-",Y208),"/",IF(ISBLANK(AB208),"-",AB208),"/",IF(ISBLANK(AE208),"-",AE208),"/",IF(ISBLANK(AG208),"-",AG208))</f>
        <v>-/-/-/-/-</v>
      </c>
      <c r="K208" s="2" t="str">
        <f t="shared" ref="K208" si="596">CONCATENATE(IF(ISBLANK(W208),"-",W208),"/",IF(ISBLANK(Z208),"-",Z208),"/",IF(ISBLANK(AC208),"-",AC208),"/",IF(ISBLANK(AF208),"-",AF208),"/",IF(ISBLANK(AH208),"-",AH208))</f>
        <v>-/-/-/-/-</v>
      </c>
      <c r="L208" s="4"/>
      <c r="M208" s="2">
        <v>2020</v>
      </c>
      <c r="N208" s="2"/>
      <c r="O208" s="2" t="s">
        <v>1184</v>
      </c>
      <c r="P208" s="2" t="s">
        <v>1386</v>
      </c>
      <c r="Q208" s="3"/>
      <c r="R208" s="3"/>
      <c r="S208" s="6">
        <f t="shared" ref="S208" si="597">L208*E208</f>
        <v>0</v>
      </c>
      <c r="T208" s="7">
        <f t="shared" ref="T208" si="598">F208*L208</f>
        <v>0</v>
      </c>
      <c r="U208" s="3"/>
      <c r="V208" s="3"/>
      <c r="W208" s="3"/>
      <c r="X208" s="3"/>
      <c r="Y208" s="3"/>
      <c r="Z208" s="3"/>
      <c r="AA208" s="3"/>
      <c r="AB208" s="3"/>
      <c r="AC208" s="3"/>
      <c r="AE208" s="3"/>
      <c r="AF208" s="3"/>
      <c r="AG208" s="3"/>
      <c r="AH208" s="3"/>
      <c r="AI208">
        <f>VLOOKUP(C208,Koordinaten!$A:$C,2,FALSE)</f>
        <v>16.372504200000002</v>
      </c>
      <c r="AJ208">
        <f>VLOOKUP(C208,Koordinaten!$A:$C,3,FALSE)</f>
        <v>48.208353700000004</v>
      </c>
      <c r="AK208">
        <f>IF(ISBLANK($D208),VLOOKUP(C208,Koordinaten!$A:$C,2,FALSE),VLOOKUP($D208,Koordinaten!$F:$H,2,FALSE))</f>
        <v>16.081600000000002</v>
      </c>
      <c r="AL208">
        <f>IF(ISBLANK($D208),VLOOKUP(C208,Koordinaten!$A:$C,3,FALSE),VLOOKUP($D208,Koordinaten!$F:$H,3,FALSE))</f>
        <v>47.722099999999998</v>
      </c>
      <c r="AM208" t="str">
        <f t="shared" si="565"/>
        <v>48,2083537;16,3725042</v>
      </c>
      <c r="AN208" t="str">
        <f t="shared" si="566"/>
        <v>47,7221;16,0816</v>
      </c>
      <c r="AO208">
        <f t="shared" ref="AO208:AO271" si="599">MIN(IF(ISBLANK(W208),9999,W208),IF(ISBLANK(Z208),9999,Z208),IF(ISBLANK(AC208),9999,AC208),IF(ISBLANK(AF208),9999,AF208),IF(ISBLANK(AH208),9999,AH208))</f>
        <v>9999</v>
      </c>
    </row>
    <row r="209" spans="1:43" x14ac:dyDescent="0.15">
      <c r="A209" s="2" t="s">
        <v>42</v>
      </c>
      <c r="B209" s="22">
        <v>2017</v>
      </c>
      <c r="C209" s="2" t="s">
        <v>173</v>
      </c>
      <c r="D209" s="2" t="s">
        <v>1263</v>
      </c>
      <c r="E209" s="2">
        <v>0</v>
      </c>
      <c r="F209" s="2">
        <v>1</v>
      </c>
      <c r="G209" s="3" t="s">
        <v>848</v>
      </c>
      <c r="H209" s="3" t="s">
        <v>1383</v>
      </c>
      <c r="I209" s="3" t="s">
        <v>20</v>
      </c>
      <c r="J209" s="2" t="str">
        <f t="shared" ref="J209" si="600">CONCATENATE(IF(ISBLANK(V209),"-",V209),"/",IF(ISBLANK(Y209),"-",Y209),"/",IF(ISBLANK(AB209),"-",AB209),"/",IF(ISBLANK(AE209),"-",AE209),"/",IF(ISBLANK(AG209),"-",AG209))</f>
        <v>-/-/-/-/2020</v>
      </c>
      <c r="K209" s="2" t="str">
        <f t="shared" ref="K209" si="601">CONCATENATE(IF(ISBLANK(W209),"-",W209),"/",IF(ISBLANK(Z209),"-",Z209),"/",IF(ISBLANK(AC209),"-",AC209),"/",IF(ISBLANK(AF209),"-",AF209),"/",IF(ISBLANK(AH209),"-",AH209))</f>
        <v>-/-/-/-/2030</v>
      </c>
      <c r="L209" s="4"/>
      <c r="M209" s="2">
        <v>2020</v>
      </c>
      <c r="N209" s="2" t="str">
        <f t="shared" si="494"/>
        <v>-/-/-/-</v>
      </c>
      <c r="O209" s="2" t="s">
        <v>1065</v>
      </c>
      <c r="P209" s="2" t="s">
        <v>1382</v>
      </c>
      <c r="Q209" s="3"/>
      <c r="R209" s="3"/>
      <c r="S209" s="6">
        <f t="shared" ref="S209" si="602">L209*E209</f>
        <v>0</v>
      </c>
      <c r="T209" s="7">
        <f t="shared" ref="T209" si="603">F209*L209</f>
        <v>0</v>
      </c>
      <c r="U209" s="3"/>
      <c r="V209" s="3"/>
      <c r="W209" s="3"/>
      <c r="X209" s="3"/>
      <c r="Y209" s="3"/>
      <c r="Z209" s="3"/>
      <c r="AA209" s="3"/>
      <c r="AB209" s="3"/>
      <c r="AC209" s="3"/>
      <c r="AE209" s="3"/>
      <c r="AF209" s="3"/>
      <c r="AG209" s="3">
        <v>2020</v>
      </c>
      <c r="AH209" s="3">
        <v>2030</v>
      </c>
      <c r="AI209">
        <f>VLOOKUP(C209,Koordinaten!$A:$C,2,FALSE)</f>
        <v>16.372504200000002</v>
      </c>
      <c r="AJ209">
        <f>VLOOKUP(C209,Koordinaten!$A:$C,3,FALSE)</f>
        <v>48.208353700000004</v>
      </c>
      <c r="AK209">
        <f>IF(ISBLANK($D209),VLOOKUP(C209,Koordinaten!$A:$C,2,FALSE),VLOOKUP($D209,Koordinaten!$F:$H,2,FALSE))</f>
        <v>16.416666599999999</v>
      </c>
      <c r="AL209">
        <f>IF(ISBLANK($D209),VLOOKUP(C209,Koordinaten!$A:$C,3,FALSE),VLOOKUP($D209,Koordinaten!$F:$H,3,FALSE))</f>
        <v>47.500000100000001</v>
      </c>
      <c r="AM209" t="str">
        <f t="shared" si="565"/>
        <v>48,2083537;16,3725042</v>
      </c>
      <c r="AN209" t="str">
        <f t="shared" si="566"/>
        <v>47,5000001;16,4166666</v>
      </c>
      <c r="AO209">
        <f t="shared" si="599"/>
        <v>2030</v>
      </c>
      <c r="AP209" s="50">
        <v>44066</v>
      </c>
      <c r="AQ209">
        <v>8</v>
      </c>
    </row>
    <row r="210" spans="1:43" x14ac:dyDescent="0.15">
      <c r="A210" s="2" t="s">
        <v>42</v>
      </c>
      <c r="B210" s="22">
        <v>2015</v>
      </c>
      <c r="C210" s="2" t="s">
        <v>22</v>
      </c>
      <c r="D210" s="2" t="s">
        <v>1380</v>
      </c>
      <c r="E210" s="2">
        <v>3</v>
      </c>
      <c r="F210" s="2">
        <v>2</v>
      </c>
      <c r="G210" s="2" t="s">
        <v>1381</v>
      </c>
      <c r="H210" s="2" t="s">
        <v>1375</v>
      </c>
      <c r="I210" s="3" t="s">
        <v>373</v>
      </c>
      <c r="J210" s="2" t="str">
        <f t="shared" ref="J210" si="604">CONCATENATE(IF(ISBLANK(V210),"-",V210),"/",IF(ISBLANK(Y210),"-",Y210),"/",IF(ISBLANK(AB210),"-",AB210),"/",IF(ISBLANK(AE210),"-",AE210),"/",IF(ISBLANK(AG210),"-",AG210))</f>
        <v>-/-/-/-/-</v>
      </c>
      <c r="K210" s="2" t="str">
        <f t="shared" ref="K210" si="605">CONCATENATE(IF(ISBLANK(W210),"-",W210),"/",IF(ISBLANK(Z210),"-",Z210),"/",IF(ISBLANK(AC210),"-",AC210),"/",IF(ISBLANK(AF210),"-",AF210),"/",IF(ISBLANK(AH210),"-",AH210))</f>
        <v>-/-/-/-/-</v>
      </c>
      <c r="L210" s="4"/>
      <c r="M210" s="2">
        <v>2020</v>
      </c>
      <c r="N210" s="2" t="str">
        <f t="shared" si="494"/>
        <v>-/-/-/-</v>
      </c>
      <c r="O210" s="2" t="s">
        <v>177</v>
      </c>
      <c r="P210" s="2" t="s">
        <v>177</v>
      </c>
      <c r="Q210" s="3"/>
      <c r="R210" s="3"/>
      <c r="S210" s="6">
        <f t="shared" ref="S210" si="606">L210*E210</f>
        <v>0</v>
      </c>
      <c r="T210" s="7">
        <f t="shared" ref="T210" si="607">F210*L210</f>
        <v>0</v>
      </c>
      <c r="U210" s="3"/>
      <c r="V210" s="3"/>
      <c r="W210" s="3"/>
      <c r="X210" s="3"/>
      <c r="Y210" s="3"/>
      <c r="Z210" s="3"/>
      <c r="AA210" s="3"/>
      <c r="AB210" s="3"/>
      <c r="AC210" s="3"/>
      <c r="AE210" s="3"/>
      <c r="AF210" s="3"/>
      <c r="AG210" s="3"/>
      <c r="AH210" s="3"/>
      <c r="AI210">
        <f>VLOOKUP(C210,Koordinaten!$A:$C,2,FALSE)</f>
        <v>12.4853384</v>
      </c>
      <c r="AJ210">
        <f>VLOOKUP(C210,Koordinaten!$A:$C,3,FALSE)</f>
        <v>41.894801999999999</v>
      </c>
      <c r="AK210">
        <f>IF(ISBLANK($D210),VLOOKUP(C210,Koordinaten!$A:$C,2,FALSE),VLOOKUP($D210,Koordinaten!$F:$H,2,FALSE))</f>
        <v>16.175960540771399</v>
      </c>
      <c r="AL210">
        <f>IF(ISBLANK($D210),VLOOKUP(C210,Koordinaten!$A:$C,3,FALSE),VLOOKUP($D210,Koordinaten!$F:$H,3,FALSE))</f>
        <v>40.493232727050703</v>
      </c>
      <c r="AM210" t="str">
        <f t="shared" si="565"/>
        <v>41,894802;12,4853384</v>
      </c>
      <c r="AN210" t="str">
        <f t="shared" si="566"/>
        <v>40,4932327270507;16,1759605407714</v>
      </c>
      <c r="AO210">
        <f t="shared" si="599"/>
        <v>9999</v>
      </c>
      <c r="AP210" s="50">
        <v>44066</v>
      </c>
      <c r="AQ210" t="s">
        <v>1437</v>
      </c>
    </row>
    <row r="211" spans="1:43" x14ac:dyDescent="0.15">
      <c r="A211" s="2" t="s">
        <v>30</v>
      </c>
      <c r="B211" s="22">
        <v>2018</v>
      </c>
      <c r="C211" s="2" t="s">
        <v>22</v>
      </c>
      <c r="D211" s="2" t="s">
        <v>1269</v>
      </c>
      <c r="E211" s="2">
        <v>3</v>
      </c>
      <c r="F211" s="2"/>
      <c r="G211" s="3" t="s">
        <v>1376</v>
      </c>
      <c r="H211" s="3" t="s">
        <v>1377</v>
      </c>
      <c r="I211" s="3" t="s">
        <v>1378</v>
      </c>
      <c r="J211" s="2" t="str">
        <f t="shared" ref="J211" si="608">CONCATENATE(IF(ISBLANK(V211),"-",V211),"/",IF(ISBLANK(Y211),"-",Y211),"/",IF(ISBLANK(AB211),"-",AB211),"/",IF(ISBLANK(AE211),"-",AE211),"/",IF(ISBLANK(AG211),"-",AG211))</f>
        <v>-/-/-/-/-</v>
      </c>
      <c r="K211" s="2" t="str">
        <f t="shared" ref="K211" si="609">CONCATENATE(IF(ISBLANK(W211),"-",W211),"/",IF(ISBLANK(Z211),"-",Z211),"/",IF(ISBLANK(AC211),"-",AC211),"/",IF(ISBLANK(AF211),"-",AF211),"/",IF(ISBLANK(AH211),"-",AH211))</f>
        <v>-/-/-/-/-</v>
      </c>
      <c r="L211" s="4"/>
      <c r="M211" s="2">
        <v>2020</v>
      </c>
      <c r="N211" s="2" t="str">
        <f t="shared" si="494"/>
        <v>-/-/-/-</v>
      </c>
      <c r="O211" s="2" t="s">
        <v>177</v>
      </c>
      <c r="P211" s="2" t="s">
        <v>177</v>
      </c>
      <c r="Q211" s="3"/>
      <c r="R211" s="3"/>
      <c r="S211" s="6">
        <f t="shared" ref="S211" si="610">L211*E211</f>
        <v>0</v>
      </c>
      <c r="T211" s="7">
        <f t="shared" ref="T211" si="611">F211*L211</f>
        <v>0</v>
      </c>
      <c r="U211" s="3"/>
      <c r="V211" s="3"/>
      <c r="W211" s="3"/>
      <c r="X211" s="3"/>
      <c r="Y211" s="3"/>
      <c r="Z211" s="3"/>
      <c r="AA211" s="3"/>
      <c r="AB211" s="3"/>
      <c r="AC211" s="3"/>
      <c r="AE211" s="3"/>
      <c r="AF211" s="3"/>
      <c r="AG211" s="3"/>
      <c r="AH211" s="3"/>
      <c r="AI211">
        <f>VLOOKUP(C211,Koordinaten!$A:$C,2,FALSE)</f>
        <v>12.4853384</v>
      </c>
      <c r="AJ211">
        <f>VLOOKUP(C211,Koordinaten!$A:$C,3,FALSE)</f>
        <v>41.894801999999999</v>
      </c>
      <c r="AK211">
        <f>IF(ISBLANK($D211),VLOOKUP(C211,Koordinaten!$A:$C,2,FALSE),VLOOKUP($D211,Koordinaten!$F:$H,2,FALSE))</f>
        <v>16.621002699999998</v>
      </c>
      <c r="AL211">
        <f>IF(ISBLANK($D211),VLOOKUP(C211,Koordinaten!$A:$C,3,FALSE),VLOOKUP($D211,Koordinaten!$F:$H,3,FALSE))</f>
        <v>40.984253899999999</v>
      </c>
      <c r="AM211" t="str">
        <f t="shared" si="565"/>
        <v>41,894802;12,4853384</v>
      </c>
      <c r="AN211" t="str">
        <f t="shared" si="566"/>
        <v>40,9842539;16,6210027</v>
      </c>
      <c r="AO211">
        <f t="shared" si="599"/>
        <v>9999</v>
      </c>
    </row>
    <row r="212" spans="1:43" x14ac:dyDescent="0.15">
      <c r="A212" s="2" t="s">
        <v>42</v>
      </c>
      <c r="B212" s="22">
        <v>2012</v>
      </c>
      <c r="C212" s="2" t="s">
        <v>17</v>
      </c>
      <c r="D212" s="2" t="s">
        <v>1282</v>
      </c>
      <c r="E212" s="2">
        <v>0</v>
      </c>
      <c r="F212" s="2">
        <v>3</v>
      </c>
      <c r="G212" s="3" t="s">
        <v>878</v>
      </c>
      <c r="H212" s="3" t="s">
        <v>928</v>
      </c>
      <c r="I212" s="3" t="s">
        <v>69</v>
      </c>
      <c r="J212" s="2" t="str">
        <f t="shared" ref="J212" si="612">CONCATENATE(IF(ISBLANK(V212),"-",V212),"/",IF(ISBLANK(Y212),"-",Y212),"/",IF(ISBLANK(AB212),"-",AB212),"/",IF(ISBLANK(AE212),"-",AE212),"/",IF(ISBLANK(AG212),"-",AG212))</f>
        <v>-/-/-/-/-</v>
      </c>
      <c r="K212" s="2" t="str">
        <f t="shared" ref="K212" si="613">CONCATENATE(IF(ISBLANK(W212),"-",W212),"/",IF(ISBLANK(Z212),"-",Z212),"/",IF(ISBLANK(AC212),"-",AC212),"/",IF(ISBLANK(AF212),"-",AF212),"/",IF(ISBLANK(AH212),"-",AH212))</f>
        <v>-/-/-/-/-</v>
      </c>
      <c r="L212" s="4"/>
      <c r="M212" s="2">
        <v>2020</v>
      </c>
      <c r="N212" s="2" t="str">
        <f t="shared" si="494"/>
        <v>-/-/-/-</v>
      </c>
      <c r="O212" s="2" t="s">
        <v>444</v>
      </c>
      <c r="P212" s="2" t="s">
        <v>1373</v>
      </c>
      <c r="Q212" s="3"/>
      <c r="R212" s="3"/>
      <c r="S212" s="6">
        <f t="shared" ref="S212" si="614">L212*E212</f>
        <v>0</v>
      </c>
      <c r="T212" s="7">
        <f t="shared" ref="T212" si="615">F212*L212</f>
        <v>0</v>
      </c>
      <c r="U212" s="3"/>
      <c r="V212" s="3"/>
      <c r="W212" s="3"/>
      <c r="X212" s="3"/>
      <c r="Y212" s="3"/>
      <c r="Z212" s="3"/>
      <c r="AA212" s="3"/>
      <c r="AB212" s="3"/>
      <c r="AC212" s="3"/>
      <c r="AE212" s="3"/>
      <c r="AF212" s="3"/>
      <c r="AG212" s="3"/>
      <c r="AH212" s="3"/>
      <c r="AI212">
        <f>VLOOKUP(C212,Koordinaten!$A:$C,2,FALSE)</f>
        <v>2.3514615999999999</v>
      </c>
      <c r="AJ212">
        <f>VLOOKUP(C212,Koordinaten!$A:$C,3,FALSE)</f>
        <v>48.856696900000003</v>
      </c>
      <c r="AK212">
        <f>IF(ISBLANK($D212),VLOOKUP(C212,Koordinaten!$A:$C,2,FALSE),VLOOKUP($D212,Koordinaten!$F:$H,2,FALSE))</f>
        <v>3.8968699999999998</v>
      </c>
      <c r="AL212">
        <f>IF(ISBLANK($D212),VLOOKUP(C212,Koordinaten!$A:$C,3,FALSE),VLOOKUP($D212,Koordinaten!$F:$H,3,FALSE))</f>
        <v>43.598500000000001</v>
      </c>
      <c r="AM212" t="str">
        <f t="shared" si="565"/>
        <v>48,8566969;2,3514616</v>
      </c>
      <c r="AN212" t="str">
        <f t="shared" si="566"/>
        <v>43,5985;3,89687</v>
      </c>
      <c r="AO212">
        <f t="shared" si="599"/>
        <v>9999</v>
      </c>
      <c r="AP212" s="50">
        <v>44066</v>
      </c>
      <c r="AQ212">
        <v>8</v>
      </c>
    </row>
    <row r="213" spans="1:43" x14ac:dyDescent="0.15">
      <c r="A213" s="2" t="s">
        <v>30</v>
      </c>
      <c r="B213" s="22">
        <v>2019</v>
      </c>
      <c r="C213" s="2" t="s">
        <v>17</v>
      </c>
      <c r="D213" s="2" t="s">
        <v>1374</v>
      </c>
      <c r="E213" s="2">
        <v>2</v>
      </c>
      <c r="F213" s="2"/>
      <c r="G213" s="3" t="s">
        <v>1370</v>
      </c>
      <c r="H213" s="3" t="s">
        <v>1371</v>
      </c>
      <c r="I213" s="3" t="s">
        <v>46</v>
      </c>
      <c r="J213" s="2" t="str">
        <f t="shared" ref="J213" si="616">CONCATENATE(IF(ISBLANK(V213),"-",V213),"/",IF(ISBLANK(Y213),"-",Y213),"/",IF(ISBLANK(AB213),"-",AB213),"/",IF(ISBLANK(AE213),"-",AE213),"/",IF(ISBLANK(AG213),"-",AG213))</f>
        <v>-/-/-/-/-</v>
      </c>
      <c r="K213" s="2" t="str">
        <f t="shared" ref="K213" si="617">CONCATENATE(IF(ISBLANK(W213),"-",W213),"/",IF(ISBLANK(Z213),"-",Z213),"/",IF(ISBLANK(AC213),"-",AC213),"/",IF(ISBLANK(AF213),"-",AF213),"/",IF(ISBLANK(AH213),"-",AH213))</f>
        <v>-/-/-/-/-</v>
      </c>
      <c r="L213" s="4"/>
      <c r="M213" s="2">
        <v>2020</v>
      </c>
      <c r="N213" s="2" t="str">
        <f t="shared" si="494"/>
        <v>-/-/-/-</v>
      </c>
      <c r="O213" s="2" t="s">
        <v>1358</v>
      </c>
      <c r="P213" s="2" t="s">
        <v>1352</v>
      </c>
      <c r="Q213" s="3"/>
      <c r="R213" s="3"/>
      <c r="S213" s="6">
        <f t="shared" ref="S213" si="618">L213*E213</f>
        <v>0</v>
      </c>
      <c r="T213" s="7">
        <f t="shared" ref="T213" si="619">F213*L213</f>
        <v>0</v>
      </c>
      <c r="U213" s="3"/>
      <c r="V213" s="3"/>
      <c r="W213" s="3"/>
      <c r="X213" s="3"/>
      <c r="Y213" s="3"/>
      <c r="Z213" s="3"/>
      <c r="AA213" s="3"/>
      <c r="AB213" s="3"/>
      <c r="AC213" s="3"/>
      <c r="AE213" s="3"/>
      <c r="AF213" s="3"/>
      <c r="AG213" s="3"/>
      <c r="AH213" s="3"/>
      <c r="AI213">
        <f>VLOOKUP(C213,Koordinaten!$A:$C,2,FALSE)</f>
        <v>2.3514615999999999</v>
      </c>
      <c r="AJ213">
        <f>VLOOKUP(C213,Koordinaten!$A:$C,3,FALSE)</f>
        <v>48.856696900000003</v>
      </c>
      <c r="AK213">
        <f>IF(ISBLANK($D213),VLOOKUP(C213,Koordinaten!$A:$C,2,FALSE),VLOOKUP($D213,Koordinaten!$F:$H,2,FALSE))</f>
        <v>3.3553308999999998</v>
      </c>
      <c r="AL213">
        <f>IF(ISBLANK($D213),VLOOKUP(C213,Koordinaten!$A:$C,3,FALSE),VLOOKUP($D213,Koordinaten!$F:$H,3,FALSE))</f>
        <v>43.591422000000001</v>
      </c>
      <c r="AM213" t="str">
        <f t="shared" si="565"/>
        <v>48,8566969;2,3514616</v>
      </c>
      <c r="AN213" t="str">
        <f t="shared" si="566"/>
        <v>43,591422;3,3553309</v>
      </c>
      <c r="AO213">
        <f t="shared" si="599"/>
        <v>9999</v>
      </c>
    </row>
    <row r="214" spans="1:43" x14ac:dyDescent="0.15">
      <c r="A214" s="2" t="s">
        <v>30</v>
      </c>
      <c r="B214" s="22">
        <v>2019</v>
      </c>
      <c r="C214" s="2" t="s">
        <v>22</v>
      </c>
      <c r="D214" s="2" t="s">
        <v>1262</v>
      </c>
      <c r="E214" s="2">
        <v>2</v>
      </c>
      <c r="F214" s="2"/>
      <c r="G214" s="3" t="s">
        <v>1368</v>
      </c>
      <c r="H214" s="3" t="s">
        <v>1369</v>
      </c>
      <c r="I214" s="3" t="s">
        <v>46</v>
      </c>
      <c r="J214" s="2" t="str">
        <f t="shared" ref="J214" si="620">CONCATENATE(IF(ISBLANK(V214),"-",V214),"/",IF(ISBLANK(Y214),"-",Y214),"/",IF(ISBLANK(AB214),"-",AB214),"/",IF(ISBLANK(AE214),"-",AE214),"/",IF(ISBLANK(AG214),"-",AG214))</f>
        <v>-/-/-/-/-</v>
      </c>
      <c r="K214" s="2" t="str">
        <f t="shared" ref="K214" si="621">CONCATENATE(IF(ISBLANK(W214),"-",W214),"/",IF(ISBLANK(Z214),"-",Z214),"/",IF(ISBLANK(AC214),"-",AC214),"/",IF(ISBLANK(AF214),"-",AF214),"/",IF(ISBLANK(AH214),"-",AH214))</f>
        <v>-/-/-/-/-</v>
      </c>
      <c r="L214" s="4"/>
      <c r="M214" s="2">
        <v>2020</v>
      </c>
      <c r="N214" s="2" t="str">
        <f t="shared" ref="N214" si="622">CONCATENATE(IF(ISBLANK(U214),"-",U214),"/",IF(ISBLANK(X214),"-",X214),"/",IF(ISBLANK(AA214),"-",AA214),"/",IF(ISBLANK(AD214),"-",AD214))</f>
        <v>-/-/-/-</v>
      </c>
      <c r="O214" s="2" t="s">
        <v>1358</v>
      </c>
      <c r="P214" s="2" t="s">
        <v>1352</v>
      </c>
      <c r="Q214" s="3"/>
      <c r="R214" s="3"/>
      <c r="S214" s="6">
        <f t="shared" ref="S214" si="623">L214*E214</f>
        <v>0</v>
      </c>
      <c r="T214" s="7">
        <f t="shared" ref="T214" si="624">F214*L214</f>
        <v>0</v>
      </c>
      <c r="U214" s="3"/>
      <c r="V214" s="3"/>
      <c r="W214" s="3"/>
      <c r="X214" s="3"/>
      <c r="Y214" s="3"/>
      <c r="Z214" s="3"/>
      <c r="AA214" s="3"/>
      <c r="AB214" s="3"/>
      <c r="AC214" s="3"/>
      <c r="AE214" s="3"/>
      <c r="AF214" s="3"/>
      <c r="AG214" s="3"/>
      <c r="AH214" s="3"/>
      <c r="AI214">
        <f>VLOOKUP(C214,Koordinaten!$A:$C,2,FALSE)</f>
        <v>12.4853384</v>
      </c>
      <c r="AJ214">
        <f>VLOOKUP(C214,Koordinaten!$A:$C,3,FALSE)</f>
        <v>41.894801999999999</v>
      </c>
      <c r="AK214">
        <f>IF(ISBLANK($D214),VLOOKUP(C214,Koordinaten!$A:$C,2,FALSE),VLOOKUP($D214,Koordinaten!$F:$H,2,FALSE))</f>
        <v>9.7688930000000003</v>
      </c>
      <c r="AL214">
        <f>IF(ISBLANK($D214),VLOOKUP(C214,Koordinaten!$A:$C,3,FALSE),VLOOKUP($D214,Koordinaten!$F:$H,3,FALSE))</f>
        <v>45.620899999999999</v>
      </c>
      <c r="AM214" t="str">
        <f t="shared" si="565"/>
        <v>41,894802;12,4853384</v>
      </c>
      <c r="AN214" t="str">
        <f t="shared" si="566"/>
        <v>45,6209;9,768893</v>
      </c>
      <c r="AO214">
        <f t="shared" si="599"/>
        <v>9999</v>
      </c>
    </row>
    <row r="215" spans="1:43" x14ac:dyDescent="0.15">
      <c r="A215" s="2" t="s">
        <v>30</v>
      </c>
      <c r="B215" s="22">
        <v>2019</v>
      </c>
      <c r="C215" s="2" t="s">
        <v>1063</v>
      </c>
      <c r="D215" s="2" t="s">
        <v>1367</v>
      </c>
      <c r="E215" s="2">
        <v>2</v>
      </c>
      <c r="F215" s="2"/>
      <c r="G215" s="3" t="s">
        <v>1366</v>
      </c>
      <c r="H215" s="3" t="s">
        <v>1365</v>
      </c>
      <c r="I215" s="3" t="s">
        <v>58</v>
      </c>
      <c r="J215" s="2" t="str">
        <f t="shared" ref="J215" si="625">CONCATENATE(IF(ISBLANK(V215),"-",V215),"/",IF(ISBLANK(Y215),"-",Y215),"/",IF(ISBLANK(AB215),"-",AB215),"/",IF(ISBLANK(AE215),"-",AE215),"/",IF(ISBLANK(AG215),"-",AG215))</f>
        <v>-/-/-/-/-</v>
      </c>
      <c r="K215" s="2" t="str">
        <f t="shared" ref="K215" si="626">CONCATENATE(IF(ISBLANK(W215),"-",W215),"/",IF(ISBLANK(Z215),"-",Z215),"/",IF(ISBLANK(AC215),"-",AC215),"/",IF(ISBLANK(AF215),"-",AF215),"/",IF(ISBLANK(AH215),"-",AH215))</f>
        <v>-/-/-/-/-</v>
      </c>
      <c r="L215" s="4"/>
      <c r="M215" s="2">
        <v>2020</v>
      </c>
      <c r="N215" s="2" t="str">
        <f t="shared" ref="N215" si="627">CONCATENATE(IF(ISBLANK(U215),"-",U215),"/",IF(ISBLANK(X215),"-",X215),"/",IF(ISBLANK(AA215),"-",AA215),"/",IF(ISBLANK(AD215),"-",AD215))</f>
        <v>-/-/-/-</v>
      </c>
      <c r="O215" s="2" t="s">
        <v>1358</v>
      </c>
      <c r="P215" s="2" t="s">
        <v>1352</v>
      </c>
      <c r="Q215" s="3"/>
      <c r="R215" s="3"/>
      <c r="S215" s="6">
        <f t="shared" ref="S215" si="628">L215*E215</f>
        <v>0</v>
      </c>
      <c r="T215" s="7">
        <f t="shared" ref="T215" si="629">F215*L215</f>
        <v>0</v>
      </c>
      <c r="U215" s="3"/>
      <c r="V215" s="3"/>
      <c r="W215" s="3"/>
      <c r="X215" s="3"/>
      <c r="Y215" s="3"/>
      <c r="Z215" s="3"/>
      <c r="AA215" s="3"/>
      <c r="AB215" s="3"/>
      <c r="AC215" s="3"/>
      <c r="AE215" s="3"/>
      <c r="AF215" s="3"/>
      <c r="AG215" s="3"/>
      <c r="AH215" s="3"/>
      <c r="AI215">
        <f>VLOOKUP(C215,Koordinaten!$A:$C,2,FALSE)</f>
        <v>174.76599999999999</v>
      </c>
      <c r="AJ215">
        <f>VLOOKUP(C215,Koordinaten!$A:$C,3,FALSE)</f>
        <v>-36.853499999999997</v>
      </c>
      <c r="AK215">
        <f>IF(ISBLANK($D215),VLOOKUP(C215,Koordinaten!$A:$C,2,FALSE),VLOOKUP($D215,Koordinaten!$F:$H,2,FALSE))</f>
        <v>173.304275512695</v>
      </c>
      <c r="AL215">
        <f>IF(ISBLANK($D215),VLOOKUP(C215,Koordinaten!$A:$C,3,FALSE),VLOOKUP($D215,Koordinaten!$F:$H,3,FALSE))</f>
        <v>-41.565097808837798</v>
      </c>
      <c r="AM215" t="str">
        <f t="shared" si="565"/>
        <v>-36,8535;174,766</v>
      </c>
      <c r="AN215" t="str">
        <f t="shared" si="566"/>
        <v>-41,5650978088378;173,304275512695</v>
      </c>
      <c r="AO215">
        <f t="shared" si="599"/>
        <v>9999</v>
      </c>
    </row>
    <row r="216" spans="1:43" x14ac:dyDescent="0.15">
      <c r="A216" s="2" t="s">
        <v>42</v>
      </c>
      <c r="B216" s="22">
        <v>2015</v>
      </c>
      <c r="C216" s="2" t="s">
        <v>22</v>
      </c>
      <c r="D216" s="2" t="s">
        <v>1257</v>
      </c>
      <c r="E216" s="2">
        <v>1</v>
      </c>
      <c r="F216" s="2">
        <v>1</v>
      </c>
      <c r="G216" s="3" t="s">
        <v>1364</v>
      </c>
      <c r="H216" s="3" t="s">
        <v>837</v>
      </c>
      <c r="I216" s="3" t="s">
        <v>199</v>
      </c>
      <c r="J216" s="2" t="str">
        <f t="shared" ref="J216" si="630">CONCATENATE(IF(ISBLANK(V216),"-",V216),"/",IF(ISBLANK(Y216),"-",Y216),"/",IF(ISBLANK(AB216),"-",AB216),"/",IF(ISBLANK(AE216),"-",AE216),"/",IF(ISBLANK(AG216),"-",AG216))</f>
        <v>2021/2023/-/2024/-</v>
      </c>
      <c r="K216" s="2" t="str">
        <f t="shared" ref="K216" si="631">CONCATENATE(IF(ISBLANK(W216),"-",W216),"/",IF(ISBLANK(Z216),"-",Z216),"/",IF(ISBLANK(AC216),"-",AC216),"/",IF(ISBLANK(AF216),"-",AF216),"/",IF(ISBLANK(AH216),"-",AH216))</f>
        <v>2035/2042/-/2039/-</v>
      </c>
      <c r="L216" s="4"/>
      <c r="M216" s="2">
        <v>2020</v>
      </c>
      <c r="N216" s="2" t="str">
        <f t="shared" ref="N216" si="632">CONCATENATE(IF(ISBLANK(U216),"-",U216),"/",IF(ISBLANK(X216),"-",X216),"/",IF(ISBLANK(AA216),"-",AA216),"/",IF(ISBLANK(AD216),"-",AD216))</f>
        <v>94/94/-/-</v>
      </c>
      <c r="O216" s="2" t="s">
        <v>1358</v>
      </c>
      <c r="P216" s="2" t="s">
        <v>1352</v>
      </c>
      <c r="Q216" s="3"/>
      <c r="R216" s="3"/>
      <c r="S216" s="6">
        <f t="shared" ref="S216" si="633">L216*E216</f>
        <v>0</v>
      </c>
      <c r="T216" s="7">
        <f t="shared" ref="T216" si="634">F216*L216</f>
        <v>0</v>
      </c>
      <c r="U216" s="3">
        <v>94</v>
      </c>
      <c r="V216" s="3">
        <v>2021</v>
      </c>
      <c r="W216" s="3">
        <v>2035</v>
      </c>
      <c r="X216" s="3">
        <v>94</v>
      </c>
      <c r="Y216" s="3">
        <v>2023</v>
      </c>
      <c r="Z216" s="3">
        <v>2042</v>
      </c>
      <c r="AA216" s="3"/>
      <c r="AB216" s="3"/>
      <c r="AC216" s="3"/>
      <c r="AE216" s="3">
        <v>2024</v>
      </c>
      <c r="AF216" s="3">
        <v>2039</v>
      </c>
      <c r="AG216" s="3"/>
      <c r="AH216" s="3"/>
      <c r="AI216">
        <f>VLOOKUP(C216,Koordinaten!$A:$C,2,FALSE)</f>
        <v>12.4853384</v>
      </c>
      <c r="AJ216">
        <f>VLOOKUP(C216,Koordinaten!$A:$C,3,FALSE)</f>
        <v>41.894801999999999</v>
      </c>
      <c r="AK216">
        <f>IF(ISBLANK($D216),VLOOKUP(C216,Koordinaten!$A:$C,2,FALSE),VLOOKUP($D216,Koordinaten!$F:$H,2,FALSE))</f>
        <v>11.2555757</v>
      </c>
      <c r="AL216">
        <f>IF(ISBLANK($D216),VLOOKUP(C216,Koordinaten!$A:$C,3,FALSE),VLOOKUP($D216,Koordinaten!$F:$H,3,FALSE))</f>
        <v>43.769871199999997</v>
      </c>
      <c r="AM216" t="str">
        <f t="shared" si="565"/>
        <v>41,894802;12,4853384</v>
      </c>
      <c r="AN216" t="str">
        <f t="shared" si="566"/>
        <v>43,7698712;11,2555757</v>
      </c>
      <c r="AO216">
        <f t="shared" si="599"/>
        <v>2035</v>
      </c>
      <c r="AP216" s="50">
        <v>44066</v>
      </c>
      <c r="AQ216">
        <v>13</v>
      </c>
    </row>
    <row r="217" spans="1:43" x14ac:dyDescent="0.15">
      <c r="A217" s="2" t="s">
        <v>42</v>
      </c>
      <c r="B217" s="22">
        <v>2015</v>
      </c>
      <c r="C217" s="2" t="s">
        <v>22</v>
      </c>
      <c r="D217" s="2" t="s">
        <v>1257</v>
      </c>
      <c r="E217" s="2">
        <v>1</v>
      </c>
      <c r="F217" s="2">
        <v>1</v>
      </c>
      <c r="G217" s="3" t="s">
        <v>1362</v>
      </c>
      <c r="H217" s="3" t="s">
        <v>837</v>
      </c>
      <c r="I217" s="3" t="s">
        <v>199</v>
      </c>
      <c r="J217" s="2" t="str">
        <f t="shared" ref="J217" si="635">CONCATENATE(IF(ISBLANK(V217),"-",V217),"/",IF(ISBLANK(Y217),"-",Y217),"/",IF(ISBLANK(AB217),"-",AB217),"/",IF(ISBLANK(AE217),"-",AE217),"/",IF(ISBLANK(AG217),"-",AG217))</f>
        <v>2021/2023/-/2021/-</v>
      </c>
      <c r="K217" s="2" t="str">
        <f t="shared" ref="K217" si="636">CONCATENATE(IF(ISBLANK(W217),"-",W217),"/",IF(ISBLANK(Z217),"-",Z217),"/",IF(ISBLANK(AC217),"-",AC217),"/",IF(ISBLANK(AF217),"-",AF217),"/",IF(ISBLANK(AH217),"-",AH217))</f>
        <v>2038/2040/-/2033/-</v>
      </c>
      <c r="L217" s="4"/>
      <c r="M217" s="2">
        <v>2020</v>
      </c>
      <c r="N217" s="2" t="str">
        <f t="shared" ref="N217" si="637">CONCATENATE(IF(ISBLANK(U217),"-",U217),"/",IF(ISBLANK(X217),"-",X217),"/",IF(ISBLANK(AA217),"-",AA217),"/",IF(ISBLANK(AD217),"-",AD217))</f>
        <v>95/93/-/FS93;CT93</v>
      </c>
      <c r="O217" s="2" t="s">
        <v>1358</v>
      </c>
      <c r="P217" s="2" t="s">
        <v>1352</v>
      </c>
      <c r="Q217" s="3"/>
      <c r="R217" s="3"/>
      <c r="S217" s="6">
        <f t="shared" ref="S217" si="638">L217*E217</f>
        <v>0</v>
      </c>
      <c r="T217" s="7">
        <f t="shared" ref="T217" si="639">F217*L217</f>
        <v>0</v>
      </c>
      <c r="U217" s="3">
        <v>95</v>
      </c>
      <c r="V217" s="3">
        <v>2021</v>
      </c>
      <c r="W217" s="3">
        <v>2038</v>
      </c>
      <c r="X217" s="3">
        <v>93</v>
      </c>
      <c r="Y217" s="3">
        <v>2023</v>
      </c>
      <c r="Z217" s="3">
        <v>2040</v>
      </c>
      <c r="AA217" s="3"/>
      <c r="AB217" s="3"/>
      <c r="AC217" s="3"/>
      <c r="AD217" s="3" t="s">
        <v>1363</v>
      </c>
      <c r="AE217" s="3">
        <v>2021</v>
      </c>
      <c r="AF217" s="3">
        <v>2033</v>
      </c>
      <c r="AG217" s="3"/>
      <c r="AH217" s="3"/>
      <c r="AI217">
        <f>VLOOKUP(C217,Koordinaten!$A:$C,2,FALSE)</f>
        <v>12.4853384</v>
      </c>
      <c r="AJ217">
        <f>VLOOKUP(C217,Koordinaten!$A:$C,3,FALSE)</f>
        <v>41.894801999999999</v>
      </c>
      <c r="AK217">
        <f>IF(ISBLANK($D217),VLOOKUP(C217,Koordinaten!$A:$C,2,FALSE),VLOOKUP($D217,Koordinaten!$F:$H,2,FALSE))</f>
        <v>11.2555757</v>
      </c>
      <c r="AL217">
        <f>IF(ISBLANK($D217),VLOOKUP(C217,Koordinaten!$A:$C,3,FALSE),VLOOKUP($D217,Koordinaten!$F:$H,3,FALSE))</f>
        <v>43.769871199999997</v>
      </c>
      <c r="AM217" t="str">
        <f t="shared" si="565"/>
        <v>41,894802;12,4853384</v>
      </c>
      <c r="AN217" t="str">
        <f t="shared" si="566"/>
        <v>43,7698712;11,2555757</v>
      </c>
      <c r="AO217">
        <f t="shared" si="599"/>
        <v>2033</v>
      </c>
      <c r="AP217" s="50">
        <v>44066</v>
      </c>
      <c r="AQ217">
        <v>13</v>
      </c>
    </row>
    <row r="218" spans="1:43" x14ac:dyDescent="0.15">
      <c r="A218" s="2" t="s">
        <v>42</v>
      </c>
      <c r="B218" s="22">
        <v>2015</v>
      </c>
      <c r="C218" s="2" t="s">
        <v>22</v>
      </c>
      <c r="D218" s="2" t="s">
        <v>1257</v>
      </c>
      <c r="E218" s="2">
        <v>2</v>
      </c>
      <c r="F218" s="2">
        <v>2</v>
      </c>
      <c r="G218" s="3" t="s">
        <v>1360</v>
      </c>
      <c r="H218" s="3" t="s">
        <v>837</v>
      </c>
      <c r="I218" s="3" t="s">
        <v>199</v>
      </c>
      <c r="J218" s="2" t="str">
        <f t="shared" ref="J218" si="640">CONCATENATE(IF(ISBLANK(V218),"-",V218),"/",IF(ISBLANK(Y218),"-",Y218),"/",IF(ISBLANK(AB218),"-",AB218),"/",IF(ISBLANK(AE218),"-",AE218),"/",IF(ISBLANK(AG218),"-",AG218))</f>
        <v>2021/2023/-/2022/-</v>
      </c>
      <c r="K218" s="2" t="str">
        <f t="shared" ref="K218" si="641">CONCATENATE(IF(ISBLANK(W218),"-",W218),"/",IF(ISBLANK(Z218),"-",Z218),"/",IF(ISBLANK(AC218),"-",AC218),"/",IF(ISBLANK(AF218),"-",AF218),"/",IF(ISBLANK(AH218),"-",AH218))</f>
        <v>2035/2040/-/2032/-</v>
      </c>
      <c r="L218" s="4"/>
      <c r="M218" s="2">
        <v>2020</v>
      </c>
      <c r="N218" s="2" t="str">
        <f t="shared" ref="N218" si="642">CONCATENATE(IF(ISBLANK(U218),"-",U218),"/",IF(ISBLANK(X218),"-",X218),"/",IF(ISBLANK(AA218),"-",AA218),"/",IF(ISBLANK(AD218),"-",AD218))</f>
        <v>94/92/-/FS90;CT92</v>
      </c>
      <c r="O218" s="2" t="s">
        <v>1358</v>
      </c>
      <c r="P218" s="2" t="s">
        <v>1352</v>
      </c>
      <c r="Q218" s="3"/>
      <c r="R218" s="3"/>
      <c r="S218" s="6">
        <f t="shared" ref="S218" si="643">L218*E218</f>
        <v>0</v>
      </c>
      <c r="T218" s="7">
        <f t="shared" ref="T218" si="644">F218*L218</f>
        <v>0</v>
      </c>
      <c r="U218" s="3">
        <v>94</v>
      </c>
      <c r="V218" s="3">
        <v>2021</v>
      </c>
      <c r="W218" s="3">
        <v>2035</v>
      </c>
      <c r="X218" s="3">
        <v>92</v>
      </c>
      <c r="Y218" s="3">
        <v>2023</v>
      </c>
      <c r="Z218" s="3">
        <v>2040</v>
      </c>
      <c r="AA218" s="3"/>
      <c r="AB218" s="3"/>
      <c r="AC218" s="3"/>
      <c r="AD218" s="3" t="s">
        <v>1361</v>
      </c>
      <c r="AE218" s="3">
        <v>2022</v>
      </c>
      <c r="AF218" s="3">
        <v>2032</v>
      </c>
      <c r="AG218" s="3"/>
      <c r="AH218" s="3"/>
      <c r="AI218">
        <f>VLOOKUP(C218,Koordinaten!$A:$C,2,FALSE)</f>
        <v>12.4853384</v>
      </c>
      <c r="AJ218">
        <f>VLOOKUP(C218,Koordinaten!$A:$C,3,FALSE)</f>
        <v>41.894801999999999</v>
      </c>
      <c r="AK218">
        <f>IF(ISBLANK($D218),VLOOKUP(C218,Koordinaten!$A:$C,2,FALSE),VLOOKUP($D218,Koordinaten!$F:$H,2,FALSE))</f>
        <v>11.2555757</v>
      </c>
      <c r="AL218">
        <f>IF(ISBLANK($D218),VLOOKUP(C218,Koordinaten!$A:$C,3,FALSE),VLOOKUP($D218,Koordinaten!$F:$H,3,FALSE))</f>
        <v>43.769871199999997</v>
      </c>
      <c r="AM218" t="str">
        <f t="shared" si="565"/>
        <v>41,894802;12,4853384</v>
      </c>
      <c r="AN218" t="str">
        <f t="shared" si="566"/>
        <v>43,7698712;11,2555757</v>
      </c>
      <c r="AO218">
        <f t="shared" si="599"/>
        <v>2032</v>
      </c>
      <c r="AP218" s="50">
        <v>44066</v>
      </c>
      <c r="AQ218">
        <v>13</v>
      </c>
    </row>
    <row r="219" spans="1:43" x14ac:dyDescent="0.15">
      <c r="A219" s="2" t="s">
        <v>42</v>
      </c>
      <c r="B219" s="22">
        <v>2015</v>
      </c>
      <c r="C219" s="2" t="s">
        <v>22</v>
      </c>
      <c r="D219" s="2" t="s">
        <v>1257</v>
      </c>
      <c r="E219" s="2">
        <v>2</v>
      </c>
      <c r="F219" s="2">
        <v>2</v>
      </c>
      <c r="G219" s="3" t="s">
        <v>1357</v>
      </c>
      <c r="H219" s="3" t="s">
        <v>837</v>
      </c>
      <c r="I219" s="3" t="s">
        <v>199</v>
      </c>
      <c r="J219" s="2" t="str">
        <f t="shared" ref="J219" si="645">CONCATENATE(IF(ISBLANK(V219),"-",V219),"/",IF(ISBLANK(Y219),"-",Y219),"/",IF(ISBLANK(AB219),"-",AB219),"/",IF(ISBLANK(AE219),"-",AE219),"/",IF(ISBLANK(AG219),"-",AG219))</f>
        <v>2021/2023/-/2025/-</v>
      </c>
      <c r="K219" s="2" t="str">
        <f t="shared" ref="K219" si="646">CONCATENATE(IF(ISBLANK(W219),"-",W219),"/",IF(ISBLANK(Z219),"-",Z219),"/",IF(ISBLANK(AC219),"-",AC219),"/",IF(ISBLANK(AF219),"-",AF219),"/",IF(ISBLANK(AH219),"-",AH219))</f>
        <v>2045/2042/-/2039/-</v>
      </c>
      <c r="L219" s="4"/>
      <c r="M219" s="2">
        <v>2020</v>
      </c>
      <c r="N219" s="2" t="str">
        <f t="shared" ref="N219" si="647">CONCATENATE(IF(ISBLANK(U219),"-",U219),"/",IF(ISBLANK(X219),"-",X219),"/",IF(ISBLANK(AA219),"-",AA219),"/",IF(ISBLANK(AD219),"-",AD219))</f>
        <v>97/95/-/FS94;CT90,7</v>
      </c>
      <c r="O219" s="2" t="s">
        <v>1358</v>
      </c>
      <c r="P219" s="2" t="s">
        <v>1352</v>
      </c>
      <c r="Q219" s="3"/>
      <c r="R219" s="3"/>
      <c r="S219" s="6">
        <f t="shared" ref="S219" si="648">L219*E219</f>
        <v>0</v>
      </c>
      <c r="T219" s="7">
        <f t="shared" ref="T219" si="649">F219*L219</f>
        <v>0</v>
      </c>
      <c r="U219" s="3">
        <v>97</v>
      </c>
      <c r="V219" s="3">
        <v>2021</v>
      </c>
      <c r="W219" s="3">
        <v>2045</v>
      </c>
      <c r="X219" s="3">
        <v>95</v>
      </c>
      <c r="Y219" s="3">
        <v>2023</v>
      </c>
      <c r="Z219" s="3">
        <v>2042</v>
      </c>
      <c r="AA219" s="3"/>
      <c r="AB219" s="3"/>
      <c r="AC219" s="3"/>
      <c r="AD219" s="3" t="s">
        <v>1359</v>
      </c>
      <c r="AE219" s="3">
        <v>2025</v>
      </c>
      <c r="AF219" s="3">
        <v>2039</v>
      </c>
      <c r="AG219" s="3"/>
      <c r="AH219" s="3"/>
      <c r="AI219">
        <f>VLOOKUP(C219,Koordinaten!$A:$C,2,FALSE)</f>
        <v>12.4853384</v>
      </c>
      <c r="AJ219">
        <f>VLOOKUP(C219,Koordinaten!$A:$C,3,FALSE)</f>
        <v>41.894801999999999</v>
      </c>
      <c r="AK219">
        <f>IF(ISBLANK($D219),VLOOKUP(C219,Koordinaten!$A:$C,2,FALSE),VLOOKUP($D219,Koordinaten!$F:$H,2,FALSE))</f>
        <v>11.2555757</v>
      </c>
      <c r="AL219">
        <f>IF(ISBLANK($D219),VLOOKUP(C219,Koordinaten!$A:$C,3,FALSE),VLOOKUP($D219,Koordinaten!$F:$H,3,FALSE))</f>
        <v>43.769871199999997</v>
      </c>
      <c r="AM219" t="str">
        <f t="shared" si="565"/>
        <v>41,894802;12,4853384</v>
      </c>
      <c r="AN219" t="str">
        <f t="shared" si="566"/>
        <v>43,7698712;11,2555757</v>
      </c>
      <c r="AO219">
        <f t="shared" si="599"/>
        <v>2039</v>
      </c>
      <c r="AP219" s="50">
        <v>44066</v>
      </c>
      <c r="AQ219">
        <v>13</v>
      </c>
    </row>
    <row r="220" spans="1:43" x14ac:dyDescent="0.15">
      <c r="A220" s="2" t="s">
        <v>42</v>
      </c>
      <c r="B220" s="22">
        <v>2015</v>
      </c>
      <c r="C220" s="2" t="s">
        <v>22</v>
      </c>
      <c r="D220" s="2" t="s">
        <v>1257</v>
      </c>
      <c r="E220" s="2">
        <v>1</v>
      </c>
      <c r="F220" s="2">
        <v>1</v>
      </c>
      <c r="G220" s="3" t="s">
        <v>579</v>
      </c>
      <c r="H220" s="3" t="s">
        <v>837</v>
      </c>
      <c r="I220" s="3" t="s">
        <v>199</v>
      </c>
      <c r="J220" s="2" t="str">
        <f t="shared" ref="J220" si="650">CONCATENATE(IF(ISBLANK(V220),"-",V220),"/",IF(ISBLANK(Y220),"-",Y220),"/",IF(ISBLANK(AB220),"-",AB220),"/",IF(ISBLANK(AE220),"-",AE220),"/",IF(ISBLANK(AG220),"-",AG220))</f>
        <v>2021/2022/-/2023/-</v>
      </c>
      <c r="K220" s="2" t="str">
        <f t="shared" ref="K220" si="651">CONCATENATE(IF(ISBLANK(W220),"-",W220),"/",IF(ISBLANK(Z220),"-",Z220),"/",IF(ISBLANK(AC220),"-",AC220),"/",IF(ISBLANK(AF220),"-",AF220),"/",IF(ISBLANK(AH220),"-",AH220))</f>
        <v>2035/2036/-/2035/-</v>
      </c>
      <c r="L220" s="4"/>
      <c r="M220" s="2">
        <v>2020</v>
      </c>
      <c r="N220" s="2" t="str">
        <f t="shared" ref="N220" si="652">CONCATENATE(IF(ISBLANK(U220),"-",U220),"/",IF(ISBLANK(X220),"-",X220),"/",IF(ISBLANK(AA220),"-",AA220),"/",IF(ISBLANK(AD220),"-",AD220))</f>
        <v>94/92/-/FS95;CT96</v>
      </c>
      <c r="O220" s="2" t="s">
        <v>1354</v>
      </c>
      <c r="P220" s="2" t="s">
        <v>1352</v>
      </c>
      <c r="Q220" s="3"/>
      <c r="R220" s="3"/>
      <c r="S220" s="6">
        <f t="shared" ref="S220" si="653">L220*E220</f>
        <v>0</v>
      </c>
      <c r="T220" s="7">
        <f t="shared" ref="T220" si="654">F220*L220</f>
        <v>0</v>
      </c>
      <c r="U220" s="3">
        <v>94</v>
      </c>
      <c r="V220" s="3">
        <v>2021</v>
      </c>
      <c r="W220" s="3">
        <v>2035</v>
      </c>
      <c r="X220" s="3">
        <v>92</v>
      </c>
      <c r="Y220" s="3">
        <v>2022</v>
      </c>
      <c r="Z220" s="3">
        <v>2036</v>
      </c>
      <c r="AA220" s="3"/>
      <c r="AB220" s="3"/>
      <c r="AC220" s="3"/>
      <c r="AD220" s="3" t="s">
        <v>1356</v>
      </c>
      <c r="AE220" s="3">
        <v>2023</v>
      </c>
      <c r="AF220" s="3">
        <v>2035</v>
      </c>
      <c r="AG220" s="3"/>
      <c r="AH220" s="3"/>
      <c r="AI220">
        <f>VLOOKUP(C220,Koordinaten!$A:$C,2,FALSE)</f>
        <v>12.4853384</v>
      </c>
      <c r="AJ220">
        <f>VLOOKUP(C220,Koordinaten!$A:$C,3,FALSE)</f>
        <v>41.894801999999999</v>
      </c>
      <c r="AK220">
        <f>IF(ISBLANK($D220),VLOOKUP(C220,Koordinaten!$A:$C,2,FALSE),VLOOKUP($D220,Koordinaten!$F:$H,2,FALSE))</f>
        <v>11.2555757</v>
      </c>
      <c r="AL220">
        <f>IF(ISBLANK($D220),VLOOKUP(C220,Koordinaten!$A:$C,3,FALSE),VLOOKUP($D220,Koordinaten!$F:$H,3,FALSE))</f>
        <v>43.769871199999997</v>
      </c>
      <c r="AM220" t="str">
        <f t="shared" si="565"/>
        <v>41,894802;12,4853384</v>
      </c>
      <c r="AN220" t="str">
        <f t="shared" si="566"/>
        <v>43,7698712;11,2555757</v>
      </c>
      <c r="AO220">
        <f t="shared" si="599"/>
        <v>2035</v>
      </c>
      <c r="AP220" s="50">
        <v>44066</v>
      </c>
      <c r="AQ220">
        <v>13</v>
      </c>
    </row>
    <row r="221" spans="1:43" x14ac:dyDescent="0.15">
      <c r="A221" s="2" t="s">
        <v>42</v>
      </c>
      <c r="B221" s="22">
        <v>2015</v>
      </c>
      <c r="C221" s="2" t="s">
        <v>22</v>
      </c>
      <c r="D221" s="2" t="s">
        <v>1257</v>
      </c>
      <c r="E221" s="2">
        <v>1</v>
      </c>
      <c r="F221" s="2">
        <v>1</v>
      </c>
      <c r="G221" s="3" t="s">
        <v>1353</v>
      </c>
      <c r="H221" s="3" t="s">
        <v>837</v>
      </c>
      <c r="I221" s="3" t="s">
        <v>199</v>
      </c>
      <c r="J221" s="2" t="str">
        <f t="shared" ref="J221" si="655">CONCATENATE(IF(ISBLANK(V221),"-",V221),"/",IF(ISBLANK(Y221),"-",Y221),"/",IF(ISBLANK(AB221),"-",AB221),"/",IF(ISBLANK(AE221),"-",AE221),"/",IF(ISBLANK(AG221),"-",AG221))</f>
        <v>2021/2022/-/2021/-</v>
      </c>
      <c r="K221" s="2" t="str">
        <f t="shared" ref="K221" si="656">CONCATENATE(IF(ISBLANK(W221),"-",W221),"/",IF(ISBLANK(Z221),"-",Z221),"/",IF(ISBLANK(AC221),"-",AC221),"/",IF(ISBLANK(AF221),"-",AF221),"/",IF(ISBLANK(AH221),"-",AH221))</f>
        <v>2033/2037/-/2028/-</v>
      </c>
      <c r="L221" s="4"/>
      <c r="M221" s="2">
        <v>2020</v>
      </c>
      <c r="N221" s="2" t="str">
        <f t="shared" ref="N221:N222" si="657">CONCATENATE(IF(ISBLANK(U221),"-",U221),"/",IF(ISBLANK(X221),"-",X221),"/",IF(ISBLANK(AA221),"-",AA221),"/",IF(ISBLANK(AD221),"-",AD221))</f>
        <v>95+/93/-/FS92;CT93,5</v>
      </c>
      <c r="O221" s="2" t="s">
        <v>1354</v>
      </c>
      <c r="P221" s="2" t="s">
        <v>1352</v>
      </c>
      <c r="Q221" s="3"/>
      <c r="R221" s="3"/>
      <c r="S221" s="6">
        <f t="shared" ref="S221" si="658">L221*E221</f>
        <v>0</v>
      </c>
      <c r="T221" s="7">
        <f t="shared" ref="T221" si="659">F221*L221</f>
        <v>0</v>
      </c>
      <c r="U221" s="3" t="s">
        <v>1122</v>
      </c>
      <c r="V221" s="3">
        <v>2021</v>
      </c>
      <c r="W221" s="3">
        <v>2033</v>
      </c>
      <c r="X221" s="3">
        <v>93</v>
      </c>
      <c r="Y221" s="3">
        <v>2022</v>
      </c>
      <c r="Z221" s="3">
        <v>2037</v>
      </c>
      <c r="AA221" s="3"/>
      <c r="AB221" s="3"/>
      <c r="AC221" s="3"/>
      <c r="AD221" s="3" t="s">
        <v>1355</v>
      </c>
      <c r="AE221" s="3">
        <v>2021</v>
      </c>
      <c r="AF221" s="3">
        <v>2028</v>
      </c>
      <c r="AG221" s="3"/>
      <c r="AH221" s="3"/>
      <c r="AI221">
        <f>VLOOKUP(C221,Koordinaten!$A:$C,2,FALSE)</f>
        <v>12.4853384</v>
      </c>
      <c r="AJ221">
        <f>VLOOKUP(C221,Koordinaten!$A:$C,3,FALSE)</f>
        <v>41.894801999999999</v>
      </c>
      <c r="AK221">
        <f>IF(ISBLANK($D221),VLOOKUP(C221,Koordinaten!$A:$C,2,FALSE),VLOOKUP($D221,Koordinaten!$F:$H,2,FALSE))</f>
        <v>11.2555757</v>
      </c>
      <c r="AL221">
        <f>IF(ISBLANK($D221),VLOOKUP(C221,Koordinaten!$A:$C,3,FALSE),VLOOKUP($D221,Koordinaten!$F:$H,3,FALSE))</f>
        <v>43.769871199999997</v>
      </c>
      <c r="AM221" t="str">
        <f t="shared" si="565"/>
        <v>41,894802;12,4853384</v>
      </c>
      <c r="AN221" t="str">
        <f t="shared" si="566"/>
        <v>43,7698712;11,2555757</v>
      </c>
      <c r="AO221">
        <f t="shared" si="599"/>
        <v>2028</v>
      </c>
      <c r="AP221" s="50">
        <v>44066</v>
      </c>
      <c r="AQ221">
        <v>13</v>
      </c>
    </row>
    <row r="222" spans="1:43" x14ac:dyDescent="0.15">
      <c r="A222" s="2" t="s">
        <v>30</v>
      </c>
      <c r="B222" s="22">
        <v>2018</v>
      </c>
      <c r="C222" s="2" t="s">
        <v>173</v>
      </c>
      <c r="D222" s="2" t="s">
        <v>1265</v>
      </c>
      <c r="E222" s="2">
        <v>1</v>
      </c>
      <c r="F222" s="2"/>
      <c r="G222" s="3" t="s">
        <v>1372</v>
      </c>
      <c r="H222" s="3" t="s">
        <v>1349</v>
      </c>
      <c r="I222" s="3" t="s">
        <v>32</v>
      </c>
      <c r="J222" s="2" t="str">
        <f t="shared" ref="J222" si="660">CONCATENATE(IF(ISBLANK(V222),"-",V222),"/",IF(ISBLANK(Y222),"-",Y222),"/",IF(ISBLANK(AB222),"-",AB222),"/",IF(ISBLANK(AE222),"-",AE222),"/",IF(ISBLANK(AG222),"-",AG222))</f>
        <v>-/-/-/-/-</v>
      </c>
      <c r="K222" s="2" t="str">
        <f t="shared" ref="K222" si="661">CONCATENATE(IF(ISBLANK(W222),"-",W222),"/",IF(ISBLANK(Z222),"-",Z222),"/",IF(ISBLANK(AC222),"-",AC222),"/",IF(ISBLANK(AF222),"-",AF222),"/",IF(ISBLANK(AH222),"-",AH222))</f>
        <v>-/-/-/-/-</v>
      </c>
      <c r="L222" s="4"/>
      <c r="M222" s="2">
        <v>2020</v>
      </c>
      <c r="N222" s="2" t="str">
        <f t="shared" si="657"/>
        <v>-/-/-/-</v>
      </c>
      <c r="O222" s="2" t="s">
        <v>1350</v>
      </c>
      <c r="P222" s="2" t="s">
        <v>1351</v>
      </c>
      <c r="Q222" s="3"/>
      <c r="R222" s="3"/>
      <c r="S222" s="6">
        <f t="shared" ref="S222" si="662">L222*E222</f>
        <v>0</v>
      </c>
      <c r="T222" s="7">
        <f t="shared" ref="T222" si="663">F222*L222</f>
        <v>0</v>
      </c>
      <c r="U222" s="3"/>
      <c r="V222" s="3"/>
      <c r="W222" s="3"/>
      <c r="X222" s="3"/>
      <c r="Y222" s="3"/>
      <c r="Z222" s="3"/>
      <c r="AA222" s="3"/>
      <c r="AB222" s="3"/>
      <c r="AC222" s="3"/>
      <c r="AE222" s="3"/>
      <c r="AF222" s="3"/>
      <c r="AG222" s="3"/>
      <c r="AH222" s="3"/>
      <c r="AI222">
        <f>VLOOKUP(C222,Koordinaten!$A:$C,2,FALSE)</f>
        <v>16.372504200000002</v>
      </c>
      <c r="AJ222">
        <f>VLOOKUP(C222,Koordinaten!$A:$C,3,FALSE)</f>
        <v>48.208353700000004</v>
      </c>
      <c r="AK222">
        <f>IF(ISBLANK($D222),VLOOKUP(C222,Koordinaten!$A:$C,2,FALSE),VLOOKUP($D222,Koordinaten!$F:$H,2,FALSE))</f>
        <v>16.081600000000002</v>
      </c>
      <c r="AL222">
        <f>IF(ISBLANK($D222),VLOOKUP(C222,Koordinaten!$A:$C,3,FALSE),VLOOKUP($D222,Koordinaten!$F:$H,3,FALSE))</f>
        <v>47.722099999999998</v>
      </c>
      <c r="AM222" t="str">
        <f t="shared" si="565"/>
        <v>48,2083537;16,3725042</v>
      </c>
      <c r="AN222" t="str">
        <f t="shared" si="566"/>
        <v>47,7221;16,0816</v>
      </c>
      <c r="AO222">
        <f t="shared" si="599"/>
        <v>9999</v>
      </c>
    </row>
    <row r="223" spans="1:43" x14ac:dyDescent="0.15">
      <c r="A223" s="2" t="s">
        <v>30</v>
      </c>
      <c r="B223" s="22">
        <v>2019</v>
      </c>
      <c r="C223" s="2" t="s">
        <v>22</v>
      </c>
      <c r="D223" s="2" t="s">
        <v>1261</v>
      </c>
      <c r="E223" s="2">
        <v>2</v>
      </c>
      <c r="F223" s="2"/>
      <c r="G223" s="3" t="s">
        <v>1347</v>
      </c>
      <c r="H223" s="3" t="s">
        <v>438</v>
      </c>
      <c r="I223" s="3" t="s">
        <v>46</v>
      </c>
      <c r="J223" s="2" t="str">
        <f t="shared" ref="J223:J226" si="664">CONCATENATE(IF(ISBLANK(V223),"-",V223),"/",IF(ISBLANK(Y223),"-",Y223),"/",IF(ISBLANK(AB223),"-",AB223),"/",IF(ISBLANK(AE223),"-",AE223),"/",IF(ISBLANK(AG223),"-",AG223))</f>
        <v>-/-/-/-/-</v>
      </c>
      <c r="K223" s="2" t="str">
        <f t="shared" ref="K223:K226" si="665">CONCATENATE(IF(ISBLANK(W223),"-",W223),"/",IF(ISBLANK(Z223),"-",Z223),"/",IF(ISBLANK(AC223),"-",AC223),"/",IF(ISBLANK(AF223),"-",AF223),"/",IF(ISBLANK(AH223),"-",AH223))</f>
        <v>-/-/-/-/-</v>
      </c>
      <c r="L223" s="4"/>
      <c r="M223" s="2">
        <v>2020</v>
      </c>
      <c r="N223" s="2" t="str">
        <f t="shared" ref="N223:N226" si="666">CONCATENATE(IF(ISBLANK(U223),"-",U223),"/",IF(ISBLANK(X223),"-",X223),"/",IF(ISBLANK(AA223),"-",AA223),"/",IF(ISBLANK(AD223),"-",AD223))</f>
        <v>-/-/-/-</v>
      </c>
      <c r="O223" s="2" t="s">
        <v>1335</v>
      </c>
      <c r="P223" s="2" t="s">
        <v>1348</v>
      </c>
      <c r="Q223" s="3"/>
      <c r="R223" s="3"/>
      <c r="S223" s="6">
        <f t="shared" ref="S223:S226" si="667">L223*E223</f>
        <v>0</v>
      </c>
      <c r="T223" s="7">
        <f t="shared" ref="T223:T226" si="668">F223*L223</f>
        <v>0</v>
      </c>
      <c r="U223" s="3"/>
      <c r="V223" s="3"/>
      <c r="W223" s="3"/>
      <c r="X223" s="3"/>
      <c r="Y223" s="3"/>
      <c r="Z223" s="3"/>
      <c r="AA223" s="3"/>
      <c r="AB223" s="3"/>
      <c r="AC223" s="3"/>
      <c r="AE223" s="3"/>
      <c r="AF223" s="3"/>
      <c r="AG223" s="3"/>
      <c r="AH223" s="3"/>
      <c r="AI223">
        <f>VLOOKUP(C223,Koordinaten!$A:$C,2,FALSE)</f>
        <v>12.4853384</v>
      </c>
      <c r="AJ223">
        <f>VLOOKUP(C223,Koordinaten!$A:$C,3,FALSE)</f>
        <v>41.894801999999999</v>
      </c>
      <c r="AK223">
        <f>IF(ISBLANK($D223),VLOOKUP(C223,Koordinaten!$A:$C,2,FALSE),VLOOKUP($D223,Koordinaten!$F:$H,2,FALSE))</f>
        <v>10.9924122</v>
      </c>
      <c r="AL223">
        <f>IF(ISBLANK($D223),VLOOKUP(C223,Koordinaten!$A:$C,3,FALSE),VLOOKUP($D223,Koordinaten!$F:$H,3,FALSE))</f>
        <v>45.438495799999998</v>
      </c>
      <c r="AM223" t="str">
        <f t="shared" si="565"/>
        <v>41,894802;12,4853384</v>
      </c>
      <c r="AN223" t="str">
        <f t="shared" si="566"/>
        <v>45,4384958;10,9924122</v>
      </c>
      <c r="AO223">
        <f t="shared" si="599"/>
        <v>9999</v>
      </c>
    </row>
    <row r="224" spans="1:43" x14ac:dyDescent="0.15">
      <c r="A224" s="2" t="s">
        <v>30</v>
      </c>
      <c r="B224" s="22">
        <v>2019</v>
      </c>
      <c r="C224" s="2" t="s">
        <v>173</v>
      </c>
      <c r="D224" s="2" t="s">
        <v>1265</v>
      </c>
      <c r="E224" s="2">
        <v>2</v>
      </c>
      <c r="F224" s="2"/>
      <c r="G224" s="3" t="s">
        <v>1345</v>
      </c>
      <c r="H224" s="3" t="s">
        <v>1346</v>
      </c>
      <c r="I224" s="3" t="s">
        <v>46</v>
      </c>
      <c r="J224" s="2" t="str">
        <f t="shared" si="664"/>
        <v>-/-/-/-/-</v>
      </c>
      <c r="K224" s="2" t="str">
        <f t="shared" si="665"/>
        <v>-/-/-/-/-</v>
      </c>
      <c r="L224" s="4"/>
      <c r="M224" s="2">
        <v>2020</v>
      </c>
      <c r="N224" s="2" t="str">
        <f t="shared" si="666"/>
        <v>-/-/-/-</v>
      </c>
      <c r="O224" s="2" t="s">
        <v>1335</v>
      </c>
      <c r="P224" s="2" t="s">
        <v>1348</v>
      </c>
      <c r="Q224" s="3"/>
      <c r="R224" s="3"/>
      <c r="S224" s="6">
        <f t="shared" si="667"/>
        <v>0</v>
      </c>
      <c r="T224" s="7">
        <f t="shared" si="668"/>
        <v>0</v>
      </c>
      <c r="U224" s="3"/>
      <c r="V224" s="3"/>
      <c r="W224" s="3"/>
      <c r="X224" s="3"/>
      <c r="Y224" s="3"/>
      <c r="Z224" s="3"/>
      <c r="AA224" s="3"/>
      <c r="AB224" s="3"/>
      <c r="AC224" s="3"/>
      <c r="AE224" s="3"/>
      <c r="AF224" s="3"/>
      <c r="AG224" s="3"/>
      <c r="AH224" s="3"/>
      <c r="AI224">
        <f>VLOOKUP(C224,Koordinaten!$A:$C,2,FALSE)</f>
        <v>16.372504200000002</v>
      </c>
      <c r="AJ224">
        <f>VLOOKUP(C224,Koordinaten!$A:$C,3,FALSE)</f>
        <v>48.208353700000004</v>
      </c>
      <c r="AK224">
        <f>IF(ISBLANK($D224),VLOOKUP(C224,Koordinaten!$A:$C,2,FALSE),VLOOKUP($D224,Koordinaten!$F:$H,2,FALSE))</f>
        <v>16.081600000000002</v>
      </c>
      <c r="AL224">
        <f>IF(ISBLANK($D224),VLOOKUP(C224,Koordinaten!$A:$C,3,FALSE),VLOOKUP($D224,Koordinaten!$F:$H,3,FALSE))</f>
        <v>47.722099999999998</v>
      </c>
      <c r="AM224" t="str">
        <f t="shared" si="565"/>
        <v>48,2083537;16,3725042</v>
      </c>
      <c r="AN224" t="str">
        <f t="shared" si="566"/>
        <v>47,7221;16,0816</v>
      </c>
      <c r="AO224">
        <f t="shared" si="599"/>
        <v>9999</v>
      </c>
    </row>
    <row r="225" spans="1:43" x14ac:dyDescent="0.15">
      <c r="A225" s="2" t="s">
        <v>30</v>
      </c>
      <c r="B225" s="22">
        <v>2019</v>
      </c>
      <c r="C225" s="2" t="s">
        <v>22</v>
      </c>
      <c r="D225" s="2" t="s">
        <v>1269</v>
      </c>
      <c r="E225" s="2">
        <v>2</v>
      </c>
      <c r="F225" s="2"/>
      <c r="G225" s="3" t="s">
        <v>1342</v>
      </c>
      <c r="H225" s="3" t="s">
        <v>1344</v>
      </c>
      <c r="I225" s="3" t="s">
        <v>1343</v>
      </c>
      <c r="J225" s="2" t="str">
        <f t="shared" si="664"/>
        <v>-/-/-/-/-</v>
      </c>
      <c r="K225" s="2" t="str">
        <f t="shared" si="665"/>
        <v>-/-/-/-/-</v>
      </c>
      <c r="L225" s="4"/>
      <c r="M225" s="2">
        <v>2020</v>
      </c>
      <c r="N225" s="2" t="str">
        <f t="shared" si="666"/>
        <v>-/-/-/-</v>
      </c>
      <c r="O225" s="2" t="s">
        <v>1335</v>
      </c>
      <c r="P225" s="2" t="s">
        <v>1348</v>
      </c>
      <c r="Q225" s="3"/>
      <c r="R225" s="3"/>
      <c r="S225" s="6">
        <f t="shared" si="667"/>
        <v>0</v>
      </c>
      <c r="T225" s="7">
        <f t="shared" si="668"/>
        <v>0</v>
      </c>
      <c r="U225" s="3"/>
      <c r="V225" s="3"/>
      <c r="W225" s="3"/>
      <c r="X225" s="3"/>
      <c r="Y225" s="3"/>
      <c r="Z225" s="3"/>
      <c r="AA225" s="3"/>
      <c r="AB225" s="3"/>
      <c r="AC225" s="3"/>
      <c r="AE225" s="3"/>
      <c r="AF225" s="3"/>
      <c r="AG225" s="3"/>
      <c r="AH225" s="3"/>
      <c r="AI225">
        <f>VLOOKUP(C225,Koordinaten!$A:$C,2,FALSE)</f>
        <v>12.4853384</v>
      </c>
      <c r="AJ225">
        <f>VLOOKUP(C225,Koordinaten!$A:$C,3,FALSE)</f>
        <v>41.894801999999999</v>
      </c>
      <c r="AK225">
        <f>IF(ISBLANK($D225),VLOOKUP(C225,Koordinaten!$A:$C,2,FALSE),VLOOKUP($D225,Koordinaten!$F:$H,2,FALSE))</f>
        <v>16.621002699999998</v>
      </c>
      <c r="AL225">
        <f>IF(ISBLANK($D225),VLOOKUP(C225,Koordinaten!$A:$C,3,FALSE),VLOOKUP($D225,Koordinaten!$F:$H,3,FALSE))</f>
        <v>40.984253899999999</v>
      </c>
      <c r="AM225" t="str">
        <f t="shared" si="565"/>
        <v>41,894802;12,4853384</v>
      </c>
      <c r="AN225" t="str">
        <f t="shared" si="566"/>
        <v>40,9842539;16,6210027</v>
      </c>
      <c r="AO225">
        <f t="shared" si="599"/>
        <v>9999</v>
      </c>
    </row>
    <row r="226" spans="1:43" x14ac:dyDescent="0.15">
      <c r="A226" s="2" t="s">
        <v>30</v>
      </c>
      <c r="B226" s="22">
        <v>2018</v>
      </c>
      <c r="C226" s="2" t="s">
        <v>173</v>
      </c>
      <c r="D226" s="2" t="s">
        <v>1265</v>
      </c>
      <c r="E226" s="2">
        <v>2</v>
      </c>
      <c r="F226" s="2"/>
      <c r="G226" s="3" t="s">
        <v>1340</v>
      </c>
      <c r="H226" s="3" t="s">
        <v>1341</v>
      </c>
      <c r="I226" s="3" t="s">
        <v>32</v>
      </c>
      <c r="J226" s="2" t="str">
        <f t="shared" si="664"/>
        <v>-/-/-/-/-</v>
      </c>
      <c r="K226" s="2" t="str">
        <f t="shared" si="665"/>
        <v>-/-/-/-/-</v>
      </c>
      <c r="L226" s="4"/>
      <c r="M226" s="2">
        <v>2020</v>
      </c>
      <c r="N226" s="2" t="str">
        <f t="shared" si="666"/>
        <v>-/-/-/-</v>
      </c>
      <c r="O226" s="2" t="s">
        <v>1335</v>
      </c>
      <c r="P226" s="2" t="s">
        <v>1348</v>
      </c>
      <c r="Q226" s="3"/>
      <c r="R226" s="3"/>
      <c r="S226" s="6">
        <f t="shared" si="667"/>
        <v>0</v>
      </c>
      <c r="T226" s="7">
        <f t="shared" si="668"/>
        <v>0</v>
      </c>
      <c r="U226" s="3"/>
      <c r="V226" s="3"/>
      <c r="W226" s="3"/>
      <c r="X226" s="3"/>
      <c r="Y226" s="3"/>
      <c r="Z226" s="3"/>
      <c r="AA226" s="3"/>
      <c r="AB226" s="3"/>
      <c r="AC226" s="3"/>
      <c r="AE226" s="3"/>
      <c r="AF226" s="3"/>
      <c r="AG226" s="3"/>
      <c r="AH226" s="3"/>
      <c r="AI226">
        <f>VLOOKUP(C226,Koordinaten!$A:$C,2,FALSE)</f>
        <v>16.372504200000002</v>
      </c>
      <c r="AJ226">
        <f>VLOOKUP(C226,Koordinaten!$A:$C,3,FALSE)</f>
        <v>48.208353700000004</v>
      </c>
      <c r="AK226">
        <f>IF(ISBLANK($D226),VLOOKUP(C226,Koordinaten!$A:$C,2,FALSE),VLOOKUP($D226,Koordinaten!$F:$H,2,FALSE))</f>
        <v>16.081600000000002</v>
      </c>
      <c r="AL226">
        <f>IF(ISBLANK($D226),VLOOKUP(C226,Koordinaten!$A:$C,3,FALSE),VLOOKUP($D226,Koordinaten!$F:$H,3,FALSE))</f>
        <v>47.722099999999998</v>
      </c>
      <c r="AM226" t="str">
        <f t="shared" si="565"/>
        <v>48,2083537;16,3725042</v>
      </c>
      <c r="AN226" t="str">
        <f t="shared" si="566"/>
        <v>47,7221;16,0816</v>
      </c>
      <c r="AO226">
        <f t="shared" si="599"/>
        <v>9999</v>
      </c>
    </row>
    <row r="227" spans="1:43" x14ac:dyDescent="0.15">
      <c r="A227" s="2" t="s">
        <v>30</v>
      </c>
      <c r="B227" s="22">
        <v>2019</v>
      </c>
      <c r="C227" s="2" t="s">
        <v>173</v>
      </c>
      <c r="D227" s="2" t="s">
        <v>1264</v>
      </c>
      <c r="E227" s="2">
        <v>0</v>
      </c>
      <c r="F227" s="2"/>
      <c r="G227" s="3" t="s">
        <v>491</v>
      </c>
      <c r="H227" s="3" t="s">
        <v>1339</v>
      </c>
      <c r="I227" s="3" t="s">
        <v>1339</v>
      </c>
      <c r="J227" s="2" t="str">
        <f t="shared" ref="J227" si="669">CONCATENATE(IF(ISBLANK(V227),"-",V227),"/",IF(ISBLANK(Y227),"-",Y227),"/",IF(ISBLANK(AB227),"-",AB227),"/",IF(ISBLANK(AE227),"-",AE227),"/",IF(ISBLANK(AG227),"-",AG227))</f>
        <v>-/-/-/-/-</v>
      </c>
      <c r="K227" s="2" t="str">
        <f t="shared" ref="K227" si="670">CONCATENATE(IF(ISBLANK(W227),"-",W227),"/",IF(ISBLANK(Z227),"-",Z227),"/",IF(ISBLANK(AC227),"-",AC227),"/",IF(ISBLANK(AF227),"-",AF227),"/",IF(ISBLANK(AH227),"-",AH227))</f>
        <v>-/-/-/-/-</v>
      </c>
      <c r="L227" s="4"/>
      <c r="M227" s="2">
        <v>2020</v>
      </c>
      <c r="N227" s="2" t="str">
        <f t="shared" ref="N227" si="671">CONCATENATE(IF(ISBLANK(U227),"-",U227),"/",IF(ISBLANK(X227),"-",X227),"/",IF(ISBLANK(AA227),"-",AA227),"/",IF(ISBLANK(AD227),"-",AD227))</f>
        <v>-/-/-/-</v>
      </c>
      <c r="O227" s="2" t="s">
        <v>180</v>
      </c>
      <c r="P227" s="2" t="s">
        <v>180</v>
      </c>
      <c r="Q227" s="3"/>
      <c r="R227" s="3"/>
      <c r="S227" s="6">
        <f t="shared" ref="S227" si="672">L227*E227</f>
        <v>0</v>
      </c>
      <c r="T227" s="7">
        <f t="shared" ref="T227" si="673">F227*L227</f>
        <v>0</v>
      </c>
      <c r="U227" s="3"/>
      <c r="V227" s="3"/>
      <c r="W227" s="3"/>
      <c r="X227" s="3"/>
      <c r="Y227" s="3"/>
      <c r="Z227" s="3"/>
      <c r="AA227" s="3"/>
      <c r="AB227" s="3"/>
      <c r="AC227" s="3"/>
      <c r="AE227" s="3"/>
      <c r="AF227" s="3"/>
      <c r="AG227" s="3"/>
      <c r="AH227" s="3"/>
      <c r="AI227">
        <f>VLOOKUP(C227,Koordinaten!$A:$C,2,FALSE)</f>
        <v>16.372504200000002</v>
      </c>
      <c r="AJ227">
        <f>VLOOKUP(C227,Koordinaten!$A:$C,3,FALSE)</f>
        <v>48.208353700000004</v>
      </c>
      <c r="AK227">
        <f>IF(ISBLANK($D227),VLOOKUP(C227,Koordinaten!$A:$C,2,FALSE),VLOOKUP($D227,Koordinaten!$F:$H,2,FALSE))</f>
        <v>15.1666665</v>
      </c>
      <c r="AL227">
        <f>IF(ISBLANK($D227),VLOOKUP(C227,Koordinaten!$A:$C,3,FALSE),VLOOKUP($D227,Koordinaten!$F:$H,3,FALSE))</f>
        <v>47.250000100000001</v>
      </c>
      <c r="AM227" t="str">
        <f t="shared" si="565"/>
        <v>48,2083537;16,3725042</v>
      </c>
      <c r="AN227" t="str">
        <f t="shared" si="566"/>
        <v>47,2500001;15,1666665</v>
      </c>
      <c r="AO227">
        <f t="shared" si="599"/>
        <v>9999</v>
      </c>
    </row>
    <row r="228" spans="1:43" x14ac:dyDescent="0.15">
      <c r="A228" s="2" t="s">
        <v>42</v>
      </c>
      <c r="B228" s="22">
        <v>2016</v>
      </c>
      <c r="C228" s="2" t="s">
        <v>173</v>
      </c>
      <c r="D228" s="2" t="s">
        <v>1263</v>
      </c>
      <c r="E228" s="2">
        <v>0</v>
      </c>
      <c r="F228" s="2">
        <v>1</v>
      </c>
      <c r="G228" s="3" t="s">
        <v>1337</v>
      </c>
      <c r="H228" s="3" t="s">
        <v>1338</v>
      </c>
      <c r="I228" s="3" t="s">
        <v>1144</v>
      </c>
      <c r="J228" s="2" t="str">
        <f t="shared" ref="J228" si="674">CONCATENATE(IF(ISBLANK(V228),"-",V228),"/",IF(ISBLANK(Y228),"-",Y228),"/",IF(ISBLANK(AB228),"-",AB228),"/",IF(ISBLANK(AE228),"-",AE228),"/",IF(ISBLANK(AG228),"-",AG228))</f>
        <v>-/-/-/-/2019</v>
      </c>
      <c r="K228" s="2" t="str">
        <f t="shared" ref="K228" si="675">CONCATENATE(IF(ISBLANK(W228),"-",W228),"/",IF(ISBLANK(Z228),"-",Z228),"/",IF(ISBLANK(AC228),"-",AC228),"/",IF(ISBLANK(AF228),"-",AF228),"/",IF(ISBLANK(AH228),"-",AH228))</f>
        <v>-/-/-/-/2031</v>
      </c>
      <c r="L228" s="4"/>
      <c r="M228" s="2">
        <v>2020</v>
      </c>
      <c r="N228" s="2" t="str">
        <f t="shared" ref="N228" si="676">CONCATENATE(IF(ISBLANK(U228),"-",U228),"/",IF(ISBLANK(X228),"-",X228),"/",IF(ISBLANK(AA228),"-",AA228),"/",IF(ISBLANK(AD228),"-",AD228))</f>
        <v>-/-/-/-</v>
      </c>
      <c r="O228" s="2" t="s">
        <v>180</v>
      </c>
      <c r="P228" s="2" t="s">
        <v>180</v>
      </c>
      <c r="Q228" s="3"/>
      <c r="R228" s="3"/>
      <c r="S228" s="6">
        <f t="shared" ref="S228" si="677">L228*E228</f>
        <v>0</v>
      </c>
      <c r="T228" s="7">
        <f t="shared" ref="T228" si="678">F228*L228</f>
        <v>0</v>
      </c>
      <c r="U228" s="3"/>
      <c r="V228" s="3"/>
      <c r="W228" s="3"/>
      <c r="X228" s="3"/>
      <c r="Y228" s="3"/>
      <c r="Z228" s="3"/>
      <c r="AA228" s="3"/>
      <c r="AB228" s="3"/>
      <c r="AC228" s="3"/>
      <c r="AE228" s="3"/>
      <c r="AF228" s="3"/>
      <c r="AG228" s="3">
        <v>2019</v>
      </c>
      <c r="AH228" s="3">
        <v>2031</v>
      </c>
      <c r="AI228">
        <f>VLOOKUP(C228,Koordinaten!$A:$C,2,FALSE)</f>
        <v>16.372504200000002</v>
      </c>
      <c r="AJ228">
        <f>VLOOKUP(C228,Koordinaten!$A:$C,3,FALSE)</f>
        <v>48.208353700000004</v>
      </c>
      <c r="AK228">
        <f>IF(ISBLANK($D228),VLOOKUP(C228,Koordinaten!$A:$C,2,FALSE),VLOOKUP($D228,Koordinaten!$F:$H,2,FALSE))</f>
        <v>16.416666599999999</v>
      </c>
      <c r="AL228">
        <f>IF(ISBLANK($D228),VLOOKUP(C228,Koordinaten!$A:$C,3,FALSE),VLOOKUP($D228,Koordinaten!$F:$H,3,FALSE))</f>
        <v>47.500000100000001</v>
      </c>
      <c r="AM228" t="str">
        <f t="shared" si="565"/>
        <v>48,2083537;16,3725042</v>
      </c>
      <c r="AN228" t="str">
        <f t="shared" si="566"/>
        <v>47,5000001;16,4166666</v>
      </c>
      <c r="AO228">
        <f t="shared" si="599"/>
        <v>2031</v>
      </c>
      <c r="AP228" s="50">
        <v>44066</v>
      </c>
      <c r="AQ228">
        <v>11</v>
      </c>
    </row>
    <row r="229" spans="1:43" x14ac:dyDescent="0.15">
      <c r="A229" s="2" t="s">
        <v>30</v>
      </c>
      <c r="B229" s="22">
        <v>2018</v>
      </c>
      <c r="C229" s="2" t="s">
        <v>22</v>
      </c>
      <c r="D229" s="2" t="s">
        <v>1261</v>
      </c>
      <c r="E229" s="2">
        <v>2</v>
      </c>
      <c r="F229" s="2"/>
      <c r="G229" s="3" t="s">
        <v>672</v>
      </c>
      <c r="H229" s="3" t="s">
        <v>1334</v>
      </c>
      <c r="I229" s="3" t="s">
        <v>46</v>
      </c>
      <c r="J229" s="2" t="str">
        <f t="shared" ref="J229" si="679">CONCATENATE(IF(ISBLANK(V229),"-",V229),"/",IF(ISBLANK(Y229),"-",Y229),"/",IF(ISBLANK(AB229),"-",AB229),"/",IF(ISBLANK(AE229),"-",AE229),"/",IF(ISBLANK(AG229),"-",AG229))</f>
        <v>-/-/-/-/-</v>
      </c>
      <c r="K229" s="2" t="str">
        <f t="shared" ref="K229" si="680">CONCATENATE(IF(ISBLANK(W229),"-",W229),"/",IF(ISBLANK(Z229),"-",Z229),"/",IF(ISBLANK(AC229),"-",AC229),"/",IF(ISBLANK(AF229),"-",AF229),"/",IF(ISBLANK(AH229),"-",AH229))</f>
        <v>-/-/-/-/-</v>
      </c>
      <c r="L229" s="4"/>
      <c r="M229" s="2">
        <v>2020</v>
      </c>
      <c r="N229" s="2" t="str">
        <f t="shared" ref="N229" si="681">CONCATENATE(IF(ISBLANK(U229),"-",U229),"/",IF(ISBLANK(X229),"-",X229),"/",IF(ISBLANK(AA229),"-",AA229),"/",IF(ISBLANK(AD229),"-",AD229))</f>
        <v>-/-/-/-</v>
      </c>
      <c r="O229" s="2" t="s">
        <v>1335</v>
      </c>
      <c r="P229" s="2" t="s">
        <v>1335</v>
      </c>
      <c r="Q229" s="3"/>
      <c r="R229" s="3"/>
      <c r="S229" s="6">
        <f t="shared" ref="S229" si="682">L229*E229</f>
        <v>0</v>
      </c>
      <c r="T229" s="7">
        <f t="shared" ref="T229" si="683">F229*L229</f>
        <v>0</v>
      </c>
      <c r="U229" s="3"/>
      <c r="V229" s="3"/>
      <c r="W229" s="3"/>
      <c r="X229" s="3"/>
      <c r="Y229" s="3"/>
      <c r="Z229" s="3"/>
      <c r="AA229" s="3"/>
      <c r="AB229" s="3"/>
      <c r="AC229" s="3"/>
      <c r="AE229" s="3"/>
      <c r="AF229" s="3"/>
      <c r="AG229" s="3"/>
      <c r="AH229" s="3"/>
      <c r="AI229">
        <f>VLOOKUP(C229,Koordinaten!$A:$C,2,FALSE)</f>
        <v>12.4853384</v>
      </c>
      <c r="AJ229">
        <f>VLOOKUP(C229,Koordinaten!$A:$C,3,FALSE)</f>
        <v>41.894801999999999</v>
      </c>
      <c r="AK229">
        <f>IF(ISBLANK($D229),VLOOKUP(C229,Koordinaten!$A:$C,2,FALSE),VLOOKUP($D229,Koordinaten!$F:$H,2,FALSE))</f>
        <v>10.9924122</v>
      </c>
      <c r="AL229">
        <f>IF(ISBLANK($D229),VLOOKUP(C229,Koordinaten!$A:$C,3,FALSE),VLOOKUP($D229,Koordinaten!$F:$H,3,FALSE))</f>
        <v>45.438495799999998</v>
      </c>
      <c r="AM229" t="str">
        <f t="shared" si="565"/>
        <v>41,894802;12,4853384</v>
      </c>
      <c r="AN229" t="str">
        <f t="shared" si="566"/>
        <v>45,4384958;10,9924122</v>
      </c>
      <c r="AO229">
        <f t="shared" si="599"/>
        <v>9999</v>
      </c>
    </row>
    <row r="230" spans="1:43" x14ac:dyDescent="0.15">
      <c r="A230" s="2" t="s">
        <v>30</v>
      </c>
      <c r="B230" s="22">
        <v>2018</v>
      </c>
      <c r="C230" s="2" t="s">
        <v>22</v>
      </c>
      <c r="D230" s="2" t="s">
        <v>1272</v>
      </c>
      <c r="E230" s="2">
        <v>2</v>
      </c>
      <c r="F230" s="2"/>
      <c r="G230" s="3" t="s">
        <v>1336</v>
      </c>
      <c r="H230" s="3" t="s">
        <v>1333</v>
      </c>
      <c r="I230" s="3" t="s">
        <v>695</v>
      </c>
      <c r="J230" s="2" t="str">
        <f t="shared" ref="J230" si="684">CONCATENATE(IF(ISBLANK(V230),"-",V230),"/",IF(ISBLANK(Y230),"-",Y230),"/",IF(ISBLANK(AB230),"-",AB230),"/",IF(ISBLANK(AE230),"-",AE230),"/",IF(ISBLANK(AG230),"-",AG230))</f>
        <v>-/-/-/-/-</v>
      </c>
      <c r="K230" s="2" t="str">
        <f t="shared" ref="K230" si="685">CONCATENATE(IF(ISBLANK(W230),"-",W230),"/",IF(ISBLANK(Z230),"-",Z230),"/",IF(ISBLANK(AC230),"-",AC230),"/",IF(ISBLANK(AF230),"-",AF230),"/",IF(ISBLANK(AH230),"-",AH230))</f>
        <v>-/-/-/-/-</v>
      </c>
      <c r="L230" s="4"/>
      <c r="M230" s="2">
        <v>2020</v>
      </c>
      <c r="N230" s="2" t="str">
        <f t="shared" ref="N230" si="686">CONCATENATE(IF(ISBLANK(U230),"-",U230),"/",IF(ISBLANK(X230),"-",X230),"/",IF(ISBLANK(AA230),"-",AA230),"/",IF(ISBLANK(AD230),"-",AD230))</f>
        <v>-/-/-/-</v>
      </c>
      <c r="O230" s="2" t="s">
        <v>1335</v>
      </c>
      <c r="P230" s="2" t="s">
        <v>1335</v>
      </c>
      <c r="Q230" s="3"/>
      <c r="R230" s="3"/>
      <c r="S230" s="6">
        <f t="shared" ref="S230" si="687">L230*E230</f>
        <v>0</v>
      </c>
      <c r="T230" s="7">
        <f t="shared" ref="T230" si="688">F230*L230</f>
        <v>0</v>
      </c>
      <c r="U230" s="3"/>
      <c r="V230" s="3"/>
      <c r="W230" s="3"/>
      <c r="X230" s="3"/>
      <c r="Y230" s="3"/>
      <c r="Z230" s="3"/>
      <c r="AA230" s="3"/>
      <c r="AB230" s="3"/>
      <c r="AC230" s="3"/>
      <c r="AE230" s="3"/>
      <c r="AF230" s="3"/>
      <c r="AG230" s="3"/>
      <c r="AH230" s="3"/>
      <c r="AI230">
        <f>VLOOKUP(C230,Koordinaten!$A:$C,2,FALSE)</f>
        <v>12.4853384</v>
      </c>
      <c r="AJ230">
        <f>VLOOKUP(C230,Koordinaten!$A:$C,3,FALSE)</f>
        <v>41.894801999999999</v>
      </c>
      <c r="AK230">
        <f>IF(ISBLANK($D230),VLOOKUP(C230,Koordinaten!$A:$C,2,FALSE),VLOOKUP($D230,Koordinaten!$F:$H,2,FALSE))</f>
        <v>13.1415872</v>
      </c>
      <c r="AL230">
        <f>IF(ISBLANK($D230),VLOOKUP(C230,Koordinaten!$A:$C,3,FALSE),VLOOKUP($D230,Koordinaten!$F:$H,3,FALSE))</f>
        <v>43.345838800000003</v>
      </c>
      <c r="AM230" t="str">
        <f t="shared" si="565"/>
        <v>41,894802;12,4853384</v>
      </c>
      <c r="AN230" t="str">
        <f t="shared" si="566"/>
        <v>43,3458388;13,1415872</v>
      </c>
      <c r="AO230">
        <f t="shared" si="599"/>
        <v>9999</v>
      </c>
    </row>
    <row r="231" spans="1:43" x14ac:dyDescent="0.15">
      <c r="A231" s="2" t="s">
        <v>30</v>
      </c>
      <c r="B231" s="22">
        <v>2019</v>
      </c>
      <c r="C231" s="2" t="s">
        <v>173</v>
      </c>
      <c r="D231" s="2" t="s">
        <v>1265</v>
      </c>
      <c r="E231" s="2">
        <v>2</v>
      </c>
      <c r="F231" s="2"/>
      <c r="G231" s="3" t="s">
        <v>1332</v>
      </c>
      <c r="H231" s="3" t="s">
        <v>196</v>
      </c>
      <c r="I231" s="3" t="s">
        <v>196</v>
      </c>
      <c r="J231" s="2" t="str">
        <f t="shared" ref="J231" si="689">CONCATENATE(IF(ISBLANK(V231),"-",V231),"/",IF(ISBLANK(Y231),"-",Y231),"/",IF(ISBLANK(AB231),"-",AB231),"/",IF(ISBLANK(AE231),"-",AE231),"/",IF(ISBLANK(AG231),"-",AG231))</f>
        <v>-/-/-/-/-</v>
      </c>
      <c r="K231" s="2" t="str">
        <f t="shared" ref="K231" si="690">CONCATENATE(IF(ISBLANK(W231),"-",W231),"/",IF(ISBLANK(Z231),"-",Z231),"/",IF(ISBLANK(AC231),"-",AC231),"/",IF(ISBLANK(AF231),"-",AF231),"/",IF(ISBLANK(AH231),"-",AH231))</f>
        <v>-/-/-/-/-</v>
      </c>
      <c r="L231" s="4"/>
      <c r="M231" s="2">
        <v>2020</v>
      </c>
      <c r="N231" s="2" t="str">
        <f t="shared" ref="N231" si="691">CONCATENATE(IF(ISBLANK(U231),"-",U231),"/",IF(ISBLANK(X231),"-",X231),"/",IF(ISBLANK(AA231),"-",AA231),"/",IF(ISBLANK(AD231),"-",AD231))</f>
        <v>-/-/-/-</v>
      </c>
      <c r="O231" s="2" t="s">
        <v>1335</v>
      </c>
      <c r="P231" s="2" t="s">
        <v>1335</v>
      </c>
      <c r="Q231" s="3"/>
      <c r="R231" s="3"/>
      <c r="S231" s="6">
        <f t="shared" ref="S231" si="692">L231*E231</f>
        <v>0</v>
      </c>
      <c r="T231" s="7">
        <f t="shared" ref="T231" si="693">F231*L231</f>
        <v>0</v>
      </c>
      <c r="U231" s="3"/>
      <c r="V231" s="3"/>
      <c r="W231" s="3"/>
      <c r="X231" s="3"/>
      <c r="Y231" s="3"/>
      <c r="Z231" s="3"/>
      <c r="AA231" s="3"/>
      <c r="AB231" s="3"/>
      <c r="AC231" s="3"/>
      <c r="AE231" s="3"/>
      <c r="AF231" s="3"/>
      <c r="AG231" s="3"/>
      <c r="AH231" s="3"/>
      <c r="AI231">
        <f>VLOOKUP(C231,Koordinaten!$A:$C,2,FALSE)</f>
        <v>16.372504200000002</v>
      </c>
      <c r="AJ231">
        <f>VLOOKUP(C231,Koordinaten!$A:$C,3,FALSE)</f>
        <v>48.208353700000004</v>
      </c>
      <c r="AK231">
        <f>IF(ISBLANK($D231),VLOOKUP(C231,Koordinaten!$A:$C,2,FALSE),VLOOKUP($D231,Koordinaten!$F:$H,2,FALSE))</f>
        <v>16.081600000000002</v>
      </c>
      <c r="AL231">
        <f>IF(ISBLANK($D231),VLOOKUP(C231,Koordinaten!$A:$C,3,FALSE),VLOOKUP($D231,Koordinaten!$F:$H,3,FALSE))</f>
        <v>47.722099999999998</v>
      </c>
      <c r="AM231" t="str">
        <f t="shared" si="565"/>
        <v>48,2083537;16,3725042</v>
      </c>
      <c r="AN231" t="str">
        <f t="shared" si="566"/>
        <v>47,7221;16,0816</v>
      </c>
      <c r="AO231">
        <f t="shared" si="599"/>
        <v>9999</v>
      </c>
    </row>
    <row r="232" spans="1:43" x14ac:dyDescent="0.15">
      <c r="A232" s="2" t="s">
        <v>30</v>
      </c>
      <c r="B232" s="22">
        <v>2019</v>
      </c>
      <c r="C232" s="2" t="s">
        <v>17</v>
      </c>
      <c r="D232" s="2" t="s">
        <v>1282</v>
      </c>
      <c r="E232" s="2">
        <v>2</v>
      </c>
      <c r="F232" s="2"/>
      <c r="G232" s="3" t="s">
        <v>1330</v>
      </c>
      <c r="H232" s="3" t="s">
        <v>1331</v>
      </c>
      <c r="I232" s="3" t="s">
        <v>46</v>
      </c>
      <c r="J232" s="2" t="str">
        <f t="shared" ref="J232" si="694">CONCATENATE(IF(ISBLANK(V232),"-",V232),"/",IF(ISBLANK(Y232),"-",Y232),"/",IF(ISBLANK(AB232),"-",AB232),"/",IF(ISBLANK(AE232),"-",AE232),"/",IF(ISBLANK(AG232),"-",AG232))</f>
        <v>-/-/-/-/-</v>
      </c>
      <c r="K232" s="2" t="str">
        <f t="shared" ref="K232" si="695">CONCATENATE(IF(ISBLANK(W232),"-",W232),"/",IF(ISBLANK(Z232),"-",Z232),"/",IF(ISBLANK(AC232),"-",AC232),"/",IF(ISBLANK(AF232),"-",AF232),"/",IF(ISBLANK(AH232),"-",AH232))</f>
        <v>-/-/-/-/-</v>
      </c>
      <c r="L232" s="4"/>
      <c r="M232" s="2">
        <v>2020</v>
      </c>
      <c r="N232" s="2" t="str">
        <f t="shared" ref="N232" si="696">CONCATENATE(IF(ISBLANK(U232),"-",U232),"/",IF(ISBLANK(X232),"-",X232),"/",IF(ISBLANK(AA232),"-",AA232),"/",IF(ISBLANK(AD232),"-",AD232))</f>
        <v>-/-/-/-</v>
      </c>
      <c r="O232" s="2" t="s">
        <v>1335</v>
      </c>
      <c r="P232" s="2" t="s">
        <v>1335</v>
      </c>
      <c r="Q232" s="3"/>
      <c r="R232" s="3"/>
      <c r="S232" s="6">
        <f t="shared" ref="S232" si="697">L232*E232</f>
        <v>0</v>
      </c>
      <c r="T232" s="7">
        <f t="shared" ref="T232" si="698">F232*L232</f>
        <v>0</v>
      </c>
      <c r="U232" s="3"/>
      <c r="V232" s="3"/>
      <c r="W232" s="3"/>
      <c r="X232" s="3"/>
      <c r="Y232" s="3"/>
      <c r="Z232" s="3"/>
      <c r="AA232" s="3"/>
      <c r="AB232" s="3"/>
      <c r="AC232" s="3"/>
      <c r="AE232" s="3"/>
      <c r="AF232" s="3"/>
      <c r="AG232" s="3"/>
      <c r="AH232" s="3"/>
      <c r="AI232">
        <f>VLOOKUP(C232,Koordinaten!$A:$C,2,FALSE)</f>
        <v>2.3514615999999999</v>
      </c>
      <c r="AJ232">
        <f>VLOOKUP(C232,Koordinaten!$A:$C,3,FALSE)</f>
        <v>48.856696900000003</v>
      </c>
      <c r="AK232">
        <f>IF(ISBLANK($D232),VLOOKUP(C232,Koordinaten!$A:$C,2,FALSE),VLOOKUP($D232,Koordinaten!$F:$H,2,FALSE))</f>
        <v>3.8968699999999998</v>
      </c>
      <c r="AL232">
        <f>IF(ISBLANK($D232),VLOOKUP(C232,Koordinaten!$A:$C,3,FALSE),VLOOKUP($D232,Koordinaten!$F:$H,3,FALSE))</f>
        <v>43.598500000000001</v>
      </c>
      <c r="AM232" t="str">
        <f t="shared" si="565"/>
        <v>48,8566969;2,3514616</v>
      </c>
      <c r="AN232" t="str">
        <f t="shared" si="566"/>
        <v>43,5985;3,89687</v>
      </c>
      <c r="AO232">
        <f t="shared" si="599"/>
        <v>9999</v>
      </c>
    </row>
    <row r="233" spans="1:43" x14ac:dyDescent="0.15">
      <c r="A233" s="2" t="s">
        <v>467</v>
      </c>
      <c r="B233" s="22">
        <v>2018</v>
      </c>
      <c r="C233" s="2" t="s">
        <v>17</v>
      </c>
      <c r="D233" s="2" t="s">
        <v>1270</v>
      </c>
      <c r="E233" s="2">
        <v>0</v>
      </c>
      <c r="F233" s="2"/>
      <c r="G233" s="3" t="s">
        <v>1329</v>
      </c>
      <c r="H233" s="3" t="s">
        <v>1328</v>
      </c>
      <c r="I233" s="3" t="s">
        <v>20</v>
      </c>
      <c r="J233" s="2" t="str">
        <f t="shared" ref="J233:J234" si="699">CONCATENATE(IF(ISBLANK(V233),"-",V233),"/",IF(ISBLANK(Y233),"-",Y233),"/",IF(ISBLANK(AB233),"-",AB233),"/",IF(ISBLANK(AE233),"-",AE233),"/",IF(ISBLANK(AG233),"-",AG233))</f>
        <v>-/-/-/-/-</v>
      </c>
      <c r="K233" s="2" t="str">
        <f t="shared" ref="K233:K235" si="700">CONCATENATE(IF(ISBLANK(W233),"-",W233),"/",IF(ISBLANK(Z233),"-",Z233),"/",IF(ISBLANK(AC233),"-",AC233),"/",IF(ISBLANK(AF233),"-",AF233),"/",IF(ISBLANK(AH233),"-",AH233))</f>
        <v>-/-/-/-/-</v>
      </c>
      <c r="L233" s="4"/>
      <c r="M233" s="2">
        <v>2020</v>
      </c>
      <c r="N233" s="2" t="str">
        <f t="shared" ref="N233:N236" si="701">CONCATENATE(IF(ISBLANK(U233),"-",U233),"/",IF(ISBLANK(X233),"-",X233),"/",IF(ISBLANK(AA233),"-",AA233),"/",IF(ISBLANK(AD233),"-",AD233))</f>
        <v>-/-/-/-</v>
      </c>
      <c r="O233" s="2" t="s">
        <v>202</v>
      </c>
      <c r="P233" s="2" t="s">
        <v>1335</v>
      </c>
      <c r="Q233" s="3"/>
      <c r="R233" s="3"/>
      <c r="S233" s="6">
        <f t="shared" ref="S233" si="702">L233*E233</f>
        <v>0</v>
      </c>
      <c r="T233" s="7">
        <f t="shared" ref="T233" si="703">F233*L233</f>
        <v>0</v>
      </c>
      <c r="U233" s="3"/>
      <c r="V233" s="3"/>
      <c r="W233" s="3"/>
      <c r="X233" s="3"/>
      <c r="Y233" s="3"/>
      <c r="Z233" s="3"/>
      <c r="AA233" s="3"/>
      <c r="AB233" s="3"/>
      <c r="AC233" s="3"/>
      <c r="AE233" s="3"/>
      <c r="AF233" s="3"/>
      <c r="AG233" s="3"/>
      <c r="AH233" s="3"/>
      <c r="AI233">
        <f>VLOOKUP(C233,Koordinaten!$A:$C,2,FALSE)</f>
        <v>2.3514615999999999</v>
      </c>
      <c r="AJ233">
        <f>VLOOKUP(C233,Koordinaten!$A:$C,3,FALSE)</f>
        <v>48.856696900000003</v>
      </c>
      <c r="AK233">
        <f>IF(ISBLANK($D233),VLOOKUP(C233,Koordinaten!$A:$C,2,FALSE),VLOOKUP($D233,Koordinaten!$F:$H,2,FALSE))</f>
        <v>9.0684138000000001</v>
      </c>
      <c r="AL233">
        <f>IF(ISBLANK($D233),VLOOKUP(C233,Koordinaten!$A:$C,3,FALSE),VLOOKUP($D233,Koordinaten!$F:$H,3,FALSE))</f>
        <v>42.188089699999999</v>
      </c>
      <c r="AM233" t="str">
        <f t="shared" si="565"/>
        <v>48,8566969;2,3514616</v>
      </c>
      <c r="AN233" t="str">
        <f t="shared" si="566"/>
        <v>42,1880897;9,0684138</v>
      </c>
      <c r="AO233">
        <f t="shared" si="599"/>
        <v>9999</v>
      </c>
    </row>
    <row r="234" spans="1:43" ht="24" x14ac:dyDescent="0.15">
      <c r="A234" s="2" t="s">
        <v>30</v>
      </c>
      <c r="B234" s="22">
        <v>2016</v>
      </c>
      <c r="C234" s="2" t="s">
        <v>99</v>
      </c>
      <c r="D234" s="2" t="s">
        <v>1286</v>
      </c>
      <c r="E234" s="2">
        <v>2</v>
      </c>
      <c r="F234" s="2"/>
      <c r="G234" s="3" t="s">
        <v>1322</v>
      </c>
      <c r="H234" s="3" t="s">
        <v>1327</v>
      </c>
      <c r="I234" s="3" t="s">
        <v>32</v>
      </c>
      <c r="J234" s="2" t="str">
        <f t="shared" si="699"/>
        <v>-/-/-/-/-</v>
      </c>
      <c r="K234" s="2" t="str">
        <f t="shared" si="700"/>
        <v>-/-/-/-/-</v>
      </c>
      <c r="L234" s="4"/>
      <c r="M234" s="2">
        <v>2020</v>
      </c>
      <c r="N234" s="2" t="str">
        <f t="shared" si="701"/>
        <v>-/-/-/-</v>
      </c>
      <c r="O234" s="2" t="s">
        <v>436</v>
      </c>
      <c r="P234" s="2" t="s">
        <v>1323</v>
      </c>
      <c r="Q234" s="3"/>
      <c r="R234" s="3"/>
      <c r="S234" s="6">
        <f t="shared" ref="S234" si="704">L234*E234</f>
        <v>0</v>
      </c>
      <c r="T234" s="7">
        <f t="shared" ref="T234" si="705">F234*L234</f>
        <v>0</v>
      </c>
      <c r="U234" s="3"/>
      <c r="V234" s="3"/>
      <c r="W234" s="3"/>
      <c r="X234" s="3"/>
      <c r="Y234" s="3"/>
      <c r="Z234" s="3"/>
      <c r="AA234" s="3"/>
      <c r="AB234" s="3"/>
      <c r="AC234" s="3"/>
      <c r="AE234" s="3"/>
      <c r="AF234" s="3"/>
      <c r="AG234" s="3"/>
      <c r="AH234" s="3"/>
      <c r="AI234">
        <f>VLOOKUP(C234,Koordinaten!$A:$C,2,FALSE)</f>
        <v>13.376935</v>
      </c>
      <c r="AJ234">
        <f>VLOOKUP(C234,Koordinaten!$A:$C,3,FALSE)</f>
        <v>52.516181000000003</v>
      </c>
      <c r="AK234">
        <f>IF(ISBLANK($D234),VLOOKUP(C234,Koordinaten!$A:$C,2,FALSE),VLOOKUP($D234,Koordinaten!$F:$H,2,FALSE))</f>
        <v>7.4396553000000001</v>
      </c>
      <c r="AL234">
        <f>IF(ISBLANK($D234),VLOOKUP(C234,Koordinaten!$A:$C,3,FALSE),VLOOKUP($D234,Koordinaten!$F:$H,3,FALSE))</f>
        <v>49.749734599999996</v>
      </c>
      <c r="AM234" t="str">
        <f t="shared" si="565"/>
        <v>52,516181;13,376935</v>
      </c>
      <c r="AN234" t="str">
        <f t="shared" si="566"/>
        <v>49,7497346;7,4396553</v>
      </c>
      <c r="AO234">
        <f t="shared" si="599"/>
        <v>9999</v>
      </c>
      <c r="AP234" s="50"/>
    </row>
    <row r="235" spans="1:43" x14ac:dyDescent="0.15">
      <c r="A235" s="2" t="s">
        <v>30</v>
      </c>
      <c r="B235" s="22">
        <v>2017</v>
      </c>
      <c r="C235" s="2" t="s">
        <v>173</v>
      </c>
      <c r="D235" s="2" t="s">
        <v>1263</v>
      </c>
      <c r="E235" s="2">
        <v>2</v>
      </c>
      <c r="F235" s="2"/>
      <c r="G235" s="3" t="s">
        <v>1326</v>
      </c>
      <c r="H235" s="3" t="s">
        <v>36</v>
      </c>
      <c r="I235" s="3" t="s">
        <v>36</v>
      </c>
      <c r="J235" s="2" t="str">
        <f t="shared" ref="J235" si="706">CONCATENATE(IF(ISBLANK(V235),"-",V235),"/",IF(ISBLANK(Y235),"-",Y235),"/",IF(ISBLANK(AB235),"-",AB235),"/",IF(ISBLANK(AE235),"-",AE235),"/",IF(ISBLANK(AG235),"-",AG235))</f>
        <v>-/-/-/-/-</v>
      </c>
      <c r="K235" s="2" t="str">
        <f t="shared" si="700"/>
        <v>-/-/-/-/-</v>
      </c>
      <c r="L235" s="4"/>
      <c r="M235" s="2">
        <v>2020</v>
      </c>
      <c r="N235" s="2" t="str">
        <f t="shared" si="701"/>
        <v>-/-/-/-</v>
      </c>
      <c r="O235" s="2" t="s">
        <v>436</v>
      </c>
      <c r="P235" s="2" t="s">
        <v>1323</v>
      </c>
      <c r="Q235" s="3"/>
      <c r="R235" s="3"/>
      <c r="S235" s="6">
        <f t="shared" ref="S235" si="707">L235*E235</f>
        <v>0</v>
      </c>
      <c r="T235" s="7">
        <f t="shared" ref="T235" si="708">F235*L235</f>
        <v>0</v>
      </c>
      <c r="U235" s="3"/>
      <c r="V235" s="3"/>
      <c r="W235" s="3"/>
      <c r="X235" s="3"/>
      <c r="Y235" s="3"/>
      <c r="Z235" s="3"/>
      <c r="AA235" s="3"/>
      <c r="AB235" s="3"/>
      <c r="AC235" s="3"/>
      <c r="AE235" s="3"/>
      <c r="AF235" s="3"/>
      <c r="AG235" s="3"/>
      <c r="AH235" s="3"/>
      <c r="AI235">
        <f>VLOOKUP(C235,Koordinaten!$A:$C,2,FALSE)</f>
        <v>16.372504200000002</v>
      </c>
      <c r="AJ235">
        <f>VLOOKUP(C235,Koordinaten!$A:$C,3,FALSE)</f>
        <v>48.208353700000004</v>
      </c>
      <c r="AK235">
        <f>IF(ISBLANK($D235),VLOOKUP(C235,Koordinaten!$A:$C,2,FALSE),VLOOKUP($D235,Koordinaten!$F:$H,2,FALSE))</f>
        <v>16.416666599999999</v>
      </c>
      <c r="AL235">
        <f>IF(ISBLANK($D235),VLOOKUP(C235,Koordinaten!$A:$C,3,FALSE),VLOOKUP($D235,Koordinaten!$F:$H,3,FALSE))</f>
        <v>47.500000100000001</v>
      </c>
      <c r="AM235" t="str">
        <f t="shared" si="565"/>
        <v>48,2083537;16,3725042</v>
      </c>
      <c r="AN235" t="str">
        <f t="shared" si="566"/>
        <v>47,5000001;16,4166666</v>
      </c>
      <c r="AO235">
        <f t="shared" si="599"/>
        <v>9999</v>
      </c>
    </row>
    <row r="236" spans="1:43" x14ac:dyDescent="0.15">
      <c r="A236" s="2" t="s">
        <v>30</v>
      </c>
      <c r="B236" s="22">
        <v>2018</v>
      </c>
      <c r="C236" s="2" t="s">
        <v>22</v>
      </c>
      <c r="D236" s="2" t="s">
        <v>1261</v>
      </c>
      <c r="E236" s="2">
        <v>2</v>
      </c>
      <c r="F236" s="2"/>
      <c r="G236" s="3" t="s">
        <v>1324</v>
      </c>
      <c r="H236" s="3" t="s">
        <v>1325</v>
      </c>
      <c r="I236" s="3" t="s">
        <v>286</v>
      </c>
      <c r="J236" s="2" t="str">
        <f t="shared" ref="J236" si="709">CONCATENATE(IF(ISBLANK(V236),"-",V236),"/",IF(ISBLANK(Y236),"-",Y236),"/",IF(ISBLANK(AB236),"-",AB236),"/",IF(ISBLANK(AE236),"-",AE236),"/",IF(ISBLANK(AG236),"-",AG236))</f>
        <v>-/-/-/-/-</v>
      </c>
      <c r="K236" s="2" t="str">
        <f t="shared" ref="K236" si="710">CONCATENATE(IF(ISBLANK(W236),"-",W236),"/",IF(ISBLANK(Z236),"-",Z236),"/",IF(ISBLANK(AC236),"-",AC236),"/",IF(ISBLANK(AF236),"-",AF236),"/",IF(ISBLANK(AH236),"-",AH236))</f>
        <v>-/-/-/-/-</v>
      </c>
      <c r="L236" s="4"/>
      <c r="M236" s="2">
        <v>2020</v>
      </c>
      <c r="N236" s="2" t="str">
        <f t="shared" si="701"/>
        <v>-/-/-/-</v>
      </c>
      <c r="O236" s="2" t="s">
        <v>436</v>
      </c>
      <c r="P236" s="2" t="s">
        <v>1323</v>
      </c>
      <c r="Q236" s="3"/>
      <c r="R236" s="3"/>
      <c r="S236" s="6">
        <f t="shared" ref="S236" si="711">L236*E236</f>
        <v>0</v>
      </c>
      <c r="T236" s="7">
        <f t="shared" ref="T236" si="712">F236*L236</f>
        <v>0</v>
      </c>
      <c r="U236" s="3"/>
      <c r="V236" s="3"/>
      <c r="W236" s="3"/>
      <c r="X236" s="3"/>
      <c r="Y236" s="3"/>
      <c r="Z236" s="3"/>
      <c r="AA236" s="3"/>
      <c r="AB236" s="3"/>
      <c r="AC236" s="3"/>
      <c r="AE236" s="3"/>
      <c r="AF236" s="3"/>
      <c r="AG236" s="3"/>
      <c r="AH236" s="3"/>
      <c r="AI236">
        <f>VLOOKUP(C236,Koordinaten!$A:$C,2,FALSE)</f>
        <v>12.4853384</v>
      </c>
      <c r="AJ236">
        <f>VLOOKUP(C236,Koordinaten!$A:$C,3,FALSE)</f>
        <v>41.894801999999999</v>
      </c>
      <c r="AK236">
        <f>IF(ISBLANK($D236),VLOOKUP(C236,Koordinaten!$A:$C,2,FALSE),VLOOKUP($D236,Koordinaten!$F:$H,2,FALSE))</f>
        <v>10.9924122</v>
      </c>
      <c r="AL236">
        <f>IF(ISBLANK($D236),VLOOKUP(C236,Koordinaten!$A:$C,3,FALSE),VLOOKUP($D236,Koordinaten!$F:$H,3,FALSE))</f>
        <v>45.438495799999998</v>
      </c>
      <c r="AM236" t="str">
        <f t="shared" si="565"/>
        <v>41,894802;12,4853384</v>
      </c>
      <c r="AN236" t="str">
        <f t="shared" si="566"/>
        <v>45,4384958;10,9924122</v>
      </c>
      <c r="AO236">
        <f t="shared" si="599"/>
        <v>9999</v>
      </c>
    </row>
    <row r="237" spans="1:43" x14ac:dyDescent="0.15">
      <c r="A237" s="2" t="s">
        <v>30</v>
      </c>
      <c r="B237" s="22">
        <v>2015</v>
      </c>
      <c r="C237" s="2" t="s">
        <v>22</v>
      </c>
      <c r="D237" s="2" t="s">
        <v>1258</v>
      </c>
      <c r="E237" s="2">
        <v>0</v>
      </c>
      <c r="F237" s="2">
        <v>1</v>
      </c>
      <c r="G237" s="3" t="s">
        <v>1217</v>
      </c>
      <c r="H237" s="3" t="s">
        <v>1218</v>
      </c>
      <c r="I237" s="3" t="s">
        <v>338</v>
      </c>
      <c r="J237" s="2" t="str">
        <f t="shared" ref="J237" si="713">CONCATENATE(IF(ISBLANK(V237),"-",V237),"/",IF(ISBLANK(Y237),"-",Y237),"/",IF(ISBLANK(AB237),"-",AB237),"/",IF(ISBLANK(AE237),"-",AE237),"/",IF(ISBLANK(AG237),"-",AG237))</f>
        <v>2017/-/-/-/-</v>
      </c>
      <c r="K237" s="2" t="str">
        <f t="shared" ref="K237" si="714">CONCATENATE(IF(ISBLANK(W237),"-",W237),"/",IF(ISBLANK(Z237),"-",Z237),"/",IF(ISBLANK(AC237),"-",AC237),"/",IF(ISBLANK(AF237),"-",AF237),"/",IF(ISBLANK(AH237),"-",AH237))</f>
        <v>2022/-/-/-/-</v>
      </c>
      <c r="L237" s="4"/>
      <c r="M237" s="2">
        <v>2019</v>
      </c>
      <c r="N237" s="2" t="str">
        <f t="shared" ref="N237" si="715">CONCATENATE(IF(ISBLANK(U237),"-",U237),"/",IF(ISBLANK(X237),"-",X237),"/",IF(ISBLANK(AA237),"-",AA237),"/",IF(ISBLANK(AD237),"-",AD237))</f>
        <v>90/-/-/-</v>
      </c>
      <c r="O237" s="2" t="s">
        <v>1065</v>
      </c>
      <c r="P237" s="2" t="s">
        <v>1065</v>
      </c>
      <c r="Q237" s="3"/>
      <c r="R237" s="3"/>
      <c r="S237" s="6">
        <f t="shared" ref="S237" si="716">L237*E237</f>
        <v>0</v>
      </c>
      <c r="T237" s="7">
        <f t="shared" ref="T237" si="717">F237*L237</f>
        <v>0</v>
      </c>
      <c r="U237" s="3">
        <v>90</v>
      </c>
      <c r="V237">
        <v>2017</v>
      </c>
      <c r="W237">
        <v>2022</v>
      </c>
      <c r="AA237" s="3"/>
      <c r="AB237" s="3"/>
      <c r="AC237" s="3"/>
      <c r="AE237" s="3"/>
      <c r="AF237" s="3"/>
      <c r="AG237" s="3"/>
      <c r="AH237" s="3"/>
      <c r="AI237">
        <f>VLOOKUP(C237,Koordinaten!$A:$C,2,FALSE)</f>
        <v>12.4853384</v>
      </c>
      <c r="AJ237">
        <f>VLOOKUP(C237,Koordinaten!$A:$C,3,FALSE)</f>
        <v>41.894801999999999</v>
      </c>
      <c r="AK237">
        <f>IF(ISBLANK($D237),VLOOKUP(C237,Koordinaten!$A:$C,2,FALSE),VLOOKUP($D237,Koordinaten!$F:$H,2,FALSE))</f>
        <v>11.354780099999999</v>
      </c>
      <c r="AL237">
        <f>IF(ISBLANK($D237),VLOOKUP(C237,Koordinaten!$A:$C,3,FALSE),VLOOKUP($D237,Koordinaten!$F:$H,3,FALSE))</f>
        <v>46.498112499999998</v>
      </c>
      <c r="AM237" t="str">
        <f t="shared" si="565"/>
        <v>41,894802;12,4853384</v>
      </c>
      <c r="AN237" t="str">
        <f t="shared" si="566"/>
        <v>46,4981125;11,3547801</v>
      </c>
      <c r="AO237">
        <f t="shared" si="599"/>
        <v>2022</v>
      </c>
      <c r="AP237" s="50">
        <v>44065</v>
      </c>
      <c r="AQ237">
        <v>7</v>
      </c>
    </row>
    <row r="238" spans="1:43" x14ac:dyDescent="0.15">
      <c r="A238" s="2" t="s">
        <v>16</v>
      </c>
      <c r="B238" s="2">
        <v>2010</v>
      </c>
      <c r="C238" s="2" t="s">
        <v>22</v>
      </c>
      <c r="D238" s="2" t="s">
        <v>1257</v>
      </c>
      <c r="E238" s="2">
        <v>0</v>
      </c>
      <c r="F238" s="2"/>
      <c r="G238" s="3" t="s">
        <v>23</v>
      </c>
      <c r="H238" s="3" t="s">
        <v>24</v>
      </c>
      <c r="I238" s="3" t="s">
        <v>20</v>
      </c>
      <c r="J238" s="2" t="str">
        <f t="shared" ref="J238" si="718">CONCATENATE(IF(ISBLANK(V238),"-",V238),"/",IF(ISBLANK(Y238),"-",Y238),"/",IF(ISBLANK(AB238),"-",AB238),"/",IF(ISBLANK(AE238),"-",AE238),"/",IF(ISBLANK(AG238),"-",AG238))</f>
        <v>-/-/-/2017/-</v>
      </c>
      <c r="K238" s="2" t="str">
        <f t="shared" ref="K238" si="719">CONCATENATE(IF(ISBLANK(W238),"-",W238),"/",IF(ISBLANK(Z238),"-",Z238),"/",IF(ISBLANK(AC238),"-",AC238),"/",IF(ISBLANK(AF238),"-",AF238),"/",IF(ISBLANK(AH238),"-",AH238))</f>
        <v>-/-/-/2021/-</v>
      </c>
      <c r="L238" s="4"/>
      <c r="M238" s="2">
        <v>2018</v>
      </c>
      <c r="N238" s="2" t="str">
        <f t="shared" ref="N238" si="720">CONCATENATE(IF(ISBLANK(U238),"-",U238),"/",IF(ISBLANK(X238),"-",X238),"/",IF(ISBLANK(AA238),"-",AA238),"/",IF(ISBLANK(AD238),"-",AD238))</f>
        <v>-/-/-/CT90,7</v>
      </c>
      <c r="O238" s="2" t="s">
        <v>1310</v>
      </c>
      <c r="P238" s="2" t="s">
        <v>1310</v>
      </c>
      <c r="Q238" s="3"/>
      <c r="S238" s="6">
        <f t="shared" ref="S238" si="721">L238*E238</f>
        <v>0</v>
      </c>
      <c r="T238" s="7">
        <f t="shared" ref="T238" si="722">F238*L238</f>
        <v>0</v>
      </c>
      <c r="U238" s="3" t="s">
        <v>243</v>
      </c>
      <c r="X238" t="s">
        <v>243</v>
      </c>
      <c r="AA238" t="s">
        <v>243</v>
      </c>
      <c r="AD238" s="2" t="s">
        <v>992</v>
      </c>
      <c r="AE238">
        <v>2017</v>
      </c>
      <c r="AF238">
        <v>2021</v>
      </c>
      <c r="AI238">
        <f>VLOOKUP(C238,Koordinaten!$A:$C,2,FALSE)</f>
        <v>12.4853384</v>
      </c>
      <c r="AJ238">
        <f>VLOOKUP(C238,Koordinaten!$A:$C,3,FALSE)</f>
        <v>41.894801999999999</v>
      </c>
      <c r="AK238">
        <f>IF(ISBLANK($D238),VLOOKUP(C238,Koordinaten!$A:$C,2,FALSE),VLOOKUP($D238,Koordinaten!$F:$H,2,FALSE))</f>
        <v>11.2555757</v>
      </c>
      <c r="AL238">
        <f>IF(ISBLANK($D238),VLOOKUP(C238,Koordinaten!$A:$C,3,FALSE),VLOOKUP($D238,Koordinaten!$F:$H,3,FALSE))</f>
        <v>43.769871199999997</v>
      </c>
      <c r="AM238" t="str">
        <f t="shared" si="565"/>
        <v>41,894802;12,4853384</v>
      </c>
      <c r="AN238" t="str">
        <f t="shared" si="566"/>
        <v>43,7698712;11,2555757</v>
      </c>
      <c r="AO238">
        <f t="shared" si="599"/>
        <v>2021</v>
      </c>
    </row>
    <row r="239" spans="1:43" x14ac:dyDescent="0.15">
      <c r="A239" s="2" t="s">
        <v>16</v>
      </c>
      <c r="B239" s="22">
        <v>2017</v>
      </c>
      <c r="C239" s="2" t="s">
        <v>17</v>
      </c>
      <c r="D239" s="3" t="s">
        <v>1282</v>
      </c>
      <c r="E239" s="2">
        <v>0</v>
      </c>
      <c r="F239" s="2">
        <v>1</v>
      </c>
      <c r="G239" s="3" t="s">
        <v>18</v>
      </c>
      <c r="H239" s="3" t="s">
        <v>1308</v>
      </c>
      <c r="I239" s="3" t="s">
        <v>69</v>
      </c>
      <c r="J239" s="2" t="str">
        <f t="shared" ref="J239" si="723">CONCATENATE(IF(ISBLANK(V239),"-",V239),"/",IF(ISBLANK(Y239),"-",Y239),"/",IF(ISBLANK(AB239),"-",AB239),"/",IF(ISBLANK(AE239),"-",AE239),"/",IF(ISBLANK(AG239),"-",AG239))</f>
        <v>-/-/-/-/-</v>
      </c>
      <c r="K239" s="2" t="str">
        <f t="shared" ref="K239" si="724">CONCATENATE(IF(ISBLANK(W239),"-",W239),"/",IF(ISBLANK(Z239),"-",Z239),"/",IF(ISBLANK(AC239),"-",AC239),"/",IF(ISBLANK(AF239),"-",AF239),"/",IF(ISBLANK(AH239),"-",AH239))</f>
        <v>-/-/-/-/-</v>
      </c>
      <c r="L239" s="4"/>
      <c r="M239" s="2">
        <v>2018</v>
      </c>
      <c r="N239" s="2" t="str">
        <f>CONCATENATE(IF(ISBLANK(U239),"-",U239),"/",IF(ISBLANK(X239),"-",X239),"/",IF(ISBLANK(AA239),"-",AA239),"/",IF(ISBLANK(AD239),"-",AD239))</f>
        <v>-/-/-/-</v>
      </c>
      <c r="O239" s="2" t="s">
        <v>183</v>
      </c>
      <c r="P239" s="2" t="s">
        <v>1203</v>
      </c>
      <c r="S239" s="6">
        <f t="shared" ref="S239" si="725">L239*E239</f>
        <v>0</v>
      </c>
      <c r="T239" s="7">
        <f t="shared" ref="T239" si="726">F239*L239</f>
        <v>0</v>
      </c>
      <c r="U239" s="3" t="s">
        <v>243</v>
      </c>
      <c r="X239" t="s">
        <v>243</v>
      </c>
      <c r="AA239" t="s">
        <v>243</v>
      </c>
      <c r="AD239" s="2"/>
      <c r="AI239">
        <f>VLOOKUP(C239,Koordinaten!$A:$C,2,FALSE)</f>
        <v>2.3514615999999999</v>
      </c>
      <c r="AJ239">
        <f>VLOOKUP(C239,Koordinaten!$A:$C,3,FALSE)</f>
        <v>48.856696900000003</v>
      </c>
      <c r="AK239">
        <f>IF(ISBLANK($D239),VLOOKUP(C239,Koordinaten!$A:$C,2,FALSE),VLOOKUP($D239,Koordinaten!$F:$H,2,FALSE))</f>
        <v>3.8968699999999998</v>
      </c>
      <c r="AL239">
        <f>IF(ISBLANK($D239),VLOOKUP(C239,Koordinaten!$A:$C,3,FALSE),VLOOKUP($D239,Koordinaten!$F:$H,3,FALSE))</f>
        <v>43.598500000000001</v>
      </c>
      <c r="AM239" t="str">
        <f t="shared" si="565"/>
        <v>48,8566969;2,3514616</v>
      </c>
      <c r="AN239" t="str">
        <f t="shared" si="566"/>
        <v>43,5985;3,89687</v>
      </c>
      <c r="AO239">
        <f t="shared" si="599"/>
        <v>9999</v>
      </c>
      <c r="AP239" s="50">
        <v>44302</v>
      </c>
      <c r="AQ239" t="s">
        <v>1582</v>
      </c>
    </row>
    <row r="240" spans="1:43" x14ac:dyDescent="0.15">
      <c r="A240" s="2" t="s">
        <v>42</v>
      </c>
      <c r="B240" s="22">
        <v>2017</v>
      </c>
      <c r="C240" s="2" t="s">
        <v>173</v>
      </c>
      <c r="D240" s="2" t="s">
        <v>1263</v>
      </c>
      <c r="E240" s="2">
        <v>0</v>
      </c>
      <c r="F240" s="2">
        <v>1</v>
      </c>
      <c r="G240" s="3" t="s">
        <v>1311</v>
      </c>
      <c r="H240" s="3" t="s">
        <v>1307</v>
      </c>
      <c r="I240" s="3" t="s">
        <v>20</v>
      </c>
      <c r="J240" s="2" t="str">
        <f t="shared" ref="J240:J248" si="727">CONCATENATE(IF(ISBLANK(V240),"-",V240),"/",IF(ISBLANK(Y240),"-",Y240),"/",IF(ISBLANK(AB240),"-",AB240),"/",IF(ISBLANK(AE240),"-",AE240),"/",IF(ISBLANK(AG240),"-",AG240))</f>
        <v>-/-/-/-/-</v>
      </c>
      <c r="K240" s="2" t="str">
        <f t="shared" ref="K240:K248" si="728">CONCATENATE(IF(ISBLANK(W240),"-",W240),"/",IF(ISBLANK(Z240),"-",Z240),"/",IF(ISBLANK(AC240),"-",AC240),"/",IF(ISBLANK(AF240),"-",AF240),"/",IF(ISBLANK(AH240),"-",AH240))</f>
        <v>-/-/-/-/-</v>
      </c>
      <c r="L240" s="4"/>
      <c r="M240" s="2">
        <v>2020</v>
      </c>
      <c r="N240" s="2" t="str">
        <f t="shared" ref="N240:N248" si="729">CONCATENATE(IF(ISBLANK(U240),"-",U240),"/",IF(ISBLANK(X240),"-",X240),"/",IF(ISBLANK(AA240),"-",AA240),"/",IF(ISBLANK(AD240),"-",AD240))</f>
        <v>-/-/-/FS93</v>
      </c>
      <c r="O240" s="2" t="s">
        <v>1306</v>
      </c>
      <c r="P240" s="2" t="s">
        <v>1306</v>
      </c>
      <c r="Q240" s="3"/>
      <c r="R240" s="3"/>
      <c r="S240" s="6">
        <f t="shared" ref="S240:S248" si="730">L240*E240</f>
        <v>0</v>
      </c>
      <c r="T240" s="7">
        <f t="shared" ref="T240:T248" si="731">F240*L240</f>
        <v>0</v>
      </c>
      <c r="U240" s="3"/>
      <c r="V240" s="3"/>
      <c r="W240" s="3"/>
      <c r="X240" s="3"/>
      <c r="Y240" s="3"/>
      <c r="Z240" s="3"/>
      <c r="AA240" s="3"/>
      <c r="AB240" s="3"/>
      <c r="AC240" s="3"/>
      <c r="AD240" s="3" t="s">
        <v>1005</v>
      </c>
      <c r="AE240" s="3"/>
      <c r="AF240" s="3"/>
      <c r="AG240" s="3"/>
      <c r="AH240" s="3"/>
      <c r="AI240">
        <f>VLOOKUP(C240,Koordinaten!$A:$C,2,FALSE)</f>
        <v>16.372504200000002</v>
      </c>
      <c r="AJ240">
        <f>VLOOKUP(C240,Koordinaten!$A:$C,3,FALSE)</f>
        <v>48.208353700000004</v>
      </c>
      <c r="AK240">
        <f>IF(ISBLANK($D240),VLOOKUP(C240,Koordinaten!$A:$C,2,FALSE),VLOOKUP($D240,Koordinaten!$F:$H,2,FALSE))</f>
        <v>16.416666599999999</v>
      </c>
      <c r="AL240">
        <f>IF(ISBLANK($D240),VLOOKUP(C240,Koordinaten!$A:$C,3,FALSE),VLOOKUP($D240,Koordinaten!$F:$H,3,FALSE))</f>
        <v>47.500000100000001</v>
      </c>
      <c r="AM240" t="str">
        <f t="shared" si="565"/>
        <v>48,2083537;16,3725042</v>
      </c>
      <c r="AN240" t="str">
        <f t="shared" si="566"/>
        <v>47,5000001;16,4166666</v>
      </c>
      <c r="AO240">
        <f t="shared" si="599"/>
        <v>9999</v>
      </c>
      <c r="AP240" s="50">
        <v>44066</v>
      </c>
      <c r="AQ240" t="s">
        <v>1437</v>
      </c>
    </row>
    <row r="241" spans="1:43" x14ac:dyDescent="0.15">
      <c r="A241" s="2" t="s">
        <v>42</v>
      </c>
      <c r="B241" s="22">
        <v>2017</v>
      </c>
      <c r="C241" s="2" t="s">
        <v>173</v>
      </c>
      <c r="D241" s="2" t="s">
        <v>1263</v>
      </c>
      <c r="E241" s="2">
        <v>0</v>
      </c>
      <c r="F241" s="2">
        <v>1</v>
      </c>
      <c r="G241" s="3" t="s">
        <v>1312</v>
      </c>
      <c r="H241" s="3" t="s">
        <v>1307</v>
      </c>
      <c r="I241" s="3" t="s">
        <v>20</v>
      </c>
      <c r="J241" s="2" t="str">
        <f t="shared" si="727"/>
        <v>-/-/-/-/-</v>
      </c>
      <c r="K241" s="2" t="str">
        <f t="shared" si="728"/>
        <v>-/-/-/-/-</v>
      </c>
      <c r="L241" s="4"/>
      <c r="M241" s="2">
        <v>2020</v>
      </c>
      <c r="N241" s="2" t="str">
        <f t="shared" si="729"/>
        <v>-/-/-/-</v>
      </c>
      <c r="O241" s="2" t="s">
        <v>1306</v>
      </c>
      <c r="P241" s="2" t="s">
        <v>1306</v>
      </c>
      <c r="Q241" s="3"/>
      <c r="R241" s="3"/>
      <c r="S241" s="6">
        <f t="shared" si="730"/>
        <v>0</v>
      </c>
      <c r="T241" s="7">
        <f t="shared" si="731"/>
        <v>0</v>
      </c>
      <c r="U241" s="3"/>
      <c r="V241" s="3"/>
      <c r="W241" s="3"/>
      <c r="X241" s="3"/>
      <c r="Y241" s="3"/>
      <c r="Z241" s="3"/>
      <c r="AA241" s="3"/>
      <c r="AB241" s="3"/>
      <c r="AC241" s="3"/>
      <c r="AE241" s="3"/>
      <c r="AF241" s="3"/>
      <c r="AG241" s="3"/>
      <c r="AH241" s="3"/>
      <c r="AI241">
        <f>VLOOKUP(C241,Koordinaten!$A:$C,2,FALSE)</f>
        <v>16.372504200000002</v>
      </c>
      <c r="AJ241">
        <f>VLOOKUP(C241,Koordinaten!$A:$C,3,FALSE)</f>
        <v>48.208353700000004</v>
      </c>
      <c r="AK241">
        <f>IF(ISBLANK($D241),VLOOKUP(C241,Koordinaten!$A:$C,2,FALSE),VLOOKUP($D241,Koordinaten!$F:$H,2,FALSE))</f>
        <v>16.416666599999999</v>
      </c>
      <c r="AL241">
        <f>IF(ISBLANK($D241),VLOOKUP(C241,Koordinaten!$A:$C,3,FALSE),VLOOKUP($D241,Koordinaten!$F:$H,3,FALSE))</f>
        <v>47.500000100000001</v>
      </c>
      <c r="AM241" t="str">
        <f t="shared" si="565"/>
        <v>48,2083537;16,3725042</v>
      </c>
      <c r="AN241" t="str">
        <f t="shared" si="566"/>
        <v>47,5000001;16,4166666</v>
      </c>
      <c r="AO241">
        <f t="shared" si="599"/>
        <v>9999</v>
      </c>
      <c r="AP241" s="50">
        <v>44066</v>
      </c>
      <c r="AQ241" t="s">
        <v>1437</v>
      </c>
    </row>
    <row r="242" spans="1:43" x14ac:dyDescent="0.15">
      <c r="A242" s="2" t="s">
        <v>42</v>
      </c>
      <c r="B242" s="22">
        <v>2017</v>
      </c>
      <c r="C242" s="2" t="s">
        <v>173</v>
      </c>
      <c r="D242" s="2" t="s">
        <v>1263</v>
      </c>
      <c r="E242" s="2">
        <v>0</v>
      </c>
      <c r="F242" s="2">
        <v>1</v>
      </c>
      <c r="G242" s="3" t="s">
        <v>1313</v>
      </c>
      <c r="H242" s="3" t="s">
        <v>1307</v>
      </c>
      <c r="I242" s="3" t="s">
        <v>20</v>
      </c>
      <c r="J242" s="2" t="str">
        <f t="shared" si="727"/>
        <v>-/-/-/-/-</v>
      </c>
      <c r="K242" s="2" t="str">
        <f t="shared" si="728"/>
        <v>-/-/-/-/-</v>
      </c>
      <c r="L242" s="4"/>
      <c r="M242" s="2">
        <v>2020</v>
      </c>
      <c r="N242" s="2" t="str">
        <f t="shared" si="729"/>
        <v>-/-/-/FS92</v>
      </c>
      <c r="O242" s="2" t="s">
        <v>1306</v>
      </c>
      <c r="P242" s="2" t="s">
        <v>1306</v>
      </c>
      <c r="Q242" s="3"/>
      <c r="R242" s="3"/>
      <c r="S242" s="6">
        <f t="shared" si="730"/>
        <v>0</v>
      </c>
      <c r="T242" s="7">
        <f t="shared" si="731"/>
        <v>0</v>
      </c>
      <c r="U242" s="3"/>
      <c r="V242" s="3"/>
      <c r="W242" s="3"/>
      <c r="X242" s="3"/>
      <c r="Y242" s="3"/>
      <c r="Z242" s="3"/>
      <c r="AA242" s="3"/>
      <c r="AB242" s="3"/>
      <c r="AC242" s="3"/>
      <c r="AD242" s="3" t="s">
        <v>1320</v>
      </c>
      <c r="AE242" s="3"/>
      <c r="AF242" s="3"/>
      <c r="AG242" s="3"/>
      <c r="AH242" s="3"/>
      <c r="AI242">
        <f>VLOOKUP(C242,Koordinaten!$A:$C,2,FALSE)</f>
        <v>16.372504200000002</v>
      </c>
      <c r="AJ242">
        <f>VLOOKUP(C242,Koordinaten!$A:$C,3,FALSE)</f>
        <v>48.208353700000004</v>
      </c>
      <c r="AK242">
        <f>IF(ISBLANK($D242),VLOOKUP(C242,Koordinaten!$A:$C,2,FALSE),VLOOKUP($D242,Koordinaten!$F:$H,2,FALSE))</f>
        <v>16.416666599999999</v>
      </c>
      <c r="AL242">
        <f>IF(ISBLANK($D242),VLOOKUP(C242,Koordinaten!$A:$C,3,FALSE),VLOOKUP($D242,Koordinaten!$F:$H,3,FALSE))</f>
        <v>47.500000100000001</v>
      </c>
      <c r="AM242" t="str">
        <f t="shared" si="565"/>
        <v>48,2083537;16,3725042</v>
      </c>
      <c r="AN242" t="str">
        <f t="shared" si="566"/>
        <v>47,5000001;16,4166666</v>
      </c>
      <c r="AO242">
        <f t="shared" si="599"/>
        <v>9999</v>
      </c>
      <c r="AP242" s="50">
        <v>44066</v>
      </c>
      <c r="AQ242" t="s">
        <v>1437</v>
      </c>
    </row>
    <row r="243" spans="1:43" x14ac:dyDescent="0.15">
      <c r="A243" s="2" t="s">
        <v>42</v>
      </c>
      <c r="B243" s="22">
        <v>2017</v>
      </c>
      <c r="C243" s="2" t="s">
        <v>173</v>
      </c>
      <c r="D243" s="2" t="s">
        <v>1263</v>
      </c>
      <c r="E243" s="2">
        <v>0</v>
      </c>
      <c r="F243" s="2">
        <v>1</v>
      </c>
      <c r="G243" s="3" t="s">
        <v>1314</v>
      </c>
      <c r="H243" s="3" t="s">
        <v>1307</v>
      </c>
      <c r="I243" s="3" t="s">
        <v>20</v>
      </c>
      <c r="J243" s="2" t="str">
        <f t="shared" si="727"/>
        <v>-/-/-/-/-</v>
      </c>
      <c r="K243" s="2" t="str">
        <f t="shared" si="728"/>
        <v>-/-/-/-/-</v>
      </c>
      <c r="L243" s="4"/>
      <c r="M243" s="2">
        <v>2020</v>
      </c>
      <c r="N243" s="2" t="str">
        <f t="shared" si="729"/>
        <v>-/-/-/FS93</v>
      </c>
      <c r="O243" s="2" t="s">
        <v>1306</v>
      </c>
      <c r="P243" s="2" t="s">
        <v>1306</v>
      </c>
      <c r="Q243" s="3"/>
      <c r="R243" s="3"/>
      <c r="S243" s="6">
        <f t="shared" si="730"/>
        <v>0</v>
      </c>
      <c r="T243" s="7">
        <f t="shared" si="731"/>
        <v>0</v>
      </c>
      <c r="U243" s="3"/>
      <c r="V243" s="3"/>
      <c r="W243" s="3"/>
      <c r="X243" s="3"/>
      <c r="Y243" s="3"/>
      <c r="Z243" s="3"/>
      <c r="AA243" s="3"/>
      <c r="AB243" s="3"/>
      <c r="AC243" s="3"/>
      <c r="AD243" s="3" t="s">
        <v>1005</v>
      </c>
      <c r="AE243" s="3"/>
      <c r="AF243" s="3"/>
      <c r="AG243" s="3"/>
      <c r="AH243" s="3"/>
      <c r="AI243">
        <f>VLOOKUP(C243,Koordinaten!$A:$C,2,FALSE)</f>
        <v>16.372504200000002</v>
      </c>
      <c r="AJ243">
        <f>VLOOKUP(C243,Koordinaten!$A:$C,3,FALSE)</f>
        <v>48.208353700000004</v>
      </c>
      <c r="AK243">
        <f>IF(ISBLANK($D243),VLOOKUP(C243,Koordinaten!$A:$C,2,FALSE),VLOOKUP($D243,Koordinaten!$F:$H,2,FALSE))</f>
        <v>16.416666599999999</v>
      </c>
      <c r="AL243">
        <f>IF(ISBLANK($D243),VLOOKUP(C243,Koordinaten!$A:$C,3,FALSE),VLOOKUP($D243,Koordinaten!$F:$H,3,FALSE))</f>
        <v>47.500000100000001</v>
      </c>
      <c r="AM243" t="str">
        <f t="shared" si="565"/>
        <v>48,2083537;16,3725042</v>
      </c>
      <c r="AN243" t="str">
        <f t="shared" si="566"/>
        <v>47,5000001;16,4166666</v>
      </c>
      <c r="AO243">
        <f t="shared" si="599"/>
        <v>9999</v>
      </c>
      <c r="AP243" s="50">
        <v>44066</v>
      </c>
      <c r="AQ243" t="s">
        <v>1437</v>
      </c>
    </row>
    <row r="244" spans="1:43" x14ac:dyDescent="0.15">
      <c r="A244" s="2" t="s">
        <v>42</v>
      </c>
      <c r="B244" s="22">
        <v>2017</v>
      </c>
      <c r="C244" s="2" t="s">
        <v>173</v>
      </c>
      <c r="D244" s="2" t="s">
        <v>1263</v>
      </c>
      <c r="E244" s="2">
        <v>0</v>
      </c>
      <c r="F244" s="2">
        <v>1</v>
      </c>
      <c r="G244" s="3" t="s">
        <v>1315</v>
      </c>
      <c r="H244" s="3" t="s">
        <v>1307</v>
      </c>
      <c r="I244" s="3" t="s">
        <v>20</v>
      </c>
      <c r="J244" s="2" t="str">
        <f t="shared" si="727"/>
        <v>-/-/-/-/-</v>
      </c>
      <c r="K244" s="2" t="str">
        <f t="shared" si="728"/>
        <v>-/-/-/-/-</v>
      </c>
      <c r="L244" s="4"/>
      <c r="M244" s="2">
        <v>2020</v>
      </c>
      <c r="N244" s="2" t="str">
        <f t="shared" si="729"/>
        <v>-/-/-/FS93</v>
      </c>
      <c r="O244" s="2" t="s">
        <v>1306</v>
      </c>
      <c r="P244" s="2" t="s">
        <v>1306</v>
      </c>
      <c r="Q244" s="3"/>
      <c r="R244" s="3"/>
      <c r="S244" s="6">
        <f t="shared" si="730"/>
        <v>0</v>
      </c>
      <c r="T244" s="7">
        <f t="shared" si="731"/>
        <v>0</v>
      </c>
      <c r="U244" s="3"/>
      <c r="V244" s="3"/>
      <c r="W244" s="3"/>
      <c r="X244" s="3"/>
      <c r="Y244" s="3"/>
      <c r="Z244" s="3"/>
      <c r="AA244" s="3"/>
      <c r="AB244" s="3"/>
      <c r="AC244" s="3"/>
      <c r="AD244" s="3" t="s">
        <v>1005</v>
      </c>
      <c r="AE244" s="3"/>
      <c r="AF244" s="3"/>
      <c r="AG244" s="3"/>
      <c r="AH244" s="3"/>
      <c r="AI244">
        <f>VLOOKUP(C244,Koordinaten!$A:$C,2,FALSE)</f>
        <v>16.372504200000002</v>
      </c>
      <c r="AJ244">
        <f>VLOOKUP(C244,Koordinaten!$A:$C,3,FALSE)</f>
        <v>48.208353700000004</v>
      </c>
      <c r="AK244">
        <f>IF(ISBLANK($D244),VLOOKUP(C244,Koordinaten!$A:$C,2,FALSE),VLOOKUP($D244,Koordinaten!$F:$H,2,FALSE))</f>
        <v>16.416666599999999</v>
      </c>
      <c r="AL244">
        <f>IF(ISBLANK($D244),VLOOKUP(C244,Koordinaten!$A:$C,3,FALSE),VLOOKUP($D244,Koordinaten!$F:$H,3,FALSE))</f>
        <v>47.500000100000001</v>
      </c>
      <c r="AM244" t="str">
        <f t="shared" si="565"/>
        <v>48,2083537;16,3725042</v>
      </c>
      <c r="AN244" t="str">
        <f t="shared" si="566"/>
        <v>47,5000001;16,4166666</v>
      </c>
      <c r="AO244">
        <f t="shared" si="599"/>
        <v>9999</v>
      </c>
      <c r="AP244" s="50">
        <v>44066</v>
      </c>
      <c r="AQ244" t="s">
        <v>1437</v>
      </c>
    </row>
    <row r="245" spans="1:43" x14ac:dyDescent="0.15">
      <c r="A245" s="2" t="s">
        <v>42</v>
      </c>
      <c r="B245" s="22">
        <v>2017</v>
      </c>
      <c r="C245" s="2" t="s">
        <v>173</v>
      </c>
      <c r="D245" s="2" t="s">
        <v>1263</v>
      </c>
      <c r="E245" s="2">
        <v>0</v>
      </c>
      <c r="F245" s="2">
        <v>1</v>
      </c>
      <c r="G245" s="3" t="s">
        <v>1316</v>
      </c>
      <c r="H245" s="3" t="s">
        <v>1307</v>
      </c>
      <c r="I245" s="3" t="s">
        <v>20</v>
      </c>
      <c r="J245" s="2" t="str">
        <f t="shared" si="727"/>
        <v>-/-/-/-/-</v>
      </c>
      <c r="K245" s="2" t="str">
        <f t="shared" si="728"/>
        <v>-/-/-/-/-</v>
      </c>
      <c r="L245" s="4"/>
      <c r="M245" s="2">
        <v>2020</v>
      </c>
      <c r="N245" s="2" t="str">
        <f t="shared" si="729"/>
        <v>-/-/-/FS93</v>
      </c>
      <c r="O245" s="2" t="s">
        <v>1306</v>
      </c>
      <c r="P245" s="2" t="s">
        <v>1306</v>
      </c>
      <c r="Q245" s="3"/>
      <c r="R245" s="3"/>
      <c r="S245" s="6">
        <f t="shared" si="730"/>
        <v>0</v>
      </c>
      <c r="T245" s="7">
        <f t="shared" si="731"/>
        <v>0</v>
      </c>
      <c r="U245" s="3"/>
      <c r="V245" s="3"/>
      <c r="W245" s="3"/>
      <c r="X245" s="3"/>
      <c r="Y245" s="3"/>
      <c r="Z245" s="3"/>
      <c r="AA245" s="3"/>
      <c r="AB245" s="3"/>
      <c r="AC245" s="3"/>
      <c r="AD245" s="3" t="s">
        <v>1005</v>
      </c>
      <c r="AE245" s="3"/>
      <c r="AF245" s="3"/>
      <c r="AG245" s="3"/>
      <c r="AH245" s="3"/>
      <c r="AI245">
        <f>VLOOKUP(C245,Koordinaten!$A:$C,2,FALSE)</f>
        <v>16.372504200000002</v>
      </c>
      <c r="AJ245">
        <f>VLOOKUP(C245,Koordinaten!$A:$C,3,FALSE)</f>
        <v>48.208353700000004</v>
      </c>
      <c r="AK245">
        <f>IF(ISBLANK($D245),VLOOKUP(C245,Koordinaten!$A:$C,2,FALSE),VLOOKUP($D245,Koordinaten!$F:$H,2,FALSE))</f>
        <v>16.416666599999999</v>
      </c>
      <c r="AL245">
        <f>IF(ISBLANK($D245),VLOOKUP(C245,Koordinaten!$A:$C,3,FALSE),VLOOKUP($D245,Koordinaten!$F:$H,3,FALSE))</f>
        <v>47.500000100000001</v>
      </c>
      <c r="AM245" t="str">
        <f t="shared" si="565"/>
        <v>48,2083537;16,3725042</v>
      </c>
      <c r="AN245" t="str">
        <f t="shared" si="566"/>
        <v>47,5000001;16,4166666</v>
      </c>
      <c r="AO245">
        <f t="shared" si="599"/>
        <v>9999</v>
      </c>
      <c r="AP245" s="50">
        <v>44066</v>
      </c>
      <c r="AQ245" t="s">
        <v>1437</v>
      </c>
    </row>
    <row r="246" spans="1:43" x14ac:dyDescent="0.15">
      <c r="A246" s="2" t="s">
        <v>42</v>
      </c>
      <c r="B246" s="22">
        <v>2017</v>
      </c>
      <c r="C246" s="2" t="s">
        <v>173</v>
      </c>
      <c r="D246" s="2" t="s">
        <v>1263</v>
      </c>
      <c r="E246" s="2">
        <v>0</v>
      </c>
      <c r="F246" s="2">
        <v>1</v>
      </c>
      <c r="G246" s="3" t="s">
        <v>1318</v>
      </c>
      <c r="H246" s="3" t="s">
        <v>1307</v>
      </c>
      <c r="I246" s="3" t="s">
        <v>20</v>
      </c>
      <c r="J246" s="2" t="str">
        <f t="shared" ref="J246:J247" si="732">CONCATENATE(IF(ISBLANK(V246),"-",V246),"/",IF(ISBLANK(Y246),"-",Y246),"/",IF(ISBLANK(AB246),"-",AB246),"/",IF(ISBLANK(AE246),"-",AE246),"/",IF(ISBLANK(AG246),"-",AG246))</f>
        <v>-/-/-/-/-</v>
      </c>
      <c r="K246" s="2" t="str">
        <f t="shared" ref="K246:K247" si="733">CONCATENATE(IF(ISBLANK(W246),"-",W246),"/",IF(ISBLANK(Z246),"-",Z246),"/",IF(ISBLANK(AC246),"-",AC246),"/",IF(ISBLANK(AF246),"-",AF246),"/",IF(ISBLANK(AH246),"-",AH246))</f>
        <v>-/-/-/-/-</v>
      </c>
      <c r="L246" s="4"/>
      <c r="M246" s="2">
        <v>2020</v>
      </c>
      <c r="N246" s="2" t="str">
        <f t="shared" ref="N246:N247" si="734">CONCATENATE(IF(ISBLANK(U246),"-",U246),"/",IF(ISBLANK(X246),"-",X246),"/",IF(ISBLANK(AA246),"-",AA246),"/",IF(ISBLANK(AD246),"-",AD246))</f>
        <v>-/-/-/FS(92-94)</v>
      </c>
      <c r="O246" s="2" t="s">
        <v>1306</v>
      </c>
      <c r="P246" s="2" t="s">
        <v>1306</v>
      </c>
      <c r="Q246" s="3"/>
      <c r="R246" s="3"/>
      <c r="S246" s="6">
        <f t="shared" ref="S246:S247" si="735">L246*E246</f>
        <v>0</v>
      </c>
      <c r="T246" s="7">
        <f t="shared" ref="T246:T247" si="736">F246*L246</f>
        <v>0</v>
      </c>
      <c r="U246" s="3"/>
      <c r="V246" s="3"/>
      <c r="W246" s="3"/>
      <c r="X246" s="3"/>
      <c r="Y246" s="3"/>
      <c r="Z246" s="3"/>
      <c r="AA246" s="3"/>
      <c r="AB246" s="3"/>
      <c r="AC246" s="3"/>
      <c r="AD246" s="3" t="s">
        <v>1321</v>
      </c>
      <c r="AE246" s="3"/>
      <c r="AF246" s="3"/>
      <c r="AG246" s="3"/>
      <c r="AH246" s="3"/>
      <c r="AI246">
        <f>VLOOKUP(C246,Koordinaten!$A:$C,2,FALSE)</f>
        <v>16.372504200000002</v>
      </c>
      <c r="AJ246">
        <f>VLOOKUP(C246,Koordinaten!$A:$C,3,FALSE)</f>
        <v>48.208353700000004</v>
      </c>
      <c r="AK246">
        <f>IF(ISBLANK($D246),VLOOKUP(C246,Koordinaten!$A:$C,2,FALSE),VLOOKUP($D246,Koordinaten!$F:$H,2,FALSE))</f>
        <v>16.416666599999999</v>
      </c>
      <c r="AL246">
        <f>IF(ISBLANK($D246),VLOOKUP(C246,Koordinaten!$A:$C,3,FALSE),VLOOKUP($D246,Koordinaten!$F:$H,3,FALSE))</f>
        <v>47.500000100000001</v>
      </c>
      <c r="AM246" t="str">
        <f t="shared" si="565"/>
        <v>48,2083537;16,3725042</v>
      </c>
      <c r="AN246" t="str">
        <f t="shared" si="566"/>
        <v>47,5000001;16,4166666</v>
      </c>
      <c r="AO246">
        <f t="shared" si="599"/>
        <v>9999</v>
      </c>
      <c r="AP246" s="50">
        <v>44066</v>
      </c>
      <c r="AQ246" t="s">
        <v>1437</v>
      </c>
    </row>
    <row r="247" spans="1:43" x14ac:dyDescent="0.15">
      <c r="A247" s="2" t="s">
        <v>42</v>
      </c>
      <c r="B247" s="22">
        <v>2017</v>
      </c>
      <c r="C247" s="2" t="s">
        <v>173</v>
      </c>
      <c r="D247" s="2" t="s">
        <v>1263</v>
      </c>
      <c r="E247" s="2">
        <v>0</v>
      </c>
      <c r="F247" s="2">
        <v>1</v>
      </c>
      <c r="G247" s="3" t="s">
        <v>1319</v>
      </c>
      <c r="H247" s="3" t="s">
        <v>1307</v>
      </c>
      <c r="I247" s="3" t="s">
        <v>20</v>
      </c>
      <c r="J247" s="2" t="str">
        <f t="shared" si="732"/>
        <v>-/-/-/-/-</v>
      </c>
      <c r="K247" s="2" t="str">
        <f t="shared" si="733"/>
        <v>-/-/-/-/-</v>
      </c>
      <c r="L247" s="4"/>
      <c r="M247" s="2">
        <v>2020</v>
      </c>
      <c r="N247" s="2" t="str">
        <f t="shared" si="734"/>
        <v>-/-/-/FS93</v>
      </c>
      <c r="O247" s="2" t="s">
        <v>1306</v>
      </c>
      <c r="P247" s="2" t="s">
        <v>1306</v>
      </c>
      <c r="Q247" s="3"/>
      <c r="R247" s="3"/>
      <c r="S247" s="6">
        <f t="shared" si="735"/>
        <v>0</v>
      </c>
      <c r="T247" s="7">
        <f t="shared" si="736"/>
        <v>0</v>
      </c>
      <c r="U247" s="3"/>
      <c r="V247" s="3"/>
      <c r="W247" s="3"/>
      <c r="X247" s="3"/>
      <c r="Y247" s="3"/>
      <c r="Z247" s="3"/>
      <c r="AA247" s="3"/>
      <c r="AB247" s="3"/>
      <c r="AC247" s="3"/>
      <c r="AD247" s="3" t="s">
        <v>1005</v>
      </c>
      <c r="AE247" s="3"/>
      <c r="AF247" s="3"/>
      <c r="AG247" s="3"/>
      <c r="AH247" s="3"/>
      <c r="AI247">
        <f>VLOOKUP(C247,Koordinaten!$A:$C,2,FALSE)</f>
        <v>16.372504200000002</v>
      </c>
      <c r="AJ247">
        <f>VLOOKUP(C247,Koordinaten!$A:$C,3,FALSE)</f>
        <v>48.208353700000004</v>
      </c>
      <c r="AK247">
        <f>IF(ISBLANK($D247),VLOOKUP(C247,Koordinaten!$A:$C,2,FALSE),VLOOKUP($D247,Koordinaten!$F:$H,2,FALSE))</f>
        <v>16.416666599999999</v>
      </c>
      <c r="AL247">
        <f>IF(ISBLANK($D247),VLOOKUP(C247,Koordinaten!$A:$C,3,FALSE),VLOOKUP($D247,Koordinaten!$F:$H,3,FALSE))</f>
        <v>47.500000100000001</v>
      </c>
      <c r="AM247" t="str">
        <f t="shared" si="565"/>
        <v>48,2083537;16,3725042</v>
      </c>
      <c r="AN247" t="str">
        <f t="shared" si="566"/>
        <v>47,5000001;16,4166666</v>
      </c>
      <c r="AO247">
        <f t="shared" si="599"/>
        <v>9999</v>
      </c>
      <c r="AP247" s="50">
        <v>44066</v>
      </c>
      <c r="AQ247" t="s">
        <v>1437</v>
      </c>
    </row>
    <row r="248" spans="1:43" x14ac:dyDescent="0.15">
      <c r="A248" s="2" t="s">
        <v>42</v>
      </c>
      <c r="B248" s="22">
        <v>2017</v>
      </c>
      <c r="C248" s="2" t="s">
        <v>173</v>
      </c>
      <c r="D248" s="2" t="s">
        <v>1263</v>
      </c>
      <c r="E248" s="2">
        <v>0</v>
      </c>
      <c r="F248" s="2">
        <v>1</v>
      </c>
      <c r="G248" s="3" t="s">
        <v>1317</v>
      </c>
      <c r="H248" s="3" t="s">
        <v>1307</v>
      </c>
      <c r="I248" s="3" t="s">
        <v>20</v>
      </c>
      <c r="J248" s="2" t="str">
        <f t="shared" si="727"/>
        <v>-/-/-/-/-</v>
      </c>
      <c r="K248" s="2" t="str">
        <f t="shared" si="728"/>
        <v>-/-/-/-/-</v>
      </c>
      <c r="L248" s="4"/>
      <c r="M248" s="2">
        <v>2020</v>
      </c>
      <c r="N248" s="2" t="str">
        <f t="shared" si="729"/>
        <v>-/-/-/FS93</v>
      </c>
      <c r="O248" s="2" t="s">
        <v>1306</v>
      </c>
      <c r="P248" s="2" t="s">
        <v>1306</v>
      </c>
      <c r="Q248" s="3"/>
      <c r="R248" s="3"/>
      <c r="S248" s="6">
        <f t="shared" si="730"/>
        <v>0</v>
      </c>
      <c r="T248" s="7">
        <f t="shared" si="731"/>
        <v>0</v>
      </c>
      <c r="U248" s="3"/>
      <c r="V248" s="3"/>
      <c r="W248" s="3"/>
      <c r="X248" s="3"/>
      <c r="Y248" s="3"/>
      <c r="Z248" s="3"/>
      <c r="AA248" s="3"/>
      <c r="AB248" s="3"/>
      <c r="AC248" s="3"/>
      <c r="AD248" s="3" t="s">
        <v>1005</v>
      </c>
      <c r="AE248" s="3"/>
      <c r="AF248" s="3"/>
      <c r="AG248" s="3"/>
      <c r="AH248" s="3"/>
      <c r="AI248">
        <f>VLOOKUP(C248,Koordinaten!$A:$C,2,FALSE)</f>
        <v>16.372504200000002</v>
      </c>
      <c r="AJ248">
        <f>VLOOKUP(C248,Koordinaten!$A:$C,3,FALSE)</f>
        <v>48.208353700000004</v>
      </c>
      <c r="AK248">
        <f>IF(ISBLANK($D248),VLOOKUP(C248,Koordinaten!$A:$C,2,FALSE),VLOOKUP($D248,Koordinaten!$F:$H,2,FALSE))</f>
        <v>16.416666599999999</v>
      </c>
      <c r="AL248">
        <f>IF(ISBLANK($D248),VLOOKUP(C248,Koordinaten!$A:$C,3,FALSE),VLOOKUP($D248,Koordinaten!$F:$H,3,FALSE))</f>
        <v>47.500000100000001</v>
      </c>
      <c r="AM248" t="str">
        <f t="shared" si="565"/>
        <v>48,2083537;16,3725042</v>
      </c>
      <c r="AN248" t="str">
        <f t="shared" si="566"/>
        <v>47,5000001;16,4166666</v>
      </c>
      <c r="AO248">
        <f t="shared" si="599"/>
        <v>9999</v>
      </c>
      <c r="AP248" s="50">
        <v>44066</v>
      </c>
      <c r="AQ248" t="s">
        <v>1437</v>
      </c>
    </row>
    <row r="249" spans="1:43" x14ac:dyDescent="0.15">
      <c r="A249" s="2" t="s">
        <v>30</v>
      </c>
      <c r="B249" s="22">
        <v>2018</v>
      </c>
      <c r="C249" s="2" t="s">
        <v>173</v>
      </c>
      <c r="D249" s="2" t="s">
        <v>1265</v>
      </c>
      <c r="E249" s="2">
        <v>0</v>
      </c>
      <c r="F249" s="2">
        <v>1</v>
      </c>
      <c r="G249" s="3" t="s">
        <v>1304</v>
      </c>
      <c r="H249" s="3" t="s">
        <v>1305</v>
      </c>
      <c r="I249" s="3" t="s">
        <v>32</v>
      </c>
      <c r="J249" s="2" t="str">
        <f t="shared" ref="J249" si="737">CONCATENATE(IF(ISBLANK(V249),"-",V249),"/",IF(ISBLANK(Y249),"-",Y249),"/",IF(ISBLANK(AB249),"-",AB249),"/",IF(ISBLANK(AE249),"-",AE249),"/",IF(ISBLANK(AG249),"-",AG249))</f>
        <v>2022/2023/-/-/-</v>
      </c>
      <c r="K249" s="2" t="str">
        <f t="shared" ref="K249" si="738">CONCATENATE(IF(ISBLANK(W249),"-",W249),"/",IF(ISBLANK(Z249),"-",Z249),"/",IF(ISBLANK(AC249),"-",AC249),"/",IF(ISBLANK(AF249),"-",AF249),"/",IF(ISBLANK(AH249),"-",AH249))</f>
        <v>2040/2035/-/-/-</v>
      </c>
      <c r="L249" s="4"/>
      <c r="M249" s="2">
        <v>2020</v>
      </c>
      <c r="N249" s="2" t="str">
        <f t="shared" ref="N249" si="739">CONCATENATE(IF(ISBLANK(U249),"-",U249),"/",IF(ISBLANK(X249),"-",X249),"/",IF(ISBLANK(AA249),"-",AA249),"/",IF(ISBLANK(AD249),"-",AD249))</f>
        <v>93+/93/-/-</v>
      </c>
      <c r="O249" s="2" t="s">
        <v>1306</v>
      </c>
      <c r="P249" s="2" t="s">
        <v>1306</v>
      </c>
      <c r="Q249" s="3"/>
      <c r="R249" s="3"/>
      <c r="S249" s="6">
        <f t="shared" ref="S249" si="740">L249*E249</f>
        <v>0</v>
      </c>
      <c r="T249" s="7">
        <f t="shared" ref="T249" si="741">F249*L249</f>
        <v>0</v>
      </c>
      <c r="U249" s="3" t="s">
        <v>1087</v>
      </c>
      <c r="V249" s="3">
        <v>2022</v>
      </c>
      <c r="W249" s="3">
        <v>2040</v>
      </c>
      <c r="X249" s="3">
        <v>93</v>
      </c>
      <c r="Y249" s="3">
        <v>2023</v>
      </c>
      <c r="Z249" s="3">
        <v>2035</v>
      </c>
      <c r="AA249" s="3"/>
      <c r="AB249" s="3"/>
      <c r="AC249" s="3"/>
      <c r="AE249" s="3"/>
      <c r="AF249" s="3"/>
      <c r="AG249" s="3"/>
      <c r="AH249" s="3"/>
      <c r="AI249">
        <f>VLOOKUP(C249,Koordinaten!$A:$C,2,FALSE)</f>
        <v>16.372504200000002</v>
      </c>
      <c r="AJ249">
        <f>VLOOKUP(C249,Koordinaten!$A:$C,3,FALSE)</f>
        <v>48.208353700000004</v>
      </c>
      <c r="AK249">
        <f>IF(ISBLANK($D249),VLOOKUP(C249,Koordinaten!$A:$C,2,FALSE),VLOOKUP($D249,Koordinaten!$F:$H,2,FALSE))</f>
        <v>16.081600000000002</v>
      </c>
      <c r="AL249">
        <f>IF(ISBLANK($D249),VLOOKUP(C249,Koordinaten!$A:$C,3,FALSE),VLOOKUP($D249,Koordinaten!$F:$H,3,FALSE))</f>
        <v>47.722099999999998</v>
      </c>
      <c r="AM249" t="str">
        <f t="shared" si="565"/>
        <v>48,2083537;16,3725042</v>
      </c>
      <c r="AN249" t="str">
        <f t="shared" si="566"/>
        <v>47,7221;16,0816</v>
      </c>
      <c r="AO249">
        <f t="shared" si="599"/>
        <v>2035</v>
      </c>
      <c r="AP249" s="50">
        <v>44065</v>
      </c>
      <c r="AQ249">
        <v>1</v>
      </c>
    </row>
    <row r="250" spans="1:43" x14ac:dyDescent="0.15">
      <c r="A250" s="2" t="s">
        <v>37</v>
      </c>
      <c r="B250" s="22">
        <v>2014</v>
      </c>
      <c r="C250" s="2" t="s">
        <v>22</v>
      </c>
      <c r="D250" s="2" t="s">
        <v>1271</v>
      </c>
      <c r="E250" s="2">
        <v>0</v>
      </c>
      <c r="F250" s="2">
        <v>1</v>
      </c>
      <c r="G250" s="3" t="s">
        <v>1302</v>
      </c>
      <c r="H250" s="3" t="s">
        <v>1303</v>
      </c>
      <c r="I250" s="3" t="s">
        <v>264</v>
      </c>
      <c r="J250" s="2" t="str">
        <f t="shared" ref="J250" si="742">CONCATENATE(IF(ISBLANK(V250),"-",V250),"/",IF(ISBLANK(Y250),"-",Y250),"/",IF(ISBLANK(AB250),"-",AB250),"/",IF(ISBLANK(AE250),"-",AE250),"/",IF(ISBLANK(AG250),"-",AG250))</f>
        <v>2017/-/-/-/-</v>
      </c>
      <c r="K250" s="2" t="str">
        <f t="shared" ref="K250" si="743">CONCATENATE(IF(ISBLANK(W250),"-",W250),"/",IF(ISBLANK(Z250),"-",Z250),"/",IF(ISBLANK(AC250),"-",AC250),"/",IF(ISBLANK(AF250),"-",AF250),"/",IF(ISBLANK(AH250),"-",AH250))</f>
        <v>2022/-/-/-/-</v>
      </c>
      <c r="L250" s="4"/>
      <c r="M250" s="2">
        <v>2020</v>
      </c>
      <c r="N250" s="2" t="str">
        <f t="shared" ref="N250" si="744">CONCATENATE(IF(ISBLANK(U250),"-",U250),"/",IF(ISBLANK(X250),"-",X250),"/",IF(ISBLANK(AA250),"-",AA250),"/",IF(ISBLANK(AD250),"-",AD250))</f>
        <v>88/-/-/-</v>
      </c>
      <c r="O250" s="2" t="s">
        <v>1184</v>
      </c>
      <c r="P250" s="2" t="s">
        <v>1184</v>
      </c>
      <c r="Q250" s="3"/>
      <c r="R250" s="3"/>
      <c r="S250" s="6">
        <f t="shared" ref="S250" si="745">L250*E250</f>
        <v>0</v>
      </c>
      <c r="T250" s="7">
        <f t="shared" ref="T250" si="746">F250*L250</f>
        <v>0</v>
      </c>
      <c r="U250" s="3">
        <v>88</v>
      </c>
      <c r="V250" s="3">
        <v>2017</v>
      </c>
      <c r="W250" s="3">
        <v>2022</v>
      </c>
      <c r="X250" s="3" t="s">
        <v>243</v>
      </c>
      <c r="Y250" s="3"/>
      <c r="Z250" s="3"/>
      <c r="AA250" s="3"/>
      <c r="AB250" s="3"/>
      <c r="AC250" s="3"/>
      <c r="AE250" s="3"/>
      <c r="AF250" s="3"/>
      <c r="AG250" s="3"/>
      <c r="AH250" s="3"/>
      <c r="AI250">
        <f>VLOOKUP(C250,Koordinaten!$A:$C,2,FALSE)</f>
        <v>12.4853384</v>
      </c>
      <c r="AJ250">
        <f>VLOOKUP(C250,Koordinaten!$A:$C,3,FALSE)</f>
        <v>41.894801999999999</v>
      </c>
      <c r="AK250">
        <f>IF(ISBLANK($D250),VLOOKUP(C250,Koordinaten!$A:$C,2,FALSE),VLOOKUP($D250,Koordinaten!$F:$H,2,FALSE))</f>
        <v>9.0977537999999996</v>
      </c>
      <c r="AL250">
        <f>IF(ISBLANK($D250),VLOOKUP(C250,Koordinaten!$A:$C,3,FALSE),VLOOKUP($D250,Koordinaten!$F:$H,3,FALSE))</f>
        <v>40.061604000000003</v>
      </c>
      <c r="AM250" t="str">
        <f t="shared" si="565"/>
        <v>41,894802;12,4853384</v>
      </c>
      <c r="AN250" t="str">
        <f t="shared" si="566"/>
        <v>40,061604;9,0977538</v>
      </c>
      <c r="AO250">
        <f t="shared" si="599"/>
        <v>2022</v>
      </c>
      <c r="AP250" s="50">
        <v>44107</v>
      </c>
      <c r="AQ250" t="s">
        <v>1437</v>
      </c>
    </row>
    <row r="251" spans="1:43" x14ac:dyDescent="0.15">
      <c r="A251" s="2" t="s">
        <v>42</v>
      </c>
      <c r="B251" s="22">
        <v>2016</v>
      </c>
      <c r="C251" s="2" t="s">
        <v>22</v>
      </c>
      <c r="D251" s="2" t="s">
        <v>1271</v>
      </c>
      <c r="E251" s="2">
        <v>0</v>
      </c>
      <c r="F251" s="2"/>
      <c r="G251" s="3" t="s">
        <v>1300</v>
      </c>
      <c r="H251" s="3" t="s">
        <v>1301</v>
      </c>
      <c r="I251" s="3" t="s">
        <v>618</v>
      </c>
      <c r="J251" s="2" t="str">
        <f t="shared" ref="J251" si="747">CONCATENATE(IF(ISBLANK(V251),"-",V251),"/",IF(ISBLANK(Y251),"-",Y251),"/",IF(ISBLANK(AB251),"-",AB251),"/",IF(ISBLANK(AE251),"-",AE251),"/",IF(ISBLANK(AG251),"-",AG251))</f>
        <v>-/2019/-/-/-</v>
      </c>
      <c r="K251" s="2" t="str">
        <f t="shared" ref="K251" si="748">CONCATENATE(IF(ISBLANK(W251),"-",W251),"/",IF(ISBLANK(Z251),"-",Z251),"/",IF(ISBLANK(AC251),"-",AC251),"/",IF(ISBLANK(AF251),"-",AF251),"/",IF(ISBLANK(AH251),"-",AH251))</f>
        <v>-/2019/-/-/-</v>
      </c>
      <c r="L251" s="4"/>
      <c r="M251" s="2">
        <v>2020</v>
      </c>
      <c r="N251" s="2" t="str">
        <f t="shared" ref="N251:N252" si="749">CONCATENATE(IF(ISBLANK(U251),"-",U251),"/",IF(ISBLANK(X251),"-",X251),"/",IF(ISBLANK(AA251),"-",AA251),"/",IF(ISBLANK(AD251),"-",AD251))</f>
        <v>-/86/-/-</v>
      </c>
      <c r="O251" s="2" t="s">
        <v>1184</v>
      </c>
      <c r="P251" s="2" t="s">
        <v>1184</v>
      </c>
      <c r="Q251" s="3"/>
      <c r="R251" s="3"/>
      <c r="S251" s="6">
        <f t="shared" ref="S251" si="750">L251*E251</f>
        <v>0</v>
      </c>
      <c r="T251" s="7">
        <f t="shared" ref="T251" si="751">F251*L251</f>
        <v>0</v>
      </c>
      <c r="U251" s="3" t="s">
        <v>243</v>
      </c>
      <c r="X251">
        <v>86</v>
      </c>
      <c r="Y251">
        <v>2019</v>
      </c>
      <c r="Z251">
        <v>2019</v>
      </c>
      <c r="AA251" s="3"/>
      <c r="AB251" s="3"/>
      <c r="AC251" s="3"/>
      <c r="AE251" s="3"/>
      <c r="AF251" s="3"/>
      <c r="AG251" s="3"/>
      <c r="AH251" s="3"/>
      <c r="AI251">
        <f>VLOOKUP(C251,Koordinaten!$A:$C,2,FALSE)</f>
        <v>12.4853384</v>
      </c>
      <c r="AJ251">
        <f>VLOOKUP(C251,Koordinaten!$A:$C,3,FALSE)</f>
        <v>41.894801999999999</v>
      </c>
      <c r="AK251">
        <f>IF(ISBLANK($D251),VLOOKUP(C251,Koordinaten!$A:$C,2,FALSE),VLOOKUP($D251,Koordinaten!$F:$H,2,FALSE))</f>
        <v>9.0977537999999996</v>
      </c>
      <c r="AL251">
        <f>IF(ISBLANK($D251),VLOOKUP(C251,Koordinaten!$A:$C,3,FALSE),VLOOKUP($D251,Koordinaten!$F:$H,3,FALSE))</f>
        <v>40.061604000000003</v>
      </c>
      <c r="AM251" t="str">
        <f t="shared" si="565"/>
        <v>41,894802;12,4853384</v>
      </c>
      <c r="AN251" t="str">
        <f t="shared" si="566"/>
        <v>40,061604;9,0977538</v>
      </c>
      <c r="AO251">
        <f t="shared" si="599"/>
        <v>2019</v>
      </c>
    </row>
    <row r="252" spans="1:43" x14ac:dyDescent="0.15">
      <c r="A252" s="2" t="s">
        <v>42</v>
      </c>
      <c r="B252" s="22">
        <v>2015</v>
      </c>
      <c r="C252" s="2" t="s">
        <v>22</v>
      </c>
      <c r="D252" s="2" t="s">
        <v>1257</v>
      </c>
      <c r="E252" s="2">
        <v>2</v>
      </c>
      <c r="F252" s="2"/>
      <c r="G252" s="3" t="s">
        <v>1299</v>
      </c>
      <c r="H252" s="3" t="s">
        <v>466</v>
      </c>
      <c r="I252" s="3" t="s">
        <v>20</v>
      </c>
      <c r="J252" s="2" t="str">
        <f t="shared" ref="J252:K257" si="752">CONCATENATE(IF(ISBLANK(V252),"-",V252),"/",IF(ISBLANK(Y252),"-",Y252),"/",IF(ISBLANK(AB252),"-",AB252),"/",IF(ISBLANK(AE252),"-",AE252),"/",IF(ISBLANK(AG252),"-",AG252))</f>
        <v>-/-/-/-/-</v>
      </c>
      <c r="K252" s="2" t="str">
        <f t="shared" si="752"/>
        <v>-/-/-/-/-</v>
      </c>
      <c r="L252" s="4"/>
      <c r="M252" s="2">
        <v>2019</v>
      </c>
      <c r="N252" s="2" t="str">
        <f t="shared" si="749"/>
        <v>-/-/-/-</v>
      </c>
      <c r="O252" s="2" t="s">
        <v>444</v>
      </c>
      <c r="P252" s="2" t="s">
        <v>444</v>
      </c>
      <c r="Q252" s="3"/>
      <c r="R252" s="3"/>
      <c r="S252" s="6">
        <f t="shared" ref="S252" si="753">L252*E252</f>
        <v>0</v>
      </c>
      <c r="T252" s="7">
        <f t="shared" ref="T252" si="754">F252*L252</f>
        <v>0</v>
      </c>
      <c r="U252" s="3" t="s">
        <v>243</v>
      </c>
      <c r="X252" t="s">
        <v>243</v>
      </c>
      <c r="AA252" s="3"/>
      <c r="AB252" s="3"/>
      <c r="AC252" s="3"/>
      <c r="AE252" s="3"/>
      <c r="AF252" s="3"/>
      <c r="AG252" s="3"/>
      <c r="AH252" s="3"/>
      <c r="AI252">
        <f>VLOOKUP(C252,Koordinaten!$A:$C,2,FALSE)</f>
        <v>12.4853384</v>
      </c>
      <c r="AJ252">
        <f>VLOOKUP(C252,Koordinaten!$A:$C,3,FALSE)</f>
        <v>41.894801999999999</v>
      </c>
      <c r="AK252">
        <f>IF(ISBLANK($D252),VLOOKUP(C252,Koordinaten!$A:$C,2,FALSE),VLOOKUP($D252,Koordinaten!$F:$H,2,FALSE))</f>
        <v>11.2555757</v>
      </c>
      <c r="AL252">
        <f>IF(ISBLANK($D252),VLOOKUP(C252,Koordinaten!$A:$C,3,FALSE),VLOOKUP($D252,Koordinaten!$F:$H,3,FALSE))</f>
        <v>43.769871199999997</v>
      </c>
      <c r="AM252" t="str">
        <f t="shared" si="565"/>
        <v>41,894802;12,4853384</v>
      </c>
      <c r="AN252" t="str">
        <f t="shared" si="566"/>
        <v>43,7698712;11,2555757</v>
      </c>
      <c r="AO252">
        <f t="shared" si="599"/>
        <v>9999</v>
      </c>
    </row>
    <row r="253" spans="1:43" x14ac:dyDescent="0.15">
      <c r="A253" s="2" t="s">
        <v>42</v>
      </c>
      <c r="B253" s="22">
        <v>2017</v>
      </c>
      <c r="C253" s="2" t="s">
        <v>22</v>
      </c>
      <c r="D253" s="2" t="s">
        <v>1258</v>
      </c>
      <c r="E253" s="2">
        <v>1</v>
      </c>
      <c r="F253" s="2">
        <v>1</v>
      </c>
      <c r="G253" s="3" t="s">
        <v>1217</v>
      </c>
      <c r="H253" s="3" t="s">
        <v>1298</v>
      </c>
      <c r="I253" s="3" t="s">
        <v>20</v>
      </c>
      <c r="J253" s="2" t="str">
        <f t="shared" si="752"/>
        <v>-/-/-/-/-</v>
      </c>
      <c r="K253" s="2" t="str">
        <f t="shared" si="752"/>
        <v>-/-/-/-/-</v>
      </c>
      <c r="L253" s="4"/>
      <c r="M253" s="2">
        <v>2019</v>
      </c>
      <c r="N253" s="2" t="str">
        <f t="shared" ref="N253" si="755">CONCATENATE(IF(ISBLANK(U253),"-",U253),"/",IF(ISBLANK(X253),"-",X253),"/",IF(ISBLANK(AA253),"-",AA253),"/",IF(ISBLANK(AD253),"-",AD253))</f>
        <v>-/-/-/-</v>
      </c>
      <c r="O253" s="2" t="s">
        <v>1065</v>
      </c>
      <c r="P253" s="2" t="s">
        <v>1065</v>
      </c>
      <c r="Q253" s="3"/>
      <c r="R253" s="3"/>
      <c r="S253" s="6">
        <f t="shared" ref="S253" si="756">L253*E253</f>
        <v>0</v>
      </c>
      <c r="T253" s="7">
        <f t="shared" ref="T253" si="757">F253*L253</f>
        <v>0</v>
      </c>
      <c r="U253" s="3" t="s">
        <v>243</v>
      </c>
      <c r="X253" t="s">
        <v>243</v>
      </c>
      <c r="AA253" s="3"/>
      <c r="AB253" s="3"/>
      <c r="AC253" s="3"/>
      <c r="AE253" s="3"/>
      <c r="AF253" s="3"/>
      <c r="AG253" s="3"/>
      <c r="AH253" s="3"/>
      <c r="AI253">
        <f>VLOOKUP(C253,Koordinaten!$A:$C,2,FALSE)</f>
        <v>12.4853384</v>
      </c>
      <c r="AJ253">
        <f>VLOOKUP(C253,Koordinaten!$A:$C,3,FALSE)</f>
        <v>41.894801999999999</v>
      </c>
      <c r="AK253">
        <f>IF(ISBLANK($D253),VLOOKUP(C253,Koordinaten!$A:$C,2,FALSE),VLOOKUP($D253,Koordinaten!$F:$H,2,FALSE))</f>
        <v>11.354780099999999</v>
      </c>
      <c r="AL253">
        <f>IF(ISBLANK($D253),VLOOKUP(C253,Koordinaten!$A:$C,3,FALSE),VLOOKUP($D253,Koordinaten!$F:$H,3,FALSE))</f>
        <v>46.498112499999998</v>
      </c>
      <c r="AM253" t="str">
        <f t="shared" si="565"/>
        <v>41,894802;12,4853384</v>
      </c>
      <c r="AN253" t="str">
        <f t="shared" si="566"/>
        <v>46,4981125;11,3547801</v>
      </c>
      <c r="AO253">
        <f t="shared" si="599"/>
        <v>9999</v>
      </c>
      <c r="AP253" s="50">
        <v>44066</v>
      </c>
      <c r="AQ253">
        <v>8</v>
      </c>
    </row>
    <row r="254" spans="1:43" x14ac:dyDescent="0.15">
      <c r="A254" s="2" t="s">
        <v>42</v>
      </c>
      <c r="B254" s="22">
        <v>2013</v>
      </c>
      <c r="C254" s="2" t="s">
        <v>173</v>
      </c>
      <c r="D254" s="2" t="s">
        <v>1263</v>
      </c>
      <c r="E254" s="2">
        <v>1</v>
      </c>
      <c r="F254" s="2">
        <v>1</v>
      </c>
      <c r="G254" s="3" t="s">
        <v>1294</v>
      </c>
      <c r="H254" s="3" t="s">
        <v>1297</v>
      </c>
      <c r="I254" s="3" t="s">
        <v>20</v>
      </c>
      <c r="J254" s="2" t="str">
        <f t="shared" si="752"/>
        <v>-/-/-/-/-</v>
      </c>
      <c r="K254" s="2" t="str">
        <f t="shared" si="752"/>
        <v>-/-/-/-/-</v>
      </c>
      <c r="L254" s="4"/>
      <c r="M254" s="2">
        <v>2019</v>
      </c>
      <c r="N254" s="2" t="str">
        <f t="shared" ref="N254" si="758">CONCATENATE(IF(ISBLANK(U254),"-",U254),"/",IF(ISBLANK(X254),"-",X254),"/",IF(ISBLANK(AA254),"-",AA254),"/",IF(ISBLANK(AD254),"-",AD254))</f>
        <v>-/-/-/-</v>
      </c>
      <c r="O254" s="2" t="s">
        <v>1295</v>
      </c>
      <c r="P254" s="2" t="s">
        <v>1295</v>
      </c>
      <c r="Q254" s="3"/>
      <c r="R254" s="3"/>
      <c r="S254" s="6">
        <f t="shared" ref="S254" si="759">L254*E254</f>
        <v>0</v>
      </c>
      <c r="T254" s="7">
        <f t="shared" ref="T254" si="760">F254*L254</f>
        <v>0</v>
      </c>
      <c r="U254" s="3" t="s">
        <v>243</v>
      </c>
      <c r="X254" t="s">
        <v>243</v>
      </c>
      <c r="AA254" s="3"/>
      <c r="AB254" s="3"/>
      <c r="AC254" s="3"/>
      <c r="AE254" s="3"/>
      <c r="AF254" s="3"/>
      <c r="AG254" s="3"/>
      <c r="AH254" s="3"/>
      <c r="AI254">
        <f>VLOOKUP(C254,Koordinaten!$A:$C,2,FALSE)</f>
        <v>16.372504200000002</v>
      </c>
      <c r="AJ254">
        <f>VLOOKUP(C254,Koordinaten!$A:$C,3,FALSE)</f>
        <v>48.208353700000004</v>
      </c>
      <c r="AK254">
        <f>IF(ISBLANK($D254),VLOOKUP(C254,Koordinaten!$A:$C,2,FALSE),VLOOKUP($D254,Koordinaten!$F:$H,2,FALSE))</f>
        <v>16.416666599999999</v>
      </c>
      <c r="AL254">
        <f>IF(ISBLANK($D254),VLOOKUP(C254,Koordinaten!$A:$C,3,FALSE),VLOOKUP($D254,Koordinaten!$F:$H,3,FALSE))</f>
        <v>47.500000100000001</v>
      </c>
      <c r="AM254" t="str">
        <f t="shared" si="565"/>
        <v>48,2083537;16,3725042</v>
      </c>
      <c r="AN254" t="str">
        <f t="shared" si="566"/>
        <v>47,5000001;16,4166666</v>
      </c>
      <c r="AO254">
        <f t="shared" si="599"/>
        <v>9999</v>
      </c>
      <c r="AP254" s="50">
        <v>44066</v>
      </c>
      <c r="AQ254">
        <v>9</v>
      </c>
    </row>
    <row r="255" spans="1:43" x14ac:dyDescent="0.15">
      <c r="A255" s="2" t="s">
        <v>42</v>
      </c>
      <c r="B255" s="22">
        <v>2017</v>
      </c>
      <c r="C255" s="2" t="s">
        <v>173</v>
      </c>
      <c r="D255" s="2" t="s">
        <v>1263</v>
      </c>
      <c r="E255" s="2">
        <v>2</v>
      </c>
      <c r="F255" s="2"/>
      <c r="G255" s="3" t="s">
        <v>1294</v>
      </c>
      <c r="H255" s="3" t="s">
        <v>1296</v>
      </c>
      <c r="I255" s="3" t="s">
        <v>175</v>
      </c>
      <c r="J255" s="2" t="str">
        <f t="shared" si="752"/>
        <v>-/-/-/-/-</v>
      </c>
      <c r="K255" s="2" t="str">
        <f t="shared" si="752"/>
        <v>-/-/-/-/-</v>
      </c>
      <c r="L255" s="4"/>
      <c r="M255" s="2">
        <v>2019</v>
      </c>
      <c r="N255" s="2" t="str">
        <f t="shared" ref="N255" si="761">CONCATENATE(IF(ISBLANK(U255),"-",U255),"/",IF(ISBLANK(X255),"-",X255),"/",IF(ISBLANK(AA255),"-",AA255),"/",IF(ISBLANK(AD255),"-",AD255))</f>
        <v>-/-/-/-</v>
      </c>
      <c r="O255" s="2" t="s">
        <v>1295</v>
      </c>
      <c r="P255" s="2" t="s">
        <v>1295</v>
      </c>
      <c r="Q255" s="3"/>
      <c r="R255" s="3"/>
      <c r="S255" s="6">
        <f t="shared" ref="S255" si="762">L255*E255</f>
        <v>0</v>
      </c>
      <c r="T255" s="7">
        <f t="shared" ref="T255" si="763">F255*L255</f>
        <v>0</v>
      </c>
      <c r="U255" s="3" t="s">
        <v>243</v>
      </c>
      <c r="X255" t="s">
        <v>243</v>
      </c>
      <c r="AA255" s="3"/>
      <c r="AB255" s="3"/>
      <c r="AC255" s="3"/>
      <c r="AE255" s="3"/>
      <c r="AF255" s="3"/>
      <c r="AG255" s="3"/>
      <c r="AH255" s="3"/>
      <c r="AI255">
        <f>VLOOKUP(C255,Koordinaten!$A:$C,2,FALSE)</f>
        <v>16.372504200000002</v>
      </c>
      <c r="AJ255">
        <f>VLOOKUP(C255,Koordinaten!$A:$C,3,FALSE)</f>
        <v>48.208353700000004</v>
      </c>
      <c r="AK255">
        <f>IF(ISBLANK($D255),VLOOKUP(C255,Koordinaten!$A:$C,2,FALSE),VLOOKUP($D255,Koordinaten!$F:$H,2,FALSE))</f>
        <v>16.416666599999999</v>
      </c>
      <c r="AL255">
        <f>IF(ISBLANK($D255),VLOOKUP(C255,Koordinaten!$A:$C,3,FALSE),VLOOKUP($D255,Koordinaten!$F:$H,3,FALSE))</f>
        <v>47.500000100000001</v>
      </c>
      <c r="AM255" t="str">
        <f t="shared" si="565"/>
        <v>48,2083537;16,3725042</v>
      </c>
      <c r="AN255" t="str">
        <f t="shared" si="566"/>
        <v>47,5000001;16,4166666</v>
      </c>
      <c r="AO255">
        <f t="shared" si="599"/>
        <v>9999</v>
      </c>
      <c r="AP255" s="50">
        <v>44066</v>
      </c>
      <c r="AQ255" t="s">
        <v>1437</v>
      </c>
    </row>
    <row r="256" spans="1:43" x14ac:dyDescent="0.15">
      <c r="A256" s="2" t="s">
        <v>467</v>
      </c>
      <c r="B256" s="22">
        <v>2018</v>
      </c>
      <c r="C256" s="2" t="s">
        <v>173</v>
      </c>
      <c r="D256" s="2" t="s">
        <v>1263</v>
      </c>
      <c r="E256" s="2">
        <v>3</v>
      </c>
      <c r="F256" s="2"/>
      <c r="G256" s="3" t="s">
        <v>1294</v>
      </c>
      <c r="H256" s="3" t="s">
        <v>469</v>
      </c>
      <c r="I256" s="3" t="s">
        <v>20</v>
      </c>
      <c r="J256" s="2" t="str">
        <f t="shared" si="752"/>
        <v>-/-/-/-/-</v>
      </c>
      <c r="K256" s="2" t="str">
        <f t="shared" si="752"/>
        <v>-/-/-/-/-</v>
      </c>
      <c r="L256" s="4"/>
      <c r="M256" s="2">
        <v>2019</v>
      </c>
      <c r="N256" s="2" t="str">
        <f t="shared" ref="N256:N260" si="764">CONCATENATE(IF(ISBLANK(U256),"-",U256),"/",IF(ISBLANK(X256),"-",X256),"/",IF(ISBLANK(AA256),"-",AA256),"/",IF(ISBLANK(AD256),"-",AD256))</f>
        <v>-/-/-/-</v>
      </c>
      <c r="O256" s="2" t="s">
        <v>1295</v>
      </c>
      <c r="P256" s="2" t="s">
        <v>1295</v>
      </c>
      <c r="Q256" s="3"/>
      <c r="R256" s="3"/>
      <c r="S256" s="6">
        <f t="shared" ref="S256" si="765">L256*E256</f>
        <v>0</v>
      </c>
      <c r="T256" s="7">
        <f t="shared" ref="T256" si="766">F256*L256</f>
        <v>0</v>
      </c>
      <c r="U256" s="3" t="s">
        <v>243</v>
      </c>
      <c r="X256" t="s">
        <v>243</v>
      </c>
      <c r="AA256" s="3"/>
      <c r="AB256" s="3"/>
      <c r="AC256" s="3"/>
      <c r="AE256" s="3"/>
      <c r="AF256" s="3"/>
      <c r="AG256" s="3"/>
      <c r="AH256" s="3"/>
      <c r="AI256">
        <f>VLOOKUP(C256,Koordinaten!$A:$C,2,FALSE)</f>
        <v>16.372504200000002</v>
      </c>
      <c r="AJ256">
        <f>VLOOKUP(C256,Koordinaten!$A:$C,3,FALSE)</f>
        <v>48.208353700000004</v>
      </c>
      <c r="AK256">
        <f>IF(ISBLANK($D256),VLOOKUP(C256,Koordinaten!$A:$C,2,FALSE),VLOOKUP($D256,Koordinaten!$F:$H,2,FALSE))</f>
        <v>16.416666599999999</v>
      </c>
      <c r="AL256">
        <f>IF(ISBLANK($D256),VLOOKUP(C256,Koordinaten!$A:$C,3,FALSE),VLOOKUP($D256,Koordinaten!$F:$H,3,FALSE))</f>
        <v>47.500000100000001</v>
      </c>
      <c r="AM256" t="str">
        <f t="shared" si="565"/>
        <v>48,2083537;16,3725042</v>
      </c>
      <c r="AN256" t="str">
        <f t="shared" si="566"/>
        <v>47,5000001;16,4166666</v>
      </c>
      <c r="AO256">
        <f t="shared" si="599"/>
        <v>9999</v>
      </c>
    </row>
    <row r="257" spans="1:43" x14ac:dyDescent="0.15">
      <c r="A257" s="2" t="s">
        <v>1256</v>
      </c>
      <c r="B257" s="22">
        <v>2015</v>
      </c>
      <c r="C257" s="2" t="s">
        <v>22</v>
      </c>
      <c r="D257" s="2" t="s">
        <v>1257</v>
      </c>
      <c r="E257" s="2">
        <v>1</v>
      </c>
      <c r="F257" s="2"/>
      <c r="G257" s="73" t="s">
        <v>549</v>
      </c>
      <c r="H257" s="73" t="s">
        <v>658</v>
      </c>
      <c r="I257" s="3" t="s">
        <v>20</v>
      </c>
      <c r="J257" s="2" t="str">
        <f t="shared" si="752"/>
        <v>2017/2019/-/2019/-</v>
      </c>
      <c r="K257" s="2" t="str">
        <f t="shared" si="752"/>
        <v>2024/2033/-/2024/-</v>
      </c>
      <c r="L257" s="4"/>
      <c r="M257" s="2">
        <v>2019</v>
      </c>
      <c r="N257" s="2" t="str">
        <f t="shared" si="764"/>
        <v>89/93/-/88,2</v>
      </c>
      <c r="O257" s="2" t="s">
        <v>171</v>
      </c>
      <c r="P257" s="2" t="s">
        <v>451</v>
      </c>
      <c r="S257" s="6">
        <f t="shared" ref="S257:S321" si="767">L257*E257</f>
        <v>0</v>
      </c>
      <c r="T257" s="7">
        <f t="shared" ref="T257:T321" si="768">F257*L257</f>
        <v>0</v>
      </c>
      <c r="U257" s="3">
        <v>89</v>
      </c>
      <c r="V257">
        <v>2017</v>
      </c>
      <c r="W257">
        <v>2024</v>
      </c>
      <c r="X257">
        <v>93</v>
      </c>
      <c r="Y257">
        <v>2019</v>
      </c>
      <c r="Z257">
        <v>2033</v>
      </c>
      <c r="AA257" s="3"/>
      <c r="AB257" s="3"/>
      <c r="AC257" s="3"/>
      <c r="AD257" s="3">
        <v>88.2</v>
      </c>
      <c r="AE257" s="3">
        <v>2019</v>
      </c>
      <c r="AF257" s="3">
        <v>2024</v>
      </c>
      <c r="AG257" s="3"/>
      <c r="AH257" s="3"/>
      <c r="AI257">
        <f>VLOOKUP(C257,Koordinaten!$A:$C,2,FALSE)</f>
        <v>12.4853384</v>
      </c>
      <c r="AJ257">
        <f>VLOOKUP(C257,Koordinaten!$A:$C,3,FALSE)</f>
        <v>41.894801999999999</v>
      </c>
      <c r="AK257">
        <f>IF(ISBLANK($D257),VLOOKUP(C257,Koordinaten!$A:$C,2,FALSE),VLOOKUP($D257,Koordinaten!$F:$H,2,FALSE))</f>
        <v>11.2555757</v>
      </c>
      <c r="AL257">
        <f>IF(ISBLANK($D257),VLOOKUP(C257,Koordinaten!$A:$C,3,FALSE),VLOOKUP($D257,Koordinaten!$F:$H,3,FALSE))</f>
        <v>43.769871199999997</v>
      </c>
      <c r="AM257" t="str">
        <f t="shared" si="565"/>
        <v>41,894802;12,4853384</v>
      </c>
      <c r="AN257" t="str">
        <f t="shared" si="566"/>
        <v>43,7698712;11,2555757</v>
      </c>
      <c r="AO257">
        <f t="shared" si="599"/>
        <v>2024</v>
      </c>
      <c r="AP257" s="50">
        <v>44099</v>
      </c>
      <c r="AQ257" t="s">
        <v>1583</v>
      </c>
    </row>
    <row r="258" spans="1:43" x14ac:dyDescent="0.15">
      <c r="A258" s="2" t="s">
        <v>16</v>
      </c>
      <c r="B258" s="22">
        <v>2015</v>
      </c>
      <c r="C258" s="2" t="s">
        <v>22</v>
      </c>
      <c r="D258" s="2" t="s">
        <v>1258</v>
      </c>
      <c r="E258" s="2">
        <v>1</v>
      </c>
      <c r="F258" s="2"/>
      <c r="G258" s="2" t="s">
        <v>1061</v>
      </c>
      <c r="H258" s="3" t="s">
        <v>74</v>
      </c>
      <c r="I258" s="3" t="s">
        <v>20</v>
      </c>
      <c r="J258" s="2" t="str">
        <f t="shared" ref="J258:J262" si="769">CONCATENATE(IF(ISBLANK(V258),"-",V258),"/",IF(ISBLANK(Y258),"-",Y258),"/",IF(ISBLANK(AB258),"-",AB258),"/",IF(ISBLANK(AE258),"-",AE258),"/",IF(ISBLANK(AG258),"-",AG258))</f>
        <v>-/-/-/-/-</v>
      </c>
      <c r="K258" s="2" t="str">
        <f t="shared" ref="K258:K263" si="770">CONCATENATE(IF(ISBLANK(W258),"-",W258),"/",IF(ISBLANK(Z258),"-",Z258),"/",IF(ISBLANK(AC258),"-",AC258),"/",IF(ISBLANK(AF258),"-",AF258),"/",IF(ISBLANK(AH258),"-",AH258))</f>
        <v>-/-/-/-/-</v>
      </c>
      <c r="L258" s="4"/>
      <c r="M258" s="2">
        <v>2019</v>
      </c>
      <c r="N258" s="2" t="str">
        <f t="shared" si="764"/>
        <v>-/-/-/-</v>
      </c>
      <c r="O258" s="2" t="s">
        <v>171</v>
      </c>
      <c r="P258" s="2" t="s">
        <v>451</v>
      </c>
      <c r="S258" s="6">
        <f t="shared" si="767"/>
        <v>0</v>
      </c>
      <c r="T258" s="7">
        <f t="shared" si="768"/>
        <v>0</v>
      </c>
      <c r="U258" s="3" t="s">
        <v>243</v>
      </c>
      <c r="X258" t="s">
        <v>243</v>
      </c>
      <c r="AA258" s="3"/>
      <c r="AB258" s="3"/>
      <c r="AC258" s="3"/>
      <c r="AE258" s="3"/>
      <c r="AF258" s="3"/>
      <c r="AG258" s="3"/>
      <c r="AH258" s="3"/>
      <c r="AI258">
        <f>VLOOKUP(C258,Koordinaten!$A:$C,2,FALSE)</f>
        <v>12.4853384</v>
      </c>
      <c r="AJ258">
        <f>VLOOKUP(C258,Koordinaten!$A:$C,3,FALSE)</f>
        <v>41.894801999999999</v>
      </c>
      <c r="AK258">
        <f>IF(ISBLANK($D258),VLOOKUP(C258,Koordinaten!$A:$C,2,FALSE),VLOOKUP($D258,Koordinaten!$F:$H,2,FALSE))</f>
        <v>11.354780099999999</v>
      </c>
      <c r="AL258">
        <f>IF(ISBLANK($D258),VLOOKUP(C258,Koordinaten!$A:$C,3,FALSE),VLOOKUP($D258,Koordinaten!$F:$H,3,FALSE))</f>
        <v>46.498112499999998</v>
      </c>
      <c r="AM258" t="str">
        <f t="shared" si="565"/>
        <v>41,894802;12,4853384</v>
      </c>
      <c r="AN258" t="str">
        <f t="shared" si="566"/>
        <v>46,4981125;11,3547801</v>
      </c>
      <c r="AO258">
        <f t="shared" si="599"/>
        <v>9999</v>
      </c>
    </row>
    <row r="259" spans="1:43" x14ac:dyDescent="0.15">
      <c r="A259" s="2" t="s">
        <v>16</v>
      </c>
      <c r="B259" s="22">
        <v>2016</v>
      </c>
      <c r="C259" s="2" t="s">
        <v>22</v>
      </c>
      <c r="D259" s="2" t="s">
        <v>1258</v>
      </c>
      <c r="E259" s="2">
        <v>1</v>
      </c>
      <c r="F259" s="2">
        <v>1</v>
      </c>
      <c r="G259" s="3" t="s">
        <v>178</v>
      </c>
      <c r="H259" s="3" t="s">
        <v>179</v>
      </c>
      <c r="I259" s="3" t="s">
        <v>51</v>
      </c>
      <c r="J259" s="2" t="str">
        <f t="shared" si="769"/>
        <v>-/-/-/2020/-</v>
      </c>
      <c r="K259" s="2" t="str">
        <f t="shared" si="770"/>
        <v>-/-/-/2026/-</v>
      </c>
      <c r="L259" s="4"/>
      <c r="M259" s="2">
        <v>2019</v>
      </c>
      <c r="N259" s="2" t="str">
        <f t="shared" si="764"/>
        <v>-/-/-/92</v>
      </c>
      <c r="O259" s="2" t="s">
        <v>171</v>
      </c>
      <c r="P259" s="2" t="s">
        <v>451</v>
      </c>
      <c r="S259" s="6">
        <f t="shared" si="767"/>
        <v>0</v>
      </c>
      <c r="T259" s="7">
        <f t="shared" si="768"/>
        <v>0</v>
      </c>
      <c r="U259" s="3" t="s">
        <v>243</v>
      </c>
      <c r="X259" t="s">
        <v>243</v>
      </c>
      <c r="AA259" s="3"/>
      <c r="AB259" s="3"/>
      <c r="AC259" s="3"/>
      <c r="AD259" s="3">
        <v>92</v>
      </c>
      <c r="AE259" s="3">
        <v>2020</v>
      </c>
      <c r="AF259" s="3">
        <v>2026</v>
      </c>
      <c r="AG259" s="3"/>
      <c r="AH259" s="3"/>
      <c r="AI259">
        <f>VLOOKUP(C259,Koordinaten!$A:$C,2,FALSE)</f>
        <v>12.4853384</v>
      </c>
      <c r="AJ259">
        <f>VLOOKUP(C259,Koordinaten!$A:$C,3,FALSE)</f>
        <v>41.894801999999999</v>
      </c>
      <c r="AK259">
        <f>IF(ISBLANK($D259),VLOOKUP(C259,Koordinaten!$A:$C,2,FALSE),VLOOKUP($D259,Koordinaten!$F:$H,2,FALSE))</f>
        <v>11.354780099999999</v>
      </c>
      <c r="AL259">
        <f>IF(ISBLANK($D259),VLOOKUP(C259,Koordinaten!$A:$C,3,FALSE),VLOOKUP($D259,Koordinaten!$F:$H,3,FALSE))</f>
        <v>46.498112499999998</v>
      </c>
      <c r="AM259" t="str">
        <f t="shared" si="565"/>
        <v>41,894802;12,4853384</v>
      </c>
      <c r="AN259" t="str">
        <f t="shared" si="566"/>
        <v>46,4981125;11,3547801</v>
      </c>
      <c r="AO259">
        <f t="shared" si="599"/>
        <v>2026</v>
      </c>
      <c r="AP259" s="50">
        <v>44302</v>
      </c>
      <c r="AQ259" t="s">
        <v>1576</v>
      </c>
    </row>
    <row r="260" spans="1:43" x14ac:dyDescent="0.15">
      <c r="A260" s="2" t="s">
        <v>30</v>
      </c>
      <c r="B260" s="22"/>
      <c r="C260" s="2" t="s">
        <v>22</v>
      </c>
      <c r="D260" s="2" t="s">
        <v>1258</v>
      </c>
      <c r="E260" s="2">
        <v>1</v>
      </c>
      <c r="F260" s="2"/>
      <c r="G260" s="2" t="s">
        <v>1061</v>
      </c>
      <c r="H260" s="3" t="s">
        <v>172</v>
      </c>
      <c r="I260" s="3" t="s">
        <v>36</v>
      </c>
      <c r="J260" s="2" t="str">
        <f t="shared" si="769"/>
        <v>-/-/-/-/-</v>
      </c>
      <c r="K260" s="2" t="str">
        <f t="shared" si="770"/>
        <v>-/-/-/-/-</v>
      </c>
      <c r="L260" s="4"/>
      <c r="M260" s="2">
        <v>2019</v>
      </c>
      <c r="N260" s="2" t="str">
        <f t="shared" si="764"/>
        <v>-/-/-/-</v>
      </c>
      <c r="O260" s="2" t="s">
        <v>171</v>
      </c>
      <c r="P260" s="2" t="s">
        <v>451</v>
      </c>
      <c r="S260" s="6">
        <f t="shared" si="767"/>
        <v>0</v>
      </c>
      <c r="T260" s="7">
        <f t="shared" si="768"/>
        <v>0</v>
      </c>
      <c r="U260" s="3" t="s">
        <v>243</v>
      </c>
      <c r="X260" t="s">
        <v>243</v>
      </c>
      <c r="AA260" s="3"/>
      <c r="AB260" s="3"/>
      <c r="AC260" s="3"/>
      <c r="AE260" s="3"/>
      <c r="AF260" s="3"/>
      <c r="AG260" s="3"/>
      <c r="AH260" s="3"/>
      <c r="AI260">
        <f>VLOOKUP(C260,Koordinaten!$A:$C,2,FALSE)</f>
        <v>12.4853384</v>
      </c>
      <c r="AJ260">
        <f>VLOOKUP(C260,Koordinaten!$A:$C,3,FALSE)</f>
        <v>41.894801999999999</v>
      </c>
      <c r="AK260">
        <f>IF(ISBLANK($D260),VLOOKUP(C260,Koordinaten!$A:$C,2,FALSE),VLOOKUP($D260,Koordinaten!$F:$H,2,FALSE))</f>
        <v>11.354780099999999</v>
      </c>
      <c r="AL260">
        <f>IF(ISBLANK($D260),VLOOKUP(C260,Koordinaten!$A:$C,3,FALSE),VLOOKUP($D260,Koordinaten!$F:$H,3,FALSE))</f>
        <v>46.498112499999998</v>
      </c>
      <c r="AM260" t="str">
        <f t="shared" si="565"/>
        <v>41,894802;12,4853384</v>
      </c>
      <c r="AN260" t="str">
        <f t="shared" si="566"/>
        <v>46,4981125;11,3547801</v>
      </c>
      <c r="AO260">
        <f t="shared" si="599"/>
        <v>9999</v>
      </c>
    </row>
    <row r="261" spans="1:43" x14ac:dyDescent="0.15">
      <c r="A261" s="2" t="s">
        <v>42</v>
      </c>
      <c r="B261" s="22">
        <v>2017</v>
      </c>
      <c r="C261" s="2" t="s">
        <v>17</v>
      </c>
      <c r="D261" s="3" t="s">
        <v>1282</v>
      </c>
      <c r="E261" s="2">
        <v>24</v>
      </c>
      <c r="F261" s="2"/>
      <c r="G261" s="3" t="s">
        <v>18</v>
      </c>
      <c r="H261" s="3" t="s">
        <v>19</v>
      </c>
      <c r="I261" s="3" t="s">
        <v>20</v>
      </c>
      <c r="J261" s="2" t="str">
        <f t="shared" si="769"/>
        <v>-/-/-/-/-</v>
      </c>
      <c r="K261" s="2" t="str">
        <f t="shared" si="770"/>
        <v>-/-/-/-/-</v>
      </c>
      <c r="L261" s="4"/>
      <c r="N261" s="2" t="str">
        <f t="shared" ref="N261" si="771">CONCATENATE(IF(ISBLANK(U261),"-",U261),"/",IF(ISBLANK(X261),"-",X261),"/",IF(ISBLANK(AA261),"-",AA261),"/",IF(ISBLANK(AD261),"-",AD261))</f>
        <v>-/-/-/-</v>
      </c>
      <c r="O261" s="2" t="s">
        <v>183</v>
      </c>
      <c r="P261" s="2" t="s">
        <v>177</v>
      </c>
      <c r="Q261" s="3"/>
      <c r="R261" s="3"/>
      <c r="S261" s="6">
        <f t="shared" si="767"/>
        <v>0</v>
      </c>
      <c r="T261" s="7">
        <f t="shared" si="768"/>
        <v>0</v>
      </c>
      <c r="U261" s="3"/>
      <c r="V261" s="3"/>
      <c r="W261" s="3"/>
      <c r="X261" s="3"/>
      <c r="Y261" s="3"/>
      <c r="Z261" s="3"/>
      <c r="AA261" s="3"/>
      <c r="AB261" s="3"/>
      <c r="AC261" s="3"/>
      <c r="AE261" s="3"/>
      <c r="AF261" s="3"/>
      <c r="AG261" s="3"/>
      <c r="AH261" s="3"/>
      <c r="AI261">
        <f>VLOOKUP(C261,Koordinaten!$A:$C,2,FALSE)</f>
        <v>2.3514615999999999</v>
      </c>
      <c r="AJ261">
        <f>VLOOKUP(C261,Koordinaten!$A:$C,3,FALSE)</f>
        <v>48.856696900000003</v>
      </c>
      <c r="AK261">
        <f>IF(ISBLANK($D261),VLOOKUP(C261,Koordinaten!$A:$C,2,FALSE),VLOOKUP($D261,Koordinaten!$F:$H,2,FALSE))</f>
        <v>3.8968699999999998</v>
      </c>
      <c r="AL261">
        <f>IF(ISBLANK($D261),VLOOKUP(C261,Koordinaten!$A:$C,3,FALSE),VLOOKUP($D261,Koordinaten!$F:$H,3,FALSE))</f>
        <v>43.598500000000001</v>
      </c>
      <c r="AM261" t="str">
        <f t="shared" si="565"/>
        <v>48,8566969;2,3514616</v>
      </c>
      <c r="AN261" t="str">
        <f t="shared" si="566"/>
        <v>43,5985;3,89687</v>
      </c>
      <c r="AO261">
        <f t="shared" si="599"/>
        <v>9999</v>
      </c>
    </row>
    <row r="262" spans="1:43" x14ac:dyDescent="0.15">
      <c r="A262" s="2" t="s">
        <v>42</v>
      </c>
      <c r="B262" s="22">
        <v>2017</v>
      </c>
      <c r="C262" s="2" t="s">
        <v>17</v>
      </c>
      <c r="D262" s="3" t="s">
        <v>1282</v>
      </c>
      <c r="E262" s="2">
        <v>36</v>
      </c>
      <c r="F262" s="2"/>
      <c r="G262" s="3" t="s">
        <v>181</v>
      </c>
      <c r="H262" s="3" t="s">
        <v>181</v>
      </c>
      <c r="I262" s="3" t="s">
        <v>20</v>
      </c>
      <c r="J262" s="2" t="str">
        <f t="shared" si="769"/>
        <v>-/-/-/-/-</v>
      </c>
      <c r="K262" s="2" t="str">
        <f t="shared" si="770"/>
        <v>-/-/-/-/-</v>
      </c>
      <c r="L262" s="4"/>
      <c r="N262" s="2" t="str">
        <f t="shared" ref="N262" si="772">CONCATENATE(IF(ISBLANK(U262),"-",U262),"/",IF(ISBLANK(X262),"-",X262),"/",IF(ISBLANK(AA262),"-",AA262),"/",IF(ISBLANK(AD262),"-",AD262))</f>
        <v>-/-/-/-</v>
      </c>
      <c r="O262" s="2" t="s">
        <v>183</v>
      </c>
      <c r="P262" s="2" t="s">
        <v>177</v>
      </c>
      <c r="Q262" s="3"/>
      <c r="R262" s="3"/>
      <c r="S262" s="6">
        <f t="shared" si="767"/>
        <v>0</v>
      </c>
      <c r="T262" s="7">
        <f t="shared" si="768"/>
        <v>0</v>
      </c>
      <c r="U262" s="3"/>
      <c r="V262" s="3"/>
      <c r="W262" s="3"/>
      <c r="X262" s="3"/>
      <c r="Y262" s="3"/>
      <c r="Z262" s="3"/>
      <c r="AA262" s="3"/>
      <c r="AB262" s="3"/>
      <c r="AC262" s="3"/>
      <c r="AE262" s="3"/>
      <c r="AF262" s="3"/>
      <c r="AG262" s="3"/>
      <c r="AH262" s="3"/>
      <c r="AI262">
        <f>VLOOKUP(C262,Koordinaten!$A:$C,2,FALSE)</f>
        <v>2.3514615999999999</v>
      </c>
      <c r="AJ262">
        <f>VLOOKUP(C262,Koordinaten!$A:$C,3,FALSE)</f>
        <v>48.856696900000003</v>
      </c>
      <c r="AK262">
        <f>IF(ISBLANK($D262),VLOOKUP(C262,Koordinaten!$A:$C,2,FALSE),VLOOKUP($D262,Koordinaten!$F:$H,2,FALSE))</f>
        <v>3.8968699999999998</v>
      </c>
      <c r="AL262">
        <f>IF(ISBLANK($D262),VLOOKUP(C262,Koordinaten!$A:$C,3,FALSE),VLOOKUP($D262,Koordinaten!$F:$H,3,FALSE))</f>
        <v>43.598500000000001</v>
      </c>
      <c r="AM262" t="str">
        <f t="shared" ref="AM262:AM325" si="773">CONCATENATE(AJ262,";",AI262)</f>
        <v>48,8566969;2,3514616</v>
      </c>
      <c r="AN262" t="str">
        <f t="shared" ref="AN262:AN325" si="774">CONCATENATE(AL262,";",AK262)</f>
        <v>43,5985;3,89687</v>
      </c>
      <c r="AO262">
        <f t="shared" si="599"/>
        <v>9999</v>
      </c>
      <c r="AP262" s="50">
        <v>44066</v>
      </c>
      <c r="AQ262" t="s">
        <v>1437</v>
      </c>
    </row>
    <row r="263" spans="1:43" x14ac:dyDescent="0.15">
      <c r="A263" s="2" t="s">
        <v>30</v>
      </c>
      <c r="B263" s="22">
        <v>2015</v>
      </c>
      <c r="C263" s="2" t="s">
        <v>99</v>
      </c>
      <c r="D263" s="2" t="s">
        <v>1285</v>
      </c>
      <c r="E263" s="2">
        <v>1</v>
      </c>
      <c r="F263" s="2">
        <v>1</v>
      </c>
      <c r="G263" s="3" t="s">
        <v>1236</v>
      </c>
      <c r="H263" s="3" t="s">
        <v>1237</v>
      </c>
      <c r="I263" s="3" t="s">
        <v>32</v>
      </c>
      <c r="J263" s="2" t="str">
        <f>CONCATENATE(IF(ISBLANK(V263),"-",V263),"/",IF(ISBLANK(Y263),"-",Y263),"/",IF(ISBLANK(AB263),"-",AB263),"/",IF(ISBLANK(AE263),"-",AE263),"/",IF(ISBLANK(AG263),"-",AG263))</f>
        <v>2017/-/-/-/-</v>
      </c>
      <c r="K263" s="2" t="str">
        <f t="shared" si="770"/>
        <v>2028/-/-/-/-</v>
      </c>
      <c r="L263" s="4"/>
      <c r="M263" s="2">
        <v>2019</v>
      </c>
      <c r="N263" s="2" t="str">
        <f t="shared" ref="N263:N265" si="775">CONCATENATE(IF(ISBLANK(U263),"-",U263),"/",IF(ISBLANK(X263),"-",X263),"/",IF(ISBLANK(AA263),"-",AA263),"/",IF(ISBLANK(AD263),"-",AD263))</f>
        <v>92/-/-/-</v>
      </c>
      <c r="O263" s="2" t="s">
        <v>1238</v>
      </c>
      <c r="P263" s="2" t="s">
        <v>1239</v>
      </c>
      <c r="S263" s="6">
        <f t="shared" si="767"/>
        <v>0</v>
      </c>
      <c r="T263" s="7">
        <f t="shared" si="768"/>
        <v>0</v>
      </c>
      <c r="U263" s="3">
        <v>92</v>
      </c>
      <c r="V263">
        <v>2017</v>
      </c>
      <c r="W263">
        <v>2028</v>
      </c>
      <c r="X263" t="s">
        <v>243</v>
      </c>
      <c r="AA263" s="3"/>
      <c r="AB263" s="3"/>
      <c r="AC263" s="3"/>
      <c r="AE263" s="3"/>
      <c r="AF263" s="3"/>
      <c r="AG263" s="3"/>
      <c r="AH263" s="3"/>
      <c r="AI263">
        <f>VLOOKUP(C263,Koordinaten!$A:$C,2,FALSE)</f>
        <v>13.376935</v>
      </c>
      <c r="AJ263">
        <f>VLOOKUP(C263,Koordinaten!$A:$C,3,FALSE)</f>
        <v>52.516181000000003</v>
      </c>
      <c r="AK263">
        <f>IF(ISBLANK($D263),VLOOKUP(C263,Koordinaten!$A:$C,2,FALSE),VLOOKUP($D263,Koordinaten!$F:$H,2,FALSE))</f>
        <v>9.1909725000000009</v>
      </c>
      <c r="AL263">
        <f>IF(ISBLANK($D263),VLOOKUP(C263,Koordinaten!$A:$C,3,FALSE),VLOOKUP($D263,Koordinaten!$F:$H,3,FALSE))</f>
        <v>50.611853699999998</v>
      </c>
      <c r="AM263" t="str">
        <f t="shared" si="773"/>
        <v>52,516181;13,376935</v>
      </c>
      <c r="AN263" t="str">
        <f t="shared" si="774"/>
        <v>50,6118537;9,1909725</v>
      </c>
      <c r="AO263">
        <f t="shared" si="599"/>
        <v>2028</v>
      </c>
      <c r="AP263" s="50">
        <v>44065</v>
      </c>
      <c r="AQ263">
        <v>4</v>
      </c>
    </row>
    <row r="264" spans="1:43" x14ac:dyDescent="0.15">
      <c r="A264" s="2" t="s">
        <v>42</v>
      </c>
      <c r="B264" s="22">
        <v>2012</v>
      </c>
      <c r="C264" s="2" t="s">
        <v>22</v>
      </c>
      <c r="D264" s="2" t="s">
        <v>1261</v>
      </c>
      <c r="E264" s="2">
        <v>1</v>
      </c>
      <c r="F264" s="2">
        <v>1</v>
      </c>
      <c r="G264" s="3" t="s">
        <v>1234</v>
      </c>
      <c r="H264" s="3" t="s">
        <v>1235</v>
      </c>
      <c r="I264" s="3" t="s">
        <v>20</v>
      </c>
      <c r="J264" s="2" t="str">
        <f t="shared" ref="J264:J328" si="776">CONCATENATE(IF(ISBLANK(V264),"-",V264),"/",IF(ISBLANK(Y264),"-",Y264),"/",IF(ISBLANK(AB264),"-",AB264),"/",IF(ISBLANK(AE264),"-",AE264),"/",IF(ISBLANK(AG264),"-",AG264))</f>
        <v>-/2018/-/-/-</v>
      </c>
      <c r="K264" s="2" t="str">
        <f t="shared" ref="K264:K328" si="777">CONCATENATE(IF(ISBLANK(W264),"-",W264),"/",IF(ISBLANK(Z264),"-",Z264),"/",IF(ISBLANK(AC264),"-",AC264),"/",IF(ISBLANK(AF264),"-",AF264),"/",IF(ISBLANK(AH264),"-",AH264))</f>
        <v>-/2027/-/-/-</v>
      </c>
      <c r="L264" s="4"/>
      <c r="M264" s="2">
        <v>2019</v>
      </c>
      <c r="N264" s="2" t="str">
        <f t="shared" si="775"/>
        <v>-/92/-/-</v>
      </c>
      <c r="O264" s="2" t="s">
        <v>278</v>
      </c>
      <c r="P264" s="2" t="s">
        <v>1222</v>
      </c>
      <c r="S264" s="6">
        <f t="shared" si="767"/>
        <v>0</v>
      </c>
      <c r="T264" s="7">
        <f t="shared" si="768"/>
        <v>0</v>
      </c>
      <c r="U264" s="3" t="s">
        <v>243</v>
      </c>
      <c r="X264">
        <v>92</v>
      </c>
      <c r="Y264">
        <v>2018</v>
      </c>
      <c r="Z264">
        <v>2027</v>
      </c>
      <c r="AA264" s="3"/>
      <c r="AB264" s="3"/>
      <c r="AC264" s="3"/>
      <c r="AE264" s="3"/>
      <c r="AF264" s="3"/>
      <c r="AG264" s="3"/>
      <c r="AH264" s="3"/>
      <c r="AI264">
        <f>VLOOKUP(C264,Koordinaten!$A:$C,2,FALSE)</f>
        <v>12.4853384</v>
      </c>
      <c r="AJ264">
        <f>VLOOKUP(C264,Koordinaten!$A:$C,3,FALSE)</f>
        <v>41.894801999999999</v>
      </c>
      <c r="AK264">
        <f>IF(ISBLANK($D264),VLOOKUP(C264,Koordinaten!$A:$C,2,FALSE),VLOOKUP($D264,Koordinaten!$F:$H,2,FALSE))</f>
        <v>10.9924122</v>
      </c>
      <c r="AL264">
        <f>IF(ISBLANK($D264),VLOOKUP(C264,Koordinaten!$A:$C,3,FALSE),VLOOKUP($D264,Koordinaten!$F:$H,3,FALSE))</f>
        <v>45.438495799999998</v>
      </c>
      <c r="AM264" t="str">
        <f t="shared" si="773"/>
        <v>41,894802;12,4853384</v>
      </c>
      <c r="AN264" t="str">
        <f t="shared" si="774"/>
        <v>45,4384958;10,9924122</v>
      </c>
      <c r="AO264">
        <f t="shared" si="599"/>
        <v>2027</v>
      </c>
      <c r="AP264" s="50">
        <v>44066</v>
      </c>
      <c r="AQ264">
        <v>12</v>
      </c>
    </row>
    <row r="265" spans="1:43" x14ac:dyDescent="0.15">
      <c r="A265" s="2" t="s">
        <v>42</v>
      </c>
      <c r="B265" s="22">
        <v>2015</v>
      </c>
      <c r="C265" s="2" t="s">
        <v>22</v>
      </c>
      <c r="D265" s="2" t="s">
        <v>1259</v>
      </c>
      <c r="E265" s="2">
        <v>1</v>
      </c>
      <c r="F265" s="2">
        <v>1</v>
      </c>
      <c r="G265" s="3" t="s">
        <v>1232</v>
      </c>
      <c r="H265" s="3" t="s">
        <v>1233</v>
      </c>
      <c r="I265" s="3" t="s">
        <v>408</v>
      </c>
      <c r="J265" s="2" t="str">
        <f t="shared" si="776"/>
        <v>-/-/-/-/-</v>
      </c>
      <c r="K265" s="2" t="str">
        <f t="shared" si="777"/>
        <v>-/-/-/-/-</v>
      </c>
      <c r="L265" s="4"/>
      <c r="M265" s="2">
        <v>2019</v>
      </c>
      <c r="N265" s="2" t="str">
        <f t="shared" si="775"/>
        <v>-/-/-/-</v>
      </c>
      <c r="O265" s="2" t="s">
        <v>278</v>
      </c>
      <c r="P265" s="2" t="s">
        <v>1222</v>
      </c>
      <c r="S265" s="6">
        <f t="shared" si="767"/>
        <v>0</v>
      </c>
      <c r="T265" s="7">
        <f t="shared" si="768"/>
        <v>0</v>
      </c>
      <c r="U265" s="3" t="s">
        <v>243</v>
      </c>
      <c r="X265" t="s">
        <v>243</v>
      </c>
      <c r="AA265" s="3"/>
      <c r="AB265" s="3"/>
      <c r="AC265" s="3"/>
      <c r="AE265" s="3"/>
      <c r="AF265" s="3"/>
      <c r="AG265" s="3"/>
      <c r="AH265" s="3"/>
      <c r="AI265">
        <f>VLOOKUP(C265,Koordinaten!$A:$C,2,FALSE)</f>
        <v>12.4853384</v>
      </c>
      <c r="AJ265">
        <f>VLOOKUP(C265,Koordinaten!$A:$C,3,FALSE)</f>
        <v>41.894801999999999</v>
      </c>
      <c r="AK265">
        <f>IF(ISBLANK($D265),VLOOKUP(C265,Koordinaten!$A:$C,2,FALSE),VLOOKUP($D265,Koordinaten!$F:$H,2,FALSE))</f>
        <v>11.125760100000001</v>
      </c>
      <c r="AL265">
        <f>IF(ISBLANK($D265),VLOOKUP(C265,Koordinaten!$A:$C,3,FALSE),VLOOKUP($D265,Koordinaten!$F:$H,3,FALSE))</f>
        <v>46.066422799999998</v>
      </c>
      <c r="AM265" t="str">
        <f t="shared" si="773"/>
        <v>41,894802;12,4853384</v>
      </c>
      <c r="AN265" t="str">
        <f t="shared" si="774"/>
        <v>46,0664228;11,1257601</v>
      </c>
      <c r="AO265">
        <f t="shared" si="599"/>
        <v>9999</v>
      </c>
      <c r="AP265" s="50">
        <v>44066</v>
      </c>
      <c r="AQ265">
        <v>12</v>
      </c>
    </row>
    <row r="266" spans="1:43" x14ac:dyDescent="0.15">
      <c r="A266" s="2" t="s">
        <v>42</v>
      </c>
      <c r="B266" s="22">
        <v>2015</v>
      </c>
      <c r="C266" s="2" t="s">
        <v>22</v>
      </c>
      <c r="D266" s="2" t="s">
        <v>1259</v>
      </c>
      <c r="E266" s="2">
        <v>1</v>
      </c>
      <c r="F266" s="2">
        <v>1</v>
      </c>
      <c r="G266" s="3" t="s">
        <v>108</v>
      </c>
      <c r="H266" s="3" t="s">
        <v>289</v>
      </c>
      <c r="I266" s="3" t="s">
        <v>289</v>
      </c>
      <c r="J266" s="2" t="str">
        <f t="shared" si="776"/>
        <v>-/-/-/2021/-</v>
      </c>
      <c r="K266" s="2" t="str">
        <f t="shared" si="777"/>
        <v>-/-/-/2030/-</v>
      </c>
      <c r="L266" s="4"/>
      <c r="M266" s="2">
        <v>2019</v>
      </c>
      <c r="N266" s="2" t="str">
        <f t="shared" ref="N266" si="778">CONCATENATE(IF(ISBLANK(U266),"-",U266),"/",IF(ISBLANK(X266),"-",X266),"/",IF(ISBLANK(AA266),"-",AA266),"/",IF(ISBLANK(AD266),"-",AD266))</f>
        <v>-/-/-/90</v>
      </c>
      <c r="O266" s="2" t="s">
        <v>278</v>
      </c>
      <c r="P266" s="2" t="s">
        <v>1222</v>
      </c>
      <c r="S266" s="6">
        <f t="shared" si="767"/>
        <v>0</v>
      </c>
      <c r="T266" s="7">
        <f t="shared" si="768"/>
        <v>0</v>
      </c>
      <c r="U266" s="3" t="s">
        <v>243</v>
      </c>
      <c r="X266" t="s">
        <v>243</v>
      </c>
      <c r="AA266" s="3"/>
      <c r="AB266" s="3"/>
      <c r="AC266" s="3"/>
      <c r="AD266" s="3">
        <v>90</v>
      </c>
      <c r="AE266" s="3">
        <v>2021</v>
      </c>
      <c r="AF266" s="3">
        <v>2030</v>
      </c>
      <c r="AG266" s="3"/>
      <c r="AH266" s="3"/>
      <c r="AI266">
        <f>VLOOKUP(C266,Koordinaten!$A:$C,2,FALSE)</f>
        <v>12.4853384</v>
      </c>
      <c r="AJ266">
        <f>VLOOKUP(C266,Koordinaten!$A:$C,3,FALSE)</f>
        <v>41.894801999999999</v>
      </c>
      <c r="AK266">
        <f>IF(ISBLANK($D266),VLOOKUP(C266,Koordinaten!$A:$C,2,FALSE),VLOOKUP($D266,Koordinaten!$F:$H,2,FALSE))</f>
        <v>11.125760100000001</v>
      </c>
      <c r="AL266">
        <f>IF(ISBLANK($D266),VLOOKUP(C266,Koordinaten!$A:$C,3,FALSE),VLOOKUP($D266,Koordinaten!$F:$H,3,FALSE))</f>
        <v>46.066422799999998</v>
      </c>
      <c r="AM266" t="str">
        <f t="shared" si="773"/>
        <v>41,894802;12,4853384</v>
      </c>
      <c r="AN266" t="str">
        <f t="shared" si="774"/>
        <v>46,0664228;11,1257601</v>
      </c>
      <c r="AO266">
        <f t="shared" si="599"/>
        <v>2030</v>
      </c>
      <c r="AP266" s="50">
        <v>44066</v>
      </c>
      <c r="AQ266">
        <v>13</v>
      </c>
    </row>
    <row r="267" spans="1:43" x14ac:dyDescent="0.15">
      <c r="A267" s="2" t="s">
        <v>16</v>
      </c>
      <c r="B267" s="22">
        <v>2015</v>
      </c>
      <c r="C267" s="2" t="s">
        <v>22</v>
      </c>
      <c r="D267" s="2" t="s">
        <v>1259</v>
      </c>
      <c r="E267" s="2">
        <v>1</v>
      </c>
      <c r="F267" s="2"/>
      <c r="G267" s="3" t="s">
        <v>108</v>
      </c>
      <c r="H267" s="3" t="s">
        <v>108</v>
      </c>
      <c r="I267" s="3" t="s">
        <v>20</v>
      </c>
      <c r="J267" s="2" t="str">
        <f t="shared" si="776"/>
        <v>-/-/-/-/-</v>
      </c>
      <c r="K267" s="2" t="str">
        <f t="shared" si="777"/>
        <v>-/-/-/-/-</v>
      </c>
      <c r="L267" s="4"/>
      <c r="M267" s="2">
        <v>2019</v>
      </c>
      <c r="N267" s="2" t="str">
        <f t="shared" ref="N267:N273" si="779">CONCATENATE(IF(ISBLANK(U267),"-",U267),"/",IF(ISBLANK(X267),"-",X267),"/",IF(ISBLANK(AA267),"-",AA267),"/",IF(ISBLANK(AD267),"-",AD267))</f>
        <v>-/-/-/-</v>
      </c>
      <c r="O267" s="2" t="s">
        <v>1309</v>
      </c>
      <c r="P267" s="2" t="s">
        <v>1222</v>
      </c>
      <c r="S267" s="6">
        <f t="shared" si="767"/>
        <v>0</v>
      </c>
      <c r="T267" s="7">
        <f t="shared" si="768"/>
        <v>0</v>
      </c>
      <c r="U267" s="3" t="s">
        <v>243</v>
      </c>
      <c r="X267" t="s">
        <v>243</v>
      </c>
      <c r="AA267" s="3"/>
      <c r="AB267" s="3"/>
      <c r="AC267" s="3"/>
      <c r="AE267" s="3"/>
      <c r="AF267" s="3"/>
      <c r="AG267" s="3"/>
      <c r="AH267" s="3"/>
      <c r="AI267">
        <f>VLOOKUP(C267,Koordinaten!$A:$C,2,FALSE)</f>
        <v>12.4853384</v>
      </c>
      <c r="AJ267">
        <f>VLOOKUP(C267,Koordinaten!$A:$C,3,FALSE)</f>
        <v>41.894801999999999</v>
      </c>
      <c r="AK267">
        <f>IF(ISBLANK($D267),VLOOKUP(C267,Koordinaten!$A:$C,2,FALSE),VLOOKUP($D267,Koordinaten!$F:$H,2,FALSE))</f>
        <v>11.125760100000001</v>
      </c>
      <c r="AL267">
        <f>IF(ISBLANK($D267),VLOOKUP(C267,Koordinaten!$A:$C,3,FALSE),VLOOKUP($D267,Koordinaten!$F:$H,3,FALSE))</f>
        <v>46.066422799999998</v>
      </c>
      <c r="AM267" t="str">
        <f t="shared" si="773"/>
        <v>41,894802;12,4853384</v>
      </c>
      <c r="AN267" t="str">
        <f t="shared" si="774"/>
        <v>46,0664228;11,1257601</v>
      </c>
      <c r="AO267">
        <f t="shared" si="599"/>
        <v>9999</v>
      </c>
    </row>
    <row r="268" spans="1:43" x14ac:dyDescent="0.15">
      <c r="A268" s="2" t="s">
        <v>37</v>
      </c>
      <c r="B268" s="22">
        <v>2013</v>
      </c>
      <c r="C268" s="2" t="s">
        <v>22</v>
      </c>
      <c r="D268" s="2" t="s">
        <v>1258</v>
      </c>
      <c r="E268" s="2">
        <v>6</v>
      </c>
      <c r="F268" s="2">
        <v>2</v>
      </c>
      <c r="G268" s="2" t="s">
        <v>1061</v>
      </c>
      <c r="H268" s="3" t="s">
        <v>228</v>
      </c>
      <c r="I268" s="3" t="s">
        <v>229</v>
      </c>
      <c r="J268" s="2" t="str">
        <f t="shared" si="776"/>
        <v>-/-/-/-/-</v>
      </c>
      <c r="K268" s="2" t="str">
        <f t="shared" si="777"/>
        <v>-/-/-/-/-</v>
      </c>
      <c r="L268" s="4"/>
      <c r="M268" s="2">
        <v>2019</v>
      </c>
      <c r="N268" s="2" t="str">
        <f t="shared" ref="N268" si="780">CONCATENATE(IF(ISBLANK(U268),"-",U268),"/",IF(ISBLANK(X268),"-",X268),"/",IF(ISBLANK(AA268),"-",AA268),"/",IF(ISBLANK(AD268),"-",AD268))</f>
        <v>-/-/-/-</v>
      </c>
      <c r="O268" s="2" t="s">
        <v>63</v>
      </c>
      <c r="P268" s="2" t="s">
        <v>1222</v>
      </c>
      <c r="S268" s="6">
        <f t="shared" si="767"/>
        <v>0</v>
      </c>
      <c r="T268" s="7">
        <f t="shared" si="768"/>
        <v>0</v>
      </c>
      <c r="U268" s="3"/>
      <c r="AA268" s="3"/>
      <c r="AB268" s="3"/>
      <c r="AC268" s="3"/>
      <c r="AE268" s="3"/>
      <c r="AF268" s="3"/>
      <c r="AG268" s="3"/>
      <c r="AH268" s="3"/>
      <c r="AI268">
        <f>VLOOKUP(C268,Koordinaten!$A:$C,2,FALSE)</f>
        <v>12.4853384</v>
      </c>
      <c r="AJ268">
        <f>VLOOKUP(C268,Koordinaten!$A:$C,3,FALSE)</f>
        <v>41.894801999999999</v>
      </c>
      <c r="AK268">
        <f>IF(ISBLANK($D268),VLOOKUP(C268,Koordinaten!$A:$C,2,FALSE),VLOOKUP($D268,Koordinaten!$F:$H,2,FALSE))</f>
        <v>11.354780099999999</v>
      </c>
      <c r="AL268">
        <f>IF(ISBLANK($D268),VLOOKUP(C268,Koordinaten!$A:$C,3,FALSE),VLOOKUP($D268,Koordinaten!$F:$H,3,FALSE))</f>
        <v>46.498112499999998</v>
      </c>
      <c r="AM268" t="str">
        <f t="shared" si="773"/>
        <v>41,894802;12,4853384</v>
      </c>
      <c r="AN268" t="str">
        <f t="shared" si="774"/>
        <v>46,4981125;11,3547801</v>
      </c>
      <c r="AO268">
        <f t="shared" si="599"/>
        <v>9999</v>
      </c>
      <c r="AP268" s="50">
        <v>44107</v>
      </c>
      <c r="AQ268" t="s">
        <v>1437</v>
      </c>
    </row>
    <row r="269" spans="1:43" x14ac:dyDescent="0.15">
      <c r="A269" s="2" t="s">
        <v>30</v>
      </c>
      <c r="B269" s="22">
        <v>2018</v>
      </c>
      <c r="C269" s="2" t="s">
        <v>22</v>
      </c>
      <c r="D269" s="2" t="s">
        <v>1258</v>
      </c>
      <c r="E269" s="2">
        <v>0</v>
      </c>
      <c r="F269" s="2"/>
      <c r="G269" s="2" t="s">
        <v>1061</v>
      </c>
      <c r="H269" s="3" t="s">
        <v>1231</v>
      </c>
      <c r="I269" s="3" t="s">
        <v>41</v>
      </c>
      <c r="J269" s="2" t="str">
        <f t="shared" si="776"/>
        <v>-/-/-/-/-</v>
      </c>
      <c r="K269" s="2" t="str">
        <f t="shared" si="777"/>
        <v>-/-/-/-/-</v>
      </c>
      <c r="L269" s="4"/>
      <c r="M269" s="2">
        <v>2019</v>
      </c>
      <c r="N269" s="2" t="str">
        <f t="shared" si="779"/>
        <v>-/-/-/-</v>
      </c>
      <c r="O269" s="2" t="s">
        <v>63</v>
      </c>
      <c r="P269" s="2" t="s">
        <v>1222</v>
      </c>
      <c r="S269" s="6">
        <f t="shared" si="767"/>
        <v>0</v>
      </c>
      <c r="T269" s="7">
        <f t="shared" si="768"/>
        <v>0</v>
      </c>
      <c r="U269" s="3" t="s">
        <v>243</v>
      </c>
      <c r="X269" t="s">
        <v>243</v>
      </c>
      <c r="AA269" s="3"/>
      <c r="AB269" s="3"/>
      <c r="AC269" s="3"/>
      <c r="AE269" s="3"/>
      <c r="AF269" s="3"/>
      <c r="AG269" s="3"/>
      <c r="AH269" s="3"/>
      <c r="AI269">
        <f>VLOOKUP(C269,Koordinaten!$A:$C,2,FALSE)</f>
        <v>12.4853384</v>
      </c>
      <c r="AJ269">
        <f>VLOOKUP(C269,Koordinaten!$A:$C,3,FALSE)</f>
        <v>41.894801999999999</v>
      </c>
      <c r="AK269">
        <f>IF(ISBLANK($D269),VLOOKUP(C269,Koordinaten!$A:$C,2,FALSE),VLOOKUP($D269,Koordinaten!$F:$H,2,FALSE))</f>
        <v>11.354780099999999</v>
      </c>
      <c r="AL269">
        <f>IF(ISBLANK($D269),VLOOKUP(C269,Koordinaten!$A:$C,3,FALSE),VLOOKUP($D269,Koordinaten!$F:$H,3,FALSE))</f>
        <v>46.498112499999998</v>
      </c>
      <c r="AM269" t="str">
        <f t="shared" si="773"/>
        <v>41,894802;12,4853384</v>
      </c>
      <c r="AN269" t="str">
        <f t="shared" si="774"/>
        <v>46,4981125;11,3547801</v>
      </c>
      <c r="AO269">
        <f t="shared" si="599"/>
        <v>9999</v>
      </c>
    </row>
    <row r="270" spans="1:43" x14ac:dyDescent="0.15">
      <c r="A270" s="2" t="s">
        <v>42</v>
      </c>
      <c r="B270" s="22">
        <v>2016</v>
      </c>
      <c r="C270" s="2" t="s">
        <v>22</v>
      </c>
      <c r="D270" s="2" t="s">
        <v>1258</v>
      </c>
      <c r="E270" s="2">
        <v>3</v>
      </c>
      <c r="F270" s="2"/>
      <c r="G270" s="2" t="s">
        <v>1061</v>
      </c>
      <c r="H270" s="3" t="s">
        <v>353</v>
      </c>
      <c r="I270" s="3" t="s">
        <v>69</v>
      </c>
      <c r="J270" s="2" t="str">
        <f t="shared" si="776"/>
        <v>-/-/-/-/-</v>
      </c>
      <c r="K270" s="2" t="str">
        <f t="shared" si="777"/>
        <v>-/-/-/-/-</v>
      </c>
      <c r="L270" s="4"/>
      <c r="M270" s="2">
        <v>2019</v>
      </c>
      <c r="N270" s="2" t="str">
        <f t="shared" si="779"/>
        <v>-/-/-/-</v>
      </c>
      <c r="O270" s="2" t="s">
        <v>63</v>
      </c>
      <c r="P270" s="2" t="s">
        <v>1222</v>
      </c>
      <c r="S270" s="6">
        <f t="shared" si="767"/>
        <v>0</v>
      </c>
      <c r="T270" s="7">
        <f t="shared" si="768"/>
        <v>0</v>
      </c>
      <c r="U270" s="3" t="s">
        <v>243</v>
      </c>
      <c r="X270" t="s">
        <v>243</v>
      </c>
      <c r="AA270" s="3"/>
      <c r="AB270" s="3"/>
      <c r="AC270" s="3"/>
      <c r="AE270" s="3"/>
      <c r="AF270" s="3"/>
      <c r="AG270" s="3"/>
      <c r="AH270" s="3"/>
      <c r="AI270">
        <f>VLOOKUP(C270,Koordinaten!$A:$C,2,FALSE)</f>
        <v>12.4853384</v>
      </c>
      <c r="AJ270">
        <f>VLOOKUP(C270,Koordinaten!$A:$C,3,FALSE)</f>
        <v>41.894801999999999</v>
      </c>
      <c r="AK270">
        <f>IF(ISBLANK($D270),VLOOKUP(C270,Koordinaten!$A:$C,2,FALSE),VLOOKUP($D270,Koordinaten!$F:$H,2,FALSE))</f>
        <v>11.354780099999999</v>
      </c>
      <c r="AL270">
        <f>IF(ISBLANK($D270),VLOOKUP(C270,Koordinaten!$A:$C,3,FALSE),VLOOKUP($D270,Koordinaten!$F:$H,3,FALSE))</f>
        <v>46.498112499999998</v>
      </c>
      <c r="AM270" t="str">
        <f t="shared" si="773"/>
        <v>41,894802;12,4853384</v>
      </c>
      <c r="AN270" t="str">
        <f t="shared" si="774"/>
        <v>46,4981125;11,3547801</v>
      </c>
      <c r="AO270">
        <f t="shared" si="599"/>
        <v>9999</v>
      </c>
      <c r="AP270" s="50">
        <v>44065</v>
      </c>
      <c r="AQ270" t="s">
        <v>1437</v>
      </c>
    </row>
    <row r="271" spans="1:43" x14ac:dyDescent="0.15">
      <c r="A271" s="2" t="s">
        <v>42</v>
      </c>
      <c r="B271" s="22">
        <v>2016</v>
      </c>
      <c r="C271" s="2" t="s">
        <v>22</v>
      </c>
      <c r="D271" s="2" t="s">
        <v>1258</v>
      </c>
      <c r="E271" s="2">
        <v>3</v>
      </c>
      <c r="F271" s="2">
        <v>3</v>
      </c>
      <c r="G271" s="2" t="s">
        <v>1061</v>
      </c>
      <c r="H271" s="3" t="s">
        <v>73</v>
      </c>
      <c r="I271" s="3" t="s">
        <v>51</v>
      </c>
      <c r="J271" s="2" t="str">
        <f t="shared" si="776"/>
        <v>-/-/-/-/-</v>
      </c>
      <c r="K271" s="2" t="str">
        <f t="shared" si="777"/>
        <v>-/-/-/-/-</v>
      </c>
      <c r="L271" s="4"/>
      <c r="M271" s="2">
        <v>2019</v>
      </c>
      <c r="N271" s="2" t="str">
        <f t="shared" si="779"/>
        <v>-/-/-/-</v>
      </c>
      <c r="O271" s="2" t="s">
        <v>63</v>
      </c>
      <c r="P271" s="2" t="s">
        <v>1222</v>
      </c>
      <c r="S271" s="6">
        <f t="shared" si="767"/>
        <v>0</v>
      </c>
      <c r="T271" s="7">
        <f t="shared" si="768"/>
        <v>0</v>
      </c>
      <c r="U271" s="3" t="s">
        <v>243</v>
      </c>
      <c r="X271" t="s">
        <v>243</v>
      </c>
      <c r="AA271" s="3"/>
      <c r="AB271" s="3"/>
      <c r="AC271" s="3"/>
      <c r="AE271" s="3"/>
      <c r="AF271" s="3"/>
      <c r="AG271" s="3"/>
      <c r="AH271" s="3"/>
      <c r="AI271">
        <f>VLOOKUP(C271,Koordinaten!$A:$C,2,FALSE)</f>
        <v>12.4853384</v>
      </c>
      <c r="AJ271">
        <f>VLOOKUP(C271,Koordinaten!$A:$C,3,FALSE)</f>
        <v>41.894801999999999</v>
      </c>
      <c r="AK271">
        <f>IF(ISBLANK($D271),VLOOKUP(C271,Koordinaten!$A:$C,2,FALSE),VLOOKUP($D271,Koordinaten!$F:$H,2,FALSE))</f>
        <v>11.354780099999999</v>
      </c>
      <c r="AL271">
        <f>IF(ISBLANK($D271),VLOOKUP(C271,Koordinaten!$A:$C,3,FALSE),VLOOKUP($D271,Koordinaten!$F:$H,3,FALSE))</f>
        <v>46.498112499999998</v>
      </c>
      <c r="AM271" t="str">
        <f t="shared" si="773"/>
        <v>41,894802;12,4853384</v>
      </c>
      <c r="AN271" t="str">
        <f t="shared" si="774"/>
        <v>46,4981125;11,3547801</v>
      </c>
      <c r="AO271">
        <f t="shared" si="599"/>
        <v>9999</v>
      </c>
      <c r="AP271" s="50">
        <v>44065</v>
      </c>
      <c r="AQ271" t="s">
        <v>1437</v>
      </c>
    </row>
    <row r="272" spans="1:43" x14ac:dyDescent="0.15">
      <c r="A272" s="2" t="s">
        <v>30</v>
      </c>
      <c r="B272" s="22">
        <v>2018</v>
      </c>
      <c r="C272" s="2" t="s">
        <v>22</v>
      </c>
      <c r="D272" s="2" t="s">
        <v>1258</v>
      </c>
      <c r="E272" s="2">
        <v>2</v>
      </c>
      <c r="F272" s="2">
        <v>2</v>
      </c>
      <c r="G272" s="2" t="s">
        <v>1061</v>
      </c>
      <c r="H272" s="3" t="s">
        <v>172</v>
      </c>
      <c r="I272" s="3" t="s">
        <v>58</v>
      </c>
      <c r="J272" s="2" t="str">
        <f t="shared" si="776"/>
        <v>2020/-/-/-/-</v>
      </c>
      <c r="K272" s="2" t="str">
        <f t="shared" si="777"/>
        <v>2026/-/-/-/-</v>
      </c>
      <c r="L272" s="4"/>
      <c r="M272" s="2">
        <v>2019</v>
      </c>
      <c r="N272" s="2" t="str">
        <f t="shared" si="779"/>
        <v>93/-/-/91,5</v>
      </c>
      <c r="O272" s="2" t="s">
        <v>63</v>
      </c>
      <c r="P272" s="2" t="s">
        <v>1222</v>
      </c>
      <c r="S272" s="6">
        <f t="shared" si="767"/>
        <v>0</v>
      </c>
      <c r="T272" s="7">
        <f t="shared" si="768"/>
        <v>0</v>
      </c>
      <c r="U272" s="3">
        <v>93</v>
      </c>
      <c r="V272">
        <v>2020</v>
      </c>
      <c r="W272">
        <v>2026</v>
      </c>
      <c r="X272" t="s">
        <v>243</v>
      </c>
      <c r="AA272" s="3"/>
      <c r="AB272" s="3"/>
      <c r="AC272" s="3"/>
      <c r="AD272" s="3">
        <v>91.5</v>
      </c>
      <c r="AE272" s="3"/>
      <c r="AF272" s="3"/>
      <c r="AG272" s="3"/>
      <c r="AH272" s="3"/>
      <c r="AI272">
        <f>VLOOKUP(C272,Koordinaten!$A:$C,2,FALSE)</f>
        <v>12.4853384</v>
      </c>
      <c r="AJ272">
        <f>VLOOKUP(C272,Koordinaten!$A:$C,3,FALSE)</f>
        <v>41.894801999999999</v>
      </c>
      <c r="AK272">
        <f>IF(ISBLANK($D272),VLOOKUP(C272,Koordinaten!$A:$C,2,FALSE),VLOOKUP($D272,Koordinaten!$F:$H,2,FALSE))</f>
        <v>11.354780099999999</v>
      </c>
      <c r="AL272">
        <f>IF(ISBLANK($D272),VLOOKUP(C272,Koordinaten!$A:$C,3,FALSE),VLOOKUP($D272,Koordinaten!$F:$H,3,FALSE))</f>
        <v>46.498112499999998</v>
      </c>
      <c r="AM272" t="str">
        <f t="shared" si="773"/>
        <v>41,894802;12,4853384</v>
      </c>
      <c r="AN272" t="str">
        <f t="shared" si="774"/>
        <v>46,4981125;11,3547801</v>
      </c>
      <c r="AO272">
        <f t="shared" ref="AO272:AO336" si="781">MIN(IF(ISBLANK(W272),9999,W272),IF(ISBLANK(Z272),9999,Z272),IF(ISBLANK(AC272),9999,AC272),IF(ISBLANK(AF272),9999,AF272),IF(ISBLANK(AH272),9999,AH272))</f>
        <v>2026</v>
      </c>
      <c r="AP272" s="50">
        <v>44065</v>
      </c>
      <c r="AQ272">
        <v>1</v>
      </c>
    </row>
    <row r="273" spans="1:43" x14ac:dyDescent="0.15">
      <c r="A273" s="2" t="s">
        <v>30</v>
      </c>
      <c r="B273" s="22">
        <v>2017</v>
      </c>
      <c r="C273" s="2" t="s">
        <v>22</v>
      </c>
      <c r="D273" s="2" t="s">
        <v>1258</v>
      </c>
      <c r="E273" s="2">
        <v>2</v>
      </c>
      <c r="F273" s="2">
        <v>1</v>
      </c>
      <c r="G273" s="2" t="s">
        <v>1061</v>
      </c>
      <c r="H273" s="3" t="s">
        <v>172</v>
      </c>
      <c r="I273" s="3" t="s">
        <v>338</v>
      </c>
      <c r="J273" s="2" t="str">
        <f t="shared" si="776"/>
        <v>-/-/-/-/-</v>
      </c>
      <c r="K273" s="2" t="str">
        <f t="shared" si="777"/>
        <v>-/-/-/-/-</v>
      </c>
      <c r="L273" s="4"/>
      <c r="M273" s="2">
        <v>2019</v>
      </c>
      <c r="N273" s="2" t="str">
        <f t="shared" si="779"/>
        <v>-/-/-/-</v>
      </c>
      <c r="O273" s="2" t="s">
        <v>63</v>
      </c>
      <c r="P273" s="2" t="s">
        <v>1222</v>
      </c>
      <c r="S273" s="6">
        <f t="shared" si="767"/>
        <v>0</v>
      </c>
      <c r="T273" s="7">
        <f t="shared" si="768"/>
        <v>0</v>
      </c>
      <c r="U273" s="3" t="s">
        <v>243</v>
      </c>
      <c r="X273" t="s">
        <v>243</v>
      </c>
      <c r="AA273" s="3"/>
      <c r="AB273" s="3"/>
      <c r="AC273" s="3"/>
      <c r="AE273" s="3"/>
      <c r="AF273" s="3"/>
      <c r="AG273" s="3"/>
      <c r="AH273" s="3"/>
      <c r="AI273">
        <f>VLOOKUP(C273,Koordinaten!$A:$C,2,FALSE)</f>
        <v>12.4853384</v>
      </c>
      <c r="AJ273">
        <f>VLOOKUP(C273,Koordinaten!$A:$C,3,FALSE)</f>
        <v>41.894801999999999</v>
      </c>
      <c r="AK273">
        <f>IF(ISBLANK($D273),VLOOKUP(C273,Koordinaten!$A:$C,2,FALSE),VLOOKUP($D273,Koordinaten!$F:$H,2,FALSE))</f>
        <v>11.354780099999999</v>
      </c>
      <c r="AL273">
        <f>IF(ISBLANK($D273),VLOOKUP(C273,Koordinaten!$A:$C,3,FALSE),VLOOKUP($D273,Koordinaten!$F:$H,3,FALSE))</f>
        <v>46.498112499999998</v>
      </c>
      <c r="AM273" t="str">
        <f t="shared" si="773"/>
        <v>41,894802;12,4853384</v>
      </c>
      <c r="AN273" t="str">
        <f t="shared" si="774"/>
        <v>46,4981125;11,3547801</v>
      </c>
      <c r="AO273">
        <f t="shared" si="781"/>
        <v>9999</v>
      </c>
      <c r="AP273" s="50">
        <v>44065</v>
      </c>
      <c r="AQ273">
        <v>1</v>
      </c>
    </row>
    <row r="274" spans="1:43" x14ac:dyDescent="0.15">
      <c r="A274" s="2" t="s">
        <v>42</v>
      </c>
      <c r="B274" s="22">
        <v>2016</v>
      </c>
      <c r="C274" s="2" t="s">
        <v>22</v>
      </c>
      <c r="D274" s="2" t="s">
        <v>1258</v>
      </c>
      <c r="E274" s="2">
        <v>2</v>
      </c>
      <c r="F274" s="2"/>
      <c r="G274" s="2" t="s">
        <v>1061</v>
      </c>
      <c r="H274" s="3" t="s">
        <v>71</v>
      </c>
      <c r="I274" s="3" t="s">
        <v>72</v>
      </c>
      <c r="J274" s="2" t="str">
        <f t="shared" si="776"/>
        <v>-/-/-/-/-</v>
      </c>
      <c r="K274" s="2" t="str">
        <f t="shared" si="777"/>
        <v>-/-/-/-/-</v>
      </c>
      <c r="L274" s="4"/>
      <c r="M274" s="2">
        <v>2019</v>
      </c>
      <c r="N274" s="2" t="str">
        <f t="shared" ref="N274:N291" si="782">CONCATENATE(IF(ISBLANK(U274),"-",U274),"/",IF(ISBLANK(X274),"-",X274),"/",IF(ISBLANK(AA274),"-",AA274),"/",IF(ISBLANK(AD274),"-",AD274))</f>
        <v>-/-/-/-</v>
      </c>
      <c r="O274" s="2" t="s">
        <v>63</v>
      </c>
      <c r="P274" s="2" t="s">
        <v>1222</v>
      </c>
      <c r="S274" s="6">
        <f t="shared" si="767"/>
        <v>0</v>
      </c>
      <c r="T274" s="7">
        <f t="shared" si="768"/>
        <v>0</v>
      </c>
      <c r="U274" s="3" t="s">
        <v>243</v>
      </c>
      <c r="X274" t="s">
        <v>243</v>
      </c>
      <c r="AA274" s="3"/>
      <c r="AB274" s="3"/>
      <c r="AC274" s="3"/>
      <c r="AE274" s="3"/>
      <c r="AF274" s="3"/>
      <c r="AG274" s="3"/>
      <c r="AH274" s="3"/>
      <c r="AI274">
        <f>VLOOKUP(C274,Koordinaten!$A:$C,2,FALSE)</f>
        <v>12.4853384</v>
      </c>
      <c r="AJ274">
        <f>VLOOKUP(C274,Koordinaten!$A:$C,3,FALSE)</f>
        <v>41.894801999999999</v>
      </c>
      <c r="AK274">
        <f>IF(ISBLANK($D274),VLOOKUP(C274,Koordinaten!$A:$C,2,FALSE),VLOOKUP($D274,Koordinaten!$F:$H,2,FALSE))</f>
        <v>11.354780099999999</v>
      </c>
      <c r="AL274">
        <f>IF(ISBLANK($D274),VLOOKUP(C274,Koordinaten!$A:$C,3,FALSE),VLOOKUP($D274,Koordinaten!$F:$H,3,FALSE))</f>
        <v>46.498112499999998</v>
      </c>
      <c r="AM274" t="str">
        <f t="shared" si="773"/>
        <v>41,894802;12,4853384</v>
      </c>
      <c r="AN274" t="str">
        <f t="shared" si="774"/>
        <v>46,4981125;11,3547801</v>
      </c>
      <c r="AO274">
        <f t="shared" si="781"/>
        <v>9999</v>
      </c>
    </row>
    <row r="275" spans="1:43" x14ac:dyDescent="0.15">
      <c r="A275" s="2" t="s">
        <v>34</v>
      </c>
      <c r="B275" s="22">
        <v>2016</v>
      </c>
      <c r="C275" s="2" t="s">
        <v>22</v>
      </c>
      <c r="D275" s="2" t="s">
        <v>1258</v>
      </c>
      <c r="E275" s="2">
        <v>3</v>
      </c>
      <c r="F275" s="2"/>
      <c r="G275" s="3" t="s">
        <v>1056</v>
      </c>
      <c r="H275" s="3" t="s">
        <v>1230</v>
      </c>
      <c r="I275" s="3" t="s">
        <v>46</v>
      </c>
      <c r="J275" s="2" t="str">
        <f t="shared" si="776"/>
        <v>-/-/-/-/-</v>
      </c>
      <c r="K275" s="2" t="str">
        <f t="shared" si="777"/>
        <v>-/-/-/-/-</v>
      </c>
      <c r="L275" s="4"/>
      <c r="M275" s="2">
        <v>2019</v>
      </c>
      <c r="N275" s="2" t="str">
        <f t="shared" si="782"/>
        <v>-/-/-/-</v>
      </c>
      <c r="O275" s="2" t="s">
        <v>1056</v>
      </c>
      <c r="P275" s="2" t="s">
        <v>1222</v>
      </c>
      <c r="S275" s="6">
        <f t="shared" si="767"/>
        <v>0</v>
      </c>
      <c r="T275" s="7">
        <f t="shared" si="768"/>
        <v>0</v>
      </c>
      <c r="U275" s="3" t="s">
        <v>243</v>
      </c>
      <c r="X275" t="s">
        <v>243</v>
      </c>
      <c r="AA275" s="3"/>
      <c r="AB275" s="3"/>
      <c r="AC275" s="3"/>
      <c r="AE275" s="3"/>
      <c r="AF275" s="3"/>
      <c r="AG275" s="3"/>
      <c r="AH275" s="3"/>
      <c r="AI275">
        <f>VLOOKUP(C275,Koordinaten!$A:$C,2,FALSE)</f>
        <v>12.4853384</v>
      </c>
      <c r="AJ275">
        <f>VLOOKUP(C275,Koordinaten!$A:$C,3,FALSE)</f>
        <v>41.894801999999999</v>
      </c>
      <c r="AK275">
        <f>IF(ISBLANK($D275),VLOOKUP(C275,Koordinaten!$A:$C,2,FALSE),VLOOKUP($D275,Koordinaten!$F:$H,2,FALSE))</f>
        <v>11.354780099999999</v>
      </c>
      <c r="AL275">
        <f>IF(ISBLANK($D275),VLOOKUP(C275,Koordinaten!$A:$C,3,FALSE),VLOOKUP($D275,Koordinaten!$F:$H,3,FALSE))</f>
        <v>46.498112499999998</v>
      </c>
      <c r="AM275" t="str">
        <f t="shared" si="773"/>
        <v>41,894802;12,4853384</v>
      </c>
      <c r="AN275" t="str">
        <f t="shared" si="774"/>
        <v>46,4981125;11,3547801</v>
      </c>
      <c r="AO275">
        <f t="shared" si="781"/>
        <v>9999</v>
      </c>
    </row>
    <row r="276" spans="1:43" x14ac:dyDescent="0.15">
      <c r="A276" s="2" t="s">
        <v>34</v>
      </c>
      <c r="B276" s="22" t="s">
        <v>243</v>
      </c>
      <c r="C276" s="2" t="s">
        <v>22</v>
      </c>
      <c r="D276" s="2" t="s">
        <v>1258</v>
      </c>
      <c r="E276" s="2">
        <v>12</v>
      </c>
      <c r="F276" s="2"/>
      <c r="G276" s="3" t="s">
        <v>1056</v>
      </c>
      <c r="H276" s="3" t="s">
        <v>1229</v>
      </c>
      <c r="I276" s="3" t="s">
        <v>41</v>
      </c>
      <c r="J276" s="2" t="str">
        <f t="shared" si="776"/>
        <v>-/-/-/-/-</v>
      </c>
      <c r="K276" s="2" t="str">
        <f t="shared" si="777"/>
        <v>-/-/-/-/-</v>
      </c>
      <c r="L276" s="4"/>
      <c r="M276" s="2">
        <v>2019</v>
      </c>
      <c r="N276" s="2" t="str">
        <f t="shared" si="782"/>
        <v>-/-/-/-</v>
      </c>
      <c r="O276" s="2" t="s">
        <v>1056</v>
      </c>
      <c r="P276" s="2" t="s">
        <v>1222</v>
      </c>
      <c r="S276" s="6">
        <f t="shared" si="767"/>
        <v>0</v>
      </c>
      <c r="T276" s="7">
        <f t="shared" si="768"/>
        <v>0</v>
      </c>
      <c r="U276" s="3" t="s">
        <v>243</v>
      </c>
      <c r="X276" t="s">
        <v>243</v>
      </c>
      <c r="AA276" s="3"/>
      <c r="AB276" s="3"/>
      <c r="AC276" s="3"/>
      <c r="AE276" s="3"/>
      <c r="AF276" s="3"/>
      <c r="AG276" s="3"/>
      <c r="AH276" s="3"/>
      <c r="AI276">
        <f>VLOOKUP(C276,Koordinaten!$A:$C,2,FALSE)</f>
        <v>12.4853384</v>
      </c>
      <c r="AJ276">
        <f>VLOOKUP(C276,Koordinaten!$A:$C,3,FALSE)</f>
        <v>41.894801999999999</v>
      </c>
      <c r="AK276">
        <f>IF(ISBLANK($D276),VLOOKUP(C276,Koordinaten!$A:$C,2,FALSE),VLOOKUP($D276,Koordinaten!$F:$H,2,FALSE))</f>
        <v>11.354780099999999</v>
      </c>
      <c r="AL276">
        <f>IF(ISBLANK($D276),VLOOKUP(C276,Koordinaten!$A:$C,3,FALSE),VLOOKUP($D276,Koordinaten!$F:$H,3,FALSE))</f>
        <v>46.498112499999998</v>
      </c>
      <c r="AM276" t="str">
        <f t="shared" si="773"/>
        <v>41,894802;12,4853384</v>
      </c>
      <c r="AN276" t="str">
        <f t="shared" si="774"/>
        <v>46,4981125;11,3547801</v>
      </c>
      <c r="AO276">
        <f t="shared" si="781"/>
        <v>9999</v>
      </c>
    </row>
    <row r="277" spans="1:43" x14ac:dyDescent="0.15">
      <c r="A277" s="2" t="s">
        <v>30</v>
      </c>
      <c r="B277" s="22">
        <v>2016</v>
      </c>
      <c r="C277" s="2" t="s">
        <v>22</v>
      </c>
      <c r="D277" s="2" t="s">
        <v>1258</v>
      </c>
      <c r="E277" s="2">
        <v>1</v>
      </c>
      <c r="F277" s="2">
        <v>1</v>
      </c>
      <c r="G277" s="3" t="s">
        <v>1120</v>
      </c>
      <c r="H277" s="3" t="s">
        <v>1228</v>
      </c>
      <c r="I277" s="3" t="s">
        <v>36</v>
      </c>
      <c r="J277" s="2" t="str">
        <f t="shared" si="776"/>
        <v>2019/-/-/-/-</v>
      </c>
      <c r="K277" s="2" t="str">
        <f t="shared" si="777"/>
        <v>2028/-/-/-/-</v>
      </c>
      <c r="L277" s="4"/>
      <c r="M277" s="2">
        <v>2019</v>
      </c>
      <c r="N277" s="2" t="str">
        <f t="shared" si="782"/>
        <v>94+/-/-/-</v>
      </c>
      <c r="O277" s="2" t="s">
        <v>52</v>
      </c>
      <c r="P277" s="2" t="s">
        <v>1222</v>
      </c>
      <c r="S277" s="6">
        <f t="shared" si="767"/>
        <v>0</v>
      </c>
      <c r="T277" s="7">
        <f t="shared" si="768"/>
        <v>0</v>
      </c>
      <c r="U277" s="3" t="s">
        <v>1094</v>
      </c>
      <c r="V277">
        <v>2019</v>
      </c>
      <c r="W277">
        <v>2028</v>
      </c>
      <c r="X277" t="s">
        <v>243</v>
      </c>
      <c r="AA277" s="3"/>
      <c r="AB277" s="3"/>
      <c r="AC277" s="3"/>
      <c r="AE277" s="3"/>
      <c r="AF277" s="3"/>
      <c r="AG277" s="3"/>
      <c r="AH277" s="3"/>
      <c r="AI277">
        <f>VLOOKUP(C277,Koordinaten!$A:$C,2,FALSE)</f>
        <v>12.4853384</v>
      </c>
      <c r="AJ277">
        <f>VLOOKUP(C277,Koordinaten!$A:$C,3,FALSE)</f>
        <v>41.894801999999999</v>
      </c>
      <c r="AK277">
        <f>IF(ISBLANK($D277),VLOOKUP(C277,Koordinaten!$A:$C,2,FALSE),VLOOKUP($D277,Koordinaten!$F:$H,2,FALSE))</f>
        <v>11.354780099999999</v>
      </c>
      <c r="AL277">
        <f>IF(ISBLANK($D277),VLOOKUP(C277,Koordinaten!$A:$C,3,FALSE),VLOOKUP($D277,Koordinaten!$F:$H,3,FALSE))</f>
        <v>46.498112499999998</v>
      </c>
      <c r="AM277" t="str">
        <f t="shared" si="773"/>
        <v>41,894802;12,4853384</v>
      </c>
      <c r="AN277" t="str">
        <f t="shared" si="774"/>
        <v>46,4981125;11,3547801</v>
      </c>
      <c r="AO277">
        <f t="shared" si="781"/>
        <v>2028</v>
      </c>
      <c r="AP277" s="50">
        <v>44065</v>
      </c>
      <c r="AQ277" t="s">
        <v>1576</v>
      </c>
    </row>
    <row r="278" spans="1:43" x14ac:dyDescent="0.15">
      <c r="A278" s="2" t="s">
        <v>16</v>
      </c>
      <c r="B278" s="22">
        <v>2016</v>
      </c>
      <c r="C278" s="2" t="s">
        <v>22</v>
      </c>
      <c r="D278" s="2" t="s">
        <v>1258</v>
      </c>
      <c r="E278" s="2">
        <v>1</v>
      </c>
      <c r="F278" s="2">
        <v>1</v>
      </c>
      <c r="G278" s="3" t="s">
        <v>1120</v>
      </c>
      <c r="H278" s="3" t="s">
        <v>477</v>
      </c>
      <c r="I278" s="3" t="s">
        <v>20</v>
      </c>
      <c r="J278" s="2" t="str">
        <f t="shared" si="776"/>
        <v>-/-/-/-/-</v>
      </c>
      <c r="K278" s="2" t="str">
        <f t="shared" si="777"/>
        <v>-/-/-/-/-</v>
      </c>
      <c r="L278" s="4"/>
      <c r="M278" s="2">
        <v>2019</v>
      </c>
      <c r="N278" s="2" t="str">
        <f t="shared" si="782"/>
        <v>-/-/-/-</v>
      </c>
      <c r="O278" s="2" t="s">
        <v>52</v>
      </c>
      <c r="P278" s="2" t="s">
        <v>1222</v>
      </c>
      <c r="S278" s="6">
        <f t="shared" si="767"/>
        <v>0</v>
      </c>
      <c r="T278" s="7">
        <f t="shared" si="768"/>
        <v>0</v>
      </c>
      <c r="U278" s="3" t="s">
        <v>243</v>
      </c>
      <c r="X278" t="s">
        <v>243</v>
      </c>
      <c r="AA278" s="3"/>
      <c r="AB278" s="3"/>
      <c r="AC278" s="3"/>
      <c r="AE278" s="3"/>
      <c r="AF278" s="3"/>
      <c r="AG278" s="3"/>
      <c r="AH278" s="3"/>
      <c r="AI278">
        <f>VLOOKUP(C278,Koordinaten!$A:$C,2,FALSE)</f>
        <v>12.4853384</v>
      </c>
      <c r="AJ278">
        <f>VLOOKUP(C278,Koordinaten!$A:$C,3,FALSE)</f>
        <v>41.894801999999999</v>
      </c>
      <c r="AK278">
        <f>IF(ISBLANK($D278),VLOOKUP(C278,Koordinaten!$A:$C,2,FALSE),VLOOKUP($D278,Koordinaten!$F:$H,2,FALSE))</f>
        <v>11.354780099999999</v>
      </c>
      <c r="AL278">
        <f>IF(ISBLANK($D278),VLOOKUP(C278,Koordinaten!$A:$C,3,FALSE),VLOOKUP($D278,Koordinaten!$F:$H,3,FALSE))</f>
        <v>46.498112499999998</v>
      </c>
      <c r="AM278" t="str">
        <f t="shared" si="773"/>
        <v>41,894802;12,4853384</v>
      </c>
      <c r="AN278" t="str">
        <f t="shared" si="774"/>
        <v>46,4981125;11,3547801</v>
      </c>
      <c r="AO278">
        <f t="shared" si="781"/>
        <v>9999</v>
      </c>
      <c r="AP278" s="50">
        <v>44302</v>
      </c>
      <c r="AQ278" t="s">
        <v>1576</v>
      </c>
    </row>
    <row r="279" spans="1:43" x14ac:dyDescent="0.15">
      <c r="A279" s="2" t="s">
        <v>30</v>
      </c>
      <c r="B279" s="22">
        <v>2018</v>
      </c>
      <c r="C279" s="2" t="s">
        <v>22</v>
      </c>
      <c r="D279" s="2" t="s">
        <v>1258</v>
      </c>
      <c r="E279" s="2">
        <v>3</v>
      </c>
      <c r="F279" s="2">
        <v>2</v>
      </c>
      <c r="G279" s="3" t="s">
        <v>26</v>
      </c>
      <c r="H279" s="3" t="s">
        <v>1227</v>
      </c>
      <c r="I279" s="3" t="s">
        <v>338</v>
      </c>
      <c r="J279" s="2" t="str">
        <f t="shared" si="776"/>
        <v>-/-/-/-/-</v>
      </c>
      <c r="K279" s="2" t="str">
        <f t="shared" si="777"/>
        <v>-/-/-/-/-</v>
      </c>
      <c r="L279" s="4"/>
      <c r="M279" s="2">
        <v>2019</v>
      </c>
      <c r="N279" s="2" t="str">
        <f t="shared" si="782"/>
        <v>-/-/-/-</v>
      </c>
      <c r="O279" s="2" t="s">
        <v>28</v>
      </c>
      <c r="P279" s="2" t="s">
        <v>1222</v>
      </c>
      <c r="S279" s="6">
        <f t="shared" si="767"/>
        <v>0</v>
      </c>
      <c r="T279" s="7">
        <f t="shared" si="768"/>
        <v>0</v>
      </c>
      <c r="U279" s="3" t="s">
        <v>243</v>
      </c>
      <c r="X279" t="s">
        <v>243</v>
      </c>
      <c r="AA279" s="3"/>
      <c r="AB279" s="3"/>
      <c r="AC279" s="3"/>
      <c r="AE279" s="3"/>
      <c r="AF279" s="3"/>
      <c r="AG279" s="3"/>
      <c r="AH279" s="3"/>
      <c r="AI279">
        <f>VLOOKUP(C279,Koordinaten!$A:$C,2,FALSE)</f>
        <v>12.4853384</v>
      </c>
      <c r="AJ279">
        <f>VLOOKUP(C279,Koordinaten!$A:$C,3,FALSE)</f>
        <v>41.894801999999999</v>
      </c>
      <c r="AK279">
        <f>IF(ISBLANK($D279),VLOOKUP(C279,Koordinaten!$A:$C,2,FALSE),VLOOKUP($D279,Koordinaten!$F:$H,2,FALSE))</f>
        <v>11.354780099999999</v>
      </c>
      <c r="AL279">
        <f>IF(ISBLANK($D279),VLOOKUP(C279,Koordinaten!$A:$C,3,FALSE),VLOOKUP($D279,Koordinaten!$F:$H,3,FALSE))</f>
        <v>46.498112499999998</v>
      </c>
      <c r="AM279" t="str">
        <f t="shared" si="773"/>
        <v>41,894802;12,4853384</v>
      </c>
      <c r="AN279" t="str">
        <f t="shared" si="774"/>
        <v>46,4981125;11,3547801</v>
      </c>
      <c r="AO279">
        <f t="shared" si="781"/>
        <v>9999</v>
      </c>
      <c r="AP279" s="50">
        <v>44065</v>
      </c>
      <c r="AQ279">
        <v>7</v>
      </c>
    </row>
    <row r="280" spans="1:43" x14ac:dyDescent="0.15">
      <c r="A280" s="2" t="s">
        <v>37</v>
      </c>
      <c r="B280" s="22">
        <v>2015</v>
      </c>
      <c r="C280" s="2" t="s">
        <v>22</v>
      </c>
      <c r="D280" s="2" t="s">
        <v>1258</v>
      </c>
      <c r="E280" s="2">
        <v>2</v>
      </c>
      <c r="F280" s="2">
        <v>1</v>
      </c>
      <c r="G280" s="3" t="s">
        <v>26</v>
      </c>
      <c r="H280" s="3" t="s">
        <v>341</v>
      </c>
      <c r="I280" s="3" t="s">
        <v>338</v>
      </c>
      <c r="J280" s="2" t="str">
        <f t="shared" si="776"/>
        <v>-/-/-/-/-</v>
      </c>
      <c r="K280" s="2" t="str">
        <f t="shared" si="777"/>
        <v>-/-/-/-/-</v>
      </c>
      <c r="L280" s="4"/>
      <c r="M280" s="2">
        <v>2019</v>
      </c>
      <c r="N280" s="2" t="str">
        <f t="shared" si="782"/>
        <v>-/-/-/-</v>
      </c>
      <c r="O280" s="2" t="s">
        <v>28</v>
      </c>
      <c r="P280" s="2" t="s">
        <v>1222</v>
      </c>
      <c r="S280" s="6">
        <f t="shared" si="767"/>
        <v>0</v>
      </c>
      <c r="T280" s="7">
        <f t="shared" si="768"/>
        <v>0</v>
      </c>
      <c r="U280" s="3" t="s">
        <v>243</v>
      </c>
      <c r="X280" t="s">
        <v>243</v>
      </c>
      <c r="AA280" s="3"/>
      <c r="AB280" s="3"/>
      <c r="AC280" s="3"/>
      <c r="AE280" s="3"/>
      <c r="AF280" s="3"/>
      <c r="AG280" s="3"/>
      <c r="AH280" s="3"/>
      <c r="AI280">
        <f>VLOOKUP(C280,Koordinaten!$A:$C,2,FALSE)</f>
        <v>12.4853384</v>
      </c>
      <c r="AJ280">
        <f>VLOOKUP(C280,Koordinaten!$A:$C,3,FALSE)</f>
        <v>41.894801999999999</v>
      </c>
      <c r="AK280">
        <f>IF(ISBLANK($D280),VLOOKUP(C280,Koordinaten!$A:$C,2,FALSE),VLOOKUP($D280,Koordinaten!$F:$H,2,FALSE))</f>
        <v>11.354780099999999</v>
      </c>
      <c r="AL280">
        <f>IF(ISBLANK($D280),VLOOKUP(C280,Koordinaten!$A:$C,3,FALSE),VLOOKUP($D280,Koordinaten!$F:$H,3,FALSE))</f>
        <v>46.498112499999998</v>
      </c>
      <c r="AM280" t="str">
        <f t="shared" si="773"/>
        <v>41,894802;12,4853384</v>
      </c>
      <c r="AN280" t="str">
        <f t="shared" si="774"/>
        <v>46,4981125;11,3547801</v>
      </c>
      <c r="AO280">
        <f t="shared" si="781"/>
        <v>9999</v>
      </c>
      <c r="AP280" s="50">
        <v>44107</v>
      </c>
      <c r="AQ280" t="s">
        <v>1437</v>
      </c>
    </row>
    <row r="281" spans="1:43" x14ac:dyDescent="0.15">
      <c r="A281" s="2" t="s">
        <v>42</v>
      </c>
      <c r="B281" s="22">
        <v>2016</v>
      </c>
      <c r="C281" s="2" t="s">
        <v>22</v>
      </c>
      <c r="D281" s="2" t="s">
        <v>1258</v>
      </c>
      <c r="E281" s="2">
        <v>1</v>
      </c>
      <c r="F281" s="2">
        <v>1</v>
      </c>
      <c r="G281" s="3" t="s">
        <v>26</v>
      </c>
      <c r="H281" s="3" t="s">
        <v>525</v>
      </c>
      <c r="I281" s="3" t="s">
        <v>51</v>
      </c>
      <c r="J281" s="2" t="str">
        <f t="shared" si="776"/>
        <v>2019/-/-/-/-</v>
      </c>
      <c r="K281" s="2" t="str">
        <f t="shared" si="777"/>
        <v>2025/-/-/-/-</v>
      </c>
      <c r="L281" s="4"/>
      <c r="M281" s="2">
        <v>2019</v>
      </c>
      <c r="N281" s="2" t="str">
        <f t="shared" si="782"/>
        <v>92/-/-/-</v>
      </c>
      <c r="O281" s="2" t="s">
        <v>28</v>
      </c>
      <c r="P281" s="2" t="s">
        <v>1222</v>
      </c>
      <c r="S281" s="6">
        <f t="shared" si="767"/>
        <v>0</v>
      </c>
      <c r="T281" s="7">
        <f t="shared" si="768"/>
        <v>0</v>
      </c>
      <c r="U281" s="3">
        <v>92</v>
      </c>
      <c r="V281">
        <v>2019</v>
      </c>
      <c r="W281">
        <v>2025</v>
      </c>
      <c r="X281" t="s">
        <v>243</v>
      </c>
      <c r="AA281" s="3"/>
      <c r="AB281" s="3"/>
      <c r="AC281" s="3"/>
      <c r="AE281" s="3"/>
      <c r="AF281" s="3"/>
      <c r="AG281" s="3"/>
      <c r="AH281" s="3"/>
      <c r="AI281">
        <f>VLOOKUP(C281,Koordinaten!$A:$C,2,FALSE)</f>
        <v>12.4853384</v>
      </c>
      <c r="AJ281">
        <f>VLOOKUP(C281,Koordinaten!$A:$C,3,FALSE)</f>
        <v>41.894801999999999</v>
      </c>
      <c r="AK281">
        <f>IF(ISBLANK($D281),VLOOKUP(C281,Koordinaten!$A:$C,2,FALSE),VLOOKUP($D281,Koordinaten!$F:$H,2,FALSE))</f>
        <v>11.354780099999999</v>
      </c>
      <c r="AL281">
        <f>IF(ISBLANK($D281),VLOOKUP(C281,Koordinaten!$A:$C,3,FALSE),VLOOKUP($D281,Koordinaten!$F:$H,3,FALSE))</f>
        <v>46.498112499999998</v>
      </c>
      <c r="AM281" t="str">
        <f t="shared" si="773"/>
        <v>41,894802;12,4853384</v>
      </c>
      <c r="AN281" t="str">
        <f t="shared" si="774"/>
        <v>46,4981125;11,3547801</v>
      </c>
      <c r="AO281">
        <f t="shared" si="781"/>
        <v>2025</v>
      </c>
      <c r="AP281" s="50">
        <v>44065</v>
      </c>
      <c r="AQ281" t="s">
        <v>1437</v>
      </c>
    </row>
    <row r="282" spans="1:43" x14ac:dyDescent="0.15">
      <c r="A282" s="2" t="s">
        <v>42</v>
      </c>
      <c r="B282" s="22">
        <v>2016</v>
      </c>
      <c r="C282" s="2" t="s">
        <v>22</v>
      </c>
      <c r="D282" s="2" t="s">
        <v>1258</v>
      </c>
      <c r="E282" s="2">
        <v>2</v>
      </c>
      <c r="F282" s="2">
        <v>2</v>
      </c>
      <c r="G282" s="3" t="s">
        <v>26</v>
      </c>
      <c r="H282" s="3" t="s">
        <v>27</v>
      </c>
      <c r="I282" s="3" t="s">
        <v>20</v>
      </c>
      <c r="J282" s="2" t="str">
        <f t="shared" si="776"/>
        <v>-/-/-/-/-</v>
      </c>
      <c r="K282" s="2" t="str">
        <f t="shared" si="777"/>
        <v>-/-/-/-/-</v>
      </c>
      <c r="L282" s="4"/>
      <c r="M282" s="2">
        <v>2019</v>
      </c>
      <c r="N282" s="2" t="str">
        <f t="shared" si="782"/>
        <v>-/-/-/-</v>
      </c>
      <c r="O282" s="2" t="s">
        <v>28</v>
      </c>
      <c r="P282" s="2" t="s">
        <v>1222</v>
      </c>
      <c r="S282" s="6">
        <f t="shared" si="767"/>
        <v>0</v>
      </c>
      <c r="T282" s="7">
        <f t="shared" si="768"/>
        <v>0</v>
      </c>
      <c r="U282" s="3" t="s">
        <v>243</v>
      </c>
      <c r="X282" t="s">
        <v>243</v>
      </c>
      <c r="AA282" s="3"/>
      <c r="AB282" s="3"/>
      <c r="AC282" s="3"/>
      <c r="AE282" s="3"/>
      <c r="AF282" s="3"/>
      <c r="AG282" s="3"/>
      <c r="AH282" s="3"/>
      <c r="AI282">
        <f>VLOOKUP(C282,Koordinaten!$A:$C,2,FALSE)</f>
        <v>12.4853384</v>
      </c>
      <c r="AJ282">
        <f>VLOOKUP(C282,Koordinaten!$A:$C,3,FALSE)</f>
        <v>41.894801999999999</v>
      </c>
      <c r="AK282">
        <f>IF(ISBLANK($D282),VLOOKUP(C282,Koordinaten!$A:$C,2,FALSE),VLOOKUP($D282,Koordinaten!$F:$H,2,FALSE))</f>
        <v>11.354780099999999</v>
      </c>
      <c r="AL282">
        <f>IF(ISBLANK($D282),VLOOKUP(C282,Koordinaten!$A:$C,3,FALSE),VLOOKUP($D282,Koordinaten!$F:$H,3,FALSE))</f>
        <v>46.498112499999998</v>
      </c>
      <c r="AM282" t="str">
        <f t="shared" si="773"/>
        <v>41,894802;12,4853384</v>
      </c>
      <c r="AN282" t="str">
        <f t="shared" si="774"/>
        <v>46,4981125;11,3547801</v>
      </c>
      <c r="AO282">
        <f t="shared" si="781"/>
        <v>9999</v>
      </c>
      <c r="AP282" s="50">
        <v>44065</v>
      </c>
      <c r="AQ282" t="s">
        <v>1437</v>
      </c>
    </row>
    <row r="283" spans="1:43" x14ac:dyDescent="0.15">
      <c r="A283" s="2" t="s">
        <v>16</v>
      </c>
      <c r="B283" s="22">
        <v>2015</v>
      </c>
      <c r="C283" s="2" t="s">
        <v>22</v>
      </c>
      <c r="D283" s="2" t="s">
        <v>1258</v>
      </c>
      <c r="E283" s="2">
        <v>1</v>
      </c>
      <c r="F283" s="2">
        <v>1</v>
      </c>
      <c r="G283" s="3" t="s">
        <v>28</v>
      </c>
      <c r="H283" s="3" t="s">
        <v>1226</v>
      </c>
      <c r="I283" s="3" t="s">
        <v>1221</v>
      </c>
      <c r="J283" s="2" t="str">
        <f t="shared" si="776"/>
        <v>-/-/-/-/-</v>
      </c>
      <c r="K283" s="2" t="str">
        <f t="shared" si="777"/>
        <v>-/-/-/-/-</v>
      </c>
      <c r="L283" s="4"/>
      <c r="M283" s="2">
        <v>2019</v>
      </c>
      <c r="N283" s="2" t="str">
        <f t="shared" si="782"/>
        <v>-/-/-/-</v>
      </c>
      <c r="O283" s="2" t="s">
        <v>28</v>
      </c>
      <c r="P283" s="2" t="s">
        <v>1222</v>
      </c>
      <c r="S283" s="6">
        <f t="shared" si="767"/>
        <v>0</v>
      </c>
      <c r="T283" s="7">
        <f t="shared" si="768"/>
        <v>0</v>
      </c>
      <c r="U283" s="3" t="s">
        <v>243</v>
      </c>
      <c r="X283" t="s">
        <v>243</v>
      </c>
      <c r="AA283" s="3"/>
      <c r="AB283" s="3"/>
      <c r="AC283" s="3"/>
      <c r="AE283" s="3"/>
      <c r="AF283" s="3"/>
      <c r="AG283" s="3"/>
      <c r="AH283" s="3"/>
      <c r="AI283">
        <f>VLOOKUP(C283,Koordinaten!$A:$C,2,FALSE)</f>
        <v>12.4853384</v>
      </c>
      <c r="AJ283">
        <f>VLOOKUP(C283,Koordinaten!$A:$C,3,FALSE)</f>
        <v>41.894801999999999</v>
      </c>
      <c r="AK283">
        <f>IF(ISBLANK($D283),VLOOKUP(C283,Koordinaten!$A:$C,2,FALSE),VLOOKUP($D283,Koordinaten!$F:$H,2,FALSE))</f>
        <v>11.354780099999999</v>
      </c>
      <c r="AL283">
        <f>IF(ISBLANK($D283),VLOOKUP(C283,Koordinaten!$A:$C,3,FALSE),VLOOKUP($D283,Koordinaten!$F:$H,3,FALSE))</f>
        <v>46.498112499999998</v>
      </c>
      <c r="AM283" t="str">
        <f t="shared" si="773"/>
        <v>41,894802;12,4853384</v>
      </c>
      <c r="AN283" t="str">
        <f t="shared" si="774"/>
        <v>46,4981125;11,3547801</v>
      </c>
      <c r="AO283">
        <f t="shared" si="781"/>
        <v>9999</v>
      </c>
      <c r="AP283" s="50">
        <v>44302</v>
      </c>
      <c r="AQ283" t="s">
        <v>1577</v>
      </c>
    </row>
    <row r="284" spans="1:43" x14ac:dyDescent="0.15">
      <c r="A284" s="2" t="s">
        <v>37</v>
      </c>
      <c r="B284" s="22">
        <v>2015</v>
      </c>
      <c r="C284" s="2" t="s">
        <v>22</v>
      </c>
      <c r="D284" s="2" t="s">
        <v>1258</v>
      </c>
      <c r="E284" s="2">
        <v>2</v>
      </c>
      <c r="F284" s="2">
        <v>2</v>
      </c>
      <c r="G284" s="3" t="s">
        <v>28</v>
      </c>
      <c r="H284" s="3" t="s">
        <v>1225</v>
      </c>
      <c r="I284" s="3" t="s">
        <v>227</v>
      </c>
      <c r="J284" s="2" t="str">
        <f t="shared" si="776"/>
        <v>-/-/-/-/-</v>
      </c>
      <c r="K284" s="2" t="str">
        <f t="shared" si="777"/>
        <v>-/-/-/-/-</v>
      </c>
      <c r="L284" s="4"/>
      <c r="M284" s="2">
        <v>2019</v>
      </c>
      <c r="N284" s="2" t="str">
        <f t="shared" si="782"/>
        <v>-/-/-/-</v>
      </c>
      <c r="O284" s="2" t="s">
        <v>28</v>
      </c>
      <c r="P284" s="2" t="s">
        <v>1222</v>
      </c>
      <c r="S284" s="6">
        <f t="shared" si="767"/>
        <v>0</v>
      </c>
      <c r="T284" s="7">
        <f t="shared" si="768"/>
        <v>0</v>
      </c>
      <c r="U284" s="3" t="s">
        <v>243</v>
      </c>
      <c r="X284" t="s">
        <v>243</v>
      </c>
      <c r="AA284" s="3"/>
      <c r="AB284" s="3"/>
      <c r="AC284" s="3"/>
      <c r="AE284" s="3"/>
      <c r="AF284" s="3"/>
      <c r="AG284" s="3"/>
      <c r="AH284" s="3"/>
      <c r="AI284">
        <f>VLOOKUP(C284,Koordinaten!$A:$C,2,FALSE)</f>
        <v>12.4853384</v>
      </c>
      <c r="AJ284">
        <f>VLOOKUP(C284,Koordinaten!$A:$C,3,FALSE)</f>
        <v>41.894801999999999</v>
      </c>
      <c r="AK284">
        <f>IF(ISBLANK($D284),VLOOKUP(C284,Koordinaten!$A:$C,2,FALSE),VLOOKUP($D284,Koordinaten!$F:$H,2,FALSE))</f>
        <v>11.354780099999999</v>
      </c>
      <c r="AL284">
        <f>IF(ISBLANK($D284),VLOOKUP(C284,Koordinaten!$A:$C,3,FALSE),VLOOKUP($D284,Koordinaten!$F:$H,3,FALSE))</f>
        <v>46.498112499999998</v>
      </c>
      <c r="AM284" t="str">
        <f t="shared" si="773"/>
        <v>41,894802;12,4853384</v>
      </c>
      <c r="AN284" t="str">
        <f t="shared" si="774"/>
        <v>46,4981125;11,3547801</v>
      </c>
      <c r="AO284">
        <f t="shared" si="781"/>
        <v>9999</v>
      </c>
      <c r="AP284" s="50">
        <v>44107</v>
      </c>
      <c r="AQ284" t="s">
        <v>1437</v>
      </c>
    </row>
    <row r="285" spans="1:43" x14ac:dyDescent="0.15">
      <c r="A285" s="2" t="s">
        <v>16</v>
      </c>
      <c r="B285" s="22">
        <v>2017</v>
      </c>
      <c r="C285" s="2" t="s">
        <v>22</v>
      </c>
      <c r="D285" s="2" t="s">
        <v>1258</v>
      </c>
      <c r="E285" s="2">
        <v>1</v>
      </c>
      <c r="F285" s="2">
        <v>1</v>
      </c>
      <c r="G285" s="3" t="s">
        <v>330</v>
      </c>
      <c r="H285" s="3" t="s">
        <v>1224</v>
      </c>
      <c r="I285" s="3" t="s">
        <v>51</v>
      </c>
      <c r="J285" s="2" t="str">
        <f t="shared" si="776"/>
        <v>2019/-/-/-/-</v>
      </c>
      <c r="K285" s="2" t="str">
        <f t="shared" si="777"/>
        <v>2026/-/-/-/-</v>
      </c>
      <c r="L285" s="4"/>
      <c r="M285" s="2">
        <v>2019</v>
      </c>
      <c r="N285" s="2" t="str">
        <f t="shared" si="782"/>
        <v>93/-/-/-</v>
      </c>
      <c r="O285" s="2" t="s">
        <v>330</v>
      </c>
      <c r="P285" s="2" t="s">
        <v>1222</v>
      </c>
      <c r="S285" s="6">
        <f t="shared" si="767"/>
        <v>0</v>
      </c>
      <c r="T285" s="7">
        <f t="shared" si="768"/>
        <v>0</v>
      </c>
      <c r="U285" s="3">
        <v>93</v>
      </c>
      <c r="V285">
        <v>2019</v>
      </c>
      <c r="W285">
        <v>2026</v>
      </c>
      <c r="X285" t="s">
        <v>243</v>
      </c>
      <c r="AA285" s="3"/>
      <c r="AB285" s="3"/>
      <c r="AC285" s="3"/>
      <c r="AE285" s="3"/>
      <c r="AF285" s="3"/>
      <c r="AG285" s="3" t="s">
        <v>243</v>
      </c>
      <c r="AH285" s="3" t="s">
        <v>243</v>
      </c>
      <c r="AI285">
        <f>VLOOKUP(C285,Koordinaten!$A:$C,2,FALSE)</f>
        <v>12.4853384</v>
      </c>
      <c r="AJ285">
        <f>VLOOKUP(C285,Koordinaten!$A:$C,3,FALSE)</f>
        <v>41.894801999999999</v>
      </c>
      <c r="AK285">
        <f>IF(ISBLANK($D285),VLOOKUP(C285,Koordinaten!$A:$C,2,FALSE),VLOOKUP($D285,Koordinaten!$F:$H,2,FALSE))</f>
        <v>11.354780099999999</v>
      </c>
      <c r="AL285">
        <f>IF(ISBLANK($D285),VLOOKUP(C285,Koordinaten!$A:$C,3,FALSE),VLOOKUP($D285,Koordinaten!$F:$H,3,FALSE))</f>
        <v>46.498112499999998</v>
      </c>
      <c r="AM285" t="str">
        <f t="shared" si="773"/>
        <v>41,894802;12,4853384</v>
      </c>
      <c r="AN285" t="str">
        <f t="shared" si="774"/>
        <v>46,4981125;11,3547801</v>
      </c>
      <c r="AO285">
        <f t="shared" si="781"/>
        <v>2026</v>
      </c>
      <c r="AP285" s="50">
        <v>44302</v>
      </c>
      <c r="AQ285" t="s">
        <v>1578</v>
      </c>
    </row>
    <row r="286" spans="1:43" x14ac:dyDescent="0.15">
      <c r="A286" s="2" t="s">
        <v>42</v>
      </c>
      <c r="B286" s="22">
        <v>2016</v>
      </c>
      <c r="C286" s="2" t="s">
        <v>22</v>
      </c>
      <c r="D286" s="2" t="s">
        <v>1258</v>
      </c>
      <c r="E286" s="2">
        <v>1</v>
      </c>
      <c r="F286" s="2">
        <v>1</v>
      </c>
      <c r="G286" s="3" t="s">
        <v>330</v>
      </c>
      <c r="H286" s="3" t="s">
        <v>333</v>
      </c>
      <c r="I286" s="3" t="s">
        <v>20</v>
      </c>
      <c r="J286" s="2" t="str">
        <f t="shared" si="776"/>
        <v>2019/-/-/-/-</v>
      </c>
      <c r="K286" s="2" t="str">
        <f t="shared" si="777"/>
        <v>2028/-/-/-/-</v>
      </c>
      <c r="L286" s="4"/>
      <c r="M286" s="2">
        <v>2019</v>
      </c>
      <c r="N286" s="2" t="str">
        <f t="shared" si="782"/>
        <v>93/-/-/-</v>
      </c>
      <c r="O286" s="2" t="s">
        <v>330</v>
      </c>
      <c r="P286" s="2" t="s">
        <v>1222</v>
      </c>
      <c r="S286" s="6">
        <f t="shared" si="767"/>
        <v>0</v>
      </c>
      <c r="T286" s="7">
        <f t="shared" si="768"/>
        <v>0</v>
      </c>
      <c r="U286" s="3">
        <v>93</v>
      </c>
      <c r="V286">
        <v>2019</v>
      </c>
      <c r="W286">
        <v>2028</v>
      </c>
      <c r="X286" t="s">
        <v>243</v>
      </c>
      <c r="AA286" s="3"/>
      <c r="AB286" s="3"/>
      <c r="AC286" s="3"/>
      <c r="AE286" s="3"/>
      <c r="AF286" s="3"/>
      <c r="AG286" s="3" t="s">
        <v>243</v>
      </c>
      <c r="AH286" s="3" t="s">
        <v>243</v>
      </c>
      <c r="AI286">
        <f>VLOOKUP(C286,Koordinaten!$A:$C,2,FALSE)</f>
        <v>12.4853384</v>
      </c>
      <c r="AJ286">
        <f>VLOOKUP(C286,Koordinaten!$A:$C,3,FALSE)</f>
        <v>41.894801999999999</v>
      </c>
      <c r="AK286">
        <f>IF(ISBLANK($D286),VLOOKUP(C286,Koordinaten!$A:$C,2,FALSE),VLOOKUP($D286,Koordinaten!$F:$H,2,FALSE))</f>
        <v>11.354780099999999</v>
      </c>
      <c r="AL286">
        <f>IF(ISBLANK($D286),VLOOKUP(C286,Koordinaten!$A:$C,3,FALSE),VLOOKUP($D286,Koordinaten!$F:$H,3,FALSE))</f>
        <v>46.498112499999998</v>
      </c>
      <c r="AM286" t="str">
        <f t="shared" si="773"/>
        <v>41,894802;12,4853384</v>
      </c>
      <c r="AN286" t="str">
        <f t="shared" si="774"/>
        <v>46,4981125;11,3547801</v>
      </c>
      <c r="AO286">
        <f t="shared" si="781"/>
        <v>2028</v>
      </c>
      <c r="AP286" s="50">
        <v>44066</v>
      </c>
      <c r="AQ286" t="s">
        <v>1437</v>
      </c>
    </row>
    <row r="287" spans="1:43" x14ac:dyDescent="0.15">
      <c r="A287" s="2" t="s">
        <v>42</v>
      </c>
      <c r="B287" s="22">
        <v>2016</v>
      </c>
      <c r="C287" s="2" t="s">
        <v>22</v>
      </c>
      <c r="D287" s="2" t="s">
        <v>1258</v>
      </c>
      <c r="E287" s="2">
        <v>2</v>
      </c>
      <c r="F287" s="2">
        <v>2</v>
      </c>
      <c r="G287" s="3" t="s">
        <v>330</v>
      </c>
      <c r="H287" s="3" t="s">
        <v>587</v>
      </c>
      <c r="I287" s="3" t="s">
        <v>44</v>
      </c>
      <c r="J287" s="2" t="str">
        <f t="shared" si="776"/>
        <v>2019/-/-/-/-</v>
      </c>
      <c r="K287" s="2" t="str">
        <f t="shared" si="777"/>
        <v>2028/-/-/-/-</v>
      </c>
      <c r="L287" s="4"/>
      <c r="M287" s="2">
        <v>2019</v>
      </c>
      <c r="N287" s="2" t="str">
        <f t="shared" si="782"/>
        <v>92+/-/-/-</v>
      </c>
      <c r="O287" s="2" t="s">
        <v>330</v>
      </c>
      <c r="P287" s="2" t="s">
        <v>1222</v>
      </c>
      <c r="S287" s="6">
        <f t="shared" si="767"/>
        <v>0</v>
      </c>
      <c r="T287" s="7">
        <f t="shared" si="768"/>
        <v>0</v>
      </c>
      <c r="U287" s="3" t="s">
        <v>1086</v>
      </c>
      <c r="V287">
        <v>2019</v>
      </c>
      <c r="W287">
        <v>2028</v>
      </c>
      <c r="X287" t="s">
        <v>243</v>
      </c>
      <c r="AA287" s="3"/>
      <c r="AB287" s="3"/>
      <c r="AC287" s="3"/>
      <c r="AE287" s="3"/>
      <c r="AF287" s="3"/>
      <c r="AG287" s="3" t="s">
        <v>243</v>
      </c>
      <c r="AH287" s="3" t="s">
        <v>243</v>
      </c>
      <c r="AI287">
        <f>VLOOKUP(C287,Koordinaten!$A:$C,2,FALSE)</f>
        <v>12.4853384</v>
      </c>
      <c r="AJ287">
        <f>VLOOKUP(C287,Koordinaten!$A:$C,3,FALSE)</f>
        <v>41.894801999999999</v>
      </c>
      <c r="AK287">
        <f>IF(ISBLANK($D287),VLOOKUP(C287,Koordinaten!$A:$C,2,FALSE),VLOOKUP($D287,Koordinaten!$F:$H,2,FALSE))</f>
        <v>11.354780099999999</v>
      </c>
      <c r="AL287">
        <f>IF(ISBLANK($D287),VLOOKUP(C287,Koordinaten!$A:$C,3,FALSE),VLOOKUP($D287,Koordinaten!$F:$H,3,FALSE))</f>
        <v>46.498112499999998</v>
      </c>
      <c r="AM287" t="str">
        <f t="shared" si="773"/>
        <v>41,894802;12,4853384</v>
      </c>
      <c r="AN287" t="str">
        <f t="shared" si="774"/>
        <v>46,4981125;11,3547801</v>
      </c>
      <c r="AO287">
        <f t="shared" si="781"/>
        <v>2028</v>
      </c>
      <c r="AP287" s="50">
        <v>44066</v>
      </c>
      <c r="AQ287" t="s">
        <v>1437</v>
      </c>
    </row>
    <row r="288" spans="1:43" x14ac:dyDescent="0.15">
      <c r="A288" s="2" t="s">
        <v>42</v>
      </c>
      <c r="B288" s="22">
        <v>2017</v>
      </c>
      <c r="C288" s="2" t="s">
        <v>22</v>
      </c>
      <c r="D288" s="2" t="s">
        <v>1258</v>
      </c>
      <c r="E288" s="2">
        <v>3</v>
      </c>
      <c r="F288" s="2">
        <v>3</v>
      </c>
      <c r="G288" s="3" t="s">
        <v>330</v>
      </c>
      <c r="H288" s="3" t="s">
        <v>1223</v>
      </c>
      <c r="I288" s="3" t="s">
        <v>51</v>
      </c>
      <c r="J288" s="2" t="str">
        <f t="shared" si="776"/>
        <v>-/-/-/-/-</v>
      </c>
      <c r="K288" s="2" t="str">
        <f t="shared" si="777"/>
        <v>-/-/-/-/-</v>
      </c>
      <c r="L288" s="4"/>
      <c r="M288" s="2">
        <v>2019</v>
      </c>
      <c r="N288" s="2" t="str">
        <f t="shared" si="782"/>
        <v>-/-/-/-</v>
      </c>
      <c r="O288" s="2" t="s">
        <v>330</v>
      </c>
      <c r="P288" s="2" t="s">
        <v>1222</v>
      </c>
      <c r="S288" s="6">
        <f t="shared" si="767"/>
        <v>0</v>
      </c>
      <c r="T288" s="7">
        <f t="shared" si="768"/>
        <v>0</v>
      </c>
      <c r="U288" s="3" t="s">
        <v>243</v>
      </c>
      <c r="X288" t="s">
        <v>243</v>
      </c>
      <c r="AA288" s="3"/>
      <c r="AB288" s="3"/>
      <c r="AC288" s="3"/>
      <c r="AE288" s="3"/>
      <c r="AF288" s="3"/>
      <c r="AG288" s="3" t="s">
        <v>243</v>
      </c>
      <c r="AH288" s="3" t="s">
        <v>243</v>
      </c>
      <c r="AI288">
        <f>VLOOKUP(C288,Koordinaten!$A:$C,2,FALSE)</f>
        <v>12.4853384</v>
      </c>
      <c r="AJ288">
        <f>VLOOKUP(C288,Koordinaten!$A:$C,3,FALSE)</f>
        <v>41.894801999999999</v>
      </c>
      <c r="AK288">
        <f>IF(ISBLANK($D288),VLOOKUP(C288,Koordinaten!$A:$C,2,FALSE),VLOOKUP($D288,Koordinaten!$F:$H,2,FALSE))</f>
        <v>11.354780099999999</v>
      </c>
      <c r="AL288">
        <f>IF(ISBLANK($D288),VLOOKUP(C288,Koordinaten!$A:$C,3,FALSE),VLOOKUP($D288,Koordinaten!$F:$H,3,FALSE))</f>
        <v>46.498112499999998</v>
      </c>
      <c r="AM288" t="str">
        <f t="shared" si="773"/>
        <v>41,894802;12,4853384</v>
      </c>
      <c r="AN288" t="str">
        <f t="shared" si="774"/>
        <v>46,4981125;11,3547801</v>
      </c>
      <c r="AO288">
        <f t="shared" si="781"/>
        <v>9999</v>
      </c>
      <c r="AP288" s="50">
        <v>44066</v>
      </c>
      <c r="AQ288" t="s">
        <v>1437</v>
      </c>
    </row>
    <row r="289" spans="1:43" x14ac:dyDescent="0.15">
      <c r="A289" s="2" t="s">
        <v>16</v>
      </c>
      <c r="B289" s="22">
        <v>2015</v>
      </c>
      <c r="C289" s="2" t="s">
        <v>22</v>
      </c>
      <c r="D289" s="2" t="s">
        <v>1258</v>
      </c>
      <c r="E289" s="2">
        <v>1</v>
      </c>
      <c r="F289" s="2">
        <v>1</v>
      </c>
      <c r="G289" s="3" t="s">
        <v>1217</v>
      </c>
      <c r="H289" s="3" t="s">
        <v>1220</v>
      </c>
      <c r="I289" s="3" t="s">
        <v>1221</v>
      </c>
      <c r="J289" s="2" t="str">
        <f t="shared" si="776"/>
        <v>2019/-/-/-/-</v>
      </c>
      <c r="K289" s="2" t="str">
        <f t="shared" si="777"/>
        <v>2030/-/-/-/-</v>
      </c>
      <c r="L289" s="4"/>
      <c r="M289" s="2">
        <v>2019</v>
      </c>
      <c r="N289" s="2" t="str">
        <f t="shared" si="782"/>
        <v>91/-/-/-</v>
      </c>
      <c r="O289" s="2" t="s">
        <v>1217</v>
      </c>
      <c r="P289" s="2" t="s">
        <v>1222</v>
      </c>
      <c r="S289" s="6">
        <f t="shared" si="767"/>
        <v>0</v>
      </c>
      <c r="T289" s="7">
        <f t="shared" si="768"/>
        <v>0</v>
      </c>
      <c r="U289" s="3">
        <v>91</v>
      </c>
      <c r="V289">
        <v>2019</v>
      </c>
      <c r="W289">
        <v>2030</v>
      </c>
      <c r="X289" t="s">
        <v>243</v>
      </c>
      <c r="AA289" s="3"/>
      <c r="AB289" s="3"/>
      <c r="AC289" s="3"/>
      <c r="AE289" s="3"/>
      <c r="AF289" s="3"/>
      <c r="AG289" s="3"/>
      <c r="AH289" s="3"/>
      <c r="AI289">
        <f>VLOOKUP(C289,Koordinaten!$A:$C,2,FALSE)</f>
        <v>12.4853384</v>
      </c>
      <c r="AJ289">
        <f>VLOOKUP(C289,Koordinaten!$A:$C,3,FALSE)</f>
        <v>41.894801999999999</v>
      </c>
      <c r="AK289">
        <f>IF(ISBLANK($D289),VLOOKUP(C289,Koordinaten!$A:$C,2,FALSE),VLOOKUP($D289,Koordinaten!$F:$H,2,FALSE))</f>
        <v>11.354780099999999</v>
      </c>
      <c r="AL289">
        <f>IF(ISBLANK($D289),VLOOKUP(C289,Koordinaten!$A:$C,3,FALSE),VLOOKUP($D289,Koordinaten!$F:$H,3,FALSE))</f>
        <v>46.498112499999998</v>
      </c>
      <c r="AM289" t="str">
        <f t="shared" si="773"/>
        <v>41,894802;12,4853384</v>
      </c>
      <c r="AN289" t="str">
        <f t="shared" si="774"/>
        <v>46,4981125;11,3547801</v>
      </c>
      <c r="AO289">
        <f t="shared" si="781"/>
        <v>2030</v>
      </c>
      <c r="AP289" s="50">
        <v>44302</v>
      </c>
      <c r="AQ289" t="s">
        <v>1578</v>
      </c>
    </row>
    <row r="290" spans="1:43" x14ac:dyDescent="0.15">
      <c r="A290" s="2" t="s">
        <v>42</v>
      </c>
      <c r="B290" s="22">
        <v>2016</v>
      </c>
      <c r="C290" s="2" t="s">
        <v>22</v>
      </c>
      <c r="D290" s="2" t="s">
        <v>1258</v>
      </c>
      <c r="E290" s="2">
        <v>1</v>
      </c>
      <c r="F290" s="2">
        <v>1</v>
      </c>
      <c r="G290" s="3" t="s">
        <v>1217</v>
      </c>
      <c r="H290" s="3" t="s">
        <v>1219</v>
      </c>
      <c r="I290" s="3" t="s">
        <v>51</v>
      </c>
      <c r="J290" s="2" t="str">
        <f t="shared" si="776"/>
        <v>-/-/-/-/-</v>
      </c>
      <c r="K290" s="2" t="str">
        <f t="shared" si="777"/>
        <v>-/-/-/-/-</v>
      </c>
      <c r="L290" s="4"/>
      <c r="M290" s="2">
        <v>2019</v>
      </c>
      <c r="N290" s="2" t="str">
        <f t="shared" si="782"/>
        <v>-/-/-/-</v>
      </c>
      <c r="O290" s="2" t="s">
        <v>1217</v>
      </c>
      <c r="P290" s="2" t="s">
        <v>1222</v>
      </c>
      <c r="S290" s="6">
        <f t="shared" si="767"/>
        <v>0</v>
      </c>
      <c r="T290" s="7">
        <f t="shared" si="768"/>
        <v>0</v>
      </c>
      <c r="U290" s="3" t="s">
        <v>243</v>
      </c>
      <c r="X290" t="s">
        <v>243</v>
      </c>
      <c r="AA290" s="3"/>
      <c r="AB290" s="3"/>
      <c r="AC290" s="3"/>
      <c r="AE290" s="3"/>
      <c r="AF290" s="3"/>
      <c r="AG290" s="3"/>
      <c r="AH290" s="3"/>
      <c r="AI290">
        <f>VLOOKUP(C290,Koordinaten!$A:$C,2,FALSE)</f>
        <v>12.4853384</v>
      </c>
      <c r="AJ290">
        <f>VLOOKUP(C290,Koordinaten!$A:$C,3,FALSE)</f>
        <v>41.894801999999999</v>
      </c>
      <c r="AK290">
        <f>IF(ISBLANK($D290),VLOOKUP(C290,Koordinaten!$A:$C,2,FALSE),VLOOKUP($D290,Koordinaten!$F:$H,2,FALSE))</f>
        <v>11.354780099999999</v>
      </c>
      <c r="AL290">
        <f>IF(ISBLANK($D290),VLOOKUP(C290,Koordinaten!$A:$C,3,FALSE),VLOOKUP($D290,Koordinaten!$F:$H,3,FALSE))</f>
        <v>46.498112499999998</v>
      </c>
      <c r="AM290" t="str">
        <f t="shared" si="773"/>
        <v>41,894802;12,4853384</v>
      </c>
      <c r="AN290" t="str">
        <f t="shared" si="774"/>
        <v>46,4981125;11,3547801</v>
      </c>
      <c r="AO290">
        <f t="shared" si="781"/>
        <v>9999</v>
      </c>
      <c r="AP290" s="50">
        <v>44066</v>
      </c>
      <c r="AQ290">
        <v>15</v>
      </c>
    </row>
    <row r="291" spans="1:43" x14ac:dyDescent="0.15">
      <c r="A291" s="2" t="s">
        <v>42</v>
      </c>
      <c r="B291" s="22">
        <v>2016</v>
      </c>
      <c r="C291" s="2" t="s">
        <v>22</v>
      </c>
      <c r="D291" s="2" t="s">
        <v>1258</v>
      </c>
      <c r="E291" s="2">
        <v>2</v>
      </c>
      <c r="F291" s="2">
        <v>2</v>
      </c>
      <c r="G291" s="3" t="s">
        <v>1217</v>
      </c>
      <c r="H291" s="3" t="s">
        <v>1218</v>
      </c>
      <c r="I291" s="3" t="s">
        <v>44</v>
      </c>
      <c r="J291" s="2" t="str">
        <f t="shared" si="776"/>
        <v>-/-/-/-/-</v>
      </c>
      <c r="K291" s="2" t="str">
        <f t="shared" si="777"/>
        <v>-/-/-/-/-</v>
      </c>
      <c r="L291" s="4"/>
      <c r="M291" s="2">
        <v>2019</v>
      </c>
      <c r="N291" s="2" t="str">
        <f t="shared" si="782"/>
        <v>-/-/-/-</v>
      </c>
      <c r="O291" s="2" t="s">
        <v>1217</v>
      </c>
      <c r="P291" s="2" t="s">
        <v>1222</v>
      </c>
      <c r="S291" s="6">
        <f t="shared" si="767"/>
        <v>0</v>
      </c>
      <c r="T291" s="7">
        <f t="shared" si="768"/>
        <v>0</v>
      </c>
      <c r="U291" s="3" t="s">
        <v>243</v>
      </c>
      <c r="X291" t="s">
        <v>243</v>
      </c>
      <c r="AA291" s="3"/>
      <c r="AB291" s="3"/>
      <c r="AC291" s="3"/>
      <c r="AI291">
        <f>VLOOKUP(C291,Koordinaten!$A:$C,2,FALSE)</f>
        <v>12.4853384</v>
      </c>
      <c r="AJ291">
        <f>VLOOKUP(C291,Koordinaten!$A:$C,3,FALSE)</f>
        <v>41.894801999999999</v>
      </c>
      <c r="AK291">
        <f>IF(ISBLANK($D291),VLOOKUP(C291,Koordinaten!$A:$C,2,FALSE),VLOOKUP($D291,Koordinaten!$F:$H,2,FALSE))</f>
        <v>11.354780099999999</v>
      </c>
      <c r="AL291">
        <f>IF(ISBLANK($D291),VLOOKUP(C291,Koordinaten!$A:$C,3,FALSE),VLOOKUP($D291,Koordinaten!$F:$H,3,FALSE))</f>
        <v>46.498112499999998</v>
      </c>
      <c r="AM291" t="str">
        <f t="shared" si="773"/>
        <v>41,894802;12,4853384</v>
      </c>
      <c r="AN291" t="str">
        <f t="shared" si="774"/>
        <v>46,4981125;11,3547801</v>
      </c>
      <c r="AO291">
        <f t="shared" si="781"/>
        <v>9999</v>
      </c>
      <c r="AP291" s="50">
        <v>44066</v>
      </c>
      <c r="AQ291">
        <v>14</v>
      </c>
    </row>
    <row r="292" spans="1:43" x14ac:dyDescent="0.15">
      <c r="A292" s="2" t="s">
        <v>16</v>
      </c>
      <c r="B292" s="22">
        <v>2017</v>
      </c>
      <c r="C292" s="2" t="s">
        <v>17</v>
      </c>
      <c r="D292" s="3" t="s">
        <v>1282</v>
      </c>
      <c r="E292" s="2">
        <v>0</v>
      </c>
      <c r="F292" s="2">
        <v>1</v>
      </c>
      <c r="G292" s="3" t="s">
        <v>18</v>
      </c>
      <c r="H292" s="3" t="s">
        <v>19</v>
      </c>
      <c r="I292" s="3" t="s">
        <v>20</v>
      </c>
      <c r="J292" s="2" t="str">
        <f t="shared" si="776"/>
        <v>-/-/-/-/-</v>
      </c>
      <c r="K292" s="2" t="str">
        <f t="shared" si="777"/>
        <v>-/-/-/-/-</v>
      </c>
      <c r="L292" s="4"/>
      <c r="M292" s="2">
        <v>2017</v>
      </c>
      <c r="N292" s="2" t="str">
        <f>CONCATENATE(IF(ISBLANK(U292),"-",U292),"/",IF(ISBLANK(X292),"-",X292),"/",IF(ISBLANK(AA292),"-",AA292),"/",IF(ISBLANK(AD292),"-",AD292))</f>
        <v>-/-/-/-</v>
      </c>
      <c r="O292" s="2" t="s">
        <v>183</v>
      </c>
      <c r="P292" s="2" t="s">
        <v>1203</v>
      </c>
      <c r="S292" s="6">
        <f t="shared" si="767"/>
        <v>0</v>
      </c>
      <c r="T292" s="7">
        <f t="shared" si="768"/>
        <v>0</v>
      </c>
      <c r="U292" s="3" t="s">
        <v>243</v>
      </c>
      <c r="X292" t="s">
        <v>243</v>
      </c>
      <c r="AA292" t="s">
        <v>243</v>
      </c>
      <c r="AD292" s="2"/>
      <c r="AI292">
        <f>VLOOKUP(C292,Koordinaten!$A:$C,2,FALSE)</f>
        <v>2.3514615999999999</v>
      </c>
      <c r="AJ292">
        <f>VLOOKUP(C292,Koordinaten!$A:$C,3,FALSE)</f>
        <v>48.856696900000003</v>
      </c>
      <c r="AK292">
        <f>IF(ISBLANK($D292),VLOOKUP(C292,Koordinaten!$A:$C,2,FALSE),VLOOKUP($D292,Koordinaten!$F:$H,2,FALSE))</f>
        <v>3.8968699999999998</v>
      </c>
      <c r="AL292">
        <f>IF(ISBLANK($D292),VLOOKUP(C292,Koordinaten!$A:$C,3,FALSE),VLOOKUP($D292,Koordinaten!$F:$H,3,FALSE))</f>
        <v>43.598500000000001</v>
      </c>
      <c r="AM292" t="str">
        <f t="shared" si="773"/>
        <v>48,8566969;2,3514616</v>
      </c>
      <c r="AN292" t="str">
        <f t="shared" si="774"/>
        <v>43,5985;3,89687</v>
      </c>
      <c r="AO292">
        <f t="shared" si="781"/>
        <v>9999</v>
      </c>
      <c r="AP292" s="50">
        <v>44302</v>
      </c>
      <c r="AQ292" t="s">
        <v>1581</v>
      </c>
    </row>
    <row r="293" spans="1:43" x14ac:dyDescent="0.15">
      <c r="A293" s="2" t="s">
        <v>42</v>
      </c>
      <c r="B293" s="22">
        <v>2016</v>
      </c>
      <c r="C293" s="2" t="s">
        <v>22</v>
      </c>
      <c r="D293" s="2" t="s">
        <v>1257</v>
      </c>
      <c r="E293" s="2">
        <v>1</v>
      </c>
      <c r="F293" s="2">
        <v>1</v>
      </c>
      <c r="G293" s="3" t="s">
        <v>1196</v>
      </c>
      <c r="H293" s="3" t="s">
        <v>1194</v>
      </c>
      <c r="I293" s="3" t="s">
        <v>199</v>
      </c>
      <c r="J293" s="2" t="str">
        <f t="shared" si="776"/>
        <v>2020/2022/-/-/-</v>
      </c>
      <c r="K293" s="2" t="str">
        <f t="shared" si="777"/>
        <v>2040/2042/-/-/-</v>
      </c>
      <c r="L293" s="4"/>
      <c r="M293" s="2">
        <v>2019</v>
      </c>
      <c r="N293" s="2" t="str">
        <f>CONCATENATE(IF(ISBLANK(U293),"-",U293),"/",IF(ISBLANK(X293),"-",X293),"/",IF(ISBLANK(AA293),"-",AA293),"/",IF(ISBLANK(AD293),"-",AD293))</f>
        <v>96/95/-/-</v>
      </c>
      <c r="O293" s="2" t="s">
        <v>1193</v>
      </c>
      <c r="P293" s="2" t="s">
        <v>1192</v>
      </c>
      <c r="Q293" s="8"/>
      <c r="R293" s="8"/>
      <c r="S293" s="9">
        <f t="shared" si="767"/>
        <v>0</v>
      </c>
      <c r="T293" s="10">
        <f t="shared" si="768"/>
        <v>0</v>
      </c>
      <c r="U293" s="3">
        <v>96</v>
      </c>
      <c r="V293">
        <v>2020</v>
      </c>
      <c r="W293">
        <v>2040</v>
      </c>
      <c r="X293">
        <v>95</v>
      </c>
      <c r="Y293">
        <v>2022</v>
      </c>
      <c r="Z293">
        <v>2042</v>
      </c>
      <c r="AD293"/>
      <c r="AI293">
        <f>VLOOKUP(C293,Koordinaten!$A:$C,2,FALSE)</f>
        <v>12.4853384</v>
      </c>
      <c r="AJ293">
        <f>VLOOKUP(C293,Koordinaten!$A:$C,3,FALSE)</f>
        <v>41.894801999999999</v>
      </c>
      <c r="AK293">
        <f>IF(ISBLANK($D293),VLOOKUP(C293,Koordinaten!$A:$C,2,FALSE),VLOOKUP($D293,Koordinaten!$F:$H,2,FALSE))</f>
        <v>11.2555757</v>
      </c>
      <c r="AL293">
        <f>IF(ISBLANK($D293),VLOOKUP(C293,Koordinaten!$A:$C,3,FALSE),VLOOKUP($D293,Koordinaten!$F:$H,3,FALSE))</f>
        <v>43.769871199999997</v>
      </c>
      <c r="AM293" t="str">
        <f t="shared" si="773"/>
        <v>41,894802;12,4853384</v>
      </c>
      <c r="AN293" t="str">
        <f t="shared" si="774"/>
        <v>43,7698712;11,2555757</v>
      </c>
      <c r="AO293">
        <f t="shared" si="781"/>
        <v>2040</v>
      </c>
      <c r="AP293" s="50">
        <v>44066</v>
      </c>
      <c r="AQ293">
        <v>14</v>
      </c>
    </row>
    <row r="294" spans="1:43" x14ac:dyDescent="0.15">
      <c r="A294" s="2" t="s">
        <v>42</v>
      </c>
      <c r="B294" s="22">
        <v>2015</v>
      </c>
      <c r="C294" s="2" t="s">
        <v>22</v>
      </c>
      <c r="D294" s="2" t="s">
        <v>1261</v>
      </c>
      <c r="E294" s="2">
        <v>1</v>
      </c>
      <c r="F294" s="2"/>
      <c r="G294" s="3" t="s">
        <v>1195</v>
      </c>
      <c r="H294" s="3" t="s">
        <v>1197</v>
      </c>
      <c r="I294" s="3" t="s">
        <v>20</v>
      </c>
      <c r="J294" s="2" t="str">
        <f t="shared" si="776"/>
        <v>2019/2021/-/-/-</v>
      </c>
      <c r="K294" s="2" t="str">
        <f t="shared" si="777"/>
        <v>2023/2025/-/-/-</v>
      </c>
      <c r="L294" s="4"/>
      <c r="M294" s="2">
        <v>2019</v>
      </c>
      <c r="N294" s="2" t="str">
        <f t="shared" ref="N294:N358" si="783">CONCATENATE(IF(ISBLANK(U294),"-",U294),"/",IF(ISBLANK(X294),"-",X294),"/",IF(ISBLANK(AA294),"-",AA294),"/",IF(ISBLANK(AD294),"-",AD294))</f>
        <v>90/90/-/-</v>
      </c>
      <c r="O294" s="2" t="s">
        <v>1193</v>
      </c>
      <c r="P294" s="2" t="s">
        <v>1192</v>
      </c>
      <c r="Q294" s="8"/>
      <c r="R294" s="8"/>
      <c r="S294" s="9">
        <f t="shared" si="767"/>
        <v>0</v>
      </c>
      <c r="T294" s="10">
        <f t="shared" si="768"/>
        <v>0</v>
      </c>
      <c r="U294" s="3">
        <v>90</v>
      </c>
      <c r="V294">
        <v>2019</v>
      </c>
      <c r="W294">
        <v>2023</v>
      </c>
      <c r="X294">
        <v>90</v>
      </c>
      <c r="Y294">
        <v>2021</v>
      </c>
      <c r="Z294">
        <v>2025</v>
      </c>
      <c r="AD294"/>
      <c r="AI294">
        <f>VLOOKUP(C294,Koordinaten!$A:$C,2,FALSE)</f>
        <v>12.4853384</v>
      </c>
      <c r="AJ294">
        <f>VLOOKUP(C294,Koordinaten!$A:$C,3,FALSE)</f>
        <v>41.894801999999999</v>
      </c>
      <c r="AK294">
        <f>IF(ISBLANK($D294),VLOOKUP(C294,Koordinaten!$A:$C,2,FALSE),VLOOKUP($D294,Koordinaten!$F:$H,2,FALSE))</f>
        <v>10.9924122</v>
      </c>
      <c r="AL294">
        <f>IF(ISBLANK($D294),VLOOKUP(C294,Koordinaten!$A:$C,3,FALSE),VLOOKUP($D294,Koordinaten!$F:$H,3,FALSE))</f>
        <v>45.438495799999998</v>
      </c>
      <c r="AM294" t="str">
        <f t="shared" si="773"/>
        <v>41,894802;12,4853384</v>
      </c>
      <c r="AN294" t="str">
        <f t="shared" si="774"/>
        <v>45,4384958;10,9924122</v>
      </c>
      <c r="AO294">
        <f t="shared" si="781"/>
        <v>2023</v>
      </c>
    </row>
    <row r="295" spans="1:43" x14ac:dyDescent="0.15">
      <c r="A295" s="2" t="s">
        <v>30</v>
      </c>
      <c r="B295" s="22">
        <v>2018</v>
      </c>
      <c r="C295" s="2" t="s">
        <v>22</v>
      </c>
      <c r="D295" s="2" t="s">
        <v>1257</v>
      </c>
      <c r="E295" s="2">
        <v>2</v>
      </c>
      <c r="F295" s="2"/>
      <c r="G295" s="3" t="s">
        <v>994</v>
      </c>
      <c r="H295" s="3" t="s">
        <v>92</v>
      </c>
      <c r="I295" s="3" t="s">
        <v>93</v>
      </c>
      <c r="J295" s="2" t="str">
        <f t="shared" si="776"/>
        <v>2019/2019/-/-/-</v>
      </c>
      <c r="K295" s="2" t="str">
        <f t="shared" si="777"/>
        <v>2023/2019/-/-/-</v>
      </c>
      <c r="L295" s="4"/>
      <c r="M295" s="2">
        <v>2019</v>
      </c>
      <c r="N295" s="2" t="str">
        <f t="shared" si="783"/>
        <v>92+/90/-/-</v>
      </c>
      <c r="O295" s="2" t="s">
        <v>1193</v>
      </c>
      <c r="P295" s="2" t="s">
        <v>1192</v>
      </c>
      <c r="Q295" s="8"/>
      <c r="R295" s="8"/>
      <c r="S295" s="9">
        <f t="shared" si="767"/>
        <v>0</v>
      </c>
      <c r="T295" s="10">
        <f t="shared" si="768"/>
        <v>0</v>
      </c>
      <c r="U295" s="3" t="s">
        <v>1086</v>
      </c>
      <c r="V295">
        <v>2019</v>
      </c>
      <c r="W295">
        <v>2023</v>
      </c>
      <c r="X295">
        <v>90</v>
      </c>
      <c r="Y295">
        <v>2019</v>
      </c>
      <c r="Z295">
        <v>2019</v>
      </c>
      <c r="AD295"/>
      <c r="AI295">
        <f>VLOOKUP(C295,Koordinaten!$A:$C,2,FALSE)</f>
        <v>12.4853384</v>
      </c>
      <c r="AJ295">
        <f>VLOOKUP(C295,Koordinaten!$A:$C,3,FALSE)</f>
        <v>41.894801999999999</v>
      </c>
      <c r="AK295">
        <f>IF(ISBLANK($D295),VLOOKUP(C295,Koordinaten!$A:$C,2,FALSE),VLOOKUP($D295,Koordinaten!$F:$H,2,FALSE))</f>
        <v>11.2555757</v>
      </c>
      <c r="AL295">
        <f>IF(ISBLANK($D295),VLOOKUP(C295,Koordinaten!$A:$C,3,FALSE),VLOOKUP($D295,Koordinaten!$F:$H,3,FALSE))</f>
        <v>43.769871199999997</v>
      </c>
      <c r="AM295" t="str">
        <f t="shared" si="773"/>
        <v>41,894802;12,4853384</v>
      </c>
      <c r="AN295" t="str">
        <f t="shared" si="774"/>
        <v>43,7698712;11,2555757</v>
      </c>
      <c r="AO295">
        <f t="shared" si="781"/>
        <v>2019</v>
      </c>
    </row>
    <row r="296" spans="1:43" x14ac:dyDescent="0.15">
      <c r="A296" s="2" t="s">
        <v>42</v>
      </c>
      <c r="B296" s="22">
        <v>2016</v>
      </c>
      <c r="C296" s="2" t="s">
        <v>22</v>
      </c>
      <c r="D296" s="2" t="s">
        <v>1261</v>
      </c>
      <c r="E296" s="2">
        <v>3</v>
      </c>
      <c r="F296" s="2">
        <v>1</v>
      </c>
      <c r="G296" s="3" t="s">
        <v>1200</v>
      </c>
      <c r="H296" s="3" t="s">
        <v>1201</v>
      </c>
      <c r="I296" s="3" t="s">
        <v>20</v>
      </c>
      <c r="J296" s="2" t="str">
        <f t="shared" si="776"/>
        <v>-/-/-/-/-</v>
      </c>
      <c r="K296" s="2" t="str">
        <f t="shared" si="777"/>
        <v>-/-/-/-/-</v>
      </c>
      <c r="L296" s="4"/>
      <c r="M296" s="2">
        <v>2019</v>
      </c>
      <c r="N296" s="2" t="str">
        <f t="shared" si="783"/>
        <v>-/-/-/-</v>
      </c>
      <c r="O296" s="2" t="s">
        <v>1200</v>
      </c>
      <c r="P296" s="2" t="s">
        <v>1192</v>
      </c>
      <c r="Q296" s="8"/>
      <c r="R296" s="8"/>
      <c r="S296" s="9">
        <f t="shared" si="767"/>
        <v>0</v>
      </c>
      <c r="T296" s="10">
        <f t="shared" si="768"/>
        <v>0</v>
      </c>
      <c r="U296" s="3"/>
      <c r="AD296"/>
      <c r="AI296">
        <f>VLOOKUP(C296,Koordinaten!$A:$C,2,FALSE)</f>
        <v>12.4853384</v>
      </c>
      <c r="AJ296">
        <f>VLOOKUP(C296,Koordinaten!$A:$C,3,FALSE)</f>
        <v>41.894801999999999</v>
      </c>
      <c r="AK296">
        <f>IF(ISBLANK($D296),VLOOKUP(C296,Koordinaten!$A:$C,2,FALSE),VLOOKUP($D296,Koordinaten!$F:$H,2,FALSE))</f>
        <v>10.9924122</v>
      </c>
      <c r="AL296">
        <f>IF(ISBLANK($D296),VLOOKUP(C296,Koordinaten!$A:$C,3,FALSE),VLOOKUP($D296,Koordinaten!$F:$H,3,FALSE))</f>
        <v>45.438495799999998</v>
      </c>
      <c r="AM296" t="str">
        <f t="shared" si="773"/>
        <v>41,894802;12,4853384</v>
      </c>
      <c r="AN296" t="str">
        <f t="shared" si="774"/>
        <v>45,4384958;10,9924122</v>
      </c>
      <c r="AO296">
        <f t="shared" si="781"/>
        <v>9999</v>
      </c>
      <c r="AP296" s="50">
        <v>44066</v>
      </c>
      <c r="AQ296">
        <v>13</v>
      </c>
    </row>
    <row r="297" spans="1:43" x14ac:dyDescent="0.15">
      <c r="A297" s="2" t="s">
        <v>42</v>
      </c>
      <c r="B297" s="22">
        <v>2015</v>
      </c>
      <c r="C297" s="2" t="s">
        <v>22</v>
      </c>
      <c r="D297" s="2" t="s">
        <v>1261</v>
      </c>
      <c r="E297" s="2">
        <v>3</v>
      </c>
      <c r="F297" s="2">
        <v>2</v>
      </c>
      <c r="G297" s="3" t="s">
        <v>1198</v>
      </c>
      <c r="H297" s="3" t="s">
        <v>1199</v>
      </c>
      <c r="I297" s="3" t="s">
        <v>20</v>
      </c>
      <c r="J297" s="2" t="str">
        <f t="shared" si="776"/>
        <v>-/-/-/-/-</v>
      </c>
      <c r="K297" s="2" t="str">
        <f t="shared" si="777"/>
        <v>-/-/-/-/-</v>
      </c>
      <c r="L297" s="4"/>
      <c r="M297" s="2">
        <v>2019</v>
      </c>
      <c r="N297" s="2" t="str">
        <f t="shared" si="783"/>
        <v>-/-/-/-</v>
      </c>
      <c r="O297" s="2" t="s">
        <v>1198</v>
      </c>
      <c r="P297" s="2" t="s">
        <v>1192</v>
      </c>
      <c r="Q297" s="8"/>
      <c r="R297" s="8"/>
      <c r="S297" s="9">
        <f t="shared" si="767"/>
        <v>0</v>
      </c>
      <c r="T297" s="10">
        <f t="shared" si="768"/>
        <v>0</v>
      </c>
      <c r="U297" s="3"/>
      <c r="AD297"/>
      <c r="AI297">
        <f>VLOOKUP(C297,Koordinaten!$A:$C,2,FALSE)</f>
        <v>12.4853384</v>
      </c>
      <c r="AJ297">
        <f>VLOOKUP(C297,Koordinaten!$A:$C,3,FALSE)</f>
        <v>41.894801999999999</v>
      </c>
      <c r="AK297">
        <f>IF(ISBLANK($D297),VLOOKUP(C297,Koordinaten!$A:$C,2,FALSE),VLOOKUP($D297,Koordinaten!$F:$H,2,FALSE))</f>
        <v>10.9924122</v>
      </c>
      <c r="AL297">
        <f>IF(ISBLANK($D297),VLOOKUP(C297,Koordinaten!$A:$C,3,FALSE),VLOOKUP($D297,Koordinaten!$F:$H,3,FALSE))</f>
        <v>45.438495799999998</v>
      </c>
      <c r="AM297" t="str">
        <f t="shared" si="773"/>
        <v>41,894802;12,4853384</v>
      </c>
      <c r="AN297" t="str">
        <f t="shared" si="774"/>
        <v>45,4384958;10,9924122</v>
      </c>
      <c r="AO297">
        <f t="shared" si="781"/>
        <v>9999</v>
      </c>
      <c r="AP297" s="50">
        <v>44066</v>
      </c>
      <c r="AQ297" t="s">
        <v>1437</v>
      </c>
    </row>
    <row r="298" spans="1:43" x14ac:dyDescent="0.15">
      <c r="A298" s="2" t="s">
        <v>30</v>
      </c>
      <c r="B298" s="22">
        <v>2016</v>
      </c>
      <c r="C298" s="2" t="s">
        <v>173</v>
      </c>
      <c r="D298" s="2" t="s">
        <v>1265</v>
      </c>
      <c r="E298" s="2">
        <v>0</v>
      </c>
      <c r="F298" s="2">
        <v>2</v>
      </c>
      <c r="G298" s="3" t="s">
        <v>1182</v>
      </c>
      <c r="H298" s="3" t="s">
        <v>1183</v>
      </c>
      <c r="I298" s="3" t="s">
        <v>169</v>
      </c>
      <c r="J298" s="2" t="str">
        <f t="shared" si="776"/>
        <v>-/-/-/-/-</v>
      </c>
      <c r="K298" s="2" t="str">
        <f t="shared" si="777"/>
        <v>-/-/-/-/-</v>
      </c>
      <c r="L298" s="4"/>
      <c r="M298" s="2">
        <v>2019</v>
      </c>
      <c r="N298" s="2" t="str">
        <f t="shared" si="783"/>
        <v>-/-/-/-</v>
      </c>
      <c r="O298" s="2" t="s">
        <v>1184</v>
      </c>
      <c r="P298" s="2" t="s">
        <v>1184</v>
      </c>
      <c r="Q298" s="8"/>
      <c r="R298" s="8"/>
      <c r="S298" s="9">
        <f t="shared" si="767"/>
        <v>0</v>
      </c>
      <c r="T298" s="10">
        <f t="shared" si="768"/>
        <v>0</v>
      </c>
      <c r="U298" s="3"/>
      <c r="AD298"/>
      <c r="AI298">
        <f>VLOOKUP(C298,Koordinaten!$A:$C,2,FALSE)</f>
        <v>16.372504200000002</v>
      </c>
      <c r="AJ298">
        <f>VLOOKUP(C298,Koordinaten!$A:$C,3,FALSE)</f>
        <v>48.208353700000004</v>
      </c>
      <c r="AK298">
        <f>IF(ISBLANK($D298),VLOOKUP(C298,Koordinaten!$A:$C,2,FALSE),VLOOKUP($D298,Koordinaten!$F:$H,2,FALSE))</f>
        <v>16.081600000000002</v>
      </c>
      <c r="AL298">
        <f>IF(ISBLANK($D298),VLOOKUP(C298,Koordinaten!$A:$C,3,FALSE),VLOOKUP($D298,Koordinaten!$F:$H,3,FALSE))</f>
        <v>47.722099999999998</v>
      </c>
      <c r="AM298" t="str">
        <f t="shared" si="773"/>
        <v>48,2083537;16,3725042</v>
      </c>
      <c r="AN298" t="str">
        <f t="shared" si="774"/>
        <v>47,7221;16,0816</v>
      </c>
      <c r="AO298">
        <f t="shared" si="781"/>
        <v>9999</v>
      </c>
      <c r="AP298" s="50">
        <v>44065</v>
      </c>
      <c r="AQ298">
        <v>2</v>
      </c>
    </row>
    <row r="299" spans="1:43" x14ac:dyDescent="0.15">
      <c r="A299" s="2" t="s">
        <v>42</v>
      </c>
      <c r="B299" s="22">
        <v>2015</v>
      </c>
      <c r="C299" s="2" t="s">
        <v>22</v>
      </c>
      <c r="D299" s="2" t="s">
        <v>1257</v>
      </c>
      <c r="E299" s="2">
        <v>2</v>
      </c>
      <c r="F299" s="2">
        <v>2</v>
      </c>
      <c r="G299" s="3" t="s">
        <v>549</v>
      </c>
      <c r="H299" s="3" t="s">
        <v>660</v>
      </c>
      <c r="I299" s="3" t="s">
        <v>20</v>
      </c>
      <c r="J299" s="2" t="str">
        <f t="shared" si="776"/>
        <v>2018/2018/-/-/-</v>
      </c>
      <c r="K299" s="2" t="str">
        <f t="shared" si="777"/>
        <v>2027/2024/-/-/-</v>
      </c>
      <c r="L299" s="4"/>
      <c r="M299" s="2">
        <v>2019</v>
      </c>
      <c r="N299" s="2" t="str">
        <f t="shared" si="783"/>
        <v>93/90/-/-</v>
      </c>
      <c r="O299" s="2" t="s">
        <v>551</v>
      </c>
      <c r="P299" s="2" t="s">
        <v>1168</v>
      </c>
      <c r="Q299" s="8"/>
      <c r="R299" s="8"/>
      <c r="S299" s="9">
        <f t="shared" si="767"/>
        <v>0</v>
      </c>
      <c r="T299" s="10">
        <f t="shared" si="768"/>
        <v>0</v>
      </c>
      <c r="U299" s="3">
        <v>93</v>
      </c>
      <c r="V299">
        <v>2018</v>
      </c>
      <c r="W299">
        <v>2027</v>
      </c>
      <c r="X299">
        <v>90</v>
      </c>
      <c r="Y299">
        <v>2018</v>
      </c>
      <c r="Z299">
        <v>2024</v>
      </c>
      <c r="AD299"/>
      <c r="AI299">
        <f>VLOOKUP(C299,Koordinaten!$A:$C,2,FALSE)</f>
        <v>12.4853384</v>
      </c>
      <c r="AJ299">
        <f>VLOOKUP(C299,Koordinaten!$A:$C,3,FALSE)</f>
        <v>41.894801999999999</v>
      </c>
      <c r="AK299">
        <f>IF(ISBLANK($D299),VLOOKUP(C299,Koordinaten!$A:$C,2,FALSE),VLOOKUP($D299,Koordinaten!$F:$H,2,FALSE))</f>
        <v>11.2555757</v>
      </c>
      <c r="AL299">
        <f>IF(ISBLANK($D299),VLOOKUP(C299,Koordinaten!$A:$C,3,FALSE),VLOOKUP($D299,Koordinaten!$F:$H,3,FALSE))</f>
        <v>43.769871199999997</v>
      </c>
      <c r="AM299" t="str">
        <f t="shared" si="773"/>
        <v>41,894802;12,4853384</v>
      </c>
      <c r="AN299" t="str">
        <f t="shared" si="774"/>
        <v>43,7698712;11,2555757</v>
      </c>
      <c r="AO299">
        <f t="shared" si="781"/>
        <v>2024</v>
      </c>
      <c r="AP299" s="50">
        <v>44066</v>
      </c>
      <c r="AQ299" t="s">
        <v>1437</v>
      </c>
    </row>
    <row r="300" spans="1:43" x14ac:dyDescent="0.15">
      <c r="A300" s="2" t="s">
        <v>42</v>
      </c>
      <c r="B300" s="22">
        <v>2016</v>
      </c>
      <c r="C300" s="2" t="s">
        <v>22</v>
      </c>
      <c r="D300" s="2" t="s">
        <v>1257</v>
      </c>
      <c r="E300" s="2">
        <v>6</v>
      </c>
      <c r="F300" s="2"/>
      <c r="G300" s="3" t="s">
        <v>1177</v>
      </c>
      <c r="H300" s="3" t="s">
        <v>44</v>
      </c>
      <c r="I300" s="3" t="s">
        <v>44</v>
      </c>
      <c r="J300" s="2" t="str">
        <f t="shared" si="776"/>
        <v>-/-/-/2018/-</v>
      </c>
      <c r="K300" s="2" t="str">
        <f t="shared" si="777"/>
        <v>-/-/-/2022/-</v>
      </c>
      <c r="L300" s="4"/>
      <c r="M300" s="2">
        <v>2019</v>
      </c>
      <c r="N300" s="2" t="str">
        <f t="shared" si="783"/>
        <v>-/-/-/CT89</v>
      </c>
      <c r="O300" s="2" t="s">
        <v>1177</v>
      </c>
      <c r="P300" s="2" t="s">
        <v>1168</v>
      </c>
      <c r="Q300" s="8"/>
      <c r="R300" s="8"/>
      <c r="S300" s="9">
        <f t="shared" si="767"/>
        <v>0</v>
      </c>
      <c r="T300" s="10">
        <f t="shared" si="768"/>
        <v>0</v>
      </c>
      <c r="U300" s="3"/>
      <c r="AD300" t="s">
        <v>1011</v>
      </c>
      <c r="AE300">
        <v>2018</v>
      </c>
      <c r="AF300">
        <v>2022</v>
      </c>
      <c r="AI300">
        <f>VLOOKUP(C300,Koordinaten!$A:$C,2,FALSE)</f>
        <v>12.4853384</v>
      </c>
      <c r="AJ300">
        <f>VLOOKUP(C300,Koordinaten!$A:$C,3,FALSE)</f>
        <v>41.894801999999999</v>
      </c>
      <c r="AK300">
        <f>IF(ISBLANK($D300),VLOOKUP(C300,Koordinaten!$A:$C,2,FALSE),VLOOKUP($D300,Koordinaten!$F:$H,2,FALSE))</f>
        <v>11.2555757</v>
      </c>
      <c r="AL300">
        <f>IF(ISBLANK($D300),VLOOKUP(C300,Koordinaten!$A:$C,3,FALSE),VLOOKUP($D300,Koordinaten!$F:$H,3,FALSE))</f>
        <v>43.769871199999997</v>
      </c>
      <c r="AM300" t="str">
        <f t="shared" si="773"/>
        <v>41,894802;12,4853384</v>
      </c>
      <c r="AN300" t="str">
        <f t="shared" si="774"/>
        <v>43,7698712;11,2555757</v>
      </c>
      <c r="AO300">
        <f t="shared" si="781"/>
        <v>2022</v>
      </c>
      <c r="AP300" s="50"/>
    </row>
    <row r="301" spans="1:43" x14ac:dyDescent="0.15">
      <c r="A301" s="2" t="s">
        <v>42</v>
      </c>
      <c r="B301" s="22">
        <v>2015</v>
      </c>
      <c r="C301" s="2" t="s">
        <v>22</v>
      </c>
      <c r="D301" s="2" t="s">
        <v>1257</v>
      </c>
      <c r="E301" s="2">
        <v>6</v>
      </c>
      <c r="F301" s="2">
        <v>4</v>
      </c>
      <c r="G301" s="3" t="s">
        <v>1177</v>
      </c>
      <c r="H301" s="3" t="s">
        <v>1453</v>
      </c>
      <c r="I301" s="3" t="s">
        <v>20</v>
      </c>
      <c r="J301" s="2" t="str">
        <f t="shared" ref="J301" si="784">CONCATENATE(IF(ISBLANK(V301),"-",V301),"/",IF(ISBLANK(Y301),"-",Y301),"/",IF(ISBLANK(AB301),"-",AB301),"/",IF(ISBLANK(AE301),"-",AE301),"/",IF(ISBLANK(AG301),"-",AG301))</f>
        <v>-/-/-/-/-</v>
      </c>
      <c r="K301" s="2" t="str">
        <f t="shared" ref="K301" si="785">CONCATENATE(IF(ISBLANK(W301),"-",W301),"/",IF(ISBLANK(Z301),"-",Z301),"/",IF(ISBLANK(AC301),"-",AC301),"/",IF(ISBLANK(AF301),"-",AF301),"/",IF(ISBLANK(AH301),"-",AH301))</f>
        <v>-/-/-/-/-</v>
      </c>
      <c r="L301" s="4"/>
      <c r="M301" s="2">
        <v>2019</v>
      </c>
      <c r="N301" s="2" t="str">
        <f t="shared" ref="N301" si="786">CONCATENATE(IF(ISBLANK(U301),"-",U301),"/",IF(ISBLANK(X301),"-",X301),"/",IF(ISBLANK(AA301),"-",AA301),"/",IF(ISBLANK(AD301),"-",AD301))</f>
        <v>-/-/-/-</v>
      </c>
      <c r="O301" s="2" t="s">
        <v>1177</v>
      </c>
      <c r="P301" s="2" t="s">
        <v>1168</v>
      </c>
      <c r="Q301" s="8"/>
      <c r="R301" s="8"/>
      <c r="S301" s="9">
        <f t="shared" ref="S301" si="787">L301*E301</f>
        <v>0</v>
      </c>
      <c r="T301" s="10">
        <f t="shared" ref="T301" si="788">F301*L301</f>
        <v>0</v>
      </c>
      <c r="U301" s="3"/>
      <c r="AD301"/>
      <c r="AI301">
        <f>VLOOKUP(C301,Koordinaten!$A:$C,2,FALSE)</f>
        <v>12.4853384</v>
      </c>
      <c r="AJ301">
        <f>VLOOKUP(C301,Koordinaten!$A:$C,3,FALSE)</f>
        <v>41.894801999999999</v>
      </c>
      <c r="AK301">
        <f>IF(ISBLANK($D301),VLOOKUP(C301,Koordinaten!$A:$C,2,FALSE),VLOOKUP($D301,Koordinaten!$F:$H,2,FALSE))</f>
        <v>11.2555757</v>
      </c>
      <c r="AL301">
        <f>IF(ISBLANK($D301),VLOOKUP(C301,Koordinaten!$A:$C,3,FALSE),VLOOKUP($D301,Koordinaten!$F:$H,3,FALSE))</f>
        <v>43.769871199999997</v>
      </c>
      <c r="AM301" t="str">
        <f t="shared" si="773"/>
        <v>41,894802;12,4853384</v>
      </c>
      <c r="AN301" t="str">
        <f t="shared" si="774"/>
        <v>43,7698712;11,2555757</v>
      </c>
      <c r="AO301">
        <f t="shared" ref="AO301" si="789">MIN(IF(ISBLANK(W301),9999,W301),IF(ISBLANK(Z301),9999,Z301),IF(ISBLANK(AC301),9999,AC301),IF(ISBLANK(AF301),9999,AF301),IF(ISBLANK(AH301),9999,AH301))</f>
        <v>9999</v>
      </c>
      <c r="AP301" s="50">
        <v>44066</v>
      </c>
      <c r="AQ301" t="s">
        <v>1452</v>
      </c>
    </row>
    <row r="302" spans="1:43" x14ac:dyDescent="0.15">
      <c r="A302" s="2" t="s">
        <v>42</v>
      </c>
      <c r="B302" s="22">
        <v>2015</v>
      </c>
      <c r="C302" s="2" t="s">
        <v>22</v>
      </c>
      <c r="D302" s="2" t="s">
        <v>1257</v>
      </c>
      <c r="E302" s="2">
        <v>3</v>
      </c>
      <c r="F302" s="2"/>
      <c r="G302" s="3" t="s">
        <v>1177</v>
      </c>
      <c r="H302" s="3" t="s">
        <v>1179</v>
      </c>
      <c r="I302" s="3" t="s">
        <v>20</v>
      </c>
      <c r="J302" s="2" t="str">
        <f t="shared" si="776"/>
        <v>-/-/-/-/-</v>
      </c>
      <c r="K302" s="2" t="str">
        <f t="shared" si="777"/>
        <v>-/-/-/-/-</v>
      </c>
      <c r="L302" s="4"/>
      <c r="M302" s="2">
        <v>2019</v>
      </c>
      <c r="N302" s="2" t="str">
        <f t="shared" si="783"/>
        <v>-/-/-/-</v>
      </c>
      <c r="O302" s="2" t="s">
        <v>1177</v>
      </c>
      <c r="P302" s="2" t="s">
        <v>1168</v>
      </c>
      <c r="Q302" s="8"/>
      <c r="R302" s="8"/>
      <c r="S302" s="9">
        <f t="shared" si="767"/>
        <v>0</v>
      </c>
      <c r="T302" s="10">
        <f t="shared" si="768"/>
        <v>0</v>
      </c>
      <c r="U302" s="3"/>
      <c r="AD302"/>
      <c r="AI302">
        <f>VLOOKUP(C302,Koordinaten!$A:$C,2,FALSE)</f>
        <v>12.4853384</v>
      </c>
      <c r="AJ302">
        <f>VLOOKUP(C302,Koordinaten!$A:$C,3,FALSE)</f>
        <v>41.894801999999999</v>
      </c>
      <c r="AK302">
        <f>IF(ISBLANK($D302),VLOOKUP(C302,Koordinaten!$A:$C,2,FALSE),VLOOKUP($D302,Koordinaten!$F:$H,2,FALSE))</f>
        <v>11.2555757</v>
      </c>
      <c r="AL302">
        <f>IF(ISBLANK($D302),VLOOKUP(C302,Koordinaten!$A:$C,3,FALSE),VLOOKUP($D302,Koordinaten!$F:$H,3,FALSE))</f>
        <v>43.769871199999997</v>
      </c>
      <c r="AM302" t="str">
        <f t="shared" si="773"/>
        <v>41,894802;12,4853384</v>
      </c>
      <c r="AN302" t="str">
        <f t="shared" si="774"/>
        <v>43,7698712;11,2555757</v>
      </c>
      <c r="AO302">
        <f t="shared" si="781"/>
        <v>9999</v>
      </c>
      <c r="AP302" s="50">
        <v>44066</v>
      </c>
      <c r="AQ302" t="s">
        <v>1437</v>
      </c>
    </row>
    <row r="303" spans="1:43" x14ac:dyDescent="0.15">
      <c r="A303" s="2" t="s">
        <v>16</v>
      </c>
      <c r="B303" s="22">
        <v>2015</v>
      </c>
      <c r="C303" s="2" t="s">
        <v>22</v>
      </c>
      <c r="D303" s="2" t="s">
        <v>1257</v>
      </c>
      <c r="E303" s="2">
        <v>1</v>
      </c>
      <c r="F303" s="2">
        <v>1</v>
      </c>
      <c r="G303" s="3" t="s">
        <v>1177</v>
      </c>
      <c r="H303" s="3" t="s">
        <v>1179</v>
      </c>
      <c r="I303" s="3" t="s">
        <v>20</v>
      </c>
      <c r="J303" s="2" t="str">
        <f t="shared" si="776"/>
        <v>-/-/-/-/-</v>
      </c>
      <c r="K303" s="2" t="str">
        <f t="shared" si="777"/>
        <v>-/-/-/-/-</v>
      </c>
      <c r="L303" s="4"/>
      <c r="M303" s="2">
        <v>2019</v>
      </c>
      <c r="N303" s="2" t="str">
        <f t="shared" si="783"/>
        <v>-/-/-/-</v>
      </c>
      <c r="O303" s="2" t="s">
        <v>1177</v>
      </c>
      <c r="P303" s="2" t="s">
        <v>1168</v>
      </c>
      <c r="Q303" s="8"/>
      <c r="R303" s="8"/>
      <c r="S303" s="9">
        <f t="shared" si="767"/>
        <v>0</v>
      </c>
      <c r="T303" s="10">
        <f t="shared" si="768"/>
        <v>0</v>
      </c>
      <c r="U303" s="3"/>
      <c r="AD303"/>
      <c r="AI303">
        <f>VLOOKUP(C303,Koordinaten!$A:$C,2,FALSE)</f>
        <v>12.4853384</v>
      </c>
      <c r="AJ303">
        <f>VLOOKUP(C303,Koordinaten!$A:$C,3,FALSE)</f>
        <v>41.894801999999999</v>
      </c>
      <c r="AK303">
        <f>IF(ISBLANK($D303),VLOOKUP(C303,Koordinaten!$A:$C,2,FALSE),VLOOKUP($D303,Koordinaten!$F:$H,2,FALSE))</f>
        <v>11.2555757</v>
      </c>
      <c r="AL303">
        <f>IF(ISBLANK($D303),VLOOKUP(C303,Koordinaten!$A:$C,3,FALSE),VLOOKUP($D303,Koordinaten!$F:$H,3,FALSE))</f>
        <v>43.769871199999997</v>
      </c>
      <c r="AM303" t="str">
        <f t="shared" si="773"/>
        <v>41,894802;12,4853384</v>
      </c>
      <c r="AN303" t="str">
        <f t="shared" si="774"/>
        <v>43,7698712;11,2555757</v>
      </c>
      <c r="AO303">
        <f t="shared" si="781"/>
        <v>9999</v>
      </c>
      <c r="AP303" s="50">
        <v>44302</v>
      </c>
      <c r="AQ303" t="s">
        <v>1581</v>
      </c>
    </row>
    <row r="304" spans="1:43" x14ac:dyDescent="0.15">
      <c r="A304" s="2" t="s">
        <v>42</v>
      </c>
      <c r="B304" s="22">
        <v>2015</v>
      </c>
      <c r="C304" s="2" t="s">
        <v>22</v>
      </c>
      <c r="D304" s="2" t="s">
        <v>1257</v>
      </c>
      <c r="E304" s="2">
        <v>3</v>
      </c>
      <c r="F304" s="2">
        <v>3</v>
      </c>
      <c r="G304" s="3" t="s">
        <v>1177</v>
      </c>
      <c r="H304" s="3" t="s">
        <v>1178</v>
      </c>
      <c r="I304" s="3" t="s">
        <v>20</v>
      </c>
      <c r="J304" s="2" t="str">
        <f t="shared" si="776"/>
        <v>-/-/-/-/-</v>
      </c>
      <c r="K304" s="2" t="str">
        <f t="shared" si="777"/>
        <v>-/-/-/-/-</v>
      </c>
      <c r="L304" s="4"/>
      <c r="M304" s="2">
        <v>2019</v>
      </c>
      <c r="N304" s="2" t="str">
        <f t="shared" si="783"/>
        <v>-/-/-/-</v>
      </c>
      <c r="O304" s="2" t="s">
        <v>1177</v>
      </c>
      <c r="P304" s="2" t="s">
        <v>1168</v>
      </c>
      <c r="Q304" s="8"/>
      <c r="R304" s="8"/>
      <c r="S304" s="9">
        <f t="shared" si="767"/>
        <v>0</v>
      </c>
      <c r="T304" s="10">
        <f t="shared" si="768"/>
        <v>0</v>
      </c>
      <c r="U304" s="3"/>
      <c r="AD304"/>
      <c r="AI304">
        <f>VLOOKUP(C304,Koordinaten!$A:$C,2,FALSE)</f>
        <v>12.4853384</v>
      </c>
      <c r="AJ304">
        <f>VLOOKUP(C304,Koordinaten!$A:$C,3,FALSE)</f>
        <v>41.894801999999999</v>
      </c>
      <c r="AK304">
        <f>IF(ISBLANK($D304),VLOOKUP(C304,Koordinaten!$A:$C,2,FALSE),VLOOKUP($D304,Koordinaten!$F:$H,2,FALSE))</f>
        <v>11.2555757</v>
      </c>
      <c r="AL304">
        <f>IF(ISBLANK($D304),VLOOKUP(C304,Koordinaten!$A:$C,3,FALSE),VLOOKUP($D304,Koordinaten!$F:$H,3,FALSE))</f>
        <v>43.769871199999997</v>
      </c>
      <c r="AM304" t="str">
        <f t="shared" si="773"/>
        <v>41,894802;12,4853384</v>
      </c>
      <c r="AN304" t="str">
        <f t="shared" si="774"/>
        <v>43,7698712;11,2555757</v>
      </c>
      <c r="AO304">
        <f t="shared" si="781"/>
        <v>9999</v>
      </c>
      <c r="AP304" s="50">
        <v>44066</v>
      </c>
      <c r="AQ304" t="s">
        <v>1437</v>
      </c>
    </row>
    <row r="305" spans="1:43" x14ac:dyDescent="0.15">
      <c r="A305" s="2" t="s">
        <v>42</v>
      </c>
      <c r="B305" s="22">
        <v>2015</v>
      </c>
      <c r="C305" s="2" t="s">
        <v>22</v>
      </c>
      <c r="D305" s="2" t="s">
        <v>1257</v>
      </c>
      <c r="E305" s="2">
        <v>6</v>
      </c>
      <c r="F305" s="2"/>
      <c r="G305" s="3" t="s">
        <v>1177</v>
      </c>
      <c r="H305" s="3" t="s">
        <v>540</v>
      </c>
      <c r="I305" s="3" t="s">
        <v>20</v>
      </c>
      <c r="J305" s="2" t="str">
        <f t="shared" si="776"/>
        <v>2018/-/-/2018/-</v>
      </c>
      <c r="K305" s="2" t="str">
        <f t="shared" si="777"/>
        <v>2024/-/-/2023/-</v>
      </c>
      <c r="L305" s="4"/>
      <c r="M305" s="2">
        <v>2019</v>
      </c>
      <c r="N305" s="2" t="str">
        <f t="shared" si="783"/>
        <v>89/-/-/CT88</v>
      </c>
      <c r="O305" s="2" t="s">
        <v>1177</v>
      </c>
      <c r="P305" s="2" t="s">
        <v>1168</v>
      </c>
      <c r="Q305" s="8"/>
      <c r="R305" s="8"/>
      <c r="S305" s="9">
        <f t="shared" si="767"/>
        <v>0</v>
      </c>
      <c r="T305" s="10">
        <f t="shared" si="768"/>
        <v>0</v>
      </c>
      <c r="U305" s="3">
        <v>89</v>
      </c>
      <c r="V305">
        <v>2018</v>
      </c>
      <c r="W305">
        <v>2024</v>
      </c>
      <c r="AD305" t="s">
        <v>993</v>
      </c>
      <c r="AE305">
        <v>2018</v>
      </c>
      <c r="AF305">
        <v>2023</v>
      </c>
      <c r="AI305">
        <f>VLOOKUP(C305,Koordinaten!$A:$C,2,FALSE)</f>
        <v>12.4853384</v>
      </c>
      <c r="AJ305">
        <f>VLOOKUP(C305,Koordinaten!$A:$C,3,FALSE)</f>
        <v>41.894801999999999</v>
      </c>
      <c r="AK305">
        <f>IF(ISBLANK($D305),VLOOKUP(C305,Koordinaten!$A:$C,2,FALSE),VLOOKUP($D305,Koordinaten!$F:$H,2,FALSE))</f>
        <v>11.2555757</v>
      </c>
      <c r="AL305">
        <f>IF(ISBLANK($D305),VLOOKUP(C305,Koordinaten!$A:$C,3,FALSE),VLOOKUP($D305,Koordinaten!$F:$H,3,FALSE))</f>
        <v>43.769871199999997</v>
      </c>
      <c r="AM305" t="str">
        <f t="shared" si="773"/>
        <v>41,894802;12,4853384</v>
      </c>
      <c r="AN305" t="str">
        <f t="shared" si="774"/>
        <v>43,7698712;11,2555757</v>
      </c>
      <c r="AO305">
        <f t="shared" si="781"/>
        <v>2023</v>
      </c>
    </row>
    <row r="306" spans="1:43" x14ac:dyDescent="0.15">
      <c r="A306" s="2" t="s">
        <v>42</v>
      </c>
      <c r="B306" s="22">
        <v>2015</v>
      </c>
      <c r="C306" s="2" t="s">
        <v>22</v>
      </c>
      <c r="D306" s="2" t="s">
        <v>1257</v>
      </c>
      <c r="E306" s="2">
        <v>2</v>
      </c>
      <c r="F306" s="2">
        <v>2</v>
      </c>
      <c r="G306" s="3" t="s">
        <v>1463</v>
      </c>
      <c r="H306" s="3" t="s">
        <v>1176</v>
      </c>
      <c r="I306" s="3" t="s">
        <v>69</v>
      </c>
      <c r="J306" s="2" t="str">
        <f t="shared" si="776"/>
        <v>2020/2022/-/2021/-</v>
      </c>
      <c r="K306" s="2" t="str">
        <f t="shared" si="777"/>
        <v>2038/2045/-/2034/-</v>
      </c>
      <c r="L306" s="4"/>
      <c r="M306" s="2">
        <v>2019</v>
      </c>
      <c r="N306" s="2" t="str">
        <f t="shared" si="783"/>
        <v>96+/95/-/93</v>
      </c>
      <c r="O306" s="2" t="s">
        <v>1173</v>
      </c>
      <c r="P306" s="2" t="s">
        <v>1168</v>
      </c>
      <c r="Q306" s="8"/>
      <c r="R306" s="8"/>
      <c r="S306" s="9">
        <f t="shared" si="767"/>
        <v>0</v>
      </c>
      <c r="T306" s="10">
        <f t="shared" si="768"/>
        <v>0</v>
      </c>
      <c r="U306" s="3" t="s">
        <v>1097</v>
      </c>
      <c r="V306">
        <v>2020</v>
      </c>
      <c r="W306">
        <v>2038</v>
      </c>
      <c r="X306">
        <v>95</v>
      </c>
      <c r="Y306">
        <v>2022</v>
      </c>
      <c r="Z306">
        <v>2045</v>
      </c>
      <c r="AD306">
        <v>93</v>
      </c>
      <c r="AE306">
        <v>2021</v>
      </c>
      <c r="AF306">
        <v>2034</v>
      </c>
      <c r="AI306">
        <f>VLOOKUP(C306,Koordinaten!$A:$C,2,FALSE)</f>
        <v>12.4853384</v>
      </c>
      <c r="AJ306">
        <f>VLOOKUP(C306,Koordinaten!$A:$C,3,FALSE)</f>
        <v>41.894801999999999</v>
      </c>
      <c r="AK306">
        <f>IF(ISBLANK($D306),VLOOKUP(C306,Koordinaten!$A:$C,2,FALSE),VLOOKUP($D306,Koordinaten!$F:$H,2,FALSE))</f>
        <v>11.2555757</v>
      </c>
      <c r="AL306">
        <f>IF(ISBLANK($D306),VLOOKUP(C306,Koordinaten!$A:$C,3,FALSE),VLOOKUP($D306,Koordinaten!$F:$H,3,FALSE))</f>
        <v>43.769871199999997</v>
      </c>
      <c r="AM306" t="str">
        <f t="shared" si="773"/>
        <v>41,894802;12,4853384</v>
      </c>
      <c r="AN306" t="str">
        <f t="shared" si="774"/>
        <v>43,7698712;11,2555757</v>
      </c>
      <c r="AO306">
        <f t="shared" si="781"/>
        <v>2034</v>
      </c>
      <c r="AP306" s="50">
        <v>44066</v>
      </c>
      <c r="AQ306">
        <v>13</v>
      </c>
    </row>
    <row r="307" spans="1:43" x14ac:dyDescent="0.15">
      <c r="A307" s="2" t="s">
        <v>42</v>
      </c>
      <c r="B307" s="22">
        <v>2016</v>
      </c>
      <c r="C307" s="2" t="s">
        <v>22</v>
      </c>
      <c r="D307" s="2" t="s">
        <v>1257</v>
      </c>
      <c r="E307" s="2">
        <v>1</v>
      </c>
      <c r="F307" s="2">
        <v>1</v>
      </c>
      <c r="G307" s="3" t="s">
        <v>1463</v>
      </c>
      <c r="H307" s="3" t="s">
        <v>1175</v>
      </c>
      <c r="I307" s="3" t="s">
        <v>44</v>
      </c>
      <c r="J307" s="2" t="str">
        <f t="shared" si="776"/>
        <v>2018/2020/-/2021/-</v>
      </c>
      <c r="K307" s="2" t="str">
        <f t="shared" si="777"/>
        <v>2035/2028/-/2033/-</v>
      </c>
      <c r="L307" s="4"/>
      <c r="M307" s="2">
        <v>2019</v>
      </c>
      <c r="N307" s="2" t="str">
        <f t="shared" si="783"/>
        <v>97+/94/-/91</v>
      </c>
      <c r="O307" s="2" t="s">
        <v>1173</v>
      </c>
      <c r="P307" s="2" t="s">
        <v>1168</v>
      </c>
      <c r="Q307" s="8"/>
      <c r="R307" s="8"/>
      <c r="S307" s="9">
        <f t="shared" si="767"/>
        <v>0</v>
      </c>
      <c r="T307" s="10">
        <f t="shared" si="768"/>
        <v>0</v>
      </c>
      <c r="U307" s="3" t="s">
        <v>1181</v>
      </c>
      <c r="V307">
        <v>2018</v>
      </c>
      <c r="W307">
        <v>2035</v>
      </c>
      <c r="X307">
        <v>94</v>
      </c>
      <c r="Y307">
        <v>2020</v>
      </c>
      <c r="Z307">
        <v>2028</v>
      </c>
      <c r="AD307">
        <v>91</v>
      </c>
      <c r="AE307">
        <v>2021</v>
      </c>
      <c r="AF307">
        <v>2033</v>
      </c>
      <c r="AI307">
        <f>VLOOKUP(C307,Koordinaten!$A:$C,2,FALSE)</f>
        <v>12.4853384</v>
      </c>
      <c r="AJ307">
        <f>VLOOKUP(C307,Koordinaten!$A:$C,3,FALSE)</f>
        <v>41.894801999999999</v>
      </c>
      <c r="AK307">
        <f>IF(ISBLANK($D307),VLOOKUP(C307,Koordinaten!$A:$C,2,FALSE),VLOOKUP($D307,Koordinaten!$F:$H,2,FALSE))</f>
        <v>11.2555757</v>
      </c>
      <c r="AL307">
        <f>IF(ISBLANK($D307),VLOOKUP(C307,Koordinaten!$A:$C,3,FALSE),VLOOKUP($D307,Koordinaten!$F:$H,3,FALSE))</f>
        <v>43.769871199999997</v>
      </c>
      <c r="AM307" t="str">
        <f t="shared" si="773"/>
        <v>41,894802;12,4853384</v>
      </c>
      <c r="AN307" t="str">
        <f t="shared" si="774"/>
        <v>43,7698712;11,2555757</v>
      </c>
      <c r="AO307">
        <f t="shared" si="781"/>
        <v>2028</v>
      </c>
      <c r="AP307" s="50">
        <v>44066</v>
      </c>
      <c r="AQ307">
        <v>8</v>
      </c>
    </row>
    <row r="308" spans="1:43" x14ac:dyDescent="0.15">
      <c r="A308" s="2" t="s">
        <v>42</v>
      </c>
      <c r="B308" s="22">
        <v>2015</v>
      </c>
      <c r="C308" s="2" t="s">
        <v>22</v>
      </c>
      <c r="D308" s="2" t="s">
        <v>1257</v>
      </c>
      <c r="E308" s="2">
        <v>1</v>
      </c>
      <c r="F308" s="2">
        <v>1</v>
      </c>
      <c r="G308" s="3" t="s">
        <v>1463</v>
      </c>
      <c r="H308" s="3" t="s">
        <v>1174</v>
      </c>
      <c r="I308" s="3" t="s">
        <v>20</v>
      </c>
      <c r="J308" s="2" t="str">
        <f t="shared" si="776"/>
        <v>2019/2022/-/2022/-</v>
      </c>
      <c r="K308" s="2" t="str">
        <f t="shared" si="777"/>
        <v>2033/2033/-/2037/-</v>
      </c>
      <c r="L308" s="4"/>
      <c r="M308" s="2">
        <v>2019</v>
      </c>
      <c r="N308" s="2" t="str">
        <f t="shared" si="783"/>
        <v>94+/93/-/93,3</v>
      </c>
      <c r="O308" s="2" t="s">
        <v>1173</v>
      </c>
      <c r="P308" s="2" t="s">
        <v>1168</v>
      </c>
      <c r="Q308" s="8"/>
      <c r="R308" s="8"/>
      <c r="S308" s="9">
        <f t="shared" si="767"/>
        <v>0</v>
      </c>
      <c r="T308" s="10">
        <f t="shared" si="768"/>
        <v>0</v>
      </c>
      <c r="U308" s="3" t="s">
        <v>1094</v>
      </c>
      <c r="V308">
        <v>2019</v>
      </c>
      <c r="W308">
        <v>2033</v>
      </c>
      <c r="X308">
        <v>93</v>
      </c>
      <c r="Y308">
        <v>2022</v>
      </c>
      <c r="Z308">
        <v>2033</v>
      </c>
      <c r="AD308">
        <v>93.3</v>
      </c>
      <c r="AE308">
        <v>2022</v>
      </c>
      <c r="AF308">
        <v>2037</v>
      </c>
      <c r="AI308">
        <f>VLOOKUP(C308,Koordinaten!$A:$C,2,FALSE)</f>
        <v>12.4853384</v>
      </c>
      <c r="AJ308">
        <f>VLOOKUP(C308,Koordinaten!$A:$C,3,FALSE)</f>
        <v>41.894801999999999</v>
      </c>
      <c r="AK308">
        <f>IF(ISBLANK($D308),VLOOKUP(C308,Koordinaten!$A:$C,2,FALSE),VLOOKUP($D308,Koordinaten!$F:$H,2,FALSE))</f>
        <v>11.2555757</v>
      </c>
      <c r="AL308">
        <f>IF(ISBLANK($D308),VLOOKUP(C308,Koordinaten!$A:$C,3,FALSE),VLOOKUP($D308,Koordinaten!$F:$H,3,FALSE))</f>
        <v>43.769871199999997</v>
      </c>
      <c r="AM308" t="str">
        <f t="shared" si="773"/>
        <v>41,894802;12,4853384</v>
      </c>
      <c r="AN308" t="str">
        <f t="shared" si="774"/>
        <v>43,7698712;11,2555757</v>
      </c>
      <c r="AO308">
        <f t="shared" si="781"/>
        <v>2033</v>
      </c>
      <c r="AP308" s="50">
        <v>44066</v>
      </c>
      <c r="AQ308">
        <v>13</v>
      </c>
    </row>
    <row r="309" spans="1:43" x14ac:dyDescent="0.15">
      <c r="A309" s="2" t="s">
        <v>42</v>
      </c>
      <c r="B309" s="22">
        <v>2017</v>
      </c>
      <c r="C309" s="2" t="s">
        <v>22</v>
      </c>
      <c r="D309" s="2" t="s">
        <v>1257</v>
      </c>
      <c r="E309" s="2">
        <v>6</v>
      </c>
      <c r="F309" s="2"/>
      <c r="G309" s="3" t="s">
        <v>1463</v>
      </c>
      <c r="H309" s="3" t="s">
        <v>540</v>
      </c>
      <c r="I309" s="3" t="s">
        <v>20</v>
      </c>
      <c r="J309" s="2" t="str">
        <f t="shared" si="776"/>
        <v>2019/2019/-/-/-</v>
      </c>
      <c r="K309" s="2" t="str">
        <f t="shared" si="777"/>
        <v>2022/2033/-/-/-</v>
      </c>
      <c r="L309" s="4"/>
      <c r="M309" s="2">
        <v>2019</v>
      </c>
      <c r="N309" s="2" t="str">
        <f t="shared" si="783"/>
        <v>87/94/-/-</v>
      </c>
      <c r="O309" s="2" t="s">
        <v>1173</v>
      </c>
      <c r="P309" s="2" t="s">
        <v>1168</v>
      </c>
      <c r="Q309" s="8"/>
      <c r="R309" s="8"/>
      <c r="S309" s="9">
        <f t="shared" si="767"/>
        <v>0</v>
      </c>
      <c r="T309" s="10">
        <f t="shared" si="768"/>
        <v>0</v>
      </c>
      <c r="U309" s="3">
        <v>87</v>
      </c>
      <c r="V309">
        <v>2019</v>
      </c>
      <c r="W309">
        <v>2022</v>
      </c>
      <c r="X309" s="3">
        <v>94</v>
      </c>
      <c r="Y309">
        <v>2019</v>
      </c>
      <c r="Z309">
        <v>2033</v>
      </c>
      <c r="AI309">
        <f>VLOOKUP(C309,Koordinaten!$A:$C,2,FALSE)</f>
        <v>12.4853384</v>
      </c>
      <c r="AJ309">
        <f>VLOOKUP(C309,Koordinaten!$A:$C,3,FALSE)</f>
        <v>41.894801999999999</v>
      </c>
      <c r="AK309">
        <f>IF(ISBLANK($D309),VLOOKUP(C309,Koordinaten!$A:$C,2,FALSE),VLOOKUP($D309,Koordinaten!$F:$H,2,FALSE))</f>
        <v>11.2555757</v>
      </c>
      <c r="AL309">
        <f>IF(ISBLANK($D309),VLOOKUP(C309,Koordinaten!$A:$C,3,FALSE),VLOOKUP($D309,Koordinaten!$F:$H,3,FALSE))</f>
        <v>43.769871199999997</v>
      </c>
      <c r="AM309" t="str">
        <f t="shared" si="773"/>
        <v>41,894802;12,4853384</v>
      </c>
      <c r="AN309" t="str">
        <f t="shared" si="774"/>
        <v>43,7698712;11,2555757</v>
      </c>
      <c r="AO309">
        <f t="shared" si="781"/>
        <v>2022</v>
      </c>
    </row>
    <row r="310" spans="1:43" x14ac:dyDescent="0.15">
      <c r="A310" s="2" t="s">
        <v>42</v>
      </c>
      <c r="B310" s="22">
        <v>2011</v>
      </c>
      <c r="C310" s="2" t="s">
        <v>22</v>
      </c>
      <c r="D310" s="2" t="s">
        <v>1257</v>
      </c>
      <c r="E310" s="2">
        <v>2</v>
      </c>
      <c r="F310" s="2">
        <v>2</v>
      </c>
      <c r="G310" s="3" t="s">
        <v>1170</v>
      </c>
      <c r="H310" s="3" t="s">
        <v>1458</v>
      </c>
      <c r="I310" s="3" t="s">
        <v>20</v>
      </c>
      <c r="J310" s="2" t="str">
        <f t="shared" si="776"/>
        <v>2017/2018/-/2020/-</v>
      </c>
      <c r="K310" s="2" t="str">
        <f t="shared" si="777"/>
        <v>2030/2027/-/2036/-</v>
      </c>
      <c r="L310" s="4"/>
      <c r="M310" s="2">
        <v>2019</v>
      </c>
      <c r="N310" s="2" t="str">
        <f t="shared" si="783"/>
        <v>95/93/-/93,2</v>
      </c>
      <c r="O310" s="2" t="s">
        <v>1170</v>
      </c>
      <c r="P310" s="2" t="s">
        <v>1168</v>
      </c>
      <c r="Q310" s="8"/>
      <c r="R310" s="8"/>
      <c r="S310" s="9">
        <f t="shared" si="767"/>
        <v>0</v>
      </c>
      <c r="T310" s="10">
        <f t="shared" si="768"/>
        <v>0</v>
      </c>
      <c r="U310" s="3">
        <v>95</v>
      </c>
      <c r="V310">
        <v>2017</v>
      </c>
      <c r="W310">
        <v>2030</v>
      </c>
      <c r="X310">
        <v>93</v>
      </c>
      <c r="Y310">
        <v>2018</v>
      </c>
      <c r="Z310">
        <v>2027</v>
      </c>
      <c r="AD310">
        <v>93.2</v>
      </c>
      <c r="AE310">
        <v>2020</v>
      </c>
      <c r="AF310">
        <v>2036</v>
      </c>
      <c r="AI310">
        <f>VLOOKUP(C310,Koordinaten!$A:$C,2,FALSE)</f>
        <v>12.4853384</v>
      </c>
      <c r="AJ310">
        <f>VLOOKUP(C310,Koordinaten!$A:$C,3,FALSE)</f>
        <v>41.894801999999999</v>
      </c>
      <c r="AK310">
        <f>IF(ISBLANK($D310),VLOOKUP(C310,Koordinaten!$A:$C,2,FALSE),VLOOKUP($D310,Koordinaten!$F:$H,2,FALSE))</f>
        <v>11.2555757</v>
      </c>
      <c r="AL310">
        <f>IF(ISBLANK($D310),VLOOKUP(C310,Koordinaten!$A:$C,3,FALSE),VLOOKUP($D310,Koordinaten!$F:$H,3,FALSE))</f>
        <v>43.769871199999997</v>
      </c>
      <c r="AM310" t="str">
        <f t="shared" si="773"/>
        <v>41,894802;12,4853384</v>
      </c>
      <c r="AN310" t="str">
        <f t="shared" si="774"/>
        <v>43,7698712;11,2555757</v>
      </c>
      <c r="AO310">
        <f t="shared" si="781"/>
        <v>2027</v>
      </c>
      <c r="AP310" s="50">
        <v>44066</v>
      </c>
      <c r="AQ310" t="s">
        <v>1452</v>
      </c>
    </row>
    <row r="311" spans="1:43" x14ac:dyDescent="0.15">
      <c r="A311" s="2" t="s">
        <v>42</v>
      </c>
      <c r="B311" s="22">
        <v>2014</v>
      </c>
      <c r="C311" s="2" t="s">
        <v>22</v>
      </c>
      <c r="D311" s="2" t="s">
        <v>1257</v>
      </c>
      <c r="E311" s="2">
        <v>3</v>
      </c>
      <c r="F311" s="2">
        <v>3</v>
      </c>
      <c r="G311" s="3" t="s">
        <v>1170</v>
      </c>
      <c r="H311" s="3" t="s">
        <v>1172</v>
      </c>
      <c r="I311" s="3" t="s">
        <v>20</v>
      </c>
      <c r="J311" s="2" t="str">
        <f t="shared" si="776"/>
        <v>2020/2019/-/-/-</v>
      </c>
      <c r="K311" s="2" t="str">
        <f t="shared" si="777"/>
        <v>2035/2024/-/-/-</v>
      </c>
      <c r="L311" s="4"/>
      <c r="M311" s="2">
        <v>2019</v>
      </c>
      <c r="N311" s="2" t="str">
        <f t="shared" si="783"/>
        <v>94/90/-/-</v>
      </c>
      <c r="O311" s="2" t="s">
        <v>1170</v>
      </c>
      <c r="P311" s="2" t="s">
        <v>1168</v>
      </c>
      <c r="Q311" s="8"/>
      <c r="R311" s="8"/>
      <c r="S311" s="9">
        <f t="shared" si="767"/>
        <v>0</v>
      </c>
      <c r="T311" s="10">
        <f t="shared" si="768"/>
        <v>0</v>
      </c>
      <c r="U311" s="3">
        <v>94</v>
      </c>
      <c r="V311">
        <v>2020</v>
      </c>
      <c r="W311">
        <v>2035</v>
      </c>
      <c r="X311">
        <v>90</v>
      </c>
      <c r="Y311">
        <v>2019</v>
      </c>
      <c r="Z311">
        <v>2024</v>
      </c>
      <c r="AD311"/>
      <c r="AI311">
        <f>VLOOKUP(C311,Koordinaten!$A:$C,2,FALSE)</f>
        <v>12.4853384</v>
      </c>
      <c r="AJ311">
        <f>VLOOKUP(C311,Koordinaten!$A:$C,3,FALSE)</f>
        <v>41.894801999999999</v>
      </c>
      <c r="AK311">
        <f>IF(ISBLANK($D311),VLOOKUP(C311,Koordinaten!$A:$C,2,FALSE),VLOOKUP($D311,Koordinaten!$F:$H,2,FALSE))</f>
        <v>11.2555757</v>
      </c>
      <c r="AL311">
        <f>IF(ISBLANK($D311),VLOOKUP(C311,Koordinaten!$A:$C,3,FALSE),VLOOKUP($D311,Koordinaten!$F:$H,3,FALSE))</f>
        <v>43.769871199999997</v>
      </c>
      <c r="AM311" t="str">
        <f t="shared" si="773"/>
        <v>41,894802;12,4853384</v>
      </c>
      <c r="AN311" t="str">
        <f t="shared" si="774"/>
        <v>43,7698712;11,2555757</v>
      </c>
      <c r="AO311">
        <f t="shared" si="781"/>
        <v>2024</v>
      </c>
      <c r="AP311" s="50">
        <v>44066</v>
      </c>
      <c r="AQ311" t="s">
        <v>1437</v>
      </c>
    </row>
    <row r="312" spans="1:43" x14ac:dyDescent="0.15">
      <c r="A312" s="2" t="s">
        <v>37</v>
      </c>
      <c r="B312" s="22">
        <v>2013</v>
      </c>
      <c r="C312" s="2" t="s">
        <v>22</v>
      </c>
      <c r="D312" s="2" t="s">
        <v>1257</v>
      </c>
      <c r="E312" s="2">
        <v>1</v>
      </c>
      <c r="F312" s="2">
        <v>1</v>
      </c>
      <c r="G312" s="3" t="s">
        <v>1170</v>
      </c>
      <c r="H312" s="3" t="s">
        <v>1171</v>
      </c>
      <c r="I312" s="3" t="s">
        <v>46</v>
      </c>
      <c r="J312" s="2" t="str">
        <f t="shared" si="776"/>
        <v>-/-/-/-/-</v>
      </c>
      <c r="K312" s="2" t="str">
        <f t="shared" si="777"/>
        <v>-/-/-/-/-</v>
      </c>
      <c r="L312" s="4"/>
      <c r="M312" s="2">
        <v>2019</v>
      </c>
      <c r="N312" s="2" t="str">
        <f t="shared" si="783"/>
        <v>-/-/-/-</v>
      </c>
      <c r="O312" s="2" t="s">
        <v>1170</v>
      </c>
      <c r="P312" s="2" t="s">
        <v>1168</v>
      </c>
      <c r="Q312" s="8"/>
      <c r="R312" s="8"/>
      <c r="S312" s="9">
        <f t="shared" si="767"/>
        <v>0</v>
      </c>
      <c r="T312" s="10">
        <f t="shared" si="768"/>
        <v>0</v>
      </c>
      <c r="U312" s="3"/>
      <c r="AD312"/>
      <c r="AI312">
        <f>VLOOKUP(C312,Koordinaten!$A:$C,2,FALSE)</f>
        <v>12.4853384</v>
      </c>
      <c r="AJ312">
        <f>VLOOKUP(C312,Koordinaten!$A:$C,3,FALSE)</f>
        <v>41.894801999999999</v>
      </c>
      <c r="AK312">
        <f>IF(ISBLANK($D312),VLOOKUP(C312,Koordinaten!$A:$C,2,FALSE),VLOOKUP($D312,Koordinaten!$F:$H,2,FALSE))</f>
        <v>11.2555757</v>
      </c>
      <c r="AL312">
        <f>IF(ISBLANK($D312),VLOOKUP(C312,Koordinaten!$A:$C,3,FALSE),VLOOKUP($D312,Koordinaten!$F:$H,3,FALSE))</f>
        <v>43.769871199999997</v>
      </c>
      <c r="AM312" t="str">
        <f t="shared" si="773"/>
        <v>41,894802;12,4853384</v>
      </c>
      <c r="AN312" t="str">
        <f t="shared" si="774"/>
        <v>43,7698712;11,2555757</v>
      </c>
      <c r="AO312">
        <f t="shared" si="781"/>
        <v>9999</v>
      </c>
      <c r="AP312" s="50">
        <v>44107</v>
      </c>
      <c r="AQ312">
        <v>16</v>
      </c>
    </row>
    <row r="313" spans="1:43" x14ac:dyDescent="0.15">
      <c r="A313" s="2" t="s">
        <v>37</v>
      </c>
      <c r="B313" s="22">
        <v>2009</v>
      </c>
      <c r="C313" s="2" t="s">
        <v>22</v>
      </c>
      <c r="D313" s="2" t="s">
        <v>1257</v>
      </c>
      <c r="E313" s="2">
        <v>1</v>
      </c>
      <c r="F313" s="2">
        <v>1</v>
      </c>
      <c r="G313" s="3" t="s">
        <v>1038</v>
      </c>
      <c r="H313" s="3" t="s">
        <v>1030</v>
      </c>
      <c r="I313" s="3" t="s">
        <v>46</v>
      </c>
      <c r="J313" s="2" t="str">
        <f t="shared" si="776"/>
        <v>2018/-/-/2018/-</v>
      </c>
      <c r="K313" s="2" t="str">
        <f t="shared" si="777"/>
        <v>2060/-/-/2060/-</v>
      </c>
      <c r="L313" s="4"/>
      <c r="M313" s="2">
        <v>2019</v>
      </c>
      <c r="N313" s="2" t="str">
        <f t="shared" si="783"/>
        <v>98/-/-/91,5</v>
      </c>
      <c r="O313" s="2" t="s">
        <v>1038</v>
      </c>
      <c r="P313" s="2" t="s">
        <v>1168</v>
      </c>
      <c r="Q313" s="8"/>
      <c r="R313" s="8"/>
      <c r="S313" s="9">
        <f t="shared" si="767"/>
        <v>0</v>
      </c>
      <c r="T313" s="10">
        <f t="shared" si="768"/>
        <v>0</v>
      </c>
      <c r="U313" s="3">
        <v>98</v>
      </c>
      <c r="V313">
        <v>2018</v>
      </c>
      <c r="W313">
        <v>2060</v>
      </c>
      <c r="AD313">
        <v>91.5</v>
      </c>
      <c r="AE313">
        <v>2018</v>
      </c>
      <c r="AF313">
        <v>2060</v>
      </c>
      <c r="AI313">
        <f>VLOOKUP(C313,Koordinaten!$A:$C,2,FALSE)</f>
        <v>12.4853384</v>
      </c>
      <c r="AJ313">
        <f>VLOOKUP(C313,Koordinaten!$A:$C,3,FALSE)</f>
        <v>41.894801999999999</v>
      </c>
      <c r="AK313">
        <f>IF(ISBLANK($D313),VLOOKUP(C313,Koordinaten!$A:$C,2,FALSE),VLOOKUP($D313,Koordinaten!$F:$H,2,FALSE))</f>
        <v>11.2555757</v>
      </c>
      <c r="AL313">
        <f>IF(ISBLANK($D313),VLOOKUP(C313,Koordinaten!$A:$C,3,FALSE),VLOOKUP($D313,Koordinaten!$F:$H,3,FALSE))</f>
        <v>43.769871199999997</v>
      </c>
      <c r="AM313" t="str">
        <f t="shared" si="773"/>
        <v>41,894802;12,4853384</v>
      </c>
      <c r="AN313" t="str">
        <f t="shared" si="774"/>
        <v>43,7698712;11,2555757</v>
      </c>
      <c r="AO313">
        <f t="shared" si="781"/>
        <v>2060</v>
      </c>
      <c r="AP313" s="50">
        <v>44107</v>
      </c>
      <c r="AQ313" t="s">
        <v>1437</v>
      </c>
    </row>
    <row r="314" spans="1:43" x14ac:dyDescent="0.15">
      <c r="A314" s="2" t="s">
        <v>16</v>
      </c>
      <c r="B314" s="22">
        <v>2015</v>
      </c>
      <c r="C314" s="2" t="s">
        <v>22</v>
      </c>
      <c r="D314" s="2" t="s">
        <v>1257</v>
      </c>
      <c r="E314" s="2">
        <v>2</v>
      </c>
      <c r="F314" s="2">
        <v>1</v>
      </c>
      <c r="G314" s="3" t="s">
        <v>1038</v>
      </c>
      <c r="H314" s="3" t="s">
        <v>540</v>
      </c>
      <c r="I314" s="3" t="s">
        <v>199</v>
      </c>
      <c r="J314" s="2" t="str">
        <f t="shared" si="776"/>
        <v>2018/2020/-/2020/-</v>
      </c>
      <c r="K314" s="2" t="str">
        <f t="shared" si="777"/>
        <v>2028/2032/-/2028/-</v>
      </c>
      <c r="L314" s="4"/>
      <c r="M314" s="2">
        <v>2019</v>
      </c>
      <c r="N314" s="2" t="str">
        <f t="shared" si="783"/>
        <v>91/93/(90-92)/90,8</v>
      </c>
      <c r="O314" s="2" t="s">
        <v>1038</v>
      </c>
      <c r="P314" s="2" t="s">
        <v>1168</v>
      </c>
      <c r="Q314" s="8"/>
      <c r="R314" s="8"/>
      <c r="S314" s="9">
        <f t="shared" si="767"/>
        <v>0</v>
      </c>
      <c r="T314" s="10">
        <f t="shared" si="768"/>
        <v>0</v>
      </c>
      <c r="U314" s="3">
        <v>91</v>
      </c>
      <c r="V314">
        <v>2018</v>
      </c>
      <c r="W314">
        <v>2028</v>
      </c>
      <c r="X314">
        <v>93</v>
      </c>
      <c r="Y314">
        <v>2020</v>
      </c>
      <c r="Z314">
        <v>2032</v>
      </c>
      <c r="AA314" t="s">
        <v>1117</v>
      </c>
      <c r="AD314">
        <v>90.8</v>
      </c>
      <c r="AE314">
        <v>2020</v>
      </c>
      <c r="AF314">
        <v>2028</v>
      </c>
      <c r="AI314">
        <f>VLOOKUP(C314,Koordinaten!$A:$C,2,FALSE)</f>
        <v>12.4853384</v>
      </c>
      <c r="AJ314">
        <f>VLOOKUP(C314,Koordinaten!$A:$C,3,FALSE)</f>
        <v>41.894801999999999</v>
      </c>
      <c r="AK314">
        <f>IF(ISBLANK($D314),VLOOKUP(C314,Koordinaten!$A:$C,2,FALSE),VLOOKUP($D314,Koordinaten!$F:$H,2,FALSE))</f>
        <v>11.2555757</v>
      </c>
      <c r="AL314">
        <f>IF(ISBLANK($D314),VLOOKUP(C314,Koordinaten!$A:$C,3,FALSE),VLOOKUP($D314,Koordinaten!$F:$H,3,FALSE))</f>
        <v>43.769871199999997</v>
      </c>
      <c r="AM314" t="str">
        <f t="shared" si="773"/>
        <v>41,894802;12,4853384</v>
      </c>
      <c r="AN314" t="str">
        <f t="shared" si="774"/>
        <v>43,7698712;11,2555757</v>
      </c>
      <c r="AO314">
        <f t="shared" si="781"/>
        <v>2028</v>
      </c>
      <c r="AQ314" t="s">
        <v>1582</v>
      </c>
    </row>
    <row r="315" spans="1:43" x14ac:dyDescent="0.15">
      <c r="A315" s="2" t="s">
        <v>42</v>
      </c>
      <c r="B315" s="22">
        <v>2015</v>
      </c>
      <c r="C315" s="2" t="s">
        <v>22</v>
      </c>
      <c r="D315" s="2" t="s">
        <v>1257</v>
      </c>
      <c r="E315" s="2">
        <v>3</v>
      </c>
      <c r="F315" s="2">
        <v>3</v>
      </c>
      <c r="G315" s="3" t="s">
        <v>1038</v>
      </c>
      <c r="H315" s="3" t="s">
        <v>1169</v>
      </c>
      <c r="I315" s="3" t="s">
        <v>199</v>
      </c>
      <c r="J315" s="2" t="str">
        <f t="shared" si="776"/>
        <v>2020/2023/-/2022/-</v>
      </c>
      <c r="K315" s="2" t="str">
        <f t="shared" si="777"/>
        <v>2045/2040/-/2039/-</v>
      </c>
      <c r="L315" s="4"/>
      <c r="M315" s="2">
        <v>2019</v>
      </c>
      <c r="N315" s="2" t="str">
        <f t="shared" si="783"/>
        <v>96+/95/-/93,1</v>
      </c>
      <c r="O315" s="2" t="s">
        <v>1038</v>
      </c>
      <c r="P315" s="2" t="s">
        <v>1168</v>
      </c>
      <c r="Q315" s="8"/>
      <c r="R315" s="8"/>
      <c r="S315" s="9">
        <f t="shared" si="767"/>
        <v>0</v>
      </c>
      <c r="T315" s="10">
        <f t="shared" si="768"/>
        <v>0</v>
      </c>
      <c r="U315" s="3" t="s">
        <v>1097</v>
      </c>
      <c r="V315">
        <v>2020</v>
      </c>
      <c r="W315">
        <v>2045</v>
      </c>
      <c r="X315">
        <v>95</v>
      </c>
      <c r="Y315">
        <v>2023</v>
      </c>
      <c r="Z315">
        <v>2040</v>
      </c>
      <c r="AD315">
        <v>93.1</v>
      </c>
      <c r="AE315">
        <v>2022</v>
      </c>
      <c r="AF315">
        <v>2039</v>
      </c>
      <c r="AI315">
        <f>VLOOKUP(C315,Koordinaten!$A:$C,2,FALSE)</f>
        <v>12.4853384</v>
      </c>
      <c r="AJ315">
        <f>VLOOKUP(C315,Koordinaten!$A:$C,3,FALSE)</f>
        <v>41.894801999999999</v>
      </c>
      <c r="AK315">
        <f>IF(ISBLANK($D315),VLOOKUP(C315,Koordinaten!$A:$C,2,FALSE),VLOOKUP($D315,Koordinaten!$F:$H,2,FALSE))</f>
        <v>11.2555757</v>
      </c>
      <c r="AL315">
        <f>IF(ISBLANK($D315),VLOOKUP(C315,Koordinaten!$A:$C,3,FALSE),VLOOKUP($D315,Koordinaten!$F:$H,3,FALSE))</f>
        <v>43.769871199999997</v>
      </c>
      <c r="AM315" t="str">
        <f t="shared" si="773"/>
        <v>41,894802;12,4853384</v>
      </c>
      <c r="AN315" t="str">
        <f t="shared" si="774"/>
        <v>43,7698712;11,2555757</v>
      </c>
      <c r="AO315">
        <f t="shared" si="781"/>
        <v>2039</v>
      </c>
      <c r="AP315" s="50">
        <v>44066</v>
      </c>
      <c r="AQ315">
        <v>8</v>
      </c>
    </row>
    <row r="316" spans="1:43" x14ac:dyDescent="0.15">
      <c r="A316" s="2" t="s">
        <v>42</v>
      </c>
      <c r="B316" s="22">
        <v>2015</v>
      </c>
      <c r="C316" s="2" t="s">
        <v>22</v>
      </c>
      <c r="D316" s="2" t="s">
        <v>1257</v>
      </c>
      <c r="E316" s="2">
        <v>2</v>
      </c>
      <c r="F316" s="2">
        <v>2</v>
      </c>
      <c r="G316" s="3" t="s">
        <v>1038</v>
      </c>
      <c r="H316" s="3" t="s">
        <v>1039</v>
      </c>
      <c r="I316" s="3" t="s">
        <v>199</v>
      </c>
      <c r="J316" s="2" t="str">
        <f t="shared" si="776"/>
        <v>2020/2021/-/2023/-</v>
      </c>
      <c r="K316" s="2" t="str">
        <f t="shared" si="777"/>
        <v>2050/2035/-/2041/-</v>
      </c>
      <c r="L316" s="4"/>
      <c r="M316" s="2">
        <v>2019</v>
      </c>
      <c r="N316" s="2" t="str">
        <f t="shared" si="783"/>
        <v>98/96/-/93,8</v>
      </c>
      <c r="O316" s="2" t="s">
        <v>1038</v>
      </c>
      <c r="P316" s="2" t="s">
        <v>1168</v>
      </c>
      <c r="Q316" s="8"/>
      <c r="R316" s="8"/>
      <c r="S316" s="9">
        <f t="shared" si="767"/>
        <v>0</v>
      </c>
      <c r="T316" s="10">
        <f t="shared" si="768"/>
        <v>0</v>
      </c>
      <c r="U316" s="3">
        <v>98</v>
      </c>
      <c r="V316">
        <v>2020</v>
      </c>
      <c r="W316">
        <v>2050</v>
      </c>
      <c r="X316">
        <v>96</v>
      </c>
      <c r="Y316">
        <v>2021</v>
      </c>
      <c r="Z316">
        <v>2035</v>
      </c>
      <c r="AD316">
        <v>93.8</v>
      </c>
      <c r="AE316">
        <v>2023</v>
      </c>
      <c r="AF316">
        <v>2041</v>
      </c>
      <c r="AI316">
        <f>VLOOKUP(C316,Koordinaten!$A:$C,2,FALSE)</f>
        <v>12.4853384</v>
      </c>
      <c r="AJ316">
        <f>VLOOKUP(C316,Koordinaten!$A:$C,3,FALSE)</f>
        <v>41.894801999999999</v>
      </c>
      <c r="AK316">
        <f>IF(ISBLANK($D316),VLOOKUP(C316,Koordinaten!$A:$C,2,FALSE),VLOOKUP($D316,Koordinaten!$F:$H,2,FALSE))</f>
        <v>11.2555757</v>
      </c>
      <c r="AL316">
        <f>IF(ISBLANK($D316),VLOOKUP(C316,Koordinaten!$A:$C,3,FALSE),VLOOKUP($D316,Koordinaten!$F:$H,3,FALSE))</f>
        <v>43.769871199999997</v>
      </c>
      <c r="AM316" t="str">
        <f t="shared" si="773"/>
        <v>41,894802;12,4853384</v>
      </c>
      <c r="AN316" t="str">
        <f t="shared" si="774"/>
        <v>43,7698712;11,2555757</v>
      </c>
      <c r="AO316">
        <f t="shared" si="781"/>
        <v>2035</v>
      </c>
      <c r="AP316" s="50">
        <v>44066</v>
      </c>
      <c r="AQ316">
        <v>14</v>
      </c>
    </row>
    <row r="317" spans="1:43" x14ac:dyDescent="0.15">
      <c r="A317" s="2" t="s">
        <v>16</v>
      </c>
      <c r="B317" s="22">
        <v>2015</v>
      </c>
      <c r="C317" s="2" t="s">
        <v>22</v>
      </c>
      <c r="D317" s="2" t="s">
        <v>1257</v>
      </c>
      <c r="E317" s="2">
        <v>1</v>
      </c>
      <c r="F317" s="2">
        <v>1</v>
      </c>
      <c r="G317" s="3" t="s">
        <v>1038</v>
      </c>
      <c r="H317" s="3" t="s">
        <v>1039</v>
      </c>
      <c r="I317" s="3" t="s">
        <v>199</v>
      </c>
      <c r="J317" s="2" t="str">
        <f t="shared" si="776"/>
        <v>2020/2021/-/2023/-</v>
      </c>
      <c r="K317" s="2" t="str">
        <f t="shared" si="777"/>
        <v>2050/2035/-/2041/-</v>
      </c>
      <c r="L317" s="4"/>
      <c r="M317" s="2">
        <v>2019</v>
      </c>
      <c r="N317" s="2" t="str">
        <f t="shared" si="783"/>
        <v>98/96/-/93,8</v>
      </c>
      <c r="O317" s="2" t="s">
        <v>1038</v>
      </c>
      <c r="P317" s="2" t="s">
        <v>1168</v>
      </c>
      <c r="Q317" s="8"/>
      <c r="R317" s="8"/>
      <c r="S317" s="9">
        <f t="shared" si="767"/>
        <v>0</v>
      </c>
      <c r="T317" s="10">
        <f t="shared" si="768"/>
        <v>0</v>
      </c>
      <c r="U317" s="3">
        <v>98</v>
      </c>
      <c r="V317">
        <v>2020</v>
      </c>
      <c r="W317">
        <v>2050</v>
      </c>
      <c r="X317">
        <v>96</v>
      </c>
      <c r="Y317">
        <v>2021</v>
      </c>
      <c r="Z317">
        <v>2035</v>
      </c>
      <c r="AD317">
        <v>93.8</v>
      </c>
      <c r="AE317">
        <v>2023</v>
      </c>
      <c r="AF317">
        <v>2041</v>
      </c>
      <c r="AI317">
        <f>VLOOKUP(C317,Koordinaten!$A:$C,2,FALSE)</f>
        <v>12.4853384</v>
      </c>
      <c r="AJ317">
        <f>VLOOKUP(C317,Koordinaten!$A:$C,3,FALSE)</f>
        <v>41.894801999999999</v>
      </c>
      <c r="AK317">
        <f>IF(ISBLANK($D317),VLOOKUP(C317,Koordinaten!$A:$C,2,FALSE),VLOOKUP($D317,Koordinaten!$F:$H,2,FALSE))</f>
        <v>11.2555757</v>
      </c>
      <c r="AL317">
        <f>IF(ISBLANK($D317),VLOOKUP(C317,Koordinaten!$A:$C,3,FALSE),VLOOKUP($D317,Koordinaten!$F:$H,3,FALSE))</f>
        <v>43.769871199999997</v>
      </c>
      <c r="AM317" t="str">
        <f t="shared" si="773"/>
        <v>41,894802;12,4853384</v>
      </c>
      <c r="AN317" t="str">
        <f t="shared" si="774"/>
        <v>43,7698712;11,2555757</v>
      </c>
      <c r="AO317">
        <f t="shared" si="781"/>
        <v>2035</v>
      </c>
      <c r="AP317" s="50">
        <v>44302</v>
      </c>
      <c r="AQ317" t="s">
        <v>1581</v>
      </c>
    </row>
    <row r="318" spans="1:43" x14ac:dyDescent="0.15">
      <c r="A318" s="2" t="s">
        <v>42</v>
      </c>
      <c r="B318" s="22">
        <v>2015</v>
      </c>
      <c r="C318" s="2" t="s">
        <v>22</v>
      </c>
      <c r="D318" s="2" t="s">
        <v>1257</v>
      </c>
      <c r="E318" s="2">
        <v>3</v>
      </c>
      <c r="F318" s="2">
        <v>3</v>
      </c>
      <c r="G318" s="3" t="s">
        <v>1038</v>
      </c>
      <c r="H318" s="3" t="s">
        <v>1180</v>
      </c>
      <c r="I318" s="3" t="s">
        <v>984</v>
      </c>
      <c r="J318" s="2" t="str">
        <f t="shared" si="776"/>
        <v>2018/-/-/2020/-</v>
      </c>
      <c r="K318" s="2" t="str">
        <f t="shared" si="777"/>
        <v>2035/-/-/2027/-</v>
      </c>
      <c r="L318" s="4"/>
      <c r="M318" s="2">
        <v>2019</v>
      </c>
      <c r="N318" s="2" t="str">
        <f t="shared" si="783"/>
        <v>94/-/-/84</v>
      </c>
      <c r="O318" s="2" t="s">
        <v>1038</v>
      </c>
      <c r="P318" s="2" t="s">
        <v>1168</v>
      </c>
      <c r="Q318" s="8"/>
      <c r="R318" s="8"/>
      <c r="S318" s="9">
        <f t="shared" si="767"/>
        <v>0</v>
      </c>
      <c r="T318" s="10">
        <f t="shared" si="768"/>
        <v>0</v>
      </c>
      <c r="U318" s="3">
        <v>94</v>
      </c>
      <c r="V318">
        <v>2018</v>
      </c>
      <c r="W318">
        <v>2035</v>
      </c>
      <c r="AD318">
        <v>84</v>
      </c>
      <c r="AE318">
        <v>2020</v>
      </c>
      <c r="AF318">
        <v>2027</v>
      </c>
      <c r="AI318">
        <f>VLOOKUP(C318,Koordinaten!$A:$C,2,FALSE)</f>
        <v>12.4853384</v>
      </c>
      <c r="AJ318">
        <f>VLOOKUP(C318,Koordinaten!$A:$C,3,FALSE)</f>
        <v>41.894801999999999</v>
      </c>
      <c r="AK318">
        <f>IF(ISBLANK($D318),VLOOKUP(C318,Koordinaten!$A:$C,2,FALSE),VLOOKUP($D318,Koordinaten!$F:$H,2,FALSE))</f>
        <v>11.2555757</v>
      </c>
      <c r="AL318">
        <f>IF(ISBLANK($D318),VLOOKUP(C318,Koordinaten!$A:$C,3,FALSE),VLOOKUP($D318,Koordinaten!$F:$H,3,FALSE))</f>
        <v>43.769871199999997</v>
      </c>
      <c r="AM318" t="str">
        <f t="shared" si="773"/>
        <v>41,894802;12,4853384</v>
      </c>
      <c r="AN318" t="str">
        <f t="shared" si="774"/>
        <v>43,7698712;11,2555757</v>
      </c>
      <c r="AO318">
        <f t="shared" si="781"/>
        <v>2027</v>
      </c>
      <c r="AP318" s="50">
        <v>44066</v>
      </c>
      <c r="AQ318" t="s">
        <v>1437</v>
      </c>
    </row>
    <row r="319" spans="1:43" x14ac:dyDescent="0.15">
      <c r="A319" s="2" t="s">
        <v>42</v>
      </c>
      <c r="B319" s="22">
        <v>2015</v>
      </c>
      <c r="C319" s="2" t="s">
        <v>22</v>
      </c>
      <c r="D319" s="2" t="s">
        <v>1257</v>
      </c>
      <c r="E319" s="2">
        <v>1</v>
      </c>
      <c r="F319" s="2">
        <v>1</v>
      </c>
      <c r="G319" s="3" t="s">
        <v>1038</v>
      </c>
      <c r="H319" s="3" t="s">
        <v>72</v>
      </c>
      <c r="I319" s="3" t="s">
        <v>72</v>
      </c>
      <c r="J319" s="2" t="str">
        <f t="shared" si="776"/>
        <v>-/-/-/-/-</v>
      </c>
      <c r="K319" s="2" t="str">
        <f t="shared" si="777"/>
        <v>-/-/-/-/-</v>
      </c>
      <c r="L319" s="4"/>
      <c r="M319" s="2">
        <v>2019</v>
      </c>
      <c r="N319" s="2" t="str">
        <f t="shared" si="783"/>
        <v>-/-/-/91</v>
      </c>
      <c r="O319" s="2" t="s">
        <v>1038</v>
      </c>
      <c r="P319" s="2" t="s">
        <v>1168</v>
      </c>
      <c r="Q319" s="8"/>
      <c r="R319" s="8"/>
      <c r="S319" s="9">
        <f t="shared" si="767"/>
        <v>0</v>
      </c>
      <c r="T319" s="10">
        <f t="shared" si="768"/>
        <v>0</v>
      </c>
      <c r="U319" s="3"/>
      <c r="AD319">
        <v>91</v>
      </c>
      <c r="AI319">
        <f>VLOOKUP(C319,Koordinaten!$A:$C,2,FALSE)</f>
        <v>12.4853384</v>
      </c>
      <c r="AJ319">
        <f>VLOOKUP(C319,Koordinaten!$A:$C,3,FALSE)</f>
        <v>41.894801999999999</v>
      </c>
      <c r="AK319">
        <f>IF(ISBLANK($D319),VLOOKUP(C319,Koordinaten!$A:$C,2,FALSE),VLOOKUP($D319,Koordinaten!$F:$H,2,FALSE))</f>
        <v>11.2555757</v>
      </c>
      <c r="AL319">
        <f>IF(ISBLANK($D319),VLOOKUP(C319,Koordinaten!$A:$C,3,FALSE),VLOOKUP($D319,Koordinaten!$F:$H,3,FALSE))</f>
        <v>43.769871199999997</v>
      </c>
      <c r="AM319" t="str">
        <f t="shared" si="773"/>
        <v>41,894802;12,4853384</v>
      </c>
      <c r="AN319" t="str">
        <f t="shared" si="774"/>
        <v>43,7698712;11,2555757</v>
      </c>
      <c r="AO319">
        <f t="shared" si="781"/>
        <v>9999</v>
      </c>
      <c r="AP319" s="50">
        <v>44066</v>
      </c>
      <c r="AQ319">
        <v>9</v>
      </c>
    </row>
    <row r="320" spans="1:43" x14ac:dyDescent="0.15">
      <c r="A320" s="2" t="s">
        <v>42</v>
      </c>
      <c r="B320" s="22">
        <v>2014</v>
      </c>
      <c r="C320" s="2" t="s">
        <v>1153</v>
      </c>
      <c r="D320" s="2" t="s">
        <v>1260</v>
      </c>
      <c r="E320" s="2">
        <v>1</v>
      </c>
      <c r="F320" s="2">
        <v>1</v>
      </c>
      <c r="G320" s="3" t="s">
        <v>1164</v>
      </c>
      <c r="H320" s="3" t="s">
        <v>1167</v>
      </c>
      <c r="I320" s="3" t="s">
        <v>984</v>
      </c>
      <c r="J320" s="2" t="str">
        <f t="shared" si="776"/>
        <v>-/2018/-/-/2020</v>
      </c>
      <c r="K320" s="2" t="str">
        <f t="shared" si="777"/>
        <v>-/2026/-/-/2030</v>
      </c>
      <c r="L320" s="4"/>
      <c r="M320" s="2">
        <v>2019</v>
      </c>
      <c r="N320" s="2" t="str">
        <f t="shared" si="783"/>
        <v>-/93/-/-</v>
      </c>
      <c r="O320" s="2" t="s">
        <v>1164</v>
      </c>
      <c r="P320" s="2" t="s">
        <v>1152</v>
      </c>
      <c r="Q320" s="8"/>
      <c r="R320" s="8"/>
      <c r="S320" s="9">
        <f t="shared" si="767"/>
        <v>0</v>
      </c>
      <c r="T320" s="10">
        <f t="shared" si="768"/>
        <v>0</v>
      </c>
      <c r="U320" s="3" t="s">
        <v>243</v>
      </c>
      <c r="X320">
        <v>93</v>
      </c>
      <c r="Y320">
        <v>2018</v>
      </c>
      <c r="Z320">
        <v>2026</v>
      </c>
      <c r="AD320"/>
      <c r="AG320">
        <v>2020</v>
      </c>
      <c r="AH320">
        <v>2030</v>
      </c>
      <c r="AI320">
        <f>VLOOKUP(C320,Koordinaten!$A:$C,2,FALSE)</f>
        <v>-122.419</v>
      </c>
      <c r="AJ320">
        <f>VLOOKUP(C320,Koordinaten!$A:$C,3,FALSE)</f>
        <v>37.779299999999999</v>
      </c>
      <c r="AK320">
        <f>IF(ISBLANK($D320),VLOOKUP(C320,Koordinaten!$A:$C,2,FALSE),VLOOKUP($D320,Koordinaten!$F:$H,2,FALSE))</f>
        <v>-122.419</v>
      </c>
      <c r="AL320">
        <f>IF(ISBLANK($D320),VLOOKUP(C320,Koordinaten!$A:$C,3,FALSE),VLOOKUP($D320,Koordinaten!$F:$H,3,FALSE))</f>
        <v>37.779299999999999</v>
      </c>
      <c r="AM320" t="str">
        <f t="shared" si="773"/>
        <v>37,7793;-122,419</v>
      </c>
      <c r="AN320" t="str">
        <f t="shared" si="774"/>
        <v>37,7793;-122,419</v>
      </c>
      <c r="AO320">
        <f t="shared" si="781"/>
        <v>2026</v>
      </c>
      <c r="AP320" s="50">
        <v>44066</v>
      </c>
      <c r="AQ320">
        <v>15</v>
      </c>
    </row>
    <row r="321" spans="1:43" x14ac:dyDescent="0.15">
      <c r="A321" s="2" t="s">
        <v>42</v>
      </c>
      <c r="B321" s="22">
        <v>2018</v>
      </c>
      <c r="C321" s="2" t="s">
        <v>1153</v>
      </c>
      <c r="D321" s="2" t="s">
        <v>1260</v>
      </c>
      <c r="E321" s="2">
        <v>2</v>
      </c>
      <c r="F321" s="2">
        <v>2</v>
      </c>
      <c r="G321" s="3" t="s">
        <v>1164</v>
      </c>
      <c r="H321" s="3" t="s">
        <v>1165</v>
      </c>
      <c r="I321" s="3" t="s">
        <v>20</v>
      </c>
      <c r="J321" s="2" t="str">
        <f t="shared" si="776"/>
        <v>-/2019/-/-/-</v>
      </c>
      <c r="K321" s="2" t="str">
        <f t="shared" si="777"/>
        <v>-/2030/-/-/-</v>
      </c>
      <c r="L321" s="4"/>
      <c r="M321" s="2">
        <v>2019</v>
      </c>
      <c r="N321" s="2" t="str">
        <f t="shared" si="783"/>
        <v>-/94/-/-</v>
      </c>
      <c r="O321" s="2" t="s">
        <v>1164</v>
      </c>
      <c r="P321" s="2" t="s">
        <v>1152</v>
      </c>
      <c r="Q321" s="8"/>
      <c r="R321" s="8"/>
      <c r="S321" s="9">
        <f t="shared" si="767"/>
        <v>0</v>
      </c>
      <c r="T321" s="10">
        <f t="shared" si="768"/>
        <v>0</v>
      </c>
      <c r="U321" s="3" t="s">
        <v>243</v>
      </c>
      <c r="X321">
        <v>94</v>
      </c>
      <c r="Y321">
        <v>2019</v>
      </c>
      <c r="Z321">
        <v>2030</v>
      </c>
      <c r="AD321"/>
      <c r="AI321">
        <f>VLOOKUP(C321,Koordinaten!$A:$C,2,FALSE)</f>
        <v>-122.419</v>
      </c>
      <c r="AJ321">
        <f>VLOOKUP(C321,Koordinaten!$A:$C,3,FALSE)</f>
        <v>37.779299999999999</v>
      </c>
      <c r="AK321">
        <f>IF(ISBLANK($D321),VLOOKUP(C321,Koordinaten!$A:$C,2,FALSE),VLOOKUP($D321,Koordinaten!$F:$H,2,FALSE))</f>
        <v>-122.419</v>
      </c>
      <c r="AL321">
        <f>IF(ISBLANK($D321),VLOOKUP(C321,Koordinaten!$A:$C,3,FALSE),VLOOKUP($D321,Koordinaten!$F:$H,3,FALSE))</f>
        <v>37.779299999999999</v>
      </c>
      <c r="AM321" t="str">
        <f t="shared" si="773"/>
        <v>37,7793;-122,419</v>
      </c>
      <c r="AN321" t="str">
        <f t="shared" si="774"/>
        <v>37,7793;-122,419</v>
      </c>
      <c r="AO321">
        <f t="shared" si="781"/>
        <v>2030</v>
      </c>
      <c r="AP321" s="50">
        <v>44066</v>
      </c>
      <c r="AQ321">
        <v>11</v>
      </c>
    </row>
    <row r="322" spans="1:43" x14ac:dyDescent="0.15">
      <c r="A322" s="2" t="s">
        <v>30</v>
      </c>
      <c r="B322" s="22">
        <v>2016</v>
      </c>
      <c r="C322" s="2" t="s">
        <v>1153</v>
      </c>
      <c r="D322" s="2" t="s">
        <v>1260</v>
      </c>
      <c r="E322" s="2">
        <v>2</v>
      </c>
      <c r="F322" s="2">
        <v>1</v>
      </c>
      <c r="G322" s="3" t="s">
        <v>1164</v>
      </c>
      <c r="H322" s="3" t="s">
        <v>1166</v>
      </c>
      <c r="I322" s="3" t="s">
        <v>36</v>
      </c>
      <c r="J322" s="2" t="str">
        <f t="shared" si="776"/>
        <v>-/-/-/-/-</v>
      </c>
      <c r="K322" s="2" t="str">
        <f t="shared" si="777"/>
        <v>-/-/-/-/-</v>
      </c>
      <c r="L322" s="4"/>
      <c r="M322" s="2">
        <v>2019</v>
      </c>
      <c r="N322" s="2" t="str">
        <f t="shared" si="783"/>
        <v>-/-/-/-</v>
      </c>
      <c r="O322" s="2" t="s">
        <v>1164</v>
      </c>
      <c r="P322" s="2" t="s">
        <v>1152</v>
      </c>
      <c r="Q322" s="8"/>
      <c r="R322" s="8"/>
      <c r="S322" s="9">
        <f t="shared" ref="S322:S385" si="790">L322*E322</f>
        <v>0</v>
      </c>
      <c r="T322" s="10">
        <f t="shared" ref="T322:T385" si="791">F322*L322</f>
        <v>0</v>
      </c>
      <c r="U322" s="3" t="s">
        <v>243</v>
      </c>
      <c r="X322" t="s">
        <v>243</v>
      </c>
      <c r="AD322"/>
      <c r="AI322">
        <f>VLOOKUP(C322,Koordinaten!$A:$C,2,FALSE)</f>
        <v>-122.419</v>
      </c>
      <c r="AJ322">
        <f>VLOOKUP(C322,Koordinaten!$A:$C,3,FALSE)</f>
        <v>37.779299999999999</v>
      </c>
      <c r="AK322">
        <f>IF(ISBLANK($D322),VLOOKUP(C322,Koordinaten!$A:$C,2,FALSE),VLOOKUP($D322,Koordinaten!$F:$H,2,FALSE))</f>
        <v>-122.419</v>
      </c>
      <c r="AL322">
        <f>IF(ISBLANK($D322),VLOOKUP(C322,Koordinaten!$A:$C,3,FALSE),VLOOKUP($D322,Koordinaten!$F:$H,3,FALSE))</f>
        <v>37.779299999999999</v>
      </c>
      <c r="AM322" t="str">
        <f t="shared" si="773"/>
        <v>37,7793;-122,419</v>
      </c>
      <c r="AN322" t="str">
        <f t="shared" si="774"/>
        <v>37,7793;-122,419</v>
      </c>
      <c r="AO322">
        <f t="shared" si="781"/>
        <v>9999</v>
      </c>
      <c r="AP322" s="50">
        <v>44065</v>
      </c>
      <c r="AQ322">
        <v>6</v>
      </c>
    </row>
    <row r="323" spans="1:43" x14ac:dyDescent="0.15">
      <c r="A323" s="2" t="s">
        <v>42</v>
      </c>
      <c r="B323" s="22">
        <v>2017</v>
      </c>
      <c r="C323" s="2" t="s">
        <v>1153</v>
      </c>
      <c r="D323" s="2" t="s">
        <v>1260</v>
      </c>
      <c r="E323" s="2">
        <v>1</v>
      </c>
      <c r="F323" s="2">
        <v>1</v>
      </c>
      <c r="G323" s="3" t="s">
        <v>1160</v>
      </c>
      <c r="H323" s="3" t="s">
        <v>1163</v>
      </c>
      <c r="I323" s="3" t="s">
        <v>1156</v>
      </c>
      <c r="J323" s="2" t="str">
        <f t="shared" si="776"/>
        <v>-/2019/-/-/-</v>
      </c>
      <c r="K323" s="2" t="str">
        <f t="shared" si="777"/>
        <v>-/2025/-/-/-</v>
      </c>
      <c r="L323" s="4"/>
      <c r="M323" s="2">
        <v>2019</v>
      </c>
      <c r="N323" s="2" t="str">
        <f t="shared" si="783"/>
        <v>(93-95)/91/-/-</v>
      </c>
      <c r="O323" s="2" t="s">
        <v>1159</v>
      </c>
      <c r="P323" s="2" t="s">
        <v>1152</v>
      </c>
      <c r="Q323" s="8"/>
      <c r="R323" s="8"/>
      <c r="S323" s="9">
        <f t="shared" si="790"/>
        <v>0</v>
      </c>
      <c r="T323" s="10">
        <f t="shared" si="791"/>
        <v>0</v>
      </c>
      <c r="U323" s="3" t="s">
        <v>1118</v>
      </c>
      <c r="X323">
        <v>91</v>
      </c>
      <c r="Y323">
        <v>2019</v>
      </c>
      <c r="Z323">
        <v>2025</v>
      </c>
      <c r="AD323"/>
      <c r="AI323">
        <f>VLOOKUP(C323,Koordinaten!$A:$C,2,FALSE)</f>
        <v>-122.419</v>
      </c>
      <c r="AJ323">
        <f>VLOOKUP(C323,Koordinaten!$A:$C,3,FALSE)</f>
        <v>37.779299999999999</v>
      </c>
      <c r="AK323">
        <f>IF(ISBLANK($D323),VLOOKUP(C323,Koordinaten!$A:$C,2,FALSE),VLOOKUP($D323,Koordinaten!$F:$H,2,FALSE))</f>
        <v>-122.419</v>
      </c>
      <c r="AL323">
        <f>IF(ISBLANK($D323),VLOOKUP(C323,Koordinaten!$A:$C,3,FALSE),VLOOKUP($D323,Koordinaten!$F:$H,3,FALSE))</f>
        <v>37.779299999999999</v>
      </c>
      <c r="AM323" t="str">
        <f t="shared" si="773"/>
        <v>37,7793;-122,419</v>
      </c>
      <c r="AN323" t="str">
        <f t="shared" si="774"/>
        <v>37,7793;-122,419</v>
      </c>
      <c r="AO323">
        <f t="shared" si="781"/>
        <v>2025</v>
      </c>
      <c r="AP323" s="50">
        <v>44066</v>
      </c>
      <c r="AQ323">
        <v>15</v>
      </c>
    </row>
    <row r="324" spans="1:43" x14ac:dyDescent="0.15">
      <c r="A324" s="2" t="s">
        <v>42</v>
      </c>
      <c r="B324" s="22">
        <v>2014</v>
      </c>
      <c r="C324" s="2" t="s">
        <v>1153</v>
      </c>
      <c r="D324" s="2" t="s">
        <v>1260</v>
      </c>
      <c r="E324" s="2">
        <v>1</v>
      </c>
      <c r="F324" s="2">
        <v>1</v>
      </c>
      <c r="G324" s="3" t="s">
        <v>1160</v>
      </c>
      <c r="H324" s="3" t="s">
        <v>1162</v>
      </c>
      <c r="I324" s="3" t="s">
        <v>984</v>
      </c>
      <c r="J324" s="2" t="str">
        <f t="shared" si="776"/>
        <v>-/-/-/-/-</v>
      </c>
      <c r="K324" s="2" t="str">
        <f t="shared" si="777"/>
        <v>-/-/-/-/-</v>
      </c>
      <c r="L324" s="4"/>
      <c r="M324" s="2">
        <v>2019</v>
      </c>
      <c r="N324" s="2" t="str">
        <f t="shared" si="783"/>
        <v>-/-/-/-</v>
      </c>
      <c r="O324" s="2" t="s">
        <v>1159</v>
      </c>
      <c r="P324" s="2" t="s">
        <v>1152</v>
      </c>
      <c r="Q324" s="8"/>
      <c r="R324" s="8"/>
      <c r="S324" s="9">
        <f t="shared" si="790"/>
        <v>0</v>
      </c>
      <c r="T324" s="10">
        <f t="shared" si="791"/>
        <v>0</v>
      </c>
      <c r="U324" s="3" t="s">
        <v>243</v>
      </c>
      <c r="X324" t="s">
        <v>243</v>
      </c>
      <c r="AD324"/>
      <c r="AI324">
        <f>VLOOKUP(C324,Koordinaten!$A:$C,2,FALSE)</f>
        <v>-122.419</v>
      </c>
      <c r="AJ324">
        <f>VLOOKUP(C324,Koordinaten!$A:$C,3,FALSE)</f>
        <v>37.779299999999999</v>
      </c>
      <c r="AK324">
        <f>IF(ISBLANK($D324),VLOOKUP(C324,Koordinaten!$A:$C,2,FALSE),VLOOKUP($D324,Koordinaten!$F:$H,2,FALSE))</f>
        <v>-122.419</v>
      </c>
      <c r="AL324">
        <f>IF(ISBLANK($D324),VLOOKUP(C324,Koordinaten!$A:$C,3,FALSE),VLOOKUP($D324,Koordinaten!$F:$H,3,FALSE))</f>
        <v>37.779299999999999</v>
      </c>
      <c r="AM324" t="str">
        <f t="shared" si="773"/>
        <v>37,7793;-122,419</v>
      </c>
      <c r="AN324" t="str">
        <f t="shared" si="774"/>
        <v>37,7793;-122,419</v>
      </c>
      <c r="AO324">
        <f t="shared" si="781"/>
        <v>9999</v>
      </c>
      <c r="AP324" s="50">
        <v>44066</v>
      </c>
      <c r="AQ324">
        <v>15</v>
      </c>
    </row>
    <row r="325" spans="1:43" x14ac:dyDescent="0.15">
      <c r="A325" s="2" t="s">
        <v>30</v>
      </c>
      <c r="B325" s="22">
        <v>2017</v>
      </c>
      <c r="C325" s="2" t="s">
        <v>1153</v>
      </c>
      <c r="D325" s="2" t="s">
        <v>1260</v>
      </c>
      <c r="E325" s="2">
        <v>3</v>
      </c>
      <c r="F325" s="2">
        <v>3</v>
      </c>
      <c r="G325" s="3" t="s">
        <v>1160</v>
      </c>
      <c r="H325" s="3" t="s">
        <v>1161</v>
      </c>
      <c r="I325" s="3" t="s">
        <v>36</v>
      </c>
      <c r="J325" s="2" t="str">
        <f t="shared" si="776"/>
        <v>-/2019/-/-/-</v>
      </c>
      <c r="K325" s="2" t="str">
        <f t="shared" si="777"/>
        <v>-/2024/-/-/-</v>
      </c>
      <c r="L325" s="4"/>
      <c r="M325" s="2">
        <v>2019</v>
      </c>
      <c r="N325" s="2" t="str">
        <f t="shared" si="783"/>
        <v>-/92/-/-</v>
      </c>
      <c r="O325" s="2" t="s">
        <v>1159</v>
      </c>
      <c r="P325" s="2" t="s">
        <v>1152</v>
      </c>
      <c r="Q325" s="8"/>
      <c r="R325" s="8"/>
      <c r="S325" s="9">
        <f t="shared" si="790"/>
        <v>0</v>
      </c>
      <c r="T325" s="10">
        <f t="shared" si="791"/>
        <v>0</v>
      </c>
      <c r="U325" s="3" t="s">
        <v>243</v>
      </c>
      <c r="X325">
        <v>92</v>
      </c>
      <c r="Y325">
        <v>2019</v>
      </c>
      <c r="Z325">
        <v>2024</v>
      </c>
      <c r="AD325"/>
      <c r="AI325">
        <f>VLOOKUP(C325,Koordinaten!$A:$C,2,FALSE)</f>
        <v>-122.419</v>
      </c>
      <c r="AJ325">
        <f>VLOOKUP(C325,Koordinaten!$A:$C,3,FALSE)</f>
        <v>37.779299999999999</v>
      </c>
      <c r="AK325">
        <f>IF(ISBLANK($D325),VLOOKUP(C325,Koordinaten!$A:$C,2,FALSE),VLOOKUP($D325,Koordinaten!$F:$H,2,FALSE))</f>
        <v>-122.419</v>
      </c>
      <c r="AL325">
        <f>IF(ISBLANK($D325),VLOOKUP(C325,Koordinaten!$A:$C,3,FALSE),VLOOKUP($D325,Koordinaten!$F:$H,3,FALSE))</f>
        <v>37.779299999999999</v>
      </c>
      <c r="AM325" t="str">
        <f t="shared" si="773"/>
        <v>37,7793;-122,419</v>
      </c>
      <c r="AN325" t="str">
        <f t="shared" si="774"/>
        <v>37,7793;-122,419</v>
      </c>
      <c r="AO325">
        <f t="shared" si="781"/>
        <v>2024</v>
      </c>
      <c r="AP325" s="50">
        <v>44065</v>
      </c>
      <c r="AQ325">
        <v>7</v>
      </c>
    </row>
    <row r="326" spans="1:43" x14ac:dyDescent="0.15">
      <c r="A326" s="2" t="s">
        <v>42</v>
      </c>
      <c r="B326" s="22">
        <v>2016</v>
      </c>
      <c r="C326" s="2" t="s">
        <v>1153</v>
      </c>
      <c r="D326" s="2" t="s">
        <v>1260</v>
      </c>
      <c r="E326" s="2">
        <v>1</v>
      </c>
      <c r="F326" s="2">
        <v>1</v>
      </c>
      <c r="G326" s="3" t="s">
        <v>1154</v>
      </c>
      <c r="H326" s="3" t="s">
        <v>1158</v>
      </c>
      <c r="I326" s="3" t="s">
        <v>984</v>
      </c>
      <c r="J326" s="2" t="str">
        <f t="shared" si="776"/>
        <v>-/2019/-/-/-</v>
      </c>
      <c r="K326" s="2" t="str">
        <f t="shared" si="777"/>
        <v>-/2025/-/-/-</v>
      </c>
      <c r="L326" s="4"/>
      <c r="M326" s="2">
        <v>2019</v>
      </c>
      <c r="N326" s="2" t="str">
        <f t="shared" si="783"/>
        <v>-/94/-/-</v>
      </c>
      <c r="O326" s="2" t="s">
        <v>1154</v>
      </c>
      <c r="P326" s="2" t="s">
        <v>1152</v>
      </c>
      <c r="Q326" s="8"/>
      <c r="R326" s="8"/>
      <c r="S326" s="9">
        <f t="shared" si="790"/>
        <v>0</v>
      </c>
      <c r="T326" s="10">
        <f t="shared" si="791"/>
        <v>0</v>
      </c>
      <c r="U326" s="3" t="s">
        <v>243</v>
      </c>
      <c r="X326">
        <v>94</v>
      </c>
      <c r="Y326">
        <v>2019</v>
      </c>
      <c r="Z326">
        <v>2025</v>
      </c>
      <c r="AD326"/>
      <c r="AI326">
        <f>VLOOKUP(C326,Koordinaten!$A:$C,2,FALSE)</f>
        <v>-122.419</v>
      </c>
      <c r="AJ326">
        <f>VLOOKUP(C326,Koordinaten!$A:$C,3,FALSE)</f>
        <v>37.779299999999999</v>
      </c>
      <c r="AK326">
        <f>IF(ISBLANK($D326),VLOOKUP(C326,Koordinaten!$A:$C,2,FALSE),VLOOKUP($D326,Koordinaten!$F:$H,2,FALSE))</f>
        <v>-122.419</v>
      </c>
      <c r="AL326">
        <f>IF(ISBLANK($D326),VLOOKUP(C326,Koordinaten!$A:$C,3,FALSE),VLOOKUP($D326,Koordinaten!$F:$H,3,FALSE))</f>
        <v>37.779299999999999</v>
      </c>
      <c r="AM326" t="str">
        <f t="shared" ref="AM326:AM389" si="792">CONCATENATE(AJ326,";",AI326)</f>
        <v>37,7793;-122,419</v>
      </c>
      <c r="AN326" t="str">
        <f t="shared" ref="AN326:AN389" si="793">CONCATENATE(AL326,";",AK326)</f>
        <v>37,7793;-122,419</v>
      </c>
      <c r="AO326">
        <f t="shared" si="781"/>
        <v>2025</v>
      </c>
      <c r="AP326" s="50">
        <v>44066</v>
      </c>
      <c r="AQ326">
        <v>13</v>
      </c>
    </row>
    <row r="327" spans="1:43" x14ac:dyDescent="0.15">
      <c r="A327" s="2" t="s">
        <v>42</v>
      </c>
      <c r="B327" s="22">
        <v>2016</v>
      </c>
      <c r="C327" s="2" t="s">
        <v>1153</v>
      </c>
      <c r="D327" s="2" t="s">
        <v>1260</v>
      </c>
      <c r="E327" s="2">
        <v>2</v>
      </c>
      <c r="F327" s="2">
        <v>2</v>
      </c>
      <c r="G327" s="3" t="s">
        <v>1154</v>
      </c>
      <c r="H327" s="3" t="s">
        <v>1157</v>
      </c>
      <c r="I327" s="3" t="s">
        <v>1156</v>
      </c>
      <c r="J327" s="2" t="str">
        <f t="shared" si="776"/>
        <v>2019/-/-/-/-</v>
      </c>
      <c r="K327" s="2" t="str">
        <f t="shared" si="777"/>
        <v>2027/-/-/-/-</v>
      </c>
      <c r="L327" s="4"/>
      <c r="M327" s="2">
        <v>2019</v>
      </c>
      <c r="N327" s="2" t="str">
        <f t="shared" si="783"/>
        <v>92+/-/-/-</v>
      </c>
      <c r="O327" s="2" t="s">
        <v>1154</v>
      </c>
      <c r="P327" s="2" t="s">
        <v>1152</v>
      </c>
      <c r="Q327" s="8"/>
      <c r="R327" s="8"/>
      <c r="S327" s="9">
        <f t="shared" si="790"/>
        <v>0</v>
      </c>
      <c r="T327" s="10">
        <f t="shared" si="791"/>
        <v>0</v>
      </c>
      <c r="U327" s="3" t="s">
        <v>1086</v>
      </c>
      <c r="V327">
        <v>2019</v>
      </c>
      <c r="W327">
        <v>2027</v>
      </c>
      <c r="X327" t="s">
        <v>243</v>
      </c>
      <c r="Y327" t="s">
        <v>243</v>
      </c>
      <c r="Z327" t="s">
        <v>243</v>
      </c>
      <c r="AD327"/>
      <c r="AI327">
        <f>VLOOKUP(C327,Koordinaten!$A:$C,2,FALSE)</f>
        <v>-122.419</v>
      </c>
      <c r="AJ327">
        <f>VLOOKUP(C327,Koordinaten!$A:$C,3,FALSE)</f>
        <v>37.779299999999999</v>
      </c>
      <c r="AK327">
        <f>IF(ISBLANK($D327),VLOOKUP(C327,Koordinaten!$A:$C,2,FALSE),VLOOKUP($D327,Koordinaten!$F:$H,2,FALSE))</f>
        <v>-122.419</v>
      </c>
      <c r="AL327">
        <f>IF(ISBLANK($D327),VLOOKUP(C327,Koordinaten!$A:$C,3,FALSE),VLOOKUP($D327,Koordinaten!$F:$H,3,FALSE))</f>
        <v>37.779299999999999</v>
      </c>
      <c r="AM327" t="str">
        <f t="shared" si="792"/>
        <v>37,7793;-122,419</v>
      </c>
      <c r="AN327" t="str">
        <f t="shared" si="793"/>
        <v>37,7793;-122,419</v>
      </c>
      <c r="AO327">
        <f t="shared" si="781"/>
        <v>2027</v>
      </c>
      <c r="AP327" s="50">
        <v>44066</v>
      </c>
      <c r="AQ327">
        <v>15</v>
      </c>
    </row>
    <row r="328" spans="1:43" x14ac:dyDescent="0.15">
      <c r="A328" s="2" t="s">
        <v>42</v>
      </c>
      <c r="B328" s="22">
        <v>2015</v>
      </c>
      <c r="C328" s="2" t="s">
        <v>1153</v>
      </c>
      <c r="D328" s="2" t="s">
        <v>1260</v>
      </c>
      <c r="E328" s="2">
        <v>2</v>
      </c>
      <c r="F328" s="2">
        <v>2</v>
      </c>
      <c r="G328" s="3" t="s">
        <v>1154</v>
      </c>
      <c r="H328" s="3" t="s">
        <v>1155</v>
      </c>
      <c r="I328" s="3" t="s">
        <v>1156</v>
      </c>
      <c r="J328" s="2" t="str">
        <f t="shared" si="776"/>
        <v>2018/2019/-/-/-</v>
      </c>
      <c r="K328" s="2" t="str">
        <f t="shared" si="777"/>
        <v>2024/2026/-/-/-</v>
      </c>
      <c r="L328" s="4"/>
      <c r="M328" s="2">
        <v>2019</v>
      </c>
      <c r="N328" s="2" t="str">
        <f t="shared" si="783"/>
        <v>92/93/-/-</v>
      </c>
      <c r="O328" s="2" t="s">
        <v>1154</v>
      </c>
      <c r="P328" s="2" t="s">
        <v>1152</v>
      </c>
      <c r="Q328" s="8"/>
      <c r="R328" s="8"/>
      <c r="S328" s="9">
        <f t="shared" si="790"/>
        <v>0</v>
      </c>
      <c r="T328" s="10">
        <f t="shared" si="791"/>
        <v>0</v>
      </c>
      <c r="U328" s="3">
        <v>92</v>
      </c>
      <c r="V328">
        <v>2018</v>
      </c>
      <c r="W328">
        <v>2024</v>
      </c>
      <c r="X328">
        <v>93</v>
      </c>
      <c r="Y328">
        <v>2019</v>
      </c>
      <c r="Z328">
        <v>2026</v>
      </c>
      <c r="AD328"/>
      <c r="AI328">
        <f>VLOOKUP(C328,Koordinaten!$A:$C,2,FALSE)</f>
        <v>-122.419</v>
      </c>
      <c r="AJ328">
        <f>VLOOKUP(C328,Koordinaten!$A:$C,3,FALSE)</f>
        <v>37.779299999999999</v>
      </c>
      <c r="AK328">
        <f>IF(ISBLANK($D328),VLOOKUP(C328,Koordinaten!$A:$C,2,FALSE),VLOOKUP($D328,Koordinaten!$F:$H,2,FALSE))</f>
        <v>-122.419</v>
      </c>
      <c r="AL328">
        <f>IF(ISBLANK($D328),VLOOKUP(C328,Koordinaten!$A:$C,3,FALSE),VLOOKUP($D328,Koordinaten!$F:$H,3,FALSE))</f>
        <v>37.779299999999999</v>
      </c>
      <c r="AM328" t="str">
        <f t="shared" si="792"/>
        <v>37,7793;-122,419</v>
      </c>
      <c r="AN328" t="str">
        <f t="shared" si="793"/>
        <v>37,7793;-122,419</v>
      </c>
      <c r="AO328">
        <f t="shared" si="781"/>
        <v>2024</v>
      </c>
      <c r="AP328" s="50">
        <v>44066</v>
      </c>
      <c r="AQ328">
        <v>9</v>
      </c>
    </row>
    <row r="329" spans="1:43" x14ac:dyDescent="0.15">
      <c r="A329" s="2" t="s">
        <v>42</v>
      </c>
      <c r="B329" s="22">
        <v>2015</v>
      </c>
      <c r="C329" s="2" t="s">
        <v>1153</v>
      </c>
      <c r="D329" s="2" t="s">
        <v>1260</v>
      </c>
      <c r="E329" s="2">
        <v>2</v>
      </c>
      <c r="F329" s="2">
        <v>2</v>
      </c>
      <c r="G329" s="3" t="s">
        <v>1150</v>
      </c>
      <c r="H329" s="3" t="s">
        <v>1151</v>
      </c>
      <c r="I329" s="3" t="s">
        <v>20</v>
      </c>
      <c r="J329" s="2" t="str">
        <f t="shared" ref="J329:J392" si="794">CONCATENATE(IF(ISBLANK(V329),"-",V329),"/",IF(ISBLANK(Y329),"-",Y329),"/",IF(ISBLANK(AB329),"-",AB329),"/",IF(ISBLANK(AE329),"-",AE329),"/",IF(ISBLANK(AG329),"-",AG329))</f>
        <v>-/2021/-/-/-</v>
      </c>
      <c r="K329" s="2" t="str">
        <f t="shared" ref="K329:K392" si="795">CONCATENATE(IF(ISBLANK(W329),"-",W329),"/",IF(ISBLANK(Z329),"-",Z329),"/",IF(ISBLANK(AC329),"-",AC329),"/",IF(ISBLANK(AF329),"-",AF329),"/",IF(ISBLANK(AH329),"-",AH329))</f>
        <v>-/2030/-/-/-</v>
      </c>
      <c r="L329" s="4"/>
      <c r="M329" s="2">
        <v>2019</v>
      </c>
      <c r="N329" s="2" t="str">
        <f t="shared" si="783"/>
        <v>-/92/-/-</v>
      </c>
      <c r="O329" s="2" t="s">
        <v>1150</v>
      </c>
      <c r="P329" s="2" t="s">
        <v>1152</v>
      </c>
      <c r="Q329" s="8"/>
      <c r="R329" s="8"/>
      <c r="S329" s="9">
        <f t="shared" si="790"/>
        <v>0</v>
      </c>
      <c r="T329" s="10">
        <f t="shared" si="791"/>
        <v>0</v>
      </c>
      <c r="U329" s="3" t="s">
        <v>243</v>
      </c>
      <c r="X329">
        <v>92</v>
      </c>
      <c r="Y329">
        <v>2021</v>
      </c>
      <c r="Z329">
        <v>2030</v>
      </c>
      <c r="AD329"/>
      <c r="AI329">
        <f>VLOOKUP(C329,Koordinaten!$A:$C,2,FALSE)</f>
        <v>-122.419</v>
      </c>
      <c r="AJ329">
        <f>VLOOKUP(C329,Koordinaten!$A:$C,3,FALSE)</f>
        <v>37.779299999999999</v>
      </c>
      <c r="AK329">
        <f>IF(ISBLANK($D329),VLOOKUP(C329,Koordinaten!$A:$C,2,FALSE),VLOOKUP($D329,Koordinaten!$F:$H,2,FALSE))</f>
        <v>-122.419</v>
      </c>
      <c r="AL329">
        <f>IF(ISBLANK($D329),VLOOKUP(C329,Koordinaten!$A:$C,3,FALSE),VLOOKUP($D329,Koordinaten!$F:$H,3,FALSE))</f>
        <v>37.779299999999999</v>
      </c>
      <c r="AM329" t="str">
        <f t="shared" si="792"/>
        <v>37,7793;-122,419</v>
      </c>
      <c r="AN329" t="str">
        <f t="shared" si="793"/>
        <v>37,7793;-122,419</v>
      </c>
      <c r="AO329">
        <f t="shared" si="781"/>
        <v>2030</v>
      </c>
      <c r="AP329" s="50">
        <v>44066</v>
      </c>
      <c r="AQ329">
        <v>10</v>
      </c>
    </row>
    <row r="330" spans="1:43" ht="24" x14ac:dyDescent="0.15">
      <c r="A330" s="2" t="s">
        <v>37</v>
      </c>
      <c r="B330" s="22">
        <v>2017</v>
      </c>
      <c r="C330" s="2" t="s">
        <v>99</v>
      </c>
      <c r="D330" s="2" t="s">
        <v>1284</v>
      </c>
      <c r="E330" s="2">
        <v>1</v>
      </c>
      <c r="F330" s="2">
        <v>1</v>
      </c>
      <c r="G330" s="3" t="s">
        <v>897</v>
      </c>
      <c r="H330" s="3" t="s">
        <v>338</v>
      </c>
      <c r="I330" s="3" t="s">
        <v>338</v>
      </c>
      <c r="J330" s="2" t="str">
        <f t="shared" si="794"/>
        <v>-/-/-/-/-</v>
      </c>
      <c r="K330" s="2" t="str">
        <f t="shared" si="795"/>
        <v>-/-/-/-/-</v>
      </c>
      <c r="L330" s="4"/>
      <c r="M330" s="2">
        <v>2019</v>
      </c>
      <c r="N330" s="2" t="str">
        <f t="shared" si="783"/>
        <v>-/-/-/-</v>
      </c>
      <c r="O330" s="2" t="s">
        <v>1145</v>
      </c>
      <c r="P330" s="2" t="s">
        <v>1146</v>
      </c>
      <c r="Q330" s="8"/>
      <c r="R330" s="8"/>
      <c r="S330" s="9">
        <f t="shared" si="790"/>
        <v>0</v>
      </c>
      <c r="T330" s="10">
        <f t="shared" si="791"/>
        <v>0</v>
      </c>
      <c r="U330" s="3" t="s">
        <v>243</v>
      </c>
      <c r="X330" t="s">
        <v>243</v>
      </c>
      <c r="AD330"/>
      <c r="AG330" t="s">
        <v>243</v>
      </c>
      <c r="AH330" t="s">
        <v>243</v>
      </c>
      <c r="AI330">
        <f>VLOOKUP(C330,Koordinaten!$A:$C,2,FALSE)</f>
        <v>13.376935</v>
      </c>
      <c r="AJ330">
        <f>VLOOKUP(C330,Koordinaten!$A:$C,3,FALSE)</f>
        <v>52.516181000000003</v>
      </c>
      <c r="AK330">
        <f>IF(ISBLANK($D330),VLOOKUP(C330,Koordinaten!$A:$C,2,FALSE),VLOOKUP($D330,Koordinaten!$F:$H,2,FALSE))</f>
        <v>9.1949533999999993</v>
      </c>
      <c r="AL330">
        <f>IF(ISBLANK($D330),VLOOKUP(C330,Koordinaten!$A:$C,3,FALSE),VLOOKUP($D330,Koordinaten!$F:$H,3,FALSE))</f>
        <v>48.629697200000003</v>
      </c>
      <c r="AM330" t="str">
        <f t="shared" si="792"/>
        <v>52,516181;13,376935</v>
      </c>
      <c r="AN330" t="str">
        <f t="shared" si="793"/>
        <v>48,6296972;9,1949534</v>
      </c>
      <c r="AO330">
        <f t="shared" si="781"/>
        <v>9999</v>
      </c>
      <c r="AP330" s="50">
        <v>44107</v>
      </c>
      <c r="AQ330" t="s">
        <v>1437</v>
      </c>
    </row>
    <row r="331" spans="1:43" ht="24" x14ac:dyDescent="0.15">
      <c r="A331" s="2" t="s">
        <v>42</v>
      </c>
      <c r="B331" s="22">
        <v>2016</v>
      </c>
      <c r="C331" s="2" t="s">
        <v>99</v>
      </c>
      <c r="D331" s="2" t="s">
        <v>1284</v>
      </c>
      <c r="E331" s="2">
        <v>1</v>
      </c>
      <c r="F331" s="2">
        <v>1</v>
      </c>
      <c r="G331" s="3" t="s">
        <v>897</v>
      </c>
      <c r="H331" s="3" t="s">
        <v>1149</v>
      </c>
      <c r="I331" s="3" t="s">
        <v>950</v>
      </c>
      <c r="J331" s="2" t="str">
        <f t="shared" si="794"/>
        <v>-/-/-/2019/-</v>
      </c>
      <c r="K331" s="2" t="str">
        <f t="shared" si="795"/>
        <v>-/-/-/2024/-</v>
      </c>
      <c r="L331" s="4"/>
      <c r="M331" s="2">
        <v>2019</v>
      </c>
      <c r="N331" s="2" t="str">
        <f t="shared" si="783"/>
        <v>-/-/-/CT</v>
      </c>
      <c r="O331" s="2" t="s">
        <v>1145</v>
      </c>
      <c r="P331" s="2" t="s">
        <v>1146</v>
      </c>
      <c r="Q331" s="8"/>
      <c r="R331" s="8"/>
      <c r="S331" s="9">
        <f t="shared" si="790"/>
        <v>0</v>
      </c>
      <c r="T331" s="10">
        <f t="shared" si="791"/>
        <v>0</v>
      </c>
      <c r="U331" s="3" t="s">
        <v>243</v>
      </c>
      <c r="X331" t="s">
        <v>243</v>
      </c>
      <c r="AD331" t="s">
        <v>1209</v>
      </c>
      <c r="AE331">
        <v>2019</v>
      </c>
      <c r="AF331">
        <v>2024</v>
      </c>
      <c r="AG331" t="s">
        <v>243</v>
      </c>
      <c r="AH331" t="s">
        <v>243</v>
      </c>
      <c r="AI331">
        <f>VLOOKUP(C331,Koordinaten!$A:$C,2,FALSE)</f>
        <v>13.376935</v>
      </c>
      <c r="AJ331">
        <f>VLOOKUP(C331,Koordinaten!$A:$C,3,FALSE)</f>
        <v>52.516181000000003</v>
      </c>
      <c r="AK331">
        <f>IF(ISBLANK($D331),VLOOKUP(C331,Koordinaten!$A:$C,2,FALSE),VLOOKUP($D331,Koordinaten!$F:$H,2,FALSE))</f>
        <v>9.1949533999999993</v>
      </c>
      <c r="AL331">
        <f>IF(ISBLANK($D331),VLOOKUP(C331,Koordinaten!$A:$C,3,FALSE),VLOOKUP($D331,Koordinaten!$F:$H,3,FALSE))</f>
        <v>48.629697200000003</v>
      </c>
      <c r="AM331" t="str">
        <f t="shared" si="792"/>
        <v>52,516181;13,376935</v>
      </c>
      <c r="AN331" t="str">
        <f t="shared" si="793"/>
        <v>48,6296972;9,1949534</v>
      </c>
      <c r="AO331">
        <f t="shared" si="781"/>
        <v>2024</v>
      </c>
      <c r="AP331" s="50">
        <v>44066</v>
      </c>
      <c r="AQ331">
        <v>8</v>
      </c>
    </row>
    <row r="332" spans="1:43" ht="24" x14ac:dyDescent="0.15">
      <c r="A332" s="2" t="s">
        <v>42</v>
      </c>
      <c r="B332" s="22">
        <v>2015</v>
      </c>
      <c r="C332" s="2" t="s">
        <v>99</v>
      </c>
      <c r="D332" s="2" t="s">
        <v>1284</v>
      </c>
      <c r="E332" s="2">
        <v>1</v>
      </c>
      <c r="F332" s="2">
        <v>1</v>
      </c>
      <c r="G332" s="3" t="s">
        <v>897</v>
      </c>
      <c r="H332" s="3" t="s">
        <v>1148</v>
      </c>
      <c r="I332" s="3" t="s">
        <v>583</v>
      </c>
      <c r="J332" s="2" t="str">
        <f t="shared" si="794"/>
        <v>-/-/-/-/-</v>
      </c>
      <c r="K332" s="2" t="str">
        <f t="shared" si="795"/>
        <v>-/-/-/-/-</v>
      </c>
      <c r="L332" s="4"/>
      <c r="M332" s="2">
        <v>2019</v>
      </c>
      <c r="N332" s="2" t="str">
        <f t="shared" si="783"/>
        <v>-/-/-/-</v>
      </c>
      <c r="O332" s="2" t="s">
        <v>1145</v>
      </c>
      <c r="P332" s="2" t="s">
        <v>1146</v>
      </c>
      <c r="Q332" s="8"/>
      <c r="R332" s="8"/>
      <c r="S332" s="9">
        <f t="shared" si="790"/>
        <v>0</v>
      </c>
      <c r="T332" s="10">
        <f t="shared" si="791"/>
        <v>0</v>
      </c>
      <c r="U332" s="3" t="s">
        <v>243</v>
      </c>
      <c r="X332" t="s">
        <v>243</v>
      </c>
      <c r="AD332"/>
      <c r="AG332" t="s">
        <v>243</v>
      </c>
      <c r="AH332" t="s">
        <v>243</v>
      </c>
      <c r="AI332">
        <f>VLOOKUP(C332,Koordinaten!$A:$C,2,FALSE)</f>
        <v>13.376935</v>
      </c>
      <c r="AJ332">
        <f>VLOOKUP(C332,Koordinaten!$A:$C,3,FALSE)</f>
        <v>52.516181000000003</v>
      </c>
      <c r="AK332">
        <f>IF(ISBLANK($D332),VLOOKUP(C332,Koordinaten!$A:$C,2,FALSE),VLOOKUP($D332,Koordinaten!$F:$H,2,FALSE))</f>
        <v>9.1949533999999993</v>
      </c>
      <c r="AL332">
        <f>IF(ISBLANK($D332),VLOOKUP(C332,Koordinaten!$A:$C,3,FALSE),VLOOKUP($D332,Koordinaten!$F:$H,3,FALSE))</f>
        <v>48.629697200000003</v>
      </c>
      <c r="AM332" t="str">
        <f t="shared" si="792"/>
        <v>52,516181;13,376935</v>
      </c>
      <c r="AN332" t="str">
        <f t="shared" si="793"/>
        <v>48,6296972;9,1949534</v>
      </c>
      <c r="AO332">
        <f t="shared" si="781"/>
        <v>9999</v>
      </c>
      <c r="AP332" s="50">
        <v>44066</v>
      </c>
      <c r="AQ332">
        <v>9</v>
      </c>
    </row>
    <row r="333" spans="1:43" ht="24" x14ac:dyDescent="0.15">
      <c r="A333" s="2" t="s">
        <v>30</v>
      </c>
      <c r="B333" s="22">
        <v>2017</v>
      </c>
      <c r="C333" s="2" t="s">
        <v>99</v>
      </c>
      <c r="D333" s="2" t="s">
        <v>1284</v>
      </c>
      <c r="E333" s="2">
        <v>1</v>
      </c>
      <c r="F333" s="2">
        <v>1</v>
      </c>
      <c r="G333" s="3" t="s">
        <v>897</v>
      </c>
      <c r="H333" s="3" t="s">
        <v>1147</v>
      </c>
      <c r="I333" s="3" t="s">
        <v>32</v>
      </c>
      <c r="J333" s="2" t="str">
        <f t="shared" si="794"/>
        <v>-/-/-/-/-</v>
      </c>
      <c r="K333" s="2" t="str">
        <f t="shared" si="795"/>
        <v>-/-/-/-/-</v>
      </c>
      <c r="L333" s="4"/>
      <c r="M333" s="2">
        <v>2019</v>
      </c>
      <c r="N333" s="2" t="str">
        <f t="shared" si="783"/>
        <v>-/-/-/-</v>
      </c>
      <c r="O333" s="2" t="s">
        <v>1145</v>
      </c>
      <c r="P333" s="2" t="s">
        <v>1146</v>
      </c>
      <c r="Q333" s="8"/>
      <c r="R333" s="8"/>
      <c r="S333" s="9">
        <f t="shared" si="790"/>
        <v>0</v>
      </c>
      <c r="T333" s="10">
        <f t="shared" si="791"/>
        <v>0</v>
      </c>
      <c r="U333" s="3" t="s">
        <v>243</v>
      </c>
      <c r="X333" t="s">
        <v>243</v>
      </c>
      <c r="AD333"/>
      <c r="AG333" t="s">
        <v>243</v>
      </c>
      <c r="AH333" t="s">
        <v>243</v>
      </c>
      <c r="AI333">
        <f>VLOOKUP(C333,Koordinaten!$A:$C,2,FALSE)</f>
        <v>13.376935</v>
      </c>
      <c r="AJ333">
        <f>VLOOKUP(C333,Koordinaten!$A:$C,3,FALSE)</f>
        <v>52.516181000000003</v>
      </c>
      <c r="AK333">
        <f>IF(ISBLANK($D333),VLOOKUP(C333,Koordinaten!$A:$C,2,FALSE),VLOOKUP($D333,Koordinaten!$F:$H,2,FALSE))</f>
        <v>9.1949533999999993</v>
      </c>
      <c r="AL333">
        <f>IF(ISBLANK($D333),VLOOKUP(C333,Koordinaten!$A:$C,3,FALSE),VLOOKUP($D333,Koordinaten!$F:$H,3,FALSE))</f>
        <v>48.629697200000003</v>
      </c>
      <c r="AM333" t="str">
        <f t="shared" si="792"/>
        <v>52,516181;13,376935</v>
      </c>
      <c r="AN333" t="str">
        <f t="shared" si="793"/>
        <v>48,6296972;9,1949534</v>
      </c>
      <c r="AO333">
        <f t="shared" si="781"/>
        <v>9999</v>
      </c>
      <c r="AP333" s="50">
        <v>44065</v>
      </c>
      <c r="AQ333">
        <v>5</v>
      </c>
    </row>
    <row r="334" spans="1:43" x14ac:dyDescent="0.15">
      <c r="A334" s="2" t="s">
        <v>42</v>
      </c>
      <c r="B334" s="22"/>
      <c r="C334" s="2" t="s">
        <v>22</v>
      </c>
      <c r="D334" s="2" t="s">
        <v>1258</v>
      </c>
      <c r="E334" s="2">
        <v>1</v>
      </c>
      <c r="F334" s="2"/>
      <c r="G334" s="3" t="s">
        <v>1143</v>
      </c>
      <c r="H334" s="3" t="s">
        <v>1144</v>
      </c>
      <c r="I334" s="3" t="s">
        <v>1144</v>
      </c>
      <c r="J334" s="2" t="str">
        <f t="shared" si="794"/>
        <v>-/-/-/-/-</v>
      </c>
      <c r="K334" s="2" t="str">
        <f t="shared" si="795"/>
        <v>-/-/-/-/-</v>
      </c>
      <c r="L334" s="4"/>
      <c r="M334" s="2">
        <v>2019</v>
      </c>
      <c r="N334" s="2" t="str">
        <f t="shared" si="783"/>
        <v>-/-/-/-</v>
      </c>
      <c r="O334" s="2" t="s">
        <v>1134</v>
      </c>
      <c r="P334" s="2" t="s">
        <v>1135</v>
      </c>
      <c r="Q334" s="8"/>
      <c r="R334" s="8"/>
      <c r="S334" s="9">
        <f t="shared" si="790"/>
        <v>0</v>
      </c>
      <c r="T334" s="10">
        <f t="shared" si="791"/>
        <v>0</v>
      </c>
      <c r="U334" s="3" t="s">
        <v>243</v>
      </c>
      <c r="X334" t="s">
        <v>243</v>
      </c>
      <c r="AD334"/>
      <c r="AI334">
        <f>VLOOKUP(C334,Koordinaten!$A:$C,2,FALSE)</f>
        <v>12.4853384</v>
      </c>
      <c r="AJ334">
        <f>VLOOKUP(C334,Koordinaten!$A:$C,3,FALSE)</f>
        <v>41.894801999999999</v>
      </c>
      <c r="AK334">
        <f>IF(ISBLANK($D334),VLOOKUP(C334,Koordinaten!$A:$C,2,FALSE),VLOOKUP($D334,Koordinaten!$F:$H,2,FALSE))</f>
        <v>11.354780099999999</v>
      </c>
      <c r="AL334">
        <f>IF(ISBLANK($D334),VLOOKUP(C334,Koordinaten!$A:$C,3,FALSE),VLOOKUP($D334,Koordinaten!$F:$H,3,FALSE))</f>
        <v>46.498112499999998</v>
      </c>
      <c r="AM334" t="str">
        <f t="shared" si="792"/>
        <v>41,894802;12,4853384</v>
      </c>
      <c r="AN334" t="str">
        <f t="shared" si="793"/>
        <v>46,4981125;11,3547801</v>
      </c>
      <c r="AO334">
        <f t="shared" si="781"/>
        <v>9999</v>
      </c>
    </row>
    <row r="335" spans="1:43" x14ac:dyDescent="0.15">
      <c r="A335" s="2" t="s">
        <v>42</v>
      </c>
      <c r="B335" s="22"/>
      <c r="C335" s="2" t="s">
        <v>22</v>
      </c>
      <c r="D335" s="2" t="s">
        <v>1258</v>
      </c>
      <c r="E335" s="2">
        <v>1</v>
      </c>
      <c r="F335" s="2"/>
      <c r="G335" s="3" t="s">
        <v>1141</v>
      </c>
      <c r="H335" s="3" t="s">
        <v>1142</v>
      </c>
      <c r="I335" s="3" t="s">
        <v>20</v>
      </c>
      <c r="J335" s="2" t="str">
        <f t="shared" si="794"/>
        <v>-/-/-/-/-</v>
      </c>
      <c r="K335" s="2" t="str">
        <f t="shared" si="795"/>
        <v>-/-/-/-/-</v>
      </c>
      <c r="L335" s="4"/>
      <c r="M335" s="2">
        <v>2019</v>
      </c>
      <c r="N335" s="2" t="str">
        <f t="shared" si="783"/>
        <v>-/-/-/-</v>
      </c>
      <c r="O335" s="2" t="s">
        <v>1134</v>
      </c>
      <c r="P335" s="2" t="s">
        <v>1135</v>
      </c>
      <c r="Q335" s="8"/>
      <c r="R335" s="8"/>
      <c r="S335" s="9">
        <f t="shared" si="790"/>
        <v>0</v>
      </c>
      <c r="T335" s="10">
        <f t="shared" si="791"/>
        <v>0</v>
      </c>
      <c r="U335" s="3" t="s">
        <v>243</v>
      </c>
      <c r="X335" t="s">
        <v>243</v>
      </c>
      <c r="AD335"/>
      <c r="AI335">
        <f>VLOOKUP(C335,Koordinaten!$A:$C,2,FALSE)</f>
        <v>12.4853384</v>
      </c>
      <c r="AJ335">
        <f>VLOOKUP(C335,Koordinaten!$A:$C,3,FALSE)</f>
        <v>41.894801999999999</v>
      </c>
      <c r="AK335">
        <f>IF(ISBLANK($D335),VLOOKUP(C335,Koordinaten!$A:$C,2,FALSE),VLOOKUP($D335,Koordinaten!$F:$H,2,FALSE))</f>
        <v>11.354780099999999</v>
      </c>
      <c r="AL335">
        <f>IF(ISBLANK($D335),VLOOKUP(C335,Koordinaten!$A:$C,3,FALSE),VLOOKUP($D335,Koordinaten!$F:$H,3,FALSE))</f>
        <v>46.498112499999998</v>
      </c>
      <c r="AM335" t="str">
        <f t="shared" si="792"/>
        <v>41,894802;12,4853384</v>
      </c>
      <c r="AN335" t="str">
        <f t="shared" si="793"/>
        <v>46,4981125;11,3547801</v>
      </c>
      <c r="AO335">
        <f t="shared" si="781"/>
        <v>9999</v>
      </c>
    </row>
    <row r="336" spans="1:43" x14ac:dyDescent="0.15">
      <c r="A336" s="2" t="s">
        <v>42</v>
      </c>
      <c r="B336" s="22"/>
      <c r="C336" s="2" t="s">
        <v>22</v>
      </c>
      <c r="D336" s="2" t="s">
        <v>1258</v>
      </c>
      <c r="E336" s="2">
        <v>3</v>
      </c>
      <c r="F336" s="2"/>
      <c r="G336" s="3" t="s">
        <v>1139</v>
      </c>
      <c r="H336" s="3" t="s">
        <v>1140</v>
      </c>
      <c r="I336" s="3" t="s">
        <v>20</v>
      </c>
      <c r="J336" s="2" t="str">
        <f t="shared" si="794"/>
        <v>-/-/-/-/-</v>
      </c>
      <c r="K336" s="2" t="str">
        <f t="shared" si="795"/>
        <v>-/-/-/-/-</v>
      </c>
      <c r="L336" s="4"/>
      <c r="M336" s="2">
        <v>2019</v>
      </c>
      <c r="N336" s="2" t="str">
        <f t="shared" si="783"/>
        <v>-/-/-/-</v>
      </c>
      <c r="O336" s="2" t="s">
        <v>1134</v>
      </c>
      <c r="P336" s="2" t="s">
        <v>1135</v>
      </c>
      <c r="Q336" s="8"/>
      <c r="R336" s="8"/>
      <c r="S336" s="9">
        <f t="shared" si="790"/>
        <v>0</v>
      </c>
      <c r="T336" s="10">
        <f t="shared" si="791"/>
        <v>0</v>
      </c>
      <c r="U336" s="3" t="s">
        <v>243</v>
      </c>
      <c r="X336" t="s">
        <v>243</v>
      </c>
      <c r="AD336"/>
      <c r="AI336">
        <f>VLOOKUP(C336,Koordinaten!$A:$C,2,FALSE)</f>
        <v>12.4853384</v>
      </c>
      <c r="AJ336">
        <f>VLOOKUP(C336,Koordinaten!$A:$C,3,FALSE)</f>
        <v>41.894801999999999</v>
      </c>
      <c r="AK336">
        <f>IF(ISBLANK($D336),VLOOKUP(C336,Koordinaten!$A:$C,2,FALSE),VLOOKUP($D336,Koordinaten!$F:$H,2,FALSE))</f>
        <v>11.354780099999999</v>
      </c>
      <c r="AL336">
        <f>IF(ISBLANK($D336),VLOOKUP(C336,Koordinaten!$A:$C,3,FALSE),VLOOKUP($D336,Koordinaten!$F:$H,3,FALSE))</f>
        <v>46.498112499999998</v>
      </c>
      <c r="AM336" t="str">
        <f t="shared" si="792"/>
        <v>41,894802;12,4853384</v>
      </c>
      <c r="AN336" t="str">
        <f t="shared" si="793"/>
        <v>46,4981125;11,3547801</v>
      </c>
      <c r="AO336">
        <f t="shared" si="781"/>
        <v>9999</v>
      </c>
    </row>
    <row r="337" spans="1:43" x14ac:dyDescent="0.15">
      <c r="A337" s="2" t="s">
        <v>16</v>
      </c>
      <c r="B337" s="22">
        <v>2015</v>
      </c>
      <c r="C337" s="2" t="s">
        <v>22</v>
      </c>
      <c r="D337" s="2" t="s">
        <v>1258</v>
      </c>
      <c r="E337" s="2">
        <v>1</v>
      </c>
      <c r="F337" s="2">
        <v>1</v>
      </c>
      <c r="G337" s="3" t="s">
        <v>1137</v>
      </c>
      <c r="H337" s="3" t="s">
        <v>1138</v>
      </c>
      <c r="I337" s="3" t="s">
        <v>44</v>
      </c>
      <c r="J337" s="2" t="str">
        <f t="shared" si="794"/>
        <v>-/-/-/-/-</v>
      </c>
      <c r="K337" s="2" t="str">
        <f t="shared" si="795"/>
        <v>-/-/-/-/-</v>
      </c>
      <c r="L337" s="4"/>
      <c r="M337" s="2">
        <v>2019</v>
      </c>
      <c r="N337" s="2" t="str">
        <f t="shared" si="783"/>
        <v>-/-/-/-</v>
      </c>
      <c r="O337" s="2" t="s">
        <v>1134</v>
      </c>
      <c r="P337" s="2" t="s">
        <v>1135</v>
      </c>
      <c r="Q337" s="8"/>
      <c r="R337" s="8"/>
      <c r="S337" s="9">
        <f t="shared" si="790"/>
        <v>0</v>
      </c>
      <c r="T337" s="10">
        <f t="shared" si="791"/>
        <v>0</v>
      </c>
      <c r="U337" s="3" t="s">
        <v>243</v>
      </c>
      <c r="X337" t="s">
        <v>243</v>
      </c>
      <c r="AD337"/>
      <c r="AI337">
        <f>VLOOKUP(C337,Koordinaten!$A:$C,2,FALSE)</f>
        <v>12.4853384</v>
      </c>
      <c r="AJ337">
        <f>VLOOKUP(C337,Koordinaten!$A:$C,3,FALSE)</f>
        <v>41.894801999999999</v>
      </c>
      <c r="AK337">
        <f>IF(ISBLANK($D337),VLOOKUP(C337,Koordinaten!$A:$C,2,FALSE),VLOOKUP($D337,Koordinaten!$F:$H,2,FALSE))</f>
        <v>11.354780099999999</v>
      </c>
      <c r="AL337">
        <f>IF(ISBLANK($D337),VLOOKUP(C337,Koordinaten!$A:$C,3,FALSE),VLOOKUP($D337,Koordinaten!$F:$H,3,FALSE))</f>
        <v>46.498112499999998</v>
      </c>
      <c r="AM337" t="str">
        <f t="shared" si="792"/>
        <v>41,894802;12,4853384</v>
      </c>
      <c r="AN337" t="str">
        <f t="shared" si="793"/>
        <v>46,4981125;11,3547801</v>
      </c>
      <c r="AO337">
        <f t="shared" ref="AO337:AO400" si="796">MIN(IF(ISBLANK(W337),9999,W337),IF(ISBLANK(Z337),9999,Z337),IF(ISBLANK(AC337),9999,AC337),IF(ISBLANK(AF337),9999,AF337),IF(ISBLANK(AH337),9999,AH337))</f>
        <v>9999</v>
      </c>
      <c r="AP337" s="50">
        <v>44302</v>
      </c>
      <c r="AQ337" t="s">
        <v>1577</v>
      </c>
    </row>
    <row r="338" spans="1:43" x14ac:dyDescent="0.15">
      <c r="A338" s="2" t="s">
        <v>42</v>
      </c>
      <c r="B338" s="22">
        <v>2015</v>
      </c>
      <c r="C338" s="2" t="s">
        <v>22</v>
      </c>
      <c r="D338" s="2" t="s">
        <v>1258</v>
      </c>
      <c r="E338" s="2">
        <v>3</v>
      </c>
      <c r="F338" s="2"/>
      <c r="G338" s="3" t="s">
        <v>1137</v>
      </c>
      <c r="H338" s="3" t="s">
        <v>1138</v>
      </c>
      <c r="I338" s="3" t="s">
        <v>44</v>
      </c>
      <c r="J338" s="2" t="str">
        <f t="shared" si="794"/>
        <v>-/-/-/-/-</v>
      </c>
      <c r="K338" s="2" t="str">
        <f t="shared" si="795"/>
        <v>-/-/-/-/-</v>
      </c>
      <c r="L338" s="4"/>
      <c r="M338" s="2">
        <v>2019</v>
      </c>
      <c r="N338" s="2" t="str">
        <f t="shared" si="783"/>
        <v>-/-/-/-</v>
      </c>
      <c r="O338" s="2" t="s">
        <v>1134</v>
      </c>
      <c r="P338" s="2" t="s">
        <v>1135</v>
      </c>
      <c r="Q338" s="8"/>
      <c r="R338" s="8"/>
      <c r="S338" s="9">
        <f t="shared" si="790"/>
        <v>0</v>
      </c>
      <c r="T338" s="10">
        <f t="shared" si="791"/>
        <v>0</v>
      </c>
      <c r="U338" s="3" t="s">
        <v>243</v>
      </c>
      <c r="X338" t="s">
        <v>243</v>
      </c>
      <c r="AD338"/>
      <c r="AI338">
        <f>VLOOKUP(C338,Koordinaten!$A:$C,2,FALSE)</f>
        <v>12.4853384</v>
      </c>
      <c r="AJ338">
        <f>VLOOKUP(C338,Koordinaten!$A:$C,3,FALSE)</f>
        <v>41.894801999999999</v>
      </c>
      <c r="AK338">
        <f>IF(ISBLANK($D338),VLOOKUP(C338,Koordinaten!$A:$C,2,FALSE),VLOOKUP($D338,Koordinaten!$F:$H,2,FALSE))</f>
        <v>11.354780099999999</v>
      </c>
      <c r="AL338">
        <f>IF(ISBLANK($D338),VLOOKUP(C338,Koordinaten!$A:$C,3,FALSE),VLOOKUP($D338,Koordinaten!$F:$H,3,FALSE))</f>
        <v>46.498112499999998</v>
      </c>
      <c r="AM338" t="str">
        <f t="shared" si="792"/>
        <v>41,894802;12,4853384</v>
      </c>
      <c r="AN338" t="str">
        <f t="shared" si="793"/>
        <v>46,4981125;11,3547801</v>
      </c>
      <c r="AO338">
        <f t="shared" si="796"/>
        <v>9999</v>
      </c>
    </row>
    <row r="339" spans="1:43" x14ac:dyDescent="0.15">
      <c r="A339" s="2" t="s">
        <v>42</v>
      </c>
      <c r="B339" s="22">
        <v>2009</v>
      </c>
      <c r="C339" s="2" t="s">
        <v>22</v>
      </c>
      <c r="D339" s="2" t="s">
        <v>1258</v>
      </c>
      <c r="E339" s="2">
        <v>1</v>
      </c>
      <c r="F339" s="2"/>
      <c r="G339" s="3" t="s">
        <v>1136</v>
      </c>
      <c r="H339" s="3" t="s">
        <v>179</v>
      </c>
      <c r="I339" s="3" t="s">
        <v>51</v>
      </c>
      <c r="J339" s="2" t="str">
        <f t="shared" si="794"/>
        <v>-/-/-/-/-</v>
      </c>
      <c r="K339" s="2" t="str">
        <f t="shared" si="795"/>
        <v>-/-/-/-/-</v>
      </c>
      <c r="L339" s="4"/>
      <c r="M339" s="2">
        <v>2019</v>
      </c>
      <c r="N339" s="2" t="str">
        <f t="shared" si="783"/>
        <v>-/-/-/-</v>
      </c>
      <c r="O339" s="2" t="s">
        <v>1134</v>
      </c>
      <c r="P339" s="2" t="s">
        <v>1135</v>
      </c>
      <c r="Q339" s="8"/>
      <c r="R339" s="8"/>
      <c r="S339" s="9">
        <f t="shared" si="790"/>
        <v>0</v>
      </c>
      <c r="T339" s="10">
        <f t="shared" si="791"/>
        <v>0</v>
      </c>
      <c r="U339" s="3" t="s">
        <v>243</v>
      </c>
      <c r="X339" t="s">
        <v>243</v>
      </c>
      <c r="AD339"/>
      <c r="AI339">
        <f>VLOOKUP(C339,Koordinaten!$A:$C,2,FALSE)</f>
        <v>12.4853384</v>
      </c>
      <c r="AJ339">
        <f>VLOOKUP(C339,Koordinaten!$A:$C,3,FALSE)</f>
        <v>41.894801999999999</v>
      </c>
      <c r="AK339">
        <f>IF(ISBLANK($D339),VLOOKUP(C339,Koordinaten!$A:$C,2,FALSE),VLOOKUP($D339,Koordinaten!$F:$H,2,FALSE))</f>
        <v>11.354780099999999</v>
      </c>
      <c r="AL339">
        <f>IF(ISBLANK($D339),VLOOKUP(C339,Koordinaten!$A:$C,3,FALSE),VLOOKUP($D339,Koordinaten!$F:$H,3,FALSE))</f>
        <v>46.498112499999998</v>
      </c>
      <c r="AM339" t="str">
        <f t="shared" si="792"/>
        <v>41,894802;12,4853384</v>
      </c>
      <c r="AN339" t="str">
        <f t="shared" si="793"/>
        <v>46,4981125;11,3547801</v>
      </c>
      <c r="AO339">
        <f t="shared" si="796"/>
        <v>9999</v>
      </c>
    </row>
    <row r="340" spans="1:43" x14ac:dyDescent="0.15">
      <c r="A340" s="2" t="s">
        <v>37</v>
      </c>
      <c r="B340" s="22">
        <v>2013</v>
      </c>
      <c r="C340" s="2" t="s">
        <v>22</v>
      </c>
      <c r="D340" s="2" t="s">
        <v>1261</v>
      </c>
      <c r="E340" s="2"/>
      <c r="F340" s="2">
        <v>1</v>
      </c>
      <c r="G340" s="3" t="s">
        <v>91</v>
      </c>
      <c r="H340" s="3" t="s">
        <v>95</v>
      </c>
      <c r="I340" s="3" t="s">
        <v>20</v>
      </c>
      <c r="J340" s="2" t="str">
        <f t="shared" si="794"/>
        <v>-/-/-/-/-</v>
      </c>
      <c r="K340" s="2" t="str">
        <f t="shared" si="795"/>
        <v>-/-/-/-/-</v>
      </c>
      <c r="L340" s="4"/>
      <c r="M340" s="2">
        <v>2019</v>
      </c>
      <c r="N340" s="2" t="str">
        <f t="shared" si="783"/>
        <v>-/-/-/-</v>
      </c>
      <c r="O340" s="2" t="s">
        <v>1065</v>
      </c>
      <c r="P340" s="2" t="s">
        <v>1065</v>
      </c>
      <c r="Q340" s="8"/>
      <c r="R340" s="8"/>
      <c r="S340" s="9">
        <f t="shared" si="790"/>
        <v>0</v>
      </c>
      <c r="T340" s="10">
        <f t="shared" si="791"/>
        <v>0</v>
      </c>
      <c r="U340" s="3" t="s">
        <v>243</v>
      </c>
      <c r="X340" t="s">
        <v>243</v>
      </c>
      <c r="AD340" s="2"/>
      <c r="AI340">
        <f>VLOOKUP(C340,Koordinaten!$A:$C,2,FALSE)</f>
        <v>12.4853384</v>
      </c>
      <c r="AJ340">
        <f>VLOOKUP(C340,Koordinaten!$A:$C,3,FALSE)</f>
        <v>41.894801999999999</v>
      </c>
      <c r="AK340">
        <f>IF(ISBLANK($D340),VLOOKUP(C340,Koordinaten!$A:$C,2,FALSE),VLOOKUP($D340,Koordinaten!$F:$H,2,FALSE))</f>
        <v>10.9924122</v>
      </c>
      <c r="AL340">
        <f>IF(ISBLANK($D340),VLOOKUP(C340,Koordinaten!$A:$C,3,FALSE),VLOOKUP($D340,Koordinaten!$F:$H,3,FALSE))</f>
        <v>45.438495799999998</v>
      </c>
      <c r="AM340" t="str">
        <f t="shared" si="792"/>
        <v>41,894802;12,4853384</v>
      </c>
      <c r="AN340" t="str">
        <f t="shared" si="793"/>
        <v>45,4384958;10,9924122</v>
      </c>
      <c r="AO340">
        <f t="shared" si="796"/>
        <v>9999</v>
      </c>
      <c r="AP340" s="50">
        <v>44107</v>
      </c>
      <c r="AQ340" t="s">
        <v>1437</v>
      </c>
    </row>
    <row r="341" spans="1:43" x14ac:dyDescent="0.15">
      <c r="A341" s="2" t="s">
        <v>42</v>
      </c>
      <c r="B341" s="2">
        <v>2017</v>
      </c>
      <c r="C341" s="2" t="s">
        <v>1131</v>
      </c>
      <c r="D341" s="2" t="s">
        <v>1289</v>
      </c>
      <c r="E341" s="2">
        <v>1</v>
      </c>
      <c r="F341" s="2"/>
      <c r="G341" s="3" t="s">
        <v>1132</v>
      </c>
      <c r="H341" s="3" t="s">
        <v>72</v>
      </c>
      <c r="I341" s="3" t="s">
        <v>72</v>
      </c>
      <c r="J341" s="2" t="str">
        <f t="shared" si="794"/>
        <v>-/-/-/-/-</v>
      </c>
      <c r="K341" s="2" t="str">
        <f t="shared" si="795"/>
        <v>-/-/-/-/-</v>
      </c>
      <c r="L341" s="4"/>
      <c r="M341" s="2">
        <v>2019</v>
      </c>
      <c r="N341" s="2" t="str">
        <f t="shared" si="783"/>
        <v>-/-/-/CT90</v>
      </c>
      <c r="O341" s="2" t="s">
        <v>1065</v>
      </c>
      <c r="P341" s="2" t="s">
        <v>1065</v>
      </c>
      <c r="Q341" s="3"/>
      <c r="R341" s="3"/>
      <c r="S341" s="6">
        <f t="shared" si="790"/>
        <v>0</v>
      </c>
      <c r="T341" s="7">
        <f t="shared" si="791"/>
        <v>0</v>
      </c>
      <c r="U341" s="3"/>
      <c r="AD341" s="2" t="s">
        <v>995</v>
      </c>
      <c r="AI341">
        <f>VLOOKUP(C341,Koordinaten!$A:$C,2,FALSE)</f>
        <v>8.5423328000000005</v>
      </c>
      <c r="AJ341">
        <f>VLOOKUP(C341,Koordinaten!$A:$C,3,FALSE)</f>
        <v>47.372394100000001</v>
      </c>
      <c r="AK341">
        <f>IF(ISBLANK($D341),VLOOKUP(C341,Koordinaten!$A:$C,2,FALSE),VLOOKUP($D341,Koordinaten!$F:$H,2,FALSE))</f>
        <v>9.6027351000000003</v>
      </c>
      <c r="AL341">
        <f>IF(ISBLANK($D341),VLOOKUP(C341,Koordinaten!$A:$C,3,FALSE),VLOOKUP($D341,Koordinaten!$F:$H,3,FALSE))</f>
        <v>46.696061499999999</v>
      </c>
      <c r="AM341" t="str">
        <f t="shared" si="792"/>
        <v>47,3723941;8,5423328</v>
      </c>
      <c r="AN341" t="str">
        <f t="shared" si="793"/>
        <v>46,6960615;9,6027351</v>
      </c>
      <c r="AO341">
        <f t="shared" si="796"/>
        <v>9999</v>
      </c>
    </row>
    <row r="342" spans="1:43" x14ac:dyDescent="0.15">
      <c r="A342" s="2" t="s">
        <v>16</v>
      </c>
      <c r="B342" s="2">
        <v>2015</v>
      </c>
      <c r="C342" s="2" t="s">
        <v>22</v>
      </c>
      <c r="D342" s="2" t="s">
        <v>1258</v>
      </c>
      <c r="E342" s="2">
        <v>1</v>
      </c>
      <c r="F342" s="2">
        <v>1</v>
      </c>
      <c r="G342" s="3" t="s">
        <v>38</v>
      </c>
      <c r="H342" s="3" t="s">
        <v>684</v>
      </c>
      <c r="I342" s="3" t="s">
        <v>72</v>
      </c>
      <c r="J342" s="2" t="str">
        <f t="shared" si="794"/>
        <v>2018/-/-/2018/-</v>
      </c>
      <c r="K342" s="2" t="str">
        <f t="shared" si="795"/>
        <v>2028/-/-/2023/-</v>
      </c>
      <c r="L342" s="4"/>
      <c r="M342" s="2">
        <v>2018</v>
      </c>
      <c r="N342" s="2" t="str">
        <f t="shared" si="783"/>
        <v>93/-/-/89</v>
      </c>
      <c r="O342" s="2" t="s">
        <v>38</v>
      </c>
      <c r="P342" s="2" t="s">
        <v>1099</v>
      </c>
      <c r="Q342" s="3"/>
      <c r="R342" s="3"/>
      <c r="S342" s="6">
        <f t="shared" si="790"/>
        <v>0</v>
      </c>
      <c r="T342" s="7">
        <f t="shared" si="791"/>
        <v>0</v>
      </c>
      <c r="U342" s="3">
        <v>93</v>
      </c>
      <c r="V342">
        <v>2018</v>
      </c>
      <c r="W342">
        <v>2028</v>
      </c>
      <c r="X342" t="s">
        <v>243</v>
      </c>
      <c r="AD342" s="2">
        <v>89</v>
      </c>
      <c r="AE342">
        <v>2018</v>
      </c>
      <c r="AF342">
        <v>2023</v>
      </c>
      <c r="AI342">
        <f>VLOOKUP(C342,Koordinaten!$A:$C,2,FALSE)</f>
        <v>12.4853384</v>
      </c>
      <c r="AJ342">
        <f>VLOOKUP(C342,Koordinaten!$A:$C,3,FALSE)</f>
        <v>41.894801999999999</v>
      </c>
      <c r="AK342">
        <f>IF(ISBLANK($D342),VLOOKUP(C342,Koordinaten!$A:$C,2,FALSE),VLOOKUP($D342,Koordinaten!$F:$H,2,FALSE))</f>
        <v>11.354780099999999</v>
      </c>
      <c r="AL342">
        <f>IF(ISBLANK($D342),VLOOKUP(C342,Koordinaten!$A:$C,3,FALSE),VLOOKUP($D342,Koordinaten!$F:$H,3,FALSE))</f>
        <v>46.498112499999998</v>
      </c>
      <c r="AM342" t="str">
        <f t="shared" si="792"/>
        <v>41,894802;12,4853384</v>
      </c>
      <c r="AN342" t="str">
        <f t="shared" si="793"/>
        <v>46,4981125;11,3547801</v>
      </c>
      <c r="AO342">
        <f t="shared" si="796"/>
        <v>2023</v>
      </c>
      <c r="AP342" s="50">
        <v>44302</v>
      </c>
      <c r="AQ342" t="s">
        <v>1583</v>
      </c>
    </row>
    <row r="343" spans="1:43" x14ac:dyDescent="0.15">
      <c r="A343" s="2" t="s">
        <v>42</v>
      </c>
      <c r="B343" s="22">
        <v>2017</v>
      </c>
      <c r="C343" s="2" t="s">
        <v>22</v>
      </c>
      <c r="D343" s="2" t="s">
        <v>1258</v>
      </c>
      <c r="E343" s="2">
        <v>0</v>
      </c>
      <c r="F343" s="2"/>
      <c r="G343" s="3" t="s">
        <v>1066</v>
      </c>
      <c r="H343" s="3" t="s">
        <v>51</v>
      </c>
      <c r="I343" s="3" t="s">
        <v>51</v>
      </c>
      <c r="J343" s="2" t="str">
        <f t="shared" si="794"/>
        <v>2018/-/-/-/-</v>
      </c>
      <c r="K343" s="2" t="str">
        <f t="shared" si="795"/>
        <v>2021/-/-/-/-</v>
      </c>
      <c r="L343" s="4"/>
      <c r="M343" s="2">
        <v>2018</v>
      </c>
      <c r="N343" s="2" t="str">
        <f t="shared" si="783"/>
        <v>88/-/-/-</v>
      </c>
      <c r="O343" s="2" t="s">
        <v>1067</v>
      </c>
      <c r="P343" s="2" t="s">
        <v>1067</v>
      </c>
      <c r="Q343" s="3"/>
      <c r="R343" s="3"/>
      <c r="S343" s="6">
        <f t="shared" si="790"/>
        <v>0</v>
      </c>
      <c r="T343" s="7">
        <f t="shared" si="791"/>
        <v>0</v>
      </c>
      <c r="U343" s="3">
        <v>88</v>
      </c>
      <c r="V343">
        <v>2018</v>
      </c>
      <c r="W343">
        <v>2021</v>
      </c>
      <c r="X343" t="s">
        <v>243</v>
      </c>
      <c r="AA343" t="s">
        <v>243</v>
      </c>
      <c r="AD343" s="2"/>
      <c r="AI343">
        <f>VLOOKUP(C343,Koordinaten!$A:$C,2,FALSE)</f>
        <v>12.4853384</v>
      </c>
      <c r="AJ343">
        <f>VLOOKUP(C343,Koordinaten!$A:$C,3,FALSE)</f>
        <v>41.894801999999999</v>
      </c>
      <c r="AK343">
        <f>IF(ISBLANK($D343),VLOOKUP(C343,Koordinaten!$A:$C,2,FALSE),VLOOKUP($D343,Koordinaten!$F:$H,2,FALSE))</f>
        <v>11.354780099999999</v>
      </c>
      <c r="AL343">
        <f>IF(ISBLANK($D343),VLOOKUP(C343,Koordinaten!$A:$C,3,FALSE),VLOOKUP($D343,Koordinaten!$F:$H,3,FALSE))</f>
        <v>46.498112499999998</v>
      </c>
      <c r="AM343" t="str">
        <f t="shared" si="792"/>
        <v>41,894802;12,4853384</v>
      </c>
      <c r="AN343" t="str">
        <f t="shared" si="793"/>
        <v>46,4981125;11,3547801</v>
      </c>
      <c r="AO343">
        <f t="shared" si="796"/>
        <v>2021</v>
      </c>
    </row>
    <row r="344" spans="1:43" x14ac:dyDescent="0.15">
      <c r="A344" s="2" t="s">
        <v>30</v>
      </c>
      <c r="B344" s="22">
        <v>2015</v>
      </c>
      <c r="C344" s="2" t="s">
        <v>22</v>
      </c>
      <c r="D344" s="2" t="s">
        <v>1261</v>
      </c>
      <c r="E344" s="2">
        <v>0</v>
      </c>
      <c r="F344" s="2"/>
      <c r="G344" s="3" t="s">
        <v>1073</v>
      </c>
      <c r="H344" s="3" t="s">
        <v>713</v>
      </c>
      <c r="I344" s="3" t="s">
        <v>46</v>
      </c>
      <c r="J344" s="2" t="str">
        <f t="shared" si="794"/>
        <v>-/2017/-/-/-</v>
      </c>
      <c r="K344" s="2" t="str">
        <f t="shared" si="795"/>
        <v>-/2019/-/-/-</v>
      </c>
      <c r="L344" s="4"/>
      <c r="M344" s="2">
        <v>2018</v>
      </c>
      <c r="N344" s="2" t="str">
        <f t="shared" si="783"/>
        <v>-/89/-/CT90,3</v>
      </c>
      <c r="O344" s="2" t="s">
        <v>1065</v>
      </c>
      <c r="P344" s="2" t="s">
        <v>1065</v>
      </c>
      <c r="Q344" s="3"/>
      <c r="R344" s="3"/>
      <c r="S344" s="6">
        <f t="shared" si="790"/>
        <v>0</v>
      </c>
      <c r="T344" s="7">
        <f t="shared" si="791"/>
        <v>0</v>
      </c>
      <c r="U344" s="3" t="s">
        <v>243</v>
      </c>
      <c r="X344">
        <v>89</v>
      </c>
      <c r="Y344">
        <v>2017</v>
      </c>
      <c r="Z344">
        <v>2019</v>
      </c>
      <c r="AA344" t="s">
        <v>243</v>
      </c>
      <c r="AD344" s="2" t="s">
        <v>1014</v>
      </c>
      <c r="AI344">
        <f>VLOOKUP(C344,Koordinaten!$A:$C,2,FALSE)</f>
        <v>12.4853384</v>
      </c>
      <c r="AJ344">
        <f>VLOOKUP(C344,Koordinaten!$A:$C,3,FALSE)</f>
        <v>41.894801999999999</v>
      </c>
      <c r="AK344">
        <f>IF(ISBLANK($D344),VLOOKUP(C344,Koordinaten!$A:$C,2,FALSE),VLOOKUP($D344,Koordinaten!$F:$H,2,FALSE))</f>
        <v>10.9924122</v>
      </c>
      <c r="AL344">
        <f>IF(ISBLANK($D344),VLOOKUP(C344,Koordinaten!$A:$C,3,FALSE),VLOOKUP($D344,Koordinaten!$F:$H,3,FALSE))</f>
        <v>45.438495799999998</v>
      </c>
      <c r="AM344" t="str">
        <f t="shared" si="792"/>
        <v>41,894802;12,4853384</v>
      </c>
      <c r="AN344" t="str">
        <f t="shared" si="793"/>
        <v>45,4384958;10,9924122</v>
      </c>
      <c r="AO344">
        <f t="shared" si="796"/>
        <v>2019</v>
      </c>
    </row>
    <row r="345" spans="1:43" x14ac:dyDescent="0.15">
      <c r="A345" s="2" t="s">
        <v>30</v>
      </c>
      <c r="B345" s="22">
        <v>2017</v>
      </c>
      <c r="C345" s="2" t="s">
        <v>1063</v>
      </c>
      <c r="D345" s="2"/>
      <c r="E345" s="2">
        <v>0</v>
      </c>
      <c r="F345" s="2"/>
      <c r="G345" s="3" t="s">
        <v>1064</v>
      </c>
      <c r="H345" s="3" t="s">
        <v>58</v>
      </c>
      <c r="I345" s="3" t="s">
        <v>58</v>
      </c>
      <c r="J345" s="2" t="str">
        <f t="shared" si="794"/>
        <v>2018/2018/2018/-/-</v>
      </c>
      <c r="K345" s="2" t="str">
        <f t="shared" si="795"/>
        <v>2019/2018/2021/-/-</v>
      </c>
      <c r="L345" s="4"/>
      <c r="M345" s="2">
        <v>2018</v>
      </c>
      <c r="N345" s="2" t="str">
        <f t="shared" si="783"/>
        <v>90/87/87/CT89,2</v>
      </c>
      <c r="O345" s="2" t="s">
        <v>1065</v>
      </c>
      <c r="P345" s="2" t="s">
        <v>1065</v>
      </c>
      <c r="Q345" s="3"/>
      <c r="R345" s="3"/>
      <c r="S345" s="6">
        <f t="shared" si="790"/>
        <v>0</v>
      </c>
      <c r="T345" s="7">
        <f t="shared" si="791"/>
        <v>0</v>
      </c>
      <c r="U345" s="3">
        <v>90</v>
      </c>
      <c r="V345">
        <v>2018</v>
      </c>
      <c r="W345">
        <v>2019</v>
      </c>
      <c r="X345">
        <v>87</v>
      </c>
      <c r="Y345">
        <v>2018</v>
      </c>
      <c r="Z345">
        <v>2018</v>
      </c>
      <c r="AA345">
        <v>87</v>
      </c>
      <c r="AB345">
        <v>2018</v>
      </c>
      <c r="AC345">
        <v>2021</v>
      </c>
      <c r="AD345" s="2" t="s">
        <v>1185</v>
      </c>
      <c r="AI345">
        <f>VLOOKUP(C345,Koordinaten!$A:$C,2,FALSE)</f>
        <v>174.76599999999999</v>
      </c>
      <c r="AJ345">
        <f>VLOOKUP(C345,Koordinaten!$A:$C,3,FALSE)</f>
        <v>-36.853499999999997</v>
      </c>
      <c r="AK345">
        <f>IF(ISBLANK($D345),VLOOKUP(C345,Koordinaten!$A:$C,2,FALSE),VLOOKUP($D345,Koordinaten!$F:$H,2,FALSE))</f>
        <v>174.76599999999999</v>
      </c>
      <c r="AL345">
        <f>IF(ISBLANK($D345),VLOOKUP(C345,Koordinaten!$A:$C,3,FALSE),VLOOKUP($D345,Koordinaten!$F:$H,3,FALSE))</f>
        <v>-36.853499999999997</v>
      </c>
      <c r="AM345" t="str">
        <f t="shared" si="792"/>
        <v>-36,8535;174,766</v>
      </c>
      <c r="AN345" t="str">
        <f t="shared" si="793"/>
        <v>-36,8535;174,766</v>
      </c>
      <c r="AO345">
        <f t="shared" si="796"/>
        <v>2018</v>
      </c>
    </row>
    <row r="346" spans="1:43" x14ac:dyDescent="0.15">
      <c r="A346" s="2" t="s">
        <v>16</v>
      </c>
      <c r="B346" s="22">
        <v>2012</v>
      </c>
      <c r="C346" s="2" t="s">
        <v>22</v>
      </c>
      <c r="D346" s="2" t="s">
        <v>1258</v>
      </c>
      <c r="E346" s="2">
        <v>0</v>
      </c>
      <c r="F346" s="2"/>
      <c r="G346" s="2" t="s">
        <v>1061</v>
      </c>
      <c r="H346" s="3" t="s">
        <v>73</v>
      </c>
      <c r="I346" s="3" t="s">
        <v>51</v>
      </c>
      <c r="J346" s="2" t="str">
        <f t="shared" si="794"/>
        <v>-/-/-/-/-</v>
      </c>
      <c r="K346" s="2" t="str">
        <f t="shared" si="795"/>
        <v>-/-/-/-/-</v>
      </c>
      <c r="L346" s="4"/>
      <c r="M346" s="2">
        <v>2018</v>
      </c>
      <c r="N346" s="2" t="str">
        <f t="shared" si="783"/>
        <v>-/-/-/-</v>
      </c>
      <c r="O346" s="2" t="s">
        <v>1061</v>
      </c>
      <c r="P346" s="2" t="s">
        <v>1059</v>
      </c>
      <c r="Q346" s="3"/>
      <c r="R346" s="3"/>
      <c r="S346" s="6">
        <f t="shared" si="790"/>
        <v>0</v>
      </c>
      <c r="T346" s="7">
        <f t="shared" si="791"/>
        <v>0</v>
      </c>
      <c r="U346" s="3" t="s">
        <v>243</v>
      </c>
      <c r="X346" t="s">
        <v>243</v>
      </c>
      <c r="AA346" t="s">
        <v>243</v>
      </c>
      <c r="AD346" s="2"/>
      <c r="AI346">
        <f>VLOOKUP(C346,Koordinaten!$A:$C,2,FALSE)</f>
        <v>12.4853384</v>
      </c>
      <c r="AJ346">
        <f>VLOOKUP(C346,Koordinaten!$A:$C,3,FALSE)</f>
        <v>41.894801999999999</v>
      </c>
      <c r="AK346">
        <f>IF(ISBLANK($D346),VLOOKUP(C346,Koordinaten!$A:$C,2,FALSE),VLOOKUP($D346,Koordinaten!$F:$H,2,FALSE))</f>
        <v>11.354780099999999</v>
      </c>
      <c r="AL346">
        <f>IF(ISBLANK($D346),VLOOKUP(C346,Koordinaten!$A:$C,3,FALSE),VLOOKUP($D346,Koordinaten!$F:$H,3,FALSE))</f>
        <v>46.498112499999998</v>
      </c>
      <c r="AM346" t="str">
        <f t="shared" si="792"/>
        <v>41,894802;12,4853384</v>
      </c>
      <c r="AN346" t="str">
        <f t="shared" si="793"/>
        <v>46,4981125;11,3547801</v>
      </c>
      <c r="AO346">
        <f t="shared" si="796"/>
        <v>9999</v>
      </c>
    </row>
    <row r="347" spans="1:43" x14ac:dyDescent="0.15">
      <c r="A347" s="2" t="s">
        <v>30</v>
      </c>
      <c r="B347" s="22">
        <v>2017</v>
      </c>
      <c r="C347" s="2" t="s">
        <v>22</v>
      </c>
      <c r="D347" s="2" t="s">
        <v>1258</v>
      </c>
      <c r="E347" s="2">
        <v>1</v>
      </c>
      <c r="F347" s="2">
        <v>1</v>
      </c>
      <c r="G347" s="2" t="s">
        <v>1061</v>
      </c>
      <c r="H347" s="3" t="s">
        <v>354</v>
      </c>
      <c r="I347" s="3" t="s">
        <v>58</v>
      </c>
      <c r="J347" s="2" t="str">
        <f t="shared" si="794"/>
        <v>2019/-/-/-/-</v>
      </c>
      <c r="K347" s="2" t="str">
        <f t="shared" si="795"/>
        <v>2025/-/-/-/-</v>
      </c>
      <c r="L347" s="4"/>
      <c r="M347" s="2">
        <v>2018</v>
      </c>
      <c r="N347" s="2" t="str">
        <f t="shared" si="783"/>
        <v>92+/-/-/-</v>
      </c>
      <c r="O347" s="2" t="s">
        <v>1061</v>
      </c>
      <c r="P347" s="2" t="s">
        <v>1059</v>
      </c>
      <c r="Q347" s="3"/>
      <c r="R347" s="3"/>
      <c r="S347" s="6">
        <f t="shared" si="790"/>
        <v>0</v>
      </c>
      <c r="T347" s="7">
        <f t="shared" si="791"/>
        <v>0</v>
      </c>
      <c r="U347" s="3" t="s">
        <v>1086</v>
      </c>
      <c r="V347">
        <v>2019</v>
      </c>
      <c r="W347">
        <v>2025</v>
      </c>
      <c r="X347" t="s">
        <v>243</v>
      </c>
      <c r="AA347" t="s">
        <v>243</v>
      </c>
      <c r="AD347" s="2"/>
      <c r="AI347">
        <f>VLOOKUP(C347,Koordinaten!$A:$C,2,FALSE)</f>
        <v>12.4853384</v>
      </c>
      <c r="AJ347">
        <f>VLOOKUP(C347,Koordinaten!$A:$C,3,FALSE)</f>
        <v>41.894801999999999</v>
      </c>
      <c r="AK347">
        <f>IF(ISBLANK($D347),VLOOKUP(C347,Koordinaten!$A:$C,2,FALSE),VLOOKUP($D347,Koordinaten!$F:$H,2,FALSE))</f>
        <v>11.354780099999999</v>
      </c>
      <c r="AL347">
        <f>IF(ISBLANK($D347),VLOOKUP(C347,Koordinaten!$A:$C,3,FALSE),VLOOKUP($D347,Koordinaten!$F:$H,3,FALSE))</f>
        <v>46.498112499999998</v>
      </c>
      <c r="AM347" t="str">
        <f t="shared" si="792"/>
        <v>41,894802;12,4853384</v>
      </c>
      <c r="AN347" t="str">
        <f t="shared" si="793"/>
        <v>46,4981125;11,3547801</v>
      </c>
      <c r="AO347">
        <f t="shared" si="796"/>
        <v>2025</v>
      </c>
      <c r="AP347" s="50">
        <v>44065</v>
      </c>
      <c r="AQ347">
        <v>3</v>
      </c>
    </row>
    <row r="348" spans="1:43" x14ac:dyDescent="0.15">
      <c r="A348" s="2" t="s">
        <v>30</v>
      </c>
      <c r="B348" s="22">
        <v>2016</v>
      </c>
      <c r="C348" s="2" t="s">
        <v>22</v>
      </c>
      <c r="D348" s="2" t="s">
        <v>1258</v>
      </c>
      <c r="E348" s="2">
        <v>2</v>
      </c>
      <c r="F348" s="2">
        <v>1</v>
      </c>
      <c r="G348" s="2" t="s">
        <v>1061</v>
      </c>
      <c r="H348" s="3" t="s">
        <v>67</v>
      </c>
      <c r="I348" s="3" t="s">
        <v>36</v>
      </c>
      <c r="J348" s="2" t="str">
        <f t="shared" si="794"/>
        <v>2018/-/-/2020/-</v>
      </c>
      <c r="K348" s="2" t="str">
        <f t="shared" si="795"/>
        <v>2028/-/-/2024/-</v>
      </c>
      <c r="L348" s="4"/>
      <c r="M348" s="2">
        <v>2018</v>
      </c>
      <c r="N348" s="2" t="str">
        <f t="shared" si="783"/>
        <v>94/-/-/90,7</v>
      </c>
      <c r="O348" s="2" t="s">
        <v>1061</v>
      </c>
      <c r="P348" s="2" t="s">
        <v>1059</v>
      </c>
      <c r="Q348" s="3"/>
      <c r="R348" s="3"/>
      <c r="S348" s="6">
        <f t="shared" si="790"/>
        <v>0</v>
      </c>
      <c r="T348" s="7">
        <f t="shared" si="791"/>
        <v>0</v>
      </c>
      <c r="U348" s="3">
        <v>94</v>
      </c>
      <c r="V348">
        <v>2018</v>
      </c>
      <c r="W348">
        <v>2028</v>
      </c>
      <c r="X348" t="s">
        <v>243</v>
      </c>
      <c r="AA348" t="s">
        <v>243</v>
      </c>
      <c r="AD348" s="2">
        <v>90.7</v>
      </c>
      <c r="AE348">
        <v>2020</v>
      </c>
      <c r="AF348">
        <v>2024</v>
      </c>
      <c r="AI348">
        <f>VLOOKUP(C348,Koordinaten!$A:$C,2,FALSE)</f>
        <v>12.4853384</v>
      </c>
      <c r="AJ348">
        <f>VLOOKUP(C348,Koordinaten!$A:$C,3,FALSE)</f>
        <v>41.894801999999999</v>
      </c>
      <c r="AK348">
        <f>IF(ISBLANK($D348),VLOOKUP(C348,Koordinaten!$A:$C,2,FALSE),VLOOKUP($D348,Koordinaten!$F:$H,2,FALSE))</f>
        <v>11.354780099999999</v>
      </c>
      <c r="AL348">
        <f>IF(ISBLANK($D348),VLOOKUP(C348,Koordinaten!$A:$C,3,FALSE),VLOOKUP($D348,Koordinaten!$F:$H,3,FALSE))</f>
        <v>46.498112499999998</v>
      </c>
      <c r="AM348" t="str">
        <f t="shared" si="792"/>
        <v>41,894802;12,4853384</v>
      </c>
      <c r="AN348" t="str">
        <f t="shared" si="793"/>
        <v>46,4981125;11,3547801</v>
      </c>
      <c r="AO348">
        <f t="shared" si="796"/>
        <v>2024</v>
      </c>
      <c r="AP348" s="50">
        <v>44065</v>
      </c>
      <c r="AQ348">
        <v>3</v>
      </c>
    </row>
    <row r="349" spans="1:43" x14ac:dyDescent="0.15">
      <c r="A349" s="2" t="s">
        <v>16</v>
      </c>
      <c r="B349" s="22">
        <v>2015</v>
      </c>
      <c r="C349" s="2" t="s">
        <v>22</v>
      </c>
      <c r="D349" s="2" t="s">
        <v>1258</v>
      </c>
      <c r="E349" s="2">
        <v>1</v>
      </c>
      <c r="F349" s="2">
        <v>1</v>
      </c>
      <c r="G349" s="2" t="s">
        <v>1061</v>
      </c>
      <c r="H349" s="3" t="s">
        <v>68</v>
      </c>
      <c r="I349" s="3" t="s">
        <v>69</v>
      </c>
      <c r="J349" s="2" t="str">
        <f t="shared" si="794"/>
        <v>-/-/-/2018/-</v>
      </c>
      <c r="K349" s="2" t="str">
        <f t="shared" si="795"/>
        <v>-/-/-/2026/-</v>
      </c>
      <c r="L349" s="4"/>
      <c r="M349" s="2">
        <v>2018</v>
      </c>
      <c r="N349" s="2" t="str">
        <f t="shared" si="783"/>
        <v>-/-/-/-</v>
      </c>
      <c r="O349" s="2" t="s">
        <v>1061</v>
      </c>
      <c r="P349" s="2" t="s">
        <v>1059</v>
      </c>
      <c r="Q349" s="3"/>
      <c r="R349" s="3"/>
      <c r="S349" s="6">
        <f t="shared" si="790"/>
        <v>0</v>
      </c>
      <c r="T349" s="7">
        <f t="shared" si="791"/>
        <v>0</v>
      </c>
      <c r="U349" s="3" t="s">
        <v>243</v>
      </c>
      <c r="X349" t="s">
        <v>243</v>
      </c>
      <c r="AA349" t="s">
        <v>243</v>
      </c>
      <c r="AD349" s="2"/>
      <c r="AE349">
        <v>2018</v>
      </c>
      <c r="AF349">
        <v>2026</v>
      </c>
      <c r="AI349">
        <f>VLOOKUP(C349,Koordinaten!$A:$C,2,FALSE)</f>
        <v>12.4853384</v>
      </c>
      <c r="AJ349">
        <f>VLOOKUP(C349,Koordinaten!$A:$C,3,FALSE)</f>
        <v>41.894801999999999</v>
      </c>
      <c r="AK349">
        <f>IF(ISBLANK($D349),VLOOKUP(C349,Koordinaten!$A:$C,2,FALSE),VLOOKUP($D349,Koordinaten!$F:$H,2,FALSE))</f>
        <v>11.354780099999999</v>
      </c>
      <c r="AL349">
        <f>IF(ISBLANK($D349),VLOOKUP(C349,Koordinaten!$A:$C,3,FALSE),VLOOKUP($D349,Koordinaten!$F:$H,3,FALSE))</f>
        <v>46.498112499999998</v>
      </c>
      <c r="AM349" t="str">
        <f t="shared" si="792"/>
        <v>41,894802;12,4853384</v>
      </c>
      <c r="AN349" t="str">
        <f t="shared" si="793"/>
        <v>46,4981125;11,3547801</v>
      </c>
      <c r="AO349">
        <f t="shared" si="796"/>
        <v>2026</v>
      </c>
      <c r="AP349" s="50">
        <v>44302</v>
      </c>
      <c r="AQ349" t="s">
        <v>1576</v>
      </c>
    </row>
    <row r="350" spans="1:43" x14ac:dyDescent="0.15">
      <c r="A350" s="2" t="s">
        <v>42</v>
      </c>
      <c r="B350" s="22">
        <v>2015</v>
      </c>
      <c r="C350" s="2" t="s">
        <v>22</v>
      </c>
      <c r="D350" s="2" t="s">
        <v>1258</v>
      </c>
      <c r="E350" s="2">
        <v>6</v>
      </c>
      <c r="F350" s="2">
        <v>1</v>
      </c>
      <c r="G350" s="2" t="s">
        <v>1061</v>
      </c>
      <c r="H350" s="3" t="s">
        <v>73</v>
      </c>
      <c r="I350" s="3" t="s">
        <v>51</v>
      </c>
      <c r="J350" s="2" t="str">
        <f t="shared" si="794"/>
        <v>-/-/-/2017/-</v>
      </c>
      <c r="K350" s="2" t="str">
        <f t="shared" si="795"/>
        <v>-/-/-/2022/-</v>
      </c>
      <c r="L350" s="4"/>
      <c r="M350" s="2">
        <v>2018</v>
      </c>
      <c r="N350" s="2" t="str">
        <f t="shared" si="783"/>
        <v>-/-/-/88</v>
      </c>
      <c r="O350" s="2" t="s">
        <v>1061</v>
      </c>
      <c r="P350" s="2" t="s">
        <v>1059</v>
      </c>
      <c r="Q350" s="3"/>
      <c r="R350" s="3"/>
      <c r="S350" s="6">
        <f t="shared" si="790"/>
        <v>0</v>
      </c>
      <c r="T350" s="7">
        <f t="shared" si="791"/>
        <v>0</v>
      </c>
      <c r="U350" s="3"/>
      <c r="AD350" s="2">
        <v>88</v>
      </c>
      <c r="AE350">
        <v>2017</v>
      </c>
      <c r="AF350">
        <v>2022</v>
      </c>
      <c r="AI350">
        <f>VLOOKUP(C350,Koordinaten!$A:$C,2,FALSE)</f>
        <v>12.4853384</v>
      </c>
      <c r="AJ350">
        <f>VLOOKUP(C350,Koordinaten!$A:$C,3,FALSE)</f>
        <v>41.894801999999999</v>
      </c>
      <c r="AK350">
        <f>IF(ISBLANK($D350),VLOOKUP(C350,Koordinaten!$A:$C,2,FALSE),VLOOKUP($D350,Koordinaten!$F:$H,2,FALSE))</f>
        <v>11.354780099999999</v>
      </c>
      <c r="AL350">
        <f>IF(ISBLANK($D350),VLOOKUP(C350,Koordinaten!$A:$C,3,FALSE),VLOOKUP($D350,Koordinaten!$F:$H,3,FALSE))</f>
        <v>46.498112499999998</v>
      </c>
      <c r="AM350" t="str">
        <f t="shared" si="792"/>
        <v>41,894802;12,4853384</v>
      </c>
      <c r="AN350" t="str">
        <f t="shared" si="793"/>
        <v>46,4981125;11,3547801</v>
      </c>
      <c r="AO350">
        <f t="shared" si="796"/>
        <v>2022</v>
      </c>
      <c r="AP350" s="50">
        <v>44066</v>
      </c>
      <c r="AQ350">
        <v>10</v>
      </c>
    </row>
    <row r="351" spans="1:43" x14ac:dyDescent="0.15">
      <c r="A351" s="2" t="s">
        <v>42</v>
      </c>
      <c r="B351" s="22">
        <v>2016</v>
      </c>
      <c r="C351" s="2" t="s">
        <v>22</v>
      </c>
      <c r="D351" s="2" t="s">
        <v>1258</v>
      </c>
      <c r="E351" s="2">
        <v>0</v>
      </c>
      <c r="F351" s="2">
        <v>1</v>
      </c>
      <c r="G351" s="3" t="s">
        <v>330</v>
      </c>
      <c r="H351" s="3" t="s">
        <v>333</v>
      </c>
      <c r="I351" s="3" t="s">
        <v>20</v>
      </c>
      <c r="J351" s="2" t="str">
        <f t="shared" si="794"/>
        <v>-/-/-/-/-</v>
      </c>
      <c r="K351" s="2" t="str">
        <f t="shared" si="795"/>
        <v>-/-/-/-/-</v>
      </c>
      <c r="L351" s="4"/>
      <c r="M351" s="2">
        <v>2018</v>
      </c>
      <c r="N351" s="2" t="str">
        <f t="shared" si="783"/>
        <v>-/-/-/-</v>
      </c>
      <c r="O351" s="2" t="s">
        <v>330</v>
      </c>
      <c r="P351" s="2" t="s">
        <v>1059</v>
      </c>
      <c r="Q351" s="3"/>
      <c r="R351" s="3"/>
      <c r="S351" s="6">
        <f t="shared" si="790"/>
        <v>0</v>
      </c>
      <c r="T351" s="7">
        <f t="shared" si="791"/>
        <v>0</v>
      </c>
      <c r="U351" s="3" t="s">
        <v>243</v>
      </c>
      <c r="X351" t="s">
        <v>243</v>
      </c>
      <c r="AA351" t="s">
        <v>243</v>
      </c>
      <c r="AD351" s="2"/>
      <c r="AG351" s="3" t="s">
        <v>243</v>
      </c>
      <c r="AH351" s="3" t="s">
        <v>243</v>
      </c>
      <c r="AI351">
        <f>VLOOKUP(C351,Koordinaten!$A:$C,2,FALSE)</f>
        <v>12.4853384</v>
      </c>
      <c r="AJ351">
        <f>VLOOKUP(C351,Koordinaten!$A:$C,3,FALSE)</f>
        <v>41.894801999999999</v>
      </c>
      <c r="AK351">
        <f>IF(ISBLANK($D351),VLOOKUP(C351,Koordinaten!$A:$C,2,FALSE),VLOOKUP($D351,Koordinaten!$F:$H,2,FALSE))</f>
        <v>11.354780099999999</v>
      </c>
      <c r="AL351">
        <f>IF(ISBLANK($D351),VLOOKUP(C351,Koordinaten!$A:$C,3,FALSE),VLOOKUP($D351,Koordinaten!$F:$H,3,FALSE))</f>
        <v>46.498112499999998</v>
      </c>
      <c r="AM351" t="str">
        <f t="shared" si="792"/>
        <v>41,894802;12,4853384</v>
      </c>
      <c r="AN351" t="str">
        <f t="shared" si="793"/>
        <v>46,4981125;11,3547801</v>
      </c>
      <c r="AO351">
        <f t="shared" si="796"/>
        <v>9999</v>
      </c>
      <c r="AP351" s="50">
        <v>44066</v>
      </c>
      <c r="AQ351">
        <v>12</v>
      </c>
    </row>
    <row r="352" spans="1:43" x14ac:dyDescent="0.15">
      <c r="A352" s="2" t="s">
        <v>42</v>
      </c>
      <c r="B352" s="22">
        <v>2015</v>
      </c>
      <c r="C352" s="2" t="s">
        <v>22</v>
      </c>
      <c r="D352" s="2" t="s">
        <v>1258</v>
      </c>
      <c r="E352" s="2">
        <v>3</v>
      </c>
      <c r="F352" s="2">
        <v>3</v>
      </c>
      <c r="G352" s="3" t="s">
        <v>330</v>
      </c>
      <c r="H352" s="3" t="s">
        <v>587</v>
      </c>
      <c r="I352" s="3" t="s">
        <v>44</v>
      </c>
      <c r="J352" s="2" t="str">
        <f t="shared" si="794"/>
        <v>-/-/-/-/-</v>
      </c>
      <c r="K352" s="2" t="str">
        <f t="shared" si="795"/>
        <v>-/-/-/-/-</v>
      </c>
      <c r="L352" s="4"/>
      <c r="M352" s="2">
        <v>2018</v>
      </c>
      <c r="N352" s="2" t="str">
        <f t="shared" si="783"/>
        <v>-/-/-/-</v>
      </c>
      <c r="O352" s="2" t="s">
        <v>330</v>
      </c>
      <c r="P352" s="2" t="s">
        <v>1059</v>
      </c>
      <c r="Q352" s="3"/>
      <c r="R352" s="3"/>
      <c r="S352" s="6">
        <f t="shared" si="790"/>
        <v>0</v>
      </c>
      <c r="T352" s="7">
        <f t="shared" si="791"/>
        <v>0</v>
      </c>
      <c r="U352" s="3" t="s">
        <v>243</v>
      </c>
      <c r="X352" t="s">
        <v>243</v>
      </c>
      <c r="AD352" s="2"/>
      <c r="AG352" s="3" t="s">
        <v>243</v>
      </c>
      <c r="AH352" s="3" t="s">
        <v>243</v>
      </c>
      <c r="AI352">
        <f>VLOOKUP(C352,Koordinaten!$A:$C,2,FALSE)</f>
        <v>12.4853384</v>
      </c>
      <c r="AJ352">
        <f>VLOOKUP(C352,Koordinaten!$A:$C,3,FALSE)</f>
        <v>41.894801999999999</v>
      </c>
      <c r="AK352">
        <f>IF(ISBLANK($D352),VLOOKUP(C352,Koordinaten!$A:$C,2,FALSE),VLOOKUP($D352,Koordinaten!$F:$H,2,FALSE))</f>
        <v>11.354780099999999</v>
      </c>
      <c r="AL352">
        <f>IF(ISBLANK($D352),VLOOKUP(C352,Koordinaten!$A:$C,3,FALSE),VLOOKUP($D352,Koordinaten!$F:$H,3,FALSE))</f>
        <v>46.498112499999998</v>
      </c>
      <c r="AM352" t="str">
        <f t="shared" si="792"/>
        <v>41,894802;12,4853384</v>
      </c>
      <c r="AN352" t="str">
        <f t="shared" si="793"/>
        <v>46,4981125;11,3547801</v>
      </c>
      <c r="AO352">
        <f t="shared" si="796"/>
        <v>9999</v>
      </c>
      <c r="AP352" s="50">
        <v>44066</v>
      </c>
      <c r="AQ352" t="s">
        <v>1437</v>
      </c>
    </row>
    <row r="353" spans="1:43" x14ac:dyDescent="0.15">
      <c r="A353" s="2" t="s">
        <v>42</v>
      </c>
      <c r="B353" s="22">
        <v>2015</v>
      </c>
      <c r="C353" s="2" t="s">
        <v>22</v>
      </c>
      <c r="D353" s="2" t="s">
        <v>1258</v>
      </c>
      <c r="E353" s="2">
        <v>3</v>
      </c>
      <c r="F353" s="2">
        <v>1</v>
      </c>
      <c r="G353" s="3" t="s">
        <v>330</v>
      </c>
      <c r="H353" s="3" t="s">
        <v>1060</v>
      </c>
      <c r="I353" s="3" t="s">
        <v>20</v>
      </c>
      <c r="J353" s="2" t="str">
        <f t="shared" si="794"/>
        <v>-/-/-/-/-</v>
      </c>
      <c r="K353" s="2" t="str">
        <f t="shared" si="795"/>
        <v>-/-/-/-/-</v>
      </c>
      <c r="L353" s="4"/>
      <c r="M353" s="2">
        <v>2018</v>
      </c>
      <c r="N353" s="2" t="str">
        <f t="shared" si="783"/>
        <v>-/-/-/-</v>
      </c>
      <c r="O353" s="2" t="s">
        <v>330</v>
      </c>
      <c r="P353" s="2" t="s">
        <v>1059</v>
      </c>
      <c r="Q353" s="3"/>
      <c r="R353" s="3"/>
      <c r="S353" s="6">
        <f t="shared" si="790"/>
        <v>0</v>
      </c>
      <c r="T353" s="7">
        <f t="shared" si="791"/>
        <v>0</v>
      </c>
      <c r="U353" s="3" t="s">
        <v>243</v>
      </c>
      <c r="X353" t="s">
        <v>243</v>
      </c>
      <c r="AD353" s="2"/>
      <c r="AG353" s="3" t="s">
        <v>243</v>
      </c>
      <c r="AH353" s="3" t="s">
        <v>243</v>
      </c>
      <c r="AI353">
        <f>VLOOKUP(C353,Koordinaten!$A:$C,2,FALSE)</f>
        <v>12.4853384</v>
      </c>
      <c r="AJ353">
        <f>VLOOKUP(C353,Koordinaten!$A:$C,3,FALSE)</f>
        <v>41.894801999999999</v>
      </c>
      <c r="AK353">
        <f>IF(ISBLANK($D353),VLOOKUP(C353,Koordinaten!$A:$C,2,FALSE),VLOOKUP($D353,Koordinaten!$F:$H,2,FALSE))</f>
        <v>11.354780099999999</v>
      </c>
      <c r="AL353">
        <f>IF(ISBLANK($D353),VLOOKUP(C353,Koordinaten!$A:$C,3,FALSE),VLOOKUP($D353,Koordinaten!$F:$H,3,FALSE))</f>
        <v>46.498112499999998</v>
      </c>
      <c r="AM353" t="str">
        <f t="shared" si="792"/>
        <v>41,894802;12,4853384</v>
      </c>
      <c r="AN353" t="str">
        <f t="shared" si="793"/>
        <v>46,4981125;11,3547801</v>
      </c>
      <c r="AO353">
        <f t="shared" si="796"/>
        <v>9999</v>
      </c>
      <c r="AP353" s="50">
        <v>44066</v>
      </c>
      <c r="AQ353" t="s">
        <v>1437</v>
      </c>
    </row>
    <row r="354" spans="1:43" x14ac:dyDescent="0.15">
      <c r="A354" s="2" t="s">
        <v>30</v>
      </c>
      <c r="B354" s="22">
        <v>2016</v>
      </c>
      <c r="C354" s="2" t="s">
        <v>22</v>
      </c>
      <c r="D354" s="2" t="s">
        <v>1258</v>
      </c>
      <c r="E354" s="2">
        <v>1</v>
      </c>
      <c r="F354" s="2">
        <v>1</v>
      </c>
      <c r="G354" s="3" t="s">
        <v>208</v>
      </c>
      <c r="H354" s="3" t="s">
        <v>209</v>
      </c>
      <c r="I354" s="3" t="s">
        <v>36</v>
      </c>
      <c r="J354" s="2" t="str">
        <f t="shared" si="794"/>
        <v>-/-/-/2019/-</v>
      </c>
      <c r="K354" s="2" t="str">
        <f t="shared" si="795"/>
        <v>-/-/-/2029/-</v>
      </c>
      <c r="L354" s="4"/>
      <c r="M354" s="2">
        <v>2018</v>
      </c>
      <c r="N354" s="2" t="str">
        <f t="shared" si="783"/>
        <v>-/-/-/90</v>
      </c>
      <c r="O354" s="2" t="s">
        <v>208</v>
      </c>
      <c r="P354" s="2" t="s">
        <v>1059</v>
      </c>
      <c r="Q354" s="3"/>
      <c r="R354" s="3"/>
      <c r="S354" s="6">
        <f t="shared" si="790"/>
        <v>0</v>
      </c>
      <c r="T354" s="7">
        <f t="shared" si="791"/>
        <v>0</v>
      </c>
      <c r="U354" s="3" t="s">
        <v>243</v>
      </c>
      <c r="X354" t="s">
        <v>243</v>
      </c>
      <c r="AA354" t="s">
        <v>243</v>
      </c>
      <c r="AD354" s="2">
        <v>90</v>
      </c>
      <c r="AE354">
        <v>2019</v>
      </c>
      <c r="AF354">
        <v>2029</v>
      </c>
      <c r="AI354">
        <f>VLOOKUP(C354,Koordinaten!$A:$C,2,FALSE)</f>
        <v>12.4853384</v>
      </c>
      <c r="AJ354">
        <f>VLOOKUP(C354,Koordinaten!$A:$C,3,FALSE)</f>
        <v>41.894801999999999</v>
      </c>
      <c r="AK354">
        <f>IF(ISBLANK($D354),VLOOKUP(C354,Koordinaten!$A:$C,2,FALSE),VLOOKUP($D354,Koordinaten!$F:$H,2,FALSE))</f>
        <v>11.354780099999999</v>
      </c>
      <c r="AL354">
        <f>IF(ISBLANK($D354),VLOOKUP(C354,Koordinaten!$A:$C,3,FALSE),VLOOKUP($D354,Koordinaten!$F:$H,3,FALSE))</f>
        <v>46.498112499999998</v>
      </c>
      <c r="AM354" t="str">
        <f t="shared" si="792"/>
        <v>41,894802;12,4853384</v>
      </c>
      <c r="AN354" t="str">
        <f t="shared" si="793"/>
        <v>46,4981125;11,3547801</v>
      </c>
      <c r="AO354">
        <f t="shared" si="796"/>
        <v>2029</v>
      </c>
      <c r="AP354" s="50">
        <v>44065</v>
      </c>
      <c r="AQ354">
        <v>3</v>
      </c>
    </row>
    <row r="355" spans="1:43" x14ac:dyDescent="0.15">
      <c r="A355" s="2" t="s">
        <v>42</v>
      </c>
      <c r="B355" s="22">
        <v>2014</v>
      </c>
      <c r="C355" s="2" t="s">
        <v>22</v>
      </c>
      <c r="D355" s="2" t="s">
        <v>1258</v>
      </c>
      <c r="E355" s="2">
        <v>2</v>
      </c>
      <c r="F355" s="2">
        <v>2</v>
      </c>
      <c r="G355" s="3" t="s">
        <v>208</v>
      </c>
      <c r="H355" s="3" t="s">
        <v>179</v>
      </c>
      <c r="I355" s="3" t="s">
        <v>51</v>
      </c>
      <c r="J355" s="2" t="str">
        <f t="shared" si="794"/>
        <v>-/-/-/2017/-</v>
      </c>
      <c r="K355" s="2" t="str">
        <f t="shared" si="795"/>
        <v>-/-/-/2022/-</v>
      </c>
      <c r="L355" s="4"/>
      <c r="M355" s="2">
        <v>2018</v>
      </c>
      <c r="N355" s="2" t="str">
        <f t="shared" si="783"/>
        <v>-/-/-/92</v>
      </c>
      <c r="O355" s="2" t="s">
        <v>208</v>
      </c>
      <c r="P355" s="2" t="s">
        <v>1059</v>
      </c>
      <c r="Q355" s="3"/>
      <c r="R355" s="3"/>
      <c r="S355" s="6">
        <f t="shared" si="790"/>
        <v>0</v>
      </c>
      <c r="T355" s="7">
        <f t="shared" si="791"/>
        <v>0</v>
      </c>
      <c r="U355" s="3" t="s">
        <v>243</v>
      </c>
      <c r="X355" t="s">
        <v>243</v>
      </c>
      <c r="AA355" t="s">
        <v>243</v>
      </c>
      <c r="AD355" s="2">
        <v>92</v>
      </c>
      <c r="AE355">
        <v>2017</v>
      </c>
      <c r="AF355">
        <v>2022</v>
      </c>
      <c r="AI355">
        <f>VLOOKUP(C355,Koordinaten!$A:$C,2,FALSE)</f>
        <v>12.4853384</v>
      </c>
      <c r="AJ355">
        <f>VLOOKUP(C355,Koordinaten!$A:$C,3,FALSE)</f>
        <v>41.894801999999999</v>
      </c>
      <c r="AK355">
        <f>IF(ISBLANK($D355),VLOOKUP(C355,Koordinaten!$A:$C,2,FALSE),VLOOKUP($D355,Koordinaten!$F:$H,2,FALSE))</f>
        <v>11.354780099999999</v>
      </c>
      <c r="AL355">
        <f>IF(ISBLANK($D355),VLOOKUP(C355,Koordinaten!$A:$C,3,FALSE),VLOOKUP($D355,Koordinaten!$F:$H,3,FALSE))</f>
        <v>46.498112499999998</v>
      </c>
      <c r="AM355" t="str">
        <f t="shared" si="792"/>
        <v>41,894802;12,4853384</v>
      </c>
      <c r="AN355" t="str">
        <f t="shared" si="793"/>
        <v>46,4981125;11,3547801</v>
      </c>
      <c r="AO355">
        <f t="shared" si="796"/>
        <v>2022</v>
      </c>
      <c r="AP355" s="50">
        <v>44066</v>
      </c>
      <c r="AQ355">
        <v>14</v>
      </c>
    </row>
    <row r="356" spans="1:43" x14ac:dyDescent="0.15">
      <c r="A356" s="2" t="s">
        <v>30</v>
      </c>
      <c r="B356" s="22">
        <v>2017</v>
      </c>
      <c r="C356" s="2" t="s">
        <v>22</v>
      </c>
      <c r="D356" s="2" t="s">
        <v>1258</v>
      </c>
      <c r="E356" s="2">
        <v>3</v>
      </c>
      <c r="F356" s="2">
        <v>3</v>
      </c>
      <c r="G356" s="3" t="s">
        <v>208</v>
      </c>
      <c r="H356" s="3" t="s">
        <v>32</v>
      </c>
      <c r="I356" s="3" t="s">
        <v>32</v>
      </c>
      <c r="J356" s="2" t="str">
        <f t="shared" si="794"/>
        <v>-/-/-/-/-</v>
      </c>
      <c r="K356" s="2" t="str">
        <f t="shared" si="795"/>
        <v>-/-/-/-/-</v>
      </c>
      <c r="L356" s="4"/>
      <c r="M356" s="2">
        <v>2018</v>
      </c>
      <c r="N356" s="2" t="str">
        <f t="shared" si="783"/>
        <v>-/-/-/91</v>
      </c>
      <c r="O356" s="2" t="s">
        <v>208</v>
      </c>
      <c r="P356" s="2" t="s">
        <v>1059</v>
      </c>
      <c r="Q356" s="3"/>
      <c r="S356" s="6">
        <f t="shared" si="790"/>
        <v>0</v>
      </c>
      <c r="T356" s="7">
        <f t="shared" si="791"/>
        <v>0</v>
      </c>
      <c r="U356" s="3" t="s">
        <v>243</v>
      </c>
      <c r="X356" t="s">
        <v>243</v>
      </c>
      <c r="AD356" s="2">
        <v>91</v>
      </c>
      <c r="AI356">
        <f>VLOOKUP(C356,Koordinaten!$A:$C,2,FALSE)</f>
        <v>12.4853384</v>
      </c>
      <c r="AJ356">
        <f>VLOOKUP(C356,Koordinaten!$A:$C,3,FALSE)</f>
        <v>41.894801999999999</v>
      </c>
      <c r="AK356">
        <f>IF(ISBLANK($D356),VLOOKUP(C356,Koordinaten!$A:$C,2,FALSE),VLOOKUP($D356,Koordinaten!$F:$H,2,FALSE))</f>
        <v>11.354780099999999</v>
      </c>
      <c r="AL356">
        <f>IF(ISBLANK($D356),VLOOKUP(C356,Koordinaten!$A:$C,3,FALSE),VLOOKUP($D356,Koordinaten!$F:$H,3,FALSE))</f>
        <v>46.498112499999998</v>
      </c>
      <c r="AM356" t="str">
        <f t="shared" si="792"/>
        <v>41,894802;12,4853384</v>
      </c>
      <c r="AN356" t="str">
        <f t="shared" si="793"/>
        <v>46,4981125;11,3547801</v>
      </c>
      <c r="AO356">
        <f t="shared" si="796"/>
        <v>9999</v>
      </c>
      <c r="AP356" s="50">
        <v>44065</v>
      </c>
      <c r="AQ356">
        <v>2</v>
      </c>
    </row>
    <row r="357" spans="1:43" x14ac:dyDescent="0.15">
      <c r="A357" s="2" t="s">
        <v>34</v>
      </c>
      <c r="B357" s="22">
        <v>2015</v>
      </c>
      <c r="C357" s="2" t="s">
        <v>22</v>
      </c>
      <c r="D357" s="2" t="s">
        <v>1258</v>
      </c>
      <c r="E357" s="2">
        <v>3</v>
      </c>
      <c r="F357" s="2"/>
      <c r="G357" s="3" t="s">
        <v>1056</v>
      </c>
      <c r="H357" s="3" t="s">
        <v>1057</v>
      </c>
      <c r="I357" s="3" t="s">
        <v>46</v>
      </c>
      <c r="J357" s="2" t="str">
        <f t="shared" si="794"/>
        <v>-/-/-/-/-</v>
      </c>
      <c r="K357" s="2" t="str">
        <f t="shared" si="795"/>
        <v>-/-/-/-/-</v>
      </c>
      <c r="L357" s="4"/>
      <c r="M357" s="2">
        <v>2018</v>
      </c>
      <c r="N357" s="2" t="str">
        <f t="shared" si="783"/>
        <v>-/-/-/-</v>
      </c>
      <c r="O357" s="2" t="s">
        <v>1056</v>
      </c>
      <c r="P357" s="2" t="s">
        <v>1059</v>
      </c>
      <c r="Q357" s="3"/>
      <c r="S357" s="6">
        <f t="shared" si="790"/>
        <v>0</v>
      </c>
      <c r="T357" s="7">
        <f t="shared" si="791"/>
        <v>0</v>
      </c>
      <c r="U357" s="3" t="s">
        <v>243</v>
      </c>
      <c r="X357" t="s">
        <v>243</v>
      </c>
      <c r="AA357" t="s">
        <v>243</v>
      </c>
      <c r="AD357" s="2"/>
      <c r="AI357">
        <f>VLOOKUP(C357,Koordinaten!$A:$C,2,FALSE)</f>
        <v>12.4853384</v>
      </c>
      <c r="AJ357">
        <f>VLOOKUP(C357,Koordinaten!$A:$C,3,FALSE)</f>
        <v>41.894801999999999</v>
      </c>
      <c r="AK357">
        <f>IF(ISBLANK($D357),VLOOKUP(C357,Koordinaten!$A:$C,2,FALSE),VLOOKUP($D357,Koordinaten!$F:$H,2,FALSE))</f>
        <v>11.354780099999999</v>
      </c>
      <c r="AL357">
        <f>IF(ISBLANK($D357),VLOOKUP(C357,Koordinaten!$A:$C,3,FALSE),VLOOKUP($D357,Koordinaten!$F:$H,3,FALSE))</f>
        <v>46.498112499999998</v>
      </c>
      <c r="AM357" t="str">
        <f t="shared" si="792"/>
        <v>41,894802;12,4853384</v>
      </c>
      <c r="AN357" t="str">
        <f t="shared" si="793"/>
        <v>46,4981125;11,3547801</v>
      </c>
      <c r="AO357">
        <f t="shared" si="796"/>
        <v>9999</v>
      </c>
    </row>
    <row r="358" spans="1:43" x14ac:dyDescent="0.15">
      <c r="A358" s="2" t="s">
        <v>34</v>
      </c>
      <c r="B358" s="22">
        <v>2015</v>
      </c>
      <c r="C358" s="2" t="s">
        <v>22</v>
      </c>
      <c r="D358" s="2" t="s">
        <v>1258</v>
      </c>
      <c r="E358" s="2">
        <v>3</v>
      </c>
      <c r="F358" s="2"/>
      <c r="G358" s="3" t="s">
        <v>1056</v>
      </c>
      <c r="H358" s="3" t="s">
        <v>1058</v>
      </c>
      <c r="I358" s="3" t="s">
        <v>20</v>
      </c>
      <c r="J358" s="2" t="str">
        <f t="shared" si="794"/>
        <v>-/-/-/-/-</v>
      </c>
      <c r="K358" s="2" t="str">
        <f t="shared" si="795"/>
        <v>-/-/-/-/-</v>
      </c>
      <c r="L358" s="4"/>
      <c r="M358" s="2">
        <v>2018</v>
      </c>
      <c r="N358" s="2" t="str">
        <f t="shared" si="783"/>
        <v>-/-/-/-</v>
      </c>
      <c r="O358" s="2" t="s">
        <v>1056</v>
      </c>
      <c r="P358" s="2" t="s">
        <v>1059</v>
      </c>
      <c r="Q358" s="3"/>
      <c r="S358" s="6">
        <f t="shared" si="790"/>
        <v>0</v>
      </c>
      <c r="T358" s="7">
        <f t="shared" si="791"/>
        <v>0</v>
      </c>
      <c r="U358" s="3" t="s">
        <v>243</v>
      </c>
      <c r="X358" t="s">
        <v>243</v>
      </c>
      <c r="AA358" t="s">
        <v>243</v>
      </c>
      <c r="AD358" s="2"/>
      <c r="AI358">
        <f>VLOOKUP(C358,Koordinaten!$A:$C,2,FALSE)</f>
        <v>12.4853384</v>
      </c>
      <c r="AJ358">
        <f>VLOOKUP(C358,Koordinaten!$A:$C,3,FALSE)</f>
        <v>41.894801999999999</v>
      </c>
      <c r="AK358">
        <f>IF(ISBLANK($D358),VLOOKUP(C358,Koordinaten!$A:$C,2,FALSE),VLOOKUP($D358,Koordinaten!$F:$H,2,FALSE))</f>
        <v>11.354780099999999</v>
      </c>
      <c r="AL358">
        <f>IF(ISBLANK($D358),VLOOKUP(C358,Koordinaten!$A:$C,3,FALSE),VLOOKUP($D358,Koordinaten!$F:$H,3,FALSE))</f>
        <v>46.498112499999998</v>
      </c>
      <c r="AM358" t="str">
        <f t="shared" si="792"/>
        <v>41,894802;12,4853384</v>
      </c>
      <c r="AN358" t="str">
        <f t="shared" si="793"/>
        <v>46,4981125;11,3547801</v>
      </c>
      <c r="AO358">
        <f t="shared" si="796"/>
        <v>9999</v>
      </c>
    </row>
    <row r="359" spans="1:43" x14ac:dyDescent="0.15">
      <c r="A359" s="2" t="s">
        <v>30</v>
      </c>
      <c r="B359" s="22">
        <v>2016</v>
      </c>
      <c r="C359" s="2" t="s">
        <v>22</v>
      </c>
      <c r="D359" s="2" t="s">
        <v>1258</v>
      </c>
      <c r="E359" s="2">
        <v>3</v>
      </c>
      <c r="F359" s="2"/>
      <c r="G359" s="3" t="s">
        <v>1056</v>
      </c>
      <c r="H359" s="3" t="s">
        <v>36</v>
      </c>
      <c r="I359" s="3" t="s">
        <v>36</v>
      </c>
      <c r="J359" s="2" t="str">
        <f t="shared" si="794"/>
        <v>-/-/-/-/-</v>
      </c>
      <c r="K359" s="2" t="str">
        <f t="shared" si="795"/>
        <v>-/-/-/-/-</v>
      </c>
      <c r="L359" s="4"/>
      <c r="M359" s="2">
        <v>2018</v>
      </c>
      <c r="N359" s="2" t="str">
        <f t="shared" ref="N359:N422" si="797">CONCATENATE(IF(ISBLANK(U359),"-",U359),"/",IF(ISBLANK(X359),"-",X359),"/",IF(ISBLANK(AA359),"-",AA359),"/",IF(ISBLANK(AD359),"-",AD359))</f>
        <v>-/-/-/-</v>
      </c>
      <c r="O359" s="2" t="s">
        <v>1056</v>
      </c>
      <c r="P359" s="2" t="s">
        <v>1059</v>
      </c>
      <c r="Q359" s="3"/>
      <c r="S359" s="6">
        <f t="shared" si="790"/>
        <v>0</v>
      </c>
      <c r="T359" s="7">
        <f t="shared" si="791"/>
        <v>0</v>
      </c>
      <c r="U359" s="3" t="s">
        <v>243</v>
      </c>
      <c r="X359" t="s">
        <v>243</v>
      </c>
      <c r="AA359" t="s">
        <v>243</v>
      </c>
      <c r="AD359" s="2"/>
      <c r="AI359">
        <f>VLOOKUP(C359,Koordinaten!$A:$C,2,FALSE)</f>
        <v>12.4853384</v>
      </c>
      <c r="AJ359">
        <f>VLOOKUP(C359,Koordinaten!$A:$C,3,FALSE)</f>
        <v>41.894801999999999</v>
      </c>
      <c r="AK359">
        <f>IF(ISBLANK($D359),VLOOKUP(C359,Koordinaten!$A:$C,2,FALSE),VLOOKUP($D359,Koordinaten!$F:$H,2,FALSE))</f>
        <v>11.354780099999999</v>
      </c>
      <c r="AL359">
        <f>IF(ISBLANK($D359),VLOOKUP(C359,Koordinaten!$A:$C,3,FALSE),VLOOKUP($D359,Koordinaten!$F:$H,3,FALSE))</f>
        <v>46.498112499999998</v>
      </c>
      <c r="AM359" t="str">
        <f t="shared" si="792"/>
        <v>41,894802;12,4853384</v>
      </c>
      <c r="AN359" t="str">
        <f t="shared" si="793"/>
        <v>46,4981125;11,3547801</v>
      </c>
      <c r="AO359">
        <f t="shared" si="796"/>
        <v>9999</v>
      </c>
      <c r="AP359" s="50">
        <v>44065</v>
      </c>
      <c r="AQ359">
        <v>1</v>
      </c>
    </row>
    <row r="360" spans="1:43" x14ac:dyDescent="0.15">
      <c r="A360" s="2" t="s">
        <v>16</v>
      </c>
      <c r="B360" s="2">
        <v>2010</v>
      </c>
      <c r="C360" s="2" t="s">
        <v>22</v>
      </c>
      <c r="D360" s="2" t="s">
        <v>1257</v>
      </c>
      <c r="E360" s="2">
        <v>0</v>
      </c>
      <c r="F360" s="2"/>
      <c r="G360" s="3" t="s">
        <v>23</v>
      </c>
      <c r="H360" s="3" t="s">
        <v>24</v>
      </c>
      <c r="I360" s="3" t="s">
        <v>20</v>
      </c>
      <c r="J360" s="2" t="str">
        <f t="shared" si="794"/>
        <v>-/-/-/2017/-</v>
      </c>
      <c r="K360" s="2" t="str">
        <f t="shared" si="795"/>
        <v>-/-/-/2021/-</v>
      </c>
      <c r="L360" s="4"/>
      <c r="M360" s="2">
        <v>2018</v>
      </c>
      <c r="N360" s="2" t="str">
        <f t="shared" si="797"/>
        <v>-/-/-/CT90,7</v>
      </c>
      <c r="O360" s="2" t="s">
        <v>1040</v>
      </c>
      <c r="P360" s="2" t="s">
        <v>1040</v>
      </c>
      <c r="Q360" s="3"/>
      <c r="S360" s="6">
        <f t="shared" si="790"/>
        <v>0</v>
      </c>
      <c r="T360" s="7">
        <f t="shared" si="791"/>
        <v>0</v>
      </c>
      <c r="U360" s="3" t="s">
        <v>243</v>
      </c>
      <c r="X360" t="s">
        <v>243</v>
      </c>
      <c r="AA360" t="s">
        <v>243</v>
      </c>
      <c r="AD360" s="2" t="s">
        <v>992</v>
      </c>
      <c r="AE360">
        <v>2017</v>
      </c>
      <c r="AF360">
        <v>2021</v>
      </c>
      <c r="AI360">
        <f>VLOOKUP(C360,Koordinaten!$A:$C,2,FALSE)</f>
        <v>12.4853384</v>
      </c>
      <c r="AJ360">
        <f>VLOOKUP(C360,Koordinaten!$A:$C,3,FALSE)</f>
        <v>41.894801999999999</v>
      </c>
      <c r="AK360">
        <f>IF(ISBLANK($D360),VLOOKUP(C360,Koordinaten!$A:$C,2,FALSE),VLOOKUP($D360,Koordinaten!$F:$H,2,FALSE))</f>
        <v>11.2555757</v>
      </c>
      <c r="AL360">
        <f>IF(ISBLANK($D360),VLOOKUP(C360,Koordinaten!$A:$C,3,FALSE),VLOOKUP($D360,Koordinaten!$F:$H,3,FALSE))</f>
        <v>43.769871199999997</v>
      </c>
      <c r="AM360" t="str">
        <f t="shared" si="792"/>
        <v>41,894802;12,4853384</v>
      </c>
      <c r="AN360" t="str">
        <f t="shared" si="793"/>
        <v>43,7698712;11,2555757</v>
      </c>
      <c r="AO360">
        <f t="shared" si="796"/>
        <v>2021</v>
      </c>
    </row>
    <row r="361" spans="1:43" x14ac:dyDescent="0.15">
      <c r="A361" s="2" t="s">
        <v>42</v>
      </c>
      <c r="B361" s="22">
        <v>2015</v>
      </c>
      <c r="C361" s="2" t="s">
        <v>22</v>
      </c>
      <c r="D361" s="2" t="s">
        <v>1257</v>
      </c>
      <c r="E361" s="2">
        <v>4</v>
      </c>
      <c r="F361" s="2">
        <v>0</v>
      </c>
      <c r="G361" s="2" t="s">
        <v>1038</v>
      </c>
      <c r="H361" s="3" t="s">
        <v>540</v>
      </c>
      <c r="I361" s="3" t="s">
        <v>20</v>
      </c>
      <c r="J361" s="2" t="str">
        <f t="shared" si="794"/>
        <v>2018/2020/-/2020/-</v>
      </c>
      <c r="K361" s="2" t="str">
        <f t="shared" si="795"/>
        <v>2028/2032/-/2028/-</v>
      </c>
      <c r="L361" s="4"/>
      <c r="M361" s="2">
        <v>2018</v>
      </c>
      <c r="N361" s="2" t="str">
        <f t="shared" si="797"/>
        <v>91/93/(90-92)/90,8</v>
      </c>
      <c r="O361" s="2" t="s">
        <v>1038</v>
      </c>
      <c r="P361" s="2" t="s">
        <v>1025</v>
      </c>
      <c r="Q361" s="3"/>
      <c r="S361" s="6">
        <f t="shared" si="790"/>
        <v>0</v>
      </c>
      <c r="T361" s="7">
        <f t="shared" si="791"/>
        <v>0</v>
      </c>
      <c r="U361" s="3">
        <v>91</v>
      </c>
      <c r="V361">
        <v>2018</v>
      </c>
      <c r="W361">
        <v>2028</v>
      </c>
      <c r="X361">
        <v>93</v>
      </c>
      <c r="Y361">
        <v>2020</v>
      </c>
      <c r="Z361">
        <v>2032</v>
      </c>
      <c r="AA361" t="s">
        <v>1117</v>
      </c>
      <c r="AD361">
        <v>90.8</v>
      </c>
      <c r="AE361">
        <v>2020</v>
      </c>
      <c r="AF361">
        <v>2028</v>
      </c>
      <c r="AI361">
        <f>VLOOKUP(C361,Koordinaten!$A:$C,2,FALSE)</f>
        <v>12.4853384</v>
      </c>
      <c r="AJ361">
        <f>VLOOKUP(C361,Koordinaten!$A:$C,3,FALSE)</f>
        <v>41.894801999999999</v>
      </c>
      <c r="AK361">
        <f>IF(ISBLANK($D361),VLOOKUP(C361,Koordinaten!$A:$C,2,FALSE),VLOOKUP($D361,Koordinaten!$F:$H,2,FALSE))</f>
        <v>11.2555757</v>
      </c>
      <c r="AL361">
        <f>IF(ISBLANK($D361),VLOOKUP(C361,Koordinaten!$A:$C,3,FALSE),VLOOKUP($D361,Koordinaten!$F:$H,3,FALSE))</f>
        <v>43.769871199999997</v>
      </c>
      <c r="AM361" t="str">
        <f t="shared" si="792"/>
        <v>41,894802;12,4853384</v>
      </c>
      <c r="AN361" t="str">
        <f t="shared" si="793"/>
        <v>43,7698712;11,2555757</v>
      </c>
      <c r="AO361">
        <f t="shared" si="796"/>
        <v>2028</v>
      </c>
      <c r="AP361" s="50">
        <v>44066</v>
      </c>
      <c r="AQ361">
        <v>14</v>
      </c>
    </row>
    <row r="362" spans="1:43" x14ac:dyDescent="0.15">
      <c r="A362" s="2" t="s">
        <v>42</v>
      </c>
      <c r="B362" s="22">
        <v>2009</v>
      </c>
      <c r="C362" s="2" t="s">
        <v>22</v>
      </c>
      <c r="D362" s="2" t="s">
        <v>1257</v>
      </c>
      <c r="E362" s="2">
        <v>2</v>
      </c>
      <c r="F362" s="2">
        <v>1</v>
      </c>
      <c r="G362" s="2" t="s">
        <v>1038</v>
      </c>
      <c r="H362" s="3" t="s">
        <v>1039</v>
      </c>
      <c r="I362" s="3" t="s">
        <v>20</v>
      </c>
      <c r="J362" s="2" t="str">
        <f t="shared" si="794"/>
        <v>2019/2016/-/2017/-</v>
      </c>
      <c r="K362" s="2" t="str">
        <f t="shared" si="795"/>
        <v>2029/2028/-/2027/-</v>
      </c>
      <c r="L362" s="4"/>
      <c r="M362" s="2">
        <v>2018</v>
      </c>
      <c r="N362" s="2" t="str">
        <f t="shared" si="797"/>
        <v>94/93/94+/93</v>
      </c>
      <c r="O362" s="2" t="s">
        <v>1038</v>
      </c>
      <c r="P362" s="2" t="s">
        <v>1025</v>
      </c>
      <c r="Q362" s="3"/>
      <c r="S362" s="6">
        <f t="shared" si="790"/>
        <v>0</v>
      </c>
      <c r="T362" s="7">
        <f t="shared" si="791"/>
        <v>0</v>
      </c>
      <c r="U362" s="3">
        <v>94</v>
      </c>
      <c r="V362">
        <v>2019</v>
      </c>
      <c r="W362">
        <v>2029</v>
      </c>
      <c r="X362">
        <v>93</v>
      </c>
      <c r="Y362">
        <v>2016</v>
      </c>
      <c r="Z362">
        <v>2028</v>
      </c>
      <c r="AA362" t="s">
        <v>1094</v>
      </c>
      <c r="AD362" s="2">
        <v>93</v>
      </c>
      <c r="AE362">
        <v>2017</v>
      </c>
      <c r="AF362">
        <v>2027</v>
      </c>
      <c r="AI362">
        <f>VLOOKUP(C362,Koordinaten!$A:$C,2,FALSE)</f>
        <v>12.4853384</v>
      </c>
      <c r="AJ362">
        <f>VLOOKUP(C362,Koordinaten!$A:$C,3,FALSE)</f>
        <v>41.894801999999999</v>
      </c>
      <c r="AK362">
        <f>IF(ISBLANK($D362),VLOOKUP(C362,Koordinaten!$A:$C,2,FALSE),VLOOKUP($D362,Koordinaten!$F:$H,2,FALSE))</f>
        <v>11.2555757</v>
      </c>
      <c r="AL362">
        <f>IF(ISBLANK($D362),VLOOKUP(C362,Koordinaten!$A:$C,3,FALSE),VLOOKUP($D362,Koordinaten!$F:$H,3,FALSE))</f>
        <v>43.769871199999997</v>
      </c>
      <c r="AM362" t="str">
        <f t="shared" si="792"/>
        <v>41,894802;12,4853384</v>
      </c>
      <c r="AN362" t="str">
        <f t="shared" si="793"/>
        <v>43,7698712;11,2555757</v>
      </c>
      <c r="AO362">
        <f t="shared" si="796"/>
        <v>2027</v>
      </c>
      <c r="AP362" s="50">
        <v>44066</v>
      </c>
      <c r="AQ362">
        <v>11</v>
      </c>
    </row>
    <row r="363" spans="1:43" x14ac:dyDescent="0.15">
      <c r="A363" s="2" t="s">
        <v>42</v>
      </c>
      <c r="B363" s="22">
        <v>2015</v>
      </c>
      <c r="C363" s="2" t="s">
        <v>22</v>
      </c>
      <c r="D363" s="2" t="s">
        <v>1257</v>
      </c>
      <c r="E363" s="2">
        <v>1</v>
      </c>
      <c r="F363" s="2">
        <v>1</v>
      </c>
      <c r="G363" s="3" t="s">
        <v>459</v>
      </c>
      <c r="H363" s="3" t="s">
        <v>841</v>
      </c>
      <c r="I363" s="3" t="s">
        <v>20</v>
      </c>
      <c r="J363" s="2" t="str">
        <f t="shared" si="794"/>
        <v>2019/2021/-/-/-</v>
      </c>
      <c r="K363" s="2" t="str">
        <f t="shared" si="795"/>
        <v>2040/2035/-/-/-</v>
      </c>
      <c r="L363" s="4"/>
      <c r="M363" s="2">
        <v>2018</v>
      </c>
      <c r="N363" s="2" t="str">
        <f t="shared" si="797"/>
        <v>96/97/-/-</v>
      </c>
      <c r="O363" s="2" t="s">
        <v>459</v>
      </c>
      <c r="P363" s="2" t="s">
        <v>1025</v>
      </c>
      <c r="Q363" s="3"/>
      <c r="S363" s="6">
        <f t="shared" si="790"/>
        <v>0</v>
      </c>
      <c r="T363" s="7">
        <f t="shared" si="791"/>
        <v>0</v>
      </c>
      <c r="U363" s="3">
        <v>96</v>
      </c>
      <c r="V363">
        <v>2019</v>
      </c>
      <c r="W363">
        <v>2040</v>
      </c>
      <c r="X363">
        <v>97</v>
      </c>
      <c r="Y363">
        <v>2021</v>
      </c>
      <c r="Z363">
        <v>2035</v>
      </c>
      <c r="AA363" t="s">
        <v>243</v>
      </c>
      <c r="AD363" s="2"/>
      <c r="AI363">
        <f>VLOOKUP(C363,Koordinaten!$A:$C,2,FALSE)</f>
        <v>12.4853384</v>
      </c>
      <c r="AJ363">
        <f>VLOOKUP(C363,Koordinaten!$A:$C,3,FALSE)</f>
        <v>41.894801999999999</v>
      </c>
      <c r="AK363">
        <f>IF(ISBLANK($D363),VLOOKUP(C363,Koordinaten!$A:$C,2,FALSE),VLOOKUP($D363,Koordinaten!$F:$H,2,FALSE))</f>
        <v>11.2555757</v>
      </c>
      <c r="AL363">
        <f>IF(ISBLANK($D363),VLOOKUP(C363,Koordinaten!$A:$C,3,FALSE),VLOOKUP($D363,Koordinaten!$F:$H,3,FALSE))</f>
        <v>43.769871199999997</v>
      </c>
      <c r="AM363" t="str">
        <f t="shared" si="792"/>
        <v>41,894802;12,4853384</v>
      </c>
      <c r="AN363" t="str">
        <f t="shared" si="793"/>
        <v>43,7698712;11,2555757</v>
      </c>
      <c r="AO363">
        <f t="shared" si="796"/>
        <v>2035</v>
      </c>
      <c r="AP363" s="50">
        <v>44099</v>
      </c>
      <c r="AQ363" t="s">
        <v>1576</v>
      </c>
    </row>
    <row r="364" spans="1:43" x14ac:dyDescent="0.15">
      <c r="A364" s="2" t="s">
        <v>16</v>
      </c>
      <c r="B364" s="22">
        <v>2013</v>
      </c>
      <c r="C364" s="2" t="s">
        <v>22</v>
      </c>
      <c r="D364" s="2" t="s">
        <v>1257</v>
      </c>
      <c r="E364" s="2">
        <v>1</v>
      </c>
      <c r="F364" s="2"/>
      <c r="G364" s="73" t="s">
        <v>660</v>
      </c>
      <c r="H364" s="3" t="s">
        <v>1036</v>
      </c>
      <c r="I364" s="3" t="s">
        <v>20</v>
      </c>
      <c r="J364" s="2" t="str">
        <f t="shared" si="794"/>
        <v>-/2017/2017/-/-</v>
      </c>
      <c r="K364" s="2" t="str">
        <f t="shared" si="795"/>
        <v>-/2028/2023/-/-</v>
      </c>
      <c r="L364" s="4"/>
      <c r="M364" s="2">
        <v>2018</v>
      </c>
      <c r="N364" s="2" t="str">
        <f t="shared" si="797"/>
        <v>-/95/92/-</v>
      </c>
      <c r="O364" s="2" t="s">
        <v>551</v>
      </c>
      <c r="P364" s="2" t="s">
        <v>1025</v>
      </c>
      <c r="Q364" s="3"/>
      <c r="S364" s="6">
        <f t="shared" si="790"/>
        <v>0</v>
      </c>
      <c r="T364" s="7">
        <f t="shared" si="791"/>
        <v>0</v>
      </c>
      <c r="U364" s="3" t="s">
        <v>243</v>
      </c>
      <c r="X364">
        <v>95</v>
      </c>
      <c r="Y364">
        <v>2017</v>
      </c>
      <c r="Z364">
        <v>2028</v>
      </c>
      <c r="AA364">
        <v>92</v>
      </c>
      <c r="AB364">
        <v>2017</v>
      </c>
      <c r="AC364">
        <v>2023</v>
      </c>
      <c r="AD364" s="2"/>
      <c r="AI364">
        <f>VLOOKUP(C364,Koordinaten!$A:$C,2,FALSE)</f>
        <v>12.4853384</v>
      </c>
      <c r="AJ364">
        <f>VLOOKUP(C364,Koordinaten!$A:$C,3,FALSE)</f>
        <v>41.894801999999999</v>
      </c>
      <c r="AK364">
        <f>IF(ISBLANK($D364),VLOOKUP(C364,Koordinaten!$A:$C,2,FALSE),VLOOKUP($D364,Koordinaten!$F:$H,2,FALSE))</f>
        <v>11.2555757</v>
      </c>
      <c r="AL364">
        <f>IF(ISBLANK($D364),VLOOKUP(C364,Koordinaten!$A:$C,3,FALSE),VLOOKUP($D364,Koordinaten!$F:$H,3,FALSE))</f>
        <v>43.769871199999997</v>
      </c>
      <c r="AM364" t="str">
        <f t="shared" si="792"/>
        <v>41,894802;12,4853384</v>
      </c>
      <c r="AN364" t="str">
        <f t="shared" si="793"/>
        <v>43,7698712;11,2555757</v>
      </c>
      <c r="AO364">
        <f t="shared" si="796"/>
        <v>2023</v>
      </c>
      <c r="AP364" s="50">
        <v>44099</v>
      </c>
      <c r="AQ364" t="s">
        <v>1437</v>
      </c>
    </row>
    <row r="365" spans="1:43" x14ac:dyDescent="0.15">
      <c r="A365" s="2" t="s">
        <v>42</v>
      </c>
      <c r="B365" s="22">
        <v>2015</v>
      </c>
      <c r="C365" s="2" t="s">
        <v>22</v>
      </c>
      <c r="D365" s="2" t="s">
        <v>1257</v>
      </c>
      <c r="E365" s="2">
        <v>3</v>
      </c>
      <c r="F365" s="2">
        <v>3</v>
      </c>
      <c r="G365" s="3" t="s">
        <v>549</v>
      </c>
      <c r="H365" s="3" t="s">
        <v>1037</v>
      </c>
      <c r="I365" s="3" t="s">
        <v>20</v>
      </c>
      <c r="J365" s="2" t="str">
        <f t="shared" si="794"/>
        <v>2019/2019/-/-/-</v>
      </c>
      <c r="K365" s="2" t="str">
        <f t="shared" si="795"/>
        <v>2035/2036/-/-/-</v>
      </c>
      <c r="L365" s="4"/>
      <c r="M365" s="2">
        <v>2018</v>
      </c>
      <c r="N365" s="2" t="str">
        <f t="shared" si="797"/>
        <v>94/93/-/-</v>
      </c>
      <c r="O365" s="2" t="s">
        <v>551</v>
      </c>
      <c r="P365" s="2" t="s">
        <v>1025</v>
      </c>
      <c r="Q365" s="3"/>
      <c r="S365" s="6">
        <f t="shared" si="790"/>
        <v>0</v>
      </c>
      <c r="T365" s="7">
        <f t="shared" si="791"/>
        <v>0</v>
      </c>
      <c r="U365" s="3">
        <v>94</v>
      </c>
      <c r="V365">
        <v>2019</v>
      </c>
      <c r="W365">
        <v>2035</v>
      </c>
      <c r="X365">
        <v>93</v>
      </c>
      <c r="Y365">
        <v>2019</v>
      </c>
      <c r="Z365">
        <v>2036</v>
      </c>
      <c r="AA365" t="s">
        <v>243</v>
      </c>
      <c r="AD365" s="2"/>
      <c r="AI365">
        <f>VLOOKUP(C365,Koordinaten!$A:$C,2,FALSE)</f>
        <v>12.4853384</v>
      </c>
      <c r="AJ365">
        <f>VLOOKUP(C365,Koordinaten!$A:$C,3,FALSE)</f>
        <v>41.894801999999999</v>
      </c>
      <c r="AK365">
        <f>IF(ISBLANK($D365),VLOOKUP(C365,Koordinaten!$A:$C,2,FALSE),VLOOKUP($D365,Koordinaten!$F:$H,2,FALSE))</f>
        <v>11.2555757</v>
      </c>
      <c r="AL365">
        <f>IF(ISBLANK($D365),VLOOKUP(C365,Koordinaten!$A:$C,3,FALSE),VLOOKUP($D365,Koordinaten!$F:$H,3,FALSE))</f>
        <v>43.769871199999997</v>
      </c>
      <c r="AM365" t="str">
        <f t="shared" si="792"/>
        <v>41,894802;12,4853384</v>
      </c>
      <c r="AN365" t="str">
        <f t="shared" si="793"/>
        <v>43,7698712;11,2555757</v>
      </c>
      <c r="AO365">
        <f t="shared" si="796"/>
        <v>2035</v>
      </c>
      <c r="AP365" s="50">
        <v>44066</v>
      </c>
      <c r="AQ365">
        <v>12</v>
      </c>
    </row>
    <row r="366" spans="1:43" x14ac:dyDescent="0.15">
      <c r="A366" s="2" t="s">
        <v>42</v>
      </c>
      <c r="B366" s="22">
        <v>2015</v>
      </c>
      <c r="C366" s="2" t="s">
        <v>22</v>
      </c>
      <c r="D366" s="2" t="s">
        <v>1257</v>
      </c>
      <c r="E366" s="2">
        <v>12</v>
      </c>
      <c r="F366" s="2">
        <v>6</v>
      </c>
      <c r="G366" s="2" t="s">
        <v>1034</v>
      </c>
      <c r="H366" s="3" t="s">
        <v>1035</v>
      </c>
      <c r="I366" s="3" t="s">
        <v>20</v>
      </c>
      <c r="J366" s="2" t="str">
        <f t="shared" si="794"/>
        <v>-/2023/-/-/-</v>
      </c>
      <c r="K366" s="2" t="str">
        <f t="shared" si="795"/>
        <v>-/2040/-/-/-</v>
      </c>
      <c r="L366" s="4"/>
      <c r="M366" s="2">
        <v>2018</v>
      </c>
      <c r="N366" s="2" t="str">
        <f t="shared" si="797"/>
        <v>-/96/-/-</v>
      </c>
      <c r="O366" s="2" t="s">
        <v>1034</v>
      </c>
      <c r="P366" s="2" t="s">
        <v>1025</v>
      </c>
      <c r="Q366" s="3"/>
      <c r="S366" s="6">
        <f t="shared" si="790"/>
        <v>0</v>
      </c>
      <c r="T366" s="7">
        <f t="shared" si="791"/>
        <v>0</v>
      </c>
      <c r="U366" s="3" t="s">
        <v>243</v>
      </c>
      <c r="X366">
        <v>96</v>
      </c>
      <c r="Y366">
        <v>2023</v>
      </c>
      <c r="Z366">
        <v>2040</v>
      </c>
      <c r="AA366" t="s">
        <v>243</v>
      </c>
      <c r="AD366" s="2"/>
      <c r="AI366">
        <f>VLOOKUP(C366,Koordinaten!$A:$C,2,FALSE)</f>
        <v>12.4853384</v>
      </c>
      <c r="AJ366">
        <f>VLOOKUP(C366,Koordinaten!$A:$C,3,FALSE)</f>
        <v>41.894801999999999</v>
      </c>
      <c r="AK366">
        <f>IF(ISBLANK($D366),VLOOKUP(C366,Koordinaten!$A:$C,2,FALSE),VLOOKUP($D366,Koordinaten!$F:$H,2,FALSE))</f>
        <v>11.2555757</v>
      </c>
      <c r="AL366">
        <f>IF(ISBLANK($D366),VLOOKUP(C366,Koordinaten!$A:$C,3,FALSE),VLOOKUP($D366,Koordinaten!$F:$H,3,FALSE))</f>
        <v>43.769871199999997</v>
      </c>
      <c r="AM366" t="str">
        <f t="shared" si="792"/>
        <v>41,894802;12,4853384</v>
      </c>
      <c r="AN366" t="str">
        <f t="shared" si="793"/>
        <v>43,7698712;11,2555757</v>
      </c>
      <c r="AO366">
        <f t="shared" si="796"/>
        <v>2040</v>
      </c>
      <c r="AP366" s="50">
        <v>44066</v>
      </c>
      <c r="AQ366" t="s">
        <v>1659</v>
      </c>
    </row>
    <row r="367" spans="1:43" x14ac:dyDescent="0.15">
      <c r="A367" s="2" t="s">
        <v>42</v>
      </c>
      <c r="B367" s="22">
        <v>2015</v>
      </c>
      <c r="C367" s="2" t="s">
        <v>22</v>
      </c>
      <c r="D367" s="2" t="s">
        <v>1257</v>
      </c>
      <c r="E367" s="2">
        <v>6</v>
      </c>
      <c r="F367" s="2"/>
      <c r="G367" s="2" t="s">
        <v>1034</v>
      </c>
      <c r="H367" s="3" t="s">
        <v>1043</v>
      </c>
      <c r="I367" s="3" t="s">
        <v>44</v>
      </c>
      <c r="J367" s="2" t="str">
        <f t="shared" si="794"/>
        <v>-/-/-/-/-</v>
      </c>
      <c r="K367" s="2" t="str">
        <f t="shared" si="795"/>
        <v>-/-/-/-/-</v>
      </c>
      <c r="L367" s="4"/>
      <c r="M367" s="2">
        <v>2018</v>
      </c>
      <c r="N367" s="2" t="str">
        <f t="shared" si="797"/>
        <v>-/-/-/-</v>
      </c>
      <c r="O367" s="2" t="s">
        <v>1034</v>
      </c>
      <c r="P367" s="2" t="s">
        <v>1025</v>
      </c>
      <c r="Q367" s="3"/>
      <c r="S367" s="6">
        <f t="shared" si="790"/>
        <v>0</v>
      </c>
      <c r="T367" s="7">
        <f t="shared" si="791"/>
        <v>0</v>
      </c>
      <c r="U367" s="3" t="s">
        <v>243</v>
      </c>
      <c r="X367" t="s">
        <v>243</v>
      </c>
      <c r="AA367" t="s">
        <v>243</v>
      </c>
      <c r="AD367" s="2"/>
      <c r="AI367">
        <f>VLOOKUP(C367,Koordinaten!$A:$C,2,FALSE)</f>
        <v>12.4853384</v>
      </c>
      <c r="AJ367">
        <f>VLOOKUP(C367,Koordinaten!$A:$C,3,FALSE)</f>
        <v>41.894801999999999</v>
      </c>
      <c r="AK367">
        <f>IF(ISBLANK($D367),VLOOKUP(C367,Koordinaten!$A:$C,2,FALSE),VLOOKUP($D367,Koordinaten!$F:$H,2,FALSE))</f>
        <v>11.2555757</v>
      </c>
      <c r="AL367">
        <f>IF(ISBLANK($D367),VLOOKUP(C367,Koordinaten!$A:$C,3,FALSE),VLOOKUP($D367,Koordinaten!$F:$H,3,FALSE))</f>
        <v>43.769871199999997</v>
      </c>
      <c r="AM367" t="str">
        <f t="shared" si="792"/>
        <v>41,894802;12,4853384</v>
      </c>
      <c r="AN367" t="str">
        <f t="shared" si="793"/>
        <v>43,7698712;11,2555757</v>
      </c>
      <c r="AO367">
        <f t="shared" si="796"/>
        <v>9999</v>
      </c>
    </row>
    <row r="368" spans="1:43" x14ac:dyDescent="0.15">
      <c r="A368" s="2" t="s">
        <v>42</v>
      </c>
      <c r="B368" s="22">
        <v>2015</v>
      </c>
      <c r="C368" s="2" t="s">
        <v>22</v>
      </c>
      <c r="D368" s="2" t="s">
        <v>1257</v>
      </c>
      <c r="E368" s="2">
        <v>3</v>
      </c>
      <c r="F368" s="2">
        <v>3</v>
      </c>
      <c r="G368" s="2" t="s">
        <v>1029</v>
      </c>
      <c r="H368" s="3" t="s">
        <v>1033</v>
      </c>
      <c r="I368" s="3" t="s">
        <v>20</v>
      </c>
      <c r="J368" s="2" t="str">
        <f t="shared" si="794"/>
        <v>2018/2022/-/2021/-</v>
      </c>
      <c r="K368" s="2" t="str">
        <f t="shared" si="795"/>
        <v>2030/2036/-/2036/-</v>
      </c>
      <c r="L368" s="4"/>
      <c r="M368" s="2">
        <v>2018</v>
      </c>
      <c r="N368" s="2" t="str">
        <f t="shared" si="797"/>
        <v>95/95/-/92,66</v>
      </c>
      <c r="O368" s="2" t="s">
        <v>1029</v>
      </c>
      <c r="P368" s="2" t="s">
        <v>1025</v>
      </c>
      <c r="Q368" s="3"/>
      <c r="S368" s="6">
        <f t="shared" si="790"/>
        <v>0</v>
      </c>
      <c r="T368" s="7">
        <f t="shared" si="791"/>
        <v>0</v>
      </c>
      <c r="U368" s="3">
        <v>95</v>
      </c>
      <c r="V368">
        <v>2018</v>
      </c>
      <c r="W368">
        <v>2030</v>
      </c>
      <c r="X368">
        <v>95</v>
      </c>
      <c r="Y368">
        <v>2022</v>
      </c>
      <c r="Z368">
        <v>2036</v>
      </c>
      <c r="AA368" t="s">
        <v>243</v>
      </c>
      <c r="AD368" s="2">
        <f>((92.9*3)+(92.3*2))/5</f>
        <v>92.660000000000011</v>
      </c>
      <c r="AE368">
        <v>2021</v>
      </c>
      <c r="AF368">
        <v>2036</v>
      </c>
      <c r="AI368">
        <f>VLOOKUP(C368,Koordinaten!$A:$C,2,FALSE)</f>
        <v>12.4853384</v>
      </c>
      <c r="AJ368">
        <f>VLOOKUP(C368,Koordinaten!$A:$C,3,FALSE)</f>
        <v>41.894801999999999</v>
      </c>
      <c r="AK368">
        <f>IF(ISBLANK($D368),VLOOKUP(C368,Koordinaten!$A:$C,2,FALSE),VLOOKUP($D368,Koordinaten!$F:$H,2,FALSE))</f>
        <v>11.2555757</v>
      </c>
      <c r="AL368">
        <f>IF(ISBLANK($D368),VLOOKUP(C368,Koordinaten!$A:$C,3,FALSE),VLOOKUP($D368,Koordinaten!$F:$H,3,FALSE))</f>
        <v>43.769871199999997</v>
      </c>
      <c r="AM368" t="str">
        <f t="shared" si="792"/>
        <v>41,894802;12,4853384</v>
      </c>
      <c r="AN368" t="str">
        <f t="shared" si="793"/>
        <v>43,7698712;11,2555757</v>
      </c>
      <c r="AO368">
        <f t="shared" si="796"/>
        <v>2030</v>
      </c>
      <c r="AP368" s="50">
        <v>44066</v>
      </c>
      <c r="AQ368">
        <v>14</v>
      </c>
    </row>
    <row r="369" spans="1:43" x14ac:dyDescent="0.15">
      <c r="A369" s="2" t="s">
        <v>42</v>
      </c>
      <c r="B369" s="22">
        <v>2015</v>
      </c>
      <c r="C369" s="2" t="s">
        <v>22</v>
      </c>
      <c r="D369" s="2" t="s">
        <v>1257</v>
      </c>
      <c r="E369" s="2">
        <v>3</v>
      </c>
      <c r="F369" s="2">
        <v>2</v>
      </c>
      <c r="G369" s="2" t="s">
        <v>1029</v>
      </c>
      <c r="H369" s="3" t="s">
        <v>1032</v>
      </c>
      <c r="I369" s="3" t="s">
        <v>20</v>
      </c>
      <c r="J369" s="2" t="str">
        <f t="shared" si="794"/>
        <v>2018/2020/-/-/-</v>
      </c>
      <c r="K369" s="2" t="str">
        <f t="shared" si="795"/>
        <v>2030/2033/-/-/-</v>
      </c>
      <c r="L369" s="4"/>
      <c r="M369" s="2">
        <v>2018</v>
      </c>
      <c r="N369" s="2" t="str">
        <f t="shared" si="797"/>
        <v>94/93/-/-</v>
      </c>
      <c r="O369" s="2" t="s">
        <v>1029</v>
      </c>
      <c r="P369" s="2" t="s">
        <v>1025</v>
      </c>
      <c r="Q369" s="3"/>
      <c r="S369" s="6">
        <f t="shared" si="790"/>
        <v>0</v>
      </c>
      <c r="T369" s="7">
        <f t="shared" si="791"/>
        <v>0</v>
      </c>
      <c r="U369" s="3">
        <v>94</v>
      </c>
      <c r="V369">
        <v>2018</v>
      </c>
      <c r="W369">
        <v>2030</v>
      </c>
      <c r="X369">
        <v>93</v>
      </c>
      <c r="Y369">
        <v>2020</v>
      </c>
      <c r="Z369">
        <v>2033</v>
      </c>
      <c r="AA369" t="s">
        <v>243</v>
      </c>
      <c r="AD369" s="2"/>
      <c r="AI369">
        <f>VLOOKUP(C369,Koordinaten!$A:$C,2,FALSE)</f>
        <v>12.4853384</v>
      </c>
      <c r="AJ369">
        <f>VLOOKUP(C369,Koordinaten!$A:$C,3,FALSE)</f>
        <v>41.894801999999999</v>
      </c>
      <c r="AK369">
        <f>IF(ISBLANK($D369),VLOOKUP(C369,Koordinaten!$A:$C,2,FALSE),VLOOKUP($D369,Koordinaten!$F:$H,2,FALSE))</f>
        <v>11.2555757</v>
      </c>
      <c r="AL369">
        <f>IF(ISBLANK($D369),VLOOKUP(C369,Koordinaten!$A:$C,3,FALSE),VLOOKUP($D369,Koordinaten!$F:$H,3,FALSE))</f>
        <v>43.769871199999997</v>
      </c>
      <c r="AM369" t="str">
        <f t="shared" si="792"/>
        <v>41,894802;12,4853384</v>
      </c>
      <c r="AN369" t="str">
        <f t="shared" si="793"/>
        <v>43,7698712;11,2555757</v>
      </c>
      <c r="AO369">
        <f t="shared" si="796"/>
        <v>2030</v>
      </c>
      <c r="AP369" s="50">
        <v>44066</v>
      </c>
      <c r="AQ369">
        <v>9</v>
      </c>
    </row>
    <row r="370" spans="1:43" x14ac:dyDescent="0.15">
      <c r="A370" s="2" t="s">
        <v>42</v>
      </c>
      <c r="B370" s="22">
        <v>2015</v>
      </c>
      <c r="C370" s="2" t="s">
        <v>22</v>
      </c>
      <c r="D370" s="2" t="s">
        <v>1257</v>
      </c>
      <c r="E370" s="2">
        <v>9</v>
      </c>
      <c r="F370" s="2">
        <v>2</v>
      </c>
      <c r="G370" s="2" t="s">
        <v>1029</v>
      </c>
      <c r="H370" s="3" t="s">
        <v>1031</v>
      </c>
      <c r="I370" s="3" t="s">
        <v>20</v>
      </c>
      <c r="J370" s="2" t="str">
        <f t="shared" si="794"/>
        <v>2018/2023/-/2021/-</v>
      </c>
      <c r="K370" s="2" t="str">
        <f t="shared" si="795"/>
        <v>2028/2040/-/2034/-</v>
      </c>
      <c r="L370" s="4"/>
      <c r="M370" s="2">
        <v>2018</v>
      </c>
      <c r="N370" s="2" t="str">
        <f t="shared" si="797"/>
        <v>92/96/-/91,1</v>
      </c>
      <c r="O370" s="2" t="s">
        <v>1029</v>
      </c>
      <c r="P370" s="2" t="s">
        <v>1025</v>
      </c>
      <c r="Q370" s="3"/>
      <c r="S370" s="6">
        <f t="shared" si="790"/>
        <v>0</v>
      </c>
      <c r="T370" s="7">
        <f t="shared" si="791"/>
        <v>0</v>
      </c>
      <c r="U370" s="3">
        <v>92</v>
      </c>
      <c r="V370">
        <v>2018</v>
      </c>
      <c r="W370">
        <v>2028</v>
      </c>
      <c r="X370">
        <v>96</v>
      </c>
      <c r="Y370">
        <v>2023</v>
      </c>
      <c r="Z370">
        <v>2040</v>
      </c>
      <c r="AA370" t="s">
        <v>243</v>
      </c>
      <c r="AD370" s="2">
        <v>91.1</v>
      </c>
      <c r="AE370">
        <v>2021</v>
      </c>
      <c r="AF370">
        <v>2034</v>
      </c>
      <c r="AI370">
        <f>VLOOKUP(C370,Koordinaten!$A:$C,2,FALSE)</f>
        <v>12.4853384</v>
      </c>
      <c r="AJ370">
        <f>VLOOKUP(C370,Koordinaten!$A:$C,3,FALSE)</f>
        <v>41.894801999999999</v>
      </c>
      <c r="AK370">
        <f>IF(ISBLANK($D370),VLOOKUP(C370,Koordinaten!$A:$C,2,FALSE),VLOOKUP($D370,Koordinaten!$F:$H,2,FALSE))</f>
        <v>11.2555757</v>
      </c>
      <c r="AL370">
        <f>IF(ISBLANK($D370),VLOOKUP(C370,Koordinaten!$A:$C,3,FALSE),VLOOKUP($D370,Koordinaten!$F:$H,3,FALSE))</f>
        <v>43.769871199999997</v>
      </c>
      <c r="AM370" t="str">
        <f t="shared" si="792"/>
        <v>41,894802;12,4853384</v>
      </c>
      <c r="AN370" t="str">
        <f t="shared" si="793"/>
        <v>43,7698712;11,2555757</v>
      </c>
      <c r="AO370">
        <f t="shared" si="796"/>
        <v>2028</v>
      </c>
      <c r="AP370" s="50">
        <v>44066</v>
      </c>
      <c r="AQ370">
        <v>10</v>
      </c>
    </row>
    <row r="371" spans="1:43" x14ac:dyDescent="0.15">
      <c r="A371" s="2" t="s">
        <v>37</v>
      </c>
      <c r="B371" s="22">
        <v>2013</v>
      </c>
      <c r="C371" s="2" t="s">
        <v>22</v>
      </c>
      <c r="D371" s="2" t="s">
        <v>1257</v>
      </c>
      <c r="E371" s="2">
        <v>1</v>
      </c>
      <c r="F371" s="2">
        <v>1</v>
      </c>
      <c r="G371" s="2" t="s">
        <v>1029</v>
      </c>
      <c r="H371" s="3" t="s">
        <v>1030</v>
      </c>
      <c r="I371" s="3" t="s">
        <v>46</v>
      </c>
      <c r="J371" s="2" t="str">
        <f t="shared" si="794"/>
        <v>2018/-/-/2018/-</v>
      </c>
      <c r="K371" s="2" t="str">
        <f t="shared" si="795"/>
        <v>2035/-/-/2028/-</v>
      </c>
      <c r="L371" s="4"/>
      <c r="M371" s="2">
        <v>2018</v>
      </c>
      <c r="N371" s="2" t="str">
        <f t="shared" si="797"/>
        <v>94/-/-/95</v>
      </c>
      <c r="O371" s="2" t="s">
        <v>1029</v>
      </c>
      <c r="P371" s="2" t="s">
        <v>1025</v>
      </c>
      <c r="Q371" s="3"/>
      <c r="S371" s="6">
        <f t="shared" si="790"/>
        <v>0</v>
      </c>
      <c r="T371" s="7">
        <f t="shared" si="791"/>
        <v>0</v>
      </c>
      <c r="U371" s="3">
        <v>94</v>
      </c>
      <c r="V371">
        <v>2018</v>
      </c>
      <c r="W371">
        <v>2035</v>
      </c>
      <c r="X371" t="s">
        <v>243</v>
      </c>
      <c r="AA371" t="s">
        <v>243</v>
      </c>
      <c r="AD371" s="2">
        <v>95</v>
      </c>
      <c r="AE371">
        <v>2018</v>
      </c>
      <c r="AF371">
        <v>2028</v>
      </c>
      <c r="AI371">
        <f>VLOOKUP(C371,Koordinaten!$A:$C,2,FALSE)</f>
        <v>12.4853384</v>
      </c>
      <c r="AJ371">
        <f>VLOOKUP(C371,Koordinaten!$A:$C,3,FALSE)</f>
        <v>41.894801999999999</v>
      </c>
      <c r="AK371">
        <f>IF(ISBLANK($D371),VLOOKUP(C371,Koordinaten!$A:$C,2,FALSE),VLOOKUP($D371,Koordinaten!$F:$H,2,FALSE))</f>
        <v>11.2555757</v>
      </c>
      <c r="AL371">
        <f>IF(ISBLANK($D371),VLOOKUP(C371,Koordinaten!$A:$C,3,FALSE),VLOOKUP($D371,Koordinaten!$F:$H,3,FALSE))</f>
        <v>43.769871199999997</v>
      </c>
      <c r="AM371" t="str">
        <f t="shared" si="792"/>
        <v>41,894802;12,4853384</v>
      </c>
      <c r="AN371" t="str">
        <f t="shared" si="793"/>
        <v>43,7698712;11,2555757</v>
      </c>
      <c r="AO371">
        <f t="shared" si="796"/>
        <v>2028</v>
      </c>
      <c r="AP371" s="50">
        <v>44107</v>
      </c>
      <c r="AQ371">
        <v>16</v>
      </c>
    </row>
    <row r="372" spans="1:43" x14ac:dyDescent="0.15">
      <c r="A372" s="2" t="s">
        <v>42</v>
      </c>
      <c r="B372" s="22">
        <v>2015</v>
      </c>
      <c r="C372" s="2" t="s">
        <v>22</v>
      </c>
      <c r="D372" s="2" t="s">
        <v>1257</v>
      </c>
      <c r="E372" s="2">
        <v>3</v>
      </c>
      <c r="F372" s="2">
        <v>3</v>
      </c>
      <c r="G372" s="2" t="s">
        <v>1026</v>
      </c>
      <c r="H372" s="3" t="s">
        <v>1027</v>
      </c>
      <c r="I372" s="3" t="s">
        <v>20</v>
      </c>
      <c r="J372" s="2" t="str">
        <f t="shared" si="794"/>
        <v>2018/2020/-/-/-</v>
      </c>
      <c r="K372" s="2" t="str">
        <f t="shared" si="795"/>
        <v>2028/2029/-/-/-</v>
      </c>
      <c r="L372" s="4"/>
      <c r="M372" s="2">
        <v>2018</v>
      </c>
      <c r="N372" s="2" t="str">
        <f t="shared" si="797"/>
        <v>93/90/-/-</v>
      </c>
      <c r="O372" s="2" t="s">
        <v>1026</v>
      </c>
      <c r="P372" s="2" t="s">
        <v>1025</v>
      </c>
      <c r="Q372" s="3"/>
      <c r="S372" s="6">
        <f t="shared" si="790"/>
        <v>0</v>
      </c>
      <c r="T372" s="7">
        <f t="shared" si="791"/>
        <v>0</v>
      </c>
      <c r="U372" s="3">
        <v>93</v>
      </c>
      <c r="V372">
        <v>2018</v>
      </c>
      <c r="W372">
        <v>2028</v>
      </c>
      <c r="X372">
        <v>90</v>
      </c>
      <c r="Y372">
        <v>2020</v>
      </c>
      <c r="Z372">
        <v>2029</v>
      </c>
      <c r="AA372" t="s">
        <v>243</v>
      </c>
      <c r="AD372" s="2"/>
      <c r="AI372">
        <f>VLOOKUP(C372,Koordinaten!$A:$C,2,FALSE)</f>
        <v>12.4853384</v>
      </c>
      <c r="AJ372">
        <f>VLOOKUP(C372,Koordinaten!$A:$C,3,FALSE)</f>
        <v>41.894801999999999</v>
      </c>
      <c r="AK372">
        <f>IF(ISBLANK($D372),VLOOKUP(C372,Koordinaten!$A:$C,2,FALSE),VLOOKUP($D372,Koordinaten!$F:$H,2,FALSE))</f>
        <v>11.2555757</v>
      </c>
      <c r="AL372">
        <f>IF(ISBLANK($D372),VLOOKUP(C372,Koordinaten!$A:$C,3,FALSE),VLOOKUP($D372,Koordinaten!$F:$H,3,FALSE))</f>
        <v>43.769871199999997</v>
      </c>
      <c r="AM372" t="str">
        <f t="shared" si="792"/>
        <v>41,894802;12,4853384</v>
      </c>
      <c r="AN372" t="str">
        <f t="shared" si="793"/>
        <v>43,7698712;11,2555757</v>
      </c>
      <c r="AO372">
        <f t="shared" si="796"/>
        <v>2028</v>
      </c>
      <c r="AP372" s="50">
        <v>44066</v>
      </c>
      <c r="AQ372" t="s">
        <v>1452</v>
      </c>
    </row>
    <row r="373" spans="1:43" x14ac:dyDescent="0.15">
      <c r="A373" s="2" t="s">
        <v>42</v>
      </c>
      <c r="B373" s="22">
        <v>2012</v>
      </c>
      <c r="C373" s="2" t="s">
        <v>22</v>
      </c>
      <c r="D373" s="2" t="s">
        <v>1257</v>
      </c>
      <c r="E373" s="2">
        <v>3</v>
      </c>
      <c r="F373" s="2"/>
      <c r="G373" s="2" t="s">
        <v>1026</v>
      </c>
      <c r="H373" s="3" t="s">
        <v>1028</v>
      </c>
      <c r="I373" s="3" t="s">
        <v>199</v>
      </c>
      <c r="J373" s="2" t="str">
        <f t="shared" si="794"/>
        <v>2017/2018/-/-/-</v>
      </c>
      <c r="K373" s="2" t="str">
        <f t="shared" si="795"/>
        <v>2026/2028/-/-/-</v>
      </c>
      <c r="L373" s="4"/>
      <c r="M373" s="2">
        <v>2018</v>
      </c>
      <c r="N373" s="2" t="str">
        <f t="shared" si="797"/>
        <v>92/91/-/-</v>
      </c>
      <c r="O373" s="2" t="s">
        <v>1026</v>
      </c>
      <c r="P373" s="2" t="s">
        <v>1025</v>
      </c>
      <c r="Q373" s="3"/>
      <c r="S373" s="6">
        <f t="shared" si="790"/>
        <v>0</v>
      </c>
      <c r="T373" s="7">
        <f t="shared" si="791"/>
        <v>0</v>
      </c>
      <c r="U373" s="3">
        <v>92</v>
      </c>
      <c r="V373">
        <v>2017</v>
      </c>
      <c r="W373">
        <v>2026</v>
      </c>
      <c r="X373">
        <v>91</v>
      </c>
      <c r="Y373">
        <v>2018</v>
      </c>
      <c r="Z373">
        <v>2028</v>
      </c>
      <c r="AA373" t="s">
        <v>243</v>
      </c>
      <c r="AD373" s="2"/>
      <c r="AI373">
        <f>VLOOKUP(C373,Koordinaten!$A:$C,2,FALSE)</f>
        <v>12.4853384</v>
      </c>
      <c r="AJ373">
        <f>VLOOKUP(C373,Koordinaten!$A:$C,3,FALSE)</f>
        <v>41.894801999999999</v>
      </c>
      <c r="AK373">
        <f>IF(ISBLANK($D373),VLOOKUP(C373,Koordinaten!$A:$C,2,FALSE),VLOOKUP($D373,Koordinaten!$F:$H,2,FALSE))</f>
        <v>11.2555757</v>
      </c>
      <c r="AL373">
        <f>IF(ISBLANK($D373),VLOOKUP(C373,Koordinaten!$A:$C,3,FALSE),VLOOKUP($D373,Koordinaten!$F:$H,3,FALSE))</f>
        <v>43.769871199999997</v>
      </c>
      <c r="AM373" t="str">
        <f t="shared" si="792"/>
        <v>41,894802;12,4853384</v>
      </c>
      <c r="AN373" t="str">
        <f t="shared" si="793"/>
        <v>43,7698712;11,2555757</v>
      </c>
      <c r="AO373">
        <f t="shared" si="796"/>
        <v>2026</v>
      </c>
    </row>
    <row r="374" spans="1:43" x14ac:dyDescent="0.15">
      <c r="A374" s="2" t="s">
        <v>42</v>
      </c>
      <c r="B374" s="22">
        <v>2015</v>
      </c>
      <c r="C374" s="2" t="s">
        <v>17</v>
      </c>
      <c r="D374" s="2" t="s">
        <v>1280</v>
      </c>
      <c r="E374" s="2">
        <v>1</v>
      </c>
      <c r="F374" s="2">
        <v>1</v>
      </c>
      <c r="G374" s="2" t="s">
        <v>103</v>
      </c>
      <c r="H374" s="3" t="s">
        <v>989</v>
      </c>
      <c r="I374" s="3" t="s">
        <v>20</v>
      </c>
      <c r="J374" s="2" t="str">
        <f t="shared" si="794"/>
        <v>2022/2018/-/-/-</v>
      </c>
      <c r="K374" s="2" t="str">
        <f t="shared" si="795"/>
        <v>2035/2030/-/-/-</v>
      </c>
      <c r="L374" s="4"/>
      <c r="M374" s="2">
        <v>2018</v>
      </c>
      <c r="N374" s="2" t="str">
        <f t="shared" si="797"/>
        <v>94/94/(93-95)/-</v>
      </c>
      <c r="O374" s="2" t="s">
        <v>103</v>
      </c>
      <c r="P374" s="2" t="s">
        <v>963</v>
      </c>
      <c r="Q374" s="3"/>
      <c r="S374" s="6">
        <f t="shared" si="790"/>
        <v>0</v>
      </c>
      <c r="T374" s="7">
        <f t="shared" si="791"/>
        <v>0</v>
      </c>
      <c r="U374" s="3">
        <v>94</v>
      </c>
      <c r="V374">
        <v>2022</v>
      </c>
      <c r="W374">
        <v>2035</v>
      </c>
      <c r="X374">
        <v>94</v>
      </c>
      <c r="Y374">
        <v>2018</v>
      </c>
      <c r="Z374">
        <v>2030</v>
      </c>
      <c r="AA374" t="s">
        <v>1118</v>
      </c>
      <c r="AD374" s="2"/>
      <c r="AI374">
        <f>VLOOKUP(C374,Koordinaten!$A:$C,2,FALSE)</f>
        <v>2.3514615999999999</v>
      </c>
      <c r="AJ374">
        <f>VLOOKUP(C374,Koordinaten!$A:$C,3,FALSE)</f>
        <v>48.856696900000003</v>
      </c>
      <c r="AK374">
        <f>IF(ISBLANK($D374),VLOOKUP(C374,Koordinaten!$A:$C,2,FALSE),VLOOKUP($D374,Koordinaten!$F:$H,2,FALSE))</f>
        <v>5.4455299999999998</v>
      </c>
      <c r="AL374">
        <f>IF(ISBLANK($D374),VLOOKUP(C374,Koordinaten!$A:$C,3,FALSE),VLOOKUP($D374,Koordinaten!$F:$H,3,FALSE))</f>
        <v>43.527700000000003</v>
      </c>
      <c r="AM374" t="str">
        <f t="shared" si="792"/>
        <v>48,8566969;2,3514616</v>
      </c>
      <c r="AN374" t="str">
        <f t="shared" si="793"/>
        <v>43,5277;5,44553</v>
      </c>
      <c r="AO374">
        <f t="shared" si="796"/>
        <v>2030</v>
      </c>
      <c r="AP374" s="50">
        <v>44066</v>
      </c>
      <c r="AQ374">
        <v>11</v>
      </c>
    </row>
    <row r="375" spans="1:43" x14ac:dyDescent="0.15">
      <c r="A375" s="2" t="s">
        <v>30</v>
      </c>
      <c r="B375" s="22">
        <v>2014</v>
      </c>
      <c r="C375" s="2" t="s">
        <v>17</v>
      </c>
      <c r="D375" s="2" t="s">
        <v>1280</v>
      </c>
      <c r="E375" s="2">
        <v>1</v>
      </c>
      <c r="F375" s="2">
        <v>1</v>
      </c>
      <c r="G375" s="2" t="s">
        <v>103</v>
      </c>
      <c r="H375" s="3" t="s">
        <v>988</v>
      </c>
      <c r="I375" s="3" t="s">
        <v>46</v>
      </c>
      <c r="J375" s="2" t="str">
        <f t="shared" si="794"/>
        <v>2015/2017/2019/-/-</v>
      </c>
      <c r="K375" s="2" t="str">
        <f t="shared" si="795"/>
        <v>2025/2018/2027/-/-</v>
      </c>
      <c r="L375" s="4"/>
      <c r="M375" s="2">
        <v>2018</v>
      </c>
      <c r="N375" s="2" t="str">
        <f t="shared" si="797"/>
        <v>90+/92/93/-</v>
      </c>
      <c r="O375" s="2" t="s">
        <v>103</v>
      </c>
      <c r="P375" s="2" t="s">
        <v>963</v>
      </c>
      <c r="Q375" s="3"/>
      <c r="S375" s="6">
        <f t="shared" si="790"/>
        <v>0</v>
      </c>
      <c r="T375" s="7">
        <f t="shared" si="791"/>
        <v>0</v>
      </c>
      <c r="U375" s="3" t="s">
        <v>1089</v>
      </c>
      <c r="V375">
        <v>2015</v>
      </c>
      <c r="W375">
        <v>2025</v>
      </c>
      <c r="X375">
        <v>92</v>
      </c>
      <c r="Y375">
        <v>2017</v>
      </c>
      <c r="Z375">
        <v>2018</v>
      </c>
      <c r="AA375">
        <v>93</v>
      </c>
      <c r="AB375">
        <v>2019</v>
      </c>
      <c r="AC375">
        <v>2027</v>
      </c>
      <c r="AD375" s="2"/>
      <c r="AI375">
        <f>VLOOKUP(C375,Koordinaten!$A:$C,2,FALSE)</f>
        <v>2.3514615999999999</v>
      </c>
      <c r="AJ375">
        <f>VLOOKUP(C375,Koordinaten!$A:$C,3,FALSE)</f>
        <v>48.856696900000003</v>
      </c>
      <c r="AK375">
        <f>IF(ISBLANK($D375),VLOOKUP(C375,Koordinaten!$A:$C,2,FALSE),VLOOKUP($D375,Koordinaten!$F:$H,2,FALSE))</f>
        <v>5.4455299999999998</v>
      </c>
      <c r="AL375">
        <f>IF(ISBLANK($D375),VLOOKUP(C375,Koordinaten!$A:$C,3,FALSE),VLOOKUP($D375,Koordinaten!$F:$H,3,FALSE))</f>
        <v>43.527700000000003</v>
      </c>
      <c r="AM375" t="str">
        <f t="shared" si="792"/>
        <v>48,8566969;2,3514616</v>
      </c>
      <c r="AN375" t="str">
        <f t="shared" si="793"/>
        <v>43,5277;5,44553</v>
      </c>
      <c r="AO375">
        <f t="shared" si="796"/>
        <v>2018</v>
      </c>
      <c r="AP375" s="50">
        <v>44065</v>
      </c>
      <c r="AQ375">
        <v>3</v>
      </c>
    </row>
    <row r="376" spans="1:43" x14ac:dyDescent="0.15">
      <c r="A376" s="2" t="s">
        <v>30</v>
      </c>
      <c r="B376" s="22">
        <v>2017</v>
      </c>
      <c r="C376" s="2" t="s">
        <v>17</v>
      </c>
      <c r="D376" s="2" t="s">
        <v>1280</v>
      </c>
      <c r="E376" s="2">
        <v>1</v>
      </c>
      <c r="F376" s="2">
        <v>1</v>
      </c>
      <c r="G376" s="2" t="s">
        <v>103</v>
      </c>
      <c r="H376" s="3" t="s">
        <v>987</v>
      </c>
      <c r="I376" s="3" t="s">
        <v>46</v>
      </c>
      <c r="J376" s="2" t="str">
        <f t="shared" si="794"/>
        <v>2018/2018/2022/-/-</v>
      </c>
      <c r="K376" s="2" t="str">
        <f t="shared" si="795"/>
        <v>2022/2020/2028/-/-</v>
      </c>
      <c r="L376" s="4"/>
      <c r="M376" s="2">
        <v>2018</v>
      </c>
      <c r="N376" s="2" t="str">
        <f t="shared" si="797"/>
        <v>90/92/92/-</v>
      </c>
      <c r="O376" s="2" t="s">
        <v>103</v>
      </c>
      <c r="P376" s="2" t="s">
        <v>963</v>
      </c>
      <c r="Q376" s="3"/>
      <c r="S376" s="6">
        <f t="shared" si="790"/>
        <v>0</v>
      </c>
      <c r="T376" s="7">
        <f t="shared" si="791"/>
        <v>0</v>
      </c>
      <c r="U376" s="3">
        <v>90</v>
      </c>
      <c r="V376">
        <v>2018</v>
      </c>
      <c r="W376">
        <v>2022</v>
      </c>
      <c r="X376">
        <v>92</v>
      </c>
      <c r="Y376">
        <v>2018</v>
      </c>
      <c r="Z376">
        <v>2020</v>
      </c>
      <c r="AA376">
        <v>92</v>
      </c>
      <c r="AB376">
        <v>2022</v>
      </c>
      <c r="AC376">
        <v>2028</v>
      </c>
      <c r="AD376" s="2"/>
      <c r="AI376">
        <f>VLOOKUP(C376,Koordinaten!$A:$C,2,FALSE)</f>
        <v>2.3514615999999999</v>
      </c>
      <c r="AJ376">
        <f>VLOOKUP(C376,Koordinaten!$A:$C,3,FALSE)</f>
        <v>48.856696900000003</v>
      </c>
      <c r="AK376">
        <f>IF(ISBLANK($D376),VLOOKUP(C376,Koordinaten!$A:$C,2,FALSE),VLOOKUP($D376,Koordinaten!$F:$H,2,FALSE))</f>
        <v>5.4455299999999998</v>
      </c>
      <c r="AL376">
        <f>IF(ISBLANK($D376),VLOOKUP(C376,Koordinaten!$A:$C,3,FALSE),VLOOKUP($D376,Koordinaten!$F:$H,3,FALSE))</f>
        <v>43.527700000000003</v>
      </c>
      <c r="AM376" t="str">
        <f t="shared" si="792"/>
        <v>48,8566969;2,3514616</v>
      </c>
      <c r="AN376" t="str">
        <f t="shared" si="793"/>
        <v>43,5277;5,44553</v>
      </c>
      <c r="AO376">
        <f t="shared" si="796"/>
        <v>2020</v>
      </c>
      <c r="AP376" s="50">
        <v>44065</v>
      </c>
      <c r="AQ376">
        <v>2</v>
      </c>
    </row>
    <row r="377" spans="1:43" ht="24" x14ac:dyDescent="0.15">
      <c r="A377" s="2" t="s">
        <v>42</v>
      </c>
      <c r="B377" s="22">
        <v>2016</v>
      </c>
      <c r="C377" s="2" t="s">
        <v>17</v>
      </c>
      <c r="D377" s="2" t="s">
        <v>1280</v>
      </c>
      <c r="E377" s="2">
        <v>6</v>
      </c>
      <c r="F377" s="2">
        <v>5</v>
      </c>
      <c r="G377" s="2" t="s">
        <v>1090</v>
      </c>
      <c r="H377" s="3" t="s">
        <v>863</v>
      </c>
      <c r="I377" s="3" t="s">
        <v>20</v>
      </c>
      <c r="J377" s="2" t="str">
        <f t="shared" si="794"/>
        <v>2018/2019/2022/-/-</v>
      </c>
      <c r="K377" s="2" t="str">
        <f t="shared" si="795"/>
        <v>2030/2030/2029/-/-</v>
      </c>
      <c r="L377" s="4"/>
      <c r="M377" s="2">
        <v>2018</v>
      </c>
      <c r="N377" s="2" t="str">
        <f t="shared" si="797"/>
        <v>94/92/91/-</v>
      </c>
      <c r="O377" s="2" t="s">
        <v>980</v>
      </c>
      <c r="P377" s="2" t="s">
        <v>963</v>
      </c>
      <c r="Q377" s="3"/>
      <c r="S377" s="6">
        <f t="shared" si="790"/>
        <v>0</v>
      </c>
      <c r="T377" s="7">
        <f t="shared" si="791"/>
        <v>0</v>
      </c>
      <c r="U377" s="3">
        <v>94</v>
      </c>
      <c r="V377">
        <v>2018</v>
      </c>
      <c r="W377">
        <v>2030</v>
      </c>
      <c r="X377">
        <v>92</v>
      </c>
      <c r="Y377">
        <v>2019</v>
      </c>
      <c r="Z377">
        <v>2030</v>
      </c>
      <c r="AA377">
        <v>91</v>
      </c>
      <c r="AB377">
        <v>2022</v>
      </c>
      <c r="AC377">
        <v>2029</v>
      </c>
      <c r="AD377" s="2"/>
      <c r="AI377">
        <f>VLOOKUP(C377,Koordinaten!$A:$C,2,FALSE)</f>
        <v>2.3514615999999999</v>
      </c>
      <c r="AJ377">
        <f>VLOOKUP(C377,Koordinaten!$A:$C,3,FALSE)</f>
        <v>48.856696900000003</v>
      </c>
      <c r="AK377">
        <f>IF(ISBLANK($D377),VLOOKUP(C377,Koordinaten!$A:$C,2,FALSE),VLOOKUP($D377,Koordinaten!$F:$H,2,FALSE))</f>
        <v>5.4455299999999998</v>
      </c>
      <c r="AL377">
        <f>IF(ISBLANK($D377),VLOOKUP(C377,Koordinaten!$A:$C,3,FALSE),VLOOKUP($D377,Koordinaten!$F:$H,3,FALSE))</f>
        <v>43.527700000000003</v>
      </c>
      <c r="AM377" t="str">
        <f t="shared" si="792"/>
        <v>48,8566969;2,3514616</v>
      </c>
      <c r="AN377" t="str">
        <f t="shared" si="793"/>
        <v>43,5277;5,44553</v>
      </c>
      <c r="AO377">
        <f t="shared" si="796"/>
        <v>2029</v>
      </c>
      <c r="AP377" s="50">
        <v>44066</v>
      </c>
      <c r="AQ377" t="s">
        <v>1437</v>
      </c>
    </row>
    <row r="378" spans="1:43" ht="24" x14ac:dyDescent="0.15">
      <c r="A378" s="2" t="s">
        <v>42</v>
      </c>
      <c r="B378" s="22">
        <v>2016</v>
      </c>
      <c r="C378" s="2" t="s">
        <v>17</v>
      </c>
      <c r="D378" s="2" t="s">
        <v>1280</v>
      </c>
      <c r="E378" s="2">
        <v>2</v>
      </c>
      <c r="F378" s="2">
        <v>2</v>
      </c>
      <c r="G378" s="2" t="s">
        <v>979</v>
      </c>
      <c r="H378" s="3" t="s">
        <v>863</v>
      </c>
      <c r="I378" s="3" t="s">
        <v>20</v>
      </c>
      <c r="J378" s="2" t="str">
        <f t="shared" si="794"/>
        <v>2018/2020/2020/-/-</v>
      </c>
      <c r="K378" s="2" t="str">
        <f t="shared" si="795"/>
        <v>2030/2030/2026/-/-</v>
      </c>
      <c r="L378" s="4"/>
      <c r="M378" s="2">
        <v>2018</v>
      </c>
      <c r="N378" s="2" t="str">
        <f t="shared" si="797"/>
        <v>93 (Cuvee tradition)/92/93/-</v>
      </c>
      <c r="O378" s="2" t="s">
        <v>979</v>
      </c>
      <c r="P378" s="2" t="s">
        <v>963</v>
      </c>
      <c r="S378" s="6">
        <f t="shared" si="790"/>
        <v>0</v>
      </c>
      <c r="T378" s="7">
        <f t="shared" si="791"/>
        <v>0</v>
      </c>
      <c r="U378" s="3" t="s">
        <v>1091</v>
      </c>
      <c r="V378">
        <v>2018</v>
      </c>
      <c r="W378">
        <v>2030</v>
      </c>
      <c r="X378">
        <v>92</v>
      </c>
      <c r="Y378">
        <v>2020</v>
      </c>
      <c r="Z378">
        <v>2030</v>
      </c>
      <c r="AA378">
        <v>93</v>
      </c>
      <c r="AB378">
        <v>2020</v>
      </c>
      <c r="AC378">
        <v>2026</v>
      </c>
      <c r="AD378" s="2"/>
      <c r="AI378">
        <f>VLOOKUP(C378,Koordinaten!$A:$C,2,FALSE)</f>
        <v>2.3514615999999999</v>
      </c>
      <c r="AJ378">
        <f>VLOOKUP(C378,Koordinaten!$A:$C,3,FALSE)</f>
        <v>48.856696900000003</v>
      </c>
      <c r="AK378">
        <f>IF(ISBLANK($D378),VLOOKUP(C378,Koordinaten!$A:$C,2,FALSE),VLOOKUP($D378,Koordinaten!$F:$H,2,FALSE))</f>
        <v>5.4455299999999998</v>
      </c>
      <c r="AL378">
        <f>IF(ISBLANK($D378),VLOOKUP(C378,Koordinaten!$A:$C,3,FALSE),VLOOKUP($D378,Koordinaten!$F:$H,3,FALSE))</f>
        <v>43.527700000000003</v>
      </c>
      <c r="AM378" t="str">
        <f t="shared" si="792"/>
        <v>48,8566969;2,3514616</v>
      </c>
      <c r="AN378" t="str">
        <f t="shared" si="793"/>
        <v>43,5277;5,44553</v>
      </c>
      <c r="AO378">
        <f t="shared" si="796"/>
        <v>2026</v>
      </c>
      <c r="AP378" s="50">
        <v>44066</v>
      </c>
      <c r="AQ378">
        <v>8</v>
      </c>
    </row>
    <row r="379" spans="1:43" x14ac:dyDescent="0.15">
      <c r="A379" s="2" t="s">
        <v>42</v>
      </c>
      <c r="B379" s="22">
        <v>2016</v>
      </c>
      <c r="C379" s="2" t="s">
        <v>17</v>
      </c>
      <c r="D379" s="2" t="s">
        <v>1280</v>
      </c>
      <c r="E379" s="2">
        <v>3</v>
      </c>
      <c r="F379" s="2">
        <v>3</v>
      </c>
      <c r="G379" s="2" t="s">
        <v>979</v>
      </c>
      <c r="H379" s="3" t="s">
        <v>1044</v>
      </c>
      <c r="I379" s="3" t="s">
        <v>20</v>
      </c>
      <c r="J379" s="2" t="str">
        <f t="shared" si="794"/>
        <v>2018/2022/-/-/-</v>
      </c>
      <c r="K379" s="2" t="str">
        <f t="shared" si="795"/>
        <v>2035/2036/-/-/-</v>
      </c>
      <c r="L379" s="4"/>
      <c r="M379" s="2">
        <v>2018</v>
      </c>
      <c r="N379" s="2" t="str">
        <f t="shared" si="797"/>
        <v>96/94/(93-95)/-</v>
      </c>
      <c r="O379" s="2" t="s">
        <v>979</v>
      </c>
      <c r="P379" s="2" t="s">
        <v>963</v>
      </c>
      <c r="S379" s="6">
        <f t="shared" si="790"/>
        <v>0</v>
      </c>
      <c r="T379" s="7">
        <f t="shared" si="791"/>
        <v>0</v>
      </c>
      <c r="U379" s="3">
        <v>96</v>
      </c>
      <c r="V379">
        <v>2018</v>
      </c>
      <c r="W379">
        <v>2035</v>
      </c>
      <c r="X379">
        <v>94</v>
      </c>
      <c r="Y379">
        <v>2022</v>
      </c>
      <c r="Z379">
        <v>2036</v>
      </c>
      <c r="AA379" t="s">
        <v>1118</v>
      </c>
      <c r="AD379" s="2"/>
      <c r="AI379">
        <f>VLOOKUP(C379,Koordinaten!$A:$C,2,FALSE)</f>
        <v>2.3514615999999999</v>
      </c>
      <c r="AJ379">
        <f>VLOOKUP(C379,Koordinaten!$A:$C,3,FALSE)</f>
        <v>48.856696900000003</v>
      </c>
      <c r="AK379">
        <f>IF(ISBLANK($D379),VLOOKUP(C379,Koordinaten!$A:$C,2,FALSE),VLOOKUP($D379,Koordinaten!$F:$H,2,FALSE))</f>
        <v>5.4455299999999998</v>
      </c>
      <c r="AL379">
        <f>IF(ISBLANK($D379),VLOOKUP(C379,Koordinaten!$A:$C,3,FALSE),VLOOKUP($D379,Koordinaten!$F:$H,3,FALSE))</f>
        <v>43.527700000000003</v>
      </c>
      <c r="AM379" t="str">
        <f t="shared" si="792"/>
        <v>48,8566969;2,3514616</v>
      </c>
      <c r="AN379" t="str">
        <f t="shared" si="793"/>
        <v>43,5277;5,44553</v>
      </c>
      <c r="AO379">
        <f t="shared" si="796"/>
        <v>2035</v>
      </c>
      <c r="AP379" s="50">
        <v>44066</v>
      </c>
      <c r="AQ379">
        <v>14</v>
      </c>
    </row>
    <row r="380" spans="1:43" x14ac:dyDescent="0.15">
      <c r="A380" s="2" t="s">
        <v>42</v>
      </c>
      <c r="B380" s="22">
        <v>2015</v>
      </c>
      <c r="C380" s="2" t="s">
        <v>17</v>
      </c>
      <c r="D380" s="2" t="s">
        <v>1280</v>
      </c>
      <c r="E380" s="2">
        <v>6</v>
      </c>
      <c r="F380" s="2"/>
      <c r="G380" s="3" t="s">
        <v>1042</v>
      </c>
      <c r="H380" s="3" t="s">
        <v>863</v>
      </c>
      <c r="I380" s="3" t="s">
        <v>20</v>
      </c>
      <c r="J380" s="2" t="str">
        <f t="shared" si="794"/>
        <v>-/2018/-/-/-</v>
      </c>
      <c r="K380" s="2" t="str">
        <f t="shared" si="795"/>
        <v>-/2025/-/-/-</v>
      </c>
      <c r="L380" s="4"/>
      <c r="M380" s="2">
        <v>2018</v>
      </c>
      <c r="N380" s="2" t="str">
        <f t="shared" si="797"/>
        <v>(87-89)/91/-/-</v>
      </c>
      <c r="O380" s="2" t="s">
        <v>978</v>
      </c>
      <c r="P380" s="2" t="s">
        <v>963</v>
      </c>
      <c r="S380" s="6">
        <f t="shared" si="790"/>
        <v>0</v>
      </c>
      <c r="T380" s="7">
        <f t="shared" si="791"/>
        <v>0</v>
      </c>
      <c r="U380" s="3" t="s">
        <v>1092</v>
      </c>
      <c r="X380">
        <v>91</v>
      </c>
      <c r="Y380">
        <v>2018</v>
      </c>
      <c r="Z380">
        <v>2025</v>
      </c>
      <c r="AA380" t="s">
        <v>243</v>
      </c>
      <c r="AD380" s="2"/>
      <c r="AI380">
        <f>VLOOKUP(C380,Koordinaten!$A:$C,2,FALSE)</f>
        <v>2.3514615999999999</v>
      </c>
      <c r="AJ380">
        <f>VLOOKUP(C380,Koordinaten!$A:$C,3,FALSE)</f>
        <v>48.856696900000003</v>
      </c>
      <c r="AK380">
        <f>IF(ISBLANK($D380),VLOOKUP(C380,Koordinaten!$A:$C,2,FALSE),VLOOKUP($D380,Koordinaten!$F:$H,2,FALSE))</f>
        <v>5.4455299999999998</v>
      </c>
      <c r="AL380">
        <f>IF(ISBLANK($D380),VLOOKUP(C380,Koordinaten!$A:$C,3,FALSE),VLOOKUP($D380,Koordinaten!$F:$H,3,FALSE))</f>
        <v>43.527700000000003</v>
      </c>
      <c r="AM380" t="str">
        <f t="shared" si="792"/>
        <v>48,8566969;2,3514616</v>
      </c>
      <c r="AN380" t="str">
        <f t="shared" si="793"/>
        <v>43,5277;5,44553</v>
      </c>
      <c r="AO380">
        <f t="shared" si="796"/>
        <v>2025</v>
      </c>
      <c r="AP380" s="50">
        <v>44066</v>
      </c>
      <c r="AQ380">
        <v>13</v>
      </c>
    </row>
    <row r="381" spans="1:43" x14ac:dyDescent="0.15">
      <c r="A381" s="2" t="s">
        <v>42</v>
      </c>
      <c r="B381" s="22">
        <v>2015</v>
      </c>
      <c r="C381" s="2" t="s">
        <v>17</v>
      </c>
      <c r="D381" s="2" t="s">
        <v>1280</v>
      </c>
      <c r="E381" s="2">
        <v>3</v>
      </c>
      <c r="F381" s="2"/>
      <c r="G381" s="2" t="s">
        <v>978</v>
      </c>
      <c r="H381" s="3" t="s">
        <v>1041</v>
      </c>
      <c r="I381" s="3" t="s">
        <v>20</v>
      </c>
      <c r="J381" s="2" t="str">
        <f t="shared" si="794"/>
        <v>2016/-/-/-/-</v>
      </c>
      <c r="K381" s="2" t="str">
        <f t="shared" si="795"/>
        <v>2025/-/-/-/-</v>
      </c>
      <c r="L381" s="4"/>
      <c r="M381" s="2">
        <v>2018</v>
      </c>
      <c r="N381" s="2" t="str">
        <f t="shared" si="797"/>
        <v>(88-90)/-/-/CT90</v>
      </c>
      <c r="O381" s="2" t="s">
        <v>978</v>
      </c>
      <c r="P381" s="2" t="s">
        <v>963</v>
      </c>
      <c r="S381" s="6">
        <f t="shared" si="790"/>
        <v>0</v>
      </c>
      <c r="T381" s="7">
        <f t="shared" si="791"/>
        <v>0</v>
      </c>
      <c r="U381" s="3" t="s">
        <v>1093</v>
      </c>
      <c r="V381">
        <v>2016</v>
      </c>
      <c r="W381">
        <v>2025</v>
      </c>
      <c r="X381" t="s">
        <v>243</v>
      </c>
      <c r="AA381" t="s">
        <v>243</v>
      </c>
      <c r="AD381" s="2" t="s">
        <v>995</v>
      </c>
      <c r="AI381">
        <f>VLOOKUP(C381,Koordinaten!$A:$C,2,FALSE)</f>
        <v>2.3514615999999999</v>
      </c>
      <c r="AJ381">
        <f>VLOOKUP(C381,Koordinaten!$A:$C,3,FALSE)</f>
        <v>48.856696900000003</v>
      </c>
      <c r="AK381">
        <f>IF(ISBLANK($D381),VLOOKUP(C381,Koordinaten!$A:$C,2,FALSE),VLOOKUP($D381,Koordinaten!$F:$H,2,FALSE))</f>
        <v>5.4455299999999998</v>
      </c>
      <c r="AL381">
        <f>IF(ISBLANK($D381),VLOOKUP(C381,Koordinaten!$A:$C,3,FALSE),VLOOKUP($D381,Koordinaten!$F:$H,3,FALSE))</f>
        <v>43.527700000000003</v>
      </c>
      <c r="AM381" t="str">
        <f t="shared" si="792"/>
        <v>48,8566969;2,3514616</v>
      </c>
      <c r="AN381" t="str">
        <f t="shared" si="793"/>
        <v>43,5277;5,44553</v>
      </c>
      <c r="AO381">
        <f t="shared" si="796"/>
        <v>2025</v>
      </c>
      <c r="AP381" s="50"/>
    </row>
    <row r="382" spans="1:43" x14ac:dyDescent="0.15">
      <c r="A382" s="2" t="s">
        <v>42</v>
      </c>
      <c r="B382" s="22">
        <v>2012</v>
      </c>
      <c r="C382" s="2" t="s">
        <v>17</v>
      </c>
      <c r="D382" s="2" t="s">
        <v>1280</v>
      </c>
      <c r="E382" s="2">
        <v>1</v>
      </c>
      <c r="F382" s="2"/>
      <c r="G382" s="2" t="s">
        <v>977</v>
      </c>
      <c r="H382" s="3" t="s">
        <v>977</v>
      </c>
      <c r="I382" s="3" t="s">
        <v>20</v>
      </c>
      <c r="J382" s="2" t="str">
        <f t="shared" si="794"/>
        <v>-/-/-/-/-</v>
      </c>
      <c r="K382" s="2" t="str">
        <f t="shared" si="795"/>
        <v>-/-/-/-/-</v>
      </c>
      <c r="L382" s="4"/>
      <c r="M382" s="2">
        <v>2018</v>
      </c>
      <c r="N382" s="2" t="str">
        <f t="shared" si="797"/>
        <v>-/-/-/-</v>
      </c>
      <c r="O382" s="2" t="s">
        <v>977</v>
      </c>
      <c r="P382" s="2" t="s">
        <v>963</v>
      </c>
      <c r="S382" s="6">
        <f t="shared" si="790"/>
        <v>0</v>
      </c>
      <c r="T382" s="7">
        <f t="shared" si="791"/>
        <v>0</v>
      </c>
      <c r="U382" s="3" t="s">
        <v>243</v>
      </c>
      <c r="X382" t="s">
        <v>243</v>
      </c>
      <c r="AA382" t="s">
        <v>243</v>
      </c>
      <c r="AD382" s="2"/>
      <c r="AI382">
        <f>VLOOKUP(C382,Koordinaten!$A:$C,2,FALSE)</f>
        <v>2.3514615999999999</v>
      </c>
      <c r="AJ382">
        <f>VLOOKUP(C382,Koordinaten!$A:$C,3,FALSE)</f>
        <v>48.856696900000003</v>
      </c>
      <c r="AK382">
        <f>IF(ISBLANK($D382),VLOOKUP(C382,Koordinaten!$A:$C,2,FALSE),VLOOKUP($D382,Koordinaten!$F:$H,2,FALSE))</f>
        <v>5.4455299999999998</v>
      </c>
      <c r="AL382">
        <f>IF(ISBLANK($D382),VLOOKUP(C382,Koordinaten!$A:$C,3,FALSE),VLOOKUP($D382,Koordinaten!$F:$H,3,FALSE))</f>
        <v>43.527700000000003</v>
      </c>
      <c r="AM382" t="str">
        <f t="shared" si="792"/>
        <v>48,8566969;2,3514616</v>
      </c>
      <c r="AN382" t="str">
        <f t="shared" si="793"/>
        <v>43,5277;5,44553</v>
      </c>
      <c r="AO382">
        <f t="shared" si="796"/>
        <v>9999</v>
      </c>
    </row>
    <row r="383" spans="1:43" x14ac:dyDescent="0.15">
      <c r="A383" s="2" t="s">
        <v>42</v>
      </c>
      <c r="B383" s="22">
        <v>2012</v>
      </c>
      <c r="C383" s="2" t="s">
        <v>17</v>
      </c>
      <c r="D383" s="2" t="s">
        <v>1280</v>
      </c>
      <c r="E383" s="2">
        <v>2</v>
      </c>
      <c r="F383" s="2"/>
      <c r="G383" s="2" t="s">
        <v>977</v>
      </c>
      <c r="H383" s="3" t="s">
        <v>982</v>
      </c>
      <c r="I383" s="3" t="s">
        <v>984</v>
      </c>
      <c r="J383" s="2" t="str">
        <f t="shared" si="794"/>
        <v>-/-/-/-/-</v>
      </c>
      <c r="K383" s="2" t="str">
        <f t="shared" si="795"/>
        <v>-/-/-/-/-</v>
      </c>
      <c r="L383" s="4"/>
      <c r="M383" s="2">
        <v>2018</v>
      </c>
      <c r="N383" s="2" t="str">
        <f t="shared" si="797"/>
        <v>-/-/-/-</v>
      </c>
      <c r="O383" s="2" t="s">
        <v>977</v>
      </c>
      <c r="P383" s="2" t="s">
        <v>963</v>
      </c>
      <c r="S383" s="6">
        <f t="shared" si="790"/>
        <v>0</v>
      </c>
      <c r="T383" s="7">
        <f t="shared" si="791"/>
        <v>0</v>
      </c>
      <c r="U383" s="3" t="s">
        <v>243</v>
      </c>
      <c r="X383" t="s">
        <v>243</v>
      </c>
      <c r="AA383" t="s">
        <v>243</v>
      </c>
      <c r="AD383" s="2"/>
      <c r="AI383">
        <f>VLOOKUP(C383,Koordinaten!$A:$C,2,FALSE)</f>
        <v>2.3514615999999999</v>
      </c>
      <c r="AJ383">
        <f>VLOOKUP(C383,Koordinaten!$A:$C,3,FALSE)</f>
        <v>48.856696900000003</v>
      </c>
      <c r="AK383">
        <f>IF(ISBLANK($D383),VLOOKUP(C383,Koordinaten!$A:$C,2,FALSE),VLOOKUP($D383,Koordinaten!$F:$H,2,FALSE))</f>
        <v>5.4455299999999998</v>
      </c>
      <c r="AL383">
        <f>IF(ISBLANK($D383),VLOOKUP(C383,Koordinaten!$A:$C,3,FALSE),VLOOKUP($D383,Koordinaten!$F:$H,3,FALSE))</f>
        <v>43.527700000000003</v>
      </c>
      <c r="AM383" t="str">
        <f t="shared" si="792"/>
        <v>48,8566969;2,3514616</v>
      </c>
      <c r="AN383" t="str">
        <f t="shared" si="793"/>
        <v>43,5277;5,44553</v>
      </c>
      <c r="AO383">
        <f t="shared" si="796"/>
        <v>9999</v>
      </c>
    </row>
    <row r="384" spans="1:43" x14ac:dyDescent="0.15">
      <c r="A384" s="2" t="s">
        <v>30</v>
      </c>
      <c r="B384" s="2">
        <v>2015</v>
      </c>
      <c r="C384" s="2" t="s">
        <v>17</v>
      </c>
      <c r="D384" s="2" t="s">
        <v>1280</v>
      </c>
      <c r="E384" s="2">
        <v>3</v>
      </c>
      <c r="F384" s="2"/>
      <c r="G384" s="2" t="s">
        <v>977</v>
      </c>
      <c r="H384" s="3" t="s">
        <v>983</v>
      </c>
      <c r="I384" s="3" t="s">
        <v>46</v>
      </c>
      <c r="J384" s="2" t="str">
        <f t="shared" si="794"/>
        <v>-/-/-/-/-</v>
      </c>
      <c r="K384" s="2" t="str">
        <f t="shared" si="795"/>
        <v>-/-/-/-/-</v>
      </c>
      <c r="L384" s="4"/>
      <c r="M384" s="2">
        <v>2018</v>
      </c>
      <c r="N384" s="2" t="str">
        <f t="shared" si="797"/>
        <v>-/-/-/-</v>
      </c>
      <c r="O384" s="2" t="s">
        <v>977</v>
      </c>
      <c r="P384" s="2" t="s">
        <v>963</v>
      </c>
      <c r="S384" s="6">
        <f t="shared" si="790"/>
        <v>0</v>
      </c>
      <c r="T384" s="7">
        <f t="shared" si="791"/>
        <v>0</v>
      </c>
      <c r="U384" s="3" t="s">
        <v>243</v>
      </c>
      <c r="X384" t="s">
        <v>243</v>
      </c>
      <c r="AA384" t="s">
        <v>243</v>
      </c>
      <c r="AD384" s="2"/>
      <c r="AI384">
        <f>VLOOKUP(C384,Koordinaten!$A:$C,2,FALSE)</f>
        <v>2.3514615999999999</v>
      </c>
      <c r="AJ384">
        <f>VLOOKUP(C384,Koordinaten!$A:$C,3,FALSE)</f>
        <v>48.856696900000003</v>
      </c>
      <c r="AK384">
        <f>IF(ISBLANK($D384),VLOOKUP(C384,Koordinaten!$A:$C,2,FALSE),VLOOKUP($D384,Koordinaten!$F:$H,2,FALSE))</f>
        <v>5.4455299999999998</v>
      </c>
      <c r="AL384">
        <f>IF(ISBLANK($D384),VLOOKUP(C384,Koordinaten!$A:$C,3,FALSE),VLOOKUP($D384,Koordinaten!$F:$H,3,FALSE))</f>
        <v>43.527700000000003</v>
      </c>
      <c r="AM384" t="str">
        <f t="shared" si="792"/>
        <v>48,8566969;2,3514616</v>
      </c>
      <c r="AN384" t="str">
        <f t="shared" si="793"/>
        <v>43,5277;5,44553</v>
      </c>
      <c r="AO384">
        <f t="shared" si="796"/>
        <v>9999</v>
      </c>
    </row>
    <row r="385" spans="1:43" x14ac:dyDescent="0.15">
      <c r="A385" s="2" t="s">
        <v>30</v>
      </c>
      <c r="B385" s="2">
        <v>2014</v>
      </c>
      <c r="C385" s="2" t="s">
        <v>17</v>
      </c>
      <c r="D385" s="2" t="s">
        <v>1280</v>
      </c>
      <c r="E385" s="2">
        <v>3</v>
      </c>
      <c r="F385" s="2"/>
      <c r="G385" s="2" t="s">
        <v>977</v>
      </c>
      <c r="H385" s="3" t="s">
        <v>985</v>
      </c>
      <c r="I385" s="3" t="s">
        <v>986</v>
      </c>
      <c r="J385" s="2" t="str">
        <f t="shared" si="794"/>
        <v>-/-/-/-/-</v>
      </c>
      <c r="K385" s="2" t="str">
        <f t="shared" si="795"/>
        <v>-/-/-/-/-</v>
      </c>
      <c r="L385" s="4"/>
      <c r="M385" s="2">
        <v>2018</v>
      </c>
      <c r="N385" s="2" t="str">
        <f t="shared" si="797"/>
        <v>-/-/-/-</v>
      </c>
      <c r="O385" s="2" t="s">
        <v>977</v>
      </c>
      <c r="P385" s="2" t="s">
        <v>963</v>
      </c>
      <c r="S385" s="6">
        <f t="shared" si="790"/>
        <v>0</v>
      </c>
      <c r="T385" s="7">
        <f t="shared" si="791"/>
        <v>0</v>
      </c>
      <c r="U385" s="3" t="s">
        <v>243</v>
      </c>
      <c r="X385" t="s">
        <v>243</v>
      </c>
      <c r="AA385" t="s">
        <v>243</v>
      </c>
      <c r="AD385" s="2"/>
      <c r="AI385">
        <f>VLOOKUP(C385,Koordinaten!$A:$C,2,FALSE)</f>
        <v>2.3514615999999999</v>
      </c>
      <c r="AJ385">
        <f>VLOOKUP(C385,Koordinaten!$A:$C,3,FALSE)</f>
        <v>48.856696900000003</v>
      </c>
      <c r="AK385">
        <f>IF(ISBLANK($D385),VLOOKUP(C385,Koordinaten!$A:$C,2,FALSE),VLOOKUP($D385,Koordinaten!$F:$H,2,FALSE))</f>
        <v>5.4455299999999998</v>
      </c>
      <c r="AL385">
        <f>IF(ISBLANK($D385),VLOOKUP(C385,Koordinaten!$A:$C,3,FALSE),VLOOKUP($D385,Koordinaten!$F:$H,3,FALSE))</f>
        <v>43.527700000000003</v>
      </c>
      <c r="AM385" t="str">
        <f t="shared" si="792"/>
        <v>48,8566969;2,3514616</v>
      </c>
      <c r="AN385" t="str">
        <f t="shared" si="793"/>
        <v>43,5277;5,44553</v>
      </c>
      <c r="AO385">
        <f t="shared" si="796"/>
        <v>9999</v>
      </c>
    </row>
    <row r="386" spans="1:43" x14ac:dyDescent="0.15">
      <c r="A386" s="2" t="s">
        <v>30</v>
      </c>
      <c r="B386" s="22">
        <v>2017</v>
      </c>
      <c r="C386" s="2" t="s">
        <v>17</v>
      </c>
      <c r="D386" s="2" t="s">
        <v>1280</v>
      </c>
      <c r="E386" s="2">
        <v>4</v>
      </c>
      <c r="F386" s="2"/>
      <c r="G386" s="2" t="s">
        <v>973</v>
      </c>
      <c r="H386" s="3" t="s">
        <v>1053</v>
      </c>
      <c r="I386" s="3" t="s">
        <v>46</v>
      </c>
      <c r="J386" s="2" t="str">
        <f t="shared" si="794"/>
        <v>2018/-/-/-/-</v>
      </c>
      <c r="K386" s="2" t="str">
        <f t="shared" si="795"/>
        <v>2019/-/-/-/-</v>
      </c>
      <c r="L386" s="4"/>
      <c r="M386" s="2">
        <v>2018</v>
      </c>
      <c r="N386" s="2" t="str">
        <f t="shared" si="797"/>
        <v>91/-/-/-</v>
      </c>
      <c r="O386" s="2" t="s">
        <v>973</v>
      </c>
      <c r="P386" s="2" t="s">
        <v>963</v>
      </c>
      <c r="S386" s="6">
        <f t="shared" ref="S386:S449" si="798">L386*E386</f>
        <v>0</v>
      </c>
      <c r="T386" s="7">
        <f t="shared" ref="T386:T449" si="799">F386*L386</f>
        <v>0</v>
      </c>
      <c r="U386" s="3">
        <v>91</v>
      </c>
      <c r="V386">
        <v>2018</v>
      </c>
      <c r="W386">
        <v>2019</v>
      </c>
      <c r="X386" t="s">
        <v>243</v>
      </c>
      <c r="AA386" t="s">
        <v>243</v>
      </c>
      <c r="AD386" s="2"/>
      <c r="AI386">
        <f>VLOOKUP(C386,Koordinaten!$A:$C,2,FALSE)</f>
        <v>2.3514615999999999</v>
      </c>
      <c r="AJ386">
        <f>VLOOKUP(C386,Koordinaten!$A:$C,3,FALSE)</f>
        <v>48.856696900000003</v>
      </c>
      <c r="AK386">
        <f>IF(ISBLANK($D386),VLOOKUP(C386,Koordinaten!$A:$C,2,FALSE),VLOOKUP($D386,Koordinaten!$F:$H,2,FALSE))</f>
        <v>5.4455299999999998</v>
      </c>
      <c r="AL386">
        <f>IF(ISBLANK($D386),VLOOKUP(C386,Koordinaten!$A:$C,3,FALSE),VLOOKUP($D386,Koordinaten!$F:$H,3,FALSE))</f>
        <v>43.527700000000003</v>
      </c>
      <c r="AM386" t="str">
        <f t="shared" si="792"/>
        <v>48,8566969;2,3514616</v>
      </c>
      <c r="AN386" t="str">
        <f t="shared" si="793"/>
        <v>43,5277;5,44553</v>
      </c>
      <c r="AO386">
        <f t="shared" si="796"/>
        <v>2019</v>
      </c>
    </row>
    <row r="387" spans="1:43" x14ac:dyDescent="0.15">
      <c r="A387" s="2" t="s">
        <v>30</v>
      </c>
      <c r="B387" s="22">
        <v>2016</v>
      </c>
      <c r="C387" s="2" t="s">
        <v>17</v>
      </c>
      <c r="D387" s="2" t="s">
        <v>1280</v>
      </c>
      <c r="E387" s="2">
        <v>2</v>
      </c>
      <c r="F387" s="2"/>
      <c r="G387" s="2" t="s">
        <v>973</v>
      </c>
      <c r="H387" s="3" t="s">
        <v>1054</v>
      </c>
      <c r="I387" s="3" t="s">
        <v>46</v>
      </c>
      <c r="J387" s="2" t="str">
        <f t="shared" si="794"/>
        <v>2017/-/-/-/2016</v>
      </c>
      <c r="K387" s="2" t="str">
        <f t="shared" si="795"/>
        <v>2018/-/-/-/2026</v>
      </c>
      <c r="L387" s="4"/>
      <c r="M387" s="2">
        <v>2018</v>
      </c>
      <c r="N387" s="2" t="str">
        <f t="shared" si="797"/>
        <v>91/-/-/-</v>
      </c>
      <c r="O387" s="2" t="s">
        <v>973</v>
      </c>
      <c r="P387" s="2" t="s">
        <v>963</v>
      </c>
      <c r="S387" s="6">
        <f t="shared" si="798"/>
        <v>0</v>
      </c>
      <c r="T387" s="7">
        <f t="shared" si="799"/>
        <v>0</v>
      </c>
      <c r="U387" s="3">
        <v>91</v>
      </c>
      <c r="V387">
        <v>2017</v>
      </c>
      <c r="W387">
        <v>2018</v>
      </c>
      <c r="X387" t="s">
        <v>243</v>
      </c>
      <c r="AA387" t="s">
        <v>243</v>
      </c>
      <c r="AD387" s="2"/>
      <c r="AG387">
        <v>2016</v>
      </c>
      <c r="AH387">
        <v>2026</v>
      </c>
      <c r="AI387">
        <f>VLOOKUP(C387,Koordinaten!$A:$C,2,FALSE)</f>
        <v>2.3514615999999999</v>
      </c>
      <c r="AJ387">
        <f>VLOOKUP(C387,Koordinaten!$A:$C,3,FALSE)</f>
        <v>48.856696900000003</v>
      </c>
      <c r="AK387">
        <f>IF(ISBLANK($D387),VLOOKUP(C387,Koordinaten!$A:$C,2,FALSE),VLOOKUP($D387,Koordinaten!$F:$H,2,FALSE))</f>
        <v>5.4455299999999998</v>
      </c>
      <c r="AL387">
        <f>IF(ISBLANK($D387),VLOOKUP(C387,Koordinaten!$A:$C,3,FALSE),VLOOKUP($D387,Koordinaten!$F:$H,3,FALSE))</f>
        <v>43.527700000000003</v>
      </c>
      <c r="AM387" t="str">
        <f t="shared" si="792"/>
        <v>48,8566969;2,3514616</v>
      </c>
      <c r="AN387" t="str">
        <f t="shared" si="793"/>
        <v>43,5277;5,44553</v>
      </c>
      <c r="AO387">
        <f t="shared" si="796"/>
        <v>2018</v>
      </c>
      <c r="AP387" s="50">
        <v>44065</v>
      </c>
      <c r="AQ387">
        <v>7</v>
      </c>
    </row>
    <row r="388" spans="1:43" x14ac:dyDescent="0.15">
      <c r="A388" s="2" t="s">
        <v>42</v>
      </c>
      <c r="B388" s="22">
        <v>2016</v>
      </c>
      <c r="C388" s="2" t="s">
        <v>17</v>
      </c>
      <c r="D388" s="2" t="s">
        <v>1280</v>
      </c>
      <c r="E388" s="2">
        <v>3</v>
      </c>
      <c r="F388" s="2">
        <v>3</v>
      </c>
      <c r="G388" s="2" t="s">
        <v>973</v>
      </c>
      <c r="H388" s="3" t="s">
        <v>976</v>
      </c>
      <c r="I388" s="3" t="s">
        <v>20</v>
      </c>
      <c r="J388" s="2" t="str">
        <f t="shared" si="794"/>
        <v>2020/2020/2023/-/-</v>
      </c>
      <c r="K388" s="2" t="str">
        <f t="shared" si="795"/>
        <v>2035/2035/2029/-/-</v>
      </c>
      <c r="L388" s="4"/>
      <c r="M388" s="2">
        <v>2018</v>
      </c>
      <c r="N388" s="2" t="str">
        <f t="shared" si="797"/>
        <v>95/96/88+/CT93</v>
      </c>
      <c r="O388" s="2" t="s">
        <v>973</v>
      </c>
      <c r="P388" s="2" t="s">
        <v>963</v>
      </c>
      <c r="S388" s="6">
        <f t="shared" si="798"/>
        <v>0</v>
      </c>
      <c r="T388" s="7">
        <f t="shared" si="799"/>
        <v>0</v>
      </c>
      <c r="U388" s="3">
        <v>95</v>
      </c>
      <c r="V388">
        <v>2020</v>
      </c>
      <c r="W388">
        <v>2035</v>
      </c>
      <c r="X388">
        <v>96</v>
      </c>
      <c r="Y388">
        <v>2020</v>
      </c>
      <c r="Z388">
        <v>2035</v>
      </c>
      <c r="AA388" t="s">
        <v>1109</v>
      </c>
      <c r="AB388">
        <v>2023</v>
      </c>
      <c r="AC388">
        <v>2029</v>
      </c>
      <c r="AD388" s="2" t="s">
        <v>991</v>
      </c>
      <c r="AI388">
        <f>VLOOKUP(C388,Koordinaten!$A:$C,2,FALSE)</f>
        <v>2.3514615999999999</v>
      </c>
      <c r="AJ388">
        <f>VLOOKUP(C388,Koordinaten!$A:$C,3,FALSE)</f>
        <v>48.856696900000003</v>
      </c>
      <c r="AK388">
        <f>IF(ISBLANK($D388),VLOOKUP(C388,Koordinaten!$A:$C,2,FALSE),VLOOKUP($D388,Koordinaten!$F:$H,2,FALSE))</f>
        <v>5.4455299999999998</v>
      </c>
      <c r="AL388">
        <f>IF(ISBLANK($D388),VLOOKUP(C388,Koordinaten!$A:$C,3,FALSE),VLOOKUP($D388,Koordinaten!$F:$H,3,FALSE))</f>
        <v>43.527700000000003</v>
      </c>
      <c r="AM388" t="str">
        <f t="shared" si="792"/>
        <v>48,8566969;2,3514616</v>
      </c>
      <c r="AN388" t="str">
        <f t="shared" si="793"/>
        <v>43,5277;5,44553</v>
      </c>
      <c r="AO388">
        <f t="shared" si="796"/>
        <v>2029</v>
      </c>
      <c r="AP388" s="50">
        <v>44066</v>
      </c>
      <c r="AQ388" t="s">
        <v>1659</v>
      </c>
    </row>
    <row r="389" spans="1:43" x14ac:dyDescent="0.15">
      <c r="A389" s="2" t="s">
        <v>42</v>
      </c>
      <c r="B389" s="22">
        <v>2016</v>
      </c>
      <c r="C389" s="2" t="s">
        <v>17</v>
      </c>
      <c r="D389" s="2" t="s">
        <v>1280</v>
      </c>
      <c r="E389" s="2">
        <v>3</v>
      </c>
      <c r="F389" s="2">
        <v>3</v>
      </c>
      <c r="G389" s="2" t="s">
        <v>973</v>
      </c>
      <c r="H389" s="3" t="s">
        <v>975</v>
      </c>
      <c r="I389" s="3" t="s">
        <v>20</v>
      </c>
      <c r="J389" s="2" t="str">
        <f t="shared" si="794"/>
        <v>2020/2020/2022/-/-</v>
      </c>
      <c r="K389" s="2" t="str">
        <f t="shared" si="795"/>
        <v>2035/2035/2027/-/-</v>
      </c>
      <c r="L389" s="4"/>
      <c r="M389" s="2">
        <v>2018</v>
      </c>
      <c r="N389" s="2" t="str">
        <f t="shared" si="797"/>
        <v>94+/95/88/CT92</v>
      </c>
      <c r="O389" s="2" t="s">
        <v>973</v>
      </c>
      <c r="P389" s="2" t="s">
        <v>963</v>
      </c>
      <c r="S389" s="6">
        <f t="shared" si="798"/>
        <v>0</v>
      </c>
      <c r="T389" s="7">
        <f t="shared" si="799"/>
        <v>0</v>
      </c>
      <c r="U389" s="3" t="s">
        <v>1094</v>
      </c>
      <c r="V389">
        <v>2020</v>
      </c>
      <c r="W389">
        <v>2035</v>
      </c>
      <c r="X389">
        <v>95</v>
      </c>
      <c r="Y389">
        <v>2020</v>
      </c>
      <c r="Z389">
        <v>2035</v>
      </c>
      <c r="AA389">
        <v>88</v>
      </c>
      <c r="AB389">
        <v>2022</v>
      </c>
      <c r="AC389">
        <v>2027</v>
      </c>
      <c r="AD389" s="2" t="s">
        <v>990</v>
      </c>
      <c r="AI389">
        <f>VLOOKUP(C389,Koordinaten!$A:$C,2,FALSE)</f>
        <v>2.3514615999999999</v>
      </c>
      <c r="AJ389">
        <f>VLOOKUP(C389,Koordinaten!$A:$C,3,FALSE)</f>
        <v>48.856696900000003</v>
      </c>
      <c r="AK389">
        <f>IF(ISBLANK($D389),VLOOKUP(C389,Koordinaten!$A:$C,2,FALSE),VLOOKUP($D389,Koordinaten!$F:$H,2,FALSE))</f>
        <v>5.4455299999999998</v>
      </c>
      <c r="AL389">
        <f>IF(ISBLANK($D389),VLOOKUP(C389,Koordinaten!$A:$C,3,FALSE),VLOOKUP($D389,Koordinaten!$F:$H,3,FALSE))</f>
        <v>43.527700000000003</v>
      </c>
      <c r="AM389" t="str">
        <f t="shared" si="792"/>
        <v>48,8566969;2,3514616</v>
      </c>
      <c r="AN389" t="str">
        <f t="shared" si="793"/>
        <v>43,5277;5,44553</v>
      </c>
      <c r="AO389">
        <f t="shared" si="796"/>
        <v>2027</v>
      </c>
      <c r="AP389" s="50">
        <v>44066</v>
      </c>
      <c r="AQ389" t="s">
        <v>1659</v>
      </c>
    </row>
    <row r="390" spans="1:43" x14ac:dyDescent="0.15">
      <c r="A390" s="2" t="s">
        <v>42</v>
      </c>
      <c r="B390" s="22">
        <v>2016</v>
      </c>
      <c r="C390" s="2" t="s">
        <v>17</v>
      </c>
      <c r="D390" s="2" t="s">
        <v>1280</v>
      </c>
      <c r="E390" s="2">
        <v>12</v>
      </c>
      <c r="F390" s="2">
        <v>4</v>
      </c>
      <c r="G390" s="2" t="s">
        <v>973</v>
      </c>
      <c r="H390" s="3" t="s">
        <v>974</v>
      </c>
      <c r="I390" s="3" t="s">
        <v>20</v>
      </c>
      <c r="J390" s="2" t="str">
        <f t="shared" si="794"/>
        <v>2017/2018/2024/-/-</v>
      </c>
      <c r="K390" s="2" t="str">
        <f t="shared" si="795"/>
        <v>2025/2028/2030/-/-</v>
      </c>
      <c r="L390" s="4"/>
      <c r="M390" s="2">
        <v>2018</v>
      </c>
      <c r="N390" s="2" t="str">
        <f t="shared" si="797"/>
        <v>91/93/91/CT90,7</v>
      </c>
      <c r="O390" s="2" t="s">
        <v>973</v>
      </c>
      <c r="P390" s="2" t="s">
        <v>963</v>
      </c>
      <c r="S390" s="6">
        <f t="shared" si="798"/>
        <v>0</v>
      </c>
      <c r="T390" s="7">
        <f t="shared" si="799"/>
        <v>0</v>
      </c>
      <c r="U390" s="3">
        <v>91</v>
      </c>
      <c r="V390">
        <v>2017</v>
      </c>
      <c r="W390">
        <v>2025</v>
      </c>
      <c r="X390">
        <v>93</v>
      </c>
      <c r="Y390">
        <v>2018</v>
      </c>
      <c r="Z390">
        <v>2028</v>
      </c>
      <c r="AA390">
        <v>91</v>
      </c>
      <c r="AB390">
        <v>2024</v>
      </c>
      <c r="AC390">
        <v>2030</v>
      </c>
      <c r="AD390" s="2" t="s">
        <v>992</v>
      </c>
      <c r="AI390">
        <f>VLOOKUP(C390,Koordinaten!$A:$C,2,FALSE)</f>
        <v>2.3514615999999999</v>
      </c>
      <c r="AJ390">
        <f>VLOOKUP(C390,Koordinaten!$A:$C,3,FALSE)</f>
        <v>48.856696900000003</v>
      </c>
      <c r="AK390">
        <f>IF(ISBLANK($D390),VLOOKUP(C390,Koordinaten!$A:$C,2,FALSE),VLOOKUP($D390,Koordinaten!$F:$H,2,FALSE))</f>
        <v>5.4455299999999998</v>
      </c>
      <c r="AL390">
        <f>IF(ISBLANK($D390),VLOOKUP(C390,Koordinaten!$A:$C,3,FALSE),VLOOKUP($D390,Koordinaten!$F:$H,3,FALSE))</f>
        <v>43.527700000000003</v>
      </c>
      <c r="AM390" t="str">
        <f t="shared" ref="AM390:AM453" si="800">CONCATENATE(AJ390,";",AI390)</f>
        <v>48,8566969;2,3514616</v>
      </c>
      <c r="AN390" t="str">
        <f t="shared" ref="AN390:AN453" si="801">CONCATENATE(AL390,";",AK390)</f>
        <v>43,5277;5,44553</v>
      </c>
      <c r="AO390">
        <f t="shared" si="796"/>
        <v>2025</v>
      </c>
      <c r="AP390" s="50">
        <v>44066</v>
      </c>
      <c r="AQ390">
        <v>12</v>
      </c>
    </row>
    <row r="391" spans="1:43" x14ac:dyDescent="0.15">
      <c r="A391" s="2" t="s">
        <v>42</v>
      </c>
      <c r="B391" s="22">
        <v>2015</v>
      </c>
      <c r="C391" s="2" t="s">
        <v>17</v>
      </c>
      <c r="D391" s="2" t="s">
        <v>1280</v>
      </c>
      <c r="E391" s="2">
        <v>5</v>
      </c>
      <c r="F391" s="2">
        <v>4</v>
      </c>
      <c r="G391" s="2" t="s">
        <v>971</v>
      </c>
      <c r="H391" s="3" t="s">
        <v>972</v>
      </c>
      <c r="I391" s="3" t="s">
        <v>20</v>
      </c>
      <c r="J391" s="2" t="str">
        <f t="shared" si="794"/>
        <v>2017/2019/-/-/-</v>
      </c>
      <c r="K391" s="2" t="str">
        <f t="shared" si="795"/>
        <v>2027/2028/-/-/-</v>
      </c>
      <c r="L391" s="4"/>
      <c r="M391" s="2">
        <v>2018</v>
      </c>
      <c r="N391" s="2" t="str">
        <f t="shared" si="797"/>
        <v>94/93/(92-94)/-</v>
      </c>
      <c r="O391" s="2" t="s">
        <v>968</v>
      </c>
      <c r="P391" s="2" t="s">
        <v>963</v>
      </c>
      <c r="S391" s="6">
        <f t="shared" si="798"/>
        <v>0</v>
      </c>
      <c r="T391" s="7">
        <f t="shared" si="799"/>
        <v>0</v>
      </c>
      <c r="U391" s="3">
        <v>94</v>
      </c>
      <c r="V391">
        <v>2017</v>
      </c>
      <c r="W391">
        <v>2027</v>
      </c>
      <c r="X391">
        <v>93</v>
      </c>
      <c r="Y391">
        <v>2019</v>
      </c>
      <c r="Z391">
        <v>2028</v>
      </c>
      <c r="AA391" t="s">
        <v>1095</v>
      </c>
      <c r="AD391" s="2"/>
      <c r="AI391">
        <f>VLOOKUP(C391,Koordinaten!$A:$C,2,FALSE)</f>
        <v>2.3514615999999999</v>
      </c>
      <c r="AJ391">
        <f>VLOOKUP(C391,Koordinaten!$A:$C,3,FALSE)</f>
        <v>48.856696900000003</v>
      </c>
      <c r="AK391">
        <f>IF(ISBLANK($D391),VLOOKUP(C391,Koordinaten!$A:$C,2,FALSE),VLOOKUP($D391,Koordinaten!$F:$H,2,FALSE))</f>
        <v>5.4455299999999998</v>
      </c>
      <c r="AL391">
        <f>IF(ISBLANK($D391),VLOOKUP(C391,Koordinaten!$A:$C,3,FALSE),VLOOKUP($D391,Koordinaten!$F:$H,3,FALSE))</f>
        <v>43.527700000000003</v>
      </c>
      <c r="AM391" t="str">
        <f t="shared" si="800"/>
        <v>48,8566969;2,3514616</v>
      </c>
      <c r="AN391" t="str">
        <f t="shared" si="801"/>
        <v>43,5277;5,44553</v>
      </c>
      <c r="AO391">
        <f t="shared" si="796"/>
        <v>2027</v>
      </c>
      <c r="AP391" s="50">
        <v>44066</v>
      </c>
      <c r="AQ391">
        <v>11</v>
      </c>
    </row>
    <row r="392" spans="1:43" s="17" customFormat="1" ht="14" x14ac:dyDescent="0.15">
      <c r="A392" s="2" t="s">
        <v>42</v>
      </c>
      <c r="B392" s="22">
        <v>2015</v>
      </c>
      <c r="C392" s="2" t="s">
        <v>17</v>
      </c>
      <c r="D392" s="2" t="s">
        <v>1280</v>
      </c>
      <c r="E392" s="2">
        <v>2</v>
      </c>
      <c r="F392" s="2">
        <v>2</v>
      </c>
      <c r="G392" s="2" t="s">
        <v>970</v>
      </c>
      <c r="H392" s="3" t="s">
        <v>965</v>
      </c>
      <c r="I392" s="3" t="s">
        <v>20</v>
      </c>
      <c r="J392" s="2" t="str">
        <f t="shared" si="794"/>
        <v>2018/2019/-/-/-</v>
      </c>
      <c r="K392" s="2" t="str">
        <f t="shared" si="795"/>
        <v>2025/2030/-/-/-</v>
      </c>
      <c r="L392" s="4"/>
      <c r="M392" s="2">
        <v>2018</v>
      </c>
      <c r="N392" s="2" t="str">
        <f t="shared" si="797"/>
        <v>90/95/(90-92)/-</v>
      </c>
      <c r="O392" s="2" t="s">
        <v>968</v>
      </c>
      <c r="P392" s="2" t="s">
        <v>963</v>
      </c>
      <c r="Q392"/>
      <c r="R392"/>
      <c r="S392" s="6">
        <f t="shared" si="798"/>
        <v>0</v>
      </c>
      <c r="T392" s="7">
        <f t="shared" si="799"/>
        <v>0</v>
      </c>
      <c r="U392" s="2">
        <v>90</v>
      </c>
      <c r="V392" s="17">
        <v>2018</v>
      </c>
      <c r="W392" s="17">
        <v>2025</v>
      </c>
      <c r="X392" s="17">
        <v>95</v>
      </c>
      <c r="Y392" s="17">
        <v>2019</v>
      </c>
      <c r="Z392" s="17">
        <v>2030</v>
      </c>
      <c r="AA392" s="17" t="s">
        <v>1117</v>
      </c>
      <c r="AD392" s="2"/>
      <c r="AI392">
        <f>VLOOKUP(C392,Koordinaten!$A:$C,2,FALSE)</f>
        <v>2.3514615999999999</v>
      </c>
      <c r="AJ392">
        <f>VLOOKUP(C392,Koordinaten!$A:$C,3,FALSE)</f>
        <v>48.856696900000003</v>
      </c>
      <c r="AK392">
        <f>IF(ISBLANK($D392),VLOOKUP(C392,Koordinaten!$A:$C,2,FALSE),VLOOKUP($D392,Koordinaten!$F:$H,2,FALSE))</f>
        <v>5.4455299999999998</v>
      </c>
      <c r="AL392">
        <f>IF(ISBLANK($D392),VLOOKUP(C392,Koordinaten!$A:$C,3,FALSE),VLOOKUP($D392,Koordinaten!$F:$H,3,FALSE))</f>
        <v>43.527700000000003</v>
      </c>
      <c r="AM392" t="str">
        <f t="shared" si="800"/>
        <v>48,8566969;2,3514616</v>
      </c>
      <c r="AN392" t="str">
        <f t="shared" si="801"/>
        <v>43,5277;5,44553</v>
      </c>
      <c r="AO392">
        <f t="shared" si="796"/>
        <v>2025</v>
      </c>
      <c r="AP392" s="50">
        <v>44066</v>
      </c>
      <c r="AQ392">
        <v>13</v>
      </c>
    </row>
    <row r="393" spans="1:43" x14ac:dyDescent="0.15">
      <c r="A393" s="2" t="s">
        <v>42</v>
      </c>
      <c r="B393" s="22">
        <v>2015</v>
      </c>
      <c r="C393" s="2" t="s">
        <v>17</v>
      </c>
      <c r="D393" s="2" t="s">
        <v>1280</v>
      </c>
      <c r="E393" s="2">
        <v>2</v>
      </c>
      <c r="F393" s="2">
        <v>2</v>
      </c>
      <c r="G393" s="2" t="s">
        <v>964</v>
      </c>
      <c r="H393" s="3" t="s">
        <v>965</v>
      </c>
      <c r="I393" s="3" t="s">
        <v>20</v>
      </c>
      <c r="J393" s="2" t="str">
        <f t="shared" ref="J393:J456" si="802">CONCATENATE(IF(ISBLANK(V393),"-",V393),"/",IF(ISBLANK(Y393),"-",Y393),"/",IF(ISBLANK(AB393),"-",AB393),"/",IF(ISBLANK(AE393),"-",AE393),"/",IF(ISBLANK(AG393),"-",AG393))</f>
        <v>-/2017/-/-/-</v>
      </c>
      <c r="K393" s="2" t="str">
        <f t="shared" ref="K393:K456" si="803">CONCATENATE(IF(ISBLANK(W393),"-",W393),"/",IF(ISBLANK(Z393),"-",Z393),"/",IF(ISBLANK(AC393),"-",AC393),"/",IF(ISBLANK(AF393),"-",AF393),"/",IF(ISBLANK(AH393),"-",AH393))</f>
        <v>-/2030/-/-/-</v>
      </c>
      <c r="L393" s="4"/>
      <c r="M393" s="2">
        <v>2018</v>
      </c>
      <c r="N393" s="2" t="str">
        <f t="shared" si="797"/>
        <v>(92-94)/93/(90-92)/-</v>
      </c>
      <c r="O393" s="2" t="s">
        <v>968</v>
      </c>
      <c r="P393" s="2" t="s">
        <v>963</v>
      </c>
      <c r="S393" s="6">
        <f t="shared" si="798"/>
        <v>0</v>
      </c>
      <c r="T393" s="7">
        <f t="shared" si="799"/>
        <v>0</v>
      </c>
      <c r="U393" s="3" t="s">
        <v>1095</v>
      </c>
      <c r="X393">
        <v>93</v>
      </c>
      <c r="Y393">
        <v>2017</v>
      </c>
      <c r="Z393">
        <v>2030</v>
      </c>
      <c r="AA393" t="s">
        <v>1117</v>
      </c>
      <c r="AD393" s="2"/>
      <c r="AI393">
        <f>VLOOKUP(C393,Koordinaten!$A:$C,2,FALSE)</f>
        <v>2.3514615999999999</v>
      </c>
      <c r="AJ393">
        <f>VLOOKUP(C393,Koordinaten!$A:$C,3,FALSE)</f>
        <v>48.856696900000003</v>
      </c>
      <c r="AK393">
        <f>IF(ISBLANK($D393),VLOOKUP(C393,Koordinaten!$A:$C,2,FALSE),VLOOKUP($D393,Koordinaten!$F:$H,2,FALSE))</f>
        <v>5.4455299999999998</v>
      </c>
      <c r="AL393">
        <f>IF(ISBLANK($D393),VLOOKUP(C393,Koordinaten!$A:$C,3,FALSE),VLOOKUP($D393,Koordinaten!$F:$H,3,FALSE))</f>
        <v>43.527700000000003</v>
      </c>
      <c r="AM393" t="str">
        <f t="shared" si="800"/>
        <v>48,8566969;2,3514616</v>
      </c>
      <c r="AN393" t="str">
        <f t="shared" si="801"/>
        <v>43,5277;5,44553</v>
      </c>
      <c r="AO393">
        <f t="shared" si="796"/>
        <v>2030</v>
      </c>
      <c r="AP393" s="50">
        <v>44066</v>
      </c>
      <c r="AQ393" t="s">
        <v>1437</v>
      </c>
    </row>
    <row r="394" spans="1:43" x14ac:dyDescent="0.15">
      <c r="A394" s="2" t="s">
        <v>42</v>
      </c>
      <c r="B394" s="22">
        <v>2015</v>
      </c>
      <c r="C394" s="2" t="s">
        <v>17</v>
      </c>
      <c r="D394" s="2" t="s">
        <v>1280</v>
      </c>
      <c r="E394" s="2">
        <v>1</v>
      </c>
      <c r="F394" s="2">
        <v>1</v>
      </c>
      <c r="G394" s="2" t="s">
        <v>964</v>
      </c>
      <c r="H394" s="3" t="s">
        <v>966</v>
      </c>
      <c r="I394" s="3" t="s">
        <v>20</v>
      </c>
      <c r="J394" s="2" t="str">
        <f t="shared" si="802"/>
        <v>-/2019/-/-/-</v>
      </c>
      <c r="K394" s="2" t="str">
        <f t="shared" si="803"/>
        <v>-/2030/-/-/-</v>
      </c>
      <c r="L394" s="4"/>
      <c r="M394" s="2">
        <v>2018</v>
      </c>
      <c r="N394" s="2" t="str">
        <f t="shared" si="797"/>
        <v>(95-97)/95/(91-93)/-</v>
      </c>
      <c r="O394" s="2" t="s">
        <v>969</v>
      </c>
      <c r="P394" s="2" t="s">
        <v>963</v>
      </c>
      <c r="S394" s="6">
        <f t="shared" si="798"/>
        <v>0</v>
      </c>
      <c r="T394" s="7">
        <f t="shared" si="799"/>
        <v>0</v>
      </c>
      <c r="U394" s="3" t="s">
        <v>1096</v>
      </c>
      <c r="X394">
        <v>95</v>
      </c>
      <c r="Y394">
        <v>2019</v>
      </c>
      <c r="Z394">
        <v>2030</v>
      </c>
      <c r="AA394" t="s">
        <v>1119</v>
      </c>
      <c r="AD394" s="2"/>
      <c r="AI394">
        <f>VLOOKUP(C394,Koordinaten!$A:$C,2,FALSE)</f>
        <v>2.3514615999999999</v>
      </c>
      <c r="AJ394">
        <f>VLOOKUP(C394,Koordinaten!$A:$C,3,FALSE)</f>
        <v>48.856696900000003</v>
      </c>
      <c r="AK394">
        <f>IF(ISBLANK($D394),VLOOKUP(C394,Koordinaten!$A:$C,2,FALSE),VLOOKUP($D394,Koordinaten!$F:$H,2,FALSE))</f>
        <v>5.4455299999999998</v>
      </c>
      <c r="AL394">
        <f>IF(ISBLANK($D394),VLOOKUP(C394,Koordinaten!$A:$C,3,FALSE),VLOOKUP($D394,Koordinaten!$F:$H,3,FALSE))</f>
        <v>43.527700000000003</v>
      </c>
      <c r="AM394" t="str">
        <f t="shared" si="800"/>
        <v>48,8566969;2,3514616</v>
      </c>
      <c r="AN394" t="str">
        <f t="shared" si="801"/>
        <v>43,5277;5,44553</v>
      </c>
      <c r="AO394">
        <f t="shared" si="796"/>
        <v>2030</v>
      </c>
      <c r="AP394" s="50">
        <v>44066</v>
      </c>
      <c r="AQ394">
        <v>9</v>
      </c>
    </row>
    <row r="395" spans="1:43" x14ac:dyDescent="0.15">
      <c r="A395" s="2" t="s">
        <v>42</v>
      </c>
      <c r="B395" s="22">
        <v>2016</v>
      </c>
      <c r="C395" s="2" t="s">
        <v>17</v>
      </c>
      <c r="D395" s="2" t="s">
        <v>1280</v>
      </c>
      <c r="E395" s="2">
        <v>3</v>
      </c>
      <c r="F395" s="2">
        <v>3</v>
      </c>
      <c r="G395" s="2" t="s">
        <v>964</v>
      </c>
      <c r="H395" s="3" t="s">
        <v>967</v>
      </c>
      <c r="I395" s="3" t="s">
        <v>20</v>
      </c>
      <c r="J395" s="2" t="str">
        <f t="shared" si="802"/>
        <v>2018/2020/2023/-/-</v>
      </c>
      <c r="K395" s="2" t="str">
        <f t="shared" si="803"/>
        <v>2028/2036/2031/-/-</v>
      </c>
      <c r="L395" s="4"/>
      <c r="M395" s="2">
        <v>2018</v>
      </c>
      <c r="N395" s="2" t="str">
        <f t="shared" si="797"/>
        <v>93/96/95/-</v>
      </c>
      <c r="O395" s="2" t="s">
        <v>964</v>
      </c>
      <c r="P395" s="2" t="s">
        <v>963</v>
      </c>
      <c r="S395" s="6">
        <f t="shared" si="798"/>
        <v>0</v>
      </c>
      <c r="T395" s="7">
        <f t="shared" si="799"/>
        <v>0</v>
      </c>
      <c r="U395" s="3">
        <v>93</v>
      </c>
      <c r="V395">
        <v>2018</v>
      </c>
      <c r="W395">
        <v>2028</v>
      </c>
      <c r="X395">
        <v>96</v>
      </c>
      <c r="Y395">
        <v>2020</v>
      </c>
      <c r="Z395">
        <v>2036</v>
      </c>
      <c r="AA395">
        <v>95</v>
      </c>
      <c r="AB395">
        <v>2023</v>
      </c>
      <c r="AC395">
        <v>2031</v>
      </c>
      <c r="AD395" s="2"/>
      <c r="AI395">
        <f>VLOOKUP(C395,Koordinaten!$A:$C,2,FALSE)</f>
        <v>2.3514615999999999</v>
      </c>
      <c r="AJ395">
        <f>VLOOKUP(C395,Koordinaten!$A:$C,3,FALSE)</f>
        <v>48.856696900000003</v>
      </c>
      <c r="AK395">
        <f>IF(ISBLANK($D395),VLOOKUP(C395,Koordinaten!$A:$C,2,FALSE),VLOOKUP($D395,Koordinaten!$F:$H,2,FALSE))</f>
        <v>5.4455299999999998</v>
      </c>
      <c r="AL395">
        <f>IF(ISBLANK($D395),VLOOKUP(C395,Koordinaten!$A:$C,3,FALSE),VLOOKUP($D395,Koordinaten!$F:$H,3,FALSE))</f>
        <v>43.527700000000003</v>
      </c>
      <c r="AM395" t="str">
        <f t="shared" si="800"/>
        <v>48,8566969;2,3514616</v>
      </c>
      <c r="AN395" t="str">
        <f t="shared" si="801"/>
        <v>43,5277;5,44553</v>
      </c>
      <c r="AO395">
        <f t="shared" si="796"/>
        <v>2028</v>
      </c>
      <c r="AP395" s="50">
        <v>44066</v>
      </c>
      <c r="AQ395">
        <v>12</v>
      </c>
    </row>
    <row r="396" spans="1:43" x14ac:dyDescent="0.15">
      <c r="A396" s="2" t="s">
        <v>42</v>
      </c>
      <c r="B396" s="22">
        <v>2016</v>
      </c>
      <c r="C396" s="2" t="s">
        <v>17</v>
      </c>
      <c r="D396" s="2" t="s">
        <v>1280</v>
      </c>
      <c r="E396" s="2">
        <v>3</v>
      </c>
      <c r="F396" s="2">
        <v>3</v>
      </c>
      <c r="G396" s="2" t="s">
        <v>964</v>
      </c>
      <c r="H396" s="3" t="s">
        <v>966</v>
      </c>
      <c r="I396" s="3" t="s">
        <v>20</v>
      </c>
      <c r="J396" s="2" t="str">
        <f t="shared" si="802"/>
        <v>2018/2020/2023/-/-</v>
      </c>
      <c r="K396" s="2" t="str">
        <f t="shared" si="803"/>
        <v>2028/2036/2030/-/-</v>
      </c>
      <c r="L396" s="4"/>
      <c r="M396" s="2">
        <v>2018</v>
      </c>
      <c r="N396" s="2" t="str">
        <f t="shared" si="797"/>
        <v>94/95/93/-</v>
      </c>
      <c r="O396" s="2" t="s">
        <v>964</v>
      </c>
      <c r="P396" s="2" t="s">
        <v>963</v>
      </c>
      <c r="S396" s="6">
        <f t="shared" si="798"/>
        <v>0</v>
      </c>
      <c r="T396" s="7">
        <f t="shared" si="799"/>
        <v>0</v>
      </c>
      <c r="U396" s="3">
        <v>94</v>
      </c>
      <c r="V396">
        <v>2018</v>
      </c>
      <c r="W396">
        <v>2028</v>
      </c>
      <c r="X396">
        <v>95</v>
      </c>
      <c r="Y396">
        <v>2020</v>
      </c>
      <c r="Z396">
        <v>2036</v>
      </c>
      <c r="AA396">
        <v>93</v>
      </c>
      <c r="AB396">
        <v>2023</v>
      </c>
      <c r="AC396">
        <v>2030</v>
      </c>
      <c r="AD396" s="2"/>
      <c r="AI396">
        <f>VLOOKUP(C396,Koordinaten!$A:$C,2,FALSE)</f>
        <v>2.3514615999999999</v>
      </c>
      <c r="AJ396">
        <f>VLOOKUP(C396,Koordinaten!$A:$C,3,FALSE)</f>
        <v>48.856696900000003</v>
      </c>
      <c r="AK396">
        <f>IF(ISBLANK($D396),VLOOKUP(C396,Koordinaten!$A:$C,2,FALSE),VLOOKUP($D396,Koordinaten!$F:$H,2,FALSE))</f>
        <v>5.4455299999999998</v>
      </c>
      <c r="AL396">
        <f>IF(ISBLANK($D396),VLOOKUP(C396,Koordinaten!$A:$C,3,FALSE),VLOOKUP($D396,Koordinaten!$F:$H,3,FALSE))</f>
        <v>43.527700000000003</v>
      </c>
      <c r="AM396" t="str">
        <f t="shared" si="800"/>
        <v>48,8566969;2,3514616</v>
      </c>
      <c r="AN396" t="str">
        <f t="shared" si="801"/>
        <v>43,5277;5,44553</v>
      </c>
      <c r="AO396">
        <f t="shared" si="796"/>
        <v>2028</v>
      </c>
      <c r="AP396" s="50">
        <v>44066</v>
      </c>
      <c r="AQ396" t="s">
        <v>1437</v>
      </c>
    </row>
    <row r="397" spans="1:43" x14ac:dyDescent="0.15">
      <c r="A397" s="2" t="s">
        <v>42</v>
      </c>
      <c r="B397" s="22">
        <v>2016</v>
      </c>
      <c r="C397" s="2" t="s">
        <v>17</v>
      </c>
      <c r="D397" s="2" t="s">
        <v>1280</v>
      </c>
      <c r="E397" s="2">
        <v>3</v>
      </c>
      <c r="F397" s="2">
        <v>3</v>
      </c>
      <c r="G397" s="2" t="s">
        <v>964</v>
      </c>
      <c r="H397" s="3" t="s">
        <v>965</v>
      </c>
      <c r="I397" s="3" t="s">
        <v>20</v>
      </c>
      <c r="J397" s="2" t="str">
        <f t="shared" si="802"/>
        <v>2018/2020/2022/-/-</v>
      </c>
      <c r="K397" s="2" t="str">
        <f t="shared" si="803"/>
        <v>2025/2029/2028/-/-</v>
      </c>
      <c r="L397" s="4"/>
      <c r="M397" s="2">
        <v>2018</v>
      </c>
      <c r="N397" s="2" t="str">
        <f t="shared" si="797"/>
        <v>92/92/92/CT88</v>
      </c>
      <c r="O397" s="2" t="s">
        <v>964</v>
      </c>
      <c r="P397" s="2" t="s">
        <v>963</v>
      </c>
      <c r="S397" s="6">
        <f t="shared" si="798"/>
        <v>0</v>
      </c>
      <c r="T397" s="7">
        <f t="shared" si="799"/>
        <v>0</v>
      </c>
      <c r="U397" s="3">
        <v>92</v>
      </c>
      <c r="V397">
        <v>2018</v>
      </c>
      <c r="W397">
        <v>2025</v>
      </c>
      <c r="X397">
        <v>92</v>
      </c>
      <c r="Y397">
        <v>2020</v>
      </c>
      <c r="Z397">
        <v>2029</v>
      </c>
      <c r="AA397">
        <v>92</v>
      </c>
      <c r="AB397">
        <v>2022</v>
      </c>
      <c r="AC397">
        <v>2028</v>
      </c>
      <c r="AD397" s="2" t="s">
        <v>993</v>
      </c>
      <c r="AI397">
        <f>VLOOKUP(C397,Koordinaten!$A:$C,2,FALSE)</f>
        <v>2.3514615999999999</v>
      </c>
      <c r="AJ397">
        <f>VLOOKUP(C397,Koordinaten!$A:$C,3,FALSE)</f>
        <v>48.856696900000003</v>
      </c>
      <c r="AK397">
        <f>IF(ISBLANK($D397),VLOOKUP(C397,Koordinaten!$A:$C,2,FALSE),VLOOKUP($D397,Koordinaten!$F:$H,2,FALSE))</f>
        <v>5.4455299999999998</v>
      </c>
      <c r="AL397">
        <f>IF(ISBLANK($D397),VLOOKUP(C397,Koordinaten!$A:$C,3,FALSE),VLOOKUP($D397,Koordinaten!$F:$H,3,FALSE))</f>
        <v>43.527700000000003</v>
      </c>
      <c r="AM397" t="str">
        <f t="shared" si="800"/>
        <v>48,8566969;2,3514616</v>
      </c>
      <c r="AN397" t="str">
        <f t="shared" si="801"/>
        <v>43,5277;5,44553</v>
      </c>
      <c r="AO397">
        <f t="shared" si="796"/>
        <v>2025</v>
      </c>
      <c r="AP397" s="50">
        <v>44066</v>
      </c>
      <c r="AQ397" t="s">
        <v>1452</v>
      </c>
    </row>
    <row r="398" spans="1:43" x14ac:dyDescent="0.15">
      <c r="A398" s="2" t="s">
        <v>467</v>
      </c>
      <c r="B398" s="22">
        <v>2016</v>
      </c>
      <c r="C398" s="2" t="s">
        <v>17</v>
      </c>
      <c r="D398" s="2" t="s">
        <v>1280</v>
      </c>
      <c r="E398" s="2">
        <v>1</v>
      </c>
      <c r="F398" s="2"/>
      <c r="G398" s="2" t="s">
        <v>962</v>
      </c>
      <c r="H398" s="3" t="s">
        <v>1052</v>
      </c>
      <c r="I398" s="3" t="s">
        <v>20</v>
      </c>
      <c r="J398" s="2" t="str">
        <f t="shared" si="802"/>
        <v>-/-/-/-/-</v>
      </c>
      <c r="K398" s="2" t="str">
        <f t="shared" si="803"/>
        <v>-/-/-/-/-</v>
      </c>
      <c r="L398" s="4"/>
      <c r="M398" s="2">
        <v>2018</v>
      </c>
      <c r="N398" s="2" t="str">
        <f t="shared" si="797"/>
        <v>-/-/-/-</v>
      </c>
      <c r="O398" s="2" t="s">
        <v>962</v>
      </c>
      <c r="P398" s="2" t="s">
        <v>963</v>
      </c>
      <c r="S398" s="6">
        <f t="shared" si="798"/>
        <v>0</v>
      </c>
      <c r="T398" s="7">
        <f t="shared" si="799"/>
        <v>0</v>
      </c>
      <c r="U398" s="3" t="s">
        <v>243</v>
      </c>
      <c r="X398" t="s">
        <v>243</v>
      </c>
      <c r="AA398" t="s">
        <v>243</v>
      </c>
      <c r="AD398" s="2"/>
      <c r="AI398">
        <f>VLOOKUP(C398,Koordinaten!$A:$C,2,FALSE)</f>
        <v>2.3514615999999999</v>
      </c>
      <c r="AJ398">
        <f>VLOOKUP(C398,Koordinaten!$A:$C,3,FALSE)</f>
        <v>48.856696900000003</v>
      </c>
      <c r="AK398">
        <f>IF(ISBLANK($D398),VLOOKUP(C398,Koordinaten!$A:$C,2,FALSE),VLOOKUP($D398,Koordinaten!$F:$H,2,FALSE))</f>
        <v>5.4455299999999998</v>
      </c>
      <c r="AL398">
        <f>IF(ISBLANK($D398),VLOOKUP(C398,Koordinaten!$A:$C,3,FALSE),VLOOKUP($D398,Koordinaten!$F:$H,3,FALSE))</f>
        <v>43.527700000000003</v>
      </c>
      <c r="AM398" t="str">
        <f t="shared" si="800"/>
        <v>48,8566969;2,3514616</v>
      </c>
      <c r="AN398" t="str">
        <f t="shared" si="801"/>
        <v>43,5277;5,44553</v>
      </c>
      <c r="AO398">
        <f t="shared" si="796"/>
        <v>9999</v>
      </c>
    </row>
    <row r="399" spans="1:43" x14ac:dyDescent="0.15">
      <c r="A399" s="2" t="s">
        <v>30</v>
      </c>
      <c r="B399" s="22">
        <v>2016</v>
      </c>
      <c r="C399" s="2" t="s">
        <v>17</v>
      </c>
      <c r="D399" s="2" t="s">
        <v>1280</v>
      </c>
      <c r="E399" s="2">
        <v>2</v>
      </c>
      <c r="F399" s="2"/>
      <c r="G399" s="2" t="s">
        <v>962</v>
      </c>
      <c r="H399" s="3" t="s">
        <v>1051</v>
      </c>
      <c r="I399" s="3" t="s">
        <v>46</v>
      </c>
      <c r="J399" s="2" t="str">
        <f t="shared" si="802"/>
        <v>-/-/-/-/-</v>
      </c>
      <c r="K399" s="2" t="str">
        <f t="shared" si="803"/>
        <v>-/-/-/-/-</v>
      </c>
      <c r="L399" s="4"/>
      <c r="M399" s="2">
        <v>2018</v>
      </c>
      <c r="N399" s="2" t="str">
        <f t="shared" si="797"/>
        <v>-/-/-/-</v>
      </c>
      <c r="O399" s="2" t="s">
        <v>962</v>
      </c>
      <c r="P399" s="2" t="s">
        <v>963</v>
      </c>
      <c r="S399" s="6">
        <f t="shared" si="798"/>
        <v>0</v>
      </c>
      <c r="T399" s="7">
        <f t="shared" si="799"/>
        <v>0</v>
      </c>
      <c r="U399" s="3" t="s">
        <v>243</v>
      </c>
      <c r="X399" t="s">
        <v>243</v>
      </c>
      <c r="AA399" t="s">
        <v>243</v>
      </c>
      <c r="AD399" s="2"/>
      <c r="AI399">
        <f>VLOOKUP(C399,Koordinaten!$A:$C,2,FALSE)</f>
        <v>2.3514615999999999</v>
      </c>
      <c r="AJ399">
        <f>VLOOKUP(C399,Koordinaten!$A:$C,3,FALSE)</f>
        <v>48.856696900000003</v>
      </c>
      <c r="AK399">
        <f>IF(ISBLANK($D399),VLOOKUP(C399,Koordinaten!$A:$C,2,FALSE),VLOOKUP($D399,Koordinaten!$F:$H,2,FALSE))</f>
        <v>5.4455299999999998</v>
      </c>
      <c r="AL399">
        <f>IF(ISBLANK($D399),VLOOKUP(C399,Koordinaten!$A:$C,3,FALSE),VLOOKUP($D399,Koordinaten!$F:$H,3,FALSE))</f>
        <v>43.527700000000003</v>
      </c>
      <c r="AM399" t="str">
        <f t="shared" si="800"/>
        <v>48,8566969;2,3514616</v>
      </c>
      <c r="AN399" t="str">
        <f t="shared" si="801"/>
        <v>43,5277;5,44553</v>
      </c>
      <c r="AO399">
        <f t="shared" si="796"/>
        <v>9999</v>
      </c>
      <c r="AP399" s="50">
        <v>44065</v>
      </c>
      <c r="AQ399">
        <v>3</v>
      </c>
    </row>
    <row r="400" spans="1:43" x14ac:dyDescent="0.15">
      <c r="A400" s="2" t="s">
        <v>42</v>
      </c>
      <c r="B400" s="22">
        <v>2015</v>
      </c>
      <c r="C400" s="2" t="s">
        <v>17</v>
      </c>
      <c r="D400" s="2" t="s">
        <v>1280</v>
      </c>
      <c r="E400" s="2">
        <v>3</v>
      </c>
      <c r="F400" s="2"/>
      <c r="G400" s="2" t="s">
        <v>962</v>
      </c>
      <c r="H400" s="3" t="s">
        <v>981</v>
      </c>
      <c r="I400" s="3" t="s">
        <v>20</v>
      </c>
      <c r="J400" s="2" t="str">
        <f t="shared" si="802"/>
        <v>-/-/-/-/-</v>
      </c>
      <c r="K400" s="2" t="str">
        <f t="shared" si="803"/>
        <v>-/-/-/-/-</v>
      </c>
      <c r="L400" s="4"/>
      <c r="M400" s="2">
        <v>2018</v>
      </c>
      <c r="N400" s="2" t="str">
        <f t="shared" si="797"/>
        <v>-/-/-/-</v>
      </c>
      <c r="O400" s="2" t="s">
        <v>962</v>
      </c>
      <c r="P400" s="2" t="s">
        <v>963</v>
      </c>
      <c r="S400" s="6">
        <f t="shared" si="798"/>
        <v>0</v>
      </c>
      <c r="T400" s="7">
        <f t="shared" si="799"/>
        <v>0</v>
      </c>
      <c r="U400" s="3" t="s">
        <v>243</v>
      </c>
      <c r="X400" t="s">
        <v>243</v>
      </c>
      <c r="AA400" t="s">
        <v>243</v>
      </c>
      <c r="AD400" s="2"/>
      <c r="AI400">
        <f>VLOOKUP(C400,Koordinaten!$A:$C,2,FALSE)</f>
        <v>2.3514615999999999</v>
      </c>
      <c r="AJ400">
        <f>VLOOKUP(C400,Koordinaten!$A:$C,3,FALSE)</f>
        <v>48.856696900000003</v>
      </c>
      <c r="AK400">
        <f>IF(ISBLANK($D400),VLOOKUP(C400,Koordinaten!$A:$C,2,FALSE),VLOOKUP($D400,Koordinaten!$F:$H,2,FALSE))</f>
        <v>5.4455299999999998</v>
      </c>
      <c r="AL400">
        <f>IF(ISBLANK($D400),VLOOKUP(C400,Koordinaten!$A:$C,3,FALSE),VLOOKUP($D400,Koordinaten!$F:$H,3,FALSE))</f>
        <v>43.527700000000003</v>
      </c>
      <c r="AM400" t="str">
        <f t="shared" si="800"/>
        <v>48,8566969;2,3514616</v>
      </c>
      <c r="AN400" t="str">
        <f t="shared" si="801"/>
        <v>43,5277;5,44553</v>
      </c>
      <c r="AO400">
        <f t="shared" si="796"/>
        <v>9999</v>
      </c>
      <c r="AP400" s="50">
        <v>44066</v>
      </c>
      <c r="AQ400">
        <v>11</v>
      </c>
    </row>
    <row r="401" spans="1:43" x14ac:dyDescent="0.15">
      <c r="A401" s="2" t="s">
        <v>42</v>
      </c>
      <c r="B401" s="22">
        <v>2015</v>
      </c>
      <c r="C401" s="2" t="s">
        <v>22</v>
      </c>
      <c r="D401" s="2" t="s">
        <v>1261</v>
      </c>
      <c r="E401" s="2">
        <v>3</v>
      </c>
      <c r="F401" s="2"/>
      <c r="G401" s="3" t="s">
        <v>91</v>
      </c>
      <c r="H401" s="3" t="s">
        <v>97</v>
      </c>
      <c r="I401" s="3" t="s">
        <v>20</v>
      </c>
      <c r="J401" s="2" t="str">
        <f t="shared" si="802"/>
        <v>-/2018/-/-/-</v>
      </c>
      <c r="K401" s="2" t="str">
        <f t="shared" si="803"/>
        <v>-/2028/-/-/-</v>
      </c>
      <c r="L401" s="4"/>
      <c r="M401" s="2">
        <v>2018</v>
      </c>
      <c r="N401" s="2" t="str">
        <f t="shared" si="797"/>
        <v>-/90/-/-</v>
      </c>
      <c r="O401" s="2" t="s">
        <v>91</v>
      </c>
      <c r="P401" s="2" t="s">
        <v>961</v>
      </c>
      <c r="S401" s="6">
        <f t="shared" si="798"/>
        <v>0</v>
      </c>
      <c r="T401" s="7">
        <f t="shared" si="799"/>
        <v>0</v>
      </c>
      <c r="U401" s="3" t="s">
        <v>243</v>
      </c>
      <c r="X401">
        <v>90</v>
      </c>
      <c r="Y401">
        <v>2018</v>
      </c>
      <c r="Z401">
        <v>2028</v>
      </c>
      <c r="AA401" t="s">
        <v>243</v>
      </c>
      <c r="AD401" s="2"/>
      <c r="AI401">
        <f>VLOOKUP(C401,Koordinaten!$A:$C,2,FALSE)</f>
        <v>12.4853384</v>
      </c>
      <c r="AJ401">
        <f>VLOOKUP(C401,Koordinaten!$A:$C,3,FALSE)</f>
        <v>41.894801999999999</v>
      </c>
      <c r="AK401">
        <f>IF(ISBLANK($D401),VLOOKUP(C401,Koordinaten!$A:$C,2,FALSE),VLOOKUP($D401,Koordinaten!$F:$H,2,FALSE))</f>
        <v>10.9924122</v>
      </c>
      <c r="AL401">
        <f>IF(ISBLANK($D401),VLOOKUP(C401,Koordinaten!$A:$C,3,FALSE),VLOOKUP($D401,Koordinaten!$F:$H,3,FALSE))</f>
        <v>45.438495799999998</v>
      </c>
      <c r="AM401" t="str">
        <f t="shared" si="800"/>
        <v>41,894802;12,4853384</v>
      </c>
      <c r="AN401" t="str">
        <f t="shared" si="801"/>
        <v>45,4384958;10,9924122</v>
      </c>
      <c r="AO401">
        <f t="shared" ref="AO401:AO464" si="804">MIN(IF(ISBLANK(W401),9999,W401),IF(ISBLANK(Z401),9999,Z401),IF(ISBLANK(AC401),9999,AC401),IF(ISBLANK(AF401),9999,AF401),IF(ISBLANK(AH401),9999,AH401))</f>
        <v>2028</v>
      </c>
      <c r="AP401" s="50">
        <v>44066</v>
      </c>
      <c r="AQ401">
        <v>10</v>
      </c>
    </row>
    <row r="402" spans="1:43" x14ac:dyDescent="0.15">
      <c r="A402" s="2" t="s">
        <v>30</v>
      </c>
      <c r="B402" s="22">
        <v>2017</v>
      </c>
      <c r="C402" s="2" t="s">
        <v>22</v>
      </c>
      <c r="D402" s="2" t="s">
        <v>1257</v>
      </c>
      <c r="E402" s="2">
        <v>3</v>
      </c>
      <c r="F402" s="2"/>
      <c r="G402" s="3" t="s">
        <v>994</v>
      </c>
      <c r="H402" s="3" t="s">
        <v>92</v>
      </c>
      <c r="I402" s="3" t="s">
        <v>93</v>
      </c>
      <c r="J402" s="2" t="str">
        <f t="shared" si="802"/>
        <v>-/2018/-/-/-</v>
      </c>
      <c r="K402" s="2" t="str">
        <f t="shared" si="803"/>
        <v>-/2018/-/-/-</v>
      </c>
      <c r="L402" s="4"/>
      <c r="M402" s="2">
        <v>2018</v>
      </c>
      <c r="N402" s="2" t="str">
        <f t="shared" si="797"/>
        <v>-/88/-/-</v>
      </c>
      <c r="O402" s="2" t="s">
        <v>91</v>
      </c>
      <c r="P402" s="2" t="s">
        <v>961</v>
      </c>
      <c r="S402" s="6">
        <f t="shared" si="798"/>
        <v>0</v>
      </c>
      <c r="T402" s="7">
        <f t="shared" si="799"/>
        <v>0</v>
      </c>
      <c r="U402" s="3" t="s">
        <v>243</v>
      </c>
      <c r="X402">
        <v>88</v>
      </c>
      <c r="Y402">
        <v>2018</v>
      </c>
      <c r="Z402">
        <v>2018</v>
      </c>
      <c r="AA402" t="s">
        <v>243</v>
      </c>
      <c r="AD402" s="2"/>
      <c r="AI402">
        <f>VLOOKUP(C402,Koordinaten!$A:$C,2,FALSE)</f>
        <v>12.4853384</v>
      </c>
      <c r="AJ402">
        <f>VLOOKUP(C402,Koordinaten!$A:$C,3,FALSE)</f>
        <v>41.894801999999999</v>
      </c>
      <c r="AK402">
        <f>IF(ISBLANK($D402),VLOOKUP(C402,Koordinaten!$A:$C,2,FALSE),VLOOKUP($D402,Koordinaten!$F:$H,2,FALSE))</f>
        <v>11.2555757</v>
      </c>
      <c r="AL402">
        <f>IF(ISBLANK($D402),VLOOKUP(C402,Koordinaten!$A:$C,3,FALSE),VLOOKUP($D402,Koordinaten!$F:$H,3,FALSE))</f>
        <v>43.769871199999997</v>
      </c>
      <c r="AM402" t="str">
        <f t="shared" si="800"/>
        <v>41,894802;12,4853384</v>
      </c>
      <c r="AN402" t="str">
        <f t="shared" si="801"/>
        <v>43,7698712;11,2555757</v>
      </c>
      <c r="AO402">
        <f t="shared" si="804"/>
        <v>2018</v>
      </c>
    </row>
    <row r="403" spans="1:43" x14ac:dyDescent="0.15">
      <c r="A403" s="2" t="s">
        <v>42</v>
      </c>
      <c r="B403" s="2">
        <v>2013</v>
      </c>
      <c r="C403" s="2" t="s">
        <v>22</v>
      </c>
      <c r="D403" s="2" t="s">
        <v>1262</v>
      </c>
      <c r="E403" s="2">
        <v>3</v>
      </c>
      <c r="F403" s="2"/>
      <c r="G403" s="3" t="s">
        <v>156</v>
      </c>
      <c r="H403" s="3" t="s">
        <v>158</v>
      </c>
      <c r="I403" s="3" t="s">
        <v>20</v>
      </c>
      <c r="J403" s="2" t="str">
        <f t="shared" si="802"/>
        <v>-/-/-/-/-</v>
      </c>
      <c r="K403" s="2" t="str">
        <f t="shared" si="803"/>
        <v>-/-/-/-/-</v>
      </c>
      <c r="L403" s="4"/>
      <c r="M403" s="2">
        <v>2018</v>
      </c>
      <c r="N403" s="2" t="str">
        <f t="shared" si="797"/>
        <v>-/-/-/-</v>
      </c>
      <c r="O403" s="2" t="s">
        <v>156</v>
      </c>
      <c r="P403" s="2" t="s">
        <v>960</v>
      </c>
      <c r="S403" s="6">
        <f t="shared" si="798"/>
        <v>0</v>
      </c>
      <c r="T403" s="7">
        <f t="shared" si="799"/>
        <v>0</v>
      </c>
      <c r="U403" s="3" t="s">
        <v>243</v>
      </c>
      <c r="X403" t="s">
        <v>243</v>
      </c>
      <c r="AA403" t="s">
        <v>243</v>
      </c>
      <c r="AD403" s="2"/>
      <c r="AI403">
        <f>VLOOKUP(C403,Koordinaten!$A:$C,2,FALSE)</f>
        <v>12.4853384</v>
      </c>
      <c r="AJ403">
        <f>VLOOKUP(C403,Koordinaten!$A:$C,3,FALSE)</f>
        <v>41.894801999999999</v>
      </c>
      <c r="AK403">
        <f>IF(ISBLANK($D403),VLOOKUP(C403,Koordinaten!$A:$C,2,FALSE),VLOOKUP($D403,Koordinaten!$F:$H,2,FALSE))</f>
        <v>9.7688930000000003</v>
      </c>
      <c r="AL403">
        <f>IF(ISBLANK($D403),VLOOKUP(C403,Koordinaten!$A:$C,3,FALSE),VLOOKUP($D403,Koordinaten!$F:$H,3,FALSE))</f>
        <v>45.620899999999999</v>
      </c>
      <c r="AM403" t="str">
        <f t="shared" si="800"/>
        <v>41,894802;12,4853384</v>
      </c>
      <c r="AN403" t="str">
        <f t="shared" si="801"/>
        <v>45,6209;9,768893</v>
      </c>
      <c r="AO403">
        <f t="shared" si="804"/>
        <v>9999</v>
      </c>
    </row>
    <row r="404" spans="1:43" x14ac:dyDescent="0.15">
      <c r="A404" s="2" t="s">
        <v>42</v>
      </c>
      <c r="B404" s="22">
        <v>2012</v>
      </c>
      <c r="C404" s="2" t="s">
        <v>22</v>
      </c>
      <c r="D404" s="2" t="s">
        <v>1262</v>
      </c>
      <c r="E404" s="2">
        <v>2</v>
      </c>
      <c r="F404" s="2"/>
      <c r="G404" s="3" t="s">
        <v>156</v>
      </c>
      <c r="H404" s="3" t="s">
        <v>959</v>
      </c>
      <c r="I404" s="3" t="s">
        <v>20</v>
      </c>
      <c r="J404" s="2" t="str">
        <f t="shared" si="802"/>
        <v>-/-/-/-/-</v>
      </c>
      <c r="K404" s="2" t="str">
        <f t="shared" si="803"/>
        <v>-/-/-/-/-</v>
      </c>
      <c r="L404" s="4"/>
      <c r="M404" s="2">
        <v>2018</v>
      </c>
      <c r="N404" s="2" t="str">
        <f t="shared" si="797"/>
        <v>-/-/-/DE85</v>
      </c>
      <c r="O404" s="2" t="s">
        <v>156</v>
      </c>
      <c r="P404" s="2" t="s">
        <v>960</v>
      </c>
      <c r="S404" s="6">
        <f t="shared" si="798"/>
        <v>0</v>
      </c>
      <c r="T404" s="7">
        <f t="shared" si="799"/>
        <v>0</v>
      </c>
      <c r="U404" s="3" t="s">
        <v>243</v>
      </c>
      <c r="X404" t="s">
        <v>243</v>
      </c>
      <c r="AA404" t="s">
        <v>243</v>
      </c>
      <c r="AD404" s="2" t="s">
        <v>997</v>
      </c>
      <c r="AI404">
        <f>VLOOKUP(C404,Koordinaten!$A:$C,2,FALSE)</f>
        <v>12.4853384</v>
      </c>
      <c r="AJ404">
        <f>VLOOKUP(C404,Koordinaten!$A:$C,3,FALSE)</f>
        <v>41.894801999999999</v>
      </c>
      <c r="AK404">
        <f>IF(ISBLANK($D404),VLOOKUP(C404,Koordinaten!$A:$C,2,FALSE),VLOOKUP($D404,Koordinaten!$F:$H,2,FALSE))</f>
        <v>9.7688930000000003</v>
      </c>
      <c r="AL404">
        <f>IF(ISBLANK($D404),VLOOKUP(C404,Koordinaten!$A:$C,3,FALSE),VLOOKUP($D404,Koordinaten!$F:$H,3,FALSE))</f>
        <v>45.620899999999999</v>
      </c>
      <c r="AM404" t="str">
        <f t="shared" si="800"/>
        <v>41,894802;12,4853384</v>
      </c>
      <c r="AN404" t="str">
        <f t="shared" si="801"/>
        <v>45,6209;9,768893</v>
      </c>
      <c r="AO404">
        <f t="shared" si="804"/>
        <v>9999</v>
      </c>
    </row>
    <row r="405" spans="1:43" x14ac:dyDescent="0.15">
      <c r="A405" s="2" t="s">
        <v>42</v>
      </c>
      <c r="B405" s="22">
        <v>2012</v>
      </c>
      <c r="C405" s="2" t="s">
        <v>22</v>
      </c>
      <c r="D405" s="2" t="s">
        <v>1262</v>
      </c>
      <c r="E405" s="2">
        <v>3</v>
      </c>
      <c r="F405" s="2"/>
      <c r="G405" s="3" t="s">
        <v>156</v>
      </c>
      <c r="H405" s="3" t="s">
        <v>159</v>
      </c>
      <c r="I405" s="3" t="s">
        <v>20</v>
      </c>
      <c r="J405" s="2" t="str">
        <f t="shared" si="802"/>
        <v>-/-/-/-/-</v>
      </c>
      <c r="K405" s="2" t="str">
        <f t="shared" si="803"/>
        <v>-/-/-/-/-</v>
      </c>
      <c r="L405" s="4"/>
      <c r="M405" s="2">
        <v>2018</v>
      </c>
      <c r="N405" s="2" t="str">
        <f t="shared" si="797"/>
        <v>-/-/-/DE84</v>
      </c>
      <c r="O405" s="2" t="s">
        <v>156</v>
      </c>
      <c r="P405" s="2" t="s">
        <v>960</v>
      </c>
      <c r="S405" s="6">
        <f t="shared" si="798"/>
        <v>0</v>
      </c>
      <c r="T405" s="7">
        <f t="shared" si="799"/>
        <v>0</v>
      </c>
      <c r="U405" s="3" t="s">
        <v>243</v>
      </c>
      <c r="X405" t="s">
        <v>243</v>
      </c>
      <c r="AA405" t="s">
        <v>243</v>
      </c>
      <c r="AD405" s="2" t="s">
        <v>996</v>
      </c>
      <c r="AI405">
        <f>VLOOKUP(C405,Koordinaten!$A:$C,2,FALSE)</f>
        <v>12.4853384</v>
      </c>
      <c r="AJ405">
        <f>VLOOKUP(C405,Koordinaten!$A:$C,3,FALSE)</f>
        <v>41.894801999999999</v>
      </c>
      <c r="AK405">
        <f>IF(ISBLANK($D405),VLOOKUP(C405,Koordinaten!$A:$C,2,FALSE),VLOOKUP($D405,Koordinaten!$F:$H,2,FALSE))</f>
        <v>9.7688930000000003</v>
      </c>
      <c r="AL405">
        <f>IF(ISBLANK($D405),VLOOKUP(C405,Koordinaten!$A:$C,3,FALSE),VLOOKUP($D405,Koordinaten!$F:$H,3,FALSE))</f>
        <v>45.620899999999999</v>
      </c>
      <c r="AM405" t="str">
        <f t="shared" si="800"/>
        <v>41,894802;12,4853384</v>
      </c>
      <c r="AN405" t="str">
        <f t="shared" si="801"/>
        <v>45,6209;9,768893</v>
      </c>
      <c r="AO405">
        <f t="shared" si="804"/>
        <v>9999</v>
      </c>
    </row>
    <row r="406" spans="1:43" x14ac:dyDescent="0.15">
      <c r="A406" s="2" t="s">
        <v>42</v>
      </c>
      <c r="B406" s="22">
        <v>2015</v>
      </c>
      <c r="C406" s="2" t="s">
        <v>173</v>
      </c>
      <c r="D406" s="2" t="s">
        <v>1263</v>
      </c>
      <c r="E406" s="2">
        <v>0</v>
      </c>
      <c r="F406" s="2"/>
      <c r="G406" s="3" t="s">
        <v>948</v>
      </c>
      <c r="H406" s="3" t="s">
        <v>949</v>
      </c>
      <c r="I406" s="3" t="s">
        <v>950</v>
      </c>
      <c r="J406" s="2" t="str">
        <f t="shared" si="802"/>
        <v>-/-/-/-/-</v>
      </c>
      <c r="K406" s="2" t="str">
        <f t="shared" si="803"/>
        <v>-/-/-/-/-</v>
      </c>
      <c r="L406" s="4"/>
      <c r="M406" s="2">
        <v>2018</v>
      </c>
      <c r="N406" s="2" t="str">
        <f t="shared" si="797"/>
        <v>-/-/-/-</v>
      </c>
      <c r="O406" s="2" t="s">
        <v>191</v>
      </c>
      <c r="P406" s="2" t="s">
        <v>191</v>
      </c>
      <c r="S406" s="6">
        <f t="shared" si="798"/>
        <v>0</v>
      </c>
      <c r="T406" s="7">
        <f t="shared" si="799"/>
        <v>0</v>
      </c>
      <c r="U406" s="3" t="s">
        <v>243</v>
      </c>
      <c r="X406" t="s">
        <v>243</v>
      </c>
      <c r="AA406" t="s">
        <v>243</v>
      </c>
      <c r="AD406" s="2"/>
      <c r="AI406">
        <f>VLOOKUP(C406,Koordinaten!$A:$C,2,FALSE)</f>
        <v>16.372504200000002</v>
      </c>
      <c r="AJ406">
        <f>VLOOKUP(C406,Koordinaten!$A:$C,3,FALSE)</f>
        <v>48.208353700000004</v>
      </c>
      <c r="AK406">
        <f>IF(ISBLANK($D406),VLOOKUP(C406,Koordinaten!$A:$C,2,FALSE),VLOOKUP($D406,Koordinaten!$F:$H,2,FALSE))</f>
        <v>16.416666599999999</v>
      </c>
      <c r="AL406">
        <f>IF(ISBLANK($D406),VLOOKUP(C406,Koordinaten!$A:$C,3,FALSE),VLOOKUP($D406,Koordinaten!$F:$H,3,FALSE))</f>
        <v>47.500000100000001</v>
      </c>
      <c r="AM406" t="str">
        <f t="shared" si="800"/>
        <v>48,2083537;16,3725042</v>
      </c>
      <c r="AN406" t="str">
        <f t="shared" si="801"/>
        <v>47,5000001;16,4166666</v>
      </c>
      <c r="AO406">
        <f t="shared" si="804"/>
        <v>9999</v>
      </c>
    </row>
    <row r="407" spans="1:43" ht="24" x14ac:dyDescent="0.15">
      <c r="A407" s="2" t="s">
        <v>42</v>
      </c>
      <c r="B407" s="2">
        <v>2014</v>
      </c>
      <c r="C407" s="2" t="s">
        <v>99</v>
      </c>
      <c r="D407" s="2" t="s">
        <v>1284</v>
      </c>
      <c r="E407" s="2">
        <v>0</v>
      </c>
      <c r="F407" s="2"/>
      <c r="G407" s="3" t="s">
        <v>941</v>
      </c>
      <c r="H407" s="3" t="s">
        <v>945</v>
      </c>
      <c r="I407" s="3" t="s">
        <v>943</v>
      </c>
      <c r="J407" s="2" t="str">
        <f t="shared" si="802"/>
        <v>-/-/-/-/-</v>
      </c>
      <c r="K407" s="2" t="str">
        <f t="shared" si="803"/>
        <v>-/-/-/-/-</v>
      </c>
      <c r="L407" s="4"/>
      <c r="M407" s="2">
        <v>2018</v>
      </c>
      <c r="N407" s="2" t="str">
        <f t="shared" si="797"/>
        <v>-/-/-/-</v>
      </c>
      <c r="O407" s="2" t="s">
        <v>944</v>
      </c>
      <c r="P407" s="2" t="s">
        <v>944</v>
      </c>
      <c r="S407" s="6">
        <f t="shared" si="798"/>
        <v>0</v>
      </c>
      <c r="T407" s="7">
        <f t="shared" si="799"/>
        <v>0</v>
      </c>
      <c r="U407" s="3" t="s">
        <v>243</v>
      </c>
      <c r="X407" t="s">
        <v>243</v>
      </c>
      <c r="AA407" t="s">
        <v>243</v>
      </c>
      <c r="AD407" s="2"/>
      <c r="AI407">
        <f>VLOOKUP(C407,Koordinaten!$A:$C,2,FALSE)</f>
        <v>13.376935</v>
      </c>
      <c r="AJ407">
        <f>VLOOKUP(C407,Koordinaten!$A:$C,3,FALSE)</f>
        <v>52.516181000000003</v>
      </c>
      <c r="AK407">
        <f>IF(ISBLANK($D407),VLOOKUP(C407,Koordinaten!$A:$C,2,FALSE),VLOOKUP($D407,Koordinaten!$F:$H,2,FALSE))</f>
        <v>9.1949533999999993</v>
      </c>
      <c r="AL407">
        <f>IF(ISBLANK($D407),VLOOKUP(C407,Koordinaten!$A:$C,3,FALSE),VLOOKUP($D407,Koordinaten!$F:$H,3,FALSE))</f>
        <v>48.629697200000003</v>
      </c>
      <c r="AM407" t="str">
        <f t="shared" si="800"/>
        <v>52,516181;13,376935</v>
      </c>
      <c r="AN407" t="str">
        <f t="shared" si="801"/>
        <v>48,6296972;9,1949534</v>
      </c>
      <c r="AO407">
        <f t="shared" si="804"/>
        <v>9999</v>
      </c>
    </row>
    <row r="408" spans="1:43" ht="24" x14ac:dyDescent="0.15">
      <c r="A408" s="2" t="s">
        <v>42</v>
      </c>
      <c r="B408" s="2">
        <v>2012</v>
      </c>
      <c r="C408" s="2" t="s">
        <v>99</v>
      </c>
      <c r="D408" s="2" t="s">
        <v>1284</v>
      </c>
      <c r="E408" s="2">
        <v>0</v>
      </c>
      <c r="F408" s="2"/>
      <c r="G408" s="3" t="s">
        <v>941</v>
      </c>
      <c r="H408" s="3" t="s">
        <v>942</v>
      </c>
      <c r="I408" s="3" t="s">
        <v>943</v>
      </c>
      <c r="J408" s="2" t="str">
        <f t="shared" si="802"/>
        <v>-/-/-/-/-</v>
      </c>
      <c r="K408" s="2" t="str">
        <f t="shared" si="803"/>
        <v>-/-/-/-/-</v>
      </c>
      <c r="L408" s="4"/>
      <c r="M408" s="2">
        <v>2018</v>
      </c>
      <c r="N408" s="2" t="str">
        <f t="shared" si="797"/>
        <v>-/-/-/-</v>
      </c>
      <c r="O408" s="2" t="s">
        <v>944</v>
      </c>
      <c r="P408" s="2" t="s">
        <v>944</v>
      </c>
      <c r="S408" s="6">
        <f t="shared" si="798"/>
        <v>0</v>
      </c>
      <c r="T408" s="7">
        <f t="shared" si="799"/>
        <v>0</v>
      </c>
      <c r="U408" s="3" t="s">
        <v>243</v>
      </c>
      <c r="X408" t="s">
        <v>243</v>
      </c>
      <c r="AA408" t="s">
        <v>243</v>
      </c>
      <c r="AD408" s="2"/>
      <c r="AI408">
        <f>VLOOKUP(C408,Koordinaten!$A:$C,2,FALSE)</f>
        <v>13.376935</v>
      </c>
      <c r="AJ408">
        <f>VLOOKUP(C408,Koordinaten!$A:$C,3,FALSE)</f>
        <v>52.516181000000003</v>
      </c>
      <c r="AK408">
        <f>IF(ISBLANK($D408),VLOOKUP(C408,Koordinaten!$A:$C,2,FALSE),VLOOKUP($D408,Koordinaten!$F:$H,2,FALSE))</f>
        <v>9.1949533999999993</v>
      </c>
      <c r="AL408">
        <f>IF(ISBLANK($D408),VLOOKUP(C408,Koordinaten!$A:$C,3,FALSE),VLOOKUP($D408,Koordinaten!$F:$H,3,FALSE))</f>
        <v>48.629697200000003</v>
      </c>
      <c r="AM408" t="str">
        <f t="shared" si="800"/>
        <v>52,516181;13,376935</v>
      </c>
      <c r="AN408" t="str">
        <f t="shared" si="801"/>
        <v>48,6296972;9,1949534</v>
      </c>
      <c r="AO408">
        <f t="shared" si="804"/>
        <v>9999</v>
      </c>
    </row>
    <row r="409" spans="1:43" x14ac:dyDescent="0.15">
      <c r="A409" s="2" t="s">
        <v>37</v>
      </c>
      <c r="B409" s="22">
        <v>2013</v>
      </c>
      <c r="C409" s="2" t="s">
        <v>173</v>
      </c>
      <c r="D409" s="2" t="s">
        <v>1264</v>
      </c>
      <c r="E409" s="2">
        <v>1</v>
      </c>
      <c r="F409" s="2">
        <v>1</v>
      </c>
      <c r="G409" s="3" t="s">
        <v>239</v>
      </c>
      <c r="H409" s="3" t="s">
        <v>940</v>
      </c>
      <c r="I409" s="3" t="s">
        <v>245</v>
      </c>
      <c r="J409" s="2" t="str">
        <f t="shared" si="802"/>
        <v>-/-/-/-/-</v>
      </c>
      <c r="K409" s="2" t="str">
        <f t="shared" si="803"/>
        <v>-/-/-/-/-</v>
      </c>
      <c r="L409" s="4"/>
      <c r="M409" s="2">
        <v>2018</v>
      </c>
      <c r="N409" s="2" t="str">
        <f t="shared" si="797"/>
        <v>-/-/-/FS95</v>
      </c>
      <c r="O409" s="2" t="s">
        <v>239</v>
      </c>
      <c r="P409" s="2" t="s">
        <v>930</v>
      </c>
      <c r="S409" s="6">
        <f t="shared" si="798"/>
        <v>0</v>
      </c>
      <c r="T409" s="7">
        <f t="shared" si="799"/>
        <v>0</v>
      </c>
      <c r="U409" s="3" t="s">
        <v>243</v>
      </c>
      <c r="X409" t="s">
        <v>243</v>
      </c>
      <c r="AA409" t="s">
        <v>243</v>
      </c>
      <c r="AD409" s="2" t="s">
        <v>999</v>
      </c>
      <c r="AI409">
        <f>VLOOKUP(C409,Koordinaten!$A:$C,2,FALSE)</f>
        <v>16.372504200000002</v>
      </c>
      <c r="AJ409">
        <f>VLOOKUP(C409,Koordinaten!$A:$C,3,FALSE)</f>
        <v>48.208353700000004</v>
      </c>
      <c r="AK409">
        <f>IF(ISBLANK($D409),VLOOKUP(C409,Koordinaten!$A:$C,2,FALSE),VLOOKUP($D409,Koordinaten!$F:$H,2,FALSE))</f>
        <v>15.1666665</v>
      </c>
      <c r="AL409">
        <f>IF(ISBLANK($D409),VLOOKUP(C409,Koordinaten!$A:$C,3,FALSE),VLOOKUP($D409,Koordinaten!$F:$H,3,FALSE))</f>
        <v>47.250000100000001</v>
      </c>
      <c r="AM409" t="str">
        <f t="shared" si="800"/>
        <v>48,2083537;16,3725042</v>
      </c>
      <c r="AN409" t="str">
        <f t="shared" si="801"/>
        <v>47,2500001;15,1666665</v>
      </c>
      <c r="AO409">
        <f t="shared" si="804"/>
        <v>9999</v>
      </c>
      <c r="AP409" s="50">
        <v>44107</v>
      </c>
      <c r="AQ409" t="s">
        <v>1437</v>
      </c>
    </row>
    <row r="410" spans="1:43" x14ac:dyDescent="0.15">
      <c r="A410" s="2" t="s">
        <v>30</v>
      </c>
      <c r="B410" s="22">
        <v>2017</v>
      </c>
      <c r="C410" s="2" t="s">
        <v>173</v>
      </c>
      <c r="D410" s="2" t="s">
        <v>1264</v>
      </c>
      <c r="E410" s="2">
        <v>3</v>
      </c>
      <c r="F410" s="2">
        <v>3</v>
      </c>
      <c r="G410" s="3" t="s">
        <v>239</v>
      </c>
      <c r="H410" s="3" t="s">
        <v>939</v>
      </c>
      <c r="I410" s="3" t="s">
        <v>58</v>
      </c>
      <c r="J410" s="2" t="str">
        <f t="shared" si="802"/>
        <v>2018/-/-/-/-</v>
      </c>
      <c r="K410" s="2" t="str">
        <f t="shared" si="803"/>
        <v>2026/-/-/-/-</v>
      </c>
      <c r="L410" s="4"/>
      <c r="M410" s="2">
        <v>2018</v>
      </c>
      <c r="N410" s="2" t="str">
        <f t="shared" si="797"/>
        <v>90/-/-/-</v>
      </c>
      <c r="O410" s="2" t="s">
        <v>239</v>
      </c>
      <c r="P410" s="2" t="s">
        <v>930</v>
      </c>
      <c r="S410" s="6">
        <f t="shared" si="798"/>
        <v>0</v>
      </c>
      <c r="T410" s="7">
        <f t="shared" si="799"/>
        <v>0</v>
      </c>
      <c r="U410" s="3">
        <v>90</v>
      </c>
      <c r="V410">
        <v>2018</v>
      </c>
      <c r="W410">
        <v>2026</v>
      </c>
      <c r="X410" t="s">
        <v>243</v>
      </c>
      <c r="AA410" t="s">
        <v>243</v>
      </c>
      <c r="AD410" s="2"/>
      <c r="AI410">
        <f>VLOOKUP(C410,Koordinaten!$A:$C,2,FALSE)</f>
        <v>16.372504200000002</v>
      </c>
      <c r="AJ410">
        <f>VLOOKUP(C410,Koordinaten!$A:$C,3,FALSE)</f>
        <v>48.208353700000004</v>
      </c>
      <c r="AK410">
        <f>IF(ISBLANK($D410),VLOOKUP(C410,Koordinaten!$A:$C,2,FALSE),VLOOKUP($D410,Koordinaten!$F:$H,2,FALSE))</f>
        <v>15.1666665</v>
      </c>
      <c r="AL410">
        <f>IF(ISBLANK($D410),VLOOKUP(C410,Koordinaten!$A:$C,3,FALSE),VLOOKUP($D410,Koordinaten!$F:$H,3,FALSE))</f>
        <v>47.250000100000001</v>
      </c>
      <c r="AM410" t="str">
        <f t="shared" si="800"/>
        <v>48,2083537;16,3725042</v>
      </c>
      <c r="AN410" t="str">
        <f t="shared" si="801"/>
        <v>47,2500001;15,1666665</v>
      </c>
      <c r="AO410">
        <f t="shared" si="804"/>
        <v>2026</v>
      </c>
      <c r="AP410" s="50">
        <v>44065</v>
      </c>
      <c r="AQ410">
        <v>2</v>
      </c>
    </row>
    <row r="411" spans="1:43" x14ac:dyDescent="0.15">
      <c r="A411" s="2" t="s">
        <v>30</v>
      </c>
      <c r="B411" s="22">
        <v>2015</v>
      </c>
      <c r="C411" s="2" t="s">
        <v>173</v>
      </c>
      <c r="D411" s="2" t="s">
        <v>1264</v>
      </c>
      <c r="E411" s="2">
        <v>3</v>
      </c>
      <c r="F411" s="2">
        <v>3</v>
      </c>
      <c r="G411" s="3" t="s">
        <v>239</v>
      </c>
      <c r="H411" s="3" t="s">
        <v>938</v>
      </c>
      <c r="I411" s="3" t="s">
        <v>36</v>
      </c>
      <c r="J411" s="2" t="str">
        <f t="shared" si="802"/>
        <v>2023/-/-/-/-</v>
      </c>
      <c r="K411" s="2" t="str">
        <f t="shared" si="803"/>
        <v>2040/-/-/-/-</v>
      </c>
      <c r="L411" s="4"/>
      <c r="M411" s="2">
        <v>2018</v>
      </c>
      <c r="N411" s="2" t="str">
        <f t="shared" si="797"/>
        <v>93+/-/-/FS96</v>
      </c>
      <c r="O411" s="2" t="s">
        <v>239</v>
      </c>
      <c r="P411" s="2" t="s">
        <v>930</v>
      </c>
      <c r="S411" s="6">
        <f t="shared" si="798"/>
        <v>0</v>
      </c>
      <c r="T411" s="7">
        <f t="shared" si="799"/>
        <v>0</v>
      </c>
      <c r="U411" s="3" t="s">
        <v>1087</v>
      </c>
      <c r="V411">
        <v>2023</v>
      </c>
      <c r="W411">
        <v>2040</v>
      </c>
      <c r="X411" t="s">
        <v>243</v>
      </c>
      <c r="AA411" t="s">
        <v>243</v>
      </c>
      <c r="AD411" s="2" t="s">
        <v>998</v>
      </c>
      <c r="AI411">
        <f>VLOOKUP(C411,Koordinaten!$A:$C,2,FALSE)</f>
        <v>16.372504200000002</v>
      </c>
      <c r="AJ411">
        <f>VLOOKUP(C411,Koordinaten!$A:$C,3,FALSE)</f>
        <v>48.208353700000004</v>
      </c>
      <c r="AK411">
        <f>IF(ISBLANK($D411),VLOOKUP(C411,Koordinaten!$A:$C,2,FALSE),VLOOKUP($D411,Koordinaten!$F:$H,2,FALSE))</f>
        <v>15.1666665</v>
      </c>
      <c r="AL411">
        <f>IF(ISBLANK($D411),VLOOKUP(C411,Koordinaten!$A:$C,3,FALSE),VLOOKUP($D411,Koordinaten!$F:$H,3,FALSE))</f>
        <v>47.250000100000001</v>
      </c>
      <c r="AM411" t="str">
        <f t="shared" si="800"/>
        <v>48,2083537;16,3725042</v>
      </c>
      <c r="AN411" t="str">
        <f t="shared" si="801"/>
        <v>47,2500001;15,1666665</v>
      </c>
      <c r="AO411">
        <f t="shared" si="804"/>
        <v>2040</v>
      </c>
      <c r="AP411" s="50">
        <v>44065</v>
      </c>
      <c r="AQ411">
        <v>4</v>
      </c>
    </row>
    <row r="412" spans="1:43" x14ac:dyDescent="0.15">
      <c r="A412" s="2" t="s">
        <v>30</v>
      </c>
      <c r="B412" s="22">
        <v>2016</v>
      </c>
      <c r="C412" s="2" t="s">
        <v>173</v>
      </c>
      <c r="D412" s="2" t="s">
        <v>1264</v>
      </c>
      <c r="E412" s="2">
        <v>1</v>
      </c>
      <c r="F412" s="2">
        <v>1</v>
      </c>
      <c r="G412" s="3" t="s">
        <v>239</v>
      </c>
      <c r="H412" s="3" t="s">
        <v>937</v>
      </c>
      <c r="I412" s="3" t="s">
        <v>58</v>
      </c>
      <c r="J412" s="2" t="str">
        <f t="shared" si="802"/>
        <v>2024/-/-/-/-</v>
      </c>
      <c r="K412" s="2" t="str">
        <f t="shared" si="803"/>
        <v>2040/-/-/-/-</v>
      </c>
      <c r="L412" s="4"/>
      <c r="M412" s="2">
        <v>2018</v>
      </c>
      <c r="N412" s="2" t="str">
        <f t="shared" si="797"/>
        <v>96/-/-/-</v>
      </c>
      <c r="O412" s="2" t="s">
        <v>239</v>
      </c>
      <c r="P412" s="2" t="s">
        <v>930</v>
      </c>
      <c r="S412" s="6">
        <f t="shared" si="798"/>
        <v>0</v>
      </c>
      <c r="T412" s="7">
        <f t="shared" si="799"/>
        <v>0</v>
      </c>
      <c r="U412" s="3">
        <v>96</v>
      </c>
      <c r="V412">
        <v>2024</v>
      </c>
      <c r="W412">
        <v>2040</v>
      </c>
      <c r="X412" t="s">
        <v>243</v>
      </c>
      <c r="AA412" t="s">
        <v>243</v>
      </c>
      <c r="AD412" s="2"/>
      <c r="AI412">
        <f>VLOOKUP(C412,Koordinaten!$A:$C,2,FALSE)</f>
        <v>16.372504200000002</v>
      </c>
      <c r="AJ412">
        <f>VLOOKUP(C412,Koordinaten!$A:$C,3,FALSE)</f>
        <v>48.208353700000004</v>
      </c>
      <c r="AK412">
        <f>IF(ISBLANK($D412),VLOOKUP(C412,Koordinaten!$A:$C,2,FALSE),VLOOKUP($D412,Koordinaten!$F:$H,2,FALSE))</f>
        <v>15.1666665</v>
      </c>
      <c r="AL412">
        <f>IF(ISBLANK($D412),VLOOKUP(C412,Koordinaten!$A:$C,3,FALSE),VLOOKUP($D412,Koordinaten!$F:$H,3,FALSE))</f>
        <v>47.250000100000001</v>
      </c>
      <c r="AM412" t="str">
        <f t="shared" si="800"/>
        <v>48,2083537;16,3725042</v>
      </c>
      <c r="AN412" t="str">
        <f t="shared" si="801"/>
        <v>47,2500001;15,1666665</v>
      </c>
      <c r="AO412">
        <f t="shared" si="804"/>
        <v>2040</v>
      </c>
      <c r="AP412" s="50">
        <v>44065</v>
      </c>
      <c r="AQ412">
        <v>5</v>
      </c>
    </row>
    <row r="413" spans="1:43" x14ac:dyDescent="0.15">
      <c r="A413" s="2" t="s">
        <v>30</v>
      </c>
      <c r="B413" s="22">
        <v>2015</v>
      </c>
      <c r="C413" s="2" t="s">
        <v>173</v>
      </c>
      <c r="D413" s="2" t="s">
        <v>1264</v>
      </c>
      <c r="E413" s="2">
        <v>2</v>
      </c>
      <c r="F413" s="2">
        <v>2</v>
      </c>
      <c r="G413" s="3" t="s">
        <v>239</v>
      </c>
      <c r="H413" s="3" t="s">
        <v>937</v>
      </c>
      <c r="I413" s="3" t="s">
        <v>58</v>
      </c>
      <c r="J413" s="2" t="str">
        <f t="shared" si="802"/>
        <v>2025/2018/-/-/-</v>
      </c>
      <c r="K413" s="2" t="str">
        <f t="shared" si="803"/>
        <v>2045/2022/-/-/-</v>
      </c>
      <c r="L413" s="4"/>
      <c r="M413" s="2">
        <v>2018</v>
      </c>
      <c r="N413" s="2" t="str">
        <f t="shared" si="797"/>
        <v>94/90/-/FS95</v>
      </c>
      <c r="O413" s="2" t="s">
        <v>239</v>
      </c>
      <c r="P413" s="2" t="s">
        <v>930</v>
      </c>
      <c r="S413" s="6">
        <f t="shared" si="798"/>
        <v>0</v>
      </c>
      <c r="T413" s="7">
        <f t="shared" si="799"/>
        <v>0</v>
      </c>
      <c r="U413" s="3">
        <v>94</v>
      </c>
      <c r="V413">
        <v>2025</v>
      </c>
      <c r="W413">
        <v>2045</v>
      </c>
      <c r="X413">
        <v>90</v>
      </c>
      <c r="Y413">
        <v>2018</v>
      </c>
      <c r="Z413">
        <v>2022</v>
      </c>
      <c r="AA413" t="s">
        <v>243</v>
      </c>
      <c r="AD413" s="2" t="s">
        <v>999</v>
      </c>
      <c r="AI413">
        <f>VLOOKUP(C413,Koordinaten!$A:$C,2,FALSE)</f>
        <v>16.372504200000002</v>
      </c>
      <c r="AJ413">
        <f>VLOOKUP(C413,Koordinaten!$A:$C,3,FALSE)</f>
        <v>48.208353700000004</v>
      </c>
      <c r="AK413">
        <f>IF(ISBLANK($D413),VLOOKUP(C413,Koordinaten!$A:$C,2,FALSE),VLOOKUP($D413,Koordinaten!$F:$H,2,FALSE))</f>
        <v>15.1666665</v>
      </c>
      <c r="AL413">
        <f>IF(ISBLANK($D413),VLOOKUP(C413,Koordinaten!$A:$C,3,FALSE),VLOOKUP($D413,Koordinaten!$F:$H,3,FALSE))</f>
        <v>47.250000100000001</v>
      </c>
      <c r="AM413" t="str">
        <f t="shared" si="800"/>
        <v>48,2083537;16,3725042</v>
      </c>
      <c r="AN413" t="str">
        <f t="shared" si="801"/>
        <v>47,2500001;15,1666665</v>
      </c>
      <c r="AO413">
        <f t="shared" si="804"/>
        <v>2022</v>
      </c>
      <c r="AP413" s="50">
        <v>44065</v>
      </c>
      <c r="AQ413">
        <v>5</v>
      </c>
    </row>
    <row r="414" spans="1:43" x14ac:dyDescent="0.15">
      <c r="A414" s="2" t="s">
        <v>30</v>
      </c>
      <c r="B414" s="22">
        <v>2015</v>
      </c>
      <c r="C414" s="2" t="s">
        <v>173</v>
      </c>
      <c r="D414" s="2" t="s">
        <v>1264</v>
      </c>
      <c r="E414" s="2">
        <v>6</v>
      </c>
      <c r="F414" s="2"/>
      <c r="G414" s="3" t="s">
        <v>419</v>
      </c>
      <c r="H414" s="3" t="s">
        <v>936</v>
      </c>
      <c r="I414" s="3" t="s">
        <v>36</v>
      </c>
      <c r="J414" s="2" t="str">
        <f t="shared" si="802"/>
        <v>-/-/-/-/-</v>
      </c>
      <c r="K414" s="2" t="str">
        <f t="shared" si="803"/>
        <v>-/-/-/-/-</v>
      </c>
      <c r="L414" s="4"/>
      <c r="M414" s="2">
        <v>2018</v>
      </c>
      <c r="N414" s="2" t="str">
        <f t="shared" si="797"/>
        <v>-/-/-/FS91-93</v>
      </c>
      <c r="O414" s="2" t="s">
        <v>419</v>
      </c>
      <c r="P414" s="2" t="s">
        <v>930</v>
      </c>
      <c r="S414" s="6">
        <f t="shared" si="798"/>
        <v>0</v>
      </c>
      <c r="T414" s="7">
        <f t="shared" si="799"/>
        <v>0</v>
      </c>
      <c r="U414" s="3" t="s">
        <v>243</v>
      </c>
      <c r="X414" t="s">
        <v>243</v>
      </c>
      <c r="AA414" t="s">
        <v>243</v>
      </c>
      <c r="AD414" s="2" t="s">
        <v>1000</v>
      </c>
      <c r="AI414">
        <f>VLOOKUP(C414,Koordinaten!$A:$C,2,FALSE)</f>
        <v>16.372504200000002</v>
      </c>
      <c r="AJ414">
        <f>VLOOKUP(C414,Koordinaten!$A:$C,3,FALSE)</f>
        <v>48.208353700000004</v>
      </c>
      <c r="AK414">
        <f>IF(ISBLANK($D414),VLOOKUP(C414,Koordinaten!$A:$C,2,FALSE),VLOOKUP($D414,Koordinaten!$F:$H,2,FALSE))</f>
        <v>15.1666665</v>
      </c>
      <c r="AL414">
        <f>IF(ISBLANK($D414),VLOOKUP(C414,Koordinaten!$A:$C,3,FALSE),VLOOKUP($D414,Koordinaten!$F:$H,3,FALSE))</f>
        <v>47.250000100000001</v>
      </c>
      <c r="AM414" t="str">
        <f t="shared" si="800"/>
        <v>48,2083537;16,3725042</v>
      </c>
      <c r="AN414" t="str">
        <f t="shared" si="801"/>
        <v>47,2500001;15,1666665</v>
      </c>
      <c r="AO414">
        <f t="shared" si="804"/>
        <v>9999</v>
      </c>
      <c r="AP414" s="50"/>
    </row>
    <row r="415" spans="1:43" x14ac:dyDescent="0.15">
      <c r="A415" s="2" t="s">
        <v>66</v>
      </c>
      <c r="B415" s="22">
        <v>2016</v>
      </c>
      <c r="C415" s="2" t="s">
        <v>173</v>
      </c>
      <c r="D415" s="2" t="s">
        <v>1264</v>
      </c>
      <c r="E415" s="2">
        <v>1</v>
      </c>
      <c r="F415" s="2">
        <v>1</v>
      </c>
      <c r="G415" s="3" t="s">
        <v>275</v>
      </c>
      <c r="H415" s="3" t="s">
        <v>933</v>
      </c>
      <c r="I415" s="3" t="s">
        <v>58</v>
      </c>
      <c r="J415" s="2" t="str">
        <f t="shared" si="802"/>
        <v>2021/2021/-/2023/-</v>
      </c>
      <c r="K415" s="2" t="str">
        <f t="shared" si="803"/>
        <v>2038/2027/-/2039/-</v>
      </c>
      <c r="L415" s="4"/>
      <c r="M415" s="2">
        <v>2018</v>
      </c>
      <c r="N415" s="2" t="str">
        <f t="shared" si="797"/>
        <v>96+/92/-/95,7</v>
      </c>
      <c r="O415" s="2" t="s">
        <v>275</v>
      </c>
      <c r="P415" s="2" t="s">
        <v>930</v>
      </c>
      <c r="S415" s="6">
        <f t="shared" si="798"/>
        <v>0</v>
      </c>
      <c r="T415" s="7">
        <f t="shared" si="799"/>
        <v>0</v>
      </c>
      <c r="U415" s="3" t="s">
        <v>1097</v>
      </c>
      <c r="V415">
        <v>2021</v>
      </c>
      <c r="W415">
        <v>2038</v>
      </c>
      <c r="X415">
        <v>92</v>
      </c>
      <c r="Y415">
        <v>2021</v>
      </c>
      <c r="Z415">
        <v>2027</v>
      </c>
      <c r="AA415" t="s">
        <v>243</v>
      </c>
      <c r="AD415" s="2">
        <v>95.7</v>
      </c>
      <c r="AE415">
        <v>2023</v>
      </c>
      <c r="AF415">
        <v>2039</v>
      </c>
      <c r="AI415">
        <f>VLOOKUP(C415,Koordinaten!$A:$C,2,FALSE)</f>
        <v>16.372504200000002</v>
      </c>
      <c r="AJ415">
        <f>VLOOKUP(C415,Koordinaten!$A:$C,3,FALSE)</f>
        <v>48.208353700000004</v>
      </c>
      <c r="AK415">
        <f>IF(ISBLANK($D415),VLOOKUP(C415,Koordinaten!$A:$C,2,FALSE),VLOOKUP($D415,Koordinaten!$F:$H,2,FALSE))</f>
        <v>15.1666665</v>
      </c>
      <c r="AL415">
        <f>IF(ISBLANK($D415),VLOOKUP(C415,Koordinaten!$A:$C,3,FALSE),VLOOKUP($D415,Koordinaten!$F:$H,3,FALSE))</f>
        <v>47.250000100000001</v>
      </c>
      <c r="AM415" t="str">
        <f t="shared" si="800"/>
        <v>48,2083537;16,3725042</v>
      </c>
      <c r="AN415" t="str">
        <f t="shared" si="801"/>
        <v>47,2500001;15,1666665</v>
      </c>
      <c r="AO415">
        <f t="shared" si="804"/>
        <v>2027</v>
      </c>
      <c r="AP415" s="50">
        <v>44302</v>
      </c>
      <c r="AQ415" t="s">
        <v>1579</v>
      </c>
    </row>
    <row r="416" spans="1:43" x14ac:dyDescent="0.15">
      <c r="A416" s="2" t="s">
        <v>30</v>
      </c>
      <c r="B416" s="22">
        <v>2016</v>
      </c>
      <c r="C416" s="2" t="s">
        <v>173</v>
      </c>
      <c r="D416" s="2" t="s">
        <v>1264</v>
      </c>
      <c r="E416" s="2">
        <v>3</v>
      </c>
      <c r="F416" s="2">
        <v>3</v>
      </c>
      <c r="G416" s="3" t="s">
        <v>275</v>
      </c>
      <c r="H416" s="3" t="s">
        <v>934</v>
      </c>
      <c r="I416" s="3" t="s">
        <v>36</v>
      </c>
      <c r="J416" s="2" t="str">
        <f t="shared" si="802"/>
        <v>-/-/-/-/-</v>
      </c>
      <c r="K416" s="2" t="str">
        <f t="shared" si="803"/>
        <v>-/-/-/-/-</v>
      </c>
      <c r="L416" s="4"/>
      <c r="M416" s="2">
        <v>2018</v>
      </c>
      <c r="N416" s="2" t="str">
        <f t="shared" si="797"/>
        <v>94+/-/-/-</v>
      </c>
      <c r="O416" s="2" t="s">
        <v>275</v>
      </c>
      <c r="P416" s="2" t="s">
        <v>930</v>
      </c>
      <c r="S416" s="6">
        <f t="shared" si="798"/>
        <v>0</v>
      </c>
      <c r="T416" s="7">
        <f t="shared" si="799"/>
        <v>0</v>
      </c>
      <c r="U416" s="3" t="s">
        <v>1094</v>
      </c>
      <c r="X416" t="s">
        <v>243</v>
      </c>
      <c r="AA416" t="s">
        <v>243</v>
      </c>
      <c r="AD416" s="2"/>
      <c r="AI416">
        <f>VLOOKUP(C416,Koordinaten!$A:$C,2,FALSE)</f>
        <v>16.372504200000002</v>
      </c>
      <c r="AJ416">
        <f>VLOOKUP(C416,Koordinaten!$A:$C,3,FALSE)</f>
        <v>48.208353700000004</v>
      </c>
      <c r="AK416">
        <f>IF(ISBLANK($D416),VLOOKUP(C416,Koordinaten!$A:$C,2,FALSE),VLOOKUP($D416,Koordinaten!$F:$H,2,FALSE))</f>
        <v>15.1666665</v>
      </c>
      <c r="AL416">
        <f>IF(ISBLANK($D416),VLOOKUP(C416,Koordinaten!$A:$C,3,FALSE),VLOOKUP($D416,Koordinaten!$F:$H,3,FALSE))</f>
        <v>47.250000100000001</v>
      </c>
      <c r="AM416" t="str">
        <f t="shared" si="800"/>
        <v>48,2083537;16,3725042</v>
      </c>
      <c r="AN416" t="str">
        <f t="shared" si="801"/>
        <v>47,2500001;15,1666665</v>
      </c>
      <c r="AO416">
        <f t="shared" si="804"/>
        <v>9999</v>
      </c>
      <c r="AP416" s="50">
        <v>44065</v>
      </c>
      <c r="AQ416">
        <v>1</v>
      </c>
    </row>
    <row r="417" spans="1:43" x14ac:dyDescent="0.15">
      <c r="A417" s="2" t="s">
        <v>30</v>
      </c>
      <c r="B417" s="22">
        <v>2015</v>
      </c>
      <c r="C417" s="2" t="s">
        <v>173</v>
      </c>
      <c r="D417" s="2" t="s">
        <v>1264</v>
      </c>
      <c r="E417" s="2">
        <v>3</v>
      </c>
      <c r="F417" s="2">
        <v>3</v>
      </c>
      <c r="G417" s="3" t="s">
        <v>235</v>
      </c>
      <c r="H417" s="3" t="s">
        <v>931</v>
      </c>
      <c r="I417" s="3" t="s">
        <v>36</v>
      </c>
      <c r="J417" s="2" t="str">
        <f t="shared" si="802"/>
        <v>-/-/-/-/-</v>
      </c>
      <c r="K417" s="2" t="str">
        <f t="shared" si="803"/>
        <v>-/-/-/-/-</v>
      </c>
      <c r="L417" s="4"/>
      <c r="M417" s="2">
        <v>2018</v>
      </c>
      <c r="N417" s="2" t="str">
        <f t="shared" si="797"/>
        <v>-/-/-/-</v>
      </c>
      <c r="O417" s="2" t="s">
        <v>235</v>
      </c>
      <c r="P417" s="2" t="s">
        <v>930</v>
      </c>
      <c r="S417" s="6">
        <f t="shared" si="798"/>
        <v>0</v>
      </c>
      <c r="T417" s="7">
        <f t="shared" si="799"/>
        <v>0</v>
      </c>
      <c r="U417" s="3" t="s">
        <v>243</v>
      </c>
      <c r="X417" t="s">
        <v>243</v>
      </c>
      <c r="AA417" t="s">
        <v>243</v>
      </c>
      <c r="AD417" s="2"/>
      <c r="AI417">
        <f>VLOOKUP(C417,Koordinaten!$A:$C,2,FALSE)</f>
        <v>16.372504200000002</v>
      </c>
      <c r="AJ417">
        <f>VLOOKUP(C417,Koordinaten!$A:$C,3,FALSE)</f>
        <v>48.208353700000004</v>
      </c>
      <c r="AK417">
        <f>IF(ISBLANK($D417),VLOOKUP(C417,Koordinaten!$A:$C,2,FALSE),VLOOKUP($D417,Koordinaten!$F:$H,2,FALSE))</f>
        <v>15.1666665</v>
      </c>
      <c r="AL417">
        <f>IF(ISBLANK($D417),VLOOKUP(C417,Koordinaten!$A:$C,3,FALSE),VLOOKUP($D417,Koordinaten!$F:$H,3,FALSE))</f>
        <v>47.250000100000001</v>
      </c>
      <c r="AM417" t="str">
        <f t="shared" si="800"/>
        <v>48,2083537;16,3725042</v>
      </c>
      <c r="AN417" t="str">
        <f t="shared" si="801"/>
        <v>47,2500001;15,1666665</v>
      </c>
      <c r="AO417">
        <f t="shared" si="804"/>
        <v>9999</v>
      </c>
      <c r="AP417" s="50">
        <v>44065</v>
      </c>
      <c r="AQ417">
        <v>6</v>
      </c>
    </row>
    <row r="418" spans="1:43" x14ac:dyDescent="0.15">
      <c r="A418" s="2" t="s">
        <v>30</v>
      </c>
      <c r="B418" s="22">
        <v>2016</v>
      </c>
      <c r="C418" s="2" t="s">
        <v>173</v>
      </c>
      <c r="D418" s="2" t="s">
        <v>1264</v>
      </c>
      <c r="E418" s="2">
        <v>3</v>
      </c>
      <c r="F418" s="2">
        <v>3</v>
      </c>
      <c r="G418" s="3" t="s">
        <v>235</v>
      </c>
      <c r="H418" s="3" t="s">
        <v>932</v>
      </c>
      <c r="I418" s="3" t="s">
        <v>58</v>
      </c>
      <c r="J418" s="2" t="str">
        <f t="shared" si="802"/>
        <v>2018/-/-/-/-</v>
      </c>
      <c r="K418" s="2" t="str">
        <f t="shared" si="803"/>
        <v>2026/-/-/-/-</v>
      </c>
      <c r="L418" s="4"/>
      <c r="M418" s="2">
        <v>2018</v>
      </c>
      <c r="N418" s="2" t="str">
        <f t="shared" si="797"/>
        <v>90/-/-/FS92-94</v>
      </c>
      <c r="O418" s="2" t="s">
        <v>235</v>
      </c>
      <c r="P418" s="2" t="s">
        <v>930</v>
      </c>
      <c r="S418" s="6">
        <f t="shared" si="798"/>
        <v>0</v>
      </c>
      <c r="T418" s="7">
        <f t="shared" si="799"/>
        <v>0</v>
      </c>
      <c r="U418" s="3">
        <v>90</v>
      </c>
      <c r="V418">
        <v>2018</v>
      </c>
      <c r="W418">
        <v>2026</v>
      </c>
      <c r="X418" t="s">
        <v>243</v>
      </c>
      <c r="AA418" t="s">
        <v>243</v>
      </c>
      <c r="AD418" s="2" t="s">
        <v>1006</v>
      </c>
      <c r="AI418">
        <f>VLOOKUP(C418,Koordinaten!$A:$C,2,FALSE)</f>
        <v>16.372504200000002</v>
      </c>
      <c r="AJ418">
        <f>VLOOKUP(C418,Koordinaten!$A:$C,3,FALSE)</f>
        <v>48.208353700000004</v>
      </c>
      <c r="AK418">
        <f>IF(ISBLANK($D418),VLOOKUP(C418,Koordinaten!$A:$C,2,FALSE),VLOOKUP($D418,Koordinaten!$F:$H,2,FALSE))</f>
        <v>15.1666665</v>
      </c>
      <c r="AL418">
        <f>IF(ISBLANK($D418),VLOOKUP(C418,Koordinaten!$A:$C,3,FALSE),VLOOKUP($D418,Koordinaten!$F:$H,3,FALSE))</f>
        <v>47.250000100000001</v>
      </c>
      <c r="AM418" t="str">
        <f t="shared" si="800"/>
        <v>48,2083537;16,3725042</v>
      </c>
      <c r="AN418" t="str">
        <f t="shared" si="801"/>
        <v>47,2500001;15,1666665</v>
      </c>
      <c r="AO418">
        <f t="shared" si="804"/>
        <v>2026</v>
      </c>
      <c r="AP418" s="50">
        <v>44065</v>
      </c>
      <c r="AQ418">
        <v>7</v>
      </c>
    </row>
    <row r="419" spans="1:43" x14ac:dyDescent="0.15">
      <c r="A419" s="2" t="s">
        <v>30</v>
      </c>
      <c r="B419" s="22">
        <v>2016</v>
      </c>
      <c r="C419" s="2" t="s">
        <v>173</v>
      </c>
      <c r="D419" s="2" t="s">
        <v>1264</v>
      </c>
      <c r="E419" s="2">
        <v>3</v>
      </c>
      <c r="F419" s="2">
        <v>3</v>
      </c>
      <c r="G419" s="3" t="s">
        <v>500</v>
      </c>
      <c r="H419" s="3" t="s">
        <v>935</v>
      </c>
      <c r="I419" s="3" t="s">
        <v>397</v>
      </c>
      <c r="J419" s="2" t="str">
        <f t="shared" si="802"/>
        <v>2021/-/-/-/-</v>
      </c>
      <c r="K419" s="2" t="str">
        <f t="shared" si="803"/>
        <v>2030/-/-/-/-</v>
      </c>
      <c r="L419" s="4"/>
      <c r="M419" s="2">
        <v>2018</v>
      </c>
      <c r="N419" s="2" t="str">
        <f t="shared" si="797"/>
        <v>92/-/-/-</v>
      </c>
      <c r="O419" s="2" t="s">
        <v>500</v>
      </c>
      <c r="P419" s="2" t="s">
        <v>930</v>
      </c>
      <c r="S419" s="6">
        <f t="shared" si="798"/>
        <v>0</v>
      </c>
      <c r="T419" s="7">
        <f t="shared" si="799"/>
        <v>0</v>
      </c>
      <c r="U419" s="3">
        <v>92</v>
      </c>
      <c r="V419">
        <v>2021</v>
      </c>
      <c r="W419">
        <v>2030</v>
      </c>
      <c r="X419" t="s">
        <v>243</v>
      </c>
      <c r="AA419" t="s">
        <v>243</v>
      </c>
      <c r="AD419" s="2"/>
      <c r="AI419">
        <f>VLOOKUP(C419,Koordinaten!$A:$C,2,FALSE)</f>
        <v>16.372504200000002</v>
      </c>
      <c r="AJ419">
        <f>VLOOKUP(C419,Koordinaten!$A:$C,3,FALSE)</f>
        <v>48.208353700000004</v>
      </c>
      <c r="AK419">
        <f>IF(ISBLANK($D419),VLOOKUP(C419,Koordinaten!$A:$C,2,FALSE),VLOOKUP($D419,Koordinaten!$F:$H,2,FALSE))</f>
        <v>15.1666665</v>
      </c>
      <c r="AL419">
        <f>IF(ISBLANK($D419),VLOOKUP(C419,Koordinaten!$A:$C,3,FALSE),VLOOKUP($D419,Koordinaten!$F:$H,3,FALSE))</f>
        <v>47.250000100000001</v>
      </c>
      <c r="AM419" t="str">
        <f t="shared" si="800"/>
        <v>48,2083537;16,3725042</v>
      </c>
      <c r="AN419" t="str">
        <f t="shared" si="801"/>
        <v>47,2500001;15,1666665</v>
      </c>
      <c r="AO419">
        <f t="shared" si="804"/>
        <v>2030</v>
      </c>
      <c r="AP419" s="50">
        <v>44065</v>
      </c>
      <c r="AQ419">
        <v>3</v>
      </c>
    </row>
    <row r="420" spans="1:43" x14ac:dyDescent="0.15">
      <c r="A420" s="2" t="s">
        <v>42</v>
      </c>
      <c r="B420" s="22">
        <v>2012</v>
      </c>
      <c r="C420" s="2" t="s">
        <v>17</v>
      </c>
      <c r="D420" s="2" t="s">
        <v>1282</v>
      </c>
      <c r="E420" s="2">
        <v>0</v>
      </c>
      <c r="F420" s="2">
        <v>2</v>
      </c>
      <c r="G420" s="3" t="s">
        <v>878</v>
      </c>
      <c r="H420" s="3" t="s">
        <v>928</v>
      </c>
      <c r="I420" s="3" t="s">
        <v>69</v>
      </c>
      <c r="J420" s="2" t="str">
        <f t="shared" si="802"/>
        <v>-/-/-/-/-</v>
      </c>
      <c r="K420" s="2" t="str">
        <f t="shared" si="803"/>
        <v>-/-/-/-/-</v>
      </c>
      <c r="L420" s="4"/>
      <c r="M420" s="2">
        <v>2018</v>
      </c>
      <c r="N420" s="2" t="str">
        <f t="shared" si="797"/>
        <v>-/-/-/-</v>
      </c>
      <c r="O420" s="2" t="s">
        <v>21</v>
      </c>
      <c r="P420" s="2" t="s">
        <v>929</v>
      </c>
      <c r="S420" s="6">
        <f t="shared" si="798"/>
        <v>0</v>
      </c>
      <c r="T420" s="7">
        <f t="shared" si="799"/>
        <v>0</v>
      </c>
      <c r="U420" s="3" t="s">
        <v>243</v>
      </c>
      <c r="X420" t="s">
        <v>243</v>
      </c>
      <c r="AA420" t="s">
        <v>243</v>
      </c>
      <c r="AD420" s="2"/>
      <c r="AI420">
        <f>VLOOKUP(C420,Koordinaten!$A:$C,2,FALSE)</f>
        <v>2.3514615999999999</v>
      </c>
      <c r="AJ420">
        <f>VLOOKUP(C420,Koordinaten!$A:$C,3,FALSE)</f>
        <v>48.856696900000003</v>
      </c>
      <c r="AK420">
        <f>IF(ISBLANK($D420),VLOOKUP(C420,Koordinaten!$A:$C,2,FALSE),VLOOKUP($D420,Koordinaten!$F:$H,2,FALSE))</f>
        <v>3.8968699999999998</v>
      </c>
      <c r="AL420">
        <f>IF(ISBLANK($D420),VLOOKUP(C420,Koordinaten!$A:$C,3,FALSE),VLOOKUP($D420,Koordinaten!$F:$H,3,FALSE))</f>
        <v>43.598500000000001</v>
      </c>
      <c r="AM420" t="str">
        <f t="shared" si="800"/>
        <v>48,8566969;2,3514616</v>
      </c>
      <c r="AN420" t="str">
        <f t="shared" si="801"/>
        <v>43,5985;3,89687</v>
      </c>
      <c r="AO420">
        <f t="shared" si="804"/>
        <v>9999</v>
      </c>
      <c r="AP420" s="50">
        <v>44066</v>
      </c>
      <c r="AQ420">
        <v>8</v>
      </c>
    </row>
    <row r="421" spans="1:43" x14ac:dyDescent="0.15">
      <c r="A421" s="2" t="s">
        <v>37</v>
      </c>
      <c r="B421" s="22">
        <v>2009</v>
      </c>
      <c r="C421" s="2" t="s">
        <v>173</v>
      </c>
      <c r="D421" s="2" t="s">
        <v>1265</v>
      </c>
      <c r="E421" s="2">
        <v>0</v>
      </c>
      <c r="F421" s="2">
        <v>1</v>
      </c>
      <c r="G421" s="3" t="s">
        <v>920</v>
      </c>
      <c r="H421" s="3" t="s">
        <v>923</v>
      </c>
      <c r="I421" s="3" t="s">
        <v>32</v>
      </c>
      <c r="J421" s="2" t="str">
        <f t="shared" si="802"/>
        <v>-/-/-/-/-</v>
      </c>
      <c r="K421" s="2" t="str">
        <f t="shared" si="803"/>
        <v>-/-/-/-/-</v>
      </c>
      <c r="L421" s="4"/>
      <c r="M421" s="2">
        <v>2018</v>
      </c>
      <c r="N421" s="2" t="str">
        <f t="shared" si="797"/>
        <v>-/-/-/FS93</v>
      </c>
      <c r="O421" s="2" t="s">
        <v>921</v>
      </c>
      <c r="P421" s="2" t="s">
        <v>919</v>
      </c>
      <c r="S421" s="6">
        <f t="shared" si="798"/>
        <v>0</v>
      </c>
      <c r="T421" s="7">
        <f t="shared" si="799"/>
        <v>0</v>
      </c>
      <c r="U421" s="3" t="s">
        <v>243</v>
      </c>
      <c r="X421" t="s">
        <v>243</v>
      </c>
      <c r="AA421" t="s">
        <v>243</v>
      </c>
      <c r="AD421" s="2" t="s">
        <v>1005</v>
      </c>
      <c r="AG421" t="s">
        <v>243</v>
      </c>
      <c r="AH421" t="s">
        <v>243</v>
      </c>
      <c r="AI421">
        <f>VLOOKUP(C421,Koordinaten!$A:$C,2,FALSE)</f>
        <v>16.372504200000002</v>
      </c>
      <c r="AJ421">
        <f>VLOOKUP(C421,Koordinaten!$A:$C,3,FALSE)</f>
        <v>48.208353700000004</v>
      </c>
      <c r="AK421">
        <f>IF(ISBLANK($D421),VLOOKUP(C421,Koordinaten!$A:$C,2,FALSE),VLOOKUP($D421,Koordinaten!$F:$H,2,FALSE))</f>
        <v>16.081600000000002</v>
      </c>
      <c r="AL421">
        <f>IF(ISBLANK($D421),VLOOKUP(C421,Koordinaten!$A:$C,3,FALSE),VLOOKUP($D421,Koordinaten!$F:$H,3,FALSE))</f>
        <v>47.722099999999998</v>
      </c>
      <c r="AM421" t="str">
        <f t="shared" si="800"/>
        <v>48,2083537;16,3725042</v>
      </c>
      <c r="AN421" t="str">
        <f t="shared" si="801"/>
        <v>47,7221;16,0816</v>
      </c>
      <c r="AO421">
        <f t="shared" si="804"/>
        <v>9999</v>
      </c>
      <c r="AP421" s="50">
        <v>44107</v>
      </c>
      <c r="AQ421">
        <v>16</v>
      </c>
    </row>
    <row r="422" spans="1:43" x14ac:dyDescent="0.15">
      <c r="A422" s="2" t="s">
        <v>30</v>
      </c>
      <c r="B422" s="22">
        <v>2011</v>
      </c>
      <c r="C422" s="2" t="s">
        <v>173</v>
      </c>
      <c r="D422" s="2" t="s">
        <v>1265</v>
      </c>
      <c r="E422" s="2">
        <v>1</v>
      </c>
      <c r="F422" s="2"/>
      <c r="G422" s="3" t="s">
        <v>920</v>
      </c>
      <c r="H422" s="3" t="s">
        <v>922</v>
      </c>
      <c r="I422" s="3" t="s">
        <v>58</v>
      </c>
      <c r="J422" s="2" t="str">
        <f t="shared" si="802"/>
        <v>-/-/-/-/-</v>
      </c>
      <c r="K422" s="2" t="str">
        <f t="shared" si="803"/>
        <v>-/-/-/-/-</v>
      </c>
      <c r="L422" s="4"/>
      <c r="M422" s="2">
        <v>2018</v>
      </c>
      <c r="N422" s="2" t="str">
        <f t="shared" si="797"/>
        <v>-/-/-/FS93,CT87</v>
      </c>
      <c r="O422" s="2" t="s">
        <v>921</v>
      </c>
      <c r="P422" s="2" t="s">
        <v>919</v>
      </c>
      <c r="S422" s="6">
        <f t="shared" si="798"/>
        <v>0</v>
      </c>
      <c r="T422" s="7">
        <f t="shared" si="799"/>
        <v>0</v>
      </c>
      <c r="U422" s="3" t="s">
        <v>243</v>
      </c>
      <c r="X422" t="s">
        <v>243</v>
      </c>
      <c r="AA422" t="s">
        <v>243</v>
      </c>
      <c r="AD422" s="2" t="s">
        <v>1216</v>
      </c>
      <c r="AG422" t="s">
        <v>243</v>
      </c>
      <c r="AH422" t="s">
        <v>243</v>
      </c>
      <c r="AI422">
        <f>VLOOKUP(C422,Koordinaten!$A:$C,2,FALSE)</f>
        <v>16.372504200000002</v>
      </c>
      <c r="AJ422">
        <f>VLOOKUP(C422,Koordinaten!$A:$C,3,FALSE)</f>
        <v>48.208353700000004</v>
      </c>
      <c r="AK422">
        <f>IF(ISBLANK($D422),VLOOKUP(C422,Koordinaten!$A:$C,2,FALSE),VLOOKUP($D422,Koordinaten!$F:$H,2,FALSE))</f>
        <v>16.081600000000002</v>
      </c>
      <c r="AL422">
        <f>IF(ISBLANK($D422),VLOOKUP(C422,Koordinaten!$A:$C,3,FALSE),VLOOKUP($D422,Koordinaten!$F:$H,3,FALSE))</f>
        <v>47.722099999999998</v>
      </c>
      <c r="AM422" t="str">
        <f t="shared" si="800"/>
        <v>48,2083537;16,3725042</v>
      </c>
      <c r="AN422" t="str">
        <f t="shared" si="801"/>
        <v>47,7221;16,0816</v>
      </c>
      <c r="AO422">
        <f t="shared" si="804"/>
        <v>9999</v>
      </c>
      <c r="AP422" s="50">
        <v>44065</v>
      </c>
      <c r="AQ422">
        <v>4</v>
      </c>
    </row>
    <row r="423" spans="1:43" x14ac:dyDescent="0.15">
      <c r="A423" s="2" t="s">
        <v>30</v>
      </c>
      <c r="B423" s="22">
        <v>2015</v>
      </c>
      <c r="C423" s="2" t="s">
        <v>173</v>
      </c>
      <c r="D423" s="2" t="s">
        <v>1265</v>
      </c>
      <c r="E423" s="2">
        <v>6</v>
      </c>
      <c r="F423" s="2">
        <v>3</v>
      </c>
      <c r="G423" s="3" t="s">
        <v>920</v>
      </c>
      <c r="H423" s="3" t="s">
        <v>1133</v>
      </c>
      <c r="I423" s="3" t="s">
        <v>36</v>
      </c>
      <c r="J423" s="2" t="str">
        <f t="shared" si="802"/>
        <v>-/-/-/2019/-</v>
      </c>
      <c r="K423" s="2" t="str">
        <f t="shared" si="803"/>
        <v>-/-/-/2020/-</v>
      </c>
      <c r="L423" s="4"/>
      <c r="M423" s="2">
        <v>2018</v>
      </c>
      <c r="N423" s="2" t="str">
        <f t="shared" ref="N423:N486" si="805">CONCATENATE(IF(ISBLANK(U423),"-",U423),"/",IF(ISBLANK(X423),"-",X423),"/",IF(ISBLANK(AA423),"-",AA423),"/",IF(ISBLANK(AD423),"-",AD423))</f>
        <v>-/-/-/CT</v>
      </c>
      <c r="O423" s="2" t="s">
        <v>921</v>
      </c>
      <c r="P423" s="2" t="s">
        <v>919</v>
      </c>
      <c r="S423" s="6">
        <f t="shared" si="798"/>
        <v>0</v>
      </c>
      <c r="T423" s="7">
        <f t="shared" si="799"/>
        <v>0</v>
      </c>
      <c r="U423" s="3" t="s">
        <v>243</v>
      </c>
      <c r="X423" t="s">
        <v>243</v>
      </c>
      <c r="AA423" t="s">
        <v>243</v>
      </c>
      <c r="AD423" s="2" t="s">
        <v>1209</v>
      </c>
      <c r="AE423">
        <v>2019</v>
      </c>
      <c r="AF423">
        <v>2020</v>
      </c>
      <c r="AG423" t="s">
        <v>243</v>
      </c>
      <c r="AH423" t="s">
        <v>243</v>
      </c>
      <c r="AI423">
        <f>VLOOKUP(C423,Koordinaten!$A:$C,2,FALSE)</f>
        <v>16.372504200000002</v>
      </c>
      <c r="AJ423">
        <f>VLOOKUP(C423,Koordinaten!$A:$C,3,FALSE)</f>
        <v>48.208353700000004</v>
      </c>
      <c r="AK423">
        <f>IF(ISBLANK($D423),VLOOKUP(C423,Koordinaten!$A:$C,2,FALSE),VLOOKUP($D423,Koordinaten!$F:$H,2,FALSE))</f>
        <v>16.081600000000002</v>
      </c>
      <c r="AL423">
        <f>IF(ISBLANK($D423),VLOOKUP(C423,Koordinaten!$A:$C,3,FALSE),VLOOKUP($D423,Koordinaten!$F:$H,3,FALSE))</f>
        <v>47.722099999999998</v>
      </c>
      <c r="AM423" t="str">
        <f t="shared" si="800"/>
        <v>48,2083537;16,3725042</v>
      </c>
      <c r="AN423" t="str">
        <f t="shared" si="801"/>
        <v>47,7221;16,0816</v>
      </c>
      <c r="AO423">
        <f t="shared" si="804"/>
        <v>2020</v>
      </c>
      <c r="AP423" s="50">
        <v>44065</v>
      </c>
      <c r="AQ423">
        <v>7</v>
      </c>
    </row>
    <row r="424" spans="1:43" x14ac:dyDescent="0.15">
      <c r="A424" s="2" t="s">
        <v>30</v>
      </c>
      <c r="B424" s="22">
        <v>2013</v>
      </c>
      <c r="C424" s="2" t="s">
        <v>173</v>
      </c>
      <c r="D424" s="2" t="s">
        <v>1265</v>
      </c>
      <c r="E424" s="2">
        <v>3</v>
      </c>
      <c r="F424" s="2">
        <v>2</v>
      </c>
      <c r="G424" s="3" t="s">
        <v>920</v>
      </c>
      <c r="H424" s="3" t="s">
        <v>925</v>
      </c>
      <c r="I424" s="3" t="s">
        <v>32</v>
      </c>
      <c r="J424" s="2" t="str">
        <f t="shared" si="802"/>
        <v>-/-/-/-/-</v>
      </c>
      <c r="K424" s="2" t="str">
        <f t="shared" si="803"/>
        <v>-/-/-/-/-</v>
      </c>
      <c r="L424" s="4"/>
      <c r="M424" s="2">
        <v>2018</v>
      </c>
      <c r="N424" s="2" t="str">
        <f t="shared" si="805"/>
        <v>-/-/-/FS89-91,CT87</v>
      </c>
      <c r="O424" s="2" t="s">
        <v>921</v>
      </c>
      <c r="P424" s="2" t="s">
        <v>919</v>
      </c>
      <c r="S424" s="6">
        <f t="shared" si="798"/>
        <v>0</v>
      </c>
      <c r="T424" s="7">
        <f t="shared" si="799"/>
        <v>0</v>
      </c>
      <c r="U424" s="3" t="s">
        <v>243</v>
      </c>
      <c r="X424" t="s">
        <v>243</v>
      </c>
      <c r="AA424" t="s">
        <v>243</v>
      </c>
      <c r="AD424" s="2" t="s">
        <v>1215</v>
      </c>
      <c r="AG424" t="s">
        <v>243</v>
      </c>
      <c r="AH424" t="s">
        <v>243</v>
      </c>
      <c r="AI424">
        <f>VLOOKUP(C424,Koordinaten!$A:$C,2,FALSE)</f>
        <v>16.372504200000002</v>
      </c>
      <c r="AJ424">
        <f>VLOOKUP(C424,Koordinaten!$A:$C,3,FALSE)</f>
        <v>48.208353700000004</v>
      </c>
      <c r="AK424">
        <f>IF(ISBLANK($D424),VLOOKUP(C424,Koordinaten!$A:$C,2,FALSE),VLOOKUP($D424,Koordinaten!$F:$H,2,FALSE))</f>
        <v>16.081600000000002</v>
      </c>
      <c r="AL424">
        <f>IF(ISBLANK($D424),VLOOKUP(C424,Koordinaten!$A:$C,3,FALSE),VLOOKUP($D424,Koordinaten!$F:$H,3,FALSE))</f>
        <v>47.722099999999998</v>
      </c>
      <c r="AM424" t="str">
        <f t="shared" si="800"/>
        <v>48,2083537;16,3725042</v>
      </c>
      <c r="AN424" t="str">
        <f t="shared" si="801"/>
        <v>47,7221;16,0816</v>
      </c>
      <c r="AO424">
        <f t="shared" si="804"/>
        <v>9999</v>
      </c>
      <c r="AP424" s="50">
        <v>44065</v>
      </c>
      <c r="AQ424">
        <v>1</v>
      </c>
    </row>
    <row r="425" spans="1:43" x14ac:dyDescent="0.15">
      <c r="A425" s="2" t="s">
        <v>30</v>
      </c>
      <c r="B425" s="22">
        <v>2016</v>
      </c>
      <c r="C425" s="2" t="s">
        <v>173</v>
      </c>
      <c r="D425" s="2" t="s">
        <v>1265</v>
      </c>
      <c r="E425" s="2">
        <v>3</v>
      </c>
      <c r="F425" s="2">
        <v>3</v>
      </c>
      <c r="G425" s="3" t="s">
        <v>920</v>
      </c>
      <c r="H425" s="3" t="s">
        <v>926</v>
      </c>
      <c r="I425" s="3" t="s">
        <v>32</v>
      </c>
      <c r="J425" s="2" t="str">
        <f t="shared" si="802"/>
        <v>-/-/-/-/-</v>
      </c>
      <c r="K425" s="2" t="str">
        <f t="shared" si="803"/>
        <v>-/-/-/-/-</v>
      </c>
      <c r="L425" s="4"/>
      <c r="M425" s="2">
        <v>2018</v>
      </c>
      <c r="N425" s="2" t="str">
        <f t="shared" si="805"/>
        <v>-/-/-/FS93-95</v>
      </c>
      <c r="O425" s="2" t="s">
        <v>921</v>
      </c>
      <c r="P425" s="2" t="s">
        <v>919</v>
      </c>
      <c r="S425" s="6">
        <f t="shared" si="798"/>
        <v>0</v>
      </c>
      <c r="T425" s="7">
        <f t="shared" si="799"/>
        <v>0</v>
      </c>
      <c r="U425" s="3" t="s">
        <v>243</v>
      </c>
      <c r="X425" t="s">
        <v>243</v>
      </c>
      <c r="AA425" t="s">
        <v>243</v>
      </c>
      <c r="AD425" s="2" t="s">
        <v>1003</v>
      </c>
      <c r="AG425" t="s">
        <v>243</v>
      </c>
      <c r="AH425" t="s">
        <v>243</v>
      </c>
      <c r="AI425">
        <f>VLOOKUP(C425,Koordinaten!$A:$C,2,FALSE)</f>
        <v>16.372504200000002</v>
      </c>
      <c r="AJ425">
        <f>VLOOKUP(C425,Koordinaten!$A:$C,3,FALSE)</f>
        <v>48.208353700000004</v>
      </c>
      <c r="AK425">
        <f>IF(ISBLANK($D425),VLOOKUP(C425,Koordinaten!$A:$C,2,FALSE),VLOOKUP($D425,Koordinaten!$F:$H,2,FALSE))</f>
        <v>16.081600000000002</v>
      </c>
      <c r="AL425">
        <f>IF(ISBLANK($D425),VLOOKUP(C425,Koordinaten!$A:$C,3,FALSE),VLOOKUP($D425,Koordinaten!$F:$H,3,FALSE))</f>
        <v>47.722099999999998</v>
      </c>
      <c r="AM425" t="str">
        <f t="shared" si="800"/>
        <v>48,2083537;16,3725042</v>
      </c>
      <c r="AN425" t="str">
        <f t="shared" si="801"/>
        <v>47,7221;16,0816</v>
      </c>
      <c r="AO425">
        <f t="shared" si="804"/>
        <v>9999</v>
      </c>
      <c r="AP425" s="50">
        <v>44065</v>
      </c>
      <c r="AQ425">
        <v>4</v>
      </c>
    </row>
    <row r="426" spans="1:43" s="46" customFormat="1" x14ac:dyDescent="0.15">
      <c r="A426" s="43" t="s">
        <v>30</v>
      </c>
      <c r="B426" s="44">
        <v>2016</v>
      </c>
      <c r="C426" s="43" t="s">
        <v>173</v>
      </c>
      <c r="D426" s="43" t="s">
        <v>1265</v>
      </c>
      <c r="E426" s="43">
        <v>3</v>
      </c>
      <c r="F426" s="43"/>
      <c r="G426" s="45" t="s">
        <v>920</v>
      </c>
      <c r="H426" s="45" t="s">
        <v>924</v>
      </c>
      <c r="I426" s="3" t="s">
        <v>32</v>
      </c>
      <c r="J426" s="2" t="str">
        <f t="shared" si="802"/>
        <v>-/-/-/-/-</v>
      </c>
      <c r="K426" s="2" t="str">
        <f t="shared" si="803"/>
        <v>-/-/-/-/-</v>
      </c>
      <c r="L426" s="4"/>
      <c r="M426" s="2">
        <v>2018</v>
      </c>
      <c r="N426" s="43" t="str">
        <f t="shared" si="805"/>
        <v>-/-/-/FS91,CT86</v>
      </c>
      <c r="O426" s="2" t="s">
        <v>921</v>
      </c>
      <c r="P426" s="2" t="s">
        <v>919</v>
      </c>
      <c r="S426" s="47">
        <f t="shared" si="798"/>
        <v>0</v>
      </c>
      <c r="T426" s="48">
        <f t="shared" si="799"/>
        <v>0</v>
      </c>
      <c r="U426" s="45" t="s">
        <v>243</v>
      </c>
      <c r="X426" s="46" t="s">
        <v>243</v>
      </c>
      <c r="AA426" s="46" t="s">
        <v>243</v>
      </c>
      <c r="AD426" s="43" t="s">
        <v>1214</v>
      </c>
      <c r="AG426" s="46" t="s">
        <v>243</v>
      </c>
      <c r="AH426" s="46" t="s">
        <v>243</v>
      </c>
      <c r="AI426" s="46">
        <f>VLOOKUP(C426,Koordinaten!$A:$C,2,FALSE)</f>
        <v>16.372504200000002</v>
      </c>
      <c r="AJ426" s="46">
        <f>VLOOKUP(C426,Koordinaten!$A:$C,3,FALSE)</f>
        <v>48.208353700000004</v>
      </c>
      <c r="AK426">
        <f>IF(ISBLANK($D426),VLOOKUP(C426,Koordinaten!$A:$C,2,FALSE),VLOOKUP($D426,Koordinaten!$F:$H,2,FALSE))</f>
        <v>16.081600000000002</v>
      </c>
      <c r="AL426">
        <f>IF(ISBLANK($D426),VLOOKUP(C426,Koordinaten!$A:$C,3,FALSE),VLOOKUP($D426,Koordinaten!$F:$H,3,FALSE))</f>
        <v>47.722099999999998</v>
      </c>
      <c r="AM426" t="str">
        <f t="shared" si="800"/>
        <v>48,2083537;16,3725042</v>
      </c>
      <c r="AN426" t="str">
        <f t="shared" si="801"/>
        <v>47,7221;16,0816</v>
      </c>
      <c r="AO426">
        <f t="shared" si="804"/>
        <v>9999</v>
      </c>
    </row>
    <row r="427" spans="1:43" x14ac:dyDescent="0.15">
      <c r="A427" s="2" t="s">
        <v>30</v>
      </c>
      <c r="B427" s="22">
        <v>2017</v>
      </c>
      <c r="C427" s="2" t="s">
        <v>173</v>
      </c>
      <c r="D427" s="2" t="s">
        <v>1265</v>
      </c>
      <c r="E427" s="2">
        <v>3</v>
      </c>
      <c r="F427" s="2"/>
      <c r="G427" s="3" t="s">
        <v>920</v>
      </c>
      <c r="H427" s="3" t="s">
        <v>927</v>
      </c>
      <c r="I427" s="3" t="s">
        <v>175</v>
      </c>
      <c r="J427" s="2" t="str">
        <f t="shared" si="802"/>
        <v>-/-/-/-/-</v>
      </c>
      <c r="K427" s="2" t="str">
        <f t="shared" si="803"/>
        <v>-/-/-/-/-</v>
      </c>
      <c r="L427" s="4"/>
      <c r="M427" s="2">
        <v>2018</v>
      </c>
      <c r="N427" s="2" t="str">
        <f t="shared" si="805"/>
        <v>-/-/-/-</v>
      </c>
      <c r="O427" s="2" t="s">
        <v>921</v>
      </c>
      <c r="P427" s="2" t="s">
        <v>919</v>
      </c>
      <c r="S427" s="6">
        <f t="shared" si="798"/>
        <v>0</v>
      </c>
      <c r="T427" s="7">
        <f t="shared" si="799"/>
        <v>0</v>
      </c>
      <c r="U427" s="3" t="s">
        <v>243</v>
      </c>
      <c r="X427" t="s">
        <v>243</v>
      </c>
      <c r="AA427" t="s">
        <v>243</v>
      </c>
      <c r="AD427" s="2"/>
      <c r="AG427" t="s">
        <v>243</v>
      </c>
      <c r="AH427" t="s">
        <v>243</v>
      </c>
      <c r="AI427">
        <f>VLOOKUP(C427,Koordinaten!$A:$C,2,FALSE)</f>
        <v>16.372504200000002</v>
      </c>
      <c r="AJ427">
        <f>VLOOKUP(C427,Koordinaten!$A:$C,3,FALSE)</f>
        <v>48.208353700000004</v>
      </c>
      <c r="AK427">
        <f>IF(ISBLANK($D427),VLOOKUP(C427,Koordinaten!$A:$C,2,FALSE),VLOOKUP($D427,Koordinaten!$F:$H,2,FALSE))</f>
        <v>16.081600000000002</v>
      </c>
      <c r="AL427">
        <f>IF(ISBLANK($D427),VLOOKUP(C427,Koordinaten!$A:$C,3,FALSE),VLOOKUP($D427,Koordinaten!$F:$H,3,FALSE))</f>
        <v>47.722099999999998</v>
      </c>
      <c r="AM427" t="str">
        <f t="shared" si="800"/>
        <v>48,2083537;16,3725042</v>
      </c>
      <c r="AN427" t="str">
        <f t="shared" si="801"/>
        <v>47,7221;16,0816</v>
      </c>
      <c r="AO427">
        <f t="shared" si="804"/>
        <v>9999</v>
      </c>
    </row>
    <row r="428" spans="1:43" x14ac:dyDescent="0.15">
      <c r="A428" s="2" t="s">
        <v>30</v>
      </c>
      <c r="B428" s="22">
        <v>2016</v>
      </c>
      <c r="C428" s="2" t="s">
        <v>173</v>
      </c>
      <c r="D428" s="2" t="s">
        <v>1265</v>
      </c>
      <c r="E428" s="2">
        <v>2</v>
      </c>
      <c r="F428" s="2">
        <v>2</v>
      </c>
      <c r="G428" s="3" t="s">
        <v>917</v>
      </c>
      <c r="H428" s="3" t="s">
        <v>918</v>
      </c>
      <c r="I428" s="3" t="s">
        <v>32</v>
      </c>
      <c r="J428" s="2" t="str">
        <f t="shared" si="802"/>
        <v>2025/-/-/-/-</v>
      </c>
      <c r="K428" s="2" t="str">
        <f t="shared" si="803"/>
        <v>2040/-/-/-/-</v>
      </c>
      <c r="L428" s="4"/>
      <c r="M428" s="2">
        <v>2018</v>
      </c>
      <c r="N428" s="2" t="str">
        <f t="shared" si="805"/>
        <v>(94-96)/-/-/-</v>
      </c>
      <c r="O428" s="2" t="s">
        <v>917</v>
      </c>
      <c r="P428" s="2" t="s">
        <v>919</v>
      </c>
      <c r="S428" s="6">
        <f t="shared" si="798"/>
        <v>0</v>
      </c>
      <c r="T428" s="7">
        <f t="shared" si="799"/>
        <v>0</v>
      </c>
      <c r="U428" s="3" t="s">
        <v>1098</v>
      </c>
      <c r="V428">
        <v>2025</v>
      </c>
      <c r="W428">
        <v>2040</v>
      </c>
      <c r="X428" t="s">
        <v>243</v>
      </c>
      <c r="AA428" t="s">
        <v>243</v>
      </c>
      <c r="AD428" s="2"/>
      <c r="AI428">
        <f>VLOOKUP(C428,Koordinaten!$A:$C,2,FALSE)</f>
        <v>16.372504200000002</v>
      </c>
      <c r="AJ428">
        <f>VLOOKUP(C428,Koordinaten!$A:$C,3,FALSE)</f>
        <v>48.208353700000004</v>
      </c>
      <c r="AK428">
        <f>IF(ISBLANK($D428),VLOOKUP(C428,Koordinaten!$A:$C,2,FALSE),VLOOKUP($D428,Koordinaten!$F:$H,2,FALSE))</f>
        <v>16.081600000000002</v>
      </c>
      <c r="AL428">
        <f>IF(ISBLANK($D428),VLOOKUP(C428,Koordinaten!$A:$C,3,FALSE),VLOOKUP($D428,Koordinaten!$F:$H,3,FALSE))</f>
        <v>47.722099999999998</v>
      </c>
      <c r="AM428" t="str">
        <f t="shared" si="800"/>
        <v>48,2083537;16,3725042</v>
      </c>
      <c r="AN428" t="str">
        <f t="shared" si="801"/>
        <v>47,7221;16,0816</v>
      </c>
      <c r="AO428">
        <f t="shared" si="804"/>
        <v>2040</v>
      </c>
      <c r="AP428" s="50">
        <v>44065</v>
      </c>
      <c r="AQ428">
        <v>6</v>
      </c>
    </row>
    <row r="429" spans="1:43" x14ac:dyDescent="0.15">
      <c r="A429" s="2" t="s">
        <v>16</v>
      </c>
      <c r="B429" s="22">
        <v>2015</v>
      </c>
      <c r="C429" s="2" t="s">
        <v>22</v>
      </c>
      <c r="D429" s="2" t="s">
        <v>1258</v>
      </c>
      <c r="E429" s="2">
        <v>0</v>
      </c>
      <c r="F429" s="2">
        <v>1</v>
      </c>
      <c r="G429" s="3" t="s">
        <v>112</v>
      </c>
      <c r="H429" s="3" t="s">
        <v>113</v>
      </c>
      <c r="I429" s="3" t="s">
        <v>20</v>
      </c>
      <c r="J429" s="2" t="str">
        <f t="shared" si="802"/>
        <v>-/-/-/2017/-</v>
      </c>
      <c r="K429" s="2" t="str">
        <f t="shared" si="803"/>
        <v>-/-/-/2023/-</v>
      </c>
      <c r="L429" s="4"/>
      <c r="M429" s="2">
        <v>2018</v>
      </c>
      <c r="N429" s="2" t="str">
        <f t="shared" si="805"/>
        <v>-/-/-/CT88,8</v>
      </c>
      <c r="O429" s="2" t="s">
        <v>916</v>
      </c>
      <c r="P429" s="2" t="s">
        <v>916</v>
      </c>
      <c r="S429" s="6">
        <f t="shared" si="798"/>
        <v>0</v>
      </c>
      <c r="T429" s="7">
        <f t="shared" si="799"/>
        <v>0</v>
      </c>
      <c r="U429" s="3" t="s">
        <v>243</v>
      </c>
      <c r="X429" t="s">
        <v>243</v>
      </c>
      <c r="AA429" t="s">
        <v>243</v>
      </c>
      <c r="AD429" s="2" t="s">
        <v>1007</v>
      </c>
      <c r="AE429">
        <v>2017</v>
      </c>
      <c r="AF429">
        <v>2023</v>
      </c>
      <c r="AI429">
        <f>VLOOKUP(C429,Koordinaten!$A:$C,2,FALSE)</f>
        <v>12.4853384</v>
      </c>
      <c r="AJ429">
        <f>VLOOKUP(C429,Koordinaten!$A:$C,3,FALSE)</f>
        <v>41.894801999999999</v>
      </c>
      <c r="AK429">
        <f>IF(ISBLANK($D429),VLOOKUP(C429,Koordinaten!$A:$C,2,FALSE),VLOOKUP($D429,Koordinaten!$F:$H,2,FALSE))</f>
        <v>11.354780099999999</v>
      </c>
      <c r="AL429">
        <f>IF(ISBLANK($D429),VLOOKUP(C429,Koordinaten!$A:$C,3,FALSE),VLOOKUP($D429,Koordinaten!$F:$H,3,FALSE))</f>
        <v>46.498112499999998</v>
      </c>
      <c r="AM429" t="str">
        <f t="shared" si="800"/>
        <v>41,894802;12,4853384</v>
      </c>
      <c r="AN429" t="str">
        <f t="shared" si="801"/>
        <v>46,4981125;11,3547801</v>
      </c>
      <c r="AO429">
        <f t="shared" si="804"/>
        <v>2023</v>
      </c>
      <c r="AP429" s="50">
        <v>44302</v>
      </c>
      <c r="AQ429" t="s">
        <v>1577</v>
      </c>
    </row>
    <row r="430" spans="1:43" x14ac:dyDescent="0.15">
      <c r="A430" s="2" t="s">
        <v>16</v>
      </c>
      <c r="B430" s="22">
        <v>2015</v>
      </c>
      <c r="C430" s="2" t="s">
        <v>17</v>
      </c>
      <c r="D430" s="3" t="s">
        <v>1282</v>
      </c>
      <c r="E430" s="2">
        <v>0</v>
      </c>
      <c r="F430" s="2">
        <v>1</v>
      </c>
      <c r="G430" s="3" t="s">
        <v>18</v>
      </c>
      <c r="H430" s="3" t="s">
        <v>19</v>
      </c>
      <c r="I430" s="3" t="s">
        <v>20</v>
      </c>
      <c r="J430" s="2" t="str">
        <f t="shared" si="802"/>
        <v>-/-/-/-/-</v>
      </c>
      <c r="K430" s="2" t="str">
        <f t="shared" si="803"/>
        <v>-/-/-/-/-</v>
      </c>
      <c r="L430" s="4"/>
      <c r="M430" s="2">
        <v>2017</v>
      </c>
      <c r="N430" s="2" t="str">
        <f t="shared" si="805"/>
        <v>-/-/-/-</v>
      </c>
      <c r="O430" s="2" t="s">
        <v>21</v>
      </c>
      <c r="P430" s="2" t="s">
        <v>21</v>
      </c>
      <c r="S430" s="6">
        <f t="shared" si="798"/>
        <v>0</v>
      </c>
      <c r="T430" s="7">
        <f t="shared" si="799"/>
        <v>0</v>
      </c>
      <c r="U430" s="3" t="s">
        <v>243</v>
      </c>
      <c r="X430" t="s">
        <v>243</v>
      </c>
      <c r="AA430" t="s">
        <v>243</v>
      </c>
      <c r="AD430" s="2"/>
      <c r="AI430">
        <f>VLOOKUP(C430,Koordinaten!$A:$C,2,FALSE)</f>
        <v>2.3514615999999999</v>
      </c>
      <c r="AJ430">
        <f>VLOOKUP(C430,Koordinaten!$A:$C,3,FALSE)</f>
        <v>48.856696900000003</v>
      </c>
      <c r="AK430">
        <f>IF(ISBLANK($D430),VLOOKUP(C430,Koordinaten!$A:$C,2,FALSE),VLOOKUP($D430,Koordinaten!$F:$H,2,FALSE))</f>
        <v>3.8968699999999998</v>
      </c>
      <c r="AL430">
        <f>IF(ISBLANK($D430),VLOOKUP(C430,Koordinaten!$A:$C,3,FALSE),VLOOKUP($D430,Koordinaten!$F:$H,3,FALSE))</f>
        <v>43.598500000000001</v>
      </c>
      <c r="AM430" t="str">
        <f t="shared" si="800"/>
        <v>48,8566969;2,3514616</v>
      </c>
      <c r="AN430" t="str">
        <f t="shared" si="801"/>
        <v>43,5985;3,89687</v>
      </c>
      <c r="AO430">
        <f t="shared" si="804"/>
        <v>9999</v>
      </c>
      <c r="AP430" s="50">
        <v>44302</v>
      </c>
      <c r="AQ430" t="s">
        <v>1581</v>
      </c>
    </row>
    <row r="431" spans="1:43" x14ac:dyDescent="0.15">
      <c r="A431" s="2" t="s">
        <v>16</v>
      </c>
      <c r="B431" s="2">
        <v>2010</v>
      </c>
      <c r="C431" s="2" t="s">
        <v>22</v>
      </c>
      <c r="D431" s="2" t="s">
        <v>1257</v>
      </c>
      <c r="E431" s="2">
        <v>0</v>
      </c>
      <c r="F431" s="2"/>
      <c r="G431" s="3" t="s">
        <v>23</v>
      </c>
      <c r="H431" s="3" t="s">
        <v>24</v>
      </c>
      <c r="I431" s="3" t="s">
        <v>20</v>
      </c>
      <c r="J431" s="2" t="str">
        <f t="shared" si="802"/>
        <v>-/-/-/2017/-</v>
      </c>
      <c r="K431" s="2" t="str">
        <f t="shared" si="803"/>
        <v>-/-/-/2021/-</v>
      </c>
      <c r="L431" s="4"/>
      <c r="M431" s="2">
        <v>2017</v>
      </c>
      <c r="N431" s="2" t="str">
        <f t="shared" si="805"/>
        <v>-/-/-/CT90,7</v>
      </c>
      <c r="O431" s="2" t="s">
        <v>25</v>
      </c>
      <c r="P431" s="2" t="s">
        <v>25</v>
      </c>
      <c r="Q431" s="8"/>
      <c r="R431" s="8"/>
      <c r="S431" s="9">
        <f t="shared" si="798"/>
        <v>0</v>
      </c>
      <c r="T431" s="10">
        <f t="shared" si="799"/>
        <v>0</v>
      </c>
      <c r="U431" s="3" t="s">
        <v>243</v>
      </c>
      <c r="X431" t="s">
        <v>243</v>
      </c>
      <c r="AA431" t="s">
        <v>243</v>
      </c>
      <c r="AD431" s="2" t="s">
        <v>992</v>
      </c>
      <c r="AE431">
        <v>2017</v>
      </c>
      <c r="AF431">
        <v>2021</v>
      </c>
      <c r="AI431">
        <f>VLOOKUP(C431,Koordinaten!$A:$C,2,FALSE)</f>
        <v>12.4853384</v>
      </c>
      <c r="AJ431">
        <f>VLOOKUP(C431,Koordinaten!$A:$C,3,FALSE)</f>
        <v>41.894801999999999</v>
      </c>
      <c r="AK431">
        <f>IF(ISBLANK($D431),VLOOKUP(C431,Koordinaten!$A:$C,2,FALSE),VLOOKUP($D431,Koordinaten!$F:$H,2,FALSE))</f>
        <v>11.2555757</v>
      </c>
      <c r="AL431">
        <f>IF(ISBLANK($D431),VLOOKUP(C431,Koordinaten!$A:$C,3,FALSE),VLOOKUP($D431,Koordinaten!$F:$H,3,FALSE))</f>
        <v>43.769871199999997</v>
      </c>
      <c r="AM431" t="str">
        <f t="shared" si="800"/>
        <v>41,894802;12,4853384</v>
      </c>
      <c r="AN431" t="str">
        <f t="shared" si="801"/>
        <v>43,7698712;11,2555757</v>
      </c>
      <c r="AO431">
        <f t="shared" si="804"/>
        <v>2021</v>
      </c>
    </row>
    <row r="432" spans="1:43" ht="12" customHeight="1" x14ac:dyDescent="0.15">
      <c r="A432" s="2" t="s">
        <v>16</v>
      </c>
      <c r="B432" s="22">
        <v>2013</v>
      </c>
      <c r="C432" s="2" t="s">
        <v>22</v>
      </c>
      <c r="D432" s="2" t="s">
        <v>1258</v>
      </c>
      <c r="E432" s="2">
        <v>1</v>
      </c>
      <c r="F432" s="2"/>
      <c r="G432" s="3" t="s">
        <v>26</v>
      </c>
      <c r="H432" s="3" t="s">
        <v>27</v>
      </c>
      <c r="I432" s="3" t="s">
        <v>20</v>
      </c>
      <c r="J432" s="2" t="str">
        <f t="shared" si="802"/>
        <v>-/-/-/2017/-</v>
      </c>
      <c r="K432" s="2" t="str">
        <f t="shared" si="803"/>
        <v>-/-/-/2025/-</v>
      </c>
      <c r="L432" s="4"/>
      <c r="M432" s="2">
        <v>2017</v>
      </c>
      <c r="N432" s="2" t="str">
        <f t="shared" si="805"/>
        <v>-/-/-/CT95</v>
      </c>
      <c r="O432" s="2" t="s">
        <v>28</v>
      </c>
      <c r="P432" s="2" t="s">
        <v>29</v>
      </c>
      <c r="Q432" s="8"/>
      <c r="R432" s="8"/>
      <c r="S432" s="9">
        <f t="shared" si="798"/>
        <v>0</v>
      </c>
      <c r="T432" s="10">
        <f t="shared" si="799"/>
        <v>0</v>
      </c>
      <c r="U432" s="2" t="s">
        <v>243</v>
      </c>
      <c r="X432" t="s">
        <v>243</v>
      </c>
      <c r="AA432" t="s">
        <v>243</v>
      </c>
      <c r="AD432" s="2" t="s">
        <v>1010</v>
      </c>
      <c r="AE432">
        <v>2017</v>
      </c>
      <c r="AF432">
        <v>2025</v>
      </c>
      <c r="AI432">
        <f>VLOOKUP(C432,Koordinaten!$A:$C,2,FALSE)</f>
        <v>12.4853384</v>
      </c>
      <c r="AJ432">
        <f>VLOOKUP(C432,Koordinaten!$A:$C,3,FALSE)</f>
        <v>41.894801999999999</v>
      </c>
      <c r="AK432">
        <f>IF(ISBLANK($D432),VLOOKUP(C432,Koordinaten!$A:$C,2,FALSE),VLOOKUP($D432,Koordinaten!$F:$H,2,FALSE))</f>
        <v>11.354780099999999</v>
      </c>
      <c r="AL432">
        <f>IF(ISBLANK($D432),VLOOKUP(C432,Koordinaten!$A:$C,3,FALSE),VLOOKUP($D432,Koordinaten!$F:$H,3,FALSE))</f>
        <v>46.498112499999998</v>
      </c>
      <c r="AM432" t="str">
        <f t="shared" si="800"/>
        <v>41,894802;12,4853384</v>
      </c>
      <c r="AN432" t="str">
        <f t="shared" si="801"/>
        <v>46,4981125;11,3547801</v>
      </c>
      <c r="AO432">
        <f t="shared" si="804"/>
        <v>2025</v>
      </c>
    </row>
    <row r="433" spans="1:43" ht="12" customHeight="1" x14ac:dyDescent="0.15">
      <c r="A433" s="2" t="s">
        <v>30</v>
      </c>
      <c r="B433" s="22">
        <v>2016</v>
      </c>
      <c r="C433" s="2" t="s">
        <v>22</v>
      </c>
      <c r="D433" s="2" t="s">
        <v>1258</v>
      </c>
      <c r="E433" s="2">
        <v>3</v>
      </c>
      <c r="F433" s="2"/>
      <c r="G433" s="3" t="s">
        <v>26</v>
      </c>
      <c r="H433" s="3" t="s">
        <v>31</v>
      </c>
      <c r="I433" s="3" t="s">
        <v>32</v>
      </c>
      <c r="J433" s="2" t="str">
        <f t="shared" si="802"/>
        <v>-/-/2018/-/-</v>
      </c>
      <c r="K433" s="2" t="str">
        <f t="shared" si="803"/>
        <v>-/-/2020/-/-</v>
      </c>
      <c r="L433" s="4"/>
      <c r="M433" s="2">
        <v>2017</v>
      </c>
      <c r="N433" s="2" t="str">
        <f t="shared" si="805"/>
        <v>-/-/88/-</v>
      </c>
      <c r="O433" s="2" t="s">
        <v>28</v>
      </c>
      <c r="P433" s="2" t="s">
        <v>29</v>
      </c>
      <c r="Q433" s="8"/>
      <c r="R433" s="8"/>
      <c r="S433" s="9">
        <f t="shared" si="798"/>
        <v>0</v>
      </c>
      <c r="T433" s="10">
        <f t="shared" si="799"/>
        <v>0</v>
      </c>
      <c r="U433" s="2" t="s">
        <v>243</v>
      </c>
      <c r="X433" t="s">
        <v>243</v>
      </c>
      <c r="AA433">
        <v>88</v>
      </c>
      <c r="AB433">
        <v>2018</v>
      </c>
      <c r="AC433">
        <v>2020</v>
      </c>
      <c r="AD433" s="2"/>
      <c r="AI433">
        <f>VLOOKUP(C433,Koordinaten!$A:$C,2,FALSE)</f>
        <v>12.4853384</v>
      </c>
      <c r="AJ433">
        <f>VLOOKUP(C433,Koordinaten!$A:$C,3,FALSE)</f>
        <v>41.894801999999999</v>
      </c>
      <c r="AK433">
        <f>IF(ISBLANK($D433),VLOOKUP(C433,Koordinaten!$A:$C,2,FALSE),VLOOKUP($D433,Koordinaten!$F:$H,2,FALSE))</f>
        <v>11.354780099999999</v>
      </c>
      <c r="AL433">
        <f>IF(ISBLANK($D433),VLOOKUP(C433,Koordinaten!$A:$C,3,FALSE),VLOOKUP($D433,Koordinaten!$F:$H,3,FALSE))</f>
        <v>46.498112499999998</v>
      </c>
      <c r="AM433" t="str">
        <f t="shared" si="800"/>
        <v>41,894802;12,4853384</v>
      </c>
      <c r="AN433" t="str">
        <f t="shared" si="801"/>
        <v>46,4981125;11,3547801</v>
      </c>
      <c r="AO433">
        <f t="shared" si="804"/>
        <v>2020</v>
      </c>
    </row>
    <row r="434" spans="1:43" ht="12" customHeight="1" x14ac:dyDescent="0.15">
      <c r="A434" s="2" t="s">
        <v>30</v>
      </c>
      <c r="B434" s="2">
        <v>2016</v>
      </c>
      <c r="C434" s="2" t="s">
        <v>22</v>
      </c>
      <c r="D434" s="2" t="s">
        <v>1258</v>
      </c>
      <c r="E434" s="2"/>
      <c r="F434" s="2"/>
      <c r="G434" s="3" t="s">
        <v>28</v>
      </c>
      <c r="H434" s="3" t="s">
        <v>33</v>
      </c>
      <c r="I434" s="3" t="s">
        <v>33</v>
      </c>
      <c r="J434" s="2" t="str">
        <f t="shared" si="802"/>
        <v>-/-/-/-/-</v>
      </c>
      <c r="K434" s="2" t="str">
        <f t="shared" si="803"/>
        <v>-/-/-/-/-</v>
      </c>
      <c r="L434" s="4"/>
      <c r="M434" s="2">
        <v>2017</v>
      </c>
      <c r="N434" s="2" t="str">
        <f t="shared" si="805"/>
        <v>-/-/-/-</v>
      </c>
      <c r="O434" s="2" t="s">
        <v>28</v>
      </c>
      <c r="P434" s="2" t="s">
        <v>29</v>
      </c>
      <c r="Q434" s="8"/>
      <c r="R434" s="8"/>
      <c r="S434" s="9">
        <f t="shared" si="798"/>
        <v>0</v>
      </c>
      <c r="T434" s="10">
        <f t="shared" si="799"/>
        <v>0</v>
      </c>
      <c r="U434" s="2" t="s">
        <v>243</v>
      </c>
      <c r="X434" t="s">
        <v>243</v>
      </c>
      <c r="AA434" t="s">
        <v>243</v>
      </c>
      <c r="AD434" s="2"/>
      <c r="AI434">
        <f>VLOOKUP(C434,Koordinaten!$A:$C,2,FALSE)</f>
        <v>12.4853384</v>
      </c>
      <c r="AJ434">
        <f>VLOOKUP(C434,Koordinaten!$A:$C,3,FALSE)</f>
        <v>41.894801999999999</v>
      </c>
      <c r="AK434">
        <f>IF(ISBLANK($D434),VLOOKUP(C434,Koordinaten!$A:$C,2,FALSE),VLOOKUP($D434,Koordinaten!$F:$H,2,FALSE))</f>
        <v>11.354780099999999</v>
      </c>
      <c r="AL434">
        <f>IF(ISBLANK($D434),VLOOKUP(C434,Koordinaten!$A:$C,3,FALSE),VLOOKUP($D434,Koordinaten!$F:$H,3,FALSE))</f>
        <v>46.498112499999998</v>
      </c>
      <c r="AM434" t="str">
        <f t="shared" si="800"/>
        <v>41,894802;12,4853384</v>
      </c>
      <c r="AN434" t="str">
        <f t="shared" si="801"/>
        <v>46,4981125;11,3547801</v>
      </c>
      <c r="AO434">
        <f t="shared" si="804"/>
        <v>9999</v>
      </c>
    </row>
    <row r="435" spans="1:43" ht="12" customHeight="1" x14ac:dyDescent="0.15">
      <c r="A435" s="2" t="s">
        <v>34</v>
      </c>
      <c r="B435" s="2">
        <v>2011</v>
      </c>
      <c r="C435" s="2" t="s">
        <v>22</v>
      </c>
      <c r="D435" s="2" t="s">
        <v>1258</v>
      </c>
      <c r="E435" s="2">
        <v>3</v>
      </c>
      <c r="F435" s="2"/>
      <c r="G435" s="3" t="s">
        <v>28</v>
      </c>
      <c r="H435" s="3" t="s">
        <v>35</v>
      </c>
      <c r="I435" s="3" t="s">
        <v>36</v>
      </c>
      <c r="J435" s="2" t="str">
        <f t="shared" si="802"/>
        <v>-/-/-/-/-</v>
      </c>
      <c r="K435" s="2" t="str">
        <f t="shared" si="803"/>
        <v>-/-/-/-/-</v>
      </c>
      <c r="L435" s="4"/>
      <c r="M435" s="2">
        <v>2017</v>
      </c>
      <c r="N435" s="2" t="str">
        <f t="shared" si="805"/>
        <v>-/-/-/-</v>
      </c>
      <c r="O435" s="2" t="s">
        <v>28</v>
      </c>
      <c r="P435" s="2" t="s">
        <v>29</v>
      </c>
      <c r="Q435" s="8"/>
      <c r="R435" s="8"/>
      <c r="S435" s="9">
        <f t="shared" si="798"/>
        <v>0</v>
      </c>
      <c r="T435" s="10">
        <f t="shared" si="799"/>
        <v>0</v>
      </c>
      <c r="U435" s="2" t="s">
        <v>243</v>
      </c>
      <c r="X435" t="s">
        <v>243</v>
      </c>
      <c r="AA435" t="s">
        <v>243</v>
      </c>
      <c r="AD435" s="2"/>
      <c r="AI435">
        <f>VLOOKUP(C435,Koordinaten!$A:$C,2,FALSE)</f>
        <v>12.4853384</v>
      </c>
      <c r="AJ435">
        <f>VLOOKUP(C435,Koordinaten!$A:$C,3,FALSE)</f>
        <v>41.894801999999999</v>
      </c>
      <c r="AK435">
        <f>IF(ISBLANK($D435),VLOOKUP(C435,Koordinaten!$A:$C,2,FALSE),VLOOKUP($D435,Koordinaten!$F:$H,2,FALSE))</f>
        <v>11.354780099999999</v>
      </c>
      <c r="AL435">
        <f>IF(ISBLANK($D435),VLOOKUP(C435,Koordinaten!$A:$C,3,FALSE),VLOOKUP($D435,Koordinaten!$F:$H,3,FALSE))</f>
        <v>46.498112499999998</v>
      </c>
      <c r="AM435" t="str">
        <f t="shared" si="800"/>
        <v>41,894802;12,4853384</v>
      </c>
      <c r="AN435" t="str">
        <f t="shared" si="801"/>
        <v>46,4981125;11,3547801</v>
      </c>
      <c r="AO435">
        <f t="shared" si="804"/>
        <v>9999</v>
      </c>
    </row>
    <row r="436" spans="1:43" ht="12" customHeight="1" x14ac:dyDescent="0.15">
      <c r="A436" s="2" t="s">
        <v>37</v>
      </c>
      <c r="B436" s="22">
        <v>2016</v>
      </c>
      <c r="C436" s="2" t="s">
        <v>22</v>
      </c>
      <c r="D436" s="2" t="s">
        <v>1258</v>
      </c>
      <c r="E436" s="2">
        <v>1</v>
      </c>
      <c r="F436" s="2">
        <v>1</v>
      </c>
      <c r="G436" s="3" t="s">
        <v>38</v>
      </c>
      <c r="H436" s="3" t="s">
        <v>39</v>
      </c>
      <c r="I436" s="3" t="s">
        <v>229</v>
      </c>
      <c r="J436" s="2" t="str">
        <f t="shared" si="802"/>
        <v>2018/-/2018/-/-</v>
      </c>
      <c r="K436" s="2" t="str">
        <f t="shared" si="803"/>
        <v>2024/-/2021/-/-</v>
      </c>
      <c r="L436" s="4"/>
      <c r="M436" s="2">
        <v>2017</v>
      </c>
      <c r="N436" s="2" t="str">
        <f t="shared" si="805"/>
        <v>91/-/93/CT92</v>
      </c>
      <c r="O436" s="2" t="s">
        <v>38</v>
      </c>
      <c r="P436" s="2" t="s">
        <v>29</v>
      </c>
      <c r="Q436" s="8"/>
      <c r="R436" s="8"/>
      <c r="S436" s="9">
        <f t="shared" si="798"/>
        <v>0</v>
      </c>
      <c r="T436" s="10">
        <f t="shared" si="799"/>
        <v>0</v>
      </c>
      <c r="U436" s="2">
        <v>91</v>
      </c>
      <c r="V436">
        <v>2018</v>
      </c>
      <c r="W436">
        <v>2024</v>
      </c>
      <c r="X436" t="s">
        <v>243</v>
      </c>
      <c r="AA436">
        <v>93</v>
      </c>
      <c r="AB436">
        <v>2018</v>
      </c>
      <c r="AC436">
        <v>2021</v>
      </c>
      <c r="AD436" s="2" t="s">
        <v>990</v>
      </c>
      <c r="AI436">
        <f>VLOOKUP(C436,Koordinaten!$A:$C,2,FALSE)</f>
        <v>12.4853384</v>
      </c>
      <c r="AJ436">
        <f>VLOOKUP(C436,Koordinaten!$A:$C,3,FALSE)</f>
        <v>41.894801999999999</v>
      </c>
      <c r="AK436">
        <f>IF(ISBLANK($D436),VLOOKUP(C436,Koordinaten!$A:$C,2,FALSE),VLOOKUP($D436,Koordinaten!$F:$H,2,FALSE))</f>
        <v>11.354780099999999</v>
      </c>
      <c r="AL436">
        <f>IF(ISBLANK($D436),VLOOKUP(C436,Koordinaten!$A:$C,3,FALSE),VLOOKUP($D436,Koordinaten!$F:$H,3,FALSE))</f>
        <v>46.498112499999998</v>
      </c>
      <c r="AM436" t="str">
        <f t="shared" si="800"/>
        <v>41,894802;12,4853384</v>
      </c>
      <c r="AN436" t="str">
        <f t="shared" si="801"/>
        <v>46,4981125;11,3547801</v>
      </c>
      <c r="AO436">
        <f t="shared" si="804"/>
        <v>2021</v>
      </c>
      <c r="AP436" s="50">
        <v>44107</v>
      </c>
      <c r="AQ436">
        <v>16</v>
      </c>
    </row>
    <row r="437" spans="1:43" ht="12" customHeight="1" x14ac:dyDescent="0.15">
      <c r="A437" s="2" t="s">
        <v>30</v>
      </c>
      <c r="B437" s="2">
        <v>2015</v>
      </c>
      <c r="C437" s="2" t="s">
        <v>22</v>
      </c>
      <c r="D437" s="2" t="s">
        <v>1258</v>
      </c>
      <c r="E437" s="2"/>
      <c r="F437" s="2"/>
      <c r="G437" s="3" t="s">
        <v>38</v>
      </c>
      <c r="H437" s="3" t="s">
        <v>40</v>
      </c>
      <c r="I437" s="3" t="s">
        <v>41</v>
      </c>
      <c r="J437" s="2" t="str">
        <f t="shared" si="802"/>
        <v>-/-/-/-/-</v>
      </c>
      <c r="K437" s="2" t="str">
        <f t="shared" si="803"/>
        <v>-/-/-/-/-</v>
      </c>
      <c r="L437" s="4"/>
      <c r="M437" s="2">
        <v>2017</v>
      </c>
      <c r="N437" s="2" t="str">
        <f t="shared" si="805"/>
        <v>-/-/-/-</v>
      </c>
      <c r="O437" s="2" t="s">
        <v>38</v>
      </c>
      <c r="P437" s="2" t="s">
        <v>29</v>
      </c>
      <c r="Q437" s="8"/>
      <c r="R437" s="8"/>
      <c r="S437" s="9">
        <f t="shared" si="798"/>
        <v>0</v>
      </c>
      <c r="T437" s="10">
        <f t="shared" si="799"/>
        <v>0</v>
      </c>
      <c r="U437" s="2" t="s">
        <v>243</v>
      </c>
      <c r="X437" t="s">
        <v>243</v>
      </c>
      <c r="AA437" t="s">
        <v>243</v>
      </c>
      <c r="AD437" s="2"/>
      <c r="AI437">
        <f>VLOOKUP(C437,Koordinaten!$A:$C,2,FALSE)</f>
        <v>12.4853384</v>
      </c>
      <c r="AJ437">
        <f>VLOOKUP(C437,Koordinaten!$A:$C,3,FALSE)</f>
        <v>41.894801999999999</v>
      </c>
      <c r="AK437">
        <f>IF(ISBLANK($D437),VLOOKUP(C437,Koordinaten!$A:$C,2,FALSE),VLOOKUP($D437,Koordinaten!$F:$H,2,FALSE))</f>
        <v>11.354780099999999</v>
      </c>
      <c r="AL437">
        <f>IF(ISBLANK($D437),VLOOKUP(C437,Koordinaten!$A:$C,3,FALSE),VLOOKUP($D437,Koordinaten!$F:$H,3,FALSE))</f>
        <v>46.498112499999998</v>
      </c>
      <c r="AM437" t="str">
        <f t="shared" si="800"/>
        <v>41,894802;12,4853384</v>
      </c>
      <c r="AN437" t="str">
        <f t="shared" si="801"/>
        <v>46,4981125;11,3547801</v>
      </c>
      <c r="AO437">
        <f t="shared" si="804"/>
        <v>9999</v>
      </c>
    </row>
    <row r="438" spans="1:43" ht="12" customHeight="1" x14ac:dyDescent="0.15">
      <c r="A438" s="2" t="s">
        <v>42</v>
      </c>
      <c r="B438" s="2">
        <v>2015</v>
      </c>
      <c r="C438" s="2" t="s">
        <v>22</v>
      </c>
      <c r="D438" s="2" t="s">
        <v>1258</v>
      </c>
      <c r="E438" s="2">
        <v>1</v>
      </c>
      <c r="F438" s="2"/>
      <c r="G438" s="3" t="s">
        <v>38</v>
      </c>
      <c r="H438" s="3" t="s">
        <v>43</v>
      </c>
      <c r="I438" s="3" t="s">
        <v>20</v>
      </c>
      <c r="J438" s="2" t="str">
        <f t="shared" si="802"/>
        <v>-/-/-/-/-</v>
      </c>
      <c r="K438" s="2" t="str">
        <f t="shared" si="803"/>
        <v>-/-/-/-/-</v>
      </c>
      <c r="L438" s="4"/>
      <c r="M438" s="2">
        <v>2017</v>
      </c>
      <c r="N438" s="2" t="str">
        <f t="shared" si="805"/>
        <v>-/-/-/-</v>
      </c>
      <c r="O438" s="2" t="s">
        <v>38</v>
      </c>
      <c r="P438" s="2" t="s">
        <v>29</v>
      </c>
      <c r="Q438" s="8"/>
      <c r="R438" s="8"/>
      <c r="S438" s="9">
        <f t="shared" si="798"/>
        <v>0</v>
      </c>
      <c r="T438" s="10">
        <f t="shared" si="799"/>
        <v>0</v>
      </c>
      <c r="U438" s="2" t="s">
        <v>243</v>
      </c>
      <c r="X438" t="s">
        <v>243</v>
      </c>
      <c r="AA438" t="s">
        <v>243</v>
      </c>
      <c r="AD438" s="2"/>
      <c r="AI438">
        <f>VLOOKUP(C438,Koordinaten!$A:$C,2,FALSE)</f>
        <v>12.4853384</v>
      </c>
      <c r="AJ438">
        <f>VLOOKUP(C438,Koordinaten!$A:$C,3,FALSE)</f>
        <v>41.894801999999999</v>
      </c>
      <c r="AK438">
        <f>IF(ISBLANK($D438),VLOOKUP(C438,Koordinaten!$A:$C,2,FALSE),VLOOKUP($D438,Koordinaten!$F:$H,2,FALSE))</f>
        <v>11.354780099999999</v>
      </c>
      <c r="AL438">
        <f>IF(ISBLANK($D438),VLOOKUP(C438,Koordinaten!$A:$C,3,FALSE),VLOOKUP($D438,Koordinaten!$F:$H,3,FALSE))</f>
        <v>46.498112499999998</v>
      </c>
      <c r="AM438" t="str">
        <f t="shared" si="800"/>
        <v>41,894802;12,4853384</v>
      </c>
      <c r="AN438" t="str">
        <f t="shared" si="801"/>
        <v>46,4981125;11,3547801</v>
      </c>
      <c r="AO438">
        <f t="shared" si="804"/>
        <v>9999</v>
      </c>
      <c r="AP438" s="50">
        <v>44066</v>
      </c>
      <c r="AQ438">
        <v>15</v>
      </c>
    </row>
    <row r="439" spans="1:43" ht="12" customHeight="1" x14ac:dyDescent="0.15">
      <c r="A439" s="2" t="s">
        <v>42</v>
      </c>
      <c r="B439" s="22">
        <v>2015</v>
      </c>
      <c r="C439" s="2" t="s">
        <v>22</v>
      </c>
      <c r="D439" s="2" t="s">
        <v>1258</v>
      </c>
      <c r="E439" s="2">
        <v>2</v>
      </c>
      <c r="F439" s="2"/>
      <c r="G439" s="3" t="s">
        <v>38</v>
      </c>
      <c r="H439" s="3" t="s">
        <v>44</v>
      </c>
      <c r="I439" s="3" t="s">
        <v>44</v>
      </c>
      <c r="J439" s="2" t="str">
        <f t="shared" si="802"/>
        <v>-/-/-/-/-</v>
      </c>
      <c r="K439" s="2" t="str">
        <f t="shared" si="803"/>
        <v>-/-/-/-/-</v>
      </c>
      <c r="L439" s="4"/>
      <c r="M439" s="2">
        <v>2017</v>
      </c>
      <c r="N439" s="2" t="str">
        <f t="shared" si="805"/>
        <v>-/-/-/-</v>
      </c>
      <c r="O439" s="2" t="s">
        <v>38</v>
      </c>
      <c r="P439" s="2" t="s">
        <v>29</v>
      </c>
      <c r="Q439" s="8"/>
      <c r="R439" s="8"/>
      <c r="S439" s="9">
        <f t="shared" si="798"/>
        <v>0</v>
      </c>
      <c r="T439" s="10">
        <f t="shared" si="799"/>
        <v>0</v>
      </c>
      <c r="U439" s="2" t="s">
        <v>243</v>
      </c>
      <c r="X439" t="s">
        <v>243</v>
      </c>
      <c r="AA439" t="s">
        <v>243</v>
      </c>
      <c r="AD439" s="2"/>
      <c r="AI439">
        <f>VLOOKUP(C439,Koordinaten!$A:$C,2,FALSE)</f>
        <v>12.4853384</v>
      </c>
      <c r="AJ439">
        <f>VLOOKUP(C439,Koordinaten!$A:$C,3,FALSE)</f>
        <v>41.894801999999999</v>
      </c>
      <c r="AK439">
        <f>IF(ISBLANK($D439),VLOOKUP(C439,Koordinaten!$A:$C,2,FALSE),VLOOKUP($D439,Koordinaten!$F:$H,2,FALSE))</f>
        <v>11.354780099999999</v>
      </c>
      <c r="AL439">
        <f>IF(ISBLANK($D439),VLOOKUP(C439,Koordinaten!$A:$C,3,FALSE),VLOOKUP($D439,Koordinaten!$F:$H,3,FALSE))</f>
        <v>46.498112499999998</v>
      </c>
      <c r="AM439" t="str">
        <f t="shared" si="800"/>
        <v>41,894802;12,4853384</v>
      </c>
      <c r="AN439" t="str">
        <f t="shared" si="801"/>
        <v>46,4981125;11,3547801</v>
      </c>
      <c r="AO439">
        <f t="shared" si="804"/>
        <v>9999</v>
      </c>
      <c r="AP439" s="50">
        <v>44066</v>
      </c>
      <c r="AQ439">
        <v>15</v>
      </c>
    </row>
    <row r="440" spans="1:43" ht="12" customHeight="1" x14ac:dyDescent="0.15">
      <c r="A440" s="2" t="s">
        <v>30</v>
      </c>
      <c r="B440" s="22">
        <v>2016</v>
      </c>
      <c r="C440" s="2" t="s">
        <v>22</v>
      </c>
      <c r="D440" s="2" t="s">
        <v>1258</v>
      </c>
      <c r="E440" s="2">
        <v>3</v>
      </c>
      <c r="F440" s="2">
        <v>1</v>
      </c>
      <c r="G440" s="3" t="s">
        <v>38</v>
      </c>
      <c r="H440" s="3" t="s">
        <v>45</v>
      </c>
      <c r="I440" s="3" t="s">
        <v>46</v>
      </c>
      <c r="J440" s="2" t="str">
        <f t="shared" si="802"/>
        <v>2018/-/-/-/-</v>
      </c>
      <c r="K440" s="2" t="str">
        <f t="shared" si="803"/>
        <v>2024/-/-/-/-</v>
      </c>
      <c r="L440" s="4"/>
      <c r="M440" s="2">
        <v>2017</v>
      </c>
      <c r="N440" s="2" t="str">
        <f t="shared" si="805"/>
        <v>92+/-/-/-</v>
      </c>
      <c r="O440" s="2" t="s">
        <v>38</v>
      </c>
      <c r="P440" s="2" t="s">
        <v>29</v>
      </c>
      <c r="Q440" s="8"/>
      <c r="R440" s="8"/>
      <c r="S440" s="9">
        <f t="shared" si="798"/>
        <v>0</v>
      </c>
      <c r="T440" s="10">
        <f t="shared" si="799"/>
        <v>0</v>
      </c>
      <c r="U440" s="2" t="s">
        <v>1086</v>
      </c>
      <c r="V440">
        <v>2018</v>
      </c>
      <c r="W440">
        <v>2024</v>
      </c>
      <c r="X440" t="s">
        <v>243</v>
      </c>
      <c r="AA440" t="s">
        <v>243</v>
      </c>
      <c r="AD440" s="2"/>
      <c r="AI440">
        <f>VLOOKUP(C440,Koordinaten!$A:$C,2,FALSE)</f>
        <v>12.4853384</v>
      </c>
      <c r="AJ440">
        <f>VLOOKUP(C440,Koordinaten!$A:$C,3,FALSE)</f>
        <v>41.894801999999999</v>
      </c>
      <c r="AK440">
        <f>IF(ISBLANK($D440),VLOOKUP(C440,Koordinaten!$A:$C,2,FALSE),VLOOKUP($D440,Koordinaten!$F:$H,2,FALSE))</f>
        <v>11.354780099999999</v>
      </c>
      <c r="AL440">
        <f>IF(ISBLANK($D440),VLOOKUP(C440,Koordinaten!$A:$C,3,FALSE),VLOOKUP($D440,Koordinaten!$F:$H,3,FALSE))</f>
        <v>46.498112499999998</v>
      </c>
      <c r="AM440" t="str">
        <f t="shared" si="800"/>
        <v>41,894802;12,4853384</v>
      </c>
      <c r="AN440" t="str">
        <f t="shared" si="801"/>
        <v>46,4981125;11,3547801</v>
      </c>
      <c r="AO440">
        <f t="shared" si="804"/>
        <v>2024</v>
      </c>
      <c r="AP440" s="50">
        <v>44065</v>
      </c>
      <c r="AQ440">
        <v>7</v>
      </c>
    </row>
    <row r="441" spans="1:43" ht="12" customHeight="1" x14ac:dyDescent="0.15">
      <c r="A441" s="2" t="s">
        <v>42</v>
      </c>
      <c r="B441" s="22">
        <v>2013</v>
      </c>
      <c r="C441" s="2" t="s">
        <v>22</v>
      </c>
      <c r="D441" s="2" t="s">
        <v>1258</v>
      </c>
      <c r="E441" s="2">
        <v>1</v>
      </c>
      <c r="F441" s="2">
        <v>1</v>
      </c>
      <c r="G441" s="3" t="s">
        <v>47</v>
      </c>
      <c r="H441" s="3" t="s">
        <v>48</v>
      </c>
      <c r="I441" s="3" t="s">
        <v>20</v>
      </c>
      <c r="J441" s="2" t="str">
        <f t="shared" si="802"/>
        <v>-/-/2020/-/-</v>
      </c>
      <c r="K441" s="2" t="str">
        <f t="shared" si="803"/>
        <v>-/-/2025/2022/-</v>
      </c>
      <c r="L441" s="4"/>
      <c r="M441" s="2">
        <v>2017</v>
      </c>
      <c r="N441" s="2" t="str">
        <f t="shared" si="805"/>
        <v>-/-/91/90,5</v>
      </c>
      <c r="O441" s="2" t="s">
        <v>47</v>
      </c>
      <c r="P441" s="2" t="s">
        <v>29</v>
      </c>
      <c r="Q441" s="8"/>
      <c r="R441" s="8"/>
      <c r="S441" s="9">
        <f t="shared" si="798"/>
        <v>0</v>
      </c>
      <c r="T441" s="10">
        <f t="shared" si="799"/>
        <v>0</v>
      </c>
      <c r="U441" s="2" t="s">
        <v>243</v>
      </c>
      <c r="X441" t="s">
        <v>243</v>
      </c>
      <c r="AA441">
        <v>91</v>
      </c>
      <c r="AB441">
        <v>2020</v>
      </c>
      <c r="AC441">
        <v>2025</v>
      </c>
      <c r="AD441" s="2">
        <v>90.5</v>
      </c>
      <c r="AF441">
        <v>2022</v>
      </c>
      <c r="AI441">
        <f>VLOOKUP(C441,Koordinaten!$A:$C,2,FALSE)</f>
        <v>12.4853384</v>
      </c>
      <c r="AJ441">
        <f>VLOOKUP(C441,Koordinaten!$A:$C,3,FALSE)</f>
        <v>41.894801999999999</v>
      </c>
      <c r="AK441">
        <f>IF(ISBLANK($D441),VLOOKUP(C441,Koordinaten!$A:$C,2,FALSE),VLOOKUP($D441,Koordinaten!$F:$H,2,FALSE))</f>
        <v>11.354780099999999</v>
      </c>
      <c r="AL441">
        <f>IF(ISBLANK($D441),VLOOKUP(C441,Koordinaten!$A:$C,3,FALSE),VLOOKUP($D441,Koordinaten!$F:$H,3,FALSE))</f>
        <v>46.498112499999998</v>
      </c>
      <c r="AM441" t="str">
        <f t="shared" si="800"/>
        <v>41,894802;12,4853384</v>
      </c>
      <c r="AN441" t="str">
        <f t="shared" si="801"/>
        <v>46,4981125;11,3547801</v>
      </c>
      <c r="AO441">
        <f t="shared" si="804"/>
        <v>2022</v>
      </c>
      <c r="AP441" s="50">
        <v>44066</v>
      </c>
      <c r="AQ441">
        <v>8</v>
      </c>
    </row>
    <row r="442" spans="1:43" ht="12" customHeight="1" x14ac:dyDescent="0.15">
      <c r="A442" s="2" t="s">
        <v>42</v>
      </c>
      <c r="B442" s="22">
        <v>2013</v>
      </c>
      <c r="C442" s="2" t="s">
        <v>22</v>
      </c>
      <c r="D442" s="2" t="s">
        <v>1258</v>
      </c>
      <c r="E442" s="2">
        <v>2</v>
      </c>
      <c r="F442" s="2"/>
      <c r="G442" s="3" t="s">
        <v>47</v>
      </c>
      <c r="H442" s="3" t="s">
        <v>49</v>
      </c>
      <c r="I442" s="3" t="s">
        <v>44</v>
      </c>
      <c r="J442" s="2" t="str">
        <f t="shared" si="802"/>
        <v>-/-/-/2020/2016</v>
      </c>
      <c r="K442" s="2" t="str">
        <f t="shared" si="803"/>
        <v>-/-/-/2025/2028</v>
      </c>
      <c r="L442" s="4"/>
      <c r="M442" s="2">
        <v>2017</v>
      </c>
      <c r="N442" s="2" t="str">
        <f t="shared" si="805"/>
        <v>-/-/-/-</v>
      </c>
      <c r="O442" s="2" t="s">
        <v>47</v>
      </c>
      <c r="P442" s="2" t="s">
        <v>29</v>
      </c>
      <c r="Q442" s="8"/>
      <c r="R442" s="8"/>
      <c r="S442" s="9">
        <f t="shared" si="798"/>
        <v>0</v>
      </c>
      <c r="T442" s="10">
        <f t="shared" si="799"/>
        <v>0</v>
      </c>
      <c r="U442" s="2" t="s">
        <v>243</v>
      </c>
      <c r="X442" t="s">
        <v>243</v>
      </c>
      <c r="AA442" t="s">
        <v>243</v>
      </c>
      <c r="AD442" s="2"/>
      <c r="AE442">
        <v>2020</v>
      </c>
      <c r="AF442">
        <v>2025</v>
      </c>
      <c r="AG442">
        <v>2016</v>
      </c>
      <c r="AH442">
        <v>2028</v>
      </c>
      <c r="AI442">
        <f>VLOOKUP(C442,Koordinaten!$A:$C,2,FALSE)</f>
        <v>12.4853384</v>
      </c>
      <c r="AJ442">
        <f>VLOOKUP(C442,Koordinaten!$A:$C,3,FALSE)</f>
        <v>41.894801999999999</v>
      </c>
      <c r="AK442">
        <f>IF(ISBLANK($D442),VLOOKUP(C442,Koordinaten!$A:$C,2,FALSE),VLOOKUP($D442,Koordinaten!$F:$H,2,FALSE))</f>
        <v>11.354780099999999</v>
      </c>
      <c r="AL442">
        <f>IF(ISBLANK($D442),VLOOKUP(C442,Koordinaten!$A:$C,3,FALSE),VLOOKUP($D442,Koordinaten!$F:$H,3,FALSE))</f>
        <v>46.498112499999998</v>
      </c>
      <c r="AM442" t="str">
        <f t="shared" si="800"/>
        <v>41,894802;12,4853384</v>
      </c>
      <c r="AN442" t="str">
        <f t="shared" si="801"/>
        <v>46,4981125;11,3547801</v>
      </c>
      <c r="AO442">
        <f t="shared" si="804"/>
        <v>2025</v>
      </c>
      <c r="AP442" s="50">
        <v>44066</v>
      </c>
      <c r="AQ442">
        <v>15</v>
      </c>
    </row>
    <row r="443" spans="1:43" ht="12" customHeight="1" x14ac:dyDescent="0.15">
      <c r="A443" s="2" t="s">
        <v>42</v>
      </c>
      <c r="B443" s="22">
        <v>2012</v>
      </c>
      <c r="C443" s="2" t="s">
        <v>22</v>
      </c>
      <c r="D443" s="2" t="s">
        <v>1258</v>
      </c>
      <c r="E443" s="2">
        <v>3</v>
      </c>
      <c r="F443" s="2"/>
      <c r="G443" s="3" t="s">
        <v>47</v>
      </c>
      <c r="H443" s="3" t="s">
        <v>50</v>
      </c>
      <c r="I443" s="3" t="s">
        <v>51</v>
      </c>
      <c r="J443" s="2" t="str">
        <f t="shared" si="802"/>
        <v>-/-/-/-/-</v>
      </c>
      <c r="K443" s="2" t="str">
        <f t="shared" si="803"/>
        <v>-/-/-/-/-</v>
      </c>
      <c r="L443" s="4"/>
      <c r="M443" s="2">
        <v>2017</v>
      </c>
      <c r="N443" s="2" t="str">
        <f t="shared" si="805"/>
        <v>-/-/-/CT90</v>
      </c>
      <c r="O443" s="2" t="s">
        <v>47</v>
      </c>
      <c r="P443" s="2" t="s">
        <v>29</v>
      </c>
      <c r="Q443" s="8"/>
      <c r="R443" s="8"/>
      <c r="S443" s="9">
        <f t="shared" si="798"/>
        <v>0</v>
      </c>
      <c r="T443" s="10">
        <f t="shared" si="799"/>
        <v>0</v>
      </c>
      <c r="U443" s="2" t="s">
        <v>243</v>
      </c>
      <c r="X443" t="s">
        <v>243</v>
      </c>
      <c r="AA443" t="s">
        <v>243</v>
      </c>
      <c r="AD443" s="2" t="s">
        <v>995</v>
      </c>
      <c r="AI443">
        <f>VLOOKUP(C443,Koordinaten!$A:$C,2,FALSE)</f>
        <v>12.4853384</v>
      </c>
      <c r="AJ443">
        <f>VLOOKUP(C443,Koordinaten!$A:$C,3,FALSE)</f>
        <v>41.894801999999999</v>
      </c>
      <c r="AK443">
        <f>IF(ISBLANK($D443),VLOOKUP(C443,Koordinaten!$A:$C,2,FALSE),VLOOKUP($D443,Koordinaten!$F:$H,2,FALSE))</f>
        <v>11.354780099999999</v>
      </c>
      <c r="AL443">
        <f>IF(ISBLANK($D443),VLOOKUP(C443,Koordinaten!$A:$C,3,FALSE),VLOOKUP($D443,Koordinaten!$F:$H,3,FALSE))</f>
        <v>46.498112499999998</v>
      </c>
      <c r="AM443" t="str">
        <f t="shared" si="800"/>
        <v>41,894802;12,4853384</v>
      </c>
      <c r="AN443" t="str">
        <f t="shared" si="801"/>
        <v>46,4981125;11,3547801</v>
      </c>
      <c r="AO443">
        <f t="shared" si="804"/>
        <v>9999</v>
      </c>
    </row>
    <row r="444" spans="1:43" ht="12" customHeight="1" x14ac:dyDescent="0.15">
      <c r="A444" s="2" t="s">
        <v>42</v>
      </c>
      <c r="B444" s="22">
        <v>2016</v>
      </c>
      <c r="C444" s="2" t="s">
        <v>22</v>
      </c>
      <c r="D444" s="2" t="s">
        <v>1258</v>
      </c>
      <c r="E444" s="2">
        <v>3</v>
      </c>
      <c r="F444" s="2">
        <v>3</v>
      </c>
      <c r="G444" s="3" t="s">
        <v>1120</v>
      </c>
      <c r="H444" s="3" t="s">
        <v>53</v>
      </c>
      <c r="I444" s="3" t="s">
        <v>51</v>
      </c>
      <c r="J444" s="2" t="str">
        <f t="shared" si="802"/>
        <v>-/-/-/-/-</v>
      </c>
      <c r="K444" s="2" t="str">
        <f t="shared" si="803"/>
        <v>-/-/-/-/-</v>
      </c>
      <c r="L444" s="4"/>
      <c r="M444" s="2">
        <v>2017</v>
      </c>
      <c r="N444" s="2" t="str">
        <f t="shared" si="805"/>
        <v>-/-/-/-</v>
      </c>
      <c r="O444" s="2" t="s">
        <v>52</v>
      </c>
      <c r="P444" s="2" t="s">
        <v>29</v>
      </c>
      <c r="Q444" s="8"/>
      <c r="R444" s="8"/>
      <c r="S444" s="9">
        <f t="shared" si="798"/>
        <v>0</v>
      </c>
      <c r="T444" s="10">
        <f t="shared" si="799"/>
        <v>0</v>
      </c>
      <c r="U444" s="2" t="s">
        <v>243</v>
      </c>
      <c r="X444" t="s">
        <v>243</v>
      </c>
      <c r="AA444" t="s">
        <v>243</v>
      </c>
      <c r="AD444" s="2"/>
      <c r="AI444">
        <f>VLOOKUP(C444,Koordinaten!$A:$C,2,FALSE)</f>
        <v>12.4853384</v>
      </c>
      <c r="AJ444">
        <f>VLOOKUP(C444,Koordinaten!$A:$C,3,FALSE)</f>
        <v>41.894801999999999</v>
      </c>
      <c r="AK444">
        <f>IF(ISBLANK($D444),VLOOKUP(C444,Koordinaten!$A:$C,2,FALSE),VLOOKUP($D444,Koordinaten!$F:$H,2,FALSE))</f>
        <v>11.354780099999999</v>
      </c>
      <c r="AL444">
        <f>IF(ISBLANK($D444),VLOOKUP(C444,Koordinaten!$A:$C,3,FALSE),VLOOKUP($D444,Koordinaten!$F:$H,3,FALSE))</f>
        <v>46.498112499999998</v>
      </c>
      <c r="AM444" t="str">
        <f t="shared" si="800"/>
        <v>41,894802;12,4853384</v>
      </c>
      <c r="AN444" t="str">
        <f t="shared" si="801"/>
        <v>46,4981125;11,3547801</v>
      </c>
      <c r="AO444">
        <f t="shared" si="804"/>
        <v>9999</v>
      </c>
      <c r="AP444" s="50">
        <v>44066</v>
      </c>
      <c r="AQ444">
        <v>12</v>
      </c>
    </row>
    <row r="445" spans="1:43" ht="12" customHeight="1" x14ac:dyDescent="0.15">
      <c r="A445" s="2" t="s">
        <v>30</v>
      </c>
      <c r="B445" s="22">
        <v>2016</v>
      </c>
      <c r="C445" s="2" t="s">
        <v>22</v>
      </c>
      <c r="D445" s="2" t="s">
        <v>1258</v>
      </c>
      <c r="E445" s="2">
        <v>1</v>
      </c>
      <c r="F445" s="2"/>
      <c r="G445" s="3" t="s">
        <v>54</v>
      </c>
      <c r="H445" s="3" t="s">
        <v>55</v>
      </c>
      <c r="I445" s="3" t="s">
        <v>56</v>
      </c>
      <c r="J445" s="2" t="str">
        <f t="shared" si="802"/>
        <v>-/-/-/-/-</v>
      </c>
      <c r="K445" s="2" t="str">
        <f t="shared" si="803"/>
        <v>-/-/-/-/-</v>
      </c>
      <c r="L445" s="4"/>
      <c r="M445" s="2">
        <v>2017</v>
      </c>
      <c r="N445" s="2" t="str">
        <f t="shared" si="805"/>
        <v>-/-/-/-</v>
      </c>
      <c r="O445" s="2" t="s">
        <v>54</v>
      </c>
      <c r="P445" s="2" t="s">
        <v>29</v>
      </c>
      <c r="Q445" s="8"/>
      <c r="R445" s="8"/>
      <c r="S445" s="9">
        <f t="shared" si="798"/>
        <v>0</v>
      </c>
      <c r="T445" s="10">
        <f t="shared" si="799"/>
        <v>0</v>
      </c>
      <c r="U445" s="2" t="s">
        <v>243</v>
      </c>
      <c r="X445" t="s">
        <v>243</v>
      </c>
      <c r="AA445" t="s">
        <v>243</v>
      </c>
      <c r="AD445" s="2"/>
      <c r="AI445">
        <f>VLOOKUP(C445,Koordinaten!$A:$C,2,FALSE)</f>
        <v>12.4853384</v>
      </c>
      <c r="AJ445">
        <f>VLOOKUP(C445,Koordinaten!$A:$C,3,FALSE)</f>
        <v>41.894801999999999</v>
      </c>
      <c r="AK445">
        <f>IF(ISBLANK($D445),VLOOKUP(C445,Koordinaten!$A:$C,2,FALSE),VLOOKUP($D445,Koordinaten!$F:$H,2,FALSE))</f>
        <v>11.354780099999999</v>
      </c>
      <c r="AL445">
        <f>IF(ISBLANK($D445),VLOOKUP(C445,Koordinaten!$A:$C,3,FALSE),VLOOKUP($D445,Koordinaten!$F:$H,3,FALSE))</f>
        <v>46.498112499999998</v>
      </c>
      <c r="AM445" t="str">
        <f t="shared" si="800"/>
        <v>41,894802;12,4853384</v>
      </c>
      <c r="AN445" t="str">
        <f t="shared" si="801"/>
        <v>46,4981125;11,3547801</v>
      </c>
      <c r="AO445">
        <f t="shared" si="804"/>
        <v>9999</v>
      </c>
    </row>
    <row r="446" spans="1:43" ht="12" customHeight="1" x14ac:dyDescent="0.15">
      <c r="A446" s="2" t="s">
        <v>30</v>
      </c>
      <c r="B446" s="22">
        <v>2016</v>
      </c>
      <c r="C446" s="2" t="s">
        <v>22</v>
      </c>
      <c r="D446" s="2" t="s">
        <v>1258</v>
      </c>
      <c r="E446" s="2">
        <v>2</v>
      </c>
      <c r="F446" s="2"/>
      <c r="G446" s="3" t="s">
        <v>54</v>
      </c>
      <c r="H446" s="3" t="s">
        <v>57</v>
      </c>
      <c r="I446" s="3" t="s">
        <v>58</v>
      </c>
      <c r="J446" s="2" t="str">
        <f t="shared" si="802"/>
        <v>-/-/-/-/-</v>
      </c>
      <c r="K446" s="2" t="str">
        <f t="shared" si="803"/>
        <v>-/-/-/-/-</v>
      </c>
      <c r="L446" s="4"/>
      <c r="M446" s="2">
        <v>2017</v>
      </c>
      <c r="N446" s="2" t="str">
        <f t="shared" si="805"/>
        <v>-/-/-/-</v>
      </c>
      <c r="O446" s="2" t="s">
        <v>54</v>
      </c>
      <c r="P446" s="2" t="s">
        <v>29</v>
      </c>
      <c r="Q446" s="8"/>
      <c r="R446" s="8"/>
      <c r="S446" s="9">
        <f t="shared" si="798"/>
        <v>0</v>
      </c>
      <c r="T446" s="10">
        <f t="shared" si="799"/>
        <v>0</v>
      </c>
      <c r="U446" s="2" t="s">
        <v>243</v>
      </c>
      <c r="X446" t="s">
        <v>243</v>
      </c>
      <c r="AA446" t="s">
        <v>243</v>
      </c>
      <c r="AD446" s="2"/>
      <c r="AI446">
        <f>VLOOKUP(C446,Koordinaten!$A:$C,2,FALSE)</f>
        <v>12.4853384</v>
      </c>
      <c r="AJ446">
        <f>VLOOKUP(C446,Koordinaten!$A:$C,3,FALSE)</f>
        <v>41.894801999999999</v>
      </c>
      <c r="AK446">
        <f>IF(ISBLANK($D446),VLOOKUP(C446,Koordinaten!$A:$C,2,FALSE),VLOOKUP($D446,Koordinaten!$F:$H,2,FALSE))</f>
        <v>11.354780099999999</v>
      </c>
      <c r="AL446">
        <f>IF(ISBLANK($D446),VLOOKUP(C446,Koordinaten!$A:$C,3,FALSE),VLOOKUP($D446,Koordinaten!$F:$H,3,FALSE))</f>
        <v>46.498112499999998</v>
      </c>
      <c r="AM446" t="str">
        <f t="shared" si="800"/>
        <v>41,894802;12,4853384</v>
      </c>
      <c r="AN446" t="str">
        <f t="shared" si="801"/>
        <v>46,4981125;11,3547801</v>
      </c>
      <c r="AO446">
        <f t="shared" si="804"/>
        <v>9999</v>
      </c>
    </row>
    <row r="447" spans="1:43" ht="12" customHeight="1" x14ac:dyDescent="0.15">
      <c r="A447" s="2" t="s">
        <v>42</v>
      </c>
      <c r="B447" s="22">
        <v>2015</v>
      </c>
      <c r="C447" s="2" t="s">
        <v>22</v>
      </c>
      <c r="D447" s="2" t="s">
        <v>1258</v>
      </c>
      <c r="E447" s="2">
        <v>3</v>
      </c>
      <c r="F447" s="2">
        <v>1</v>
      </c>
      <c r="G447" s="3" t="s">
        <v>59</v>
      </c>
      <c r="H447" s="3" t="s">
        <v>60</v>
      </c>
      <c r="I447" s="3" t="s">
        <v>51</v>
      </c>
      <c r="J447" s="2" t="str">
        <f t="shared" si="802"/>
        <v>2018/2018/-/-/-</v>
      </c>
      <c r="K447" s="2" t="str">
        <f t="shared" si="803"/>
        <v>2024/2025/-/-/-</v>
      </c>
      <c r="L447" s="4"/>
      <c r="M447" s="2">
        <v>2017</v>
      </c>
      <c r="N447" s="2" t="str">
        <f t="shared" si="805"/>
        <v>91/91/-/-</v>
      </c>
      <c r="O447" s="2" t="s">
        <v>59</v>
      </c>
      <c r="P447" s="2" t="s">
        <v>29</v>
      </c>
      <c r="Q447" s="8"/>
      <c r="R447" s="8"/>
      <c r="S447" s="9">
        <f t="shared" si="798"/>
        <v>0</v>
      </c>
      <c r="T447" s="10">
        <f t="shared" si="799"/>
        <v>0</v>
      </c>
      <c r="U447" s="2">
        <v>91</v>
      </c>
      <c r="V447">
        <v>2018</v>
      </c>
      <c r="W447">
        <v>2024</v>
      </c>
      <c r="X447">
        <v>91</v>
      </c>
      <c r="Y447">
        <v>2018</v>
      </c>
      <c r="Z447">
        <v>2025</v>
      </c>
      <c r="AA447" t="s">
        <v>243</v>
      </c>
      <c r="AD447" s="2"/>
      <c r="AI447">
        <f>VLOOKUP(C447,Koordinaten!$A:$C,2,FALSE)</f>
        <v>12.4853384</v>
      </c>
      <c r="AJ447">
        <f>VLOOKUP(C447,Koordinaten!$A:$C,3,FALSE)</f>
        <v>41.894801999999999</v>
      </c>
      <c r="AK447">
        <f>IF(ISBLANK($D447),VLOOKUP(C447,Koordinaten!$A:$C,2,FALSE),VLOOKUP($D447,Koordinaten!$F:$H,2,FALSE))</f>
        <v>11.354780099999999</v>
      </c>
      <c r="AL447">
        <f>IF(ISBLANK($D447),VLOOKUP(C447,Koordinaten!$A:$C,3,FALSE),VLOOKUP($D447,Koordinaten!$F:$H,3,FALSE))</f>
        <v>46.498112499999998</v>
      </c>
      <c r="AM447" t="str">
        <f t="shared" si="800"/>
        <v>41,894802;12,4853384</v>
      </c>
      <c r="AN447" t="str">
        <f t="shared" si="801"/>
        <v>46,4981125;11,3547801</v>
      </c>
      <c r="AO447">
        <f t="shared" si="804"/>
        <v>2024</v>
      </c>
      <c r="AP447" s="50">
        <v>44066</v>
      </c>
      <c r="AQ447">
        <v>11</v>
      </c>
    </row>
    <row r="448" spans="1:43" ht="12" customHeight="1" x14ac:dyDescent="0.15">
      <c r="A448" s="2" t="s">
        <v>30</v>
      </c>
      <c r="B448" s="22">
        <v>2015</v>
      </c>
      <c r="C448" s="2" t="s">
        <v>22</v>
      </c>
      <c r="D448" s="2" t="s">
        <v>1258</v>
      </c>
      <c r="E448" s="2">
        <v>1</v>
      </c>
      <c r="F448" s="2">
        <v>1</v>
      </c>
      <c r="G448" s="3" t="s">
        <v>59</v>
      </c>
      <c r="H448" s="3" t="s">
        <v>61</v>
      </c>
      <c r="I448" s="3" t="s">
        <v>46</v>
      </c>
      <c r="J448" s="2" t="str">
        <f t="shared" si="802"/>
        <v>2018/2018/-/-/-</v>
      </c>
      <c r="K448" s="2" t="str">
        <f t="shared" si="803"/>
        <v>2028/2023/-/-/-</v>
      </c>
      <c r="L448" s="4"/>
      <c r="M448" s="2">
        <v>2017</v>
      </c>
      <c r="N448" s="2" t="str">
        <f t="shared" si="805"/>
        <v>94/91/-/CT92,VI92</v>
      </c>
      <c r="O448" s="2" t="s">
        <v>59</v>
      </c>
      <c r="P448" s="2" t="s">
        <v>29</v>
      </c>
      <c r="Q448" s="8"/>
      <c r="R448" s="8"/>
      <c r="S448" s="9">
        <f t="shared" si="798"/>
        <v>0</v>
      </c>
      <c r="T448" s="10">
        <f t="shared" si="799"/>
        <v>0</v>
      </c>
      <c r="U448" s="2">
        <v>94</v>
      </c>
      <c r="V448">
        <v>2018</v>
      </c>
      <c r="W448">
        <v>2028</v>
      </c>
      <c r="X448">
        <v>91</v>
      </c>
      <c r="Y448">
        <v>2018</v>
      </c>
      <c r="Z448">
        <v>2023</v>
      </c>
      <c r="AA448" t="s">
        <v>243</v>
      </c>
      <c r="AD448" s="2" t="s">
        <v>1075</v>
      </c>
      <c r="AI448">
        <f>VLOOKUP(C448,Koordinaten!$A:$C,2,FALSE)</f>
        <v>12.4853384</v>
      </c>
      <c r="AJ448">
        <f>VLOOKUP(C448,Koordinaten!$A:$C,3,FALSE)</f>
        <v>41.894801999999999</v>
      </c>
      <c r="AK448">
        <f>IF(ISBLANK($D448),VLOOKUP(C448,Koordinaten!$A:$C,2,FALSE),VLOOKUP($D448,Koordinaten!$F:$H,2,FALSE))</f>
        <v>11.354780099999999</v>
      </c>
      <c r="AL448">
        <f>IF(ISBLANK($D448),VLOOKUP(C448,Koordinaten!$A:$C,3,FALSE),VLOOKUP($D448,Koordinaten!$F:$H,3,FALSE))</f>
        <v>46.498112499999998</v>
      </c>
      <c r="AM448" t="str">
        <f t="shared" si="800"/>
        <v>41,894802;12,4853384</v>
      </c>
      <c r="AN448" t="str">
        <f t="shared" si="801"/>
        <v>46,4981125;11,3547801</v>
      </c>
      <c r="AO448">
        <f t="shared" si="804"/>
        <v>2023</v>
      </c>
      <c r="AP448" s="50">
        <v>44065</v>
      </c>
      <c r="AQ448">
        <v>2</v>
      </c>
    </row>
    <row r="449" spans="1:43" ht="12" customHeight="1" x14ac:dyDescent="0.15">
      <c r="A449" s="2" t="s">
        <v>30</v>
      </c>
      <c r="B449" s="22">
        <v>2015</v>
      </c>
      <c r="C449" s="2" t="s">
        <v>22</v>
      </c>
      <c r="D449" s="2" t="s">
        <v>1258</v>
      </c>
      <c r="E449" s="2">
        <v>3</v>
      </c>
      <c r="F449" s="2">
        <v>2</v>
      </c>
      <c r="G449" s="3" t="s">
        <v>59</v>
      </c>
      <c r="H449" s="3" t="s">
        <v>62</v>
      </c>
      <c r="I449" s="3" t="s">
        <v>58</v>
      </c>
      <c r="J449" s="2" t="str">
        <f t="shared" si="802"/>
        <v>2017/2017/-/-/-</v>
      </c>
      <c r="K449" s="2" t="str">
        <f t="shared" si="803"/>
        <v>2024/2025/-/-/-</v>
      </c>
      <c r="L449" s="4"/>
      <c r="M449" s="2">
        <v>2017</v>
      </c>
      <c r="N449" s="2" t="str">
        <f t="shared" si="805"/>
        <v>93/90/-/-</v>
      </c>
      <c r="O449" s="2" t="s">
        <v>59</v>
      </c>
      <c r="P449" s="2" t="s">
        <v>29</v>
      </c>
      <c r="Q449" s="8"/>
      <c r="R449" s="8"/>
      <c r="S449" s="9">
        <f t="shared" si="798"/>
        <v>0</v>
      </c>
      <c r="T449" s="10">
        <f t="shared" si="799"/>
        <v>0</v>
      </c>
      <c r="U449" s="2">
        <v>93</v>
      </c>
      <c r="V449">
        <v>2017</v>
      </c>
      <c r="W449">
        <v>2024</v>
      </c>
      <c r="X449">
        <v>90</v>
      </c>
      <c r="Y449">
        <v>2017</v>
      </c>
      <c r="Z449">
        <v>2025</v>
      </c>
      <c r="AA449" t="s">
        <v>243</v>
      </c>
      <c r="AD449" s="2"/>
      <c r="AI449">
        <f>VLOOKUP(C449,Koordinaten!$A:$C,2,FALSE)</f>
        <v>12.4853384</v>
      </c>
      <c r="AJ449">
        <f>VLOOKUP(C449,Koordinaten!$A:$C,3,FALSE)</f>
        <v>41.894801999999999</v>
      </c>
      <c r="AK449">
        <f>IF(ISBLANK($D449),VLOOKUP(C449,Koordinaten!$A:$C,2,FALSE),VLOOKUP($D449,Koordinaten!$F:$H,2,FALSE))</f>
        <v>11.354780099999999</v>
      </c>
      <c r="AL449">
        <f>IF(ISBLANK($D449),VLOOKUP(C449,Koordinaten!$A:$C,3,FALSE),VLOOKUP($D449,Koordinaten!$F:$H,3,FALSE))</f>
        <v>46.498112499999998</v>
      </c>
      <c r="AM449" t="str">
        <f t="shared" si="800"/>
        <v>41,894802;12,4853384</v>
      </c>
      <c r="AN449" t="str">
        <f t="shared" si="801"/>
        <v>46,4981125;11,3547801</v>
      </c>
      <c r="AO449">
        <f t="shared" si="804"/>
        <v>2024</v>
      </c>
      <c r="AP449" s="50">
        <v>44065</v>
      </c>
      <c r="AQ449">
        <v>5</v>
      </c>
    </row>
    <row r="450" spans="1:43" ht="12" customHeight="1" x14ac:dyDescent="0.15">
      <c r="A450" s="2" t="s">
        <v>37</v>
      </c>
      <c r="B450" s="22">
        <v>2013</v>
      </c>
      <c r="C450" s="2" t="s">
        <v>22</v>
      </c>
      <c r="D450" s="2" t="s">
        <v>1258</v>
      </c>
      <c r="E450" s="2">
        <v>1</v>
      </c>
      <c r="F450" s="2">
        <v>1</v>
      </c>
      <c r="G450" s="2" t="s">
        <v>1061</v>
      </c>
      <c r="H450" s="3" t="s">
        <v>64</v>
      </c>
      <c r="I450" s="3" t="s">
        <v>65</v>
      </c>
      <c r="J450" s="2" t="str">
        <f t="shared" si="802"/>
        <v>-/-/-/-/-</v>
      </c>
      <c r="K450" s="2" t="str">
        <f t="shared" si="803"/>
        <v>-/-/-/-/-</v>
      </c>
      <c r="L450" s="4"/>
      <c r="M450" s="2">
        <v>2017</v>
      </c>
      <c r="N450" s="2" t="str">
        <f t="shared" si="805"/>
        <v>-/-/-/-</v>
      </c>
      <c r="O450" s="2" t="s">
        <v>63</v>
      </c>
      <c r="P450" s="2" t="s">
        <v>29</v>
      </c>
      <c r="Q450" s="8"/>
      <c r="R450" s="8"/>
      <c r="S450" s="9">
        <f t="shared" ref="S450:S513" si="806">L450*E450</f>
        <v>0</v>
      </c>
      <c r="T450" s="10">
        <f t="shared" ref="T450:T513" si="807">F450*L450</f>
        <v>0</v>
      </c>
      <c r="U450" s="2" t="s">
        <v>243</v>
      </c>
      <c r="X450" t="s">
        <v>243</v>
      </c>
      <c r="AA450" t="s">
        <v>243</v>
      </c>
      <c r="AD450" s="2"/>
      <c r="AI450">
        <f>VLOOKUP(C450,Koordinaten!$A:$C,2,FALSE)</f>
        <v>12.4853384</v>
      </c>
      <c r="AJ450">
        <f>VLOOKUP(C450,Koordinaten!$A:$C,3,FALSE)</f>
        <v>41.894801999999999</v>
      </c>
      <c r="AK450">
        <f>IF(ISBLANK($D450),VLOOKUP(C450,Koordinaten!$A:$C,2,FALSE),VLOOKUP($D450,Koordinaten!$F:$H,2,FALSE))</f>
        <v>11.354780099999999</v>
      </c>
      <c r="AL450">
        <f>IF(ISBLANK($D450),VLOOKUP(C450,Koordinaten!$A:$C,3,FALSE),VLOOKUP($D450,Koordinaten!$F:$H,3,FALSE))</f>
        <v>46.498112499999998</v>
      </c>
      <c r="AM450" t="str">
        <f t="shared" si="800"/>
        <v>41,894802;12,4853384</v>
      </c>
      <c r="AN450" t="str">
        <f t="shared" si="801"/>
        <v>46,4981125;11,3547801</v>
      </c>
      <c r="AO450">
        <f t="shared" si="804"/>
        <v>9999</v>
      </c>
      <c r="AP450" s="50">
        <v>44107</v>
      </c>
      <c r="AQ450" t="s">
        <v>1437</v>
      </c>
    </row>
    <row r="451" spans="1:43" ht="12" customHeight="1" x14ac:dyDescent="0.15">
      <c r="A451" s="2" t="s">
        <v>66</v>
      </c>
      <c r="B451" s="22">
        <v>2015</v>
      </c>
      <c r="C451" s="2" t="s">
        <v>22</v>
      </c>
      <c r="D451" s="2" t="s">
        <v>1258</v>
      </c>
      <c r="E451" s="2">
        <v>2</v>
      </c>
      <c r="F451" s="2">
        <v>2</v>
      </c>
      <c r="G451" s="2" t="s">
        <v>1061</v>
      </c>
      <c r="H451" s="3" t="s">
        <v>67</v>
      </c>
      <c r="I451" s="3" t="s">
        <v>36</v>
      </c>
      <c r="J451" s="2" t="str">
        <f t="shared" si="802"/>
        <v>2017/-/2018/2018/-</v>
      </c>
      <c r="K451" s="2" t="str">
        <f t="shared" si="803"/>
        <v>2024/-/2020/2025/-</v>
      </c>
      <c r="L451" s="4"/>
      <c r="M451" s="2">
        <v>2017</v>
      </c>
      <c r="N451" s="2" t="str">
        <f t="shared" si="805"/>
        <v>93/-/88/91,4</v>
      </c>
      <c r="O451" s="2" t="s">
        <v>63</v>
      </c>
      <c r="P451" s="2" t="s">
        <v>29</v>
      </c>
      <c r="Q451" s="8"/>
      <c r="R451" s="8"/>
      <c r="S451" s="9">
        <f t="shared" si="806"/>
        <v>0</v>
      </c>
      <c r="T451" s="10">
        <f t="shared" si="807"/>
        <v>0</v>
      </c>
      <c r="U451" s="2">
        <v>93</v>
      </c>
      <c r="V451">
        <v>2017</v>
      </c>
      <c r="W451">
        <v>2024</v>
      </c>
      <c r="X451" t="s">
        <v>243</v>
      </c>
      <c r="AA451">
        <v>88</v>
      </c>
      <c r="AB451">
        <v>2018</v>
      </c>
      <c r="AC451">
        <v>2020</v>
      </c>
      <c r="AD451" s="2">
        <v>91.4</v>
      </c>
      <c r="AE451">
        <v>2018</v>
      </c>
      <c r="AF451">
        <v>2025</v>
      </c>
      <c r="AI451">
        <f>VLOOKUP(C451,Koordinaten!$A:$C,2,FALSE)</f>
        <v>12.4853384</v>
      </c>
      <c r="AJ451">
        <f>VLOOKUP(C451,Koordinaten!$A:$C,3,FALSE)</f>
        <v>41.894801999999999</v>
      </c>
      <c r="AK451">
        <f>IF(ISBLANK($D451),VLOOKUP(C451,Koordinaten!$A:$C,2,FALSE),VLOOKUP($D451,Koordinaten!$F:$H,2,FALSE))</f>
        <v>11.354780099999999</v>
      </c>
      <c r="AL451">
        <f>IF(ISBLANK($D451),VLOOKUP(C451,Koordinaten!$A:$C,3,FALSE),VLOOKUP($D451,Koordinaten!$F:$H,3,FALSE))</f>
        <v>46.498112499999998</v>
      </c>
      <c r="AM451" t="str">
        <f t="shared" si="800"/>
        <v>41,894802;12,4853384</v>
      </c>
      <c r="AN451" t="str">
        <f t="shared" si="801"/>
        <v>46,4981125;11,3547801</v>
      </c>
      <c r="AO451">
        <f t="shared" si="804"/>
        <v>2020</v>
      </c>
      <c r="AP451" s="50">
        <v>44302</v>
      </c>
      <c r="AQ451" t="s">
        <v>1578</v>
      </c>
    </row>
    <row r="452" spans="1:43" ht="12" customHeight="1" x14ac:dyDescent="0.15">
      <c r="A452" s="2" t="s">
        <v>42</v>
      </c>
      <c r="B452" s="22">
        <v>2013</v>
      </c>
      <c r="C452" s="2" t="s">
        <v>22</v>
      </c>
      <c r="D452" s="2" t="s">
        <v>1258</v>
      </c>
      <c r="E452" s="2">
        <v>1</v>
      </c>
      <c r="F452" s="2">
        <v>1</v>
      </c>
      <c r="G452" s="2" t="s">
        <v>1061</v>
      </c>
      <c r="H452" s="3" t="s">
        <v>68</v>
      </c>
      <c r="I452" s="3" t="s">
        <v>69</v>
      </c>
      <c r="J452" s="2" t="str">
        <f t="shared" si="802"/>
        <v>2017/-/-/2019/-</v>
      </c>
      <c r="K452" s="2" t="str">
        <f t="shared" si="803"/>
        <v>2028/-/-/2029/-</v>
      </c>
      <c r="L452" s="4"/>
      <c r="M452" s="2">
        <v>2017</v>
      </c>
      <c r="N452" s="2" t="str">
        <f t="shared" si="805"/>
        <v>94/-/-/-</v>
      </c>
      <c r="O452" s="2" t="s">
        <v>1061</v>
      </c>
      <c r="P452" s="2" t="s">
        <v>29</v>
      </c>
      <c r="Q452" s="8"/>
      <c r="R452" s="8"/>
      <c r="S452" s="9">
        <f t="shared" si="806"/>
        <v>0</v>
      </c>
      <c r="T452" s="10">
        <f t="shared" si="807"/>
        <v>0</v>
      </c>
      <c r="U452" s="2">
        <v>94</v>
      </c>
      <c r="V452">
        <v>2017</v>
      </c>
      <c r="W452">
        <v>2028</v>
      </c>
      <c r="X452" t="s">
        <v>243</v>
      </c>
      <c r="AA452" t="s">
        <v>243</v>
      </c>
      <c r="AD452" s="2"/>
      <c r="AE452">
        <v>2019</v>
      </c>
      <c r="AF452">
        <v>2029</v>
      </c>
      <c r="AI452">
        <f>VLOOKUP(C452,Koordinaten!$A:$C,2,FALSE)</f>
        <v>12.4853384</v>
      </c>
      <c r="AJ452">
        <f>VLOOKUP(C452,Koordinaten!$A:$C,3,FALSE)</f>
        <v>41.894801999999999</v>
      </c>
      <c r="AK452">
        <f>IF(ISBLANK($D452),VLOOKUP(C452,Koordinaten!$A:$C,2,FALSE),VLOOKUP($D452,Koordinaten!$F:$H,2,FALSE))</f>
        <v>11.354780099999999</v>
      </c>
      <c r="AL452">
        <f>IF(ISBLANK($D452),VLOOKUP(C452,Koordinaten!$A:$C,3,FALSE),VLOOKUP($D452,Koordinaten!$F:$H,3,FALSE))</f>
        <v>46.498112499999998</v>
      </c>
      <c r="AM452" t="str">
        <f t="shared" si="800"/>
        <v>41,894802;12,4853384</v>
      </c>
      <c r="AN452" t="str">
        <f t="shared" si="801"/>
        <v>46,4981125;11,3547801</v>
      </c>
      <c r="AO452">
        <f t="shared" si="804"/>
        <v>2028</v>
      </c>
      <c r="AP452" s="50">
        <v>44066</v>
      </c>
      <c r="AQ452">
        <v>10</v>
      </c>
    </row>
    <row r="453" spans="1:43" ht="12" customHeight="1" x14ac:dyDescent="0.15">
      <c r="A453" s="2" t="s">
        <v>42</v>
      </c>
      <c r="B453" s="22">
        <v>2011</v>
      </c>
      <c r="C453" s="2" t="s">
        <v>22</v>
      </c>
      <c r="D453" s="2" t="s">
        <v>1258</v>
      </c>
      <c r="E453" s="2">
        <v>2</v>
      </c>
      <c r="F453" s="2"/>
      <c r="G453" s="2" t="s">
        <v>1061</v>
      </c>
      <c r="H453" s="3" t="s">
        <v>70</v>
      </c>
      <c r="I453" s="3" t="s">
        <v>44</v>
      </c>
      <c r="J453" s="2" t="str">
        <f t="shared" si="802"/>
        <v>-/-/-/-/-</v>
      </c>
      <c r="K453" s="2" t="str">
        <f t="shared" si="803"/>
        <v>-/-/-/-/-</v>
      </c>
      <c r="L453" s="4"/>
      <c r="M453" s="2">
        <v>2017</v>
      </c>
      <c r="N453" s="2" t="str">
        <f t="shared" si="805"/>
        <v>-/-/-/FS93</v>
      </c>
      <c r="O453" s="2" t="s">
        <v>1061</v>
      </c>
      <c r="P453" s="2" t="s">
        <v>29</v>
      </c>
      <c r="Q453" s="8"/>
      <c r="R453" s="8"/>
      <c r="S453" s="9">
        <f t="shared" si="806"/>
        <v>0</v>
      </c>
      <c r="T453" s="10">
        <f t="shared" si="807"/>
        <v>0</v>
      </c>
      <c r="U453" s="2" t="s">
        <v>243</v>
      </c>
      <c r="X453" t="s">
        <v>243</v>
      </c>
      <c r="AA453" t="s">
        <v>243</v>
      </c>
      <c r="AD453" s="2" t="s">
        <v>1005</v>
      </c>
      <c r="AI453">
        <f>VLOOKUP(C453,Koordinaten!$A:$C,2,FALSE)</f>
        <v>12.4853384</v>
      </c>
      <c r="AJ453">
        <f>VLOOKUP(C453,Koordinaten!$A:$C,3,FALSE)</f>
        <v>41.894801999999999</v>
      </c>
      <c r="AK453">
        <f>IF(ISBLANK($D453),VLOOKUP(C453,Koordinaten!$A:$C,2,FALSE),VLOOKUP($D453,Koordinaten!$F:$H,2,FALSE))</f>
        <v>11.354780099999999</v>
      </c>
      <c r="AL453">
        <f>IF(ISBLANK($D453),VLOOKUP(C453,Koordinaten!$A:$C,3,FALSE),VLOOKUP($D453,Koordinaten!$F:$H,3,FALSE))</f>
        <v>46.498112499999998</v>
      </c>
      <c r="AM453" t="str">
        <f t="shared" si="800"/>
        <v>41,894802;12,4853384</v>
      </c>
      <c r="AN453" t="str">
        <f t="shared" si="801"/>
        <v>46,4981125;11,3547801</v>
      </c>
      <c r="AO453">
        <f t="shared" si="804"/>
        <v>9999</v>
      </c>
      <c r="AP453" s="50"/>
    </row>
    <row r="454" spans="1:43" ht="12" customHeight="1" x14ac:dyDescent="0.15">
      <c r="A454" s="2" t="s">
        <v>42</v>
      </c>
      <c r="B454" s="22">
        <v>2015</v>
      </c>
      <c r="C454" s="2" t="s">
        <v>22</v>
      </c>
      <c r="D454" s="2" t="s">
        <v>1258</v>
      </c>
      <c r="E454" s="2">
        <v>3</v>
      </c>
      <c r="F454" s="2"/>
      <c r="G454" s="2" t="s">
        <v>1061</v>
      </c>
      <c r="H454" s="3" t="s">
        <v>71</v>
      </c>
      <c r="I454" s="3" t="s">
        <v>72</v>
      </c>
      <c r="J454" s="2" t="str">
        <f t="shared" si="802"/>
        <v>-/-/-/2018/-</v>
      </c>
      <c r="K454" s="2" t="str">
        <f t="shared" si="803"/>
        <v>-/-/-/2020/-</v>
      </c>
      <c r="L454" s="4"/>
      <c r="M454" s="2">
        <v>2017</v>
      </c>
      <c r="N454" s="2" t="str">
        <f t="shared" si="805"/>
        <v>-/-/-/CT</v>
      </c>
      <c r="O454" s="2" t="s">
        <v>1061</v>
      </c>
      <c r="P454" s="2" t="s">
        <v>29</v>
      </c>
      <c r="Q454" s="8"/>
      <c r="R454" s="8"/>
      <c r="S454" s="9">
        <f t="shared" si="806"/>
        <v>0</v>
      </c>
      <c r="T454" s="10">
        <f t="shared" si="807"/>
        <v>0</v>
      </c>
      <c r="U454" s="2" t="s">
        <v>243</v>
      </c>
      <c r="X454" t="s">
        <v>243</v>
      </c>
      <c r="AA454" t="s">
        <v>243</v>
      </c>
      <c r="AD454" s="2" t="s">
        <v>1209</v>
      </c>
      <c r="AE454">
        <v>2018</v>
      </c>
      <c r="AF454">
        <v>2020</v>
      </c>
      <c r="AI454">
        <f>VLOOKUP(C454,Koordinaten!$A:$C,2,FALSE)</f>
        <v>12.4853384</v>
      </c>
      <c r="AJ454">
        <f>VLOOKUP(C454,Koordinaten!$A:$C,3,FALSE)</f>
        <v>41.894801999999999</v>
      </c>
      <c r="AK454">
        <f>IF(ISBLANK($D454),VLOOKUP(C454,Koordinaten!$A:$C,2,FALSE),VLOOKUP($D454,Koordinaten!$F:$H,2,FALSE))</f>
        <v>11.354780099999999</v>
      </c>
      <c r="AL454">
        <f>IF(ISBLANK($D454),VLOOKUP(C454,Koordinaten!$A:$C,3,FALSE),VLOOKUP($D454,Koordinaten!$F:$H,3,FALSE))</f>
        <v>46.498112499999998</v>
      </c>
      <c r="AM454" t="str">
        <f t="shared" ref="AM454:AM517" si="808">CONCATENATE(AJ454,";",AI454)</f>
        <v>41,894802;12,4853384</v>
      </c>
      <c r="AN454" t="str">
        <f t="shared" ref="AN454:AN517" si="809">CONCATENATE(AL454,";",AK454)</f>
        <v>46,4981125;11,3547801</v>
      </c>
      <c r="AO454">
        <f t="shared" si="804"/>
        <v>2020</v>
      </c>
    </row>
    <row r="455" spans="1:43" ht="12" customHeight="1" x14ac:dyDescent="0.15">
      <c r="A455" s="2" t="s">
        <v>42</v>
      </c>
      <c r="B455" s="22">
        <v>2014</v>
      </c>
      <c r="C455" s="2" t="s">
        <v>22</v>
      </c>
      <c r="D455" s="2" t="s">
        <v>1258</v>
      </c>
      <c r="E455" s="2"/>
      <c r="F455" s="2"/>
      <c r="G455" s="2" t="s">
        <v>1061</v>
      </c>
      <c r="H455" s="3" t="s">
        <v>73</v>
      </c>
      <c r="I455" s="3" t="s">
        <v>51</v>
      </c>
      <c r="J455" s="2" t="str">
        <f t="shared" si="802"/>
        <v>-/-/-/2019/-</v>
      </c>
      <c r="K455" s="2" t="str">
        <f t="shared" si="803"/>
        <v>-/-/-/2024/-</v>
      </c>
      <c r="L455" s="4"/>
      <c r="M455" s="2">
        <v>2017</v>
      </c>
      <c r="N455" s="2" t="str">
        <f t="shared" si="805"/>
        <v>-/-/-/CT</v>
      </c>
      <c r="O455" s="2" t="s">
        <v>1061</v>
      </c>
      <c r="P455" s="2" t="s">
        <v>29</v>
      </c>
      <c r="Q455" s="8"/>
      <c r="R455" s="8"/>
      <c r="S455" s="9">
        <f t="shared" si="806"/>
        <v>0</v>
      </c>
      <c r="T455" s="10">
        <f t="shared" si="807"/>
        <v>0</v>
      </c>
      <c r="U455" s="2" t="s">
        <v>243</v>
      </c>
      <c r="X455" t="s">
        <v>243</v>
      </c>
      <c r="AA455" t="s">
        <v>243</v>
      </c>
      <c r="AD455" s="2" t="s">
        <v>1209</v>
      </c>
      <c r="AE455">
        <v>2019</v>
      </c>
      <c r="AF455">
        <v>2024</v>
      </c>
      <c r="AI455">
        <f>VLOOKUP(C455,Koordinaten!$A:$C,2,FALSE)</f>
        <v>12.4853384</v>
      </c>
      <c r="AJ455">
        <f>VLOOKUP(C455,Koordinaten!$A:$C,3,FALSE)</f>
        <v>41.894801999999999</v>
      </c>
      <c r="AK455">
        <f>IF(ISBLANK($D455),VLOOKUP(C455,Koordinaten!$A:$C,2,FALSE),VLOOKUP($D455,Koordinaten!$F:$H,2,FALSE))</f>
        <v>11.354780099999999</v>
      </c>
      <c r="AL455">
        <f>IF(ISBLANK($D455),VLOOKUP(C455,Koordinaten!$A:$C,3,FALSE),VLOOKUP($D455,Koordinaten!$F:$H,3,FALSE))</f>
        <v>46.498112499999998</v>
      </c>
      <c r="AM455" t="str">
        <f t="shared" si="808"/>
        <v>41,894802;12,4853384</v>
      </c>
      <c r="AN455" t="str">
        <f t="shared" si="809"/>
        <v>46,4981125;11,3547801</v>
      </c>
      <c r="AO455">
        <f t="shared" si="804"/>
        <v>2024</v>
      </c>
      <c r="AP455" s="50"/>
    </row>
    <row r="456" spans="1:43" ht="12" customHeight="1" x14ac:dyDescent="0.15">
      <c r="A456" s="2" t="s">
        <v>42</v>
      </c>
      <c r="B456" s="22">
        <v>2015</v>
      </c>
      <c r="C456" s="2" t="s">
        <v>22</v>
      </c>
      <c r="D456" s="2" t="s">
        <v>1258</v>
      </c>
      <c r="E456" s="2">
        <v>3</v>
      </c>
      <c r="F456" s="2">
        <v>0</v>
      </c>
      <c r="G456" s="2" t="s">
        <v>1061</v>
      </c>
      <c r="H456" s="3" t="s">
        <v>74</v>
      </c>
      <c r="I456" s="3" t="s">
        <v>20</v>
      </c>
      <c r="J456" s="2" t="str">
        <f t="shared" si="802"/>
        <v>-/-/-/-/-</v>
      </c>
      <c r="K456" s="2" t="str">
        <f t="shared" si="803"/>
        <v>-/-/-/-/-</v>
      </c>
      <c r="L456" s="4"/>
      <c r="M456" s="2">
        <v>2017</v>
      </c>
      <c r="N456" s="2" t="str">
        <f t="shared" si="805"/>
        <v>-/-/-/90</v>
      </c>
      <c r="O456" s="2" t="s">
        <v>1061</v>
      </c>
      <c r="P456" s="2" t="s">
        <v>29</v>
      </c>
      <c r="Q456" s="8"/>
      <c r="R456" s="8"/>
      <c r="S456" s="9">
        <f t="shared" si="806"/>
        <v>0</v>
      </c>
      <c r="T456" s="10">
        <f t="shared" si="807"/>
        <v>0</v>
      </c>
      <c r="U456" s="2" t="s">
        <v>243</v>
      </c>
      <c r="X456" t="s">
        <v>243</v>
      </c>
      <c r="AA456" t="s">
        <v>243</v>
      </c>
      <c r="AD456" s="2">
        <v>90</v>
      </c>
      <c r="AI456">
        <f>VLOOKUP(C456,Koordinaten!$A:$C,2,FALSE)</f>
        <v>12.4853384</v>
      </c>
      <c r="AJ456">
        <f>VLOOKUP(C456,Koordinaten!$A:$C,3,FALSE)</f>
        <v>41.894801999999999</v>
      </c>
      <c r="AK456">
        <f>IF(ISBLANK($D456),VLOOKUP(C456,Koordinaten!$A:$C,2,FALSE),VLOOKUP($D456,Koordinaten!$F:$H,2,FALSE))</f>
        <v>11.354780099999999</v>
      </c>
      <c r="AL456">
        <f>IF(ISBLANK($D456),VLOOKUP(C456,Koordinaten!$A:$C,3,FALSE),VLOOKUP($D456,Koordinaten!$F:$H,3,FALSE))</f>
        <v>46.498112499999998</v>
      </c>
      <c r="AM456" t="str">
        <f t="shared" si="808"/>
        <v>41,894802;12,4853384</v>
      </c>
      <c r="AN456" t="str">
        <f t="shared" si="809"/>
        <v>46,4981125;11,3547801</v>
      </c>
      <c r="AO456">
        <f t="shared" si="804"/>
        <v>9999</v>
      </c>
      <c r="AP456" s="50">
        <v>44066</v>
      </c>
      <c r="AQ456">
        <v>12</v>
      </c>
    </row>
    <row r="457" spans="1:43" ht="12" customHeight="1" x14ac:dyDescent="0.15">
      <c r="A457" s="2" t="s">
        <v>42</v>
      </c>
      <c r="B457" s="22">
        <v>2015</v>
      </c>
      <c r="C457" s="2" t="s">
        <v>22</v>
      </c>
      <c r="D457" s="2" t="s">
        <v>1258</v>
      </c>
      <c r="E457" s="2">
        <v>1</v>
      </c>
      <c r="F457" s="2">
        <v>1</v>
      </c>
      <c r="G457" s="2" t="s">
        <v>75</v>
      </c>
      <c r="H457" s="3" t="s">
        <v>76</v>
      </c>
      <c r="I457" s="3" t="s">
        <v>20</v>
      </c>
      <c r="J457" s="2" t="str">
        <f t="shared" ref="J457:J520" si="810">CONCATENATE(IF(ISBLANK(V457),"-",V457),"/",IF(ISBLANK(Y457),"-",Y457),"/",IF(ISBLANK(AB457),"-",AB457),"/",IF(ISBLANK(AE457),"-",AE457),"/",IF(ISBLANK(AG457),"-",AG457))</f>
        <v>2019/-/2018/-/-</v>
      </c>
      <c r="K457" s="2" t="str">
        <f t="shared" ref="K457:K520" si="811">CONCATENATE(IF(ISBLANK(W457),"-",W457),"/",IF(ISBLANK(Z457),"-",Z457),"/",IF(ISBLANK(AC457),"-",AC457),"/",IF(ISBLANK(AF457),"-",AF457),"/",IF(ISBLANK(AH457),"-",AH457))</f>
        <v>2030/-/2021/-/-</v>
      </c>
      <c r="L457" s="4"/>
      <c r="M457" s="2">
        <v>2017</v>
      </c>
      <c r="N457" s="2" t="str">
        <f t="shared" si="805"/>
        <v>93/-/90/-</v>
      </c>
      <c r="O457" s="2" t="s">
        <v>75</v>
      </c>
      <c r="P457" s="2" t="s">
        <v>29</v>
      </c>
      <c r="Q457" s="8"/>
      <c r="R457" s="8"/>
      <c r="S457" s="9">
        <f t="shared" si="806"/>
        <v>0</v>
      </c>
      <c r="T457" s="10">
        <f t="shared" si="807"/>
        <v>0</v>
      </c>
      <c r="U457" s="2">
        <v>93</v>
      </c>
      <c r="V457">
        <v>2019</v>
      </c>
      <c r="W457">
        <v>2030</v>
      </c>
      <c r="X457" t="s">
        <v>243</v>
      </c>
      <c r="AA457">
        <v>90</v>
      </c>
      <c r="AB457">
        <v>2018</v>
      </c>
      <c r="AC457">
        <v>2021</v>
      </c>
      <c r="AD457" s="2"/>
      <c r="AI457">
        <f>VLOOKUP(C457,Koordinaten!$A:$C,2,FALSE)</f>
        <v>12.4853384</v>
      </c>
      <c r="AJ457">
        <f>VLOOKUP(C457,Koordinaten!$A:$C,3,FALSE)</f>
        <v>41.894801999999999</v>
      </c>
      <c r="AK457">
        <f>IF(ISBLANK($D457),VLOOKUP(C457,Koordinaten!$A:$C,2,FALSE),VLOOKUP($D457,Koordinaten!$F:$H,2,FALSE))</f>
        <v>11.354780099999999</v>
      </c>
      <c r="AL457">
        <f>IF(ISBLANK($D457),VLOOKUP(C457,Koordinaten!$A:$C,3,FALSE),VLOOKUP($D457,Koordinaten!$F:$H,3,FALSE))</f>
        <v>46.498112499999998</v>
      </c>
      <c r="AM457" t="str">
        <f t="shared" si="808"/>
        <v>41,894802;12,4853384</v>
      </c>
      <c r="AN457" t="str">
        <f t="shared" si="809"/>
        <v>46,4981125;11,3547801</v>
      </c>
      <c r="AO457">
        <f t="shared" si="804"/>
        <v>2021</v>
      </c>
      <c r="AP457" s="50">
        <v>44066</v>
      </c>
      <c r="AQ457">
        <v>14</v>
      </c>
    </row>
    <row r="458" spans="1:43" ht="12" customHeight="1" x14ac:dyDescent="0.15">
      <c r="A458" s="2" t="s">
        <v>42</v>
      </c>
      <c r="B458" s="22">
        <v>2015</v>
      </c>
      <c r="C458" s="2" t="s">
        <v>22</v>
      </c>
      <c r="D458" s="2" t="s">
        <v>1258</v>
      </c>
      <c r="E458" s="2">
        <v>3</v>
      </c>
      <c r="F458" s="2">
        <v>2</v>
      </c>
      <c r="G458" s="2" t="s">
        <v>75</v>
      </c>
      <c r="H458" s="3" t="s">
        <v>77</v>
      </c>
      <c r="I458" s="3" t="s">
        <v>20</v>
      </c>
      <c r="J458" s="2" t="str">
        <f t="shared" si="810"/>
        <v>-/-/2018/-/-</v>
      </c>
      <c r="K458" s="2" t="str">
        <f t="shared" si="811"/>
        <v>-/-/2022/-/-</v>
      </c>
      <c r="L458" s="4"/>
      <c r="M458" s="2">
        <v>2017</v>
      </c>
      <c r="N458" s="2" t="str">
        <f t="shared" si="805"/>
        <v>-/-/91/-</v>
      </c>
      <c r="O458" s="2" t="s">
        <v>75</v>
      </c>
      <c r="P458" s="2" t="s">
        <v>29</v>
      </c>
      <c r="Q458" s="8"/>
      <c r="R458" s="8"/>
      <c r="S458" s="9">
        <f t="shared" si="806"/>
        <v>0</v>
      </c>
      <c r="T458" s="10">
        <f t="shared" si="807"/>
        <v>0</v>
      </c>
      <c r="U458" s="2" t="s">
        <v>243</v>
      </c>
      <c r="X458" t="s">
        <v>243</v>
      </c>
      <c r="AA458">
        <v>91</v>
      </c>
      <c r="AB458">
        <v>2018</v>
      </c>
      <c r="AC458">
        <v>2022</v>
      </c>
      <c r="AD458" s="2"/>
      <c r="AI458">
        <f>VLOOKUP(C458,Koordinaten!$A:$C,2,FALSE)</f>
        <v>12.4853384</v>
      </c>
      <c r="AJ458">
        <f>VLOOKUP(C458,Koordinaten!$A:$C,3,FALSE)</f>
        <v>41.894801999999999</v>
      </c>
      <c r="AK458">
        <f>IF(ISBLANK($D458),VLOOKUP(C458,Koordinaten!$A:$C,2,FALSE),VLOOKUP($D458,Koordinaten!$F:$H,2,FALSE))</f>
        <v>11.354780099999999</v>
      </c>
      <c r="AL458">
        <f>IF(ISBLANK($D458),VLOOKUP(C458,Koordinaten!$A:$C,3,FALSE),VLOOKUP($D458,Koordinaten!$F:$H,3,FALSE))</f>
        <v>46.498112499999998</v>
      </c>
      <c r="AM458" t="str">
        <f t="shared" si="808"/>
        <v>41,894802;12,4853384</v>
      </c>
      <c r="AN458" t="str">
        <f t="shared" si="809"/>
        <v>46,4981125;11,3547801</v>
      </c>
      <c r="AO458">
        <f t="shared" si="804"/>
        <v>2022</v>
      </c>
      <c r="AP458" s="50">
        <v>44066</v>
      </c>
      <c r="AQ458">
        <v>10</v>
      </c>
    </row>
    <row r="459" spans="1:43" ht="12" customHeight="1" x14ac:dyDescent="0.15">
      <c r="A459" s="2" t="s">
        <v>42</v>
      </c>
      <c r="B459" s="22">
        <v>2015</v>
      </c>
      <c r="C459" s="2" t="s">
        <v>22</v>
      </c>
      <c r="D459" s="2" t="s">
        <v>1258</v>
      </c>
      <c r="E459" s="2">
        <v>2</v>
      </c>
      <c r="F459" s="2">
        <v>2</v>
      </c>
      <c r="G459" s="2" t="s">
        <v>75</v>
      </c>
      <c r="H459" s="3" t="s">
        <v>78</v>
      </c>
      <c r="I459" s="3" t="s">
        <v>51</v>
      </c>
      <c r="J459" s="2" t="str">
        <f t="shared" si="810"/>
        <v>-/-/-/-/-</v>
      </c>
      <c r="K459" s="2" t="str">
        <f t="shared" si="811"/>
        <v>-/-/-/-/-</v>
      </c>
      <c r="L459" s="4"/>
      <c r="M459" s="2">
        <v>2017</v>
      </c>
      <c r="N459" s="2" t="str">
        <f t="shared" si="805"/>
        <v>-/-/-/-</v>
      </c>
      <c r="O459" s="2" t="s">
        <v>75</v>
      </c>
      <c r="P459" s="2" t="s">
        <v>29</v>
      </c>
      <c r="Q459" s="8"/>
      <c r="R459" s="8"/>
      <c r="S459" s="9">
        <f t="shared" si="806"/>
        <v>0</v>
      </c>
      <c r="T459" s="10">
        <f t="shared" si="807"/>
        <v>0</v>
      </c>
      <c r="U459" s="2" t="s">
        <v>243</v>
      </c>
      <c r="X459" t="s">
        <v>243</v>
      </c>
      <c r="AA459" t="s">
        <v>243</v>
      </c>
      <c r="AD459" s="2"/>
      <c r="AI459">
        <f>VLOOKUP(C459,Koordinaten!$A:$C,2,FALSE)</f>
        <v>12.4853384</v>
      </c>
      <c r="AJ459">
        <f>VLOOKUP(C459,Koordinaten!$A:$C,3,FALSE)</f>
        <v>41.894801999999999</v>
      </c>
      <c r="AK459">
        <f>IF(ISBLANK($D459),VLOOKUP(C459,Koordinaten!$A:$C,2,FALSE),VLOOKUP($D459,Koordinaten!$F:$H,2,FALSE))</f>
        <v>11.354780099999999</v>
      </c>
      <c r="AL459">
        <f>IF(ISBLANK($D459),VLOOKUP(C459,Koordinaten!$A:$C,3,FALSE),VLOOKUP($D459,Koordinaten!$F:$H,3,FALSE))</f>
        <v>46.498112499999998</v>
      </c>
      <c r="AM459" t="str">
        <f t="shared" si="808"/>
        <v>41,894802;12,4853384</v>
      </c>
      <c r="AN459" t="str">
        <f t="shared" si="809"/>
        <v>46,4981125;11,3547801</v>
      </c>
      <c r="AO459">
        <f t="shared" si="804"/>
        <v>9999</v>
      </c>
      <c r="AP459" s="50">
        <v>44066</v>
      </c>
      <c r="AQ459">
        <v>9</v>
      </c>
    </row>
    <row r="460" spans="1:43" ht="12" customHeight="1" x14ac:dyDescent="0.15">
      <c r="A460" s="2" t="s">
        <v>30</v>
      </c>
      <c r="B460" s="22">
        <v>2016</v>
      </c>
      <c r="C460" s="2" t="s">
        <v>22</v>
      </c>
      <c r="D460" s="2" t="s">
        <v>1258</v>
      </c>
      <c r="E460" s="2"/>
      <c r="F460" s="2"/>
      <c r="G460" s="2" t="s">
        <v>75</v>
      </c>
      <c r="H460" s="3" t="s">
        <v>79</v>
      </c>
      <c r="I460" s="3" t="s">
        <v>58</v>
      </c>
      <c r="J460" s="2" t="str">
        <f t="shared" si="810"/>
        <v>-/-/-/-/-</v>
      </c>
      <c r="K460" s="2" t="str">
        <f t="shared" si="811"/>
        <v>-/-/-/-/-</v>
      </c>
      <c r="L460" s="4"/>
      <c r="M460" s="2">
        <v>2017</v>
      </c>
      <c r="N460" s="2" t="str">
        <f t="shared" si="805"/>
        <v>-/-/-/CT88</v>
      </c>
      <c r="O460" s="2" t="s">
        <v>75</v>
      </c>
      <c r="P460" s="2" t="s">
        <v>29</v>
      </c>
      <c r="Q460" s="8"/>
      <c r="R460" s="8"/>
      <c r="S460" s="9">
        <f t="shared" si="806"/>
        <v>0</v>
      </c>
      <c r="T460" s="10">
        <f t="shared" si="807"/>
        <v>0</v>
      </c>
      <c r="U460" s="2" t="s">
        <v>243</v>
      </c>
      <c r="X460" t="s">
        <v>243</v>
      </c>
      <c r="AA460" t="s">
        <v>243</v>
      </c>
      <c r="AD460" s="2" t="s">
        <v>993</v>
      </c>
      <c r="AI460">
        <f>VLOOKUP(C460,Koordinaten!$A:$C,2,FALSE)</f>
        <v>12.4853384</v>
      </c>
      <c r="AJ460">
        <f>VLOOKUP(C460,Koordinaten!$A:$C,3,FALSE)</f>
        <v>41.894801999999999</v>
      </c>
      <c r="AK460">
        <f>IF(ISBLANK($D460),VLOOKUP(C460,Koordinaten!$A:$C,2,FALSE),VLOOKUP($D460,Koordinaten!$F:$H,2,FALSE))</f>
        <v>11.354780099999999</v>
      </c>
      <c r="AL460">
        <f>IF(ISBLANK($D460),VLOOKUP(C460,Koordinaten!$A:$C,3,FALSE),VLOOKUP($D460,Koordinaten!$F:$H,3,FALSE))</f>
        <v>46.498112499999998</v>
      </c>
      <c r="AM460" t="str">
        <f t="shared" si="808"/>
        <v>41,894802;12,4853384</v>
      </c>
      <c r="AN460" t="str">
        <f t="shared" si="809"/>
        <v>46,4981125;11,3547801</v>
      </c>
      <c r="AO460">
        <f t="shared" si="804"/>
        <v>9999</v>
      </c>
      <c r="AP460" s="50"/>
    </row>
    <row r="461" spans="1:43" ht="12" customHeight="1" x14ac:dyDescent="0.15">
      <c r="A461" s="2" t="s">
        <v>30</v>
      </c>
      <c r="B461" s="22">
        <v>2016</v>
      </c>
      <c r="C461" s="2" t="s">
        <v>22</v>
      </c>
      <c r="D461" s="2" t="s">
        <v>1258</v>
      </c>
      <c r="E461" s="2">
        <v>2</v>
      </c>
      <c r="F461" s="2">
        <v>2</v>
      </c>
      <c r="G461" s="2" t="s">
        <v>75</v>
      </c>
      <c r="H461" s="3" t="s">
        <v>80</v>
      </c>
      <c r="I461" s="3" t="s">
        <v>36</v>
      </c>
      <c r="J461" s="2" t="str">
        <f t="shared" si="810"/>
        <v>2018/-/2018/-/-</v>
      </c>
      <c r="K461" s="2" t="str">
        <f t="shared" si="811"/>
        <v>2025/-/2020/-/-</v>
      </c>
      <c r="L461" s="4"/>
      <c r="M461" s="2">
        <v>2017</v>
      </c>
      <c r="N461" s="2" t="str">
        <f t="shared" si="805"/>
        <v>92/-/88/CT92,8</v>
      </c>
      <c r="O461" s="2" t="s">
        <v>75</v>
      </c>
      <c r="P461" s="2" t="s">
        <v>29</v>
      </c>
      <c r="Q461" s="8"/>
      <c r="R461" s="8"/>
      <c r="S461" s="9">
        <f t="shared" si="806"/>
        <v>0</v>
      </c>
      <c r="T461" s="10">
        <f t="shared" si="807"/>
        <v>0</v>
      </c>
      <c r="U461" s="2">
        <v>92</v>
      </c>
      <c r="V461">
        <v>2018</v>
      </c>
      <c r="W461">
        <v>2025</v>
      </c>
      <c r="X461" t="s">
        <v>243</v>
      </c>
      <c r="AA461">
        <v>88</v>
      </c>
      <c r="AB461">
        <v>2018</v>
      </c>
      <c r="AC461">
        <v>2020</v>
      </c>
      <c r="AD461" s="2" t="s">
        <v>1016</v>
      </c>
      <c r="AI461">
        <f>VLOOKUP(C461,Koordinaten!$A:$C,2,FALSE)</f>
        <v>12.4853384</v>
      </c>
      <c r="AJ461">
        <f>VLOOKUP(C461,Koordinaten!$A:$C,3,FALSE)</f>
        <v>41.894801999999999</v>
      </c>
      <c r="AK461">
        <f>IF(ISBLANK($D461),VLOOKUP(C461,Koordinaten!$A:$C,2,FALSE),VLOOKUP($D461,Koordinaten!$F:$H,2,FALSE))</f>
        <v>11.354780099999999</v>
      </c>
      <c r="AL461">
        <f>IF(ISBLANK($D461),VLOOKUP(C461,Koordinaten!$A:$C,3,FALSE),VLOOKUP($D461,Koordinaten!$F:$H,3,FALSE))</f>
        <v>46.498112499999998</v>
      </c>
      <c r="AM461" t="str">
        <f t="shared" si="808"/>
        <v>41,894802;12,4853384</v>
      </c>
      <c r="AN461" t="str">
        <f t="shared" si="809"/>
        <v>46,4981125;11,3547801</v>
      </c>
      <c r="AO461">
        <f t="shared" si="804"/>
        <v>2020</v>
      </c>
      <c r="AP461" s="50">
        <v>44065</v>
      </c>
      <c r="AQ461">
        <v>6</v>
      </c>
    </row>
    <row r="462" spans="1:43" ht="12" customHeight="1" x14ac:dyDescent="0.15">
      <c r="A462" s="2" t="s">
        <v>30</v>
      </c>
      <c r="B462" s="22">
        <v>2016</v>
      </c>
      <c r="C462" s="2" t="s">
        <v>22</v>
      </c>
      <c r="D462" s="2" t="s">
        <v>1258</v>
      </c>
      <c r="E462" s="2">
        <v>2</v>
      </c>
      <c r="F462" s="2"/>
      <c r="G462" s="2" t="s">
        <v>75</v>
      </c>
      <c r="H462" s="3" t="s">
        <v>81</v>
      </c>
      <c r="I462" s="3" t="s">
        <v>41</v>
      </c>
      <c r="J462" s="2" t="str">
        <f t="shared" si="810"/>
        <v>2018/-/2018/-/-</v>
      </c>
      <c r="K462" s="2" t="str">
        <f t="shared" si="811"/>
        <v>2026/-/2022/-/-</v>
      </c>
      <c r="L462" s="4"/>
      <c r="M462" s="2">
        <v>2017</v>
      </c>
      <c r="N462" s="2" t="str">
        <f t="shared" si="805"/>
        <v>92+/-/91/-</v>
      </c>
      <c r="O462" s="2" t="s">
        <v>75</v>
      </c>
      <c r="P462" s="2" t="s">
        <v>29</v>
      </c>
      <c r="Q462" s="8"/>
      <c r="R462" s="8"/>
      <c r="S462" s="9">
        <f t="shared" si="806"/>
        <v>0</v>
      </c>
      <c r="T462" s="10">
        <f t="shared" si="807"/>
        <v>0</v>
      </c>
      <c r="U462" s="2" t="s">
        <v>1086</v>
      </c>
      <c r="V462">
        <v>2018</v>
      </c>
      <c r="W462">
        <v>2026</v>
      </c>
      <c r="X462" t="s">
        <v>243</v>
      </c>
      <c r="AA462">
        <v>91</v>
      </c>
      <c r="AB462">
        <v>2018</v>
      </c>
      <c r="AC462">
        <v>2022</v>
      </c>
      <c r="AD462" s="2"/>
      <c r="AI462">
        <f>VLOOKUP(C462,Koordinaten!$A:$C,2,FALSE)</f>
        <v>12.4853384</v>
      </c>
      <c r="AJ462">
        <f>VLOOKUP(C462,Koordinaten!$A:$C,3,FALSE)</f>
        <v>41.894801999999999</v>
      </c>
      <c r="AK462">
        <f>IF(ISBLANK($D462),VLOOKUP(C462,Koordinaten!$A:$C,2,FALSE),VLOOKUP($D462,Koordinaten!$F:$H,2,FALSE))</f>
        <v>11.354780099999999</v>
      </c>
      <c r="AL462">
        <f>IF(ISBLANK($D462),VLOOKUP(C462,Koordinaten!$A:$C,3,FALSE),VLOOKUP($D462,Koordinaten!$F:$H,3,FALSE))</f>
        <v>46.498112499999998</v>
      </c>
      <c r="AM462" t="str">
        <f t="shared" si="808"/>
        <v>41,894802;12,4853384</v>
      </c>
      <c r="AN462" t="str">
        <f t="shared" si="809"/>
        <v>46,4981125;11,3547801</v>
      </c>
      <c r="AO462">
        <f t="shared" si="804"/>
        <v>2022</v>
      </c>
    </row>
    <row r="463" spans="1:43" ht="12" customHeight="1" x14ac:dyDescent="0.15">
      <c r="A463" s="2" t="s">
        <v>42</v>
      </c>
      <c r="B463" s="22">
        <v>2015</v>
      </c>
      <c r="C463" s="2" t="s">
        <v>22</v>
      </c>
      <c r="D463" s="2" t="s">
        <v>1258</v>
      </c>
      <c r="E463" s="2">
        <v>3</v>
      </c>
      <c r="F463" s="2"/>
      <c r="G463" s="73" t="s">
        <v>516</v>
      </c>
      <c r="H463" s="3" t="s">
        <v>83</v>
      </c>
      <c r="I463" s="3" t="s">
        <v>20</v>
      </c>
      <c r="J463" s="2" t="str">
        <f t="shared" si="810"/>
        <v>-/-/-/-/-</v>
      </c>
      <c r="K463" s="2" t="str">
        <f t="shared" si="811"/>
        <v>-/-/-/-/-</v>
      </c>
      <c r="L463" s="4"/>
      <c r="M463" s="2">
        <v>2017</v>
      </c>
      <c r="N463" s="2" t="str">
        <f t="shared" si="805"/>
        <v>-/-/-/CT90</v>
      </c>
      <c r="O463" s="2" t="s">
        <v>82</v>
      </c>
      <c r="P463" s="2" t="s">
        <v>29</v>
      </c>
      <c r="Q463" s="8"/>
      <c r="R463" s="8"/>
      <c r="S463" s="9">
        <f t="shared" si="806"/>
        <v>0</v>
      </c>
      <c r="T463" s="10">
        <f t="shared" si="807"/>
        <v>0</v>
      </c>
      <c r="U463" s="2" t="s">
        <v>243</v>
      </c>
      <c r="X463" t="s">
        <v>243</v>
      </c>
      <c r="AA463" t="s">
        <v>243</v>
      </c>
      <c r="AD463" s="2" t="s">
        <v>995</v>
      </c>
      <c r="AI463">
        <f>VLOOKUP(C463,Koordinaten!$A:$C,2,FALSE)</f>
        <v>12.4853384</v>
      </c>
      <c r="AJ463">
        <f>VLOOKUP(C463,Koordinaten!$A:$C,3,FALSE)</f>
        <v>41.894801999999999</v>
      </c>
      <c r="AK463">
        <f>IF(ISBLANK($D463),VLOOKUP(C463,Koordinaten!$A:$C,2,FALSE),VLOOKUP($D463,Koordinaten!$F:$H,2,FALSE))</f>
        <v>11.354780099999999</v>
      </c>
      <c r="AL463">
        <f>IF(ISBLANK($D463),VLOOKUP(C463,Koordinaten!$A:$C,3,FALSE),VLOOKUP($D463,Koordinaten!$F:$H,3,FALSE))</f>
        <v>46.498112499999998</v>
      </c>
      <c r="AM463" t="str">
        <f t="shared" si="808"/>
        <v>41,894802;12,4853384</v>
      </c>
      <c r="AN463" t="str">
        <f t="shared" si="809"/>
        <v>46,4981125;11,3547801</v>
      </c>
      <c r="AO463">
        <f t="shared" si="804"/>
        <v>9999</v>
      </c>
    </row>
    <row r="464" spans="1:43" ht="12" customHeight="1" x14ac:dyDescent="0.15">
      <c r="A464" s="2" t="s">
        <v>42</v>
      </c>
      <c r="B464" s="2">
        <v>2015</v>
      </c>
      <c r="C464" s="2" t="s">
        <v>22</v>
      </c>
      <c r="D464" s="2" t="s">
        <v>1258</v>
      </c>
      <c r="E464" s="2">
        <v>3</v>
      </c>
      <c r="F464" s="2"/>
      <c r="G464" s="73" t="s">
        <v>516</v>
      </c>
      <c r="H464" s="3" t="s">
        <v>84</v>
      </c>
      <c r="I464" s="3" t="s">
        <v>69</v>
      </c>
      <c r="J464" s="2" t="str">
        <f t="shared" si="810"/>
        <v>-/-/-/-/-</v>
      </c>
      <c r="K464" s="2" t="str">
        <f t="shared" si="811"/>
        <v>-/-/-/-/-</v>
      </c>
      <c r="L464" s="4"/>
      <c r="M464" s="2">
        <v>2017</v>
      </c>
      <c r="N464" s="2" t="str">
        <f t="shared" si="805"/>
        <v>-/-/-/-</v>
      </c>
      <c r="O464" s="2" t="s">
        <v>82</v>
      </c>
      <c r="P464" s="2" t="s">
        <v>29</v>
      </c>
      <c r="Q464" s="8"/>
      <c r="R464" s="8"/>
      <c r="S464" s="9">
        <f t="shared" si="806"/>
        <v>0</v>
      </c>
      <c r="T464" s="10">
        <f t="shared" si="807"/>
        <v>0</v>
      </c>
      <c r="U464" s="2" t="s">
        <v>243</v>
      </c>
      <c r="X464" t="s">
        <v>243</v>
      </c>
      <c r="AA464" t="s">
        <v>243</v>
      </c>
      <c r="AD464" s="2"/>
      <c r="AI464">
        <f>VLOOKUP(C464,Koordinaten!$A:$C,2,FALSE)</f>
        <v>12.4853384</v>
      </c>
      <c r="AJ464">
        <f>VLOOKUP(C464,Koordinaten!$A:$C,3,FALSE)</f>
        <v>41.894801999999999</v>
      </c>
      <c r="AK464">
        <f>IF(ISBLANK($D464),VLOOKUP(C464,Koordinaten!$A:$C,2,FALSE),VLOOKUP($D464,Koordinaten!$F:$H,2,FALSE))</f>
        <v>11.354780099999999</v>
      </c>
      <c r="AL464">
        <f>IF(ISBLANK($D464),VLOOKUP(C464,Koordinaten!$A:$C,3,FALSE),VLOOKUP($D464,Koordinaten!$F:$H,3,FALSE))</f>
        <v>46.498112499999998</v>
      </c>
      <c r="AM464" t="str">
        <f t="shared" si="808"/>
        <v>41,894802;12,4853384</v>
      </c>
      <c r="AN464" t="str">
        <f t="shared" si="809"/>
        <v>46,4981125;11,3547801</v>
      </c>
      <c r="AO464">
        <f t="shared" si="804"/>
        <v>9999</v>
      </c>
    </row>
    <row r="465" spans="1:43" x14ac:dyDescent="0.15">
      <c r="A465" s="2" t="s">
        <v>34</v>
      </c>
      <c r="B465" s="2"/>
      <c r="C465" s="2" t="s">
        <v>22</v>
      </c>
      <c r="D465" s="2" t="s">
        <v>1258</v>
      </c>
      <c r="E465" s="2">
        <v>6</v>
      </c>
      <c r="F465" s="2"/>
      <c r="G465" s="3" t="s">
        <v>85</v>
      </c>
      <c r="H465" s="3" t="s">
        <v>86</v>
      </c>
      <c r="I465" s="3" t="s">
        <v>46</v>
      </c>
      <c r="J465" s="2" t="str">
        <f t="shared" si="810"/>
        <v>-/-/-/-/-</v>
      </c>
      <c r="K465" s="2" t="str">
        <f t="shared" si="811"/>
        <v>-/-/-/-/-</v>
      </c>
      <c r="L465" s="4"/>
      <c r="M465" s="2">
        <v>2017</v>
      </c>
      <c r="N465" s="2" t="str">
        <f t="shared" si="805"/>
        <v>-/-/-/-</v>
      </c>
      <c r="O465" s="2" t="s">
        <v>82</v>
      </c>
      <c r="P465" s="2" t="s">
        <v>29</v>
      </c>
      <c r="Q465" s="8"/>
      <c r="R465" s="8"/>
      <c r="S465" s="9">
        <f t="shared" si="806"/>
        <v>0</v>
      </c>
      <c r="T465" s="10">
        <f t="shared" si="807"/>
        <v>0</v>
      </c>
      <c r="U465" s="3" t="s">
        <v>243</v>
      </c>
      <c r="X465" t="s">
        <v>243</v>
      </c>
      <c r="AA465" t="s">
        <v>243</v>
      </c>
      <c r="AD465" s="2"/>
      <c r="AI465">
        <f>VLOOKUP(C465,Koordinaten!$A:$C,2,FALSE)</f>
        <v>12.4853384</v>
      </c>
      <c r="AJ465">
        <f>VLOOKUP(C465,Koordinaten!$A:$C,3,FALSE)</f>
        <v>41.894801999999999</v>
      </c>
      <c r="AK465">
        <f>IF(ISBLANK($D465),VLOOKUP(C465,Koordinaten!$A:$C,2,FALSE),VLOOKUP($D465,Koordinaten!$F:$H,2,FALSE))</f>
        <v>11.354780099999999</v>
      </c>
      <c r="AL465">
        <f>IF(ISBLANK($D465),VLOOKUP(C465,Koordinaten!$A:$C,3,FALSE),VLOOKUP($D465,Koordinaten!$F:$H,3,FALSE))</f>
        <v>46.498112499999998</v>
      </c>
      <c r="AM465" t="str">
        <f t="shared" si="808"/>
        <v>41,894802;12,4853384</v>
      </c>
      <c r="AN465" t="str">
        <f t="shared" si="809"/>
        <v>46,4981125;11,3547801</v>
      </c>
      <c r="AO465">
        <f t="shared" ref="AO465:AO528" si="812">MIN(IF(ISBLANK(W465),9999,W465),IF(ISBLANK(Z465),9999,Z465),IF(ISBLANK(AC465),9999,AC465),IF(ISBLANK(AF465),9999,AF465),IF(ISBLANK(AH465),9999,AH465))</f>
        <v>9999</v>
      </c>
    </row>
    <row r="466" spans="1:43" x14ac:dyDescent="0.15">
      <c r="A466" s="2" t="s">
        <v>16</v>
      </c>
      <c r="B466" s="22">
        <v>2013</v>
      </c>
      <c r="C466" s="2" t="s">
        <v>22</v>
      </c>
      <c r="D466" s="2" t="s">
        <v>1266</v>
      </c>
      <c r="E466" s="2">
        <v>1</v>
      </c>
      <c r="F466" s="2"/>
      <c r="G466" s="3" t="s">
        <v>87</v>
      </c>
      <c r="H466" s="3" t="s">
        <v>88</v>
      </c>
      <c r="I466" s="3" t="s">
        <v>20</v>
      </c>
      <c r="J466" s="2" t="str">
        <f t="shared" si="810"/>
        <v>2016/-/2017/-/-</v>
      </c>
      <c r="K466" s="2" t="str">
        <f t="shared" si="811"/>
        <v>2019/-/2020/-/-</v>
      </c>
      <c r="L466" s="4"/>
      <c r="M466" s="2">
        <v>2017</v>
      </c>
      <c r="N466" s="2" t="str">
        <f t="shared" si="805"/>
        <v>86?/-/90/CT88</v>
      </c>
      <c r="O466" s="2" t="s">
        <v>89</v>
      </c>
      <c r="P466" s="2" t="s">
        <v>90</v>
      </c>
      <c r="Q466" s="8"/>
      <c r="R466" s="8"/>
      <c r="S466" s="9">
        <f t="shared" si="806"/>
        <v>0</v>
      </c>
      <c r="T466" s="10">
        <f t="shared" si="807"/>
        <v>0</v>
      </c>
      <c r="U466" s="3" t="s">
        <v>1100</v>
      </c>
      <c r="V466">
        <v>2016</v>
      </c>
      <c r="W466">
        <v>2019</v>
      </c>
      <c r="X466" t="s">
        <v>243</v>
      </c>
      <c r="AA466">
        <v>90</v>
      </c>
      <c r="AB466">
        <v>2017</v>
      </c>
      <c r="AC466">
        <v>2020</v>
      </c>
      <c r="AD466" s="2" t="s">
        <v>993</v>
      </c>
      <c r="AI466">
        <f>VLOOKUP(C466,Koordinaten!$A:$C,2,FALSE)</f>
        <v>12.4853384</v>
      </c>
      <c r="AJ466">
        <f>VLOOKUP(C466,Koordinaten!$A:$C,3,FALSE)</f>
        <v>41.894801999999999</v>
      </c>
      <c r="AK466">
        <f>IF(ISBLANK($D466),VLOOKUP(C466,Koordinaten!$A:$C,2,FALSE),VLOOKUP($D466,Koordinaten!$F:$H,2,FALSE))</f>
        <v>14.155048000000001</v>
      </c>
      <c r="AL466">
        <f>IF(ISBLANK($D466),VLOOKUP(C466,Koordinaten!$A:$C,3,FALSE),VLOOKUP($D466,Koordinaten!$F:$H,3,FALSE))</f>
        <v>37.587794000000002</v>
      </c>
      <c r="AM466" t="str">
        <f t="shared" si="808"/>
        <v>41,894802;12,4853384</v>
      </c>
      <c r="AN466" t="str">
        <f t="shared" si="809"/>
        <v>37,587794;14,155048</v>
      </c>
      <c r="AO466">
        <f t="shared" si="812"/>
        <v>2019</v>
      </c>
    </row>
    <row r="467" spans="1:43" x14ac:dyDescent="0.15">
      <c r="A467" s="2" t="s">
        <v>30</v>
      </c>
      <c r="B467" s="22">
        <v>2016</v>
      </c>
      <c r="C467" s="2" t="s">
        <v>22</v>
      </c>
      <c r="D467" s="2" t="s">
        <v>1257</v>
      </c>
      <c r="E467" s="2">
        <v>3</v>
      </c>
      <c r="F467" s="2"/>
      <c r="G467" s="3" t="s">
        <v>994</v>
      </c>
      <c r="H467" s="3" t="s">
        <v>92</v>
      </c>
      <c r="I467" s="3" t="s">
        <v>93</v>
      </c>
      <c r="J467" s="2" t="str">
        <f t="shared" si="810"/>
        <v>2017/2017/-/-/-</v>
      </c>
      <c r="K467" s="2" t="str">
        <f t="shared" si="811"/>
        <v>2020/2017/-/-/-</v>
      </c>
      <c r="L467" s="4"/>
      <c r="M467" s="2">
        <v>2017</v>
      </c>
      <c r="N467" s="2" t="str">
        <f t="shared" si="805"/>
        <v>91/84/-/CT88,3</v>
      </c>
      <c r="O467" s="2" t="s">
        <v>91</v>
      </c>
      <c r="P467" s="2" t="s">
        <v>94</v>
      </c>
      <c r="Q467" s="8"/>
      <c r="R467" s="8"/>
      <c r="S467" s="9">
        <f t="shared" si="806"/>
        <v>0</v>
      </c>
      <c r="T467" s="10">
        <f t="shared" si="807"/>
        <v>0</v>
      </c>
      <c r="U467" s="3">
        <v>91</v>
      </c>
      <c r="V467">
        <v>2017</v>
      </c>
      <c r="W467">
        <v>2020</v>
      </c>
      <c r="X467">
        <v>84</v>
      </c>
      <c r="Y467">
        <v>2017</v>
      </c>
      <c r="Z467">
        <v>2017</v>
      </c>
      <c r="AA467" t="s">
        <v>243</v>
      </c>
      <c r="AD467" s="2" t="s">
        <v>1186</v>
      </c>
      <c r="AI467">
        <f>VLOOKUP(C467,Koordinaten!$A:$C,2,FALSE)</f>
        <v>12.4853384</v>
      </c>
      <c r="AJ467">
        <f>VLOOKUP(C467,Koordinaten!$A:$C,3,FALSE)</f>
        <v>41.894801999999999</v>
      </c>
      <c r="AK467">
        <f>IF(ISBLANK($D467),VLOOKUP(C467,Koordinaten!$A:$C,2,FALSE),VLOOKUP($D467,Koordinaten!$F:$H,2,FALSE))</f>
        <v>11.2555757</v>
      </c>
      <c r="AL467">
        <f>IF(ISBLANK($D467),VLOOKUP(C467,Koordinaten!$A:$C,3,FALSE),VLOOKUP($D467,Koordinaten!$F:$H,3,FALSE))</f>
        <v>43.769871199999997</v>
      </c>
      <c r="AM467" t="str">
        <f t="shared" si="808"/>
        <v>41,894802;12,4853384</v>
      </c>
      <c r="AN467" t="str">
        <f t="shared" si="809"/>
        <v>43,7698712;11,2555757</v>
      </c>
      <c r="AO467">
        <f t="shared" si="812"/>
        <v>2017</v>
      </c>
    </row>
    <row r="468" spans="1:43" x14ac:dyDescent="0.15">
      <c r="A468" s="2" t="s">
        <v>37</v>
      </c>
      <c r="B468" s="22">
        <v>2012</v>
      </c>
      <c r="C468" s="2" t="s">
        <v>22</v>
      </c>
      <c r="D468" s="2" t="s">
        <v>1261</v>
      </c>
      <c r="E468" s="2">
        <v>1</v>
      </c>
      <c r="F468" s="2">
        <v>1</v>
      </c>
      <c r="G468" s="3" t="s">
        <v>91</v>
      </c>
      <c r="H468" s="3" t="s">
        <v>95</v>
      </c>
      <c r="I468" s="3" t="s">
        <v>20</v>
      </c>
      <c r="J468" s="2" t="str">
        <f t="shared" si="810"/>
        <v>-/-/-/-/-</v>
      </c>
      <c r="K468" s="2" t="str">
        <f t="shared" si="811"/>
        <v>-/-/-/-/-</v>
      </c>
      <c r="L468" s="4"/>
      <c r="M468" s="2">
        <v>2017</v>
      </c>
      <c r="N468" s="2" t="str">
        <f t="shared" si="805"/>
        <v>-/-/-/-</v>
      </c>
      <c r="O468" s="2" t="s">
        <v>91</v>
      </c>
      <c r="P468" s="2" t="s">
        <v>94</v>
      </c>
      <c r="Q468" s="8"/>
      <c r="R468" s="8"/>
      <c r="S468" s="9">
        <f t="shared" si="806"/>
        <v>0</v>
      </c>
      <c r="T468" s="10">
        <f t="shared" si="807"/>
        <v>0</v>
      </c>
      <c r="U468" s="3" t="s">
        <v>243</v>
      </c>
      <c r="X468" t="s">
        <v>243</v>
      </c>
      <c r="AA468" t="s">
        <v>243</v>
      </c>
      <c r="AD468" s="2"/>
      <c r="AI468">
        <f>VLOOKUP(C468,Koordinaten!$A:$C,2,FALSE)</f>
        <v>12.4853384</v>
      </c>
      <c r="AJ468">
        <f>VLOOKUP(C468,Koordinaten!$A:$C,3,FALSE)</f>
        <v>41.894801999999999</v>
      </c>
      <c r="AK468">
        <f>IF(ISBLANK($D468),VLOOKUP(C468,Koordinaten!$A:$C,2,FALSE),VLOOKUP($D468,Koordinaten!$F:$H,2,FALSE))</f>
        <v>10.9924122</v>
      </c>
      <c r="AL468">
        <f>IF(ISBLANK($D468),VLOOKUP(C468,Koordinaten!$A:$C,3,FALSE),VLOOKUP($D468,Koordinaten!$F:$H,3,FALSE))</f>
        <v>45.438495799999998</v>
      </c>
      <c r="AM468" t="str">
        <f t="shared" si="808"/>
        <v>41,894802;12,4853384</v>
      </c>
      <c r="AN468" t="str">
        <f t="shared" si="809"/>
        <v>45,4384958;10,9924122</v>
      </c>
      <c r="AO468">
        <f t="shared" si="812"/>
        <v>9999</v>
      </c>
      <c r="AP468" s="50">
        <v>44107</v>
      </c>
      <c r="AQ468">
        <v>16</v>
      </c>
    </row>
    <row r="469" spans="1:43" x14ac:dyDescent="0.15">
      <c r="A469" s="2" t="s">
        <v>42</v>
      </c>
      <c r="B469" s="22">
        <v>2013</v>
      </c>
      <c r="C469" s="2" t="s">
        <v>22</v>
      </c>
      <c r="D469" s="2" t="s">
        <v>1261</v>
      </c>
      <c r="E469" s="2">
        <v>1</v>
      </c>
      <c r="F469" s="2">
        <v>1</v>
      </c>
      <c r="G469" s="3" t="s">
        <v>91</v>
      </c>
      <c r="H469" s="3" t="s">
        <v>96</v>
      </c>
      <c r="I469" s="3" t="s">
        <v>20</v>
      </c>
      <c r="J469" s="2" t="str">
        <f t="shared" si="810"/>
        <v>-/2017/2020/-/-</v>
      </c>
      <c r="K469" s="2" t="str">
        <f t="shared" si="811"/>
        <v>-/2030/2032/-/-</v>
      </c>
      <c r="L469" s="4"/>
      <c r="M469" s="2">
        <v>2017</v>
      </c>
      <c r="N469" s="2" t="str">
        <f t="shared" si="805"/>
        <v>-/93/93/-</v>
      </c>
      <c r="O469" s="2" t="s">
        <v>91</v>
      </c>
      <c r="P469" s="2" t="s">
        <v>94</v>
      </c>
      <c r="Q469" s="8"/>
      <c r="R469" s="8"/>
      <c r="S469" s="9">
        <f t="shared" si="806"/>
        <v>0</v>
      </c>
      <c r="T469" s="10">
        <f t="shared" si="807"/>
        <v>0</v>
      </c>
      <c r="U469" s="3" t="s">
        <v>243</v>
      </c>
      <c r="X469">
        <v>93</v>
      </c>
      <c r="Y469">
        <v>2017</v>
      </c>
      <c r="Z469">
        <v>2030</v>
      </c>
      <c r="AA469">
        <v>93</v>
      </c>
      <c r="AB469">
        <v>2020</v>
      </c>
      <c r="AC469">
        <v>2032</v>
      </c>
      <c r="AD469" s="2"/>
      <c r="AI469">
        <f>VLOOKUP(C469,Koordinaten!$A:$C,2,FALSE)</f>
        <v>12.4853384</v>
      </c>
      <c r="AJ469">
        <f>VLOOKUP(C469,Koordinaten!$A:$C,3,FALSE)</f>
        <v>41.894801999999999</v>
      </c>
      <c r="AK469">
        <f>IF(ISBLANK($D469),VLOOKUP(C469,Koordinaten!$A:$C,2,FALSE),VLOOKUP($D469,Koordinaten!$F:$H,2,FALSE))</f>
        <v>10.9924122</v>
      </c>
      <c r="AL469">
        <f>IF(ISBLANK($D469),VLOOKUP(C469,Koordinaten!$A:$C,3,FALSE),VLOOKUP($D469,Koordinaten!$F:$H,3,FALSE))</f>
        <v>45.438495799999998</v>
      </c>
      <c r="AM469" t="str">
        <f t="shared" si="808"/>
        <v>41,894802;12,4853384</v>
      </c>
      <c r="AN469" t="str">
        <f t="shared" si="809"/>
        <v>45,4384958;10,9924122</v>
      </c>
      <c r="AO469">
        <f t="shared" si="812"/>
        <v>2030</v>
      </c>
      <c r="AP469" s="50">
        <v>44066</v>
      </c>
      <c r="AQ469">
        <v>11</v>
      </c>
    </row>
    <row r="470" spans="1:43" x14ac:dyDescent="0.15">
      <c r="A470" s="2" t="s">
        <v>42</v>
      </c>
      <c r="B470" s="22">
        <v>2014</v>
      </c>
      <c r="C470" s="2" t="s">
        <v>22</v>
      </c>
      <c r="D470" s="2" t="s">
        <v>1261</v>
      </c>
      <c r="E470" s="2">
        <v>3</v>
      </c>
      <c r="F470" s="2"/>
      <c r="G470" s="3" t="s">
        <v>91</v>
      </c>
      <c r="H470" s="3" t="s">
        <v>97</v>
      </c>
      <c r="I470" s="3" t="s">
        <v>20</v>
      </c>
      <c r="J470" s="2" t="str">
        <f t="shared" si="810"/>
        <v>-/2017/-/-/-</v>
      </c>
      <c r="K470" s="2" t="str">
        <f t="shared" si="811"/>
        <v>-/2024/-/-/-</v>
      </c>
      <c r="L470" s="4"/>
      <c r="M470" s="2">
        <v>2017</v>
      </c>
      <c r="N470" s="2" t="str">
        <f t="shared" si="805"/>
        <v>-/91/-/-</v>
      </c>
      <c r="O470" s="2" t="s">
        <v>91</v>
      </c>
      <c r="P470" s="2" t="s">
        <v>94</v>
      </c>
      <c r="Q470" s="8"/>
      <c r="R470" s="8"/>
      <c r="S470" s="9">
        <f t="shared" si="806"/>
        <v>0</v>
      </c>
      <c r="T470" s="10">
        <f t="shared" si="807"/>
        <v>0</v>
      </c>
      <c r="U470" s="3" t="s">
        <v>243</v>
      </c>
      <c r="X470">
        <v>91</v>
      </c>
      <c r="Y470">
        <v>2017</v>
      </c>
      <c r="Z470">
        <v>2024</v>
      </c>
      <c r="AA470" t="s">
        <v>243</v>
      </c>
      <c r="AD470" s="2"/>
      <c r="AI470">
        <f>VLOOKUP(C470,Koordinaten!$A:$C,2,FALSE)</f>
        <v>12.4853384</v>
      </c>
      <c r="AJ470">
        <f>VLOOKUP(C470,Koordinaten!$A:$C,3,FALSE)</f>
        <v>41.894801999999999</v>
      </c>
      <c r="AK470">
        <f>IF(ISBLANK($D470),VLOOKUP(C470,Koordinaten!$A:$C,2,FALSE),VLOOKUP($D470,Koordinaten!$F:$H,2,FALSE))</f>
        <v>10.9924122</v>
      </c>
      <c r="AL470">
        <f>IF(ISBLANK($D470),VLOOKUP(C470,Koordinaten!$A:$C,3,FALSE),VLOOKUP($D470,Koordinaten!$F:$H,3,FALSE))</f>
        <v>45.438495799999998</v>
      </c>
      <c r="AM470" t="str">
        <f t="shared" si="808"/>
        <v>41,894802;12,4853384</v>
      </c>
      <c r="AN470" t="str">
        <f t="shared" si="809"/>
        <v>45,4384958;10,9924122</v>
      </c>
      <c r="AO470">
        <f t="shared" si="812"/>
        <v>2024</v>
      </c>
    </row>
    <row r="471" spans="1:43" x14ac:dyDescent="0.15">
      <c r="A471" s="2" t="s">
        <v>42</v>
      </c>
      <c r="B471" s="2">
        <v>2014</v>
      </c>
      <c r="C471" s="2" t="s">
        <v>22</v>
      </c>
      <c r="D471" s="2" t="s">
        <v>1261</v>
      </c>
      <c r="E471" s="2">
        <v>3</v>
      </c>
      <c r="F471" s="2"/>
      <c r="G471" s="3" t="s">
        <v>91</v>
      </c>
      <c r="H471" s="3" t="s">
        <v>98</v>
      </c>
      <c r="I471" s="3" t="s">
        <v>20</v>
      </c>
      <c r="J471" s="2" t="str">
        <f t="shared" si="810"/>
        <v>-/2017/-/-/-</v>
      </c>
      <c r="K471" s="2" t="str">
        <f t="shared" si="811"/>
        <v>-/2020/-/-/-</v>
      </c>
      <c r="L471" s="4"/>
      <c r="M471" s="2">
        <v>2017</v>
      </c>
      <c r="N471" s="2" t="str">
        <f t="shared" si="805"/>
        <v>-/89/-/-</v>
      </c>
      <c r="O471" s="2" t="s">
        <v>91</v>
      </c>
      <c r="P471" s="2" t="s">
        <v>94</v>
      </c>
      <c r="Q471" s="8"/>
      <c r="R471" s="8"/>
      <c r="S471" s="9">
        <f t="shared" si="806"/>
        <v>0</v>
      </c>
      <c r="T471" s="10">
        <f t="shared" si="807"/>
        <v>0</v>
      </c>
      <c r="U471" s="3" t="s">
        <v>243</v>
      </c>
      <c r="X471">
        <v>89</v>
      </c>
      <c r="Y471">
        <v>2017</v>
      </c>
      <c r="Z471">
        <v>2020</v>
      </c>
      <c r="AA471" t="s">
        <v>243</v>
      </c>
      <c r="AD471" s="2"/>
      <c r="AI471">
        <f>VLOOKUP(C471,Koordinaten!$A:$C,2,FALSE)</f>
        <v>12.4853384</v>
      </c>
      <c r="AJ471">
        <f>VLOOKUP(C471,Koordinaten!$A:$C,3,FALSE)</f>
        <v>41.894801999999999</v>
      </c>
      <c r="AK471">
        <f>IF(ISBLANK($D471),VLOOKUP(C471,Koordinaten!$A:$C,2,FALSE),VLOOKUP($D471,Koordinaten!$F:$H,2,FALSE))</f>
        <v>10.9924122</v>
      </c>
      <c r="AL471">
        <f>IF(ISBLANK($D471),VLOOKUP(C471,Koordinaten!$A:$C,3,FALSE),VLOOKUP($D471,Koordinaten!$F:$H,3,FALSE))</f>
        <v>45.438495799999998</v>
      </c>
      <c r="AM471" t="str">
        <f t="shared" si="808"/>
        <v>41,894802;12,4853384</v>
      </c>
      <c r="AN471" t="str">
        <f t="shared" si="809"/>
        <v>45,4384958;10,9924122</v>
      </c>
      <c r="AO471">
        <f t="shared" si="812"/>
        <v>2020</v>
      </c>
    </row>
    <row r="472" spans="1:43" ht="24" x14ac:dyDescent="0.15">
      <c r="A472" s="2" t="s">
        <v>30</v>
      </c>
      <c r="B472" s="2">
        <v>2010</v>
      </c>
      <c r="C472" s="2" t="s">
        <v>99</v>
      </c>
      <c r="D472" s="2" t="s">
        <v>1286</v>
      </c>
      <c r="E472" s="2">
        <v>1</v>
      </c>
      <c r="F472" s="2"/>
      <c r="G472" s="3" t="s">
        <v>100</v>
      </c>
      <c r="H472" s="3" t="s">
        <v>101</v>
      </c>
      <c r="I472" s="3" t="s">
        <v>32</v>
      </c>
      <c r="J472" s="2" t="str">
        <f t="shared" si="810"/>
        <v>-/-/-/-/-</v>
      </c>
      <c r="K472" s="2" t="str">
        <f t="shared" si="811"/>
        <v>-/-/-/-/-</v>
      </c>
      <c r="L472" s="4"/>
      <c r="M472" s="2">
        <v>2017</v>
      </c>
      <c r="N472" s="2" t="str">
        <f t="shared" si="805"/>
        <v>-/-/-/-</v>
      </c>
      <c r="O472" s="2" t="s">
        <v>102</v>
      </c>
      <c r="P472" s="2" t="s">
        <v>102</v>
      </c>
      <c r="Q472" s="8"/>
      <c r="R472" s="8"/>
      <c r="S472" s="9">
        <f t="shared" si="806"/>
        <v>0</v>
      </c>
      <c r="T472" s="10">
        <f t="shared" si="807"/>
        <v>0</v>
      </c>
      <c r="U472" s="3" t="s">
        <v>243</v>
      </c>
      <c r="X472" t="s">
        <v>243</v>
      </c>
      <c r="AA472" t="s">
        <v>243</v>
      </c>
      <c r="AD472" s="2"/>
      <c r="AI472">
        <f>VLOOKUP(C472,Koordinaten!$A:$C,2,FALSE)</f>
        <v>13.376935</v>
      </c>
      <c r="AJ472">
        <f>VLOOKUP(C472,Koordinaten!$A:$C,3,FALSE)</f>
        <v>52.516181000000003</v>
      </c>
      <c r="AK472">
        <f>IF(ISBLANK($D472),VLOOKUP(C472,Koordinaten!$A:$C,2,FALSE),VLOOKUP($D472,Koordinaten!$F:$H,2,FALSE))</f>
        <v>7.4396553000000001</v>
      </c>
      <c r="AL472">
        <f>IF(ISBLANK($D472),VLOOKUP(C472,Koordinaten!$A:$C,3,FALSE),VLOOKUP($D472,Koordinaten!$F:$H,3,FALSE))</f>
        <v>49.749734599999996</v>
      </c>
      <c r="AM472" t="str">
        <f t="shared" si="808"/>
        <v>52,516181;13,376935</v>
      </c>
      <c r="AN472" t="str">
        <f t="shared" si="809"/>
        <v>49,7497346;7,4396553</v>
      </c>
      <c r="AO472">
        <f t="shared" si="812"/>
        <v>9999</v>
      </c>
    </row>
    <row r="473" spans="1:43" ht="24" x14ac:dyDescent="0.15">
      <c r="A473" s="2" t="s">
        <v>37</v>
      </c>
      <c r="B473" s="22">
        <v>2010</v>
      </c>
      <c r="C473" s="2" t="s">
        <v>99</v>
      </c>
      <c r="D473" s="2" t="s">
        <v>1286</v>
      </c>
      <c r="E473" s="2">
        <v>1</v>
      </c>
      <c r="F473" s="2">
        <v>1</v>
      </c>
      <c r="G473" s="3" t="s">
        <v>100</v>
      </c>
      <c r="H473" s="3" t="s">
        <v>1489</v>
      </c>
      <c r="I473" s="3" t="s">
        <v>32</v>
      </c>
      <c r="J473" s="2" t="str">
        <f t="shared" si="810"/>
        <v>-/-/-/-/-</v>
      </c>
      <c r="K473" s="2" t="str">
        <f t="shared" si="811"/>
        <v>-/-/-/-/-</v>
      </c>
      <c r="L473" s="4"/>
      <c r="M473" s="2">
        <v>2017</v>
      </c>
      <c r="N473" s="2" t="str">
        <f t="shared" si="805"/>
        <v>-/-/-/-</v>
      </c>
      <c r="O473" s="2" t="s">
        <v>102</v>
      </c>
      <c r="P473" s="2" t="s">
        <v>102</v>
      </c>
      <c r="Q473" s="8"/>
      <c r="R473" s="8"/>
      <c r="S473" s="9">
        <f t="shared" si="806"/>
        <v>0</v>
      </c>
      <c r="T473" s="10">
        <f t="shared" si="807"/>
        <v>0</v>
      </c>
      <c r="U473" s="3" t="s">
        <v>243</v>
      </c>
      <c r="X473" t="s">
        <v>243</v>
      </c>
      <c r="AA473" t="s">
        <v>243</v>
      </c>
      <c r="AD473" s="2"/>
      <c r="AI473">
        <f>VLOOKUP(C473,Koordinaten!$A:$C,2,FALSE)</f>
        <v>13.376935</v>
      </c>
      <c r="AJ473">
        <f>VLOOKUP(C473,Koordinaten!$A:$C,3,FALSE)</f>
        <v>52.516181000000003</v>
      </c>
      <c r="AK473">
        <f>IF(ISBLANK($D473),VLOOKUP(C473,Koordinaten!$A:$C,2,FALSE),VLOOKUP($D473,Koordinaten!$F:$H,2,FALSE))</f>
        <v>7.4396553000000001</v>
      </c>
      <c r="AL473">
        <f>IF(ISBLANK($D473),VLOOKUP(C473,Koordinaten!$A:$C,3,FALSE),VLOOKUP($D473,Koordinaten!$F:$H,3,FALSE))</f>
        <v>49.749734599999996</v>
      </c>
      <c r="AM473" t="str">
        <f t="shared" si="808"/>
        <v>52,516181;13,376935</v>
      </c>
      <c r="AN473" t="str">
        <f t="shared" si="809"/>
        <v>49,7497346;7,4396553</v>
      </c>
      <c r="AO473">
        <f t="shared" si="812"/>
        <v>9999</v>
      </c>
      <c r="AP473" s="50">
        <v>44107</v>
      </c>
      <c r="AQ473">
        <v>16</v>
      </c>
    </row>
    <row r="474" spans="1:43" x14ac:dyDescent="0.15">
      <c r="A474" s="2" t="s">
        <v>42</v>
      </c>
      <c r="B474" s="22">
        <v>2013</v>
      </c>
      <c r="C474" s="2" t="s">
        <v>17</v>
      </c>
      <c r="D474" s="2" t="s">
        <v>1280</v>
      </c>
      <c r="E474" s="2">
        <v>3</v>
      </c>
      <c r="F474" s="2">
        <v>3</v>
      </c>
      <c r="G474" s="3" t="s">
        <v>103</v>
      </c>
      <c r="H474" s="3" t="s">
        <v>103</v>
      </c>
      <c r="I474" s="3" t="s">
        <v>20</v>
      </c>
      <c r="J474" s="2" t="str">
        <f t="shared" si="810"/>
        <v>2017/2017/2020/-/-</v>
      </c>
      <c r="K474" s="2" t="str">
        <f t="shared" si="811"/>
        <v>2025/2023/2026/-/-</v>
      </c>
      <c r="L474" s="4"/>
      <c r="M474" s="2">
        <v>2017</v>
      </c>
      <c r="N474" s="2" t="str">
        <f t="shared" si="805"/>
        <v>89+/91/91/-</v>
      </c>
      <c r="O474" s="2" t="s">
        <v>104</v>
      </c>
      <c r="P474" s="2" t="s">
        <v>104</v>
      </c>
      <c r="Q474" s="8"/>
      <c r="R474" s="8"/>
      <c r="S474" s="9">
        <f t="shared" si="806"/>
        <v>0</v>
      </c>
      <c r="T474" s="10">
        <f t="shared" si="807"/>
        <v>0</v>
      </c>
      <c r="U474" s="3" t="s">
        <v>1088</v>
      </c>
      <c r="V474">
        <v>2017</v>
      </c>
      <c r="W474">
        <v>2025</v>
      </c>
      <c r="X474">
        <v>91</v>
      </c>
      <c r="Y474">
        <v>2017</v>
      </c>
      <c r="Z474">
        <v>2023</v>
      </c>
      <c r="AA474">
        <v>91</v>
      </c>
      <c r="AB474">
        <v>2020</v>
      </c>
      <c r="AC474">
        <v>2026</v>
      </c>
      <c r="AD474" s="2"/>
      <c r="AI474">
        <f>VLOOKUP(C474,Koordinaten!$A:$C,2,FALSE)</f>
        <v>2.3514615999999999</v>
      </c>
      <c r="AJ474">
        <f>VLOOKUP(C474,Koordinaten!$A:$C,3,FALSE)</f>
        <v>48.856696900000003</v>
      </c>
      <c r="AK474">
        <f>IF(ISBLANK($D474),VLOOKUP(C474,Koordinaten!$A:$C,2,FALSE),VLOOKUP($D474,Koordinaten!$F:$H,2,FALSE))</f>
        <v>5.4455299999999998</v>
      </c>
      <c r="AL474">
        <f>IF(ISBLANK($D474),VLOOKUP(C474,Koordinaten!$A:$C,3,FALSE),VLOOKUP($D474,Koordinaten!$F:$H,3,FALSE))</f>
        <v>43.527700000000003</v>
      </c>
      <c r="AM474" t="str">
        <f t="shared" si="808"/>
        <v>48,8566969;2,3514616</v>
      </c>
      <c r="AN474" t="str">
        <f t="shared" si="809"/>
        <v>43,5277;5,44553</v>
      </c>
      <c r="AO474">
        <f t="shared" si="812"/>
        <v>2023</v>
      </c>
      <c r="AP474" s="50">
        <v>44066</v>
      </c>
      <c r="AQ474">
        <v>15</v>
      </c>
    </row>
    <row r="475" spans="1:43" x14ac:dyDescent="0.15">
      <c r="A475" s="2" t="s">
        <v>30</v>
      </c>
      <c r="B475" s="2">
        <v>2014</v>
      </c>
      <c r="C475" s="2" t="s">
        <v>22</v>
      </c>
      <c r="D475" s="2" t="s">
        <v>1261</v>
      </c>
      <c r="E475" s="2">
        <v>3</v>
      </c>
      <c r="F475" s="2"/>
      <c r="G475" s="3" t="s">
        <v>105</v>
      </c>
      <c r="H475" s="3" t="s">
        <v>1020</v>
      </c>
      <c r="I475" s="3" t="s">
        <v>46</v>
      </c>
      <c r="J475" s="2" t="str">
        <f t="shared" si="810"/>
        <v>-/-/2017/-/-</v>
      </c>
      <c r="K475" s="2" t="str">
        <f t="shared" si="811"/>
        <v>-/-/2020/-/-</v>
      </c>
      <c r="L475" s="4"/>
      <c r="M475" s="2">
        <v>2017</v>
      </c>
      <c r="N475" s="2" t="str">
        <f t="shared" si="805"/>
        <v>-/-/90/CT88</v>
      </c>
      <c r="O475" s="2" t="s">
        <v>106</v>
      </c>
      <c r="P475" s="2" t="s">
        <v>106</v>
      </c>
      <c r="Q475" s="8"/>
      <c r="R475" s="8"/>
      <c r="S475" s="9">
        <f t="shared" si="806"/>
        <v>0</v>
      </c>
      <c r="T475" s="10">
        <f t="shared" si="807"/>
        <v>0</v>
      </c>
      <c r="U475" s="3" t="s">
        <v>243</v>
      </c>
      <c r="X475" t="s">
        <v>243</v>
      </c>
      <c r="AA475">
        <v>90</v>
      </c>
      <c r="AB475">
        <v>2017</v>
      </c>
      <c r="AC475">
        <v>2020</v>
      </c>
      <c r="AD475" s="2" t="s">
        <v>993</v>
      </c>
      <c r="AI475">
        <f>VLOOKUP(C475,Koordinaten!$A:$C,2,FALSE)</f>
        <v>12.4853384</v>
      </c>
      <c r="AJ475">
        <f>VLOOKUP(C475,Koordinaten!$A:$C,3,FALSE)</f>
        <v>41.894801999999999</v>
      </c>
      <c r="AK475">
        <f>IF(ISBLANK($D475),VLOOKUP(C475,Koordinaten!$A:$C,2,FALSE),VLOOKUP($D475,Koordinaten!$F:$H,2,FALSE))</f>
        <v>10.9924122</v>
      </c>
      <c r="AL475">
        <f>IF(ISBLANK($D475),VLOOKUP(C475,Koordinaten!$A:$C,3,FALSE),VLOOKUP($D475,Koordinaten!$F:$H,3,FALSE))</f>
        <v>45.438495799999998</v>
      </c>
      <c r="AM475" t="str">
        <f t="shared" si="808"/>
        <v>41,894802;12,4853384</v>
      </c>
      <c r="AN475" t="str">
        <f t="shared" si="809"/>
        <v>45,4384958;10,9924122</v>
      </c>
      <c r="AO475">
        <f t="shared" si="812"/>
        <v>2020</v>
      </c>
    </row>
    <row r="476" spans="1:43" x14ac:dyDescent="0.15">
      <c r="A476" s="2" t="s">
        <v>42</v>
      </c>
      <c r="B476" s="22">
        <v>2012</v>
      </c>
      <c r="C476" s="2" t="s">
        <v>22</v>
      </c>
      <c r="D476" s="2" t="s">
        <v>1261</v>
      </c>
      <c r="E476" s="2">
        <v>3</v>
      </c>
      <c r="F476" s="2"/>
      <c r="G476" s="3" t="s">
        <v>105</v>
      </c>
      <c r="H476" s="3" t="s">
        <v>107</v>
      </c>
      <c r="I476" s="3" t="s">
        <v>20</v>
      </c>
      <c r="J476" s="2" t="str">
        <f t="shared" si="810"/>
        <v>-/-/-/-/-</v>
      </c>
      <c r="K476" s="2" t="str">
        <f t="shared" si="811"/>
        <v>-/-/-/-/-</v>
      </c>
      <c r="L476" s="4"/>
      <c r="M476" s="2">
        <v>2017</v>
      </c>
      <c r="N476" s="2" t="str">
        <f t="shared" si="805"/>
        <v>-/-/-/CT91,7</v>
      </c>
      <c r="O476" s="2" t="s">
        <v>106</v>
      </c>
      <c r="P476" s="2" t="s">
        <v>106</v>
      </c>
      <c r="Q476" s="8"/>
      <c r="R476" s="8"/>
      <c r="S476" s="9">
        <f t="shared" si="806"/>
        <v>0</v>
      </c>
      <c r="T476" s="10">
        <f t="shared" si="807"/>
        <v>0</v>
      </c>
      <c r="U476" s="3" t="s">
        <v>243</v>
      </c>
      <c r="X476" t="s">
        <v>243</v>
      </c>
      <c r="AA476" t="s">
        <v>243</v>
      </c>
      <c r="AD476" s="2" t="s">
        <v>1019</v>
      </c>
      <c r="AI476">
        <f>VLOOKUP(C476,Koordinaten!$A:$C,2,FALSE)</f>
        <v>12.4853384</v>
      </c>
      <c r="AJ476">
        <f>VLOOKUP(C476,Koordinaten!$A:$C,3,FALSE)</f>
        <v>41.894801999999999</v>
      </c>
      <c r="AK476">
        <f>IF(ISBLANK($D476),VLOOKUP(C476,Koordinaten!$A:$C,2,FALSE),VLOOKUP($D476,Koordinaten!$F:$H,2,FALSE))</f>
        <v>10.9924122</v>
      </c>
      <c r="AL476">
        <f>IF(ISBLANK($D476),VLOOKUP(C476,Koordinaten!$A:$C,3,FALSE),VLOOKUP($D476,Koordinaten!$F:$H,3,FALSE))</f>
        <v>45.438495799999998</v>
      </c>
      <c r="AM476" t="str">
        <f t="shared" si="808"/>
        <v>41,894802;12,4853384</v>
      </c>
      <c r="AN476" t="str">
        <f t="shared" si="809"/>
        <v>45,4384958;10,9924122</v>
      </c>
      <c r="AO476">
        <f t="shared" si="812"/>
        <v>9999</v>
      </c>
    </row>
    <row r="477" spans="1:43" x14ac:dyDescent="0.15">
      <c r="A477" s="2" t="s">
        <v>30</v>
      </c>
      <c r="B477" s="22">
        <v>2014</v>
      </c>
      <c r="C477" s="2" t="s">
        <v>22</v>
      </c>
      <c r="D477" s="2" t="s">
        <v>1259</v>
      </c>
      <c r="E477" s="2">
        <v>6</v>
      </c>
      <c r="F477" s="2">
        <v>4</v>
      </c>
      <c r="G477" s="3" t="s">
        <v>108</v>
      </c>
      <c r="H477" s="3" t="s">
        <v>32</v>
      </c>
      <c r="I477" s="3" t="s">
        <v>32</v>
      </c>
      <c r="J477" s="2" t="str">
        <f t="shared" si="810"/>
        <v>2017/-/-/-/-</v>
      </c>
      <c r="K477" s="2" t="str">
        <f t="shared" si="811"/>
        <v>2024/-/-/-/-</v>
      </c>
      <c r="L477" s="4"/>
      <c r="M477" s="2">
        <v>2017</v>
      </c>
      <c r="N477" s="2" t="str">
        <f t="shared" si="805"/>
        <v>90+/-/-/91</v>
      </c>
      <c r="O477" s="2" t="s">
        <v>108</v>
      </c>
      <c r="P477" s="2" t="s">
        <v>109</v>
      </c>
      <c r="Q477" s="8"/>
      <c r="R477" s="8"/>
      <c r="S477" s="9">
        <f t="shared" si="806"/>
        <v>0</v>
      </c>
      <c r="T477" s="10">
        <f t="shared" si="807"/>
        <v>0</v>
      </c>
      <c r="U477" s="3" t="s">
        <v>1089</v>
      </c>
      <c r="V477">
        <v>2017</v>
      </c>
      <c r="W477">
        <v>2024</v>
      </c>
      <c r="X477" t="s">
        <v>243</v>
      </c>
      <c r="AA477" t="s">
        <v>243</v>
      </c>
      <c r="AD477" s="2">
        <v>91</v>
      </c>
      <c r="AI477">
        <f>VLOOKUP(C477,Koordinaten!$A:$C,2,FALSE)</f>
        <v>12.4853384</v>
      </c>
      <c r="AJ477">
        <f>VLOOKUP(C477,Koordinaten!$A:$C,3,FALSE)</f>
        <v>41.894801999999999</v>
      </c>
      <c r="AK477">
        <f>IF(ISBLANK($D477),VLOOKUP(C477,Koordinaten!$A:$C,2,FALSE),VLOOKUP($D477,Koordinaten!$F:$H,2,FALSE))</f>
        <v>11.125760100000001</v>
      </c>
      <c r="AL477">
        <f>IF(ISBLANK($D477),VLOOKUP(C477,Koordinaten!$A:$C,3,FALSE),VLOOKUP($D477,Koordinaten!$F:$H,3,FALSE))</f>
        <v>46.066422799999998</v>
      </c>
      <c r="AM477" t="str">
        <f t="shared" si="808"/>
        <v>41,894802;12,4853384</v>
      </c>
      <c r="AN477" t="str">
        <f t="shared" si="809"/>
        <v>46,0664228;11,1257601</v>
      </c>
      <c r="AO477">
        <f t="shared" si="812"/>
        <v>2024</v>
      </c>
      <c r="AP477" s="50">
        <v>44064</v>
      </c>
      <c r="AQ477">
        <v>5</v>
      </c>
    </row>
    <row r="478" spans="1:43" ht="24" x14ac:dyDescent="0.15">
      <c r="A478" s="2" t="s">
        <v>16</v>
      </c>
      <c r="B478" s="22">
        <v>2011</v>
      </c>
      <c r="C478" s="2" t="s">
        <v>22</v>
      </c>
      <c r="D478" s="2" t="s">
        <v>1259</v>
      </c>
      <c r="E478" s="2">
        <v>1</v>
      </c>
      <c r="F478" s="2">
        <v>1</v>
      </c>
      <c r="G478" s="3" t="s">
        <v>108</v>
      </c>
      <c r="H478" s="3" t="s">
        <v>108</v>
      </c>
      <c r="I478" s="3" t="s">
        <v>20</v>
      </c>
      <c r="J478" s="2" t="str">
        <f t="shared" si="810"/>
        <v>2020/2018/2018/2019/-</v>
      </c>
      <c r="K478" s="2" t="str">
        <f t="shared" si="811"/>
        <v>2035/2028/2025/2031/-</v>
      </c>
      <c r="L478" s="4"/>
      <c r="M478" s="2">
        <v>2017</v>
      </c>
      <c r="N478" s="2" t="str">
        <f t="shared" si="805"/>
        <v>93/92/91/92,8</v>
      </c>
      <c r="O478" s="2" t="s">
        <v>108</v>
      </c>
      <c r="P478" s="2" t="s">
        <v>109</v>
      </c>
      <c r="Q478" s="8"/>
      <c r="R478" s="8"/>
      <c r="S478" s="9">
        <f t="shared" si="806"/>
        <v>0</v>
      </c>
      <c r="T478" s="10">
        <f t="shared" si="807"/>
        <v>0</v>
      </c>
      <c r="U478" s="3">
        <v>93</v>
      </c>
      <c r="V478">
        <v>2020</v>
      </c>
      <c r="W478">
        <v>2035</v>
      </c>
      <c r="X478">
        <v>92</v>
      </c>
      <c r="Y478">
        <v>2018</v>
      </c>
      <c r="Z478">
        <v>2028</v>
      </c>
      <c r="AA478">
        <v>91</v>
      </c>
      <c r="AB478">
        <v>2018</v>
      </c>
      <c r="AC478">
        <v>2025</v>
      </c>
      <c r="AD478" s="2">
        <v>92.8</v>
      </c>
      <c r="AE478">
        <v>2019</v>
      </c>
      <c r="AF478">
        <v>2031</v>
      </c>
      <c r="AI478">
        <f>VLOOKUP(C478,Koordinaten!$A:$C,2,FALSE)</f>
        <v>12.4853384</v>
      </c>
      <c r="AJ478">
        <f>VLOOKUP(C478,Koordinaten!$A:$C,3,FALSE)</f>
        <v>41.894801999999999</v>
      </c>
      <c r="AK478">
        <f>IF(ISBLANK($D478),VLOOKUP(C478,Koordinaten!$A:$C,2,FALSE),VLOOKUP($D478,Koordinaten!$F:$H,2,FALSE))</f>
        <v>11.125760100000001</v>
      </c>
      <c r="AL478">
        <f>IF(ISBLANK($D478),VLOOKUP(C478,Koordinaten!$A:$C,3,FALSE),VLOOKUP($D478,Koordinaten!$F:$H,3,FALSE))</f>
        <v>46.066422799999998</v>
      </c>
      <c r="AM478" t="str">
        <f t="shared" si="808"/>
        <v>41,894802;12,4853384</v>
      </c>
      <c r="AN478" t="str">
        <f t="shared" si="809"/>
        <v>46,0664228;11,1257601</v>
      </c>
      <c r="AO478">
        <f t="shared" si="812"/>
        <v>2025</v>
      </c>
      <c r="AP478" s="50">
        <v>44302</v>
      </c>
      <c r="AQ478" t="s">
        <v>1576</v>
      </c>
    </row>
    <row r="479" spans="1:43" x14ac:dyDescent="0.15">
      <c r="A479" s="2" t="s">
        <v>16</v>
      </c>
      <c r="B479" s="22">
        <v>2014</v>
      </c>
      <c r="C479" s="2" t="s">
        <v>22</v>
      </c>
      <c r="D479" s="2" t="s">
        <v>1259</v>
      </c>
      <c r="E479" s="2">
        <v>0</v>
      </c>
      <c r="F479" s="2"/>
      <c r="G479" s="3" t="s">
        <v>108</v>
      </c>
      <c r="H479" s="3" t="s">
        <v>110</v>
      </c>
      <c r="I479" s="3" t="s">
        <v>20</v>
      </c>
      <c r="J479" s="2" t="str">
        <f t="shared" si="810"/>
        <v>2017/2018/-/-/-</v>
      </c>
      <c r="K479" s="2" t="str">
        <f t="shared" si="811"/>
        <v>2020/2023/-/-/-</v>
      </c>
      <c r="L479" s="4"/>
      <c r="M479" s="2">
        <v>2017</v>
      </c>
      <c r="N479" s="2" t="str">
        <f t="shared" si="805"/>
        <v>88/89/-/-</v>
      </c>
      <c r="O479" s="2" t="s">
        <v>108</v>
      </c>
      <c r="P479" s="2" t="s">
        <v>109</v>
      </c>
      <c r="Q479" s="8"/>
      <c r="R479" s="8"/>
      <c r="S479" s="9">
        <f t="shared" si="806"/>
        <v>0</v>
      </c>
      <c r="T479" s="10">
        <f t="shared" si="807"/>
        <v>0</v>
      </c>
      <c r="U479" s="3">
        <v>88</v>
      </c>
      <c r="V479">
        <v>2017</v>
      </c>
      <c r="W479">
        <v>2020</v>
      </c>
      <c r="X479">
        <v>89</v>
      </c>
      <c r="Y479">
        <v>2018</v>
      </c>
      <c r="Z479">
        <v>2023</v>
      </c>
      <c r="AA479" t="s">
        <v>243</v>
      </c>
      <c r="AD479" s="2"/>
      <c r="AI479">
        <f>VLOOKUP(C479,Koordinaten!$A:$C,2,FALSE)</f>
        <v>12.4853384</v>
      </c>
      <c r="AJ479">
        <f>VLOOKUP(C479,Koordinaten!$A:$C,3,FALSE)</f>
        <v>41.894801999999999</v>
      </c>
      <c r="AK479">
        <f>IF(ISBLANK($D479),VLOOKUP(C479,Koordinaten!$A:$C,2,FALSE),VLOOKUP($D479,Koordinaten!$F:$H,2,FALSE))</f>
        <v>11.125760100000001</v>
      </c>
      <c r="AL479">
        <f>IF(ISBLANK($D479),VLOOKUP(C479,Koordinaten!$A:$C,3,FALSE),VLOOKUP($D479,Koordinaten!$F:$H,3,FALSE))</f>
        <v>46.066422799999998</v>
      </c>
      <c r="AM479" t="str">
        <f t="shared" si="808"/>
        <v>41,894802;12,4853384</v>
      </c>
      <c r="AN479" t="str">
        <f t="shared" si="809"/>
        <v>46,0664228;11,1257601</v>
      </c>
      <c r="AO479">
        <f t="shared" si="812"/>
        <v>2020</v>
      </c>
    </row>
    <row r="480" spans="1:43" x14ac:dyDescent="0.15">
      <c r="A480" s="2" t="s">
        <v>42</v>
      </c>
      <c r="B480" s="2">
        <v>2011</v>
      </c>
      <c r="C480" s="2" t="s">
        <v>22</v>
      </c>
      <c r="D480" s="2" t="s">
        <v>1259</v>
      </c>
      <c r="E480" s="2">
        <v>3</v>
      </c>
      <c r="F480" s="2"/>
      <c r="G480" s="3" t="s">
        <v>108</v>
      </c>
      <c r="H480" s="3" t="s">
        <v>111</v>
      </c>
      <c r="I480" s="3" t="s">
        <v>20</v>
      </c>
      <c r="J480" s="2" t="str">
        <f t="shared" si="810"/>
        <v>2017/2018/2018/-/-</v>
      </c>
      <c r="K480" s="2" t="str">
        <f t="shared" si="811"/>
        <v>2025/2026/2022/-/-</v>
      </c>
      <c r="L480" s="4"/>
      <c r="M480" s="2">
        <v>2017</v>
      </c>
      <c r="N480" s="2" t="str">
        <f t="shared" si="805"/>
        <v>90/90/90/-</v>
      </c>
      <c r="O480" s="2" t="s">
        <v>108</v>
      </c>
      <c r="P480" s="2" t="s">
        <v>109</v>
      </c>
      <c r="Q480" s="8"/>
      <c r="R480" s="8"/>
      <c r="S480" s="9">
        <f t="shared" si="806"/>
        <v>0</v>
      </c>
      <c r="T480" s="10">
        <f t="shared" si="807"/>
        <v>0</v>
      </c>
      <c r="U480" s="3">
        <v>90</v>
      </c>
      <c r="V480">
        <v>2017</v>
      </c>
      <c r="W480">
        <v>2025</v>
      </c>
      <c r="X480">
        <v>90</v>
      </c>
      <c r="Y480">
        <v>2018</v>
      </c>
      <c r="Z480">
        <v>2026</v>
      </c>
      <c r="AA480">
        <v>90</v>
      </c>
      <c r="AB480">
        <v>2018</v>
      </c>
      <c r="AC480">
        <v>2022</v>
      </c>
      <c r="AD480" s="2"/>
      <c r="AI480">
        <f>VLOOKUP(C480,Koordinaten!$A:$C,2,FALSE)</f>
        <v>12.4853384</v>
      </c>
      <c r="AJ480">
        <f>VLOOKUP(C480,Koordinaten!$A:$C,3,FALSE)</f>
        <v>41.894801999999999</v>
      </c>
      <c r="AK480">
        <f>IF(ISBLANK($D480),VLOOKUP(C480,Koordinaten!$A:$C,2,FALSE),VLOOKUP($D480,Koordinaten!$F:$H,2,FALSE))</f>
        <v>11.125760100000001</v>
      </c>
      <c r="AL480">
        <f>IF(ISBLANK($D480),VLOOKUP(C480,Koordinaten!$A:$C,3,FALSE),VLOOKUP($D480,Koordinaten!$F:$H,3,FALSE))</f>
        <v>46.066422799999998</v>
      </c>
      <c r="AM480" t="str">
        <f t="shared" si="808"/>
        <v>41,894802;12,4853384</v>
      </c>
      <c r="AN480" t="str">
        <f t="shared" si="809"/>
        <v>46,0664228;11,1257601</v>
      </c>
      <c r="AO480">
        <f t="shared" si="812"/>
        <v>2022</v>
      </c>
    </row>
    <row r="481" spans="1:43" ht="24" x14ac:dyDescent="0.15">
      <c r="A481" s="2" t="s">
        <v>42</v>
      </c>
      <c r="B481" s="22">
        <v>2011</v>
      </c>
      <c r="C481" s="2" t="s">
        <v>22</v>
      </c>
      <c r="D481" s="2" t="s">
        <v>1259</v>
      </c>
      <c r="E481" s="2">
        <v>3</v>
      </c>
      <c r="F481" s="2">
        <v>2</v>
      </c>
      <c r="G481" s="3" t="s">
        <v>108</v>
      </c>
      <c r="H481" s="3" t="s">
        <v>108</v>
      </c>
      <c r="I481" s="3" t="s">
        <v>20</v>
      </c>
      <c r="J481" s="2" t="str">
        <f t="shared" si="810"/>
        <v>2020/2018/2018/2019/-</v>
      </c>
      <c r="K481" s="2" t="str">
        <f t="shared" si="811"/>
        <v>2035/2028/2025/2031/-</v>
      </c>
      <c r="L481" s="4"/>
      <c r="M481" s="2">
        <v>2017</v>
      </c>
      <c r="N481" s="2" t="str">
        <f t="shared" si="805"/>
        <v>93/92/91/92,8</v>
      </c>
      <c r="O481" s="2" t="s">
        <v>108</v>
      </c>
      <c r="P481" s="2" t="s">
        <v>109</v>
      </c>
      <c r="Q481" s="8"/>
      <c r="R481" s="8"/>
      <c r="S481" s="9">
        <f t="shared" si="806"/>
        <v>0</v>
      </c>
      <c r="T481" s="10">
        <f t="shared" si="807"/>
        <v>0</v>
      </c>
      <c r="U481" s="3">
        <v>93</v>
      </c>
      <c r="V481">
        <v>2020</v>
      </c>
      <c r="W481">
        <v>2035</v>
      </c>
      <c r="X481">
        <v>92</v>
      </c>
      <c r="Y481">
        <v>2018</v>
      </c>
      <c r="Z481">
        <v>2028</v>
      </c>
      <c r="AA481">
        <v>91</v>
      </c>
      <c r="AB481">
        <v>2018</v>
      </c>
      <c r="AC481">
        <v>2025</v>
      </c>
      <c r="AD481" s="2">
        <v>92.8</v>
      </c>
      <c r="AE481">
        <v>2019</v>
      </c>
      <c r="AF481">
        <v>2031</v>
      </c>
      <c r="AI481">
        <f>VLOOKUP(C481,Koordinaten!$A:$C,2,FALSE)</f>
        <v>12.4853384</v>
      </c>
      <c r="AJ481">
        <f>VLOOKUP(C481,Koordinaten!$A:$C,3,FALSE)</f>
        <v>41.894801999999999</v>
      </c>
      <c r="AK481">
        <f>IF(ISBLANK($D481),VLOOKUP(C481,Koordinaten!$A:$C,2,FALSE),VLOOKUP($D481,Koordinaten!$F:$H,2,FALSE))</f>
        <v>11.125760100000001</v>
      </c>
      <c r="AL481">
        <f>IF(ISBLANK($D481),VLOOKUP(C481,Koordinaten!$A:$C,3,FALSE),VLOOKUP($D481,Koordinaten!$F:$H,3,FALSE))</f>
        <v>46.066422799999998</v>
      </c>
      <c r="AM481" t="str">
        <f t="shared" si="808"/>
        <v>41,894802;12,4853384</v>
      </c>
      <c r="AN481" t="str">
        <f t="shared" si="809"/>
        <v>46,0664228;11,1257601</v>
      </c>
      <c r="AO481">
        <f t="shared" si="812"/>
        <v>2025</v>
      </c>
      <c r="AP481" s="50">
        <v>44066</v>
      </c>
      <c r="AQ481" t="s">
        <v>1452</v>
      </c>
    </row>
    <row r="482" spans="1:43" x14ac:dyDescent="0.15">
      <c r="A482" s="2" t="s">
        <v>42</v>
      </c>
      <c r="B482" s="22">
        <v>2015</v>
      </c>
      <c r="C482" s="2" t="s">
        <v>22</v>
      </c>
      <c r="D482" s="2" t="s">
        <v>1258</v>
      </c>
      <c r="E482" s="2"/>
      <c r="F482" s="2"/>
      <c r="G482" s="3" t="s">
        <v>112</v>
      </c>
      <c r="H482" s="3" t="s">
        <v>113</v>
      </c>
      <c r="I482" s="3" t="s">
        <v>20</v>
      </c>
      <c r="J482" s="2" t="str">
        <f t="shared" si="810"/>
        <v>-/-/-/2017/-</v>
      </c>
      <c r="K482" s="2" t="str">
        <f t="shared" si="811"/>
        <v>-/-/-/2023/-</v>
      </c>
      <c r="L482" s="4"/>
      <c r="M482" s="2">
        <v>2017</v>
      </c>
      <c r="N482" s="2" t="str">
        <f t="shared" si="805"/>
        <v>-/-/-/CT88,8</v>
      </c>
      <c r="O482" s="2" t="s">
        <v>112</v>
      </c>
      <c r="P482" s="2" t="s">
        <v>114</v>
      </c>
      <c r="Q482" s="8"/>
      <c r="R482" s="8"/>
      <c r="S482" s="9">
        <f t="shared" si="806"/>
        <v>0</v>
      </c>
      <c r="T482" s="10">
        <f t="shared" si="807"/>
        <v>0</v>
      </c>
      <c r="U482" s="3" t="s">
        <v>243</v>
      </c>
      <c r="X482" t="s">
        <v>243</v>
      </c>
      <c r="AA482" t="s">
        <v>243</v>
      </c>
      <c r="AD482" s="2" t="s">
        <v>1007</v>
      </c>
      <c r="AE482">
        <v>2017</v>
      </c>
      <c r="AF482">
        <v>2023</v>
      </c>
      <c r="AI482">
        <f>VLOOKUP(C482,Koordinaten!$A:$C,2,FALSE)</f>
        <v>12.4853384</v>
      </c>
      <c r="AJ482">
        <f>VLOOKUP(C482,Koordinaten!$A:$C,3,FALSE)</f>
        <v>41.894801999999999</v>
      </c>
      <c r="AK482">
        <f>IF(ISBLANK($D482),VLOOKUP(C482,Koordinaten!$A:$C,2,FALSE),VLOOKUP($D482,Koordinaten!$F:$H,2,FALSE))</f>
        <v>11.354780099999999</v>
      </c>
      <c r="AL482">
        <f>IF(ISBLANK($D482),VLOOKUP(C482,Koordinaten!$A:$C,3,FALSE),VLOOKUP($D482,Koordinaten!$F:$H,3,FALSE))</f>
        <v>46.498112499999998</v>
      </c>
      <c r="AM482" t="str">
        <f t="shared" si="808"/>
        <v>41,894802;12,4853384</v>
      </c>
      <c r="AN482" t="str">
        <f t="shared" si="809"/>
        <v>46,4981125;11,3547801</v>
      </c>
      <c r="AO482">
        <f t="shared" si="812"/>
        <v>2023</v>
      </c>
    </row>
    <row r="483" spans="1:43" x14ac:dyDescent="0.15">
      <c r="A483" s="2" t="s">
        <v>30</v>
      </c>
      <c r="B483" s="22">
        <v>2014</v>
      </c>
      <c r="C483" s="2" t="s">
        <v>22</v>
      </c>
      <c r="D483" s="2" t="s">
        <v>1258</v>
      </c>
      <c r="E483" s="2">
        <v>1</v>
      </c>
      <c r="F483" s="2">
        <v>1</v>
      </c>
      <c r="G483" s="3" t="s">
        <v>115</v>
      </c>
      <c r="H483" s="3" t="s">
        <v>116</v>
      </c>
      <c r="I483" s="3" t="s">
        <v>32</v>
      </c>
      <c r="J483" s="2" t="str">
        <f t="shared" si="810"/>
        <v>-/-/-/2019/-</v>
      </c>
      <c r="K483" s="2" t="str">
        <f t="shared" si="811"/>
        <v>-/-/-/2024/-</v>
      </c>
      <c r="L483" s="4"/>
      <c r="M483" s="2">
        <v>2017</v>
      </c>
      <c r="N483" s="2" t="str">
        <f t="shared" si="805"/>
        <v>-/-/-/CT90</v>
      </c>
      <c r="O483" s="2" t="s">
        <v>117</v>
      </c>
      <c r="P483" s="2" t="s">
        <v>118</v>
      </c>
      <c r="S483" s="6">
        <f t="shared" si="806"/>
        <v>0</v>
      </c>
      <c r="T483" s="7">
        <f t="shared" si="807"/>
        <v>0</v>
      </c>
      <c r="U483" s="3" t="s">
        <v>243</v>
      </c>
      <c r="X483" t="s">
        <v>243</v>
      </c>
      <c r="AA483" t="s">
        <v>243</v>
      </c>
      <c r="AD483" s="2" t="s">
        <v>995</v>
      </c>
      <c r="AE483">
        <v>2019</v>
      </c>
      <c r="AF483">
        <v>2024</v>
      </c>
      <c r="AI483">
        <f>VLOOKUP(C483,Koordinaten!$A:$C,2,FALSE)</f>
        <v>12.4853384</v>
      </c>
      <c r="AJ483">
        <f>VLOOKUP(C483,Koordinaten!$A:$C,3,FALSE)</f>
        <v>41.894801999999999</v>
      </c>
      <c r="AK483">
        <f>IF(ISBLANK($D483),VLOOKUP(C483,Koordinaten!$A:$C,2,FALSE),VLOOKUP($D483,Koordinaten!$F:$H,2,FALSE))</f>
        <v>11.354780099999999</v>
      </c>
      <c r="AL483">
        <f>IF(ISBLANK($D483),VLOOKUP(C483,Koordinaten!$A:$C,3,FALSE),VLOOKUP($D483,Koordinaten!$F:$H,3,FALSE))</f>
        <v>46.498112499999998</v>
      </c>
      <c r="AM483" t="str">
        <f t="shared" si="808"/>
        <v>41,894802;12,4853384</v>
      </c>
      <c r="AN483" t="str">
        <f t="shared" si="809"/>
        <v>46,4981125;11,3547801</v>
      </c>
      <c r="AO483">
        <f t="shared" si="812"/>
        <v>2024</v>
      </c>
      <c r="AP483" s="50">
        <v>44065</v>
      </c>
      <c r="AQ483">
        <v>6</v>
      </c>
    </row>
    <row r="484" spans="1:43" x14ac:dyDescent="0.15">
      <c r="A484" s="2" t="s">
        <v>42</v>
      </c>
      <c r="B484" s="22">
        <v>2014</v>
      </c>
      <c r="C484" s="2" t="s">
        <v>22</v>
      </c>
      <c r="D484" s="2" t="s">
        <v>1258</v>
      </c>
      <c r="E484" s="2">
        <v>1</v>
      </c>
      <c r="F484" s="2">
        <v>1</v>
      </c>
      <c r="G484" s="3" t="s">
        <v>59</v>
      </c>
      <c r="H484" s="3" t="s">
        <v>119</v>
      </c>
      <c r="I484" s="3" t="s">
        <v>51</v>
      </c>
      <c r="J484" s="2" t="str">
        <f t="shared" si="810"/>
        <v>2017/-/-/-/-</v>
      </c>
      <c r="K484" s="2" t="str">
        <f t="shared" si="811"/>
        <v>2024/-/-/-/-</v>
      </c>
      <c r="L484" s="4"/>
      <c r="M484" s="2">
        <v>2017</v>
      </c>
      <c r="N484" s="2" t="str">
        <f t="shared" si="805"/>
        <v>89/-/-/CT89,7</v>
      </c>
      <c r="O484" s="2" t="s">
        <v>117</v>
      </c>
      <c r="P484" s="2" t="s">
        <v>118</v>
      </c>
      <c r="S484" s="6">
        <f t="shared" si="806"/>
        <v>0</v>
      </c>
      <c r="T484" s="7">
        <f t="shared" si="807"/>
        <v>0</v>
      </c>
      <c r="U484" s="3">
        <v>89</v>
      </c>
      <c r="V484">
        <v>2017</v>
      </c>
      <c r="W484">
        <v>2024</v>
      </c>
      <c r="X484" t="s">
        <v>243</v>
      </c>
      <c r="AA484" t="s">
        <v>243</v>
      </c>
      <c r="AD484" s="2" t="s">
        <v>1013</v>
      </c>
      <c r="AI484">
        <f>VLOOKUP(C484,Koordinaten!$A:$C,2,FALSE)</f>
        <v>12.4853384</v>
      </c>
      <c r="AJ484">
        <f>VLOOKUP(C484,Koordinaten!$A:$C,3,FALSE)</f>
        <v>41.894801999999999</v>
      </c>
      <c r="AK484">
        <f>IF(ISBLANK($D484),VLOOKUP(C484,Koordinaten!$A:$C,2,FALSE),VLOOKUP($D484,Koordinaten!$F:$H,2,FALSE))</f>
        <v>11.354780099999999</v>
      </c>
      <c r="AL484">
        <f>IF(ISBLANK($D484),VLOOKUP(C484,Koordinaten!$A:$C,3,FALSE),VLOOKUP($D484,Koordinaten!$F:$H,3,FALSE))</f>
        <v>46.498112499999998</v>
      </c>
      <c r="AM484" t="str">
        <f t="shared" si="808"/>
        <v>41,894802;12,4853384</v>
      </c>
      <c r="AN484" t="str">
        <f t="shared" si="809"/>
        <v>46,4981125;11,3547801</v>
      </c>
      <c r="AO484">
        <f t="shared" si="812"/>
        <v>2024</v>
      </c>
      <c r="AP484" s="50">
        <v>44066</v>
      </c>
      <c r="AQ484">
        <v>9</v>
      </c>
    </row>
    <row r="485" spans="1:43" x14ac:dyDescent="0.15">
      <c r="A485" s="2" t="s">
        <v>42</v>
      </c>
      <c r="B485" s="22">
        <v>2014</v>
      </c>
      <c r="C485" s="2" t="s">
        <v>22</v>
      </c>
      <c r="D485" s="2" t="s">
        <v>1266</v>
      </c>
      <c r="E485" s="2">
        <v>1</v>
      </c>
      <c r="F485" s="2"/>
      <c r="G485" s="3" t="s">
        <v>120</v>
      </c>
      <c r="H485" s="3" t="s">
        <v>121</v>
      </c>
      <c r="I485" s="3" t="s">
        <v>122</v>
      </c>
      <c r="J485" s="2" t="str">
        <f t="shared" si="810"/>
        <v>2016/2016/2016/-/-</v>
      </c>
      <c r="K485" s="2" t="str">
        <f t="shared" si="811"/>
        <v>2023/2019/2018/-/-</v>
      </c>
      <c r="L485" s="4"/>
      <c r="M485" s="2">
        <v>2017</v>
      </c>
      <c r="N485" s="2" t="str">
        <f t="shared" si="805"/>
        <v>93/88/90+/CT90,4</v>
      </c>
      <c r="O485" s="2" t="s">
        <v>123</v>
      </c>
      <c r="P485" s="2" t="s">
        <v>124</v>
      </c>
      <c r="S485" s="6">
        <f t="shared" si="806"/>
        <v>0</v>
      </c>
      <c r="T485" s="7">
        <f t="shared" si="807"/>
        <v>0</v>
      </c>
      <c r="U485" s="3">
        <v>93</v>
      </c>
      <c r="V485">
        <v>2016</v>
      </c>
      <c r="W485">
        <v>2023</v>
      </c>
      <c r="X485">
        <v>88</v>
      </c>
      <c r="Y485">
        <v>2016</v>
      </c>
      <c r="Z485">
        <v>2019</v>
      </c>
      <c r="AA485" t="s">
        <v>1089</v>
      </c>
      <c r="AB485">
        <v>2016</v>
      </c>
      <c r="AC485">
        <v>2018</v>
      </c>
      <c r="AD485" s="2" t="s">
        <v>1187</v>
      </c>
      <c r="AI485">
        <f>VLOOKUP(C485,Koordinaten!$A:$C,2,FALSE)</f>
        <v>12.4853384</v>
      </c>
      <c r="AJ485">
        <f>VLOOKUP(C485,Koordinaten!$A:$C,3,FALSE)</f>
        <v>41.894801999999999</v>
      </c>
      <c r="AK485">
        <f>IF(ISBLANK($D485),VLOOKUP(C485,Koordinaten!$A:$C,2,FALSE),VLOOKUP($D485,Koordinaten!$F:$H,2,FALSE))</f>
        <v>14.155048000000001</v>
      </c>
      <c r="AL485">
        <f>IF(ISBLANK($D485),VLOOKUP(C485,Koordinaten!$A:$C,3,FALSE),VLOOKUP($D485,Koordinaten!$F:$H,3,FALSE))</f>
        <v>37.587794000000002</v>
      </c>
      <c r="AM485" t="str">
        <f t="shared" si="808"/>
        <v>41,894802;12,4853384</v>
      </c>
      <c r="AN485" t="str">
        <f t="shared" si="809"/>
        <v>37,587794;14,155048</v>
      </c>
      <c r="AO485">
        <f t="shared" si="812"/>
        <v>2018</v>
      </c>
    </row>
    <row r="486" spans="1:43" x14ac:dyDescent="0.15">
      <c r="A486" s="2" t="s">
        <v>42</v>
      </c>
      <c r="B486" s="2">
        <v>2015</v>
      </c>
      <c r="C486" s="2" t="s">
        <v>22</v>
      </c>
      <c r="D486" s="2" t="s">
        <v>1266</v>
      </c>
      <c r="E486" s="2">
        <v>1</v>
      </c>
      <c r="F486" s="2"/>
      <c r="G486" s="3" t="s">
        <v>120</v>
      </c>
      <c r="H486" s="3" t="s">
        <v>125</v>
      </c>
      <c r="I486" s="3" t="s">
        <v>20</v>
      </c>
      <c r="J486" s="2" t="str">
        <f t="shared" si="810"/>
        <v>2016/-/2016/-/-</v>
      </c>
      <c r="K486" s="2" t="str">
        <f t="shared" si="811"/>
        <v>2022/-/2017/-/-</v>
      </c>
      <c r="L486" s="4"/>
      <c r="M486" s="2">
        <v>2017</v>
      </c>
      <c r="N486" s="2" t="str">
        <f t="shared" si="805"/>
        <v>92+/-/89/-</v>
      </c>
      <c r="O486" s="2" t="s">
        <v>123</v>
      </c>
      <c r="P486" s="2" t="s">
        <v>124</v>
      </c>
      <c r="S486" s="6">
        <f t="shared" si="806"/>
        <v>0</v>
      </c>
      <c r="T486" s="7">
        <f t="shared" si="807"/>
        <v>0</v>
      </c>
      <c r="U486" s="3" t="s">
        <v>1086</v>
      </c>
      <c r="V486">
        <v>2016</v>
      </c>
      <c r="W486">
        <v>2022</v>
      </c>
      <c r="X486" t="s">
        <v>243</v>
      </c>
      <c r="AA486">
        <v>89</v>
      </c>
      <c r="AB486">
        <v>2016</v>
      </c>
      <c r="AC486">
        <v>2017</v>
      </c>
      <c r="AD486" s="2"/>
      <c r="AI486">
        <f>VLOOKUP(C486,Koordinaten!$A:$C,2,FALSE)</f>
        <v>12.4853384</v>
      </c>
      <c r="AJ486">
        <f>VLOOKUP(C486,Koordinaten!$A:$C,3,FALSE)</f>
        <v>41.894801999999999</v>
      </c>
      <c r="AK486">
        <f>IF(ISBLANK($D486),VLOOKUP(C486,Koordinaten!$A:$C,2,FALSE),VLOOKUP($D486,Koordinaten!$F:$H,2,FALSE))</f>
        <v>14.155048000000001</v>
      </c>
      <c r="AL486">
        <f>IF(ISBLANK($D486),VLOOKUP(C486,Koordinaten!$A:$C,3,FALSE),VLOOKUP($D486,Koordinaten!$F:$H,3,FALSE))</f>
        <v>37.587794000000002</v>
      </c>
      <c r="AM486" t="str">
        <f t="shared" si="808"/>
        <v>41,894802;12,4853384</v>
      </c>
      <c r="AN486" t="str">
        <f t="shared" si="809"/>
        <v>37,587794;14,155048</v>
      </c>
      <c r="AO486">
        <f t="shared" si="812"/>
        <v>2017</v>
      </c>
    </row>
    <row r="487" spans="1:43" x14ac:dyDescent="0.15">
      <c r="A487" s="2" t="s">
        <v>42</v>
      </c>
      <c r="B487" s="2">
        <v>2011</v>
      </c>
      <c r="C487" s="2" t="s">
        <v>22</v>
      </c>
      <c r="D487" s="2" t="s">
        <v>1266</v>
      </c>
      <c r="E487" s="2">
        <v>1</v>
      </c>
      <c r="F487" s="2"/>
      <c r="G487" s="3" t="s">
        <v>126</v>
      </c>
      <c r="H487" s="3" t="s">
        <v>127</v>
      </c>
      <c r="I487" s="3" t="s">
        <v>128</v>
      </c>
      <c r="J487" s="2" t="str">
        <f t="shared" si="810"/>
        <v>-/-/-/-/-</v>
      </c>
      <c r="K487" s="2" t="str">
        <f t="shared" si="811"/>
        <v>-/-/-/-/-</v>
      </c>
      <c r="L487" s="4"/>
      <c r="M487" s="2">
        <v>2017</v>
      </c>
      <c r="N487" s="2" t="str">
        <f t="shared" ref="N487:N550" si="813">CONCATENATE(IF(ISBLANK(U487),"-",U487),"/",IF(ISBLANK(X487),"-",X487),"/",IF(ISBLANK(AA487),"-",AA487),"/",IF(ISBLANK(AD487),"-",AD487))</f>
        <v>-/-/-/-</v>
      </c>
      <c r="O487" s="2" t="s">
        <v>123</v>
      </c>
      <c r="P487" s="2" t="s">
        <v>124</v>
      </c>
      <c r="S487" s="6">
        <f t="shared" si="806"/>
        <v>0</v>
      </c>
      <c r="T487" s="7">
        <f t="shared" si="807"/>
        <v>0</v>
      </c>
      <c r="U487" s="3" t="s">
        <v>243</v>
      </c>
      <c r="X487" t="s">
        <v>243</v>
      </c>
      <c r="AA487" t="s">
        <v>243</v>
      </c>
      <c r="AD487" s="2"/>
      <c r="AI487">
        <f>VLOOKUP(C487,Koordinaten!$A:$C,2,FALSE)</f>
        <v>12.4853384</v>
      </c>
      <c r="AJ487">
        <f>VLOOKUP(C487,Koordinaten!$A:$C,3,FALSE)</f>
        <v>41.894801999999999</v>
      </c>
      <c r="AK487">
        <f>IF(ISBLANK($D487),VLOOKUP(C487,Koordinaten!$A:$C,2,FALSE),VLOOKUP($D487,Koordinaten!$F:$H,2,FALSE))</f>
        <v>14.155048000000001</v>
      </c>
      <c r="AL487">
        <f>IF(ISBLANK($D487),VLOOKUP(C487,Koordinaten!$A:$C,3,FALSE),VLOOKUP($D487,Koordinaten!$F:$H,3,FALSE))</f>
        <v>37.587794000000002</v>
      </c>
      <c r="AM487" t="str">
        <f t="shared" si="808"/>
        <v>41,894802;12,4853384</v>
      </c>
      <c r="AN487" t="str">
        <f t="shared" si="809"/>
        <v>37,587794;14,155048</v>
      </c>
      <c r="AO487">
        <f t="shared" si="812"/>
        <v>9999</v>
      </c>
    </row>
    <row r="488" spans="1:43" x14ac:dyDescent="0.15">
      <c r="A488" s="2" t="s">
        <v>42</v>
      </c>
      <c r="B488" s="22">
        <v>2015</v>
      </c>
      <c r="C488" s="2" t="s">
        <v>22</v>
      </c>
      <c r="D488" s="2" t="s">
        <v>1266</v>
      </c>
      <c r="E488" s="2">
        <v>1</v>
      </c>
      <c r="F488" s="2"/>
      <c r="G488" s="3" t="s">
        <v>129</v>
      </c>
      <c r="H488" s="3" t="s">
        <v>130</v>
      </c>
      <c r="I488" s="3" t="s">
        <v>20</v>
      </c>
      <c r="J488" s="2" t="str">
        <f t="shared" si="810"/>
        <v>-/-/2020/-/-</v>
      </c>
      <c r="K488" s="2" t="str">
        <f t="shared" si="811"/>
        <v>-/-/2025/-/-</v>
      </c>
      <c r="L488" s="4"/>
      <c r="M488" s="2">
        <v>2017</v>
      </c>
      <c r="N488" s="2" t="str">
        <f t="shared" si="813"/>
        <v>-/-/92+/VI92+</v>
      </c>
      <c r="O488" s="2" t="s">
        <v>123</v>
      </c>
      <c r="P488" s="2" t="s">
        <v>124</v>
      </c>
      <c r="S488" s="6">
        <f t="shared" si="806"/>
        <v>0</v>
      </c>
      <c r="T488" s="7">
        <f t="shared" si="807"/>
        <v>0</v>
      </c>
      <c r="U488" s="3" t="s">
        <v>243</v>
      </c>
      <c r="X488" t="s">
        <v>243</v>
      </c>
      <c r="AA488" t="s">
        <v>1086</v>
      </c>
      <c r="AB488">
        <v>2020</v>
      </c>
      <c r="AC488">
        <v>2025</v>
      </c>
      <c r="AD488" s="2" t="s">
        <v>1076</v>
      </c>
      <c r="AI488">
        <f>VLOOKUP(C488,Koordinaten!$A:$C,2,FALSE)</f>
        <v>12.4853384</v>
      </c>
      <c r="AJ488">
        <f>VLOOKUP(C488,Koordinaten!$A:$C,3,FALSE)</f>
        <v>41.894801999999999</v>
      </c>
      <c r="AK488">
        <f>IF(ISBLANK($D488),VLOOKUP(C488,Koordinaten!$A:$C,2,FALSE),VLOOKUP($D488,Koordinaten!$F:$H,2,FALSE))</f>
        <v>14.155048000000001</v>
      </c>
      <c r="AL488">
        <f>IF(ISBLANK($D488),VLOOKUP(C488,Koordinaten!$A:$C,3,FALSE),VLOOKUP($D488,Koordinaten!$F:$H,3,FALSE))</f>
        <v>37.587794000000002</v>
      </c>
      <c r="AM488" t="str">
        <f t="shared" si="808"/>
        <v>41,894802;12,4853384</v>
      </c>
      <c r="AN488" t="str">
        <f t="shared" si="809"/>
        <v>37,587794;14,155048</v>
      </c>
      <c r="AO488">
        <f t="shared" si="812"/>
        <v>2025</v>
      </c>
    </row>
    <row r="489" spans="1:43" x14ac:dyDescent="0.15">
      <c r="A489" s="2" t="s">
        <v>30</v>
      </c>
      <c r="B489" s="22">
        <v>2015</v>
      </c>
      <c r="C489" s="2" t="s">
        <v>22</v>
      </c>
      <c r="D489" s="2" t="s">
        <v>1266</v>
      </c>
      <c r="E489" s="2">
        <v>3</v>
      </c>
      <c r="F489" s="2"/>
      <c r="G489" s="3" t="s">
        <v>131</v>
      </c>
      <c r="H489" s="3" t="s">
        <v>36</v>
      </c>
      <c r="I489" s="3" t="s">
        <v>36</v>
      </c>
      <c r="J489" s="2" t="str">
        <f t="shared" si="810"/>
        <v>-/2017/-/2018/-</v>
      </c>
      <c r="K489" s="2" t="str">
        <f t="shared" si="811"/>
        <v>-/2025/-/2022/-</v>
      </c>
      <c r="L489" s="4"/>
      <c r="M489" s="2">
        <v>2017</v>
      </c>
      <c r="N489" s="2" t="str">
        <f t="shared" si="813"/>
        <v>-/91/-/87,3</v>
      </c>
      <c r="O489" s="2" t="s">
        <v>132</v>
      </c>
      <c r="P489" s="2" t="s">
        <v>124</v>
      </c>
      <c r="S489" s="6">
        <f t="shared" si="806"/>
        <v>0</v>
      </c>
      <c r="T489" s="7">
        <f t="shared" si="807"/>
        <v>0</v>
      </c>
      <c r="U489" s="3" t="s">
        <v>243</v>
      </c>
      <c r="X489">
        <v>91</v>
      </c>
      <c r="Y489">
        <v>2017</v>
      </c>
      <c r="Z489">
        <v>2025</v>
      </c>
      <c r="AA489" t="s">
        <v>243</v>
      </c>
      <c r="AD489" s="2">
        <v>87.3</v>
      </c>
      <c r="AE489">
        <v>2018</v>
      </c>
      <c r="AF489">
        <v>2022</v>
      </c>
      <c r="AI489">
        <f>VLOOKUP(C489,Koordinaten!$A:$C,2,FALSE)</f>
        <v>12.4853384</v>
      </c>
      <c r="AJ489">
        <f>VLOOKUP(C489,Koordinaten!$A:$C,3,FALSE)</f>
        <v>41.894801999999999</v>
      </c>
      <c r="AK489">
        <f>IF(ISBLANK($D489),VLOOKUP(C489,Koordinaten!$A:$C,2,FALSE),VLOOKUP($D489,Koordinaten!$F:$H,2,FALSE))</f>
        <v>14.155048000000001</v>
      </c>
      <c r="AL489">
        <f>IF(ISBLANK($D489),VLOOKUP(C489,Koordinaten!$A:$C,3,FALSE),VLOOKUP($D489,Koordinaten!$F:$H,3,FALSE))</f>
        <v>37.587794000000002</v>
      </c>
      <c r="AM489" t="str">
        <f t="shared" si="808"/>
        <v>41,894802;12,4853384</v>
      </c>
      <c r="AN489" t="str">
        <f t="shared" si="809"/>
        <v>37,587794;14,155048</v>
      </c>
      <c r="AO489">
        <f t="shared" si="812"/>
        <v>2022</v>
      </c>
      <c r="AP489" s="50">
        <v>44065</v>
      </c>
      <c r="AQ489">
        <v>2</v>
      </c>
    </row>
    <row r="490" spans="1:43" x14ac:dyDescent="0.15">
      <c r="A490" s="2" t="s">
        <v>37</v>
      </c>
      <c r="B490" s="22">
        <v>2011</v>
      </c>
      <c r="C490" s="2" t="s">
        <v>22</v>
      </c>
      <c r="D490" s="2" t="s">
        <v>1266</v>
      </c>
      <c r="E490" s="2">
        <v>1</v>
      </c>
      <c r="F490" s="2"/>
      <c r="G490" s="3" t="s">
        <v>133</v>
      </c>
      <c r="H490" s="3" t="s">
        <v>134</v>
      </c>
      <c r="I490" s="3" t="s">
        <v>135</v>
      </c>
      <c r="J490" s="2" t="str">
        <f t="shared" si="810"/>
        <v>-/-/-/-/-</v>
      </c>
      <c r="K490" s="2" t="str">
        <f t="shared" si="811"/>
        <v>-/-/-/-/-</v>
      </c>
      <c r="L490" s="4"/>
      <c r="M490" s="2">
        <v>2017</v>
      </c>
      <c r="N490" s="2" t="str">
        <f t="shared" si="813"/>
        <v>-/-/-/-</v>
      </c>
      <c r="O490" s="2" t="s">
        <v>136</v>
      </c>
      <c r="P490" s="2" t="s">
        <v>124</v>
      </c>
      <c r="S490" s="6">
        <f t="shared" si="806"/>
        <v>0</v>
      </c>
      <c r="T490" s="7">
        <f t="shared" si="807"/>
        <v>0</v>
      </c>
      <c r="U490" s="3" t="s">
        <v>243</v>
      </c>
      <c r="X490" t="s">
        <v>243</v>
      </c>
      <c r="AA490" t="s">
        <v>243</v>
      </c>
      <c r="AD490" s="2"/>
      <c r="AI490">
        <f>VLOOKUP(C490,Koordinaten!$A:$C,2,FALSE)</f>
        <v>12.4853384</v>
      </c>
      <c r="AJ490">
        <f>VLOOKUP(C490,Koordinaten!$A:$C,3,FALSE)</f>
        <v>41.894801999999999</v>
      </c>
      <c r="AK490">
        <f>IF(ISBLANK($D490),VLOOKUP(C490,Koordinaten!$A:$C,2,FALSE),VLOOKUP($D490,Koordinaten!$F:$H,2,FALSE))</f>
        <v>14.155048000000001</v>
      </c>
      <c r="AL490">
        <f>IF(ISBLANK($D490),VLOOKUP(C490,Koordinaten!$A:$C,3,FALSE),VLOOKUP($D490,Koordinaten!$F:$H,3,FALSE))</f>
        <v>37.587794000000002</v>
      </c>
      <c r="AM490" t="str">
        <f t="shared" si="808"/>
        <v>41,894802;12,4853384</v>
      </c>
      <c r="AN490" t="str">
        <f t="shared" si="809"/>
        <v>37,587794;14,155048</v>
      </c>
      <c r="AO490">
        <f t="shared" si="812"/>
        <v>9999</v>
      </c>
    </row>
    <row r="491" spans="1:43" x14ac:dyDescent="0.15">
      <c r="A491" s="2" t="s">
        <v>37</v>
      </c>
      <c r="B491" s="22">
        <v>2011</v>
      </c>
      <c r="C491" s="2" t="s">
        <v>22</v>
      </c>
      <c r="D491" s="2" t="s">
        <v>1266</v>
      </c>
      <c r="E491" s="2">
        <v>1</v>
      </c>
      <c r="F491" s="2"/>
      <c r="G491" s="3" t="s">
        <v>137</v>
      </c>
      <c r="H491" s="3" t="s">
        <v>134</v>
      </c>
      <c r="I491" s="3" t="s">
        <v>135</v>
      </c>
      <c r="J491" s="2" t="str">
        <f t="shared" si="810"/>
        <v>-/-/2017/-/-</v>
      </c>
      <c r="K491" s="2" t="str">
        <f t="shared" si="811"/>
        <v>-/-/2023/-/-</v>
      </c>
      <c r="L491" s="4"/>
      <c r="M491" s="2">
        <v>2017</v>
      </c>
      <c r="N491" s="2" t="str">
        <f t="shared" si="813"/>
        <v>-/-/93/-</v>
      </c>
      <c r="O491" s="2" t="s">
        <v>136</v>
      </c>
      <c r="P491" s="2" t="s">
        <v>124</v>
      </c>
      <c r="S491" s="6">
        <f t="shared" si="806"/>
        <v>0</v>
      </c>
      <c r="T491" s="7">
        <f t="shared" si="807"/>
        <v>0</v>
      </c>
      <c r="U491" s="3" t="s">
        <v>243</v>
      </c>
      <c r="X491" t="s">
        <v>243</v>
      </c>
      <c r="AA491">
        <v>93</v>
      </c>
      <c r="AB491">
        <v>2017</v>
      </c>
      <c r="AC491">
        <v>2023</v>
      </c>
      <c r="AD491" s="2"/>
      <c r="AI491">
        <f>VLOOKUP(C491,Koordinaten!$A:$C,2,FALSE)</f>
        <v>12.4853384</v>
      </c>
      <c r="AJ491">
        <f>VLOOKUP(C491,Koordinaten!$A:$C,3,FALSE)</f>
        <v>41.894801999999999</v>
      </c>
      <c r="AK491">
        <f>IF(ISBLANK($D491),VLOOKUP(C491,Koordinaten!$A:$C,2,FALSE),VLOOKUP($D491,Koordinaten!$F:$H,2,FALSE))</f>
        <v>14.155048000000001</v>
      </c>
      <c r="AL491">
        <f>IF(ISBLANK($D491),VLOOKUP(C491,Koordinaten!$A:$C,3,FALSE),VLOOKUP($D491,Koordinaten!$F:$H,3,FALSE))</f>
        <v>37.587794000000002</v>
      </c>
      <c r="AM491" t="str">
        <f t="shared" si="808"/>
        <v>41,894802;12,4853384</v>
      </c>
      <c r="AN491" t="str">
        <f t="shared" si="809"/>
        <v>37,587794;14,155048</v>
      </c>
      <c r="AO491">
        <f t="shared" si="812"/>
        <v>2023</v>
      </c>
    </row>
    <row r="492" spans="1:43" x14ac:dyDescent="0.15">
      <c r="A492" s="2" t="s">
        <v>37</v>
      </c>
      <c r="B492" s="22">
        <v>2016</v>
      </c>
      <c r="C492" s="2" t="s">
        <v>22</v>
      </c>
      <c r="D492" s="2" t="s">
        <v>1266</v>
      </c>
      <c r="E492" s="2">
        <v>1</v>
      </c>
      <c r="F492" s="2"/>
      <c r="G492" s="3" t="s">
        <v>268</v>
      </c>
      <c r="H492" s="3" t="s">
        <v>134</v>
      </c>
      <c r="I492" s="3" t="s">
        <v>135</v>
      </c>
      <c r="J492" s="2" t="str">
        <f t="shared" si="810"/>
        <v>-/-/-/-/-</v>
      </c>
      <c r="K492" s="2" t="str">
        <f t="shared" si="811"/>
        <v>-/-/-/-/-</v>
      </c>
      <c r="L492" s="4"/>
      <c r="M492" s="2">
        <v>2017</v>
      </c>
      <c r="N492" s="2" t="str">
        <f t="shared" si="813"/>
        <v>-/-/-/-</v>
      </c>
      <c r="O492" s="2" t="s">
        <v>136</v>
      </c>
      <c r="P492" s="2" t="s">
        <v>124</v>
      </c>
      <c r="S492" s="6">
        <f t="shared" si="806"/>
        <v>0</v>
      </c>
      <c r="T492" s="7">
        <f t="shared" si="807"/>
        <v>0</v>
      </c>
      <c r="U492" s="3" t="s">
        <v>243</v>
      </c>
      <c r="X492" t="s">
        <v>243</v>
      </c>
      <c r="AA492" t="s">
        <v>243</v>
      </c>
      <c r="AD492" s="2"/>
      <c r="AI492">
        <f>VLOOKUP(C492,Koordinaten!$A:$C,2,FALSE)</f>
        <v>12.4853384</v>
      </c>
      <c r="AJ492">
        <f>VLOOKUP(C492,Koordinaten!$A:$C,3,FALSE)</f>
        <v>41.894801999999999</v>
      </c>
      <c r="AK492">
        <f>IF(ISBLANK($D492),VLOOKUP(C492,Koordinaten!$A:$C,2,FALSE),VLOOKUP($D492,Koordinaten!$F:$H,2,FALSE))</f>
        <v>14.155048000000001</v>
      </c>
      <c r="AL492">
        <f>IF(ISBLANK($D492),VLOOKUP(C492,Koordinaten!$A:$C,3,FALSE),VLOOKUP($D492,Koordinaten!$F:$H,3,FALSE))</f>
        <v>37.587794000000002</v>
      </c>
      <c r="AM492" t="str">
        <f t="shared" si="808"/>
        <v>41,894802;12,4853384</v>
      </c>
      <c r="AN492" t="str">
        <f t="shared" si="809"/>
        <v>37,587794;14,155048</v>
      </c>
      <c r="AO492">
        <f t="shared" si="812"/>
        <v>9999</v>
      </c>
    </row>
    <row r="493" spans="1:43" x14ac:dyDescent="0.15">
      <c r="A493" s="2" t="s">
        <v>30</v>
      </c>
      <c r="B493" s="22">
        <v>2014</v>
      </c>
      <c r="C493" s="2" t="s">
        <v>22</v>
      </c>
      <c r="D493" s="2" t="s">
        <v>1266</v>
      </c>
      <c r="E493" s="2">
        <v>2</v>
      </c>
      <c r="F493" s="2"/>
      <c r="G493" s="3" t="s">
        <v>138</v>
      </c>
      <c r="H493" s="3" t="s">
        <v>139</v>
      </c>
      <c r="I493" s="3" t="s">
        <v>140</v>
      </c>
      <c r="J493" s="2" t="str">
        <f t="shared" si="810"/>
        <v>-/-/2015/-/-</v>
      </c>
      <c r="K493" s="2" t="str">
        <f t="shared" si="811"/>
        <v>-/-/2018/-/-</v>
      </c>
      <c r="L493" s="4"/>
      <c r="M493" s="2">
        <v>2017</v>
      </c>
      <c r="N493" s="2" t="str">
        <f t="shared" si="813"/>
        <v>-/-/90/CT88,5</v>
      </c>
      <c r="O493" s="2" t="s">
        <v>138</v>
      </c>
      <c r="P493" s="2" t="s">
        <v>124</v>
      </c>
      <c r="S493" s="6">
        <f t="shared" si="806"/>
        <v>0</v>
      </c>
      <c r="T493" s="7">
        <f t="shared" si="807"/>
        <v>0</v>
      </c>
      <c r="U493" s="3" t="s">
        <v>243</v>
      </c>
      <c r="X493" t="s">
        <v>243</v>
      </c>
      <c r="AA493">
        <v>90</v>
      </c>
      <c r="AB493">
        <v>2015</v>
      </c>
      <c r="AC493">
        <v>2018</v>
      </c>
      <c r="AD493" s="2" t="s">
        <v>1021</v>
      </c>
      <c r="AI493">
        <f>VLOOKUP(C493,Koordinaten!$A:$C,2,FALSE)</f>
        <v>12.4853384</v>
      </c>
      <c r="AJ493">
        <f>VLOOKUP(C493,Koordinaten!$A:$C,3,FALSE)</f>
        <v>41.894801999999999</v>
      </c>
      <c r="AK493">
        <f>IF(ISBLANK($D493),VLOOKUP(C493,Koordinaten!$A:$C,2,FALSE),VLOOKUP($D493,Koordinaten!$F:$H,2,FALSE))</f>
        <v>14.155048000000001</v>
      </c>
      <c r="AL493">
        <f>IF(ISBLANK($D493),VLOOKUP(C493,Koordinaten!$A:$C,3,FALSE),VLOOKUP($D493,Koordinaten!$F:$H,3,FALSE))</f>
        <v>37.587794000000002</v>
      </c>
      <c r="AM493" t="str">
        <f t="shared" si="808"/>
        <v>41,894802;12,4853384</v>
      </c>
      <c r="AN493" t="str">
        <f t="shared" si="809"/>
        <v>37,587794;14,155048</v>
      </c>
      <c r="AO493">
        <f t="shared" si="812"/>
        <v>2018</v>
      </c>
    </row>
    <row r="494" spans="1:43" x14ac:dyDescent="0.15">
      <c r="A494" s="2" t="s">
        <v>30</v>
      </c>
      <c r="B494" s="22">
        <v>2014</v>
      </c>
      <c r="C494" s="2" t="s">
        <v>22</v>
      </c>
      <c r="D494" s="2" t="s">
        <v>1266</v>
      </c>
      <c r="E494" s="2">
        <v>3</v>
      </c>
      <c r="F494" s="2"/>
      <c r="G494" s="3" t="s">
        <v>138</v>
      </c>
      <c r="H494" s="3" t="s">
        <v>141</v>
      </c>
      <c r="I494" s="3" t="s">
        <v>140</v>
      </c>
      <c r="J494" s="2" t="str">
        <f t="shared" si="810"/>
        <v>2017/-/2019/-/-</v>
      </c>
      <c r="K494" s="2" t="str">
        <f t="shared" si="811"/>
        <v>2024/-/2024/-/-</v>
      </c>
      <c r="L494" s="4"/>
      <c r="M494" s="2">
        <v>2017</v>
      </c>
      <c r="N494" s="2" t="str">
        <f t="shared" si="813"/>
        <v>93+/-/90/VI90</v>
      </c>
      <c r="O494" s="2" t="s">
        <v>138</v>
      </c>
      <c r="P494" s="2" t="s">
        <v>124</v>
      </c>
      <c r="S494" s="6">
        <f t="shared" si="806"/>
        <v>0</v>
      </c>
      <c r="T494" s="7">
        <f t="shared" si="807"/>
        <v>0</v>
      </c>
      <c r="U494" s="3" t="s">
        <v>1087</v>
      </c>
      <c r="V494">
        <v>2017</v>
      </c>
      <c r="W494">
        <v>2024</v>
      </c>
      <c r="X494" t="s">
        <v>243</v>
      </c>
      <c r="AA494">
        <v>90</v>
      </c>
      <c r="AB494">
        <v>2019</v>
      </c>
      <c r="AC494">
        <v>2024</v>
      </c>
      <c r="AD494" s="2" t="s">
        <v>1077</v>
      </c>
      <c r="AI494">
        <f>VLOOKUP(C494,Koordinaten!$A:$C,2,FALSE)</f>
        <v>12.4853384</v>
      </c>
      <c r="AJ494">
        <f>VLOOKUP(C494,Koordinaten!$A:$C,3,FALSE)</f>
        <v>41.894801999999999</v>
      </c>
      <c r="AK494">
        <f>IF(ISBLANK($D494),VLOOKUP(C494,Koordinaten!$A:$C,2,FALSE),VLOOKUP($D494,Koordinaten!$F:$H,2,FALSE))</f>
        <v>14.155048000000001</v>
      </c>
      <c r="AL494">
        <f>IF(ISBLANK($D494),VLOOKUP(C494,Koordinaten!$A:$C,3,FALSE),VLOOKUP($D494,Koordinaten!$F:$H,3,FALSE))</f>
        <v>37.587794000000002</v>
      </c>
      <c r="AM494" t="str">
        <f t="shared" si="808"/>
        <v>41,894802;12,4853384</v>
      </c>
      <c r="AN494" t="str">
        <f t="shared" si="809"/>
        <v>37,587794;14,155048</v>
      </c>
      <c r="AO494">
        <f t="shared" si="812"/>
        <v>2024</v>
      </c>
    </row>
    <row r="495" spans="1:43" x14ac:dyDescent="0.15">
      <c r="A495" s="2" t="s">
        <v>34</v>
      </c>
      <c r="B495" s="2">
        <v>2013</v>
      </c>
      <c r="C495" s="2" t="s">
        <v>22</v>
      </c>
      <c r="D495" s="2" t="s">
        <v>1266</v>
      </c>
      <c r="E495" s="2">
        <v>3</v>
      </c>
      <c r="F495" s="2"/>
      <c r="G495" s="3" t="s">
        <v>138</v>
      </c>
      <c r="H495" s="3" t="s">
        <v>142</v>
      </c>
      <c r="I495" s="3" t="s">
        <v>20</v>
      </c>
      <c r="J495" s="2" t="str">
        <f t="shared" si="810"/>
        <v>-/-/-/-/-</v>
      </c>
      <c r="K495" s="2" t="str">
        <f t="shared" si="811"/>
        <v>-/-/-/-/-</v>
      </c>
      <c r="L495" s="4"/>
      <c r="M495" s="2">
        <v>2017</v>
      </c>
      <c r="N495" s="2" t="str">
        <f t="shared" si="813"/>
        <v>-/-/-/-</v>
      </c>
      <c r="O495" s="2" t="s">
        <v>138</v>
      </c>
      <c r="P495" s="2" t="s">
        <v>124</v>
      </c>
      <c r="S495" s="6">
        <f t="shared" si="806"/>
        <v>0</v>
      </c>
      <c r="T495" s="7">
        <f t="shared" si="807"/>
        <v>0</v>
      </c>
      <c r="U495" s="3" t="s">
        <v>243</v>
      </c>
      <c r="X495" t="s">
        <v>243</v>
      </c>
      <c r="AA495" t="s">
        <v>243</v>
      </c>
      <c r="AD495" s="2"/>
      <c r="AI495">
        <f>VLOOKUP(C495,Koordinaten!$A:$C,2,FALSE)</f>
        <v>12.4853384</v>
      </c>
      <c r="AJ495">
        <f>VLOOKUP(C495,Koordinaten!$A:$C,3,FALSE)</f>
        <v>41.894801999999999</v>
      </c>
      <c r="AK495">
        <f>IF(ISBLANK($D495),VLOOKUP(C495,Koordinaten!$A:$C,2,FALSE),VLOOKUP($D495,Koordinaten!$F:$H,2,FALSE))</f>
        <v>14.155048000000001</v>
      </c>
      <c r="AL495">
        <f>IF(ISBLANK($D495),VLOOKUP(C495,Koordinaten!$A:$C,3,FALSE),VLOOKUP($D495,Koordinaten!$F:$H,3,FALSE))</f>
        <v>37.587794000000002</v>
      </c>
      <c r="AM495" t="str">
        <f t="shared" si="808"/>
        <v>41,894802;12,4853384</v>
      </c>
      <c r="AN495" t="str">
        <f t="shared" si="809"/>
        <v>37,587794;14,155048</v>
      </c>
      <c r="AO495">
        <f t="shared" si="812"/>
        <v>9999</v>
      </c>
    </row>
    <row r="496" spans="1:43" x14ac:dyDescent="0.15">
      <c r="A496" s="2" t="s">
        <v>42</v>
      </c>
      <c r="B496" s="22">
        <v>2015</v>
      </c>
      <c r="C496" s="2" t="s">
        <v>22</v>
      </c>
      <c r="D496" s="2" t="s">
        <v>1266</v>
      </c>
      <c r="E496" s="2">
        <v>2</v>
      </c>
      <c r="F496" s="2">
        <v>2</v>
      </c>
      <c r="G496" s="3" t="s">
        <v>138</v>
      </c>
      <c r="H496" s="3" t="s">
        <v>1078</v>
      </c>
      <c r="I496" s="3" t="s">
        <v>20</v>
      </c>
      <c r="J496" s="2" t="str">
        <f t="shared" si="810"/>
        <v>2018/-/-/2019/-</v>
      </c>
      <c r="K496" s="2" t="str">
        <f t="shared" si="811"/>
        <v>2026/-/-/2030/-</v>
      </c>
      <c r="L496" s="4"/>
      <c r="M496" s="2">
        <v>2017</v>
      </c>
      <c r="N496" s="2" t="str">
        <f t="shared" si="813"/>
        <v>91/-/-/91,4</v>
      </c>
      <c r="O496" s="2" t="s">
        <v>138</v>
      </c>
      <c r="P496" s="2" t="s">
        <v>124</v>
      </c>
      <c r="S496" s="6">
        <f t="shared" si="806"/>
        <v>0</v>
      </c>
      <c r="T496" s="7">
        <f t="shared" si="807"/>
        <v>0</v>
      </c>
      <c r="U496" s="3">
        <v>91</v>
      </c>
      <c r="V496">
        <v>2018</v>
      </c>
      <c r="W496">
        <v>2026</v>
      </c>
      <c r="X496" t="s">
        <v>243</v>
      </c>
      <c r="AA496" t="s">
        <v>243</v>
      </c>
      <c r="AD496" s="2">
        <v>91.4</v>
      </c>
      <c r="AE496">
        <v>2019</v>
      </c>
      <c r="AF496">
        <v>2030</v>
      </c>
      <c r="AI496">
        <f>VLOOKUP(C496,Koordinaten!$A:$C,2,FALSE)</f>
        <v>12.4853384</v>
      </c>
      <c r="AJ496">
        <f>VLOOKUP(C496,Koordinaten!$A:$C,3,FALSE)</f>
        <v>41.894801999999999</v>
      </c>
      <c r="AK496">
        <f>IF(ISBLANK($D496),VLOOKUP(C496,Koordinaten!$A:$C,2,FALSE),VLOOKUP($D496,Koordinaten!$F:$H,2,FALSE))</f>
        <v>14.155048000000001</v>
      </c>
      <c r="AL496">
        <f>IF(ISBLANK($D496),VLOOKUP(C496,Koordinaten!$A:$C,3,FALSE),VLOOKUP($D496,Koordinaten!$F:$H,3,FALSE))</f>
        <v>37.587794000000002</v>
      </c>
      <c r="AM496" t="str">
        <f t="shared" si="808"/>
        <v>41,894802;12,4853384</v>
      </c>
      <c r="AN496" t="str">
        <f t="shared" si="809"/>
        <v>37,587794;14,155048</v>
      </c>
      <c r="AO496">
        <f t="shared" si="812"/>
        <v>2026</v>
      </c>
      <c r="AP496" s="50">
        <v>44066</v>
      </c>
      <c r="AQ496">
        <v>10</v>
      </c>
    </row>
    <row r="497" spans="1:43" x14ac:dyDescent="0.15">
      <c r="A497" s="2" t="s">
        <v>42</v>
      </c>
      <c r="B497" s="22">
        <v>2014</v>
      </c>
      <c r="C497" s="2" t="s">
        <v>22</v>
      </c>
      <c r="D497" s="2" t="s">
        <v>1266</v>
      </c>
      <c r="E497" s="2">
        <v>4</v>
      </c>
      <c r="F497" s="2">
        <v>2</v>
      </c>
      <c r="G497" s="3" t="s">
        <v>138</v>
      </c>
      <c r="H497" s="3" t="s">
        <v>1078</v>
      </c>
      <c r="I497" s="3" t="s">
        <v>20</v>
      </c>
      <c r="J497" s="2" t="str">
        <f t="shared" si="810"/>
        <v>2017/-/2020/2020/-</v>
      </c>
      <c r="K497" s="2" t="str">
        <f t="shared" si="811"/>
        <v>2028/-/2028/2030/-</v>
      </c>
      <c r="L497" s="4"/>
      <c r="M497" s="2">
        <v>2017</v>
      </c>
      <c r="N497" s="2" t="str">
        <f t="shared" si="813"/>
        <v>92+/-/94/91,5</v>
      </c>
      <c r="O497" s="2" t="s">
        <v>138</v>
      </c>
      <c r="P497" s="2" t="s">
        <v>124</v>
      </c>
      <c r="S497" s="6">
        <f t="shared" si="806"/>
        <v>0</v>
      </c>
      <c r="T497" s="7">
        <f t="shared" si="807"/>
        <v>0</v>
      </c>
      <c r="U497" s="3" t="s">
        <v>1086</v>
      </c>
      <c r="V497">
        <v>2017</v>
      </c>
      <c r="W497">
        <v>2028</v>
      </c>
      <c r="X497" t="s">
        <v>243</v>
      </c>
      <c r="AA497">
        <v>94</v>
      </c>
      <c r="AB497">
        <v>2020</v>
      </c>
      <c r="AC497">
        <v>2028</v>
      </c>
      <c r="AD497" s="2">
        <v>91.5</v>
      </c>
      <c r="AE497">
        <v>2020</v>
      </c>
      <c r="AF497">
        <v>2030</v>
      </c>
      <c r="AI497">
        <f>VLOOKUP(C497,Koordinaten!$A:$C,2,FALSE)</f>
        <v>12.4853384</v>
      </c>
      <c r="AJ497">
        <f>VLOOKUP(C497,Koordinaten!$A:$C,3,FALSE)</f>
        <v>41.894801999999999</v>
      </c>
      <c r="AK497">
        <f>IF(ISBLANK($D497),VLOOKUP(C497,Koordinaten!$A:$C,2,FALSE),VLOOKUP($D497,Koordinaten!$F:$H,2,FALSE))</f>
        <v>14.155048000000001</v>
      </c>
      <c r="AL497">
        <f>IF(ISBLANK($D497),VLOOKUP(C497,Koordinaten!$A:$C,3,FALSE),VLOOKUP($D497,Koordinaten!$F:$H,3,FALSE))</f>
        <v>37.587794000000002</v>
      </c>
      <c r="AM497" t="str">
        <f t="shared" si="808"/>
        <v>41,894802;12,4853384</v>
      </c>
      <c r="AN497" t="str">
        <f t="shared" si="809"/>
        <v>37,587794;14,155048</v>
      </c>
      <c r="AO497">
        <f t="shared" si="812"/>
        <v>2028</v>
      </c>
      <c r="AP497" s="50">
        <v>44066</v>
      </c>
      <c r="AQ497">
        <v>10</v>
      </c>
    </row>
    <row r="498" spans="1:43" x14ac:dyDescent="0.15">
      <c r="A498" s="2" t="s">
        <v>16</v>
      </c>
      <c r="B498" s="22">
        <v>2011</v>
      </c>
      <c r="C498" s="2" t="s">
        <v>22</v>
      </c>
      <c r="D498" s="2" t="s">
        <v>1266</v>
      </c>
      <c r="E498" s="2">
        <v>1</v>
      </c>
      <c r="F498" s="2"/>
      <c r="G498" s="3" t="s">
        <v>143</v>
      </c>
      <c r="H498" s="3" t="s">
        <v>144</v>
      </c>
      <c r="I498" s="3" t="s">
        <v>128</v>
      </c>
      <c r="J498" s="2" t="str">
        <f t="shared" si="810"/>
        <v>2016/-/2016/-/-</v>
      </c>
      <c r="K498" s="2" t="str">
        <f t="shared" si="811"/>
        <v>2024/-/2020/-/-</v>
      </c>
      <c r="L498" s="4"/>
      <c r="M498" s="2">
        <v>2017</v>
      </c>
      <c r="N498" s="2" t="str">
        <f t="shared" si="813"/>
        <v>93/-/90+/VI90+</v>
      </c>
      <c r="O498" s="2" t="s">
        <v>143</v>
      </c>
      <c r="P498" s="2" t="s">
        <v>124</v>
      </c>
      <c r="S498" s="6">
        <f t="shared" si="806"/>
        <v>0</v>
      </c>
      <c r="T498" s="7">
        <f t="shared" si="807"/>
        <v>0</v>
      </c>
      <c r="U498" s="3">
        <v>93</v>
      </c>
      <c r="V498">
        <v>2016</v>
      </c>
      <c r="W498">
        <v>2024</v>
      </c>
      <c r="X498" t="s">
        <v>243</v>
      </c>
      <c r="AA498" t="s">
        <v>1089</v>
      </c>
      <c r="AB498">
        <v>2016</v>
      </c>
      <c r="AC498">
        <v>2020</v>
      </c>
      <c r="AD498" s="2" t="s">
        <v>1188</v>
      </c>
      <c r="AI498">
        <f>VLOOKUP(C498,Koordinaten!$A:$C,2,FALSE)</f>
        <v>12.4853384</v>
      </c>
      <c r="AJ498">
        <f>VLOOKUP(C498,Koordinaten!$A:$C,3,FALSE)</f>
        <v>41.894801999999999</v>
      </c>
      <c r="AK498">
        <f>IF(ISBLANK($D498),VLOOKUP(C498,Koordinaten!$A:$C,2,FALSE),VLOOKUP($D498,Koordinaten!$F:$H,2,FALSE))</f>
        <v>14.155048000000001</v>
      </c>
      <c r="AL498">
        <f>IF(ISBLANK($D498),VLOOKUP(C498,Koordinaten!$A:$C,3,FALSE),VLOOKUP($D498,Koordinaten!$F:$H,3,FALSE))</f>
        <v>37.587794000000002</v>
      </c>
      <c r="AM498" t="str">
        <f t="shared" si="808"/>
        <v>41,894802;12,4853384</v>
      </c>
      <c r="AN498" t="str">
        <f t="shared" si="809"/>
        <v>37,587794;14,155048</v>
      </c>
      <c r="AO498">
        <f t="shared" si="812"/>
        <v>2020</v>
      </c>
    </row>
    <row r="499" spans="1:43" x14ac:dyDescent="0.15">
      <c r="A499" s="2" t="s">
        <v>42</v>
      </c>
      <c r="B499" s="22">
        <v>2011</v>
      </c>
      <c r="C499" s="2" t="s">
        <v>22</v>
      </c>
      <c r="D499" s="2" t="s">
        <v>1266</v>
      </c>
      <c r="E499" s="2">
        <v>3</v>
      </c>
      <c r="F499" s="2"/>
      <c r="G499" s="3" t="s">
        <v>143</v>
      </c>
      <c r="H499" s="3" t="s">
        <v>1080</v>
      </c>
      <c r="I499" s="3" t="s">
        <v>128</v>
      </c>
      <c r="J499" s="2" t="str">
        <f t="shared" si="810"/>
        <v>2016/-/2017/-/-</v>
      </c>
      <c r="K499" s="2" t="str">
        <f t="shared" si="811"/>
        <v>2024/-/2026/-/-</v>
      </c>
      <c r="L499" s="4"/>
      <c r="M499" s="2">
        <v>2017</v>
      </c>
      <c r="N499" s="2" t="str">
        <f t="shared" si="813"/>
        <v>91/-/94/-</v>
      </c>
      <c r="O499" s="2" t="s">
        <v>143</v>
      </c>
      <c r="P499" s="2" t="s">
        <v>124</v>
      </c>
      <c r="S499" s="6">
        <f t="shared" si="806"/>
        <v>0</v>
      </c>
      <c r="T499" s="7">
        <f t="shared" si="807"/>
        <v>0</v>
      </c>
      <c r="U499" s="3">
        <v>91</v>
      </c>
      <c r="V499">
        <v>2016</v>
      </c>
      <c r="W499">
        <v>2024</v>
      </c>
      <c r="X499" t="s">
        <v>243</v>
      </c>
      <c r="AA499">
        <v>94</v>
      </c>
      <c r="AB499">
        <v>2017</v>
      </c>
      <c r="AC499">
        <v>2026</v>
      </c>
      <c r="AD499" s="2" t="s">
        <v>243</v>
      </c>
      <c r="AI499">
        <f>VLOOKUP(C499,Koordinaten!$A:$C,2,FALSE)</f>
        <v>12.4853384</v>
      </c>
      <c r="AJ499">
        <f>VLOOKUP(C499,Koordinaten!$A:$C,3,FALSE)</f>
        <v>41.894801999999999</v>
      </c>
      <c r="AK499">
        <f>IF(ISBLANK($D499),VLOOKUP(C499,Koordinaten!$A:$C,2,FALSE),VLOOKUP($D499,Koordinaten!$F:$H,2,FALSE))</f>
        <v>14.155048000000001</v>
      </c>
      <c r="AL499">
        <f>IF(ISBLANK($D499),VLOOKUP(C499,Koordinaten!$A:$C,3,FALSE),VLOOKUP($D499,Koordinaten!$F:$H,3,FALSE))</f>
        <v>37.587794000000002</v>
      </c>
      <c r="AM499" t="str">
        <f t="shared" si="808"/>
        <v>41,894802;12,4853384</v>
      </c>
      <c r="AN499" t="str">
        <f t="shared" si="809"/>
        <v>37,587794;14,155048</v>
      </c>
      <c r="AO499">
        <f t="shared" si="812"/>
        <v>2024</v>
      </c>
    </row>
    <row r="500" spans="1:43" x14ac:dyDescent="0.15">
      <c r="A500" s="2" t="s">
        <v>42</v>
      </c>
      <c r="B500" s="22">
        <v>2011</v>
      </c>
      <c r="C500" s="2" t="s">
        <v>22</v>
      </c>
      <c r="D500" s="2" t="s">
        <v>1266</v>
      </c>
      <c r="E500" s="2">
        <v>6</v>
      </c>
      <c r="F500" s="2"/>
      <c r="G500" s="3" t="s">
        <v>143</v>
      </c>
      <c r="H500" s="3" t="s">
        <v>145</v>
      </c>
      <c r="I500" s="3" t="s">
        <v>128</v>
      </c>
      <c r="J500" s="2" t="str">
        <f t="shared" si="810"/>
        <v>2016/-/2017/-/-</v>
      </c>
      <c r="K500" s="2" t="str">
        <f t="shared" si="811"/>
        <v>2019/-/2024/-/-</v>
      </c>
      <c r="L500" s="4"/>
      <c r="M500" s="2">
        <v>2017</v>
      </c>
      <c r="N500" s="2" t="str">
        <f t="shared" si="813"/>
        <v>87?/-/94+/CT94,VI94+</v>
      </c>
      <c r="O500" s="2" t="s">
        <v>143</v>
      </c>
      <c r="P500" s="2" t="s">
        <v>124</v>
      </c>
      <c r="S500" s="6">
        <f t="shared" si="806"/>
        <v>0</v>
      </c>
      <c r="T500" s="7">
        <f t="shared" si="807"/>
        <v>0</v>
      </c>
      <c r="U500" s="3" t="s">
        <v>1101</v>
      </c>
      <c r="V500">
        <v>2016</v>
      </c>
      <c r="W500">
        <v>2019</v>
      </c>
      <c r="X500" t="s">
        <v>243</v>
      </c>
      <c r="AA500" t="s">
        <v>1094</v>
      </c>
      <c r="AB500">
        <v>2017</v>
      </c>
      <c r="AC500">
        <v>2024</v>
      </c>
      <c r="AD500" s="2" t="s">
        <v>1079</v>
      </c>
      <c r="AI500">
        <f>VLOOKUP(C500,Koordinaten!$A:$C,2,FALSE)</f>
        <v>12.4853384</v>
      </c>
      <c r="AJ500">
        <f>VLOOKUP(C500,Koordinaten!$A:$C,3,FALSE)</f>
        <v>41.894801999999999</v>
      </c>
      <c r="AK500">
        <f>IF(ISBLANK($D500),VLOOKUP(C500,Koordinaten!$A:$C,2,FALSE),VLOOKUP($D500,Koordinaten!$F:$H,2,FALSE))</f>
        <v>14.155048000000001</v>
      </c>
      <c r="AL500">
        <f>IF(ISBLANK($D500),VLOOKUP(C500,Koordinaten!$A:$C,3,FALSE),VLOOKUP($D500,Koordinaten!$F:$H,3,FALSE))</f>
        <v>37.587794000000002</v>
      </c>
      <c r="AM500" t="str">
        <f t="shared" si="808"/>
        <v>41,894802;12,4853384</v>
      </c>
      <c r="AN500" t="str">
        <f t="shared" si="809"/>
        <v>37,587794;14,155048</v>
      </c>
      <c r="AO500">
        <f t="shared" si="812"/>
        <v>2019</v>
      </c>
      <c r="AP500" s="50">
        <v>44066</v>
      </c>
      <c r="AQ500">
        <v>14</v>
      </c>
    </row>
    <row r="501" spans="1:43" x14ac:dyDescent="0.15">
      <c r="A501" s="2" t="s">
        <v>42</v>
      </c>
      <c r="B501" s="22">
        <v>2013</v>
      </c>
      <c r="C501" s="2" t="s">
        <v>22</v>
      </c>
      <c r="D501" s="2" t="s">
        <v>1266</v>
      </c>
      <c r="E501" s="2">
        <v>1</v>
      </c>
      <c r="F501" s="2">
        <v>1</v>
      </c>
      <c r="G501" s="3" t="s">
        <v>143</v>
      </c>
      <c r="H501" s="3" t="s">
        <v>146</v>
      </c>
      <c r="I501" s="3" t="s">
        <v>72</v>
      </c>
      <c r="J501" s="2" t="str">
        <f t="shared" si="810"/>
        <v>2017/-/2016/-/-</v>
      </c>
      <c r="K501" s="2" t="str">
        <f t="shared" si="811"/>
        <v>2022/-/2019/-/-</v>
      </c>
      <c r="L501" s="4"/>
      <c r="M501" s="2">
        <v>2017</v>
      </c>
      <c r="N501" s="2" t="str">
        <f t="shared" si="813"/>
        <v>89/-/88+/-</v>
      </c>
      <c r="O501" s="2" t="s">
        <v>143</v>
      </c>
      <c r="P501" s="2" t="s">
        <v>124</v>
      </c>
      <c r="S501" s="6">
        <f t="shared" si="806"/>
        <v>0</v>
      </c>
      <c r="T501" s="7">
        <f t="shared" si="807"/>
        <v>0</v>
      </c>
      <c r="U501" s="3">
        <v>89</v>
      </c>
      <c r="V501">
        <v>2017</v>
      </c>
      <c r="W501">
        <v>2022</v>
      </c>
      <c r="X501" t="s">
        <v>243</v>
      </c>
      <c r="AA501" t="s">
        <v>1109</v>
      </c>
      <c r="AB501">
        <v>2016</v>
      </c>
      <c r="AC501">
        <v>2019</v>
      </c>
      <c r="AD501" s="2"/>
      <c r="AI501">
        <f>VLOOKUP(C501,Koordinaten!$A:$C,2,FALSE)</f>
        <v>12.4853384</v>
      </c>
      <c r="AJ501">
        <f>VLOOKUP(C501,Koordinaten!$A:$C,3,FALSE)</f>
        <v>41.894801999999999</v>
      </c>
      <c r="AK501">
        <f>IF(ISBLANK($D501),VLOOKUP(C501,Koordinaten!$A:$C,2,FALSE),VLOOKUP($D501,Koordinaten!$F:$H,2,FALSE))</f>
        <v>14.155048000000001</v>
      </c>
      <c r="AL501">
        <f>IF(ISBLANK($D501),VLOOKUP(C501,Koordinaten!$A:$C,3,FALSE),VLOOKUP($D501,Koordinaten!$F:$H,3,FALSE))</f>
        <v>37.587794000000002</v>
      </c>
      <c r="AM501" t="str">
        <f t="shared" si="808"/>
        <v>41,894802;12,4853384</v>
      </c>
      <c r="AN501" t="str">
        <f t="shared" si="809"/>
        <v>37,587794;14,155048</v>
      </c>
      <c r="AO501">
        <f t="shared" si="812"/>
        <v>2019</v>
      </c>
      <c r="AP501" s="50">
        <v>44066</v>
      </c>
      <c r="AQ501">
        <v>10</v>
      </c>
    </row>
    <row r="502" spans="1:43" x14ac:dyDescent="0.15">
      <c r="A502" s="2" t="s">
        <v>42</v>
      </c>
      <c r="B502" s="22">
        <v>2012</v>
      </c>
      <c r="C502" s="2" t="s">
        <v>22</v>
      </c>
      <c r="D502" s="2" t="s">
        <v>1266</v>
      </c>
      <c r="E502" s="2">
        <v>2</v>
      </c>
      <c r="F502" s="2"/>
      <c r="G502" s="3" t="s">
        <v>143</v>
      </c>
      <c r="H502" s="3" t="s">
        <v>147</v>
      </c>
      <c r="I502" s="3" t="s">
        <v>1062</v>
      </c>
      <c r="J502" s="2" t="str">
        <f t="shared" si="810"/>
        <v>-/-/2017/-/-</v>
      </c>
      <c r="K502" s="2" t="str">
        <f t="shared" si="811"/>
        <v>-/-/2024/-/-</v>
      </c>
      <c r="L502" s="4"/>
      <c r="M502" s="2">
        <v>2017</v>
      </c>
      <c r="N502" s="2" t="str">
        <f t="shared" si="813"/>
        <v>-/-/90/VI90</v>
      </c>
      <c r="O502" s="2" t="s">
        <v>143</v>
      </c>
      <c r="P502" s="2" t="s">
        <v>124</v>
      </c>
      <c r="S502" s="6">
        <f t="shared" si="806"/>
        <v>0</v>
      </c>
      <c r="T502" s="7">
        <f t="shared" si="807"/>
        <v>0</v>
      </c>
      <c r="U502" s="3" t="s">
        <v>243</v>
      </c>
      <c r="X502" t="s">
        <v>243</v>
      </c>
      <c r="AA502">
        <v>90</v>
      </c>
      <c r="AB502">
        <v>2017</v>
      </c>
      <c r="AC502">
        <v>2024</v>
      </c>
      <c r="AD502" s="2" t="s">
        <v>1077</v>
      </c>
      <c r="AI502">
        <f>VLOOKUP(C502,Koordinaten!$A:$C,2,FALSE)</f>
        <v>12.4853384</v>
      </c>
      <c r="AJ502">
        <f>VLOOKUP(C502,Koordinaten!$A:$C,3,FALSE)</f>
        <v>41.894801999999999</v>
      </c>
      <c r="AK502">
        <f>IF(ISBLANK($D502),VLOOKUP(C502,Koordinaten!$A:$C,2,FALSE),VLOOKUP($D502,Koordinaten!$F:$H,2,FALSE))</f>
        <v>14.155048000000001</v>
      </c>
      <c r="AL502">
        <f>IF(ISBLANK($D502),VLOOKUP(C502,Koordinaten!$A:$C,3,FALSE),VLOOKUP($D502,Koordinaten!$F:$H,3,FALSE))</f>
        <v>37.587794000000002</v>
      </c>
      <c r="AM502" t="str">
        <f t="shared" si="808"/>
        <v>41,894802;12,4853384</v>
      </c>
      <c r="AN502" t="str">
        <f t="shared" si="809"/>
        <v>37,587794;14,155048</v>
      </c>
      <c r="AO502">
        <f t="shared" si="812"/>
        <v>2024</v>
      </c>
    </row>
    <row r="503" spans="1:43" x14ac:dyDescent="0.15">
      <c r="A503" s="2" t="s">
        <v>42</v>
      </c>
      <c r="B503" s="22">
        <v>2015</v>
      </c>
      <c r="C503" s="2" t="s">
        <v>22</v>
      </c>
      <c r="D503" s="2" t="s">
        <v>1266</v>
      </c>
      <c r="E503" s="2">
        <v>2</v>
      </c>
      <c r="F503" s="2"/>
      <c r="G503" s="3" t="s">
        <v>87</v>
      </c>
      <c r="H503" s="3" t="s">
        <v>148</v>
      </c>
      <c r="I503" s="3" t="s">
        <v>148</v>
      </c>
      <c r="J503" s="2" t="str">
        <f t="shared" si="810"/>
        <v>-/-/-/-/-</v>
      </c>
      <c r="K503" s="2" t="str">
        <f t="shared" si="811"/>
        <v>-/-/-/-/-</v>
      </c>
      <c r="L503" s="4"/>
      <c r="M503" s="2">
        <v>2017</v>
      </c>
      <c r="N503" s="2" t="str">
        <f t="shared" si="813"/>
        <v>-/-/-/-</v>
      </c>
      <c r="O503" s="2" t="s">
        <v>87</v>
      </c>
      <c r="P503" s="2" t="s">
        <v>124</v>
      </c>
      <c r="S503" s="6">
        <f t="shared" si="806"/>
        <v>0</v>
      </c>
      <c r="T503" s="7">
        <f t="shared" si="807"/>
        <v>0</v>
      </c>
      <c r="U503" s="3" t="s">
        <v>243</v>
      </c>
      <c r="X503" t="s">
        <v>243</v>
      </c>
      <c r="AA503" t="s">
        <v>243</v>
      </c>
      <c r="AD503" s="2"/>
      <c r="AI503">
        <f>VLOOKUP(C503,Koordinaten!$A:$C,2,FALSE)</f>
        <v>12.4853384</v>
      </c>
      <c r="AJ503">
        <f>VLOOKUP(C503,Koordinaten!$A:$C,3,FALSE)</f>
        <v>41.894801999999999</v>
      </c>
      <c r="AK503">
        <f>IF(ISBLANK($D503),VLOOKUP(C503,Koordinaten!$A:$C,2,FALSE),VLOOKUP($D503,Koordinaten!$F:$H,2,FALSE))</f>
        <v>14.155048000000001</v>
      </c>
      <c r="AL503">
        <f>IF(ISBLANK($D503),VLOOKUP(C503,Koordinaten!$A:$C,3,FALSE),VLOOKUP($D503,Koordinaten!$F:$H,3,FALSE))</f>
        <v>37.587794000000002</v>
      </c>
      <c r="AM503" t="str">
        <f t="shared" si="808"/>
        <v>41,894802;12,4853384</v>
      </c>
      <c r="AN503" t="str">
        <f t="shared" si="809"/>
        <v>37,587794;14,155048</v>
      </c>
      <c r="AO503">
        <f t="shared" si="812"/>
        <v>9999</v>
      </c>
    </row>
    <row r="504" spans="1:43" x14ac:dyDescent="0.15">
      <c r="A504" s="2" t="s">
        <v>37</v>
      </c>
      <c r="B504" s="22">
        <v>2015</v>
      </c>
      <c r="C504" s="2" t="s">
        <v>22</v>
      </c>
      <c r="D504" s="2" t="s">
        <v>1266</v>
      </c>
      <c r="E504" s="2">
        <v>2</v>
      </c>
      <c r="F504" s="2">
        <v>1</v>
      </c>
      <c r="G504" s="3" t="s">
        <v>87</v>
      </c>
      <c r="H504" s="3" t="s">
        <v>134</v>
      </c>
      <c r="I504" s="3" t="s">
        <v>135</v>
      </c>
      <c r="J504" s="2" t="str">
        <f t="shared" si="810"/>
        <v>-/-/2017/2018/-</v>
      </c>
      <c r="K504" s="2" t="str">
        <f t="shared" si="811"/>
        <v>-/-/2024/2030/-</v>
      </c>
      <c r="L504" s="4"/>
      <c r="M504" s="2">
        <v>2017</v>
      </c>
      <c r="N504" s="2" t="str">
        <f t="shared" si="813"/>
        <v>-/-/92/90</v>
      </c>
      <c r="O504" s="2" t="s">
        <v>87</v>
      </c>
      <c r="P504" s="2" t="s">
        <v>124</v>
      </c>
      <c r="S504" s="6">
        <f t="shared" si="806"/>
        <v>0</v>
      </c>
      <c r="T504" s="7">
        <f t="shared" si="807"/>
        <v>0</v>
      </c>
      <c r="U504" s="3" t="s">
        <v>243</v>
      </c>
      <c r="X504" t="s">
        <v>243</v>
      </c>
      <c r="AA504">
        <v>92</v>
      </c>
      <c r="AB504">
        <v>2017</v>
      </c>
      <c r="AC504">
        <v>2024</v>
      </c>
      <c r="AD504" s="2">
        <v>90</v>
      </c>
      <c r="AE504" s="3">
        <v>2018</v>
      </c>
      <c r="AF504" s="3">
        <v>2030</v>
      </c>
      <c r="AI504">
        <f>VLOOKUP(C504,Koordinaten!$A:$C,2,FALSE)</f>
        <v>12.4853384</v>
      </c>
      <c r="AJ504">
        <f>VLOOKUP(C504,Koordinaten!$A:$C,3,FALSE)</f>
        <v>41.894801999999999</v>
      </c>
      <c r="AK504">
        <f>IF(ISBLANK($D504),VLOOKUP(C504,Koordinaten!$A:$C,2,FALSE),VLOOKUP($D504,Koordinaten!$F:$H,2,FALSE))</f>
        <v>14.155048000000001</v>
      </c>
      <c r="AL504">
        <f>IF(ISBLANK($D504),VLOOKUP(C504,Koordinaten!$A:$C,3,FALSE),VLOOKUP($D504,Koordinaten!$F:$H,3,FALSE))</f>
        <v>37.587794000000002</v>
      </c>
      <c r="AM504" t="str">
        <f t="shared" si="808"/>
        <v>41,894802;12,4853384</v>
      </c>
      <c r="AN504" t="str">
        <f t="shared" si="809"/>
        <v>37,587794;14,155048</v>
      </c>
      <c r="AO504">
        <f t="shared" si="812"/>
        <v>2024</v>
      </c>
      <c r="AP504" s="50">
        <v>44107</v>
      </c>
      <c r="AQ504" t="s">
        <v>1437</v>
      </c>
    </row>
    <row r="505" spans="1:43" x14ac:dyDescent="0.15">
      <c r="A505" s="2" t="s">
        <v>30</v>
      </c>
      <c r="B505" s="22">
        <v>2016</v>
      </c>
      <c r="C505" s="2" t="s">
        <v>22</v>
      </c>
      <c r="D505" s="2" t="s">
        <v>1266</v>
      </c>
      <c r="E505" s="2">
        <v>3</v>
      </c>
      <c r="F505" s="2"/>
      <c r="G505" s="3" t="s">
        <v>87</v>
      </c>
      <c r="H505" s="3" t="s">
        <v>149</v>
      </c>
      <c r="I505" s="3" t="s">
        <v>46</v>
      </c>
      <c r="J505" s="2" t="str">
        <f t="shared" si="810"/>
        <v>-/-/2017/-/-</v>
      </c>
      <c r="K505" s="2" t="str">
        <f t="shared" si="811"/>
        <v>-/-/2020/-/-</v>
      </c>
      <c r="L505" s="4"/>
      <c r="M505" s="2">
        <v>2017</v>
      </c>
      <c r="N505" s="2" t="str">
        <f t="shared" si="813"/>
        <v>-/-/90/CT92</v>
      </c>
      <c r="O505" s="2" t="s">
        <v>87</v>
      </c>
      <c r="P505" s="2" t="s">
        <v>124</v>
      </c>
      <c r="S505" s="6">
        <f t="shared" si="806"/>
        <v>0</v>
      </c>
      <c r="T505" s="7">
        <f t="shared" si="807"/>
        <v>0</v>
      </c>
      <c r="U505" s="3" t="s">
        <v>243</v>
      </c>
      <c r="X505" t="s">
        <v>243</v>
      </c>
      <c r="AA505">
        <v>90</v>
      </c>
      <c r="AB505">
        <v>2017</v>
      </c>
      <c r="AC505">
        <v>2020</v>
      </c>
      <c r="AD505" s="2" t="s">
        <v>990</v>
      </c>
      <c r="AI505">
        <f>VLOOKUP(C505,Koordinaten!$A:$C,2,FALSE)</f>
        <v>12.4853384</v>
      </c>
      <c r="AJ505">
        <f>VLOOKUP(C505,Koordinaten!$A:$C,3,FALSE)</f>
        <v>41.894801999999999</v>
      </c>
      <c r="AK505">
        <f>IF(ISBLANK($D505),VLOOKUP(C505,Koordinaten!$A:$C,2,FALSE),VLOOKUP($D505,Koordinaten!$F:$H,2,FALSE))</f>
        <v>14.155048000000001</v>
      </c>
      <c r="AL505">
        <f>IF(ISBLANK($D505),VLOOKUP(C505,Koordinaten!$A:$C,3,FALSE),VLOOKUP($D505,Koordinaten!$F:$H,3,FALSE))</f>
        <v>37.587794000000002</v>
      </c>
      <c r="AM505" t="str">
        <f t="shared" si="808"/>
        <v>41,894802;12,4853384</v>
      </c>
      <c r="AN505" t="str">
        <f t="shared" si="809"/>
        <v>37,587794;14,155048</v>
      </c>
      <c r="AO505">
        <f t="shared" si="812"/>
        <v>2020</v>
      </c>
      <c r="AP505" s="50">
        <v>44065</v>
      </c>
      <c r="AQ505">
        <v>2</v>
      </c>
    </row>
    <row r="506" spans="1:43" x14ac:dyDescent="0.15">
      <c r="A506" s="2" t="s">
        <v>42</v>
      </c>
      <c r="B506" s="22">
        <v>2013</v>
      </c>
      <c r="C506" s="2" t="s">
        <v>22</v>
      </c>
      <c r="D506" s="2" t="s">
        <v>1266</v>
      </c>
      <c r="E506" s="2">
        <v>3</v>
      </c>
      <c r="F506" s="2"/>
      <c r="G506" s="3" t="s">
        <v>87</v>
      </c>
      <c r="H506" s="3" t="s">
        <v>88</v>
      </c>
      <c r="I506" s="3" t="s">
        <v>272</v>
      </c>
      <c r="J506" s="2" t="str">
        <f t="shared" si="810"/>
        <v>2016/-/2017/-/-</v>
      </c>
      <c r="K506" s="2" t="str">
        <f t="shared" si="811"/>
        <v>2019/-/2020/-/-</v>
      </c>
      <c r="L506" s="4"/>
      <c r="M506" s="2">
        <v>2017</v>
      </c>
      <c r="N506" s="2" t="str">
        <f t="shared" si="813"/>
        <v>86?/-/90/CT88</v>
      </c>
      <c r="O506" s="2" t="s">
        <v>87</v>
      </c>
      <c r="P506" s="2" t="s">
        <v>124</v>
      </c>
      <c r="S506" s="6">
        <f t="shared" si="806"/>
        <v>0</v>
      </c>
      <c r="T506" s="7">
        <f t="shared" si="807"/>
        <v>0</v>
      </c>
      <c r="U506" s="3" t="s">
        <v>1100</v>
      </c>
      <c r="V506">
        <v>2016</v>
      </c>
      <c r="W506">
        <v>2019</v>
      </c>
      <c r="X506" t="s">
        <v>243</v>
      </c>
      <c r="AA506">
        <v>90</v>
      </c>
      <c r="AB506">
        <v>2017</v>
      </c>
      <c r="AC506">
        <v>2020</v>
      </c>
      <c r="AD506" s="2" t="s">
        <v>993</v>
      </c>
      <c r="AI506">
        <f>VLOOKUP(C506,Koordinaten!$A:$C,2,FALSE)</f>
        <v>12.4853384</v>
      </c>
      <c r="AJ506">
        <f>VLOOKUP(C506,Koordinaten!$A:$C,3,FALSE)</f>
        <v>41.894801999999999</v>
      </c>
      <c r="AK506">
        <f>IF(ISBLANK($D506),VLOOKUP(C506,Koordinaten!$A:$C,2,FALSE),VLOOKUP($D506,Koordinaten!$F:$H,2,FALSE))</f>
        <v>14.155048000000001</v>
      </c>
      <c r="AL506">
        <f>IF(ISBLANK($D506),VLOOKUP(C506,Koordinaten!$A:$C,3,FALSE),VLOOKUP($D506,Koordinaten!$F:$H,3,FALSE))</f>
        <v>37.587794000000002</v>
      </c>
      <c r="AM506" t="str">
        <f t="shared" si="808"/>
        <v>41,894802;12,4853384</v>
      </c>
      <c r="AN506" t="str">
        <f t="shared" si="809"/>
        <v>37,587794;14,155048</v>
      </c>
      <c r="AO506">
        <f t="shared" si="812"/>
        <v>2019</v>
      </c>
    </row>
    <row r="507" spans="1:43" x14ac:dyDescent="0.15">
      <c r="A507" s="2" t="s">
        <v>37</v>
      </c>
      <c r="B507" s="22">
        <v>2009</v>
      </c>
      <c r="C507" s="2" t="s">
        <v>22</v>
      </c>
      <c r="D507" s="2" t="s">
        <v>1262</v>
      </c>
      <c r="E507" s="2">
        <v>2</v>
      </c>
      <c r="F507" s="2"/>
      <c r="G507" s="3" t="s">
        <v>150</v>
      </c>
      <c r="H507" s="3" t="s">
        <v>151</v>
      </c>
      <c r="I507" s="3" t="s">
        <v>46</v>
      </c>
      <c r="J507" s="2" t="str">
        <f t="shared" si="810"/>
        <v>-/-/-/-/-</v>
      </c>
      <c r="K507" s="2" t="str">
        <f t="shared" si="811"/>
        <v>-/-/-/-/-</v>
      </c>
      <c r="L507" s="4"/>
      <c r="M507" s="2">
        <v>2017</v>
      </c>
      <c r="N507" s="2" t="str">
        <f t="shared" si="813"/>
        <v>-/-/-/-</v>
      </c>
      <c r="O507" s="2" t="s">
        <v>150</v>
      </c>
      <c r="P507" s="2" t="s">
        <v>152</v>
      </c>
      <c r="S507" s="6">
        <f t="shared" si="806"/>
        <v>0</v>
      </c>
      <c r="T507" s="7">
        <f t="shared" si="807"/>
        <v>0</v>
      </c>
      <c r="U507" s="3" t="s">
        <v>243</v>
      </c>
      <c r="X507" t="s">
        <v>243</v>
      </c>
      <c r="AA507" t="s">
        <v>243</v>
      </c>
      <c r="AD507" s="2"/>
      <c r="AI507">
        <f>VLOOKUP(C507,Koordinaten!$A:$C,2,FALSE)</f>
        <v>12.4853384</v>
      </c>
      <c r="AJ507">
        <f>VLOOKUP(C507,Koordinaten!$A:$C,3,FALSE)</f>
        <v>41.894801999999999</v>
      </c>
      <c r="AK507">
        <f>IF(ISBLANK($D507),VLOOKUP(C507,Koordinaten!$A:$C,2,FALSE),VLOOKUP($D507,Koordinaten!$F:$H,2,FALSE))</f>
        <v>9.7688930000000003</v>
      </c>
      <c r="AL507">
        <f>IF(ISBLANK($D507),VLOOKUP(C507,Koordinaten!$A:$C,3,FALSE),VLOOKUP($D507,Koordinaten!$F:$H,3,FALSE))</f>
        <v>45.620899999999999</v>
      </c>
      <c r="AM507" t="str">
        <f t="shared" si="808"/>
        <v>41,894802;12,4853384</v>
      </c>
      <c r="AN507" t="str">
        <f t="shared" si="809"/>
        <v>45,6209;9,768893</v>
      </c>
      <c r="AO507">
        <f t="shared" si="812"/>
        <v>9999</v>
      </c>
    </row>
    <row r="508" spans="1:43" x14ac:dyDescent="0.15">
      <c r="A508" s="2" t="s">
        <v>42</v>
      </c>
      <c r="B508" s="22">
        <v>2013</v>
      </c>
      <c r="C508" s="2" t="s">
        <v>22</v>
      </c>
      <c r="D508" s="2" t="s">
        <v>1262</v>
      </c>
      <c r="E508" s="2">
        <v>3</v>
      </c>
      <c r="F508" s="2"/>
      <c r="G508" s="3" t="s">
        <v>150</v>
      </c>
      <c r="H508" s="3" t="s">
        <v>153</v>
      </c>
      <c r="I508" s="3" t="s">
        <v>20</v>
      </c>
      <c r="J508" s="2" t="str">
        <f t="shared" si="810"/>
        <v>-/-/-/-/-</v>
      </c>
      <c r="K508" s="2" t="str">
        <f t="shared" si="811"/>
        <v>-/-/-/-/-</v>
      </c>
      <c r="L508" s="4"/>
      <c r="M508" s="2">
        <v>2017</v>
      </c>
      <c r="N508" s="2" t="str">
        <f t="shared" si="813"/>
        <v>-/-/-/CT90</v>
      </c>
      <c r="O508" s="2" t="s">
        <v>150</v>
      </c>
      <c r="P508" s="2" t="s">
        <v>152</v>
      </c>
      <c r="S508" s="6">
        <f t="shared" si="806"/>
        <v>0</v>
      </c>
      <c r="T508" s="7">
        <f t="shared" si="807"/>
        <v>0</v>
      </c>
      <c r="U508" s="3" t="s">
        <v>243</v>
      </c>
      <c r="X508" t="s">
        <v>243</v>
      </c>
      <c r="AA508" t="s">
        <v>243</v>
      </c>
      <c r="AD508" s="2" t="s">
        <v>995</v>
      </c>
      <c r="AI508">
        <f>VLOOKUP(C508,Koordinaten!$A:$C,2,FALSE)</f>
        <v>12.4853384</v>
      </c>
      <c r="AJ508">
        <f>VLOOKUP(C508,Koordinaten!$A:$C,3,FALSE)</f>
        <v>41.894801999999999</v>
      </c>
      <c r="AK508">
        <f>IF(ISBLANK($D508),VLOOKUP(C508,Koordinaten!$A:$C,2,FALSE),VLOOKUP($D508,Koordinaten!$F:$H,2,FALSE))</f>
        <v>9.7688930000000003</v>
      </c>
      <c r="AL508">
        <f>IF(ISBLANK($D508),VLOOKUP(C508,Koordinaten!$A:$C,3,FALSE),VLOOKUP($D508,Koordinaten!$F:$H,3,FALSE))</f>
        <v>45.620899999999999</v>
      </c>
      <c r="AM508" t="str">
        <f t="shared" si="808"/>
        <v>41,894802;12,4853384</v>
      </c>
      <c r="AN508" t="str">
        <f t="shared" si="809"/>
        <v>45,6209;9,768893</v>
      </c>
      <c r="AO508">
        <f t="shared" si="812"/>
        <v>9999</v>
      </c>
    </row>
    <row r="509" spans="1:43" x14ac:dyDescent="0.15">
      <c r="A509" s="2" t="s">
        <v>30</v>
      </c>
      <c r="B509" s="22">
        <v>2015</v>
      </c>
      <c r="C509" s="2" t="s">
        <v>22</v>
      </c>
      <c r="D509" s="2" t="s">
        <v>1262</v>
      </c>
      <c r="E509" s="2">
        <v>3</v>
      </c>
      <c r="F509" s="2"/>
      <c r="G509" s="3" t="s">
        <v>150</v>
      </c>
      <c r="H509" s="3" t="s">
        <v>154</v>
      </c>
      <c r="I509" s="3" t="s">
        <v>46</v>
      </c>
      <c r="J509" s="2" t="str">
        <f t="shared" si="810"/>
        <v>-/-/-/-/-</v>
      </c>
      <c r="K509" s="2" t="str">
        <f t="shared" si="811"/>
        <v>-/-/-/-/-</v>
      </c>
      <c r="L509" s="4"/>
      <c r="M509" s="2">
        <v>2017</v>
      </c>
      <c r="N509" s="2" t="str">
        <f t="shared" si="813"/>
        <v>-/-/-/-</v>
      </c>
      <c r="O509" s="2" t="s">
        <v>150</v>
      </c>
      <c r="P509" s="2" t="s">
        <v>152</v>
      </c>
      <c r="S509" s="6">
        <f t="shared" si="806"/>
        <v>0</v>
      </c>
      <c r="T509" s="7">
        <f t="shared" si="807"/>
        <v>0</v>
      </c>
      <c r="U509" s="3" t="s">
        <v>243</v>
      </c>
      <c r="X509" t="s">
        <v>243</v>
      </c>
      <c r="AA509" t="s">
        <v>243</v>
      </c>
      <c r="AD509" s="2"/>
      <c r="AI509">
        <f>VLOOKUP(C509,Koordinaten!$A:$C,2,FALSE)</f>
        <v>12.4853384</v>
      </c>
      <c r="AJ509">
        <f>VLOOKUP(C509,Koordinaten!$A:$C,3,FALSE)</f>
        <v>41.894801999999999</v>
      </c>
      <c r="AK509">
        <f>IF(ISBLANK($D509),VLOOKUP(C509,Koordinaten!$A:$C,2,FALSE),VLOOKUP($D509,Koordinaten!$F:$H,2,FALSE))</f>
        <v>9.7688930000000003</v>
      </c>
      <c r="AL509">
        <f>IF(ISBLANK($D509),VLOOKUP(C509,Koordinaten!$A:$C,3,FALSE),VLOOKUP($D509,Koordinaten!$F:$H,3,FALSE))</f>
        <v>45.620899999999999</v>
      </c>
      <c r="AM509" t="str">
        <f t="shared" si="808"/>
        <v>41,894802;12,4853384</v>
      </c>
      <c r="AN509" t="str">
        <f t="shared" si="809"/>
        <v>45,6209;9,768893</v>
      </c>
      <c r="AO509">
        <f t="shared" si="812"/>
        <v>9999</v>
      </c>
      <c r="AP509" s="50">
        <v>44065</v>
      </c>
      <c r="AQ509">
        <v>1</v>
      </c>
    </row>
    <row r="510" spans="1:43" x14ac:dyDescent="0.15">
      <c r="A510" s="2" t="s">
        <v>42</v>
      </c>
      <c r="B510" s="22">
        <v>2012</v>
      </c>
      <c r="C510" s="2" t="s">
        <v>22</v>
      </c>
      <c r="D510" s="2" t="s">
        <v>1262</v>
      </c>
      <c r="E510" s="2">
        <v>6</v>
      </c>
      <c r="F510" s="2"/>
      <c r="G510" s="3" t="s">
        <v>150</v>
      </c>
      <c r="H510" s="3" t="s">
        <v>155</v>
      </c>
      <c r="I510" s="3" t="s">
        <v>20</v>
      </c>
      <c r="J510" s="2" t="str">
        <f t="shared" si="810"/>
        <v>-/-/-/-/-</v>
      </c>
      <c r="K510" s="2" t="str">
        <f t="shared" si="811"/>
        <v>-/-/-/-/-</v>
      </c>
      <c r="L510" s="4"/>
      <c r="M510" s="2">
        <v>2017</v>
      </c>
      <c r="N510" s="2" t="str">
        <f t="shared" si="813"/>
        <v>-/-/-/-</v>
      </c>
      <c r="O510" s="2" t="s">
        <v>150</v>
      </c>
      <c r="P510" s="2" t="s">
        <v>152</v>
      </c>
      <c r="S510" s="6">
        <f t="shared" si="806"/>
        <v>0</v>
      </c>
      <c r="T510" s="7">
        <f t="shared" si="807"/>
        <v>0</v>
      </c>
      <c r="U510" s="3" t="s">
        <v>243</v>
      </c>
      <c r="X510" t="s">
        <v>243</v>
      </c>
      <c r="AA510" t="s">
        <v>243</v>
      </c>
      <c r="AD510" s="2"/>
      <c r="AI510">
        <f>VLOOKUP(C510,Koordinaten!$A:$C,2,FALSE)</f>
        <v>12.4853384</v>
      </c>
      <c r="AJ510">
        <f>VLOOKUP(C510,Koordinaten!$A:$C,3,FALSE)</f>
        <v>41.894801999999999</v>
      </c>
      <c r="AK510">
        <f>IF(ISBLANK($D510),VLOOKUP(C510,Koordinaten!$A:$C,2,FALSE),VLOOKUP($D510,Koordinaten!$F:$H,2,FALSE))</f>
        <v>9.7688930000000003</v>
      </c>
      <c r="AL510">
        <f>IF(ISBLANK($D510),VLOOKUP(C510,Koordinaten!$A:$C,3,FALSE),VLOOKUP($D510,Koordinaten!$F:$H,3,FALSE))</f>
        <v>45.620899999999999</v>
      </c>
      <c r="AM510" t="str">
        <f t="shared" si="808"/>
        <v>41,894802;12,4853384</v>
      </c>
      <c r="AN510" t="str">
        <f t="shared" si="809"/>
        <v>45,6209;9,768893</v>
      </c>
      <c r="AO510">
        <f t="shared" si="812"/>
        <v>9999</v>
      </c>
    </row>
    <row r="511" spans="1:43" x14ac:dyDescent="0.15">
      <c r="A511" s="2" t="s">
        <v>30</v>
      </c>
      <c r="B511" s="22">
        <v>2016</v>
      </c>
      <c r="C511" s="2" t="s">
        <v>22</v>
      </c>
      <c r="D511" s="2" t="s">
        <v>1262</v>
      </c>
      <c r="E511" s="2">
        <v>3</v>
      </c>
      <c r="F511" s="2"/>
      <c r="G511" s="3" t="s">
        <v>156</v>
      </c>
      <c r="H511" s="3" t="s">
        <v>157</v>
      </c>
      <c r="I511" s="3" t="s">
        <v>46</v>
      </c>
      <c r="J511" s="2" t="str">
        <f t="shared" si="810"/>
        <v>-/-/-/-/-</v>
      </c>
      <c r="K511" s="2" t="str">
        <f t="shared" si="811"/>
        <v>-/-/-/-/-</v>
      </c>
      <c r="L511" s="4"/>
      <c r="M511" s="2">
        <v>2017</v>
      </c>
      <c r="N511" s="2" t="str">
        <f t="shared" si="813"/>
        <v>-/-/-/CT90</v>
      </c>
      <c r="O511" s="2" t="s">
        <v>156</v>
      </c>
      <c r="P511" s="2" t="s">
        <v>152</v>
      </c>
      <c r="S511" s="6">
        <f t="shared" si="806"/>
        <v>0</v>
      </c>
      <c r="T511" s="7">
        <f t="shared" si="807"/>
        <v>0</v>
      </c>
      <c r="U511" s="3" t="s">
        <v>243</v>
      </c>
      <c r="X511" t="s">
        <v>243</v>
      </c>
      <c r="AA511" t="s">
        <v>243</v>
      </c>
      <c r="AD511" s="2" t="s">
        <v>995</v>
      </c>
      <c r="AI511">
        <f>VLOOKUP(C511,Koordinaten!$A:$C,2,FALSE)</f>
        <v>12.4853384</v>
      </c>
      <c r="AJ511">
        <f>VLOOKUP(C511,Koordinaten!$A:$C,3,FALSE)</f>
        <v>41.894801999999999</v>
      </c>
      <c r="AK511">
        <f>IF(ISBLANK($D511),VLOOKUP(C511,Koordinaten!$A:$C,2,FALSE),VLOOKUP($D511,Koordinaten!$F:$H,2,FALSE))</f>
        <v>9.7688930000000003</v>
      </c>
      <c r="AL511">
        <f>IF(ISBLANK($D511),VLOOKUP(C511,Koordinaten!$A:$C,3,FALSE),VLOOKUP($D511,Koordinaten!$F:$H,3,FALSE))</f>
        <v>45.620899999999999</v>
      </c>
      <c r="AM511" t="str">
        <f t="shared" si="808"/>
        <v>41,894802;12,4853384</v>
      </c>
      <c r="AN511" t="str">
        <f t="shared" si="809"/>
        <v>45,6209;9,768893</v>
      </c>
      <c r="AO511">
        <f t="shared" si="812"/>
        <v>9999</v>
      </c>
    </row>
    <row r="512" spans="1:43" x14ac:dyDescent="0.15">
      <c r="A512" s="2" t="s">
        <v>42</v>
      </c>
      <c r="B512" s="22">
        <v>2011</v>
      </c>
      <c r="C512" s="2" t="s">
        <v>22</v>
      </c>
      <c r="D512" s="2" t="s">
        <v>1262</v>
      </c>
      <c r="E512" s="2">
        <v>4</v>
      </c>
      <c r="F512" s="2"/>
      <c r="G512" s="3" t="s">
        <v>156</v>
      </c>
      <c r="H512" s="3" t="s">
        <v>158</v>
      </c>
      <c r="I512" s="3" t="s">
        <v>20</v>
      </c>
      <c r="J512" s="2" t="str">
        <f t="shared" si="810"/>
        <v>-/-/-/-/-</v>
      </c>
      <c r="K512" s="2" t="str">
        <f t="shared" si="811"/>
        <v>-/-/-/-/-</v>
      </c>
      <c r="L512" s="4"/>
      <c r="M512" s="2">
        <v>2017</v>
      </c>
      <c r="N512" s="2" t="str">
        <f t="shared" si="813"/>
        <v>-/-/-/DE84</v>
      </c>
      <c r="O512" s="2" t="s">
        <v>156</v>
      </c>
      <c r="P512" s="2" t="s">
        <v>152</v>
      </c>
      <c r="S512" s="6">
        <f t="shared" si="806"/>
        <v>0</v>
      </c>
      <c r="T512" s="7">
        <f t="shared" si="807"/>
        <v>0</v>
      </c>
      <c r="U512" s="3" t="s">
        <v>243</v>
      </c>
      <c r="X512" t="s">
        <v>243</v>
      </c>
      <c r="AA512" t="s">
        <v>243</v>
      </c>
      <c r="AD512" s="2" t="s">
        <v>996</v>
      </c>
      <c r="AI512">
        <f>VLOOKUP(C512,Koordinaten!$A:$C,2,FALSE)</f>
        <v>12.4853384</v>
      </c>
      <c r="AJ512">
        <f>VLOOKUP(C512,Koordinaten!$A:$C,3,FALSE)</f>
        <v>41.894801999999999</v>
      </c>
      <c r="AK512">
        <f>IF(ISBLANK($D512),VLOOKUP(C512,Koordinaten!$A:$C,2,FALSE),VLOOKUP($D512,Koordinaten!$F:$H,2,FALSE))</f>
        <v>9.7688930000000003</v>
      </c>
      <c r="AL512">
        <f>IF(ISBLANK($D512),VLOOKUP(C512,Koordinaten!$A:$C,3,FALSE),VLOOKUP($D512,Koordinaten!$F:$H,3,FALSE))</f>
        <v>45.620899999999999</v>
      </c>
      <c r="AM512" t="str">
        <f t="shared" si="808"/>
        <v>41,894802;12,4853384</v>
      </c>
      <c r="AN512" t="str">
        <f t="shared" si="809"/>
        <v>45,6209;9,768893</v>
      </c>
      <c r="AO512">
        <f t="shared" si="812"/>
        <v>9999</v>
      </c>
    </row>
    <row r="513" spans="1:43" x14ac:dyDescent="0.15">
      <c r="A513" s="2" t="s">
        <v>42</v>
      </c>
      <c r="B513" s="22">
        <v>2012</v>
      </c>
      <c r="C513" s="2" t="s">
        <v>22</v>
      </c>
      <c r="D513" s="2" t="s">
        <v>1262</v>
      </c>
      <c r="E513" s="2">
        <v>2</v>
      </c>
      <c r="F513" s="2"/>
      <c r="G513" s="3" t="s">
        <v>156</v>
      </c>
      <c r="H513" s="3" t="s">
        <v>159</v>
      </c>
      <c r="I513" s="3" t="s">
        <v>20</v>
      </c>
      <c r="J513" s="2" t="str">
        <f t="shared" si="810"/>
        <v>-/-/-/-/-</v>
      </c>
      <c r="K513" s="2" t="str">
        <f t="shared" si="811"/>
        <v>-/-/-/-/-</v>
      </c>
      <c r="L513" s="4"/>
      <c r="M513" s="2">
        <v>2017</v>
      </c>
      <c r="N513" s="2" t="str">
        <f t="shared" si="813"/>
        <v>-/-/-/DE84</v>
      </c>
      <c r="O513" s="2" t="s">
        <v>156</v>
      </c>
      <c r="P513" s="2" t="s">
        <v>152</v>
      </c>
      <c r="S513" s="6">
        <f t="shared" si="806"/>
        <v>0</v>
      </c>
      <c r="T513" s="7">
        <f t="shared" si="807"/>
        <v>0</v>
      </c>
      <c r="U513" s="3" t="s">
        <v>243</v>
      </c>
      <c r="X513" t="s">
        <v>243</v>
      </c>
      <c r="AA513" t="s">
        <v>243</v>
      </c>
      <c r="AD513" s="2" t="s">
        <v>996</v>
      </c>
      <c r="AI513">
        <f>VLOOKUP(C513,Koordinaten!$A:$C,2,FALSE)</f>
        <v>12.4853384</v>
      </c>
      <c r="AJ513">
        <f>VLOOKUP(C513,Koordinaten!$A:$C,3,FALSE)</f>
        <v>41.894801999999999</v>
      </c>
      <c r="AK513">
        <f>IF(ISBLANK($D513),VLOOKUP(C513,Koordinaten!$A:$C,2,FALSE),VLOOKUP($D513,Koordinaten!$F:$H,2,FALSE))</f>
        <v>9.7688930000000003</v>
      </c>
      <c r="AL513">
        <f>IF(ISBLANK($D513),VLOOKUP(C513,Koordinaten!$A:$C,3,FALSE),VLOOKUP($D513,Koordinaten!$F:$H,3,FALSE))</f>
        <v>45.620899999999999</v>
      </c>
      <c r="AM513" t="str">
        <f t="shared" si="808"/>
        <v>41,894802;12,4853384</v>
      </c>
      <c r="AN513" t="str">
        <f t="shared" si="809"/>
        <v>45,6209;9,768893</v>
      </c>
      <c r="AO513">
        <f t="shared" si="812"/>
        <v>9999</v>
      </c>
    </row>
    <row r="514" spans="1:43" x14ac:dyDescent="0.15">
      <c r="A514" s="2" t="s">
        <v>30</v>
      </c>
      <c r="B514" s="2">
        <v>2016</v>
      </c>
      <c r="C514" s="2" t="s">
        <v>22</v>
      </c>
      <c r="D514" s="2" t="s">
        <v>1258</v>
      </c>
      <c r="E514" s="2">
        <v>3</v>
      </c>
      <c r="F514" s="2"/>
      <c r="G514" s="3" t="s">
        <v>160</v>
      </c>
      <c r="H514" s="3" t="s">
        <v>32</v>
      </c>
      <c r="I514" s="3" t="s">
        <v>32</v>
      </c>
      <c r="J514" s="2" t="str">
        <f t="shared" si="810"/>
        <v>-/-/-/-/-</v>
      </c>
      <c r="K514" s="2" t="str">
        <f t="shared" si="811"/>
        <v>-/-/-/-/-</v>
      </c>
      <c r="L514" s="4"/>
      <c r="M514" s="2">
        <v>2017</v>
      </c>
      <c r="N514" s="2" t="str">
        <f t="shared" si="813"/>
        <v>-/-/-/-</v>
      </c>
      <c r="O514" s="2" t="s">
        <v>160</v>
      </c>
      <c r="P514" s="2" t="s">
        <v>161</v>
      </c>
      <c r="S514" s="6">
        <f t="shared" ref="S514:S577" si="814">L514*E514</f>
        <v>0</v>
      </c>
      <c r="T514" s="7">
        <f t="shared" ref="T514:T577" si="815">F514*L514</f>
        <v>0</v>
      </c>
      <c r="U514" s="3" t="s">
        <v>243</v>
      </c>
      <c r="X514" t="s">
        <v>243</v>
      </c>
      <c r="AA514" t="s">
        <v>243</v>
      </c>
      <c r="AD514" s="2"/>
      <c r="AI514">
        <f>VLOOKUP(C514,Koordinaten!$A:$C,2,FALSE)</f>
        <v>12.4853384</v>
      </c>
      <c r="AJ514">
        <f>VLOOKUP(C514,Koordinaten!$A:$C,3,FALSE)</f>
        <v>41.894801999999999</v>
      </c>
      <c r="AK514">
        <f>IF(ISBLANK($D514),VLOOKUP(C514,Koordinaten!$A:$C,2,FALSE),VLOOKUP($D514,Koordinaten!$F:$H,2,FALSE))</f>
        <v>11.354780099999999</v>
      </c>
      <c r="AL514">
        <f>IF(ISBLANK($D514),VLOOKUP(C514,Koordinaten!$A:$C,3,FALSE),VLOOKUP($D514,Koordinaten!$F:$H,3,FALSE))</f>
        <v>46.498112499999998</v>
      </c>
      <c r="AM514" t="str">
        <f t="shared" si="808"/>
        <v>41,894802;12,4853384</v>
      </c>
      <c r="AN514" t="str">
        <f t="shared" si="809"/>
        <v>46,4981125;11,3547801</v>
      </c>
      <c r="AO514">
        <f t="shared" si="812"/>
        <v>9999</v>
      </c>
    </row>
    <row r="515" spans="1:43" x14ac:dyDescent="0.15">
      <c r="A515" s="2" t="s">
        <v>30</v>
      </c>
      <c r="B515" s="2">
        <v>2016</v>
      </c>
      <c r="C515" s="2" t="s">
        <v>22</v>
      </c>
      <c r="D515" s="2" t="s">
        <v>1258</v>
      </c>
      <c r="E515" s="2">
        <v>3</v>
      </c>
      <c r="F515" s="2"/>
      <c r="G515" s="3" t="s">
        <v>160</v>
      </c>
      <c r="H515" s="3" t="s">
        <v>162</v>
      </c>
      <c r="I515" s="3" t="s">
        <v>162</v>
      </c>
      <c r="J515" s="2" t="str">
        <f t="shared" si="810"/>
        <v>2017/-/-/-/-</v>
      </c>
      <c r="K515" s="2" t="str">
        <f t="shared" si="811"/>
        <v>2020/-/-/-/-</v>
      </c>
      <c r="L515" s="4"/>
      <c r="M515" s="2">
        <v>2017</v>
      </c>
      <c r="N515" s="2" t="str">
        <f t="shared" si="813"/>
        <v>88/-/-/-</v>
      </c>
      <c r="O515" s="2" t="s">
        <v>160</v>
      </c>
      <c r="P515" s="2" t="s">
        <v>161</v>
      </c>
      <c r="S515" s="6">
        <f t="shared" si="814"/>
        <v>0</v>
      </c>
      <c r="T515" s="7">
        <f t="shared" si="815"/>
        <v>0</v>
      </c>
      <c r="U515" s="3">
        <v>88</v>
      </c>
      <c r="V515">
        <v>2017</v>
      </c>
      <c r="W515">
        <v>2020</v>
      </c>
      <c r="X515" t="s">
        <v>243</v>
      </c>
      <c r="AA515" t="s">
        <v>243</v>
      </c>
      <c r="AD515" s="2"/>
      <c r="AI515">
        <f>VLOOKUP(C515,Koordinaten!$A:$C,2,FALSE)</f>
        <v>12.4853384</v>
      </c>
      <c r="AJ515">
        <f>VLOOKUP(C515,Koordinaten!$A:$C,3,FALSE)</f>
        <v>41.894801999999999</v>
      </c>
      <c r="AK515">
        <f>IF(ISBLANK($D515),VLOOKUP(C515,Koordinaten!$A:$C,2,FALSE),VLOOKUP($D515,Koordinaten!$F:$H,2,FALSE))</f>
        <v>11.354780099999999</v>
      </c>
      <c r="AL515">
        <f>IF(ISBLANK($D515),VLOOKUP(C515,Koordinaten!$A:$C,3,FALSE),VLOOKUP($D515,Koordinaten!$F:$H,3,FALSE))</f>
        <v>46.498112499999998</v>
      </c>
      <c r="AM515" t="str">
        <f t="shared" si="808"/>
        <v>41,894802;12,4853384</v>
      </c>
      <c r="AN515" t="str">
        <f t="shared" si="809"/>
        <v>46,4981125;11,3547801</v>
      </c>
      <c r="AO515">
        <f t="shared" si="812"/>
        <v>2020</v>
      </c>
    </row>
    <row r="516" spans="1:43" x14ac:dyDescent="0.15">
      <c r="A516" s="2" t="s">
        <v>30</v>
      </c>
      <c r="B516" s="2">
        <v>2016</v>
      </c>
      <c r="C516" s="2" t="s">
        <v>22</v>
      </c>
      <c r="D516" s="2" t="s">
        <v>1258</v>
      </c>
      <c r="E516" s="2">
        <v>3</v>
      </c>
      <c r="F516" s="2"/>
      <c r="G516" s="3" t="s">
        <v>160</v>
      </c>
      <c r="H516" s="3" t="s">
        <v>163</v>
      </c>
      <c r="I516" s="3" t="s">
        <v>163</v>
      </c>
      <c r="J516" s="2" t="str">
        <f t="shared" si="810"/>
        <v>2017/-/-/-/-</v>
      </c>
      <c r="K516" s="2" t="str">
        <f t="shared" si="811"/>
        <v>2022/-/-/-/-</v>
      </c>
      <c r="L516" s="4"/>
      <c r="M516" s="2">
        <v>2017</v>
      </c>
      <c r="N516" s="2" t="str">
        <f t="shared" si="813"/>
        <v>90+/-/-/-</v>
      </c>
      <c r="O516" s="2" t="s">
        <v>160</v>
      </c>
      <c r="P516" s="2" t="s">
        <v>161</v>
      </c>
      <c r="S516" s="6">
        <f t="shared" si="814"/>
        <v>0</v>
      </c>
      <c r="T516" s="7">
        <f t="shared" si="815"/>
        <v>0</v>
      </c>
      <c r="U516" s="3" t="s">
        <v>1089</v>
      </c>
      <c r="V516">
        <v>2017</v>
      </c>
      <c r="W516">
        <v>2022</v>
      </c>
      <c r="X516" t="s">
        <v>243</v>
      </c>
      <c r="AA516" t="s">
        <v>243</v>
      </c>
      <c r="AD516" s="2"/>
      <c r="AI516">
        <f>VLOOKUP(C516,Koordinaten!$A:$C,2,FALSE)</f>
        <v>12.4853384</v>
      </c>
      <c r="AJ516">
        <f>VLOOKUP(C516,Koordinaten!$A:$C,3,FALSE)</f>
        <v>41.894801999999999</v>
      </c>
      <c r="AK516">
        <f>IF(ISBLANK($D516),VLOOKUP(C516,Koordinaten!$A:$C,2,FALSE),VLOOKUP($D516,Koordinaten!$F:$H,2,FALSE))</f>
        <v>11.354780099999999</v>
      </c>
      <c r="AL516">
        <f>IF(ISBLANK($D516),VLOOKUP(C516,Koordinaten!$A:$C,3,FALSE),VLOOKUP($D516,Koordinaten!$F:$H,3,FALSE))</f>
        <v>46.498112499999998</v>
      </c>
      <c r="AM516" t="str">
        <f t="shared" si="808"/>
        <v>41,894802;12,4853384</v>
      </c>
      <c r="AN516" t="str">
        <f t="shared" si="809"/>
        <v>46,4981125;11,3547801</v>
      </c>
      <c r="AO516">
        <f t="shared" si="812"/>
        <v>2022</v>
      </c>
    </row>
    <row r="517" spans="1:43" x14ac:dyDescent="0.15">
      <c r="A517" s="2" t="s">
        <v>66</v>
      </c>
      <c r="B517" s="22">
        <v>2015</v>
      </c>
      <c r="C517" s="2" t="s">
        <v>22</v>
      </c>
      <c r="D517" s="2" t="s">
        <v>1258</v>
      </c>
      <c r="E517" s="2">
        <v>1</v>
      </c>
      <c r="F517" s="2">
        <v>1</v>
      </c>
      <c r="G517" s="3" t="s">
        <v>164</v>
      </c>
      <c r="H517" s="3" t="s">
        <v>32</v>
      </c>
      <c r="I517" s="3" t="s">
        <v>32</v>
      </c>
      <c r="J517" s="2" t="str">
        <f t="shared" si="810"/>
        <v>-/-/-/-/-</v>
      </c>
      <c r="K517" s="2" t="str">
        <f t="shared" si="811"/>
        <v>-/-/-/-/-</v>
      </c>
      <c r="L517" s="4"/>
      <c r="M517" s="2">
        <v>2017</v>
      </c>
      <c r="N517" s="2" t="str">
        <f t="shared" si="813"/>
        <v>-/-/-/-</v>
      </c>
      <c r="O517" s="2" t="s">
        <v>164</v>
      </c>
      <c r="P517" s="2" t="s">
        <v>161</v>
      </c>
      <c r="S517" s="6">
        <f t="shared" si="814"/>
        <v>0</v>
      </c>
      <c r="T517" s="7">
        <f t="shared" si="815"/>
        <v>0</v>
      </c>
      <c r="U517" s="3" t="s">
        <v>243</v>
      </c>
      <c r="X517" t="s">
        <v>243</v>
      </c>
      <c r="AA517" t="s">
        <v>243</v>
      </c>
      <c r="AD517" s="2"/>
      <c r="AG517" t="s">
        <v>243</v>
      </c>
      <c r="AH517" t="s">
        <v>243</v>
      </c>
      <c r="AI517">
        <f>VLOOKUP(C517,Koordinaten!$A:$C,2,FALSE)</f>
        <v>12.4853384</v>
      </c>
      <c r="AJ517">
        <f>VLOOKUP(C517,Koordinaten!$A:$C,3,FALSE)</f>
        <v>41.894801999999999</v>
      </c>
      <c r="AK517">
        <f>IF(ISBLANK($D517),VLOOKUP(C517,Koordinaten!$A:$C,2,FALSE),VLOOKUP($D517,Koordinaten!$F:$H,2,FALSE))</f>
        <v>11.354780099999999</v>
      </c>
      <c r="AL517">
        <f>IF(ISBLANK($D517),VLOOKUP(C517,Koordinaten!$A:$C,3,FALSE),VLOOKUP($D517,Koordinaten!$F:$H,3,FALSE))</f>
        <v>46.498112499999998</v>
      </c>
      <c r="AM517" t="str">
        <f t="shared" si="808"/>
        <v>41,894802;12,4853384</v>
      </c>
      <c r="AN517" t="str">
        <f t="shared" si="809"/>
        <v>46,4981125;11,3547801</v>
      </c>
      <c r="AO517">
        <f t="shared" si="812"/>
        <v>9999</v>
      </c>
      <c r="AP517" s="50">
        <v>44302</v>
      </c>
      <c r="AQ517" t="s">
        <v>1577</v>
      </c>
    </row>
    <row r="518" spans="1:43" x14ac:dyDescent="0.15">
      <c r="A518" s="2" t="s">
        <v>30</v>
      </c>
      <c r="B518" s="22">
        <v>2015</v>
      </c>
      <c r="C518" s="2" t="s">
        <v>22</v>
      </c>
      <c r="D518" s="2" t="s">
        <v>1258</v>
      </c>
      <c r="E518" s="2">
        <v>3</v>
      </c>
      <c r="F518" s="2"/>
      <c r="G518" s="3" t="s">
        <v>164</v>
      </c>
      <c r="H518" s="3" t="s">
        <v>163</v>
      </c>
      <c r="I518" s="3" t="s">
        <v>163</v>
      </c>
      <c r="J518" s="2" t="str">
        <f t="shared" si="810"/>
        <v>-/-/-/-/-</v>
      </c>
      <c r="K518" s="2" t="str">
        <f t="shared" si="811"/>
        <v>-/-/-/-/-</v>
      </c>
      <c r="L518" s="4"/>
      <c r="M518" s="2">
        <v>2017</v>
      </c>
      <c r="N518" s="2" t="str">
        <f t="shared" si="813"/>
        <v>-/-/-/-</v>
      </c>
      <c r="O518" s="2" t="s">
        <v>164</v>
      </c>
      <c r="P518" s="2" t="s">
        <v>161</v>
      </c>
      <c r="S518" s="6">
        <f t="shared" si="814"/>
        <v>0</v>
      </c>
      <c r="T518" s="7">
        <f t="shared" si="815"/>
        <v>0</v>
      </c>
      <c r="U518" s="3" t="s">
        <v>243</v>
      </c>
      <c r="X518" t="s">
        <v>243</v>
      </c>
      <c r="AA518" t="s">
        <v>243</v>
      </c>
      <c r="AD518" s="2"/>
      <c r="AG518" t="s">
        <v>243</v>
      </c>
      <c r="AH518" t="s">
        <v>243</v>
      </c>
      <c r="AI518">
        <f>VLOOKUP(C518,Koordinaten!$A:$C,2,FALSE)</f>
        <v>12.4853384</v>
      </c>
      <c r="AJ518">
        <f>VLOOKUP(C518,Koordinaten!$A:$C,3,FALSE)</f>
        <v>41.894801999999999</v>
      </c>
      <c r="AK518">
        <f>IF(ISBLANK($D518),VLOOKUP(C518,Koordinaten!$A:$C,2,FALSE),VLOOKUP($D518,Koordinaten!$F:$H,2,FALSE))</f>
        <v>11.354780099999999</v>
      </c>
      <c r="AL518">
        <f>IF(ISBLANK($D518),VLOOKUP(C518,Koordinaten!$A:$C,3,FALSE),VLOOKUP($D518,Koordinaten!$F:$H,3,FALSE))</f>
        <v>46.498112499999998</v>
      </c>
      <c r="AM518" t="str">
        <f t="shared" ref="AM518:AM581" si="816">CONCATENATE(AJ518,";",AI518)</f>
        <v>41,894802;12,4853384</v>
      </c>
      <c r="AN518" t="str">
        <f t="shared" ref="AN518:AN581" si="817">CONCATENATE(AL518,";",AK518)</f>
        <v>46,4981125;11,3547801</v>
      </c>
      <c r="AO518">
        <f t="shared" si="812"/>
        <v>9999</v>
      </c>
      <c r="AP518" s="50"/>
    </row>
    <row r="519" spans="1:43" x14ac:dyDescent="0.15">
      <c r="A519" s="2" t="s">
        <v>30</v>
      </c>
      <c r="B519" s="22">
        <v>2015</v>
      </c>
      <c r="C519" s="2" t="s">
        <v>22</v>
      </c>
      <c r="D519" s="2" t="s">
        <v>1258</v>
      </c>
      <c r="E519" s="2">
        <v>1</v>
      </c>
      <c r="F519" s="2"/>
      <c r="G519" s="2" t="s">
        <v>165</v>
      </c>
      <c r="H519" s="3" t="s">
        <v>166</v>
      </c>
      <c r="I519" s="3" t="s">
        <v>162</v>
      </c>
      <c r="J519" s="2" t="str">
        <f t="shared" si="810"/>
        <v>-/-/-/-/-</v>
      </c>
      <c r="K519" s="2" t="str">
        <f t="shared" si="811"/>
        <v>-/-/-/-/-</v>
      </c>
      <c r="L519" s="4"/>
      <c r="M519" s="2">
        <v>2017</v>
      </c>
      <c r="N519" s="2" t="str">
        <f t="shared" si="813"/>
        <v>-/-/-/-</v>
      </c>
      <c r="O519" s="2" t="s">
        <v>165</v>
      </c>
      <c r="P519" s="2" t="s">
        <v>161</v>
      </c>
      <c r="S519" s="6">
        <f t="shared" si="814"/>
        <v>0</v>
      </c>
      <c r="T519" s="7">
        <f t="shared" si="815"/>
        <v>0</v>
      </c>
      <c r="U519" s="3" t="s">
        <v>243</v>
      </c>
      <c r="X519" t="s">
        <v>243</v>
      </c>
      <c r="AA519" t="s">
        <v>243</v>
      </c>
      <c r="AD519" s="2"/>
      <c r="AI519">
        <f>VLOOKUP(C519,Koordinaten!$A:$C,2,FALSE)</f>
        <v>12.4853384</v>
      </c>
      <c r="AJ519">
        <f>VLOOKUP(C519,Koordinaten!$A:$C,3,FALSE)</f>
        <v>41.894801999999999</v>
      </c>
      <c r="AK519">
        <f>IF(ISBLANK($D519),VLOOKUP(C519,Koordinaten!$A:$C,2,FALSE),VLOOKUP($D519,Koordinaten!$F:$H,2,FALSE))</f>
        <v>11.354780099999999</v>
      </c>
      <c r="AL519">
        <f>IF(ISBLANK($D519),VLOOKUP(C519,Koordinaten!$A:$C,3,FALSE),VLOOKUP($D519,Koordinaten!$F:$H,3,FALSE))</f>
        <v>46.498112499999998</v>
      </c>
      <c r="AM519" t="str">
        <f t="shared" si="816"/>
        <v>41,894802;12,4853384</v>
      </c>
      <c r="AN519" t="str">
        <f t="shared" si="817"/>
        <v>46,4981125;11,3547801</v>
      </c>
      <c r="AO519">
        <f t="shared" si="812"/>
        <v>9999</v>
      </c>
    </row>
    <row r="520" spans="1:43" x14ac:dyDescent="0.15">
      <c r="A520" s="2" t="s">
        <v>30</v>
      </c>
      <c r="B520" s="22">
        <v>2013</v>
      </c>
      <c r="C520" s="2" t="s">
        <v>22</v>
      </c>
      <c r="D520" s="2" t="s">
        <v>1258</v>
      </c>
      <c r="E520" s="2">
        <v>2</v>
      </c>
      <c r="F520" s="2">
        <v>1</v>
      </c>
      <c r="G520" s="2" t="s">
        <v>165</v>
      </c>
      <c r="H520" s="3" t="s">
        <v>166</v>
      </c>
      <c r="I520" s="3" t="s">
        <v>163</v>
      </c>
      <c r="J520" s="2" t="str">
        <f t="shared" si="810"/>
        <v>-/-/-/-/-</v>
      </c>
      <c r="K520" s="2" t="str">
        <f t="shared" si="811"/>
        <v>-/-/-/-/-</v>
      </c>
      <c r="L520" s="4"/>
      <c r="M520" s="2">
        <v>2017</v>
      </c>
      <c r="N520" s="2" t="str">
        <f t="shared" si="813"/>
        <v>-/-/-/-</v>
      </c>
      <c r="O520" s="2" t="s">
        <v>165</v>
      </c>
      <c r="P520" s="2" t="s">
        <v>161</v>
      </c>
      <c r="S520" s="6">
        <f t="shared" si="814"/>
        <v>0</v>
      </c>
      <c r="T520" s="7">
        <f t="shared" si="815"/>
        <v>0</v>
      </c>
      <c r="U520" s="3" t="s">
        <v>243</v>
      </c>
      <c r="X520" t="s">
        <v>243</v>
      </c>
      <c r="AA520" t="s">
        <v>243</v>
      </c>
      <c r="AD520" s="2"/>
      <c r="AI520">
        <f>VLOOKUP(C520,Koordinaten!$A:$C,2,FALSE)</f>
        <v>12.4853384</v>
      </c>
      <c r="AJ520">
        <f>VLOOKUP(C520,Koordinaten!$A:$C,3,FALSE)</f>
        <v>41.894801999999999</v>
      </c>
      <c r="AK520">
        <f>IF(ISBLANK($D520),VLOOKUP(C520,Koordinaten!$A:$C,2,FALSE),VLOOKUP($D520,Koordinaten!$F:$H,2,FALSE))</f>
        <v>11.354780099999999</v>
      </c>
      <c r="AL520">
        <f>IF(ISBLANK($D520),VLOOKUP(C520,Koordinaten!$A:$C,3,FALSE),VLOOKUP($D520,Koordinaten!$F:$H,3,FALSE))</f>
        <v>46.498112499999998</v>
      </c>
      <c r="AM520" t="str">
        <f t="shared" si="816"/>
        <v>41,894802;12,4853384</v>
      </c>
      <c r="AN520" t="str">
        <f t="shared" si="817"/>
        <v>46,4981125;11,3547801</v>
      </c>
      <c r="AO520">
        <f t="shared" si="812"/>
        <v>9999</v>
      </c>
      <c r="AP520" s="50">
        <v>44065</v>
      </c>
      <c r="AQ520">
        <v>3</v>
      </c>
    </row>
    <row r="521" spans="1:43" x14ac:dyDescent="0.15">
      <c r="A521" s="2" t="s">
        <v>30</v>
      </c>
      <c r="B521" s="22">
        <v>2015</v>
      </c>
      <c r="C521" s="2" t="s">
        <v>22</v>
      </c>
      <c r="D521" s="2" t="s">
        <v>1258</v>
      </c>
      <c r="E521" s="2">
        <v>3</v>
      </c>
      <c r="F521" s="2"/>
      <c r="G521" s="2" t="s">
        <v>165</v>
      </c>
      <c r="H521" s="3" t="s">
        <v>167</v>
      </c>
      <c r="I521" s="3" t="s">
        <v>32</v>
      </c>
      <c r="J521" s="2" t="str">
        <f t="shared" ref="J521:J584" si="818">CONCATENATE(IF(ISBLANK(V521),"-",V521),"/",IF(ISBLANK(Y521),"-",Y521),"/",IF(ISBLANK(AB521),"-",AB521),"/",IF(ISBLANK(AE521),"-",AE521),"/",IF(ISBLANK(AG521),"-",AG521))</f>
        <v>-/-/-/2017/-</v>
      </c>
      <c r="K521" s="2" t="str">
        <f t="shared" ref="K521:K584" si="819">CONCATENATE(IF(ISBLANK(W521),"-",W521),"/",IF(ISBLANK(Z521),"-",Z521),"/",IF(ISBLANK(AC521),"-",AC521),"/",IF(ISBLANK(AF521),"-",AF521),"/",IF(ISBLANK(AH521),"-",AH521))</f>
        <v>-/-/-/2021/-</v>
      </c>
      <c r="L521" s="4"/>
      <c r="M521" s="2">
        <v>2017</v>
      </c>
      <c r="N521" s="2" t="str">
        <f t="shared" si="813"/>
        <v>-/-/-/CT91</v>
      </c>
      <c r="O521" s="2" t="s">
        <v>165</v>
      </c>
      <c r="P521" s="2" t="s">
        <v>161</v>
      </c>
      <c r="S521" s="6">
        <f t="shared" si="814"/>
        <v>0</v>
      </c>
      <c r="T521" s="7">
        <f t="shared" si="815"/>
        <v>0</v>
      </c>
      <c r="U521" s="3" t="s">
        <v>243</v>
      </c>
      <c r="X521" t="s">
        <v>243</v>
      </c>
      <c r="AA521" t="s">
        <v>243</v>
      </c>
      <c r="AD521" s="2" t="s">
        <v>1012</v>
      </c>
      <c r="AE521">
        <v>2017</v>
      </c>
      <c r="AF521">
        <v>2021</v>
      </c>
      <c r="AI521">
        <f>VLOOKUP(C521,Koordinaten!$A:$C,2,FALSE)</f>
        <v>12.4853384</v>
      </c>
      <c r="AJ521">
        <f>VLOOKUP(C521,Koordinaten!$A:$C,3,FALSE)</f>
        <v>41.894801999999999</v>
      </c>
      <c r="AK521">
        <f>IF(ISBLANK($D521),VLOOKUP(C521,Koordinaten!$A:$C,2,FALSE),VLOOKUP($D521,Koordinaten!$F:$H,2,FALSE))</f>
        <v>11.354780099999999</v>
      </c>
      <c r="AL521">
        <f>IF(ISBLANK($D521),VLOOKUP(C521,Koordinaten!$A:$C,3,FALSE),VLOOKUP($D521,Koordinaten!$F:$H,3,FALSE))</f>
        <v>46.498112499999998</v>
      </c>
      <c r="AM521" t="str">
        <f t="shared" si="816"/>
        <v>41,894802;12,4853384</v>
      </c>
      <c r="AN521" t="str">
        <f t="shared" si="817"/>
        <v>46,4981125;11,3547801</v>
      </c>
      <c r="AO521">
        <f t="shared" si="812"/>
        <v>2021</v>
      </c>
      <c r="AP521" s="50"/>
    </row>
    <row r="522" spans="1:43" x14ac:dyDescent="0.15">
      <c r="A522" s="2" t="s">
        <v>30</v>
      </c>
      <c r="B522" s="2">
        <v>2015</v>
      </c>
      <c r="C522" s="2" t="s">
        <v>22</v>
      </c>
      <c r="D522" s="2" t="s">
        <v>1258</v>
      </c>
      <c r="E522" s="2">
        <v>3</v>
      </c>
      <c r="F522" s="2"/>
      <c r="G522" s="3" t="s">
        <v>168</v>
      </c>
      <c r="H522" s="3" t="s">
        <v>169</v>
      </c>
      <c r="I522" s="3" t="s">
        <v>169</v>
      </c>
      <c r="J522" s="2" t="str">
        <f t="shared" si="818"/>
        <v>2017/-/-/-/-</v>
      </c>
      <c r="K522" s="2" t="str">
        <f t="shared" si="819"/>
        <v>2021/-/-/-/-</v>
      </c>
      <c r="L522" s="4"/>
      <c r="M522" s="2">
        <v>2017</v>
      </c>
      <c r="N522" s="2" t="str">
        <f t="shared" si="813"/>
        <v>88+/-/-/-</v>
      </c>
      <c r="O522" s="2" t="s">
        <v>168</v>
      </c>
      <c r="P522" s="2" t="s">
        <v>161</v>
      </c>
      <c r="S522" s="6">
        <f t="shared" si="814"/>
        <v>0</v>
      </c>
      <c r="T522" s="7">
        <f t="shared" si="815"/>
        <v>0</v>
      </c>
      <c r="U522" s="3" t="s">
        <v>1109</v>
      </c>
      <c r="V522">
        <v>2017</v>
      </c>
      <c r="W522">
        <v>2021</v>
      </c>
      <c r="X522" t="s">
        <v>243</v>
      </c>
      <c r="AA522" t="s">
        <v>243</v>
      </c>
      <c r="AD522" s="2"/>
      <c r="AI522">
        <f>VLOOKUP(C522,Koordinaten!$A:$C,2,FALSE)</f>
        <v>12.4853384</v>
      </c>
      <c r="AJ522">
        <f>VLOOKUP(C522,Koordinaten!$A:$C,3,FALSE)</f>
        <v>41.894801999999999</v>
      </c>
      <c r="AK522">
        <f>IF(ISBLANK($D522),VLOOKUP(C522,Koordinaten!$A:$C,2,FALSE),VLOOKUP($D522,Koordinaten!$F:$H,2,FALSE))</f>
        <v>11.354780099999999</v>
      </c>
      <c r="AL522">
        <f>IF(ISBLANK($D522),VLOOKUP(C522,Koordinaten!$A:$C,3,FALSE),VLOOKUP($D522,Koordinaten!$F:$H,3,FALSE))</f>
        <v>46.498112499999998</v>
      </c>
      <c r="AM522" t="str">
        <f t="shared" si="816"/>
        <v>41,894802;12,4853384</v>
      </c>
      <c r="AN522" t="str">
        <f t="shared" si="817"/>
        <v>46,4981125;11,3547801</v>
      </c>
      <c r="AO522">
        <f t="shared" si="812"/>
        <v>2021</v>
      </c>
    </row>
    <row r="523" spans="1:43" x14ac:dyDescent="0.15">
      <c r="A523" s="2" t="s">
        <v>30</v>
      </c>
      <c r="B523" s="22">
        <v>2015</v>
      </c>
      <c r="C523" s="2" t="s">
        <v>22</v>
      </c>
      <c r="D523" s="2" t="s">
        <v>1258</v>
      </c>
      <c r="E523" s="2">
        <v>3</v>
      </c>
      <c r="F523" s="2"/>
      <c r="G523" s="3" t="s">
        <v>168</v>
      </c>
      <c r="H523" s="3" t="s">
        <v>163</v>
      </c>
      <c r="I523" s="3" t="s">
        <v>163</v>
      </c>
      <c r="J523" s="2" t="str">
        <f t="shared" si="818"/>
        <v>2017/-/-/-/-</v>
      </c>
      <c r="K523" s="2" t="str">
        <f t="shared" si="819"/>
        <v>2021/-/-/-/-</v>
      </c>
      <c r="L523" s="4"/>
      <c r="M523" s="2">
        <v>2017</v>
      </c>
      <c r="N523" s="2" t="str">
        <f t="shared" si="813"/>
        <v>88/-/-/CT89</v>
      </c>
      <c r="O523" s="2" t="s">
        <v>168</v>
      </c>
      <c r="P523" s="2" t="s">
        <v>161</v>
      </c>
      <c r="S523" s="6">
        <f t="shared" si="814"/>
        <v>0</v>
      </c>
      <c r="T523" s="7">
        <f t="shared" si="815"/>
        <v>0</v>
      </c>
      <c r="U523" s="3">
        <v>88</v>
      </c>
      <c r="V523">
        <v>2017</v>
      </c>
      <c r="W523">
        <v>2021</v>
      </c>
      <c r="X523" t="s">
        <v>243</v>
      </c>
      <c r="AA523" t="s">
        <v>243</v>
      </c>
      <c r="AD523" s="2" t="s">
        <v>1011</v>
      </c>
      <c r="AI523">
        <f>VLOOKUP(C523,Koordinaten!$A:$C,2,FALSE)</f>
        <v>12.4853384</v>
      </c>
      <c r="AJ523">
        <f>VLOOKUP(C523,Koordinaten!$A:$C,3,FALSE)</f>
        <v>41.894801999999999</v>
      </c>
      <c r="AK523">
        <f>IF(ISBLANK($D523),VLOOKUP(C523,Koordinaten!$A:$C,2,FALSE),VLOOKUP($D523,Koordinaten!$F:$H,2,FALSE))</f>
        <v>11.354780099999999</v>
      </c>
      <c r="AL523">
        <f>IF(ISBLANK($D523),VLOOKUP(C523,Koordinaten!$A:$C,3,FALSE),VLOOKUP($D523,Koordinaten!$F:$H,3,FALSE))</f>
        <v>46.498112499999998</v>
      </c>
      <c r="AM523" t="str">
        <f t="shared" si="816"/>
        <v>41,894802;12,4853384</v>
      </c>
      <c r="AN523" t="str">
        <f t="shared" si="817"/>
        <v>46,4981125;11,3547801</v>
      </c>
      <c r="AO523">
        <f t="shared" si="812"/>
        <v>2021</v>
      </c>
    </row>
    <row r="524" spans="1:43" x14ac:dyDescent="0.15">
      <c r="A524" s="2" t="s">
        <v>30</v>
      </c>
      <c r="B524" s="22">
        <v>2015</v>
      </c>
      <c r="C524" s="2" t="s">
        <v>22</v>
      </c>
      <c r="D524" s="2" t="s">
        <v>1258</v>
      </c>
      <c r="E524" s="2">
        <v>1</v>
      </c>
      <c r="F524" s="2"/>
      <c r="G524" s="3" t="s">
        <v>1121</v>
      </c>
      <c r="H524" s="3" t="s">
        <v>170</v>
      </c>
      <c r="I524" s="3" t="s">
        <v>32</v>
      </c>
      <c r="J524" s="2" t="str">
        <f t="shared" si="818"/>
        <v>2017/-/-/-/-</v>
      </c>
      <c r="K524" s="2" t="str">
        <f t="shared" si="819"/>
        <v>2025/-/-/-/-</v>
      </c>
      <c r="L524" s="4"/>
      <c r="M524" s="2">
        <v>2017</v>
      </c>
      <c r="N524" s="2" t="str">
        <f t="shared" si="813"/>
        <v>94/-/-/CT90</v>
      </c>
      <c r="O524" s="2" t="s">
        <v>171</v>
      </c>
      <c r="P524" s="2" t="s">
        <v>161</v>
      </c>
      <c r="S524" s="6">
        <f t="shared" si="814"/>
        <v>0</v>
      </c>
      <c r="T524" s="7">
        <f t="shared" si="815"/>
        <v>0</v>
      </c>
      <c r="U524" s="3">
        <v>94</v>
      </c>
      <c r="V524">
        <v>2017</v>
      </c>
      <c r="W524">
        <v>2025</v>
      </c>
      <c r="X524" t="s">
        <v>243</v>
      </c>
      <c r="AA524" t="s">
        <v>243</v>
      </c>
      <c r="AD524" s="2" t="s">
        <v>995</v>
      </c>
      <c r="AI524">
        <f>VLOOKUP(C524,Koordinaten!$A:$C,2,FALSE)</f>
        <v>12.4853384</v>
      </c>
      <c r="AJ524">
        <f>VLOOKUP(C524,Koordinaten!$A:$C,3,FALSE)</f>
        <v>41.894801999999999</v>
      </c>
      <c r="AK524">
        <f>IF(ISBLANK($D524),VLOOKUP(C524,Koordinaten!$A:$C,2,FALSE),VLOOKUP($D524,Koordinaten!$F:$H,2,FALSE))</f>
        <v>11.354780099999999</v>
      </c>
      <c r="AL524">
        <f>IF(ISBLANK($D524),VLOOKUP(C524,Koordinaten!$A:$C,3,FALSE),VLOOKUP($D524,Koordinaten!$F:$H,3,FALSE))</f>
        <v>46.498112499999998</v>
      </c>
      <c r="AM524" t="str">
        <f t="shared" si="816"/>
        <v>41,894802;12,4853384</v>
      </c>
      <c r="AN524" t="str">
        <f t="shared" si="817"/>
        <v>46,4981125;11,3547801</v>
      </c>
      <c r="AO524">
        <f t="shared" si="812"/>
        <v>2025</v>
      </c>
    </row>
    <row r="525" spans="1:43" x14ac:dyDescent="0.15">
      <c r="A525" s="2" t="s">
        <v>30</v>
      </c>
      <c r="B525" s="22">
        <v>2014</v>
      </c>
      <c r="C525" s="2" t="s">
        <v>22</v>
      </c>
      <c r="D525" s="2" t="s">
        <v>1258</v>
      </c>
      <c r="E525" s="2">
        <v>1</v>
      </c>
      <c r="F525" s="2"/>
      <c r="G525" s="3" t="s">
        <v>164</v>
      </c>
      <c r="H525" s="3" t="s">
        <v>32</v>
      </c>
      <c r="I525" s="3" t="s">
        <v>32</v>
      </c>
      <c r="J525" s="2" t="str">
        <f t="shared" si="818"/>
        <v>-/-/2016/-/-</v>
      </c>
      <c r="K525" s="2" t="str">
        <f t="shared" si="819"/>
        <v>-/-/2020/-/-</v>
      </c>
      <c r="L525" s="4"/>
      <c r="M525" s="2">
        <v>2017</v>
      </c>
      <c r="N525" s="2" t="str">
        <f t="shared" si="813"/>
        <v>-/-/89/CT89,5</v>
      </c>
      <c r="O525" s="2" t="s">
        <v>171</v>
      </c>
      <c r="P525" s="2" t="s">
        <v>161</v>
      </c>
      <c r="S525" s="6">
        <f t="shared" si="814"/>
        <v>0</v>
      </c>
      <c r="T525" s="7">
        <f t="shared" si="815"/>
        <v>0</v>
      </c>
      <c r="U525" s="3" t="s">
        <v>243</v>
      </c>
      <c r="X525" t="s">
        <v>243</v>
      </c>
      <c r="AA525">
        <v>89</v>
      </c>
      <c r="AB525">
        <v>2016</v>
      </c>
      <c r="AC525">
        <v>2020</v>
      </c>
      <c r="AD525" s="2" t="s">
        <v>1008</v>
      </c>
      <c r="AG525" t="s">
        <v>243</v>
      </c>
      <c r="AH525" t="s">
        <v>243</v>
      </c>
      <c r="AI525">
        <f>VLOOKUP(C525,Koordinaten!$A:$C,2,FALSE)</f>
        <v>12.4853384</v>
      </c>
      <c r="AJ525">
        <f>VLOOKUP(C525,Koordinaten!$A:$C,3,FALSE)</f>
        <v>41.894801999999999</v>
      </c>
      <c r="AK525">
        <f>IF(ISBLANK($D525),VLOOKUP(C525,Koordinaten!$A:$C,2,FALSE),VLOOKUP($D525,Koordinaten!$F:$H,2,FALSE))</f>
        <v>11.354780099999999</v>
      </c>
      <c r="AL525">
        <f>IF(ISBLANK($D525),VLOOKUP(C525,Koordinaten!$A:$C,3,FALSE),VLOOKUP($D525,Koordinaten!$F:$H,3,FALSE))</f>
        <v>46.498112499999998</v>
      </c>
      <c r="AM525" t="str">
        <f t="shared" si="816"/>
        <v>41,894802;12,4853384</v>
      </c>
      <c r="AN525" t="str">
        <f t="shared" si="817"/>
        <v>46,4981125;11,3547801</v>
      </c>
      <c r="AO525">
        <f t="shared" si="812"/>
        <v>2020</v>
      </c>
    </row>
    <row r="526" spans="1:43" x14ac:dyDescent="0.15">
      <c r="A526" s="2" t="s">
        <v>30</v>
      </c>
      <c r="B526" s="22">
        <v>2015</v>
      </c>
      <c r="C526" s="2" t="s">
        <v>22</v>
      </c>
      <c r="D526" s="2" t="s">
        <v>1258</v>
      </c>
      <c r="E526" s="2">
        <v>1</v>
      </c>
      <c r="F526" s="2"/>
      <c r="G526" s="2" t="s">
        <v>1061</v>
      </c>
      <c r="H526" s="3" t="s">
        <v>67</v>
      </c>
      <c r="I526" s="3" t="s">
        <v>36</v>
      </c>
      <c r="J526" s="2" t="str">
        <f t="shared" si="818"/>
        <v>2017/-/2018/2018/-</v>
      </c>
      <c r="K526" s="2" t="str">
        <f t="shared" si="819"/>
        <v>2024/-/2020/2025/-</v>
      </c>
      <c r="L526" s="4"/>
      <c r="M526" s="2">
        <v>2017</v>
      </c>
      <c r="N526" s="2" t="str">
        <f t="shared" si="813"/>
        <v>93/-/88/CT91,6</v>
      </c>
      <c r="O526" s="2" t="s">
        <v>171</v>
      </c>
      <c r="P526" s="2" t="s">
        <v>161</v>
      </c>
      <c r="S526" s="6">
        <f t="shared" si="814"/>
        <v>0</v>
      </c>
      <c r="T526" s="7">
        <f t="shared" si="815"/>
        <v>0</v>
      </c>
      <c r="U526" s="2">
        <v>93</v>
      </c>
      <c r="V526">
        <v>2017</v>
      </c>
      <c r="W526">
        <v>2024</v>
      </c>
      <c r="X526" t="s">
        <v>243</v>
      </c>
      <c r="AA526">
        <v>88</v>
      </c>
      <c r="AB526">
        <v>2018</v>
      </c>
      <c r="AC526">
        <v>2020</v>
      </c>
      <c r="AD526" s="2" t="s">
        <v>1049</v>
      </c>
      <c r="AE526">
        <v>2018</v>
      </c>
      <c r="AF526">
        <v>2025</v>
      </c>
      <c r="AI526">
        <f>VLOOKUP(C526,Koordinaten!$A:$C,2,FALSE)</f>
        <v>12.4853384</v>
      </c>
      <c r="AJ526">
        <f>VLOOKUP(C526,Koordinaten!$A:$C,3,FALSE)</f>
        <v>41.894801999999999</v>
      </c>
      <c r="AK526">
        <f>IF(ISBLANK($D526),VLOOKUP(C526,Koordinaten!$A:$C,2,FALSE),VLOOKUP($D526,Koordinaten!$F:$H,2,FALSE))</f>
        <v>11.354780099999999</v>
      </c>
      <c r="AL526">
        <f>IF(ISBLANK($D526),VLOOKUP(C526,Koordinaten!$A:$C,3,FALSE),VLOOKUP($D526,Koordinaten!$F:$H,3,FALSE))</f>
        <v>46.498112499999998</v>
      </c>
      <c r="AM526" t="str">
        <f t="shared" si="816"/>
        <v>41,894802;12,4853384</v>
      </c>
      <c r="AN526" t="str">
        <f t="shared" si="817"/>
        <v>46,4981125;11,3547801</v>
      </c>
      <c r="AO526">
        <f t="shared" si="812"/>
        <v>2020</v>
      </c>
      <c r="AP526" s="50"/>
    </row>
    <row r="527" spans="1:43" x14ac:dyDescent="0.15">
      <c r="A527" s="2" t="s">
        <v>42</v>
      </c>
      <c r="B527" s="22">
        <v>2013</v>
      </c>
      <c r="C527" s="2" t="s">
        <v>173</v>
      </c>
      <c r="D527" s="2" t="s">
        <v>1263</v>
      </c>
      <c r="E527" s="2">
        <v>0</v>
      </c>
      <c r="F527" s="2">
        <v>1</v>
      </c>
      <c r="G527" s="3" t="s">
        <v>174</v>
      </c>
      <c r="H527" s="3" t="s">
        <v>175</v>
      </c>
      <c r="I527" s="3" t="s">
        <v>175</v>
      </c>
      <c r="J527" s="2" t="str">
        <f t="shared" si="818"/>
        <v>2016/-/-/-/-</v>
      </c>
      <c r="K527" s="2" t="str">
        <f t="shared" si="819"/>
        <v>2028/-/-/-/-</v>
      </c>
      <c r="L527" s="4"/>
      <c r="M527" s="2">
        <v>2017</v>
      </c>
      <c r="N527" s="2" t="str">
        <f t="shared" si="813"/>
        <v>90/-/-/-</v>
      </c>
      <c r="O527" s="2" t="s">
        <v>176</v>
      </c>
      <c r="P527" s="2" t="s">
        <v>176</v>
      </c>
      <c r="S527" s="6">
        <f t="shared" si="814"/>
        <v>0</v>
      </c>
      <c r="T527" s="7">
        <f t="shared" si="815"/>
        <v>0</v>
      </c>
      <c r="U527" s="3">
        <v>90</v>
      </c>
      <c r="V527">
        <v>2016</v>
      </c>
      <c r="W527">
        <v>2028</v>
      </c>
      <c r="X527" t="s">
        <v>243</v>
      </c>
      <c r="AA527" t="s">
        <v>243</v>
      </c>
      <c r="AD527" s="2"/>
      <c r="AI527">
        <f>VLOOKUP(C527,Koordinaten!$A:$C,2,FALSE)</f>
        <v>16.372504200000002</v>
      </c>
      <c r="AJ527">
        <f>VLOOKUP(C527,Koordinaten!$A:$C,3,FALSE)</f>
        <v>48.208353700000004</v>
      </c>
      <c r="AK527">
        <f>IF(ISBLANK($D527),VLOOKUP(C527,Koordinaten!$A:$C,2,FALSE),VLOOKUP($D527,Koordinaten!$F:$H,2,FALSE))</f>
        <v>16.416666599999999</v>
      </c>
      <c r="AL527">
        <f>IF(ISBLANK($D527),VLOOKUP(C527,Koordinaten!$A:$C,3,FALSE),VLOOKUP($D527,Koordinaten!$F:$H,3,FALSE))</f>
        <v>47.500000100000001</v>
      </c>
      <c r="AM527" t="str">
        <f t="shared" si="816"/>
        <v>48,2083537;16,3725042</v>
      </c>
      <c r="AN527" t="str">
        <f t="shared" si="817"/>
        <v>47,5000001;16,4166666</v>
      </c>
      <c r="AO527">
        <f t="shared" si="812"/>
        <v>2028</v>
      </c>
      <c r="AP527" s="50">
        <v>44066</v>
      </c>
      <c r="AQ527">
        <v>10</v>
      </c>
    </row>
    <row r="528" spans="1:43" x14ac:dyDescent="0.15">
      <c r="A528" s="2" t="s">
        <v>42</v>
      </c>
      <c r="B528" s="22">
        <v>2013</v>
      </c>
      <c r="C528" s="2" t="s">
        <v>17</v>
      </c>
      <c r="D528" s="2" t="s">
        <v>1282</v>
      </c>
      <c r="E528" s="2">
        <v>12</v>
      </c>
      <c r="F528" s="2"/>
      <c r="G528" s="3" t="s">
        <v>18</v>
      </c>
      <c r="H528" s="3" t="s">
        <v>19</v>
      </c>
      <c r="I528" s="3" t="s">
        <v>20</v>
      </c>
      <c r="J528" s="2" t="str">
        <f t="shared" si="818"/>
        <v>-/-/-/-/-</v>
      </c>
      <c r="K528" s="2" t="str">
        <f t="shared" si="819"/>
        <v>-/-/-/-/-</v>
      </c>
      <c r="L528" s="4"/>
      <c r="M528" s="2">
        <v>2015</v>
      </c>
      <c r="N528" s="2" t="str">
        <f t="shared" si="813"/>
        <v>-/-/-/-</v>
      </c>
      <c r="O528" s="2" t="s">
        <v>177</v>
      </c>
      <c r="P528" s="2" t="s">
        <v>177</v>
      </c>
      <c r="S528" s="6">
        <f t="shared" si="814"/>
        <v>0</v>
      </c>
      <c r="T528" s="7">
        <f t="shared" si="815"/>
        <v>0</v>
      </c>
      <c r="U528" t="s">
        <v>243</v>
      </c>
      <c r="X528" t="s">
        <v>243</v>
      </c>
      <c r="AA528" t="s">
        <v>243</v>
      </c>
      <c r="AD528" s="2"/>
      <c r="AI528">
        <f>VLOOKUP(C528,Koordinaten!$A:$C,2,FALSE)</f>
        <v>2.3514615999999999</v>
      </c>
      <c r="AJ528">
        <f>VLOOKUP(C528,Koordinaten!$A:$C,3,FALSE)</f>
        <v>48.856696900000003</v>
      </c>
      <c r="AK528">
        <f>IF(ISBLANK($D528),VLOOKUP(C528,Koordinaten!$A:$C,2,FALSE),VLOOKUP($D528,Koordinaten!$F:$H,2,FALSE))</f>
        <v>3.8968699999999998</v>
      </c>
      <c r="AL528">
        <f>IF(ISBLANK($D528),VLOOKUP(C528,Koordinaten!$A:$C,3,FALSE),VLOOKUP($D528,Koordinaten!$F:$H,3,FALSE))</f>
        <v>43.598500000000001</v>
      </c>
      <c r="AM528" t="str">
        <f t="shared" si="816"/>
        <v>48,8566969;2,3514616</v>
      </c>
      <c r="AN528" t="str">
        <f t="shared" si="817"/>
        <v>43,5985;3,89687</v>
      </c>
      <c r="AO528">
        <f t="shared" si="812"/>
        <v>9999</v>
      </c>
    </row>
    <row r="529" spans="1:41" x14ac:dyDescent="0.15">
      <c r="A529" s="2" t="s">
        <v>42</v>
      </c>
      <c r="B529" s="2">
        <v>2014</v>
      </c>
      <c r="C529" s="2" t="s">
        <v>17</v>
      </c>
      <c r="D529" s="2" t="s">
        <v>1282</v>
      </c>
      <c r="E529" s="2">
        <v>12</v>
      </c>
      <c r="F529" s="2"/>
      <c r="G529" s="3" t="s">
        <v>18</v>
      </c>
      <c r="H529" s="3" t="s">
        <v>19</v>
      </c>
      <c r="I529" s="3" t="s">
        <v>20</v>
      </c>
      <c r="J529" s="2" t="str">
        <f t="shared" si="818"/>
        <v>-/-/-/-/-</v>
      </c>
      <c r="K529" s="2" t="str">
        <f t="shared" si="819"/>
        <v>-/-/-/-/-</v>
      </c>
      <c r="L529" s="4"/>
      <c r="M529" s="2">
        <v>2016</v>
      </c>
      <c r="N529" s="2" t="str">
        <f t="shared" si="813"/>
        <v>-/-/-/-</v>
      </c>
      <c r="O529" s="2" t="s">
        <v>177</v>
      </c>
      <c r="P529" s="2" t="s">
        <v>177</v>
      </c>
      <c r="S529" s="6">
        <f t="shared" si="814"/>
        <v>0</v>
      </c>
      <c r="T529" s="7">
        <f t="shared" si="815"/>
        <v>0</v>
      </c>
      <c r="U529" t="s">
        <v>243</v>
      </c>
      <c r="X529" t="s">
        <v>243</v>
      </c>
      <c r="AA529" t="s">
        <v>243</v>
      </c>
      <c r="AD529" s="2"/>
      <c r="AI529">
        <f>VLOOKUP(C529,Koordinaten!$A:$C,2,FALSE)</f>
        <v>2.3514615999999999</v>
      </c>
      <c r="AJ529">
        <f>VLOOKUP(C529,Koordinaten!$A:$C,3,FALSE)</f>
        <v>48.856696900000003</v>
      </c>
      <c r="AK529">
        <f>IF(ISBLANK($D529),VLOOKUP(C529,Koordinaten!$A:$C,2,FALSE),VLOOKUP($D529,Koordinaten!$F:$H,2,FALSE))</f>
        <v>3.8968699999999998</v>
      </c>
      <c r="AL529">
        <f>IF(ISBLANK($D529),VLOOKUP(C529,Koordinaten!$A:$C,3,FALSE),VLOOKUP($D529,Koordinaten!$F:$H,3,FALSE))</f>
        <v>43.598500000000001</v>
      </c>
      <c r="AM529" t="str">
        <f t="shared" si="816"/>
        <v>48,8566969;2,3514616</v>
      </c>
      <c r="AN529" t="str">
        <f t="shared" si="817"/>
        <v>43,5985;3,89687</v>
      </c>
      <c r="AO529">
        <f t="shared" ref="AO529:AO592" si="820">MIN(IF(ISBLANK(W529),9999,W529),IF(ISBLANK(Z529),9999,Z529),IF(ISBLANK(AC529),9999,AC529),IF(ISBLANK(AF529),9999,AF529),IF(ISBLANK(AH529),9999,AH529))</f>
        <v>9999</v>
      </c>
    </row>
    <row r="530" spans="1:41" x14ac:dyDescent="0.15">
      <c r="A530" s="2" t="s">
        <v>16</v>
      </c>
      <c r="B530" s="2">
        <v>2014</v>
      </c>
      <c r="C530" s="2" t="s">
        <v>17</v>
      </c>
      <c r="D530" s="2" t="s">
        <v>1282</v>
      </c>
      <c r="E530" s="2">
        <v>0</v>
      </c>
      <c r="F530" s="2"/>
      <c r="G530" s="3" t="s">
        <v>18</v>
      </c>
      <c r="H530" s="3" t="s">
        <v>19</v>
      </c>
      <c r="I530" s="3" t="s">
        <v>20</v>
      </c>
      <c r="J530" s="2" t="str">
        <f t="shared" si="818"/>
        <v>-/-/-/-/-</v>
      </c>
      <c r="K530" s="2" t="str">
        <f t="shared" si="819"/>
        <v>-/-/-/-/-</v>
      </c>
      <c r="L530" s="4"/>
      <c r="M530" s="2">
        <v>2011</v>
      </c>
      <c r="N530" s="2" t="str">
        <f t="shared" si="813"/>
        <v>-/-/-/-</v>
      </c>
      <c r="O530" s="2" t="s">
        <v>177</v>
      </c>
      <c r="P530" s="2" t="s">
        <v>177</v>
      </c>
      <c r="S530" s="6">
        <f t="shared" si="814"/>
        <v>0</v>
      </c>
      <c r="T530" s="7">
        <f t="shared" si="815"/>
        <v>0</v>
      </c>
      <c r="U530" t="s">
        <v>243</v>
      </c>
      <c r="X530" t="s">
        <v>243</v>
      </c>
      <c r="AA530" t="s">
        <v>243</v>
      </c>
      <c r="AD530" s="2"/>
      <c r="AI530">
        <f>VLOOKUP(C530,Koordinaten!$A:$C,2,FALSE)</f>
        <v>2.3514615999999999</v>
      </c>
      <c r="AJ530">
        <f>VLOOKUP(C530,Koordinaten!$A:$C,3,FALSE)</f>
        <v>48.856696900000003</v>
      </c>
      <c r="AK530">
        <f>IF(ISBLANK($D530),VLOOKUP(C530,Koordinaten!$A:$C,2,FALSE),VLOOKUP($D530,Koordinaten!$F:$H,2,FALSE))</f>
        <v>3.8968699999999998</v>
      </c>
      <c r="AL530">
        <f>IF(ISBLANK($D530),VLOOKUP(C530,Koordinaten!$A:$C,3,FALSE),VLOOKUP($D530,Koordinaten!$F:$H,3,FALSE))</f>
        <v>43.598500000000001</v>
      </c>
      <c r="AM530" t="str">
        <f t="shared" si="816"/>
        <v>48,8566969;2,3514616</v>
      </c>
      <c r="AN530" t="str">
        <f t="shared" si="817"/>
        <v>43,5985;3,89687</v>
      </c>
      <c r="AO530">
        <f t="shared" si="820"/>
        <v>9999</v>
      </c>
    </row>
    <row r="531" spans="1:41" x14ac:dyDescent="0.15">
      <c r="A531" s="2" t="s">
        <v>16</v>
      </c>
      <c r="B531" s="22">
        <v>2013</v>
      </c>
      <c r="C531" s="2" t="s">
        <v>17</v>
      </c>
      <c r="D531" s="2" t="s">
        <v>1282</v>
      </c>
      <c r="E531" s="2">
        <v>0</v>
      </c>
      <c r="F531" s="2"/>
      <c r="G531" s="3" t="s">
        <v>18</v>
      </c>
      <c r="H531" s="3" t="s">
        <v>19</v>
      </c>
      <c r="I531" s="3" t="s">
        <v>20</v>
      </c>
      <c r="J531" s="2" t="str">
        <f t="shared" si="818"/>
        <v>-/-/-/-/-</v>
      </c>
      <c r="K531" s="2" t="str">
        <f t="shared" si="819"/>
        <v>-/-/-/-/-</v>
      </c>
      <c r="L531" s="4"/>
      <c r="M531" s="2">
        <v>2011</v>
      </c>
      <c r="N531" s="2" t="str">
        <f t="shared" si="813"/>
        <v>-/-/-/-</v>
      </c>
      <c r="O531" s="2" t="s">
        <v>177</v>
      </c>
      <c r="P531" s="2" t="s">
        <v>177</v>
      </c>
      <c r="S531" s="6">
        <f t="shared" si="814"/>
        <v>0</v>
      </c>
      <c r="T531" s="7">
        <f t="shared" si="815"/>
        <v>0</v>
      </c>
      <c r="U531" t="s">
        <v>243</v>
      </c>
      <c r="X531" t="s">
        <v>243</v>
      </c>
      <c r="AA531" t="s">
        <v>243</v>
      </c>
      <c r="AD531" s="2"/>
      <c r="AI531">
        <f>VLOOKUP(C531,Koordinaten!$A:$C,2,FALSE)</f>
        <v>2.3514615999999999</v>
      </c>
      <c r="AJ531">
        <f>VLOOKUP(C531,Koordinaten!$A:$C,3,FALSE)</f>
        <v>48.856696900000003</v>
      </c>
      <c r="AK531">
        <f>IF(ISBLANK($D531),VLOOKUP(C531,Koordinaten!$A:$C,2,FALSE),VLOOKUP($D531,Koordinaten!$F:$H,2,FALSE))</f>
        <v>3.8968699999999998</v>
      </c>
      <c r="AL531">
        <f>IF(ISBLANK($D531),VLOOKUP(C531,Koordinaten!$A:$C,3,FALSE),VLOOKUP($D531,Koordinaten!$F:$H,3,FALSE))</f>
        <v>43.598500000000001</v>
      </c>
      <c r="AM531" t="str">
        <f t="shared" si="816"/>
        <v>48,8566969;2,3514616</v>
      </c>
      <c r="AN531" t="str">
        <f t="shared" si="817"/>
        <v>43,5985;3,89687</v>
      </c>
      <c r="AO531">
        <f t="shared" si="820"/>
        <v>9999</v>
      </c>
    </row>
    <row r="532" spans="1:41" x14ac:dyDescent="0.15">
      <c r="A532" s="2" t="s">
        <v>16</v>
      </c>
      <c r="B532" s="2">
        <v>2009</v>
      </c>
      <c r="C532" s="2" t="s">
        <v>17</v>
      </c>
      <c r="D532" s="2" t="s">
        <v>1282</v>
      </c>
      <c r="E532" s="2">
        <v>0</v>
      </c>
      <c r="F532" s="2"/>
      <c r="G532" s="3" t="s">
        <v>18</v>
      </c>
      <c r="H532" s="3" t="s">
        <v>19</v>
      </c>
      <c r="I532" s="3" t="s">
        <v>20</v>
      </c>
      <c r="J532" s="2" t="str">
        <f t="shared" si="818"/>
        <v>-/-/-/-/-</v>
      </c>
      <c r="K532" s="2" t="str">
        <f t="shared" si="819"/>
        <v>-/-/-/-/-</v>
      </c>
      <c r="L532" s="4"/>
      <c r="M532" s="2">
        <v>2011</v>
      </c>
      <c r="N532" s="2" t="str">
        <f t="shared" si="813"/>
        <v>-/-/-/-</v>
      </c>
      <c r="O532" s="2" t="s">
        <v>177</v>
      </c>
      <c r="P532" s="2" t="s">
        <v>177</v>
      </c>
      <c r="S532" s="6">
        <f t="shared" si="814"/>
        <v>0</v>
      </c>
      <c r="T532" s="7">
        <f t="shared" si="815"/>
        <v>0</v>
      </c>
      <c r="U532" t="s">
        <v>243</v>
      </c>
      <c r="X532" t="s">
        <v>243</v>
      </c>
      <c r="AA532" t="s">
        <v>243</v>
      </c>
      <c r="AD532" s="2"/>
      <c r="AI532">
        <f>VLOOKUP(C532,Koordinaten!$A:$C,2,FALSE)</f>
        <v>2.3514615999999999</v>
      </c>
      <c r="AJ532">
        <f>VLOOKUP(C532,Koordinaten!$A:$C,3,FALSE)</f>
        <v>48.856696900000003</v>
      </c>
      <c r="AK532">
        <f>IF(ISBLANK($D532),VLOOKUP(C532,Koordinaten!$A:$C,2,FALSE),VLOOKUP($D532,Koordinaten!$F:$H,2,FALSE))</f>
        <v>3.8968699999999998</v>
      </c>
      <c r="AL532">
        <f>IF(ISBLANK($D532),VLOOKUP(C532,Koordinaten!$A:$C,3,FALSE),VLOOKUP($D532,Koordinaten!$F:$H,3,FALSE))</f>
        <v>43.598500000000001</v>
      </c>
      <c r="AM532" t="str">
        <f t="shared" si="816"/>
        <v>48,8566969;2,3514616</v>
      </c>
      <c r="AN532" t="str">
        <f t="shared" si="817"/>
        <v>43,5985;3,89687</v>
      </c>
      <c r="AO532">
        <f t="shared" si="820"/>
        <v>9999</v>
      </c>
    </row>
    <row r="533" spans="1:41" x14ac:dyDescent="0.15">
      <c r="A533" s="2" t="s">
        <v>42</v>
      </c>
      <c r="B533" s="22">
        <v>2009</v>
      </c>
      <c r="C533" s="2" t="s">
        <v>22</v>
      </c>
      <c r="D533" s="2" t="s">
        <v>1258</v>
      </c>
      <c r="E533" s="2">
        <v>0</v>
      </c>
      <c r="F533" s="2"/>
      <c r="G533" s="3" t="s">
        <v>178</v>
      </c>
      <c r="H533" s="3" t="s">
        <v>179</v>
      </c>
      <c r="I533" s="3" t="s">
        <v>51</v>
      </c>
      <c r="J533" s="2" t="str">
        <f t="shared" si="818"/>
        <v>-/2013/2013/-/-</v>
      </c>
      <c r="K533" s="2" t="str">
        <f t="shared" si="819"/>
        <v>-/2016/2019/-/-</v>
      </c>
      <c r="L533" s="4"/>
      <c r="M533" s="2">
        <v>2016</v>
      </c>
      <c r="N533" s="2" t="str">
        <f t="shared" si="813"/>
        <v>-/88/92/-</v>
      </c>
      <c r="O533" s="2" t="s">
        <v>180</v>
      </c>
      <c r="P533" s="2" t="s">
        <v>180</v>
      </c>
      <c r="Q533" s="8"/>
      <c r="R533" s="8"/>
      <c r="S533" s="9">
        <f t="shared" si="814"/>
        <v>0</v>
      </c>
      <c r="T533" s="10">
        <f t="shared" si="815"/>
        <v>0</v>
      </c>
      <c r="U533" s="3" t="s">
        <v>243</v>
      </c>
      <c r="X533">
        <v>88</v>
      </c>
      <c r="Y533">
        <v>2013</v>
      </c>
      <c r="Z533">
        <v>2016</v>
      </c>
      <c r="AA533">
        <v>92</v>
      </c>
      <c r="AB533">
        <v>2013</v>
      </c>
      <c r="AC533">
        <v>2019</v>
      </c>
      <c r="AD533" s="2"/>
      <c r="AI533">
        <f>VLOOKUP(C533,Koordinaten!$A:$C,2,FALSE)</f>
        <v>12.4853384</v>
      </c>
      <c r="AJ533">
        <f>VLOOKUP(C533,Koordinaten!$A:$C,3,FALSE)</f>
        <v>41.894801999999999</v>
      </c>
      <c r="AK533">
        <f>IF(ISBLANK($D533),VLOOKUP(C533,Koordinaten!$A:$C,2,FALSE),VLOOKUP($D533,Koordinaten!$F:$H,2,FALSE))</f>
        <v>11.354780099999999</v>
      </c>
      <c r="AL533">
        <f>IF(ISBLANK($D533),VLOOKUP(C533,Koordinaten!$A:$C,3,FALSE),VLOOKUP($D533,Koordinaten!$F:$H,3,FALSE))</f>
        <v>46.498112499999998</v>
      </c>
      <c r="AM533" t="str">
        <f t="shared" si="816"/>
        <v>41,894802;12,4853384</v>
      </c>
      <c r="AN533" t="str">
        <f t="shared" si="817"/>
        <v>46,4981125;11,3547801</v>
      </c>
      <c r="AO533">
        <f t="shared" si="820"/>
        <v>2016</v>
      </c>
    </row>
    <row r="534" spans="1:41" x14ac:dyDescent="0.15">
      <c r="A534" s="3" t="s">
        <v>16</v>
      </c>
      <c r="B534" s="3">
        <v>2013</v>
      </c>
      <c r="C534" s="3" t="s">
        <v>17</v>
      </c>
      <c r="D534" s="3" t="s">
        <v>1282</v>
      </c>
      <c r="E534" s="3">
        <v>0</v>
      </c>
      <c r="G534" s="73" t="s">
        <v>181</v>
      </c>
      <c r="H534" s="3" t="s">
        <v>182</v>
      </c>
      <c r="I534" s="3" t="s">
        <v>44</v>
      </c>
      <c r="J534" s="2" t="str">
        <f t="shared" si="818"/>
        <v>-/-/-/-/-</v>
      </c>
      <c r="K534" s="2" t="str">
        <f t="shared" si="819"/>
        <v>-/-/-/-/-</v>
      </c>
      <c r="L534" s="4"/>
      <c r="M534" s="2">
        <v>2011</v>
      </c>
      <c r="N534" s="2" t="str">
        <f t="shared" si="813"/>
        <v>-/-/-/-</v>
      </c>
      <c r="O534" s="2" t="s">
        <v>177</v>
      </c>
      <c r="P534" s="2" t="s">
        <v>177</v>
      </c>
      <c r="S534" s="6">
        <f t="shared" si="814"/>
        <v>0</v>
      </c>
      <c r="T534" s="7">
        <f t="shared" si="815"/>
        <v>0</v>
      </c>
      <c r="U534" t="s">
        <v>243</v>
      </c>
      <c r="X534" t="s">
        <v>243</v>
      </c>
      <c r="AA534" t="s">
        <v>243</v>
      </c>
      <c r="AD534" s="2"/>
      <c r="AI534">
        <f>VLOOKUP(C534,Koordinaten!$A:$C,2,FALSE)</f>
        <v>2.3514615999999999</v>
      </c>
      <c r="AJ534">
        <f>VLOOKUP(C534,Koordinaten!$A:$C,3,FALSE)</f>
        <v>48.856696900000003</v>
      </c>
      <c r="AK534">
        <f>IF(ISBLANK($D534),VLOOKUP(C534,Koordinaten!$A:$C,2,FALSE),VLOOKUP($D534,Koordinaten!$F:$H,2,FALSE))</f>
        <v>3.8968699999999998</v>
      </c>
      <c r="AL534">
        <f>IF(ISBLANK($D534),VLOOKUP(C534,Koordinaten!$A:$C,3,FALSE),VLOOKUP($D534,Koordinaten!$F:$H,3,FALSE))</f>
        <v>43.598500000000001</v>
      </c>
      <c r="AM534" t="str">
        <f t="shared" si="816"/>
        <v>48,8566969;2,3514616</v>
      </c>
      <c r="AN534" t="str">
        <f t="shared" si="817"/>
        <v>43,5985;3,89687</v>
      </c>
      <c r="AO534">
        <f t="shared" si="820"/>
        <v>9999</v>
      </c>
    </row>
    <row r="535" spans="1:41" x14ac:dyDescent="0.15">
      <c r="A535" s="2" t="s">
        <v>42</v>
      </c>
      <c r="B535" s="2">
        <v>2013</v>
      </c>
      <c r="C535" s="2" t="s">
        <v>17</v>
      </c>
      <c r="D535" s="2" t="s">
        <v>1282</v>
      </c>
      <c r="E535" s="2">
        <v>12</v>
      </c>
      <c r="F535" s="2"/>
      <c r="G535" s="73" t="s">
        <v>181</v>
      </c>
      <c r="H535" s="3" t="s">
        <v>181</v>
      </c>
      <c r="I535" s="3" t="s">
        <v>20</v>
      </c>
      <c r="J535" s="2" t="str">
        <f t="shared" si="818"/>
        <v>-/-/-/-/-</v>
      </c>
      <c r="K535" s="2" t="str">
        <f t="shared" si="819"/>
        <v>-/-/-/-/-</v>
      </c>
      <c r="L535" s="4"/>
      <c r="M535" s="2">
        <v>2013</v>
      </c>
      <c r="N535" s="2" t="str">
        <f t="shared" si="813"/>
        <v>-/-/-/-</v>
      </c>
      <c r="O535" s="2" t="s">
        <v>183</v>
      </c>
      <c r="P535" s="2" t="s">
        <v>177</v>
      </c>
      <c r="S535" s="6">
        <f t="shared" si="814"/>
        <v>0</v>
      </c>
      <c r="T535" s="7">
        <f t="shared" si="815"/>
        <v>0</v>
      </c>
      <c r="U535" t="s">
        <v>243</v>
      </c>
      <c r="X535" t="s">
        <v>243</v>
      </c>
      <c r="AA535" t="s">
        <v>243</v>
      </c>
      <c r="AD535" s="2"/>
      <c r="AI535">
        <f>VLOOKUP(C535,Koordinaten!$A:$C,2,FALSE)</f>
        <v>2.3514615999999999</v>
      </c>
      <c r="AJ535">
        <f>VLOOKUP(C535,Koordinaten!$A:$C,3,FALSE)</f>
        <v>48.856696900000003</v>
      </c>
      <c r="AK535">
        <f>IF(ISBLANK($D535),VLOOKUP(C535,Koordinaten!$A:$C,2,FALSE),VLOOKUP($D535,Koordinaten!$F:$H,2,FALSE))</f>
        <v>3.8968699999999998</v>
      </c>
      <c r="AL535">
        <f>IF(ISBLANK($D535),VLOOKUP(C535,Koordinaten!$A:$C,3,FALSE),VLOOKUP($D535,Koordinaten!$F:$H,3,FALSE))</f>
        <v>43.598500000000001</v>
      </c>
      <c r="AM535" t="str">
        <f t="shared" si="816"/>
        <v>48,8566969;2,3514616</v>
      </c>
      <c r="AN535" t="str">
        <f t="shared" si="817"/>
        <v>43,5985;3,89687</v>
      </c>
      <c r="AO535">
        <f t="shared" si="820"/>
        <v>9999</v>
      </c>
    </row>
    <row r="536" spans="1:41" x14ac:dyDescent="0.15">
      <c r="A536" s="2" t="s">
        <v>42</v>
      </c>
      <c r="B536" s="22">
        <v>2012</v>
      </c>
      <c r="C536" s="2" t="s">
        <v>22</v>
      </c>
      <c r="D536" s="2"/>
      <c r="E536" s="2">
        <v>0</v>
      </c>
      <c r="F536" s="2"/>
      <c r="G536" s="3" t="s">
        <v>184</v>
      </c>
      <c r="H536" s="3" t="s">
        <v>185</v>
      </c>
      <c r="I536" s="3" t="s">
        <v>186</v>
      </c>
      <c r="J536" s="2" t="str">
        <f t="shared" si="818"/>
        <v>2016/2017/-/-/-</v>
      </c>
      <c r="K536" s="2" t="str">
        <f t="shared" si="819"/>
        <v>2020/2020/-/-/-</v>
      </c>
      <c r="L536" s="4"/>
      <c r="M536" s="2">
        <v>2016</v>
      </c>
      <c r="N536" s="2" t="str">
        <f t="shared" si="813"/>
        <v>86/89/-/-</v>
      </c>
      <c r="O536" s="2" t="s">
        <v>187</v>
      </c>
      <c r="P536" s="2" t="s">
        <v>187</v>
      </c>
      <c r="Q536" s="8"/>
      <c r="R536" s="8"/>
      <c r="S536" s="9">
        <f t="shared" si="814"/>
        <v>0</v>
      </c>
      <c r="T536" s="10">
        <f t="shared" si="815"/>
        <v>0</v>
      </c>
      <c r="U536" s="3">
        <v>86</v>
      </c>
      <c r="V536">
        <v>2016</v>
      </c>
      <c r="W536">
        <v>2020</v>
      </c>
      <c r="X536">
        <v>89</v>
      </c>
      <c r="Y536">
        <v>2017</v>
      </c>
      <c r="Z536">
        <v>2020</v>
      </c>
      <c r="AA536" t="s">
        <v>243</v>
      </c>
      <c r="AD536" s="2"/>
      <c r="AI536">
        <f>VLOOKUP(C536,Koordinaten!$A:$C,2,FALSE)</f>
        <v>12.4853384</v>
      </c>
      <c r="AJ536">
        <f>VLOOKUP(C536,Koordinaten!$A:$C,3,FALSE)</f>
        <v>41.894801999999999</v>
      </c>
      <c r="AK536">
        <f>IF(ISBLANK($D536),VLOOKUP(C536,Koordinaten!$A:$C,2,FALSE),VLOOKUP($D536,Koordinaten!$F:$H,2,FALSE))</f>
        <v>12.4853384</v>
      </c>
      <c r="AL536">
        <f>IF(ISBLANK($D536),VLOOKUP(C536,Koordinaten!$A:$C,3,FALSE),VLOOKUP($D536,Koordinaten!$F:$H,3,FALSE))</f>
        <v>41.894801999999999</v>
      </c>
      <c r="AM536" t="str">
        <f t="shared" si="816"/>
        <v>41,894802;12,4853384</v>
      </c>
      <c r="AN536" t="str">
        <f t="shared" si="817"/>
        <v>41,894802;12,4853384</v>
      </c>
      <c r="AO536">
        <f t="shared" si="820"/>
        <v>2020</v>
      </c>
    </row>
    <row r="537" spans="1:41" x14ac:dyDescent="0.15">
      <c r="A537" s="2" t="s">
        <v>30</v>
      </c>
      <c r="B537" s="2">
        <v>2013</v>
      </c>
      <c r="C537" s="2" t="s">
        <v>17</v>
      </c>
      <c r="D537" s="2"/>
      <c r="E537" s="2">
        <v>0</v>
      </c>
      <c r="F537" s="2"/>
      <c r="G537" s="3" t="s">
        <v>188</v>
      </c>
      <c r="H537" s="3" t="s">
        <v>189</v>
      </c>
      <c r="I537" s="3" t="s">
        <v>46</v>
      </c>
      <c r="J537" s="2" t="str">
        <f t="shared" si="818"/>
        <v>-/-/-/-/-</v>
      </c>
      <c r="K537" s="2" t="str">
        <f t="shared" si="819"/>
        <v>-/-/-/-/-</v>
      </c>
      <c r="L537" s="4"/>
      <c r="M537" s="2">
        <v>2016</v>
      </c>
      <c r="N537" s="2" t="str">
        <f t="shared" si="813"/>
        <v>-/-/-/-</v>
      </c>
      <c r="O537" s="2" t="s">
        <v>106</v>
      </c>
      <c r="P537" s="2" t="s">
        <v>106</v>
      </c>
      <c r="Q537" s="8"/>
      <c r="R537" s="8"/>
      <c r="S537" s="9">
        <f t="shared" si="814"/>
        <v>0</v>
      </c>
      <c r="T537" s="10">
        <f t="shared" si="815"/>
        <v>0</v>
      </c>
      <c r="U537" s="3" t="s">
        <v>243</v>
      </c>
      <c r="X537" t="s">
        <v>243</v>
      </c>
      <c r="AA537" t="s">
        <v>243</v>
      </c>
      <c r="AD537" s="2"/>
      <c r="AI537">
        <f>VLOOKUP(C537,Koordinaten!$A:$C,2,FALSE)</f>
        <v>2.3514615999999999</v>
      </c>
      <c r="AJ537">
        <f>VLOOKUP(C537,Koordinaten!$A:$C,3,FALSE)</f>
        <v>48.856696900000003</v>
      </c>
      <c r="AK537">
        <f>IF(ISBLANK($D537),VLOOKUP(C537,Koordinaten!$A:$C,2,FALSE),VLOOKUP($D537,Koordinaten!$F:$H,2,FALSE))</f>
        <v>2.3514615999999999</v>
      </c>
      <c r="AL537">
        <f>IF(ISBLANK($D537),VLOOKUP(C537,Koordinaten!$A:$C,3,FALSE),VLOOKUP($D537,Koordinaten!$F:$H,3,FALSE))</f>
        <v>48.856696900000003</v>
      </c>
      <c r="AM537" t="str">
        <f t="shared" si="816"/>
        <v>48,8566969;2,3514616</v>
      </c>
      <c r="AN537" t="str">
        <f t="shared" si="817"/>
        <v>48,8566969;2,3514616</v>
      </c>
      <c r="AO537">
        <f t="shared" si="820"/>
        <v>9999</v>
      </c>
    </row>
    <row r="538" spans="1:41" x14ac:dyDescent="0.15">
      <c r="A538" s="2" t="s">
        <v>30</v>
      </c>
      <c r="B538" s="2">
        <v>2014</v>
      </c>
      <c r="C538" s="2" t="s">
        <v>22</v>
      </c>
      <c r="D538" s="2"/>
      <c r="E538" s="2">
        <v>0</v>
      </c>
      <c r="F538" s="2"/>
      <c r="G538" s="3" t="s">
        <v>190</v>
      </c>
      <c r="H538" s="3" t="s">
        <v>36</v>
      </c>
      <c r="I538" s="3" t="s">
        <v>36</v>
      </c>
      <c r="J538" s="2" t="str">
        <f t="shared" si="818"/>
        <v>-/-/-/-/-</v>
      </c>
      <c r="K538" s="2" t="str">
        <f t="shared" si="819"/>
        <v>-/-/-/-/-</v>
      </c>
      <c r="L538" s="4"/>
      <c r="M538" s="2">
        <v>2016</v>
      </c>
      <c r="N538" s="2" t="str">
        <f t="shared" si="813"/>
        <v>-/-/-/-</v>
      </c>
      <c r="O538" s="2" t="s">
        <v>191</v>
      </c>
      <c r="P538" s="2" t="s">
        <v>191</v>
      </c>
      <c r="Q538" s="8"/>
      <c r="R538" s="8"/>
      <c r="S538" s="9">
        <f t="shared" si="814"/>
        <v>0</v>
      </c>
      <c r="T538" s="10">
        <f t="shared" si="815"/>
        <v>0</v>
      </c>
      <c r="U538" s="3" t="s">
        <v>243</v>
      </c>
      <c r="X538" t="s">
        <v>243</v>
      </c>
      <c r="AA538" t="s">
        <v>243</v>
      </c>
      <c r="AD538" s="2"/>
      <c r="AI538">
        <f>VLOOKUP(C538,Koordinaten!$A:$C,2,FALSE)</f>
        <v>12.4853384</v>
      </c>
      <c r="AJ538">
        <f>VLOOKUP(C538,Koordinaten!$A:$C,3,FALSE)</f>
        <v>41.894801999999999</v>
      </c>
      <c r="AK538">
        <f>IF(ISBLANK($D538),VLOOKUP(C538,Koordinaten!$A:$C,2,FALSE),VLOOKUP($D538,Koordinaten!$F:$H,2,FALSE))</f>
        <v>12.4853384</v>
      </c>
      <c r="AL538">
        <f>IF(ISBLANK($D538),VLOOKUP(C538,Koordinaten!$A:$C,3,FALSE),VLOOKUP($D538,Koordinaten!$F:$H,3,FALSE))</f>
        <v>41.894801999999999</v>
      </c>
      <c r="AM538" t="str">
        <f t="shared" si="816"/>
        <v>41,894802;12,4853384</v>
      </c>
      <c r="AN538" t="str">
        <f t="shared" si="817"/>
        <v>41,894802;12,4853384</v>
      </c>
      <c r="AO538">
        <f t="shared" si="820"/>
        <v>9999</v>
      </c>
    </row>
    <row r="539" spans="1:41" x14ac:dyDescent="0.15">
      <c r="A539" s="2" t="s">
        <v>30</v>
      </c>
      <c r="B539" s="2">
        <v>2015</v>
      </c>
      <c r="C539" s="2" t="s">
        <v>22</v>
      </c>
      <c r="D539" s="2"/>
      <c r="E539" s="2">
        <v>0</v>
      </c>
      <c r="F539" s="2"/>
      <c r="G539" s="3" t="s">
        <v>192</v>
      </c>
      <c r="H539" s="3" t="s">
        <v>193</v>
      </c>
      <c r="I539" s="3" t="s">
        <v>193</v>
      </c>
      <c r="J539" s="2" t="str">
        <f t="shared" si="818"/>
        <v>2017/-/2016/-/-</v>
      </c>
      <c r="K539" s="2" t="str">
        <f t="shared" si="819"/>
        <v>2020/-/2017/-/-</v>
      </c>
      <c r="L539" s="4"/>
      <c r="M539" s="2">
        <v>2016</v>
      </c>
      <c r="N539" s="2" t="str">
        <f t="shared" si="813"/>
        <v>90/-/87/-</v>
      </c>
      <c r="Q539" s="8"/>
      <c r="R539" s="8"/>
      <c r="S539" s="9">
        <f t="shared" si="814"/>
        <v>0</v>
      </c>
      <c r="T539" s="10">
        <f t="shared" si="815"/>
        <v>0</v>
      </c>
      <c r="U539" s="3">
        <v>90</v>
      </c>
      <c r="V539">
        <v>2017</v>
      </c>
      <c r="W539">
        <v>2020</v>
      </c>
      <c r="X539" t="s">
        <v>243</v>
      </c>
      <c r="AA539">
        <v>87</v>
      </c>
      <c r="AB539">
        <v>2016</v>
      </c>
      <c r="AC539">
        <v>2017</v>
      </c>
      <c r="AD539" s="2"/>
      <c r="AI539">
        <f>VLOOKUP(C539,Koordinaten!$A:$C,2,FALSE)</f>
        <v>12.4853384</v>
      </c>
      <c r="AJ539">
        <f>VLOOKUP(C539,Koordinaten!$A:$C,3,FALSE)</f>
        <v>41.894801999999999</v>
      </c>
      <c r="AK539">
        <f>IF(ISBLANK($D539),VLOOKUP(C539,Koordinaten!$A:$C,2,FALSE),VLOOKUP($D539,Koordinaten!$F:$H,2,FALSE))</f>
        <v>12.4853384</v>
      </c>
      <c r="AL539">
        <f>IF(ISBLANK($D539),VLOOKUP(C539,Koordinaten!$A:$C,3,FALSE),VLOOKUP($D539,Koordinaten!$F:$H,3,FALSE))</f>
        <v>41.894801999999999</v>
      </c>
      <c r="AM539" t="str">
        <f t="shared" si="816"/>
        <v>41,894802;12,4853384</v>
      </c>
      <c r="AN539" t="str">
        <f t="shared" si="817"/>
        <v>41,894802;12,4853384</v>
      </c>
      <c r="AO539">
        <f t="shared" si="820"/>
        <v>2017</v>
      </c>
    </row>
    <row r="540" spans="1:41" x14ac:dyDescent="0.15">
      <c r="A540" s="2" t="s">
        <v>30</v>
      </c>
      <c r="B540" s="2">
        <v>2014</v>
      </c>
      <c r="C540" s="2" t="s">
        <v>173</v>
      </c>
      <c r="D540" s="2"/>
      <c r="E540" s="2">
        <v>0</v>
      </c>
      <c r="F540" s="2"/>
      <c r="G540" s="3" t="s">
        <v>194</v>
      </c>
      <c r="H540" s="3" t="s">
        <v>195</v>
      </c>
      <c r="I540" s="3" t="s">
        <v>196</v>
      </c>
      <c r="J540" s="2" t="str">
        <f t="shared" si="818"/>
        <v>-/-/-/-/-</v>
      </c>
      <c r="K540" s="2" t="str">
        <f t="shared" si="819"/>
        <v>-/-/-/-/-</v>
      </c>
      <c r="L540" s="4"/>
      <c r="M540" s="2">
        <v>2015</v>
      </c>
      <c r="N540" s="2" t="str">
        <f t="shared" si="813"/>
        <v>-/-/-/-</v>
      </c>
      <c r="O540" s="2" t="s">
        <v>187</v>
      </c>
      <c r="P540" s="2" t="s">
        <v>187</v>
      </c>
      <c r="Q540" s="8"/>
      <c r="R540" s="8"/>
      <c r="S540" s="9">
        <f t="shared" si="814"/>
        <v>0</v>
      </c>
      <c r="T540" s="10">
        <f t="shared" si="815"/>
        <v>0</v>
      </c>
      <c r="U540" s="3" t="s">
        <v>243</v>
      </c>
      <c r="X540" t="s">
        <v>243</v>
      </c>
      <c r="AA540" t="s">
        <v>243</v>
      </c>
      <c r="AD540" s="2"/>
      <c r="AI540">
        <f>VLOOKUP(C540,Koordinaten!$A:$C,2,FALSE)</f>
        <v>16.372504200000002</v>
      </c>
      <c r="AJ540">
        <f>VLOOKUP(C540,Koordinaten!$A:$C,3,FALSE)</f>
        <v>48.208353700000004</v>
      </c>
      <c r="AK540">
        <f>IF(ISBLANK($D540),VLOOKUP(C540,Koordinaten!$A:$C,2,FALSE),VLOOKUP($D540,Koordinaten!$F:$H,2,FALSE))</f>
        <v>16.372504200000002</v>
      </c>
      <c r="AL540">
        <f>IF(ISBLANK($D540),VLOOKUP(C540,Koordinaten!$A:$C,3,FALSE),VLOOKUP($D540,Koordinaten!$F:$H,3,FALSE))</f>
        <v>48.208353700000004</v>
      </c>
      <c r="AM540" t="str">
        <f t="shared" si="816"/>
        <v>48,2083537;16,3725042</v>
      </c>
      <c r="AN540" t="str">
        <f t="shared" si="817"/>
        <v>48,2083537;16,3725042</v>
      </c>
      <c r="AO540">
        <f t="shared" si="820"/>
        <v>9999</v>
      </c>
    </row>
    <row r="541" spans="1:41" x14ac:dyDescent="0.15">
      <c r="A541" s="2" t="s">
        <v>30</v>
      </c>
      <c r="B541" s="22">
        <v>2015</v>
      </c>
      <c r="C541" s="2" t="s">
        <v>173</v>
      </c>
      <c r="D541" s="2" t="s">
        <v>1263</v>
      </c>
      <c r="E541" s="2">
        <v>0</v>
      </c>
      <c r="F541" s="2"/>
      <c r="G541" s="3" t="s">
        <v>197</v>
      </c>
      <c r="H541" s="3" t="s">
        <v>32</v>
      </c>
      <c r="I541" s="3" t="s">
        <v>32</v>
      </c>
      <c r="J541" s="2" t="str">
        <f t="shared" si="818"/>
        <v>-/-/-/-/-</v>
      </c>
      <c r="K541" s="2" t="str">
        <f t="shared" si="819"/>
        <v>-/-/-/-/-</v>
      </c>
      <c r="L541" s="4"/>
      <c r="M541" s="2">
        <v>2016</v>
      </c>
      <c r="N541" s="2" t="str">
        <f t="shared" si="813"/>
        <v>-/-/-/-</v>
      </c>
      <c r="O541" s="2" t="s">
        <v>198</v>
      </c>
      <c r="P541" s="2" t="s">
        <v>198</v>
      </c>
      <c r="Q541" s="8"/>
      <c r="R541" s="8"/>
      <c r="S541" s="9">
        <f t="shared" si="814"/>
        <v>0</v>
      </c>
      <c r="T541" s="10">
        <f t="shared" si="815"/>
        <v>0</v>
      </c>
      <c r="U541" s="3" t="s">
        <v>243</v>
      </c>
      <c r="X541" t="s">
        <v>243</v>
      </c>
      <c r="AA541" t="s">
        <v>243</v>
      </c>
      <c r="AD541" s="2"/>
      <c r="AI541">
        <f>VLOOKUP(C541,Koordinaten!$A:$C,2,FALSE)</f>
        <v>16.372504200000002</v>
      </c>
      <c r="AJ541">
        <f>VLOOKUP(C541,Koordinaten!$A:$C,3,FALSE)</f>
        <v>48.208353700000004</v>
      </c>
      <c r="AK541">
        <f>IF(ISBLANK($D541),VLOOKUP(C541,Koordinaten!$A:$C,2,FALSE),VLOOKUP($D541,Koordinaten!$F:$H,2,FALSE))</f>
        <v>16.416666599999999</v>
      </c>
      <c r="AL541">
        <f>IF(ISBLANK($D541),VLOOKUP(C541,Koordinaten!$A:$C,3,FALSE),VLOOKUP($D541,Koordinaten!$F:$H,3,FALSE))</f>
        <v>47.500000100000001</v>
      </c>
      <c r="AM541" t="str">
        <f t="shared" si="816"/>
        <v>48,2083537;16,3725042</v>
      </c>
      <c r="AN541" t="str">
        <f t="shared" si="817"/>
        <v>47,5000001;16,4166666</v>
      </c>
      <c r="AO541">
        <f t="shared" si="820"/>
        <v>9999</v>
      </c>
    </row>
    <row r="542" spans="1:41" x14ac:dyDescent="0.15">
      <c r="A542" s="2" t="s">
        <v>16</v>
      </c>
      <c r="B542" s="2">
        <v>2010</v>
      </c>
      <c r="C542" s="2" t="s">
        <v>22</v>
      </c>
      <c r="D542" s="2" t="s">
        <v>1257</v>
      </c>
      <c r="E542" s="2">
        <v>0</v>
      </c>
      <c r="F542" s="2"/>
      <c r="G542" s="73" t="s">
        <v>23</v>
      </c>
      <c r="H542" s="3" t="s">
        <v>24</v>
      </c>
      <c r="I542" s="3" t="s">
        <v>199</v>
      </c>
      <c r="J542" s="2" t="str">
        <f t="shared" si="818"/>
        <v>-/-/-/2017/-</v>
      </c>
      <c r="K542" s="2" t="str">
        <f t="shared" si="819"/>
        <v>-/-/-/2021/-</v>
      </c>
      <c r="L542" s="4"/>
      <c r="M542" s="2">
        <v>2016</v>
      </c>
      <c r="N542" s="2" t="str">
        <f t="shared" si="813"/>
        <v>-/-/-/CT90,7</v>
      </c>
      <c r="O542" s="2" t="s">
        <v>200</v>
      </c>
      <c r="P542" s="2" t="s">
        <v>200</v>
      </c>
      <c r="Q542" s="8"/>
      <c r="R542" s="8"/>
      <c r="S542" s="9">
        <f t="shared" si="814"/>
        <v>0</v>
      </c>
      <c r="T542" s="10">
        <f t="shared" si="815"/>
        <v>0</v>
      </c>
      <c r="U542" s="3" t="s">
        <v>243</v>
      </c>
      <c r="X542" t="s">
        <v>243</v>
      </c>
      <c r="AA542" t="s">
        <v>243</v>
      </c>
      <c r="AD542" s="2" t="s">
        <v>992</v>
      </c>
      <c r="AE542">
        <v>2017</v>
      </c>
      <c r="AF542">
        <v>2021</v>
      </c>
      <c r="AI542">
        <f>VLOOKUP(C542,Koordinaten!$A:$C,2,FALSE)</f>
        <v>12.4853384</v>
      </c>
      <c r="AJ542">
        <f>VLOOKUP(C542,Koordinaten!$A:$C,3,FALSE)</f>
        <v>41.894801999999999</v>
      </c>
      <c r="AK542">
        <f>IF(ISBLANK($D542),VLOOKUP(C542,Koordinaten!$A:$C,2,FALSE),VLOOKUP($D542,Koordinaten!$F:$H,2,FALSE))</f>
        <v>11.2555757</v>
      </c>
      <c r="AL542">
        <f>IF(ISBLANK($D542),VLOOKUP(C542,Koordinaten!$A:$C,3,FALSE),VLOOKUP($D542,Koordinaten!$F:$H,3,FALSE))</f>
        <v>43.769871199999997</v>
      </c>
      <c r="AM542" t="str">
        <f t="shared" si="816"/>
        <v>41,894802;12,4853384</v>
      </c>
      <c r="AN542" t="str">
        <f t="shared" si="817"/>
        <v>43,7698712;11,2555757</v>
      </c>
      <c r="AO542">
        <f t="shared" si="820"/>
        <v>2021</v>
      </c>
    </row>
    <row r="543" spans="1:41" x14ac:dyDescent="0.15">
      <c r="A543" s="2" t="s">
        <v>30</v>
      </c>
      <c r="B543" s="22">
        <v>2015</v>
      </c>
      <c r="C543" s="2" t="s">
        <v>22</v>
      </c>
      <c r="D543" s="2" t="s">
        <v>1258</v>
      </c>
      <c r="E543" s="2">
        <v>0</v>
      </c>
      <c r="F543" s="2"/>
      <c r="G543" s="3" t="s">
        <v>201</v>
      </c>
      <c r="H543" s="3" t="s">
        <v>32</v>
      </c>
      <c r="I543" s="3" t="s">
        <v>32</v>
      </c>
      <c r="J543" s="2" t="str">
        <f t="shared" si="818"/>
        <v>2017/-/-/-/-</v>
      </c>
      <c r="K543" s="2" t="str">
        <f t="shared" si="819"/>
        <v>2024/-/-/-/-</v>
      </c>
      <c r="L543" s="4"/>
      <c r="M543" s="2">
        <v>2016</v>
      </c>
      <c r="N543" s="2" t="str">
        <f t="shared" si="813"/>
        <v>91+/-/-/CT88</v>
      </c>
      <c r="O543" s="2" t="s">
        <v>202</v>
      </c>
      <c r="P543" s="2" t="s">
        <v>203</v>
      </c>
      <c r="Q543" s="8"/>
      <c r="R543" s="8"/>
      <c r="S543" s="9">
        <f t="shared" si="814"/>
        <v>0</v>
      </c>
      <c r="T543" s="10">
        <f t="shared" si="815"/>
        <v>0</v>
      </c>
      <c r="U543" s="3" t="s">
        <v>1102</v>
      </c>
      <c r="V543">
        <v>2017</v>
      </c>
      <c r="W543">
        <v>2024</v>
      </c>
      <c r="X543" t="s">
        <v>243</v>
      </c>
      <c r="AA543" t="s">
        <v>243</v>
      </c>
      <c r="AD543" s="2" t="s">
        <v>993</v>
      </c>
      <c r="AI543">
        <f>VLOOKUP(C543,Koordinaten!$A:$C,2,FALSE)</f>
        <v>12.4853384</v>
      </c>
      <c r="AJ543">
        <f>VLOOKUP(C543,Koordinaten!$A:$C,3,FALSE)</f>
        <v>41.894801999999999</v>
      </c>
      <c r="AK543">
        <f>IF(ISBLANK($D543),VLOOKUP(C543,Koordinaten!$A:$C,2,FALSE),VLOOKUP($D543,Koordinaten!$F:$H,2,FALSE))</f>
        <v>11.354780099999999</v>
      </c>
      <c r="AL543">
        <f>IF(ISBLANK($D543),VLOOKUP(C543,Koordinaten!$A:$C,3,FALSE),VLOOKUP($D543,Koordinaten!$F:$H,3,FALSE))</f>
        <v>46.498112499999998</v>
      </c>
      <c r="AM543" t="str">
        <f t="shared" si="816"/>
        <v>41,894802;12,4853384</v>
      </c>
      <c r="AN543" t="str">
        <f t="shared" si="817"/>
        <v>46,4981125;11,3547801</v>
      </c>
      <c r="AO543">
        <f t="shared" si="820"/>
        <v>2024</v>
      </c>
    </row>
    <row r="544" spans="1:41" x14ac:dyDescent="0.15">
      <c r="A544" s="2" t="s">
        <v>42</v>
      </c>
      <c r="B544" s="22">
        <v>2014</v>
      </c>
      <c r="C544" s="2" t="s">
        <v>22</v>
      </c>
      <c r="D544" s="2" t="s">
        <v>1258</v>
      </c>
      <c r="E544" s="2">
        <v>3</v>
      </c>
      <c r="F544" s="2"/>
      <c r="G544" s="3" t="s">
        <v>112</v>
      </c>
      <c r="H544" s="3" t="s">
        <v>204</v>
      </c>
      <c r="I544" s="3" t="s">
        <v>51</v>
      </c>
      <c r="J544" s="2" t="str">
        <f t="shared" si="818"/>
        <v>-/-/-/2018/-</v>
      </c>
      <c r="K544" s="2" t="str">
        <f t="shared" si="819"/>
        <v>-/-/-/2024/-</v>
      </c>
      <c r="L544" s="4"/>
      <c r="M544" s="2">
        <v>2016</v>
      </c>
      <c r="N544" s="2" t="str">
        <f t="shared" si="813"/>
        <v>-/-/-/CT89,5</v>
      </c>
      <c r="O544" s="2" t="s">
        <v>112</v>
      </c>
      <c r="P544" s="2" t="s">
        <v>205</v>
      </c>
      <c r="Q544" s="8"/>
      <c r="R544" s="8"/>
      <c r="S544" s="9">
        <f t="shared" si="814"/>
        <v>0</v>
      </c>
      <c r="T544" s="10">
        <f t="shared" si="815"/>
        <v>0</v>
      </c>
      <c r="U544" s="3" t="s">
        <v>243</v>
      </c>
      <c r="X544" t="s">
        <v>243</v>
      </c>
      <c r="AA544" t="s">
        <v>243</v>
      </c>
      <c r="AD544" s="2" t="s">
        <v>1008</v>
      </c>
      <c r="AE544">
        <v>2018</v>
      </c>
      <c r="AF544">
        <v>2024</v>
      </c>
      <c r="AI544">
        <f>VLOOKUP(C544,Koordinaten!$A:$C,2,FALSE)</f>
        <v>12.4853384</v>
      </c>
      <c r="AJ544">
        <f>VLOOKUP(C544,Koordinaten!$A:$C,3,FALSE)</f>
        <v>41.894801999999999</v>
      </c>
      <c r="AK544">
        <f>IF(ISBLANK($D544),VLOOKUP(C544,Koordinaten!$A:$C,2,FALSE),VLOOKUP($D544,Koordinaten!$F:$H,2,FALSE))</f>
        <v>11.354780099999999</v>
      </c>
      <c r="AL544">
        <f>IF(ISBLANK($D544),VLOOKUP(C544,Koordinaten!$A:$C,3,FALSE),VLOOKUP($D544,Koordinaten!$F:$H,3,FALSE))</f>
        <v>46.498112499999998</v>
      </c>
      <c r="AM544" t="str">
        <f t="shared" si="816"/>
        <v>41,894802;12,4853384</v>
      </c>
      <c r="AN544" t="str">
        <f t="shared" si="817"/>
        <v>46,4981125;11,3547801</v>
      </c>
      <c r="AO544">
        <f t="shared" si="820"/>
        <v>2024</v>
      </c>
    </row>
    <row r="545" spans="1:43" x14ac:dyDescent="0.15">
      <c r="A545" s="2" t="s">
        <v>42</v>
      </c>
      <c r="B545" s="22">
        <v>2015</v>
      </c>
      <c r="C545" s="2" t="s">
        <v>22</v>
      </c>
      <c r="D545" s="2" t="s">
        <v>1258</v>
      </c>
      <c r="E545" s="2">
        <v>3</v>
      </c>
      <c r="F545" s="2">
        <v>2</v>
      </c>
      <c r="G545" s="3" t="s">
        <v>112</v>
      </c>
      <c r="H545" s="3" t="s">
        <v>113</v>
      </c>
      <c r="I545" s="3" t="s">
        <v>20</v>
      </c>
      <c r="J545" s="2" t="str">
        <f t="shared" si="818"/>
        <v>-/-/-/2017/-</v>
      </c>
      <c r="K545" s="2" t="str">
        <f t="shared" si="819"/>
        <v>-/-/-/2023/-</v>
      </c>
      <c r="L545" s="4"/>
      <c r="M545" s="2">
        <v>2016</v>
      </c>
      <c r="N545" s="2" t="str">
        <f t="shared" si="813"/>
        <v>-/-/-/CT88,8</v>
      </c>
      <c r="O545" s="2" t="s">
        <v>112</v>
      </c>
      <c r="P545" s="2" t="s">
        <v>205</v>
      </c>
      <c r="Q545" s="8"/>
      <c r="R545" s="8"/>
      <c r="S545" s="9">
        <f t="shared" si="814"/>
        <v>0</v>
      </c>
      <c r="T545" s="10">
        <f t="shared" si="815"/>
        <v>0</v>
      </c>
      <c r="U545" s="3" t="s">
        <v>243</v>
      </c>
      <c r="X545" t="s">
        <v>243</v>
      </c>
      <c r="AA545" t="s">
        <v>243</v>
      </c>
      <c r="AD545" s="2" t="s">
        <v>1007</v>
      </c>
      <c r="AE545">
        <v>2017</v>
      </c>
      <c r="AF545">
        <v>2023</v>
      </c>
      <c r="AI545">
        <f>VLOOKUP(C545,Koordinaten!$A:$C,2,FALSE)</f>
        <v>12.4853384</v>
      </c>
      <c r="AJ545">
        <f>VLOOKUP(C545,Koordinaten!$A:$C,3,FALSE)</f>
        <v>41.894801999999999</v>
      </c>
      <c r="AK545">
        <f>IF(ISBLANK($D545),VLOOKUP(C545,Koordinaten!$A:$C,2,FALSE),VLOOKUP($D545,Koordinaten!$F:$H,2,FALSE))</f>
        <v>11.354780099999999</v>
      </c>
      <c r="AL545">
        <f>IF(ISBLANK($D545),VLOOKUP(C545,Koordinaten!$A:$C,3,FALSE),VLOOKUP($D545,Koordinaten!$F:$H,3,FALSE))</f>
        <v>46.498112499999998</v>
      </c>
      <c r="AM545" t="str">
        <f t="shared" si="816"/>
        <v>41,894802;12,4853384</v>
      </c>
      <c r="AN545" t="str">
        <f t="shared" si="817"/>
        <v>46,4981125;11,3547801</v>
      </c>
      <c r="AO545">
        <f t="shared" si="820"/>
        <v>2023</v>
      </c>
      <c r="AP545" s="50">
        <v>44066</v>
      </c>
      <c r="AQ545">
        <v>11</v>
      </c>
    </row>
    <row r="546" spans="1:43" x14ac:dyDescent="0.15">
      <c r="A546" s="2" t="s">
        <v>42</v>
      </c>
      <c r="B546" s="2">
        <v>2013</v>
      </c>
      <c r="C546" s="2" t="s">
        <v>22</v>
      </c>
      <c r="D546" s="2" t="s">
        <v>1258</v>
      </c>
      <c r="E546" s="2">
        <v>3</v>
      </c>
      <c r="F546" s="2"/>
      <c r="G546" s="3" t="s">
        <v>206</v>
      </c>
      <c r="H546" s="3" t="s">
        <v>179</v>
      </c>
      <c r="I546" s="3" t="s">
        <v>51</v>
      </c>
      <c r="J546" s="2" t="str">
        <f t="shared" si="818"/>
        <v>-/-/-/-/-</v>
      </c>
      <c r="K546" s="2" t="str">
        <f t="shared" si="819"/>
        <v>-/-/-/-/-</v>
      </c>
      <c r="L546" s="4"/>
      <c r="M546" s="2">
        <v>2016</v>
      </c>
      <c r="N546" s="2" t="str">
        <f t="shared" si="813"/>
        <v>-/-/-/-</v>
      </c>
      <c r="O546" s="2" t="s">
        <v>206</v>
      </c>
      <c r="P546" s="2" t="s">
        <v>205</v>
      </c>
      <c r="Q546" s="8"/>
      <c r="R546" s="8"/>
      <c r="S546" s="9">
        <f t="shared" si="814"/>
        <v>0</v>
      </c>
      <c r="T546" s="10">
        <f t="shared" si="815"/>
        <v>0</v>
      </c>
      <c r="U546" s="3" t="s">
        <v>243</v>
      </c>
      <c r="X546" t="s">
        <v>243</v>
      </c>
      <c r="AA546" t="s">
        <v>243</v>
      </c>
      <c r="AD546" s="2"/>
      <c r="AI546">
        <f>VLOOKUP(C546,Koordinaten!$A:$C,2,FALSE)</f>
        <v>12.4853384</v>
      </c>
      <c r="AJ546">
        <f>VLOOKUP(C546,Koordinaten!$A:$C,3,FALSE)</f>
        <v>41.894801999999999</v>
      </c>
      <c r="AK546">
        <f>IF(ISBLANK($D546),VLOOKUP(C546,Koordinaten!$A:$C,2,FALSE),VLOOKUP($D546,Koordinaten!$F:$H,2,FALSE))</f>
        <v>11.354780099999999</v>
      </c>
      <c r="AL546">
        <f>IF(ISBLANK($D546),VLOOKUP(C546,Koordinaten!$A:$C,3,FALSE),VLOOKUP($D546,Koordinaten!$F:$H,3,FALSE))</f>
        <v>46.498112499999998</v>
      </c>
      <c r="AM546" t="str">
        <f t="shared" si="816"/>
        <v>41,894802;12,4853384</v>
      </c>
      <c r="AN546" t="str">
        <f t="shared" si="817"/>
        <v>46,4981125;11,3547801</v>
      </c>
      <c r="AO546">
        <f t="shared" si="820"/>
        <v>9999</v>
      </c>
    </row>
    <row r="547" spans="1:43" x14ac:dyDescent="0.15">
      <c r="A547" s="2" t="s">
        <v>30</v>
      </c>
      <c r="B547" s="2">
        <v>2015</v>
      </c>
      <c r="C547" s="2" t="s">
        <v>22</v>
      </c>
      <c r="D547" s="2" t="s">
        <v>1258</v>
      </c>
      <c r="E547" s="2">
        <v>3</v>
      </c>
      <c r="F547" s="2"/>
      <c r="G547" s="3" t="s">
        <v>206</v>
      </c>
      <c r="H547" s="3" t="s">
        <v>58</v>
      </c>
      <c r="I547" s="3" t="s">
        <v>58</v>
      </c>
      <c r="J547" s="2" t="str">
        <f t="shared" si="818"/>
        <v>-/-/-/-/-</v>
      </c>
      <c r="K547" s="2" t="str">
        <f t="shared" si="819"/>
        <v>-/-/-/-/-</v>
      </c>
      <c r="L547" s="4"/>
      <c r="M547" s="2">
        <v>2016</v>
      </c>
      <c r="N547" s="2" t="str">
        <f t="shared" si="813"/>
        <v>-/-/-/-</v>
      </c>
      <c r="O547" s="2" t="s">
        <v>206</v>
      </c>
      <c r="P547" s="2" t="s">
        <v>205</v>
      </c>
      <c r="Q547" s="8"/>
      <c r="R547" s="8"/>
      <c r="S547" s="9">
        <f t="shared" si="814"/>
        <v>0</v>
      </c>
      <c r="T547" s="10">
        <f t="shared" si="815"/>
        <v>0</v>
      </c>
      <c r="U547" s="3" t="s">
        <v>243</v>
      </c>
      <c r="X547" t="s">
        <v>243</v>
      </c>
      <c r="AA547" t="s">
        <v>243</v>
      </c>
      <c r="AD547" s="2"/>
      <c r="AI547">
        <f>VLOOKUP(C547,Koordinaten!$A:$C,2,FALSE)</f>
        <v>12.4853384</v>
      </c>
      <c r="AJ547">
        <f>VLOOKUP(C547,Koordinaten!$A:$C,3,FALSE)</f>
        <v>41.894801999999999</v>
      </c>
      <c r="AK547">
        <f>IF(ISBLANK($D547),VLOOKUP(C547,Koordinaten!$A:$C,2,FALSE),VLOOKUP($D547,Koordinaten!$F:$H,2,FALSE))</f>
        <v>11.354780099999999</v>
      </c>
      <c r="AL547">
        <f>IF(ISBLANK($D547),VLOOKUP(C547,Koordinaten!$A:$C,3,FALSE),VLOOKUP($D547,Koordinaten!$F:$H,3,FALSE))</f>
        <v>46.498112499999998</v>
      </c>
      <c r="AM547" t="str">
        <f t="shared" si="816"/>
        <v>41,894802;12,4853384</v>
      </c>
      <c r="AN547" t="str">
        <f t="shared" si="817"/>
        <v>46,4981125;11,3547801</v>
      </c>
      <c r="AO547">
        <f t="shared" si="820"/>
        <v>9999</v>
      </c>
    </row>
    <row r="548" spans="1:43" x14ac:dyDescent="0.15">
      <c r="A548" s="2" t="s">
        <v>42</v>
      </c>
      <c r="B548" s="2">
        <v>2010</v>
      </c>
      <c r="C548" s="2" t="s">
        <v>22</v>
      </c>
      <c r="D548" s="2" t="s">
        <v>1258</v>
      </c>
      <c r="E548" s="2">
        <v>3</v>
      </c>
      <c r="F548" s="2"/>
      <c r="G548" s="3" t="s">
        <v>206</v>
      </c>
      <c r="H548" s="3" t="s">
        <v>207</v>
      </c>
      <c r="I548" s="3" t="s">
        <v>20</v>
      </c>
      <c r="J548" s="2" t="str">
        <f t="shared" si="818"/>
        <v>-/-/-/-/-</v>
      </c>
      <c r="K548" s="2" t="str">
        <f t="shared" si="819"/>
        <v>-/-/-/-/-</v>
      </c>
      <c r="L548" s="4"/>
      <c r="M548" s="2">
        <v>2016</v>
      </c>
      <c r="N548" s="2" t="str">
        <f t="shared" si="813"/>
        <v>-/-/-/-</v>
      </c>
      <c r="O548" s="2" t="s">
        <v>206</v>
      </c>
      <c r="P548" s="2" t="s">
        <v>205</v>
      </c>
      <c r="Q548" s="8"/>
      <c r="R548" s="8"/>
      <c r="S548" s="9">
        <f t="shared" si="814"/>
        <v>0</v>
      </c>
      <c r="T548" s="10">
        <f t="shared" si="815"/>
        <v>0</v>
      </c>
      <c r="U548" s="3" t="s">
        <v>243</v>
      </c>
      <c r="X548" t="s">
        <v>243</v>
      </c>
      <c r="AA548" t="s">
        <v>243</v>
      </c>
      <c r="AD548" s="2"/>
      <c r="AI548">
        <f>VLOOKUP(C548,Koordinaten!$A:$C,2,FALSE)</f>
        <v>12.4853384</v>
      </c>
      <c r="AJ548">
        <f>VLOOKUP(C548,Koordinaten!$A:$C,3,FALSE)</f>
        <v>41.894801999999999</v>
      </c>
      <c r="AK548">
        <f>IF(ISBLANK($D548),VLOOKUP(C548,Koordinaten!$A:$C,2,FALSE),VLOOKUP($D548,Koordinaten!$F:$H,2,FALSE))</f>
        <v>11.354780099999999</v>
      </c>
      <c r="AL548">
        <f>IF(ISBLANK($D548),VLOOKUP(C548,Koordinaten!$A:$C,3,FALSE),VLOOKUP($D548,Koordinaten!$F:$H,3,FALSE))</f>
        <v>46.498112499999998</v>
      </c>
      <c r="AM548" t="str">
        <f t="shared" si="816"/>
        <v>41,894802;12,4853384</v>
      </c>
      <c r="AN548" t="str">
        <f t="shared" si="817"/>
        <v>46,4981125;11,3547801</v>
      </c>
      <c r="AO548">
        <f t="shared" si="820"/>
        <v>9999</v>
      </c>
    </row>
    <row r="549" spans="1:43" x14ac:dyDescent="0.15">
      <c r="A549" s="2" t="s">
        <v>30</v>
      </c>
      <c r="B549" s="22">
        <v>2014</v>
      </c>
      <c r="C549" s="2" t="s">
        <v>22</v>
      </c>
      <c r="D549" s="2" t="s">
        <v>1258</v>
      </c>
      <c r="E549" s="2">
        <v>2</v>
      </c>
      <c r="F549" s="2">
        <v>2</v>
      </c>
      <c r="G549" s="3" t="s">
        <v>208</v>
      </c>
      <c r="H549" s="3" t="s">
        <v>209</v>
      </c>
      <c r="I549" s="3" t="s">
        <v>36</v>
      </c>
      <c r="J549" s="2" t="str">
        <f t="shared" si="818"/>
        <v>-/-/-/2017/-</v>
      </c>
      <c r="K549" s="2" t="str">
        <f t="shared" si="819"/>
        <v>-/-/-/2019/-</v>
      </c>
      <c r="L549" s="4"/>
      <c r="M549" s="2">
        <v>2016</v>
      </c>
      <c r="N549" s="2" t="str">
        <f t="shared" si="813"/>
        <v>-/-/-/-</v>
      </c>
      <c r="O549" s="2" t="s">
        <v>208</v>
      </c>
      <c r="P549" s="2" t="s">
        <v>205</v>
      </c>
      <c r="Q549" s="8"/>
      <c r="R549" s="8"/>
      <c r="S549" s="9">
        <f t="shared" si="814"/>
        <v>0</v>
      </c>
      <c r="T549" s="10">
        <f t="shared" si="815"/>
        <v>0</v>
      </c>
      <c r="U549" s="3" t="s">
        <v>243</v>
      </c>
      <c r="X549" t="s">
        <v>243</v>
      </c>
      <c r="AA549" t="s">
        <v>243</v>
      </c>
      <c r="AD549" s="2"/>
      <c r="AE549">
        <v>2017</v>
      </c>
      <c r="AF549">
        <v>2019</v>
      </c>
      <c r="AI549">
        <f>VLOOKUP(C549,Koordinaten!$A:$C,2,FALSE)</f>
        <v>12.4853384</v>
      </c>
      <c r="AJ549">
        <f>VLOOKUP(C549,Koordinaten!$A:$C,3,FALSE)</f>
        <v>41.894801999999999</v>
      </c>
      <c r="AK549">
        <f>IF(ISBLANK($D549),VLOOKUP(C549,Koordinaten!$A:$C,2,FALSE),VLOOKUP($D549,Koordinaten!$F:$H,2,FALSE))</f>
        <v>11.354780099999999</v>
      </c>
      <c r="AL549">
        <f>IF(ISBLANK($D549),VLOOKUP(C549,Koordinaten!$A:$C,3,FALSE),VLOOKUP($D549,Koordinaten!$F:$H,3,FALSE))</f>
        <v>46.498112499999998</v>
      </c>
      <c r="AM549" t="str">
        <f t="shared" si="816"/>
        <v>41,894802;12,4853384</v>
      </c>
      <c r="AN549" t="str">
        <f t="shared" si="817"/>
        <v>46,4981125;11,3547801</v>
      </c>
      <c r="AO549">
        <f t="shared" si="820"/>
        <v>2019</v>
      </c>
      <c r="AP549" s="50">
        <v>44065</v>
      </c>
      <c r="AQ549">
        <v>3</v>
      </c>
    </row>
    <row r="550" spans="1:43" x14ac:dyDescent="0.15">
      <c r="A550" s="2" t="s">
        <v>42</v>
      </c>
      <c r="B550" s="22">
        <v>2013</v>
      </c>
      <c r="C550" s="2" t="s">
        <v>22</v>
      </c>
      <c r="D550" s="2" t="s">
        <v>1258</v>
      </c>
      <c r="E550" s="2">
        <v>1</v>
      </c>
      <c r="F550" s="2">
        <v>1</v>
      </c>
      <c r="G550" s="3" t="s">
        <v>208</v>
      </c>
      <c r="H550" s="3" t="s">
        <v>210</v>
      </c>
      <c r="I550" s="3" t="s">
        <v>44</v>
      </c>
      <c r="J550" s="2" t="str">
        <f t="shared" si="818"/>
        <v>-/-/-/2018/-</v>
      </c>
      <c r="K550" s="2" t="str">
        <f t="shared" si="819"/>
        <v>-/-/-/2026/-</v>
      </c>
      <c r="L550" s="4"/>
      <c r="M550" s="2">
        <v>2016</v>
      </c>
      <c r="N550" s="2" t="str">
        <f t="shared" si="813"/>
        <v>-/-/-/90,5</v>
      </c>
      <c r="O550" s="2" t="s">
        <v>208</v>
      </c>
      <c r="P550" s="2" t="s">
        <v>205</v>
      </c>
      <c r="Q550" s="8"/>
      <c r="R550" s="8"/>
      <c r="S550" s="9">
        <f t="shared" si="814"/>
        <v>0</v>
      </c>
      <c r="T550" s="10">
        <f t="shared" si="815"/>
        <v>0</v>
      </c>
      <c r="U550" s="3" t="s">
        <v>243</v>
      </c>
      <c r="X550" t="s">
        <v>243</v>
      </c>
      <c r="AA550" t="s">
        <v>243</v>
      </c>
      <c r="AD550" s="2">
        <v>90.5</v>
      </c>
      <c r="AE550">
        <v>2018</v>
      </c>
      <c r="AF550">
        <v>2026</v>
      </c>
      <c r="AI550">
        <f>VLOOKUP(C550,Koordinaten!$A:$C,2,FALSE)</f>
        <v>12.4853384</v>
      </c>
      <c r="AJ550">
        <f>VLOOKUP(C550,Koordinaten!$A:$C,3,FALSE)</f>
        <v>41.894801999999999</v>
      </c>
      <c r="AK550">
        <f>IF(ISBLANK($D550),VLOOKUP(C550,Koordinaten!$A:$C,2,FALSE),VLOOKUP($D550,Koordinaten!$F:$H,2,FALSE))</f>
        <v>11.354780099999999</v>
      </c>
      <c r="AL550">
        <f>IF(ISBLANK($D550),VLOOKUP(C550,Koordinaten!$A:$C,3,FALSE),VLOOKUP($D550,Koordinaten!$F:$H,3,FALSE))</f>
        <v>46.498112499999998</v>
      </c>
      <c r="AM550" t="str">
        <f t="shared" si="816"/>
        <v>41,894802;12,4853384</v>
      </c>
      <c r="AN550" t="str">
        <f t="shared" si="817"/>
        <v>46,4981125;11,3547801</v>
      </c>
      <c r="AO550">
        <f t="shared" si="820"/>
        <v>2026</v>
      </c>
      <c r="AP550" s="50">
        <v>44066</v>
      </c>
      <c r="AQ550">
        <v>15</v>
      </c>
    </row>
    <row r="551" spans="1:43" x14ac:dyDescent="0.15">
      <c r="A551" s="2" t="s">
        <v>42</v>
      </c>
      <c r="B551" s="2">
        <v>2013</v>
      </c>
      <c r="C551" s="2" t="s">
        <v>22</v>
      </c>
      <c r="D551" s="2" t="s">
        <v>1258</v>
      </c>
      <c r="E551" s="2">
        <v>2</v>
      </c>
      <c r="F551" s="2"/>
      <c r="G551" s="3" t="s">
        <v>211</v>
      </c>
      <c r="H551" s="3" t="s">
        <v>212</v>
      </c>
      <c r="I551" s="3" t="s">
        <v>69</v>
      </c>
      <c r="J551" s="2" t="str">
        <f t="shared" si="818"/>
        <v>-/-/2016/-/-</v>
      </c>
      <c r="K551" s="2" t="str">
        <f t="shared" si="819"/>
        <v>-/-/2019/-/-</v>
      </c>
      <c r="L551" s="4"/>
      <c r="M551" s="2">
        <v>2016</v>
      </c>
      <c r="N551" s="2" t="str">
        <f t="shared" ref="N551:N614" si="821">CONCATENATE(IF(ISBLANK(U551),"-",U551),"/",IF(ISBLANK(X551),"-",X551),"/",IF(ISBLANK(AA551),"-",AA551),"/",IF(ISBLANK(AD551),"-",AD551))</f>
        <v>-/-/88/-</v>
      </c>
      <c r="O551" s="2" t="s">
        <v>211</v>
      </c>
      <c r="P551" s="2" t="s">
        <v>205</v>
      </c>
      <c r="Q551" s="8"/>
      <c r="R551" s="8"/>
      <c r="S551" s="9">
        <f t="shared" si="814"/>
        <v>0</v>
      </c>
      <c r="T551" s="10">
        <f t="shared" si="815"/>
        <v>0</v>
      </c>
      <c r="U551" s="3" t="s">
        <v>243</v>
      </c>
      <c r="X551" t="s">
        <v>243</v>
      </c>
      <c r="AA551">
        <v>88</v>
      </c>
      <c r="AB551">
        <v>2016</v>
      </c>
      <c r="AC551">
        <v>2019</v>
      </c>
      <c r="AD551" s="2"/>
      <c r="AI551">
        <f>VLOOKUP(C551,Koordinaten!$A:$C,2,FALSE)</f>
        <v>12.4853384</v>
      </c>
      <c r="AJ551">
        <f>VLOOKUP(C551,Koordinaten!$A:$C,3,FALSE)</f>
        <v>41.894801999999999</v>
      </c>
      <c r="AK551">
        <f>IF(ISBLANK($D551),VLOOKUP(C551,Koordinaten!$A:$C,2,FALSE),VLOOKUP($D551,Koordinaten!$F:$H,2,FALSE))</f>
        <v>11.354780099999999</v>
      </c>
      <c r="AL551">
        <f>IF(ISBLANK($D551),VLOOKUP(C551,Koordinaten!$A:$C,3,FALSE),VLOOKUP($D551,Koordinaten!$F:$H,3,FALSE))</f>
        <v>46.498112499999998</v>
      </c>
      <c r="AM551" t="str">
        <f t="shared" si="816"/>
        <v>41,894802;12,4853384</v>
      </c>
      <c r="AN551" t="str">
        <f t="shared" si="817"/>
        <v>46,4981125;11,3547801</v>
      </c>
      <c r="AO551">
        <f t="shared" si="820"/>
        <v>2019</v>
      </c>
    </row>
    <row r="552" spans="1:43" x14ac:dyDescent="0.15">
      <c r="A552" s="2" t="s">
        <v>42</v>
      </c>
      <c r="B552" s="22">
        <v>2014</v>
      </c>
      <c r="C552" s="2" t="s">
        <v>22</v>
      </c>
      <c r="D552" s="2" t="s">
        <v>1258</v>
      </c>
      <c r="E552" s="2">
        <v>2</v>
      </c>
      <c r="F552" s="2"/>
      <c r="G552" s="3" t="s">
        <v>211</v>
      </c>
      <c r="H552" s="3" t="s">
        <v>179</v>
      </c>
      <c r="I552" s="3" t="s">
        <v>51</v>
      </c>
      <c r="J552" s="2" t="str">
        <f t="shared" si="818"/>
        <v>2017/-/-/-/-</v>
      </c>
      <c r="K552" s="2" t="str">
        <f t="shared" si="819"/>
        <v>2020/-/-/-/-</v>
      </c>
      <c r="L552" s="4"/>
      <c r="M552" s="2">
        <v>2016</v>
      </c>
      <c r="N552" s="2" t="str">
        <f t="shared" si="821"/>
        <v>87/-/-/-</v>
      </c>
      <c r="O552" s="2" t="s">
        <v>211</v>
      </c>
      <c r="P552" s="2" t="s">
        <v>205</v>
      </c>
      <c r="Q552" s="8"/>
      <c r="R552" s="8"/>
      <c r="S552" s="9">
        <f t="shared" si="814"/>
        <v>0</v>
      </c>
      <c r="T552" s="10">
        <f t="shared" si="815"/>
        <v>0</v>
      </c>
      <c r="U552" s="3">
        <v>87</v>
      </c>
      <c r="V552">
        <v>2017</v>
      </c>
      <c r="W552">
        <v>2020</v>
      </c>
      <c r="X552" t="s">
        <v>243</v>
      </c>
      <c r="AA552" t="s">
        <v>243</v>
      </c>
      <c r="AD552" s="2"/>
      <c r="AI552">
        <f>VLOOKUP(C552,Koordinaten!$A:$C,2,FALSE)</f>
        <v>12.4853384</v>
      </c>
      <c r="AJ552">
        <f>VLOOKUP(C552,Koordinaten!$A:$C,3,FALSE)</f>
        <v>41.894801999999999</v>
      </c>
      <c r="AK552">
        <f>IF(ISBLANK($D552),VLOOKUP(C552,Koordinaten!$A:$C,2,FALSE),VLOOKUP($D552,Koordinaten!$F:$H,2,FALSE))</f>
        <v>11.354780099999999</v>
      </c>
      <c r="AL552">
        <f>IF(ISBLANK($D552),VLOOKUP(C552,Koordinaten!$A:$C,3,FALSE),VLOOKUP($D552,Koordinaten!$F:$H,3,FALSE))</f>
        <v>46.498112499999998</v>
      </c>
      <c r="AM552" t="str">
        <f t="shared" si="816"/>
        <v>41,894802;12,4853384</v>
      </c>
      <c r="AN552" t="str">
        <f t="shared" si="817"/>
        <v>46,4981125;11,3547801</v>
      </c>
      <c r="AO552">
        <f t="shared" si="820"/>
        <v>2020</v>
      </c>
    </row>
    <row r="553" spans="1:43" x14ac:dyDescent="0.15">
      <c r="A553" s="2" t="s">
        <v>42</v>
      </c>
      <c r="B553" s="22">
        <v>2015</v>
      </c>
      <c r="C553" s="2" t="s">
        <v>22</v>
      </c>
      <c r="D553" s="2" t="s">
        <v>1258</v>
      </c>
      <c r="E553" s="2">
        <v>2</v>
      </c>
      <c r="F553" s="2"/>
      <c r="G553" s="3" t="s">
        <v>211</v>
      </c>
      <c r="H553" s="3" t="s">
        <v>213</v>
      </c>
      <c r="I553" s="3" t="s">
        <v>20</v>
      </c>
      <c r="J553" s="2" t="str">
        <f t="shared" si="818"/>
        <v>-/-/-/-/-</v>
      </c>
      <c r="K553" s="2" t="str">
        <f t="shared" si="819"/>
        <v>-/-/-/-/-</v>
      </c>
      <c r="L553" s="4"/>
      <c r="M553" s="2">
        <v>2016</v>
      </c>
      <c r="N553" s="2" t="str">
        <f t="shared" si="821"/>
        <v>-/-/-/-</v>
      </c>
      <c r="O553" s="2" t="s">
        <v>211</v>
      </c>
      <c r="P553" s="2" t="s">
        <v>205</v>
      </c>
      <c r="Q553" s="8"/>
      <c r="R553" s="8"/>
      <c r="S553" s="9">
        <f t="shared" si="814"/>
        <v>0</v>
      </c>
      <c r="T553" s="10">
        <f t="shared" si="815"/>
        <v>0</v>
      </c>
      <c r="U553" s="3" t="s">
        <v>243</v>
      </c>
      <c r="X553" t="s">
        <v>243</v>
      </c>
      <c r="AA553" t="s">
        <v>243</v>
      </c>
      <c r="AD553" s="2"/>
      <c r="AI553">
        <f>VLOOKUP(C553,Koordinaten!$A:$C,2,FALSE)</f>
        <v>12.4853384</v>
      </c>
      <c r="AJ553">
        <f>VLOOKUP(C553,Koordinaten!$A:$C,3,FALSE)</f>
        <v>41.894801999999999</v>
      </c>
      <c r="AK553">
        <f>IF(ISBLANK($D553),VLOOKUP(C553,Koordinaten!$A:$C,2,FALSE),VLOOKUP($D553,Koordinaten!$F:$H,2,FALSE))</f>
        <v>11.354780099999999</v>
      </c>
      <c r="AL553">
        <f>IF(ISBLANK($D553),VLOOKUP(C553,Koordinaten!$A:$C,3,FALSE),VLOOKUP($D553,Koordinaten!$F:$H,3,FALSE))</f>
        <v>46.498112499999998</v>
      </c>
      <c r="AM553" t="str">
        <f t="shared" si="816"/>
        <v>41,894802;12,4853384</v>
      </c>
      <c r="AN553" t="str">
        <f t="shared" si="817"/>
        <v>46,4981125;11,3547801</v>
      </c>
      <c r="AO553">
        <f t="shared" si="820"/>
        <v>9999</v>
      </c>
      <c r="AP553" s="50">
        <v>44066</v>
      </c>
      <c r="AQ553" t="s">
        <v>1437</v>
      </c>
    </row>
    <row r="554" spans="1:43" x14ac:dyDescent="0.15">
      <c r="A554" s="2" t="s">
        <v>42</v>
      </c>
      <c r="B554" s="2">
        <v>2013</v>
      </c>
      <c r="C554" s="2" t="s">
        <v>22</v>
      </c>
      <c r="D554" s="2" t="s">
        <v>1258</v>
      </c>
      <c r="E554" s="2">
        <v>2</v>
      </c>
      <c r="F554" s="2"/>
      <c r="G554" s="3" t="s">
        <v>214</v>
      </c>
      <c r="H554" s="3" t="s">
        <v>179</v>
      </c>
      <c r="I554" s="3" t="s">
        <v>51</v>
      </c>
      <c r="J554" s="2" t="str">
        <f t="shared" si="818"/>
        <v>-/-/-/-/-</v>
      </c>
      <c r="K554" s="2" t="str">
        <f t="shared" si="819"/>
        <v>-/-/-/-/-</v>
      </c>
      <c r="L554" s="4"/>
      <c r="M554" s="2">
        <v>2016</v>
      </c>
      <c r="N554" s="2" t="str">
        <f t="shared" si="821"/>
        <v>-/-/-/CT90</v>
      </c>
      <c r="O554" s="2" t="s">
        <v>214</v>
      </c>
      <c r="P554" s="2" t="s">
        <v>205</v>
      </c>
      <c r="Q554" s="8"/>
      <c r="R554" s="8"/>
      <c r="S554" s="9">
        <f t="shared" si="814"/>
        <v>0</v>
      </c>
      <c r="T554" s="10">
        <f t="shared" si="815"/>
        <v>0</v>
      </c>
      <c r="U554" s="3" t="s">
        <v>243</v>
      </c>
      <c r="X554" t="s">
        <v>243</v>
      </c>
      <c r="AA554" t="s">
        <v>243</v>
      </c>
      <c r="AD554" s="2" t="s">
        <v>995</v>
      </c>
      <c r="AI554">
        <f>VLOOKUP(C554,Koordinaten!$A:$C,2,FALSE)</f>
        <v>12.4853384</v>
      </c>
      <c r="AJ554">
        <f>VLOOKUP(C554,Koordinaten!$A:$C,3,FALSE)</f>
        <v>41.894801999999999</v>
      </c>
      <c r="AK554">
        <f>IF(ISBLANK($D554),VLOOKUP(C554,Koordinaten!$A:$C,2,FALSE),VLOOKUP($D554,Koordinaten!$F:$H,2,FALSE))</f>
        <v>11.354780099999999</v>
      </c>
      <c r="AL554">
        <f>IF(ISBLANK($D554),VLOOKUP(C554,Koordinaten!$A:$C,3,FALSE),VLOOKUP($D554,Koordinaten!$F:$H,3,FALSE))</f>
        <v>46.498112499999998</v>
      </c>
      <c r="AM554" t="str">
        <f t="shared" si="816"/>
        <v>41,894802;12,4853384</v>
      </c>
      <c r="AN554" t="str">
        <f t="shared" si="817"/>
        <v>46,4981125;11,3547801</v>
      </c>
      <c r="AO554">
        <f t="shared" si="820"/>
        <v>9999</v>
      </c>
    </row>
    <row r="555" spans="1:43" x14ac:dyDescent="0.15">
      <c r="A555" s="2" t="s">
        <v>42</v>
      </c>
      <c r="B555" s="2">
        <v>2012</v>
      </c>
      <c r="C555" s="2" t="s">
        <v>22</v>
      </c>
      <c r="D555" s="2" t="s">
        <v>1258</v>
      </c>
      <c r="E555" s="2">
        <v>1</v>
      </c>
      <c r="F555" s="2"/>
      <c r="G555" s="3" t="s">
        <v>214</v>
      </c>
      <c r="H555" s="3" t="s">
        <v>215</v>
      </c>
      <c r="I555" s="3" t="s">
        <v>72</v>
      </c>
      <c r="J555" s="2" t="str">
        <f t="shared" si="818"/>
        <v>-/2016/-/-/-</v>
      </c>
      <c r="K555" s="2" t="str">
        <f t="shared" si="819"/>
        <v>-/2017/-/-/-</v>
      </c>
      <c r="L555" s="4"/>
      <c r="M555" s="2">
        <v>2016</v>
      </c>
      <c r="N555" s="2" t="str">
        <f t="shared" si="821"/>
        <v>-/87/-/-</v>
      </c>
      <c r="O555" s="2" t="s">
        <v>214</v>
      </c>
      <c r="P555" s="2" t="s">
        <v>205</v>
      </c>
      <c r="Q555" s="8"/>
      <c r="R555" s="8"/>
      <c r="S555" s="9">
        <f t="shared" si="814"/>
        <v>0</v>
      </c>
      <c r="T555" s="10">
        <f t="shared" si="815"/>
        <v>0</v>
      </c>
      <c r="U555" s="3" t="s">
        <v>243</v>
      </c>
      <c r="X555">
        <v>87</v>
      </c>
      <c r="Y555">
        <v>2016</v>
      </c>
      <c r="Z555">
        <v>2017</v>
      </c>
      <c r="AA555" t="s">
        <v>243</v>
      </c>
      <c r="AD555" s="2"/>
      <c r="AI555">
        <f>VLOOKUP(C555,Koordinaten!$A:$C,2,FALSE)</f>
        <v>12.4853384</v>
      </c>
      <c r="AJ555">
        <f>VLOOKUP(C555,Koordinaten!$A:$C,3,FALSE)</f>
        <v>41.894801999999999</v>
      </c>
      <c r="AK555">
        <f>IF(ISBLANK($D555),VLOOKUP(C555,Koordinaten!$A:$C,2,FALSE),VLOOKUP($D555,Koordinaten!$F:$H,2,FALSE))</f>
        <v>11.354780099999999</v>
      </c>
      <c r="AL555">
        <f>IF(ISBLANK($D555),VLOOKUP(C555,Koordinaten!$A:$C,3,FALSE),VLOOKUP($D555,Koordinaten!$F:$H,3,FALSE))</f>
        <v>46.498112499999998</v>
      </c>
      <c r="AM555" t="str">
        <f t="shared" si="816"/>
        <v>41,894802;12,4853384</v>
      </c>
      <c r="AN555" t="str">
        <f t="shared" si="817"/>
        <v>46,4981125;11,3547801</v>
      </c>
      <c r="AO555">
        <f t="shared" si="820"/>
        <v>2017</v>
      </c>
    </row>
    <row r="556" spans="1:43" x14ac:dyDescent="0.15">
      <c r="A556" s="2" t="s">
        <v>42</v>
      </c>
      <c r="B556" s="22">
        <v>2014</v>
      </c>
      <c r="C556" s="2" t="s">
        <v>22</v>
      </c>
      <c r="D556" s="2"/>
      <c r="E556" s="2">
        <v>0</v>
      </c>
      <c r="F556" s="2"/>
      <c r="G556" s="3" t="s">
        <v>216</v>
      </c>
      <c r="H556" s="3" t="s">
        <v>217</v>
      </c>
      <c r="I556" s="3" t="s">
        <v>217</v>
      </c>
      <c r="J556" s="2" t="str">
        <f t="shared" si="818"/>
        <v>2016/2018/-/-/-</v>
      </c>
      <c r="K556" s="2" t="str">
        <f t="shared" si="819"/>
        <v>2019/2022/-/-/-</v>
      </c>
      <c r="L556" s="4"/>
      <c r="M556" s="2">
        <v>2016</v>
      </c>
      <c r="N556" s="2" t="str">
        <f t="shared" si="821"/>
        <v>89/88/-/-</v>
      </c>
      <c r="O556" s="2" t="s">
        <v>202</v>
      </c>
      <c r="P556" s="2" t="s">
        <v>218</v>
      </c>
      <c r="Q556" s="8"/>
      <c r="R556" s="8"/>
      <c r="S556" s="9">
        <f t="shared" si="814"/>
        <v>0</v>
      </c>
      <c r="T556" s="10">
        <f t="shared" si="815"/>
        <v>0</v>
      </c>
      <c r="U556" s="3">
        <v>89</v>
      </c>
      <c r="V556">
        <v>2016</v>
      </c>
      <c r="W556">
        <v>2019</v>
      </c>
      <c r="X556">
        <v>88</v>
      </c>
      <c r="Y556">
        <v>2018</v>
      </c>
      <c r="Z556">
        <v>2022</v>
      </c>
      <c r="AA556" t="s">
        <v>243</v>
      </c>
      <c r="AD556" s="2"/>
      <c r="AI556">
        <f>VLOOKUP(C556,Koordinaten!$A:$C,2,FALSE)</f>
        <v>12.4853384</v>
      </c>
      <c r="AJ556">
        <f>VLOOKUP(C556,Koordinaten!$A:$C,3,FALSE)</f>
        <v>41.894801999999999</v>
      </c>
      <c r="AK556">
        <f>IF(ISBLANK($D556),VLOOKUP(C556,Koordinaten!$A:$C,2,FALSE),VLOOKUP($D556,Koordinaten!$F:$H,2,FALSE))</f>
        <v>12.4853384</v>
      </c>
      <c r="AL556">
        <f>IF(ISBLANK($D556),VLOOKUP(C556,Koordinaten!$A:$C,3,FALSE),VLOOKUP($D556,Koordinaten!$F:$H,3,FALSE))</f>
        <v>41.894801999999999</v>
      </c>
      <c r="AM556" t="str">
        <f t="shared" si="816"/>
        <v>41,894802;12,4853384</v>
      </c>
      <c r="AN556" t="str">
        <f t="shared" si="817"/>
        <v>41,894802;12,4853384</v>
      </c>
      <c r="AO556">
        <f t="shared" si="820"/>
        <v>2019</v>
      </c>
    </row>
    <row r="557" spans="1:43" x14ac:dyDescent="0.15">
      <c r="A557" s="2" t="s">
        <v>30</v>
      </c>
      <c r="B557" s="22">
        <v>2015</v>
      </c>
      <c r="C557" s="2" t="s">
        <v>22</v>
      </c>
      <c r="D557" s="2" t="s">
        <v>1258</v>
      </c>
      <c r="E557" s="2">
        <v>3</v>
      </c>
      <c r="F557" s="2"/>
      <c r="G557" s="11" t="s">
        <v>214</v>
      </c>
      <c r="H557" s="3" t="s">
        <v>219</v>
      </c>
      <c r="I557" s="3" t="s">
        <v>32</v>
      </c>
      <c r="J557" s="2" t="str">
        <f t="shared" si="818"/>
        <v>-/2016/-/-/-</v>
      </c>
      <c r="K557" s="2" t="str">
        <f t="shared" si="819"/>
        <v>-/2020/-/-/-</v>
      </c>
      <c r="L557" s="4"/>
      <c r="M557" s="2">
        <v>2016</v>
      </c>
      <c r="N557" s="2" t="str">
        <f t="shared" si="821"/>
        <v>-/90/-/-</v>
      </c>
      <c r="O557" s="2" t="s">
        <v>214</v>
      </c>
      <c r="P557" s="2" t="s">
        <v>220</v>
      </c>
      <c r="Q557" s="8"/>
      <c r="R557" s="8"/>
      <c r="S557" s="9">
        <f t="shared" si="814"/>
        <v>0</v>
      </c>
      <c r="T557" s="10">
        <f t="shared" si="815"/>
        <v>0</v>
      </c>
      <c r="U557" s="3" t="s">
        <v>243</v>
      </c>
      <c r="X557">
        <v>90</v>
      </c>
      <c r="Y557">
        <v>2016</v>
      </c>
      <c r="Z557">
        <v>2020</v>
      </c>
      <c r="AA557" t="s">
        <v>243</v>
      </c>
      <c r="AD557" s="2"/>
      <c r="AI557">
        <f>VLOOKUP(C557,Koordinaten!$A:$C,2,FALSE)</f>
        <v>12.4853384</v>
      </c>
      <c r="AJ557">
        <f>VLOOKUP(C557,Koordinaten!$A:$C,3,FALSE)</f>
        <v>41.894801999999999</v>
      </c>
      <c r="AK557">
        <f>IF(ISBLANK($D557),VLOOKUP(C557,Koordinaten!$A:$C,2,FALSE),VLOOKUP($D557,Koordinaten!$F:$H,2,FALSE))</f>
        <v>11.354780099999999</v>
      </c>
      <c r="AL557">
        <f>IF(ISBLANK($D557),VLOOKUP(C557,Koordinaten!$A:$C,3,FALSE),VLOOKUP($D557,Koordinaten!$F:$H,3,FALSE))</f>
        <v>46.498112499999998</v>
      </c>
      <c r="AM557" t="str">
        <f t="shared" si="816"/>
        <v>41,894802;12,4853384</v>
      </c>
      <c r="AN557" t="str">
        <f t="shared" si="817"/>
        <v>46,4981125;11,3547801</v>
      </c>
      <c r="AO557">
        <f t="shared" si="820"/>
        <v>2020</v>
      </c>
    </row>
    <row r="558" spans="1:43" x14ac:dyDescent="0.15">
      <c r="A558" s="2" t="s">
        <v>30</v>
      </c>
      <c r="B558" s="22">
        <v>2014</v>
      </c>
      <c r="C558" s="2" t="s">
        <v>22</v>
      </c>
      <c r="D558" s="2" t="s">
        <v>1258</v>
      </c>
      <c r="E558" s="2">
        <v>3</v>
      </c>
      <c r="F558" s="2"/>
      <c r="G558" s="3" t="s">
        <v>214</v>
      </c>
      <c r="H558" s="3" t="s">
        <v>221</v>
      </c>
      <c r="I558" s="3" t="s">
        <v>36</v>
      </c>
      <c r="J558" s="2" t="str">
        <f t="shared" si="818"/>
        <v>-/2016/-/-/-</v>
      </c>
      <c r="K558" s="2" t="str">
        <f t="shared" si="819"/>
        <v>-/2021/-/-/-</v>
      </c>
      <c r="L558" s="4"/>
      <c r="M558" s="2">
        <v>2016</v>
      </c>
      <c r="N558" s="2" t="str">
        <f t="shared" si="821"/>
        <v>-/89/-/-</v>
      </c>
      <c r="O558" s="2" t="s">
        <v>214</v>
      </c>
      <c r="P558" s="2" t="s">
        <v>220</v>
      </c>
      <c r="Q558" s="8"/>
      <c r="R558" s="8"/>
      <c r="S558" s="9">
        <f t="shared" si="814"/>
        <v>0</v>
      </c>
      <c r="T558" s="10">
        <f t="shared" si="815"/>
        <v>0</v>
      </c>
      <c r="U558" s="3" t="s">
        <v>243</v>
      </c>
      <c r="X558">
        <v>89</v>
      </c>
      <c r="Y558">
        <v>2016</v>
      </c>
      <c r="Z558">
        <v>2021</v>
      </c>
      <c r="AA558" t="s">
        <v>243</v>
      </c>
      <c r="AD558" s="2"/>
      <c r="AI558">
        <f>VLOOKUP(C558,Koordinaten!$A:$C,2,FALSE)</f>
        <v>12.4853384</v>
      </c>
      <c r="AJ558">
        <f>VLOOKUP(C558,Koordinaten!$A:$C,3,FALSE)</f>
        <v>41.894801999999999</v>
      </c>
      <c r="AK558">
        <f>IF(ISBLANK($D558),VLOOKUP(C558,Koordinaten!$A:$C,2,FALSE),VLOOKUP($D558,Koordinaten!$F:$H,2,FALSE))</f>
        <v>11.354780099999999</v>
      </c>
      <c r="AL558">
        <f>IF(ISBLANK($D558),VLOOKUP(C558,Koordinaten!$A:$C,3,FALSE),VLOOKUP($D558,Koordinaten!$F:$H,3,FALSE))</f>
        <v>46.498112499999998</v>
      </c>
      <c r="AM558" t="str">
        <f t="shared" si="816"/>
        <v>41,894802;12,4853384</v>
      </c>
      <c r="AN558" t="str">
        <f t="shared" si="817"/>
        <v>46,4981125;11,3547801</v>
      </c>
      <c r="AO558">
        <f t="shared" si="820"/>
        <v>2021</v>
      </c>
    </row>
    <row r="559" spans="1:43" x14ac:dyDescent="0.15">
      <c r="A559" s="2" t="s">
        <v>30</v>
      </c>
      <c r="B559" s="22">
        <v>2015</v>
      </c>
      <c r="C559" s="2" t="s">
        <v>22</v>
      </c>
      <c r="D559" s="2" t="s">
        <v>1258</v>
      </c>
      <c r="E559" s="2">
        <v>3</v>
      </c>
      <c r="F559" s="2"/>
      <c r="G559" s="3" t="s">
        <v>214</v>
      </c>
      <c r="H559" s="3" t="s">
        <v>222</v>
      </c>
      <c r="I559" s="3" t="s">
        <v>58</v>
      </c>
      <c r="J559" s="2" t="str">
        <f t="shared" si="818"/>
        <v>-/2016/-/-/-</v>
      </c>
      <c r="K559" s="2" t="str">
        <f t="shared" si="819"/>
        <v>-/2021/-/-/-</v>
      </c>
      <c r="L559" s="4"/>
      <c r="M559" s="2">
        <v>2016</v>
      </c>
      <c r="N559" s="2" t="str">
        <f t="shared" si="821"/>
        <v>-/90/-/-</v>
      </c>
      <c r="O559" s="2" t="s">
        <v>214</v>
      </c>
      <c r="P559" s="2" t="s">
        <v>220</v>
      </c>
      <c r="Q559" s="8"/>
      <c r="R559" s="8"/>
      <c r="S559" s="9">
        <f t="shared" si="814"/>
        <v>0</v>
      </c>
      <c r="T559" s="10">
        <f t="shared" si="815"/>
        <v>0</v>
      </c>
      <c r="U559" s="3" t="s">
        <v>243</v>
      </c>
      <c r="X559">
        <v>90</v>
      </c>
      <c r="Y559">
        <v>2016</v>
      </c>
      <c r="Z559">
        <v>2021</v>
      </c>
      <c r="AA559" t="s">
        <v>243</v>
      </c>
      <c r="AD559" s="2"/>
      <c r="AI559">
        <f>VLOOKUP(C559,Koordinaten!$A:$C,2,FALSE)</f>
        <v>12.4853384</v>
      </c>
      <c r="AJ559">
        <f>VLOOKUP(C559,Koordinaten!$A:$C,3,FALSE)</f>
        <v>41.894801999999999</v>
      </c>
      <c r="AK559">
        <f>IF(ISBLANK($D559),VLOOKUP(C559,Koordinaten!$A:$C,2,FALSE),VLOOKUP($D559,Koordinaten!$F:$H,2,FALSE))</f>
        <v>11.354780099999999</v>
      </c>
      <c r="AL559">
        <f>IF(ISBLANK($D559),VLOOKUP(C559,Koordinaten!$A:$C,3,FALSE),VLOOKUP($D559,Koordinaten!$F:$H,3,FALSE))</f>
        <v>46.498112499999998</v>
      </c>
      <c r="AM559" t="str">
        <f t="shared" si="816"/>
        <v>41,894802;12,4853384</v>
      </c>
      <c r="AN559" t="str">
        <f t="shared" si="817"/>
        <v>46,4981125;11,3547801</v>
      </c>
      <c r="AO559">
        <f t="shared" si="820"/>
        <v>2021</v>
      </c>
      <c r="AP559" s="50"/>
    </row>
    <row r="560" spans="1:43" x14ac:dyDescent="0.15">
      <c r="A560" s="2" t="s">
        <v>30</v>
      </c>
      <c r="B560" s="22">
        <v>2015</v>
      </c>
      <c r="C560" s="2" t="s">
        <v>22</v>
      </c>
      <c r="D560" s="2" t="s">
        <v>1258</v>
      </c>
      <c r="E560" s="2">
        <v>3</v>
      </c>
      <c r="F560" s="2">
        <v>3</v>
      </c>
      <c r="G560" s="3" t="s">
        <v>59</v>
      </c>
      <c r="H560" s="3" t="s">
        <v>223</v>
      </c>
      <c r="I560" s="3" t="s">
        <v>36</v>
      </c>
      <c r="J560" s="2" t="str">
        <f t="shared" si="818"/>
        <v>-/2017/-/-/-</v>
      </c>
      <c r="K560" s="2" t="str">
        <f t="shared" si="819"/>
        <v>-/2022/-/-/-</v>
      </c>
      <c r="L560" s="4"/>
      <c r="M560" s="2">
        <v>2016</v>
      </c>
      <c r="N560" s="2" t="str">
        <f t="shared" si="821"/>
        <v>-/90/-/-</v>
      </c>
      <c r="O560" s="2" t="s">
        <v>59</v>
      </c>
      <c r="P560" s="2" t="s">
        <v>220</v>
      </c>
      <c r="Q560" s="8"/>
      <c r="R560" s="8"/>
      <c r="S560" s="9">
        <f t="shared" si="814"/>
        <v>0</v>
      </c>
      <c r="T560" s="10">
        <f t="shared" si="815"/>
        <v>0</v>
      </c>
      <c r="U560" s="3" t="s">
        <v>243</v>
      </c>
      <c r="X560">
        <v>90</v>
      </c>
      <c r="Y560">
        <v>2017</v>
      </c>
      <c r="Z560">
        <v>2022</v>
      </c>
      <c r="AA560" t="s">
        <v>243</v>
      </c>
      <c r="AD560" s="2"/>
      <c r="AI560">
        <f>VLOOKUP(C560,Koordinaten!$A:$C,2,FALSE)</f>
        <v>12.4853384</v>
      </c>
      <c r="AJ560">
        <f>VLOOKUP(C560,Koordinaten!$A:$C,3,FALSE)</f>
        <v>41.894801999999999</v>
      </c>
      <c r="AK560">
        <f>IF(ISBLANK($D560),VLOOKUP(C560,Koordinaten!$A:$C,2,FALSE),VLOOKUP($D560,Koordinaten!$F:$H,2,FALSE))</f>
        <v>11.354780099999999</v>
      </c>
      <c r="AL560">
        <f>IF(ISBLANK($D560),VLOOKUP(C560,Koordinaten!$A:$C,3,FALSE),VLOOKUP($D560,Koordinaten!$F:$H,3,FALSE))</f>
        <v>46.498112499999998</v>
      </c>
      <c r="AM560" t="str">
        <f t="shared" si="816"/>
        <v>41,894802;12,4853384</v>
      </c>
      <c r="AN560" t="str">
        <f t="shared" si="817"/>
        <v>46,4981125;11,3547801</v>
      </c>
      <c r="AO560">
        <f t="shared" si="820"/>
        <v>2022</v>
      </c>
      <c r="AP560" s="50">
        <v>44065</v>
      </c>
      <c r="AQ560">
        <v>6</v>
      </c>
    </row>
    <row r="561" spans="1:43" x14ac:dyDescent="0.15">
      <c r="A561" s="2" t="s">
        <v>30</v>
      </c>
      <c r="B561" s="2">
        <v>2015</v>
      </c>
      <c r="C561" s="2" t="s">
        <v>22</v>
      </c>
      <c r="D561" s="2" t="s">
        <v>1258</v>
      </c>
      <c r="E561" s="2">
        <v>3</v>
      </c>
      <c r="F561" s="2"/>
      <c r="G561" s="3" t="s">
        <v>59</v>
      </c>
      <c r="H561" s="3" t="s">
        <v>224</v>
      </c>
      <c r="I561" s="3" t="s">
        <v>46</v>
      </c>
      <c r="J561" s="2" t="str">
        <f t="shared" si="818"/>
        <v>2016/2017/-/-/-</v>
      </c>
      <c r="K561" s="2" t="str">
        <f t="shared" si="819"/>
        <v>2022/2020/-/-/-</v>
      </c>
      <c r="L561" s="4"/>
      <c r="M561" s="2">
        <v>2016</v>
      </c>
      <c r="N561" s="2" t="str">
        <f t="shared" si="821"/>
        <v>90/89/-/-</v>
      </c>
      <c r="O561" s="2" t="s">
        <v>59</v>
      </c>
      <c r="P561" s="2" t="s">
        <v>220</v>
      </c>
      <c r="Q561" s="8"/>
      <c r="R561" s="8"/>
      <c r="S561" s="9">
        <f t="shared" si="814"/>
        <v>0</v>
      </c>
      <c r="T561" s="10">
        <f t="shared" si="815"/>
        <v>0</v>
      </c>
      <c r="U561" s="3">
        <v>90</v>
      </c>
      <c r="V561">
        <v>2016</v>
      </c>
      <c r="W561">
        <v>2022</v>
      </c>
      <c r="X561">
        <v>89</v>
      </c>
      <c r="Y561">
        <v>2017</v>
      </c>
      <c r="Z561">
        <v>2020</v>
      </c>
      <c r="AA561" t="s">
        <v>243</v>
      </c>
      <c r="AD561" s="2"/>
      <c r="AI561">
        <f>VLOOKUP(C561,Koordinaten!$A:$C,2,FALSE)</f>
        <v>12.4853384</v>
      </c>
      <c r="AJ561">
        <f>VLOOKUP(C561,Koordinaten!$A:$C,3,FALSE)</f>
        <v>41.894801999999999</v>
      </c>
      <c r="AK561">
        <f>IF(ISBLANK($D561),VLOOKUP(C561,Koordinaten!$A:$C,2,FALSE),VLOOKUP($D561,Koordinaten!$F:$H,2,FALSE))</f>
        <v>11.354780099999999</v>
      </c>
      <c r="AL561">
        <f>IF(ISBLANK($D561),VLOOKUP(C561,Koordinaten!$A:$C,3,FALSE),VLOOKUP($D561,Koordinaten!$F:$H,3,FALSE))</f>
        <v>46.498112499999998</v>
      </c>
      <c r="AM561" t="str">
        <f t="shared" si="816"/>
        <v>41,894802;12,4853384</v>
      </c>
      <c r="AN561" t="str">
        <f t="shared" si="817"/>
        <v>46,4981125;11,3547801</v>
      </c>
      <c r="AO561">
        <f t="shared" si="820"/>
        <v>2020</v>
      </c>
    </row>
    <row r="562" spans="1:43" x14ac:dyDescent="0.15">
      <c r="A562" s="2" t="s">
        <v>42</v>
      </c>
      <c r="B562" s="2">
        <v>2014</v>
      </c>
      <c r="C562" s="2" t="s">
        <v>22</v>
      </c>
      <c r="D562" s="2" t="s">
        <v>1258</v>
      </c>
      <c r="E562" s="2">
        <v>3</v>
      </c>
      <c r="F562" s="2"/>
      <c r="G562" s="3" t="s">
        <v>59</v>
      </c>
      <c r="H562" s="3" t="s">
        <v>225</v>
      </c>
      <c r="I562" s="3" t="s">
        <v>51</v>
      </c>
      <c r="J562" s="2" t="str">
        <f t="shared" si="818"/>
        <v>-/2017/-/-/-</v>
      </c>
      <c r="K562" s="2" t="str">
        <f t="shared" si="819"/>
        <v>-/2020/-/-/-</v>
      </c>
      <c r="L562" s="4"/>
      <c r="M562" s="2">
        <v>2016</v>
      </c>
      <c r="N562" s="2" t="str">
        <f t="shared" si="821"/>
        <v>-/88/-/-</v>
      </c>
      <c r="O562" s="2" t="s">
        <v>59</v>
      </c>
      <c r="P562" s="2" t="s">
        <v>220</v>
      </c>
      <c r="Q562" s="8"/>
      <c r="R562" s="8"/>
      <c r="S562" s="9">
        <f t="shared" si="814"/>
        <v>0</v>
      </c>
      <c r="T562" s="10">
        <f t="shared" si="815"/>
        <v>0</v>
      </c>
      <c r="U562" s="3" t="s">
        <v>243</v>
      </c>
      <c r="X562">
        <v>88</v>
      </c>
      <c r="Y562">
        <v>2017</v>
      </c>
      <c r="Z562">
        <v>2020</v>
      </c>
      <c r="AA562" t="s">
        <v>243</v>
      </c>
      <c r="AD562" s="2"/>
      <c r="AI562">
        <f>VLOOKUP(C562,Koordinaten!$A:$C,2,FALSE)</f>
        <v>12.4853384</v>
      </c>
      <c r="AJ562">
        <f>VLOOKUP(C562,Koordinaten!$A:$C,3,FALSE)</f>
        <v>41.894801999999999</v>
      </c>
      <c r="AK562">
        <f>IF(ISBLANK($D562),VLOOKUP(C562,Koordinaten!$A:$C,2,FALSE),VLOOKUP($D562,Koordinaten!$F:$H,2,FALSE))</f>
        <v>11.354780099999999</v>
      </c>
      <c r="AL562">
        <f>IF(ISBLANK($D562),VLOOKUP(C562,Koordinaten!$A:$C,3,FALSE),VLOOKUP($D562,Koordinaten!$F:$H,3,FALSE))</f>
        <v>46.498112499999998</v>
      </c>
      <c r="AM562" t="str">
        <f t="shared" si="816"/>
        <v>41,894802;12,4853384</v>
      </c>
      <c r="AN562" t="str">
        <f t="shared" si="817"/>
        <v>46,4981125;11,3547801</v>
      </c>
      <c r="AO562">
        <f t="shared" si="820"/>
        <v>2020</v>
      </c>
    </row>
    <row r="563" spans="1:43" x14ac:dyDescent="0.15">
      <c r="A563" s="2" t="s">
        <v>42</v>
      </c>
      <c r="B563" s="22">
        <v>2013</v>
      </c>
      <c r="C563" s="2" t="s">
        <v>22</v>
      </c>
      <c r="D563" s="2" t="s">
        <v>1258</v>
      </c>
      <c r="E563" s="2">
        <v>1</v>
      </c>
      <c r="F563" s="2">
        <v>1</v>
      </c>
      <c r="G563" s="3" t="s">
        <v>59</v>
      </c>
      <c r="H563" s="3" t="s">
        <v>119</v>
      </c>
      <c r="I563" s="3" t="s">
        <v>51</v>
      </c>
      <c r="J563" s="2" t="str">
        <f t="shared" si="818"/>
        <v>2016/2018/2017/-/-</v>
      </c>
      <c r="K563" s="2" t="str">
        <f t="shared" si="819"/>
        <v>2026/2023/2025/-/-</v>
      </c>
      <c r="L563" s="4"/>
      <c r="M563" s="2">
        <v>2016</v>
      </c>
      <c r="N563" s="2" t="str">
        <f t="shared" si="821"/>
        <v>92/90/93/-</v>
      </c>
      <c r="O563" s="2" t="s">
        <v>226</v>
      </c>
      <c r="P563" s="2" t="s">
        <v>220</v>
      </c>
      <c r="Q563" s="8"/>
      <c r="R563" s="8"/>
      <c r="S563" s="9">
        <f t="shared" si="814"/>
        <v>0</v>
      </c>
      <c r="T563" s="10">
        <f t="shared" si="815"/>
        <v>0</v>
      </c>
      <c r="U563" s="3">
        <v>92</v>
      </c>
      <c r="V563">
        <v>2016</v>
      </c>
      <c r="W563">
        <v>2026</v>
      </c>
      <c r="X563">
        <v>90</v>
      </c>
      <c r="Y563">
        <v>2018</v>
      </c>
      <c r="Z563">
        <v>2023</v>
      </c>
      <c r="AA563">
        <v>93</v>
      </c>
      <c r="AB563">
        <v>2017</v>
      </c>
      <c r="AC563">
        <v>2025</v>
      </c>
      <c r="AD563" s="2"/>
      <c r="AI563">
        <f>VLOOKUP(C563,Koordinaten!$A:$C,2,FALSE)</f>
        <v>12.4853384</v>
      </c>
      <c r="AJ563">
        <f>VLOOKUP(C563,Koordinaten!$A:$C,3,FALSE)</f>
        <v>41.894801999999999</v>
      </c>
      <c r="AK563">
        <f>IF(ISBLANK($D563),VLOOKUP(C563,Koordinaten!$A:$C,2,FALSE),VLOOKUP($D563,Koordinaten!$F:$H,2,FALSE))</f>
        <v>11.354780099999999</v>
      </c>
      <c r="AL563">
        <f>IF(ISBLANK($D563),VLOOKUP(C563,Koordinaten!$A:$C,3,FALSE),VLOOKUP($D563,Koordinaten!$F:$H,3,FALSE))</f>
        <v>46.498112499999998</v>
      </c>
      <c r="AM563" t="str">
        <f t="shared" si="816"/>
        <v>41,894802;12,4853384</v>
      </c>
      <c r="AN563" t="str">
        <f t="shared" si="817"/>
        <v>46,4981125;11,3547801</v>
      </c>
      <c r="AO563">
        <f t="shared" si="820"/>
        <v>2023</v>
      </c>
      <c r="AP563" s="50">
        <v>44066</v>
      </c>
      <c r="AQ563">
        <v>15</v>
      </c>
    </row>
    <row r="564" spans="1:43" x14ac:dyDescent="0.15">
      <c r="A564" s="2" t="s">
        <v>37</v>
      </c>
      <c r="B564" s="22">
        <v>2012</v>
      </c>
      <c r="C564" s="2" t="s">
        <v>22</v>
      </c>
      <c r="D564" s="2" t="s">
        <v>1258</v>
      </c>
      <c r="E564" s="2">
        <v>1</v>
      </c>
      <c r="F564" s="2"/>
      <c r="G564" s="2" t="s">
        <v>1061</v>
      </c>
      <c r="H564" s="3" t="s">
        <v>64</v>
      </c>
      <c r="I564" s="3" t="s">
        <v>227</v>
      </c>
      <c r="J564" s="2" t="str">
        <f t="shared" si="818"/>
        <v>-/-/-/-/-</v>
      </c>
      <c r="K564" s="2" t="str">
        <f t="shared" si="819"/>
        <v>-/-/-/-/-</v>
      </c>
      <c r="L564" s="4"/>
      <c r="M564" s="2">
        <v>2016</v>
      </c>
      <c r="N564" s="2" t="str">
        <f t="shared" si="821"/>
        <v>-/-/-/-</v>
      </c>
      <c r="O564" s="2" t="s">
        <v>63</v>
      </c>
      <c r="P564" s="2" t="s">
        <v>220</v>
      </c>
      <c r="Q564" s="8"/>
      <c r="R564" s="8"/>
      <c r="S564" s="9">
        <f t="shared" si="814"/>
        <v>0</v>
      </c>
      <c r="T564" s="10">
        <f t="shared" si="815"/>
        <v>0</v>
      </c>
      <c r="U564" s="3" t="s">
        <v>243</v>
      </c>
      <c r="X564" t="s">
        <v>243</v>
      </c>
      <c r="AA564" t="s">
        <v>243</v>
      </c>
      <c r="AD564" s="2"/>
      <c r="AI564">
        <f>VLOOKUP(C564,Koordinaten!$A:$C,2,FALSE)</f>
        <v>12.4853384</v>
      </c>
      <c r="AJ564">
        <f>VLOOKUP(C564,Koordinaten!$A:$C,3,FALSE)</f>
        <v>41.894801999999999</v>
      </c>
      <c r="AK564">
        <f>IF(ISBLANK($D564),VLOOKUP(C564,Koordinaten!$A:$C,2,FALSE),VLOOKUP($D564,Koordinaten!$F:$H,2,FALSE))</f>
        <v>11.354780099999999</v>
      </c>
      <c r="AL564">
        <f>IF(ISBLANK($D564),VLOOKUP(C564,Koordinaten!$A:$C,3,FALSE),VLOOKUP($D564,Koordinaten!$F:$H,3,FALSE))</f>
        <v>46.498112499999998</v>
      </c>
      <c r="AM564" t="str">
        <f t="shared" si="816"/>
        <v>41,894802;12,4853384</v>
      </c>
      <c r="AN564" t="str">
        <f t="shared" si="817"/>
        <v>46,4981125;11,3547801</v>
      </c>
      <c r="AO564">
        <f t="shared" si="820"/>
        <v>9999</v>
      </c>
    </row>
    <row r="565" spans="1:43" x14ac:dyDescent="0.15">
      <c r="A565" s="2" t="s">
        <v>37</v>
      </c>
      <c r="B565" s="22">
        <v>2010</v>
      </c>
      <c r="C565" s="2" t="s">
        <v>22</v>
      </c>
      <c r="D565" s="2" t="s">
        <v>1258</v>
      </c>
      <c r="E565" s="2">
        <v>2</v>
      </c>
      <c r="F565" s="2"/>
      <c r="G565" s="2" t="s">
        <v>1061</v>
      </c>
      <c r="H565" s="3" t="s">
        <v>228</v>
      </c>
      <c r="I565" s="3" t="s">
        <v>229</v>
      </c>
      <c r="J565" s="2" t="str">
        <f t="shared" si="818"/>
        <v>-/-/-/-/-</v>
      </c>
      <c r="K565" s="2" t="str">
        <f t="shared" si="819"/>
        <v>-/-/-/-/-</v>
      </c>
      <c r="L565" s="4"/>
      <c r="M565" s="2">
        <v>2016</v>
      </c>
      <c r="N565" s="2" t="str">
        <f t="shared" si="821"/>
        <v>-/-/-/-</v>
      </c>
      <c r="O565" s="2" t="s">
        <v>63</v>
      </c>
      <c r="P565" s="2" t="s">
        <v>220</v>
      </c>
      <c r="Q565" s="8"/>
      <c r="R565" s="8"/>
      <c r="S565" s="9">
        <f t="shared" si="814"/>
        <v>0</v>
      </c>
      <c r="T565" s="10">
        <f t="shared" si="815"/>
        <v>0</v>
      </c>
      <c r="U565" s="3" t="s">
        <v>243</v>
      </c>
      <c r="X565" t="s">
        <v>243</v>
      </c>
      <c r="AA565" t="s">
        <v>243</v>
      </c>
      <c r="AD565" s="2"/>
      <c r="AI565">
        <f>VLOOKUP(C565,Koordinaten!$A:$C,2,FALSE)</f>
        <v>12.4853384</v>
      </c>
      <c r="AJ565">
        <f>VLOOKUP(C565,Koordinaten!$A:$C,3,FALSE)</f>
        <v>41.894801999999999</v>
      </c>
      <c r="AK565">
        <f>IF(ISBLANK($D565),VLOOKUP(C565,Koordinaten!$A:$C,2,FALSE),VLOOKUP($D565,Koordinaten!$F:$H,2,FALSE))</f>
        <v>11.354780099999999</v>
      </c>
      <c r="AL565">
        <f>IF(ISBLANK($D565),VLOOKUP(C565,Koordinaten!$A:$C,3,FALSE),VLOOKUP($D565,Koordinaten!$F:$H,3,FALSE))</f>
        <v>46.498112499999998</v>
      </c>
      <c r="AM565" t="str">
        <f t="shared" si="816"/>
        <v>41,894802;12,4853384</v>
      </c>
      <c r="AN565" t="str">
        <f t="shared" si="817"/>
        <v>46,4981125;11,3547801</v>
      </c>
      <c r="AO565">
        <f t="shared" si="820"/>
        <v>9999</v>
      </c>
    </row>
    <row r="566" spans="1:43" x14ac:dyDescent="0.15">
      <c r="A566" s="2" t="s">
        <v>42</v>
      </c>
      <c r="B566" s="22">
        <v>2013</v>
      </c>
      <c r="C566" s="2" t="s">
        <v>22</v>
      </c>
      <c r="D566" s="2" t="s">
        <v>1258</v>
      </c>
      <c r="E566" s="2">
        <v>3</v>
      </c>
      <c r="F566" s="2"/>
      <c r="G566" s="2" t="s">
        <v>1061</v>
      </c>
      <c r="H566" s="3" t="s">
        <v>73</v>
      </c>
      <c r="I566" s="3" t="s">
        <v>51</v>
      </c>
      <c r="J566" s="2" t="str">
        <f t="shared" si="818"/>
        <v>-/-/-/2017/-</v>
      </c>
      <c r="K566" s="2" t="str">
        <f t="shared" si="819"/>
        <v>-/-/-/2020/-</v>
      </c>
      <c r="L566" s="4"/>
      <c r="M566" s="2">
        <v>2016</v>
      </c>
      <c r="N566" s="2" t="str">
        <f t="shared" si="821"/>
        <v>-/-/-/CT85</v>
      </c>
      <c r="O566" s="2" t="s">
        <v>1061</v>
      </c>
      <c r="P566" s="2" t="s">
        <v>220</v>
      </c>
      <c r="Q566" s="71">
        <v>44126</v>
      </c>
      <c r="R566" s="8" t="s">
        <v>1497</v>
      </c>
      <c r="S566" s="9">
        <f t="shared" si="814"/>
        <v>0</v>
      </c>
      <c r="T566" s="10">
        <f t="shared" si="815"/>
        <v>0</v>
      </c>
      <c r="U566" s="3" t="s">
        <v>243</v>
      </c>
      <c r="X566" t="s">
        <v>243</v>
      </c>
      <c r="AA566" t="s">
        <v>243</v>
      </c>
      <c r="AD566" s="2" t="s">
        <v>1048</v>
      </c>
      <c r="AE566">
        <v>2017</v>
      </c>
      <c r="AF566">
        <v>2020</v>
      </c>
      <c r="AI566">
        <f>VLOOKUP(C566,Koordinaten!$A:$C,2,FALSE)</f>
        <v>12.4853384</v>
      </c>
      <c r="AJ566">
        <f>VLOOKUP(C566,Koordinaten!$A:$C,3,FALSE)</f>
        <v>41.894801999999999</v>
      </c>
      <c r="AK566">
        <f>IF(ISBLANK($D566),VLOOKUP(C566,Koordinaten!$A:$C,2,FALSE),VLOOKUP($D566,Koordinaten!$F:$H,2,FALSE))</f>
        <v>11.354780099999999</v>
      </c>
      <c r="AL566">
        <f>IF(ISBLANK($D566),VLOOKUP(C566,Koordinaten!$A:$C,3,FALSE),VLOOKUP($D566,Koordinaten!$F:$H,3,FALSE))</f>
        <v>46.498112499999998</v>
      </c>
      <c r="AM566" t="str">
        <f t="shared" si="816"/>
        <v>41,894802;12,4853384</v>
      </c>
      <c r="AN566" t="str">
        <f t="shared" si="817"/>
        <v>46,4981125;11,3547801</v>
      </c>
      <c r="AO566">
        <f t="shared" si="820"/>
        <v>2020</v>
      </c>
      <c r="AP566" s="50">
        <v>44066</v>
      </c>
      <c r="AQ566">
        <v>9</v>
      </c>
    </row>
    <row r="567" spans="1:43" x14ac:dyDescent="0.15">
      <c r="A567" s="2" t="s">
        <v>42</v>
      </c>
      <c r="B567" s="2">
        <v>2013</v>
      </c>
      <c r="C567" s="2" t="s">
        <v>22</v>
      </c>
      <c r="D567" s="2" t="s">
        <v>1258</v>
      </c>
      <c r="E567" s="2">
        <v>3</v>
      </c>
      <c r="F567" s="2"/>
      <c r="G567" s="2" t="s">
        <v>1061</v>
      </c>
      <c r="H567" s="3" t="s">
        <v>74</v>
      </c>
      <c r="I567" s="3" t="s">
        <v>20</v>
      </c>
      <c r="J567" s="2" t="str">
        <f t="shared" si="818"/>
        <v>-/-/-/2019/-</v>
      </c>
      <c r="K567" s="2" t="str">
        <f t="shared" si="819"/>
        <v>-/-/-/2025/-</v>
      </c>
      <c r="L567" s="4"/>
      <c r="M567" s="2">
        <v>2016</v>
      </c>
      <c r="N567" s="2" t="str">
        <f t="shared" si="821"/>
        <v>-/-/-/CT88</v>
      </c>
      <c r="O567" s="2" t="s">
        <v>1061</v>
      </c>
      <c r="P567" s="2" t="s">
        <v>220</v>
      </c>
      <c r="Q567" s="8"/>
      <c r="R567" s="8"/>
      <c r="S567" s="9">
        <f t="shared" si="814"/>
        <v>0</v>
      </c>
      <c r="T567" s="10">
        <f t="shared" si="815"/>
        <v>0</v>
      </c>
      <c r="U567" s="3" t="s">
        <v>243</v>
      </c>
      <c r="X567" t="s">
        <v>243</v>
      </c>
      <c r="AA567" t="s">
        <v>243</v>
      </c>
      <c r="AD567" s="2" t="s">
        <v>993</v>
      </c>
      <c r="AE567">
        <v>2019</v>
      </c>
      <c r="AF567">
        <v>2025</v>
      </c>
      <c r="AI567">
        <f>VLOOKUP(C567,Koordinaten!$A:$C,2,FALSE)</f>
        <v>12.4853384</v>
      </c>
      <c r="AJ567">
        <f>VLOOKUP(C567,Koordinaten!$A:$C,3,FALSE)</f>
        <v>41.894801999999999</v>
      </c>
      <c r="AK567">
        <f>IF(ISBLANK($D567),VLOOKUP(C567,Koordinaten!$A:$C,2,FALSE),VLOOKUP($D567,Koordinaten!$F:$H,2,FALSE))</f>
        <v>11.354780099999999</v>
      </c>
      <c r="AL567">
        <f>IF(ISBLANK($D567),VLOOKUP(C567,Koordinaten!$A:$C,3,FALSE),VLOOKUP($D567,Koordinaten!$F:$H,3,FALSE))</f>
        <v>46.498112499999998</v>
      </c>
      <c r="AM567" t="str">
        <f t="shared" si="816"/>
        <v>41,894802;12,4853384</v>
      </c>
      <c r="AN567" t="str">
        <f t="shared" si="817"/>
        <v>46,4981125;11,3547801</v>
      </c>
      <c r="AO567">
        <f t="shared" si="820"/>
        <v>2025</v>
      </c>
    </row>
    <row r="568" spans="1:43" x14ac:dyDescent="0.15">
      <c r="A568" s="2" t="s">
        <v>30</v>
      </c>
      <c r="B568" s="22">
        <v>2015</v>
      </c>
      <c r="C568" s="2" t="s">
        <v>22</v>
      </c>
      <c r="D568" s="2" t="s">
        <v>1258</v>
      </c>
      <c r="E568" s="2">
        <v>3</v>
      </c>
      <c r="F568" s="2">
        <v>2</v>
      </c>
      <c r="G568" s="2" t="s">
        <v>1061</v>
      </c>
      <c r="H568" s="3" t="s">
        <v>172</v>
      </c>
      <c r="I568" s="3" t="s">
        <v>58</v>
      </c>
      <c r="J568" s="2" t="str">
        <f t="shared" si="818"/>
        <v>2017/-/-/2017/-</v>
      </c>
      <c r="K568" s="2" t="str">
        <f t="shared" si="819"/>
        <v>2022/-/-/2021/-</v>
      </c>
      <c r="L568" s="4"/>
      <c r="M568" s="2">
        <v>2016</v>
      </c>
      <c r="N568" s="2" t="str">
        <f t="shared" si="821"/>
        <v>92/-/-/92</v>
      </c>
      <c r="O568" s="2" t="s">
        <v>63</v>
      </c>
      <c r="P568" s="2" t="s">
        <v>220</v>
      </c>
      <c r="Q568" s="8"/>
      <c r="R568" s="8"/>
      <c r="S568" s="9">
        <f t="shared" si="814"/>
        <v>0</v>
      </c>
      <c r="T568" s="10">
        <f t="shared" si="815"/>
        <v>0</v>
      </c>
      <c r="U568" s="3">
        <v>92</v>
      </c>
      <c r="V568">
        <v>2017</v>
      </c>
      <c r="W568">
        <v>2022</v>
      </c>
      <c r="X568" t="s">
        <v>243</v>
      </c>
      <c r="AA568" t="s">
        <v>243</v>
      </c>
      <c r="AD568" s="2">
        <v>92</v>
      </c>
      <c r="AE568">
        <v>2017</v>
      </c>
      <c r="AF568">
        <v>2021</v>
      </c>
      <c r="AI568">
        <f>VLOOKUP(C568,Koordinaten!$A:$C,2,FALSE)</f>
        <v>12.4853384</v>
      </c>
      <c r="AJ568">
        <f>VLOOKUP(C568,Koordinaten!$A:$C,3,FALSE)</f>
        <v>41.894801999999999</v>
      </c>
      <c r="AK568">
        <f>IF(ISBLANK($D568),VLOOKUP(C568,Koordinaten!$A:$C,2,FALSE),VLOOKUP($D568,Koordinaten!$F:$H,2,FALSE))</f>
        <v>11.354780099999999</v>
      </c>
      <c r="AL568">
        <f>IF(ISBLANK($D568),VLOOKUP(C568,Koordinaten!$A:$C,3,FALSE),VLOOKUP($D568,Koordinaten!$F:$H,3,FALSE))</f>
        <v>46.498112499999998</v>
      </c>
      <c r="AM568" t="str">
        <f t="shared" si="816"/>
        <v>41,894802;12,4853384</v>
      </c>
      <c r="AN568" t="str">
        <f t="shared" si="817"/>
        <v>46,4981125;11,3547801</v>
      </c>
      <c r="AO568">
        <f t="shared" si="820"/>
        <v>2021</v>
      </c>
      <c r="AP568" s="50">
        <v>44065</v>
      </c>
      <c r="AQ568">
        <v>3</v>
      </c>
    </row>
    <row r="569" spans="1:43" x14ac:dyDescent="0.15">
      <c r="A569" s="2" t="s">
        <v>30</v>
      </c>
      <c r="B569" s="22">
        <v>2015</v>
      </c>
      <c r="C569" s="2" t="s">
        <v>22</v>
      </c>
      <c r="D569" s="2" t="s">
        <v>1258</v>
      </c>
      <c r="E569" s="2">
        <v>0</v>
      </c>
      <c r="F569" s="2"/>
      <c r="G569" s="2" t="s">
        <v>1061</v>
      </c>
      <c r="H569" s="3" t="s">
        <v>230</v>
      </c>
      <c r="I569" s="3" t="s">
        <v>227</v>
      </c>
      <c r="J569" s="2" t="str">
        <f t="shared" si="818"/>
        <v>-/-/-/-/-</v>
      </c>
      <c r="K569" s="2" t="str">
        <f t="shared" si="819"/>
        <v>-/-/-/-/-</v>
      </c>
      <c r="L569" s="4"/>
      <c r="M569" s="2">
        <v>2016</v>
      </c>
      <c r="N569" s="2" t="str">
        <f t="shared" si="821"/>
        <v>-/-/-/-</v>
      </c>
      <c r="O569" s="2" t="s">
        <v>63</v>
      </c>
      <c r="P569" s="2" t="s">
        <v>220</v>
      </c>
      <c r="Q569" s="8"/>
      <c r="R569" s="8"/>
      <c r="S569" s="9">
        <f t="shared" si="814"/>
        <v>0</v>
      </c>
      <c r="T569" s="10">
        <f t="shared" si="815"/>
        <v>0</v>
      </c>
      <c r="U569" s="3" t="s">
        <v>243</v>
      </c>
      <c r="X569" t="s">
        <v>243</v>
      </c>
      <c r="AA569" t="s">
        <v>243</v>
      </c>
      <c r="AD569" s="2"/>
      <c r="AI569">
        <f>VLOOKUP(C569,Koordinaten!$A:$C,2,FALSE)</f>
        <v>12.4853384</v>
      </c>
      <c r="AJ569">
        <f>VLOOKUP(C569,Koordinaten!$A:$C,3,FALSE)</f>
        <v>41.894801999999999</v>
      </c>
      <c r="AK569">
        <f>IF(ISBLANK($D569),VLOOKUP(C569,Koordinaten!$A:$C,2,FALSE),VLOOKUP($D569,Koordinaten!$F:$H,2,FALSE))</f>
        <v>11.354780099999999</v>
      </c>
      <c r="AL569">
        <f>IF(ISBLANK($D569),VLOOKUP(C569,Koordinaten!$A:$C,3,FALSE),VLOOKUP($D569,Koordinaten!$F:$H,3,FALSE))</f>
        <v>46.498112499999998</v>
      </c>
      <c r="AM569" t="str">
        <f t="shared" si="816"/>
        <v>41,894802;12,4853384</v>
      </c>
      <c r="AN569" t="str">
        <f t="shared" si="817"/>
        <v>46,4981125;11,3547801</v>
      </c>
      <c r="AO569">
        <f t="shared" si="820"/>
        <v>9999</v>
      </c>
    </row>
    <row r="570" spans="1:43" x14ac:dyDescent="0.15">
      <c r="A570" s="2" t="s">
        <v>30</v>
      </c>
      <c r="B570" s="22">
        <v>2014</v>
      </c>
      <c r="C570" s="2" t="s">
        <v>22</v>
      </c>
      <c r="D570" s="2" t="s">
        <v>1258</v>
      </c>
      <c r="E570" s="2">
        <v>3</v>
      </c>
      <c r="F570" s="2"/>
      <c r="G570" s="2" t="s">
        <v>1061</v>
      </c>
      <c r="H570" s="3" t="s">
        <v>231</v>
      </c>
      <c r="I570" s="3" t="s">
        <v>36</v>
      </c>
      <c r="J570" s="2" t="str">
        <f t="shared" si="818"/>
        <v>2016/-/2016/2017/-</v>
      </c>
      <c r="K570" s="2" t="str">
        <f t="shared" si="819"/>
        <v>2022/-/2018/2023/-</v>
      </c>
      <c r="L570" s="4"/>
      <c r="M570" s="2">
        <v>2016</v>
      </c>
      <c r="N570" s="2" t="str">
        <f t="shared" si="821"/>
        <v>89/-/87/CT90</v>
      </c>
      <c r="O570" s="2" t="s">
        <v>63</v>
      </c>
      <c r="P570" s="2" t="s">
        <v>220</v>
      </c>
      <c r="Q570" s="8"/>
      <c r="R570" s="8"/>
      <c r="S570" s="9">
        <f t="shared" si="814"/>
        <v>0</v>
      </c>
      <c r="T570" s="10">
        <f t="shared" si="815"/>
        <v>0</v>
      </c>
      <c r="U570" s="3">
        <v>89</v>
      </c>
      <c r="V570">
        <v>2016</v>
      </c>
      <c r="W570">
        <v>2022</v>
      </c>
      <c r="X570" t="s">
        <v>243</v>
      </c>
      <c r="AA570">
        <v>87</v>
      </c>
      <c r="AB570">
        <v>2016</v>
      </c>
      <c r="AC570">
        <v>2018</v>
      </c>
      <c r="AD570" s="2" t="s">
        <v>995</v>
      </c>
      <c r="AE570">
        <v>2017</v>
      </c>
      <c r="AF570">
        <v>2023</v>
      </c>
      <c r="AI570">
        <f>VLOOKUP(C570,Koordinaten!$A:$C,2,FALSE)</f>
        <v>12.4853384</v>
      </c>
      <c r="AJ570">
        <f>VLOOKUP(C570,Koordinaten!$A:$C,3,FALSE)</f>
        <v>41.894801999999999</v>
      </c>
      <c r="AK570">
        <f>IF(ISBLANK($D570),VLOOKUP(C570,Koordinaten!$A:$C,2,FALSE),VLOOKUP($D570,Koordinaten!$F:$H,2,FALSE))</f>
        <v>11.354780099999999</v>
      </c>
      <c r="AL570">
        <f>IF(ISBLANK($D570),VLOOKUP(C570,Koordinaten!$A:$C,3,FALSE),VLOOKUP($D570,Koordinaten!$F:$H,3,FALSE))</f>
        <v>46.498112499999998</v>
      </c>
      <c r="AM570" t="str">
        <f t="shared" si="816"/>
        <v>41,894802;12,4853384</v>
      </c>
      <c r="AN570" t="str">
        <f t="shared" si="817"/>
        <v>46,4981125;11,3547801</v>
      </c>
      <c r="AO570">
        <f t="shared" si="820"/>
        <v>2018</v>
      </c>
      <c r="AP570" s="50"/>
    </row>
    <row r="571" spans="1:43" x14ac:dyDescent="0.15">
      <c r="A571" s="2" t="s">
        <v>42</v>
      </c>
      <c r="B571" s="2">
        <v>2013</v>
      </c>
      <c r="C571" s="2" t="s">
        <v>22</v>
      </c>
      <c r="D571" s="2" t="s">
        <v>1261</v>
      </c>
      <c r="E571" s="2">
        <v>0</v>
      </c>
      <c r="F571" s="2"/>
      <c r="G571" s="3" t="s">
        <v>232</v>
      </c>
      <c r="H571" s="3" t="s">
        <v>1110</v>
      </c>
      <c r="I571" s="3" t="s">
        <v>20</v>
      </c>
      <c r="J571" s="2" t="str">
        <f t="shared" si="818"/>
        <v>2017/-/-/-/-</v>
      </c>
      <c r="K571" s="2" t="str">
        <f t="shared" si="819"/>
        <v>2022/-/-/-/-</v>
      </c>
      <c r="L571" s="4"/>
      <c r="M571" s="2">
        <v>2016</v>
      </c>
      <c r="N571" s="2" t="str">
        <f t="shared" si="821"/>
        <v>90+/-/-/-</v>
      </c>
      <c r="O571" s="2" t="s">
        <v>233</v>
      </c>
      <c r="P571" s="2" t="s">
        <v>234</v>
      </c>
      <c r="Q571" s="8"/>
      <c r="R571" s="8"/>
      <c r="S571" s="9">
        <f t="shared" si="814"/>
        <v>0</v>
      </c>
      <c r="T571" s="10">
        <f t="shared" si="815"/>
        <v>0</v>
      </c>
      <c r="U571" s="3" t="s">
        <v>1089</v>
      </c>
      <c r="V571">
        <v>2017</v>
      </c>
      <c r="W571">
        <v>2022</v>
      </c>
      <c r="X571" t="s">
        <v>243</v>
      </c>
      <c r="AA571" t="s">
        <v>243</v>
      </c>
      <c r="AD571" s="2"/>
      <c r="AI571">
        <f>VLOOKUP(C571,Koordinaten!$A:$C,2,FALSE)</f>
        <v>12.4853384</v>
      </c>
      <c r="AJ571">
        <f>VLOOKUP(C571,Koordinaten!$A:$C,3,FALSE)</f>
        <v>41.894801999999999</v>
      </c>
      <c r="AK571">
        <f>IF(ISBLANK($D571),VLOOKUP(C571,Koordinaten!$A:$C,2,FALSE),VLOOKUP($D571,Koordinaten!$F:$H,2,FALSE))</f>
        <v>10.9924122</v>
      </c>
      <c r="AL571">
        <f>IF(ISBLANK($D571),VLOOKUP(C571,Koordinaten!$A:$C,3,FALSE),VLOOKUP($D571,Koordinaten!$F:$H,3,FALSE))</f>
        <v>45.438495799999998</v>
      </c>
      <c r="AM571" t="str">
        <f t="shared" si="816"/>
        <v>41,894802;12,4853384</v>
      </c>
      <c r="AN571" t="str">
        <f t="shared" si="817"/>
        <v>45,4384958;10,9924122</v>
      </c>
      <c r="AO571">
        <f t="shared" si="820"/>
        <v>2022</v>
      </c>
    </row>
    <row r="572" spans="1:43" x14ac:dyDescent="0.15">
      <c r="A572" s="2" t="s">
        <v>30</v>
      </c>
      <c r="B572" s="22">
        <v>2013</v>
      </c>
      <c r="C572" s="2" t="s">
        <v>173</v>
      </c>
      <c r="D572" s="2" t="s">
        <v>1264</v>
      </c>
      <c r="E572" s="2">
        <v>1</v>
      </c>
      <c r="F572" s="2">
        <v>1</v>
      </c>
      <c r="G572" s="3" t="s">
        <v>235</v>
      </c>
      <c r="H572" s="3" t="s">
        <v>236</v>
      </c>
      <c r="I572" s="3" t="s">
        <v>36</v>
      </c>
      <c r="J572" s="2" t="str">
        <f t="shared" si="818"/>
        <v>2018/-/-/-/-</v>
      </c>
      <c r="K572" s="2" t="str">
        <f t="shared" si="819"/>
        <v>2030/-/-/-/-</v>
      </c>
      <c r="L572" s="4"/>
      <c r="M572" s="2">
        <v>2016</v>
      </c>
      <c r="N572" s="2" t="str">
        <f t="shared" si="821"/>
        <v>93/-/-/-</v>
      </c>
      <c r="O572" s="2" t="s">
        <v>237</v>
      </c>
      <c r="P572" s="2" t="s">
        <v>238</v>
      </c>
      <c r="Q572" s="8"/>
      <c r="R572" s="8"/>
      <c r="S572" s="9">
        <f t="shared" si="814"/>
        <v>0</v>
      </c>
      <c r="T572" s="10">
        <f t="shared" si="815"/>
        <v>0</v>
      </c>
      <c r="U572" s="3">
        <v>93</v>
      </c>
      <c r="V572">
        <v>2018</v>
      </c>
      <c r="W572">
        <v>2030</v>
      </c>
      <c r="X572" t="s">
        <v>243</v>
      </c>
      <c r="AA572" t="s">
        <v>243</v>
      </c>
      <c r="AD572" s="2"/>
      <c r="AI572">
        <f>VLOOKUP(C572,Koordinaten!$A:$C,2,FALSE)</f>
        <v>16.372504200000002</v>
      </c>
      <c r="AJ572">
        <f>VLOOKUP(C572,Koordinaten!$A:$C,3,FALSE)</f>
        <v>48.208353700000004</v>
      </c>
      <c r="AK572">
        <f>IF(ISBLANK($D572),VLOOKUP(C572,Koordinaten!$A:$C,2,FALSE),VLOOKUP($D572,Koordinaten!$F:$H,2,FALSE))</f>
        <v>15.1666665</v>
      </c>
      <c r="AL572">
        <f>IF(ISBLANK($D572),VLOOKUP(C572,Koordinaten!$A:$C,3,FALSE),VLOOKUP($D572,Koordinaten!$F:$H,3,FALSE))</f>
        <v>47.250000100000001</v>
      </c>
      <c r="AM572" t="str">
        <f t="shared" si="816"/>
        <v>48,2083537;16,3725042</v>
      </c>
      <c r="AN572" t="str">
        <f t="shared" si="817"/>
        <v>47,2500001;15,1666665</v>
      </c>
      <c r="AO572">
        <f t="shared" si="820"/>
        <v>2030</v>
      </c>
      <c r="AP572" s="50">
        <v>44065</v>
      </c>
      <c r="AQ572">
        <v>5</v>
      </c>
    </row>
    <row r="573" spans="1:43" x14ac:dyDescent="0.15">
      <c r="A573" s="2" t="s">
        <v>30</v>
      </c>
      <c r="B573" s="22">
        <v>2013</v>
      </c>
      <c r="C573" s="2" t="s">
        <v>173</v>
      </c>
      <c r="D573" s="2" t="s">
        <v>1264</v>
      </c>
      <c r="E573" s="2">
        <v>1</v>
      </c>
      <c r="F573" s="2">
        <v>1</v>
      </c>
      <c r="G573" s="3" t="s">
        <v>239</v>
      </c>
      <c r="H573" s="3" t="s">
        <v>240</v>
      </c>
      <c r="I573" s="3" t="s">
        <v>58</v>
      </c>
      <c r="J573" s="2" t="str">
        <f t="shared" si="818"/>
        <v>2024/-/2015/-/-</v>
      </c>
      <c r="K573" s="2" t="str">
        <f t="shared" si="819"/>
        <v>2040/-/2022/-/-</v>
      </c>
      <c r="L573" s="4"/>
      <c r="M573" s="2">
        <v>2016</v>
      </c>
      <c r="N573" s="2" t="str">
        <f t="shared" si="821"/>
        <v>92+/-/93/CT93</v>
      </c>
      <c r="O573" s="2" t="s">
        <v>237</v>
      </c>
      <c r="P573" s="2" t="s">
        <v>238</v>
      </c>
      <c r="Q573" s="8"/>
      <c r="R573" s="8"/>
      <c r="S573" s="9">
        <f t="shared" si="814"/>
        <v>0</v>
      </c>
      <c r="T573" s="10">
        <f t="shared" si="815"/>
        <v>0</v>
      </c>
      <c r="U573" s="3" t="s">
        <v>1086</v>
      </c>
      <c r="V573">
        <v>2024</v>
      </c>
      <c r="W573">
        <v>2040</v>
      </c>
      <c r="X573" t="s">
        <v>243</v>
      </c>
      <c r="AA573">
        <v>93</v>
      </c>
      <c r="AB573">
        <v>2015</v>
      </c>
      <c r="AC573">
        <v>2022</v>
      </c>
      <c r="AD573" s="2" t="s">
        <v>991</v>
      </c>
      <c r="AI573">
        <f>VLOOKUP(C573,Koordinaten!$A:$C,2,FALSE)</f>
        <v>16.372504200000002</v>
      </c>
      <c r="AJ573">
        <f>VLOOKUP(C573,Koordinaten!$A:$C,3,FALSE)</f>
        <v>48.208353700000004</v>
      </c>
      <c r="AK573">
        <f>IF(ISBLANK($D573),VLOOKUP(C573,Koordinaten!$A:$C,2,FALSE),VLOOKUP($D573,Koordinaten!$F:$H,2,FALSE))</f>
        <v>15.1666665</v>
      </c>
      <c r="AL573">
        <f>IF(ISBLANK($D573),VLOOKUP(C573,Koordinaten!$A:$C,3,FALSE),VLOOKUP($D573,Koordinaten!$F:$H,3,FALSE))</f>
        <v>47.250000100000001</v>
      </c>
      <c r="AM573" t="str">
        <f t="shared" si="816"/>
        <v>48,2083537;16,3725042</v>
      </c>
      <c r="AN573" t="str">
        <f t="shared" si="817"/>
        <v>47,2500001;15,1666665</v>
      </c>
      <c r="AO573">
        <f t="shared" si="820"/>
        <v>2022</v>
      </c>
      <c r="AP573" s="50">
        <v>44065</v>
      </c>
      <c r="AQ573">
        <v>6</v>
      </c>
    </row>
    <row r="574" spans="1:43" x14ac:dyDescent="0.15">
      <c r="A574" s="2" t="s">
        <v>30</v>
      </c>
      <c r="B574" s="22">
        <v>2013</v>
      </c>
      <c r="C574" s="2" t="s">
        <v>173</v>
      </c>
      <c r="D574" s="2" t="s">
        <v>1264</v>
      </c>
      <c r="E574" s="2">
        <v>1</v>
      </c>
      <c r="F574" s="2">
        <v>1</v>
      </c>
      <c r="G574" s="3" t="s">
        <v>241</v>
      </c>
      <c r="H574" s="3" t="s">
        <v>242</v>
      </c>
      <c r="I574" s="3" t="s">
        <v>58</v>
      </c>
      <c r="J574" s="2" t="str">
        <f t="shared" si="818"/>
        <v>2016/-/2015/-/-</v>
      </c>
      <c r="K574" s="2" t="str">
        <f t="shared" si="819"/>
        <v>2023/-/2020/-/-</v>
      </c>
      <c r="L574" s="4"/>
      <c r="M574" s="2">
        <v>2016</v>
      </c>
      <c r="N574" s="2" t="str">
        <f t="shared" si="821"/>
        <v>91+/-/91/FS93</v>
      </c>
      <c r="O574" s="2" t="s">
        <v>237</v>
      </c>
      <c r="P574" s="2" t="s">
        <v>238</v>
      </c>
      <c r="Q574" s="8"/>
      <c r="R574" s="8"/>
      <c r="S574" s="9">
        <f t="shared" si="814"/>
        <v>0</v>
      </c>
      <c r="T574" s="10">
        <f t="shared" si="815"/>
        <v>0</v>
      </c>
      <c r="U574" s="3" t="s">
        <v>1102</v>
      </c>
      <c r="V574">
        <v>2016</v>
      </c>
      <c r="W574">
        <v>2023</v>
      </c>
      <c r="X574" t="s">
        <v>243</v>
      </c>
      <c r="AA574">
        <v>91</v>
      </c>
      <c r="AB574">
        <v>2015</v>
      </c>
      <c r="AC574">
        <v>2020</v>
      </c>
      <c r="AD574" s="2" t="s">
        <v>1005</v>
      </c>
      <c r="AI574">
        <f>VLOOKUP(C574,Koordinaten!$A:$C,2,FALSE)</f>
        <v>16.372504200000002</v>
      </c>
      <c r="AJ574">
        <f>VLOOKUP(C574,Koordinaten!$A:$C,3,FALSE)</f>
        <v>48.208353700000004</v>
      </c>
      <c r="AK574">
        <f>IF(ISBLANK($D574),VLOOKUP(C574,Koordinaten!$A:$C,2,FALSE),VLOOKUP($D574,Koordinaten!$F:$H,2,FALSE))</f>
        <v>15.1666665</v>
      </c>
      <c r="AL574">
        <f>IF(ISBLANK($D574),VLOOKUP(C574,Koordinaten!$A:$C,3,FALSE),VLOOKUP($D574,Koordinaten!$F:$H,3,FALSE))</f>
        <v>47.250000100000001</v>
      </c>
      <c r="AM574" t="str">
        <f t="shared" si="816"/>
        <v>48,2083537;16,3725042</v>
      </c>
      <c r="AN574" t="str">
        <f t="shared" si="817"/>
        <v>47,2500001;15,1666665</v>
      </c>
      <c r="AO574">
        <f t="shared" si="820"/>
        <v>2020</v>
      </c>
      <c r="AP574" s="50">
        <v>44065</v>
      </c>
      <c r="AQ574">
        <v>6</v>
      </c>
    </row>
    <row r="575" spans="1:43" x14ac:dyDescent="0.15">
      <c r="A575" s="2" t="s">
        <v>34</v>
      </c>
      <c r="B575" s="2" t="s">
        <v>243</v>
      </c>
      <c r="C575" s="2" t="s">
        <v>173</v>
      </c>
      <c r="D575" s="2" t="s">
        <v>1264</v>
      </c>
      <c r="E575" s="2">
        <v>1</v>
      </c>
      <c r="F575" s="2"/>
      <c r="G575" s="3" t="s">
        <v>235</v>
      </c>
      <c r="H575" s="3" t="s">
        <v>244</v>
      </c>
      <c r="I575" s="3" t="s">
        <v>245</v>
      </c>
      <c r="J575" s="2" t="str">
        <f t="shared" si="818"/>
        <v>-/-/-/-/-</v>
      </c>
      <c r="K575" s="2" t="str">
        <f t="shared" si="819"/>
        <v>-/-/-/-/-</v>
      </c>
      <c r="L575" s="4"/>
      <c r="M575" s="2">
        <v>2016</v>
      </c>
      <c r="N575" s="2" t="str">
        <f t="shared" si="821"/>
        <v>-/-/-/-</v>
      </c>
      <c r="O575" s="2" t="s">
        <v>237</v>
      </c>
      <c r="P575" s="2" t="s">
        <v>238</v>
      </c>
      <c r="Q575" s="8"/>
      <c r="R575" s="8"/>
      <c r="S575" s="9">
        <f t="shared" si="814"/>
        <v>0</v>
      </c>
      <c r="T575" s="10">
        <f t="shared" si="815"/>
        <v>0</v>
      </c>
      <c r="U575" s="3" t="s">
        <v>243</v>
      </c>
      <c r="X575" t="s">
        <v>243</v>
      </c>
      <c r="AA575" t="s">
        <v>243</v>
      </c>
      <c r="AD575" s="2"/>
      <c r="AI575">
        <f>VLOOKUP(C575,Koordinaten!$A:$C,2,FALSE)</f>
        <v>16.372504200000002</v>
      </c>
      <c r="AJ575">
        <f>VLOOKUP(C575,Koordinaten!$A:$C,3,FALSE)</f>
        <v>48.208353700000004</v>
      </c>
      <c r="AK575">
        <f>IF(ISBLANK($D575),VLOOKUP(C575,Koordinaten!$A:$C,2,FALSE),VLOOKUP($D575,Koordinaten!$F:$H,2,FALSE))</f>
        <v>15.1666665</v>
      </c>
      <c r="AL575">
        <f>IF(ISBLANK($D575),VLOOKUP(C575,Koordinaten!$A:$C,3,FALSE),VLOOKUP($D575,Koordinaten!$F:$H,3,FALSE))</f>
        <v>47.250000100000001</v>
      </c>
      <c r="AM575" t="str">
        <f t="shared" si="816"/>
        <v>48,2083537;16,3725042</v>
      </c>
      <c r="AN575" t="str">
        <f t="shared" si="817"/>
        <v>47,2500001;15,1666665</v>
      </c>
      <c r="AO575">
        <f t="shared" si="820"/>
        <v>9999</v>
      </c>
    </row>
    <row r="576" spans="1:43" x14ac:dyDescent="0.15">
      <c r="A576" s="2" t="s">
        <v>34</v>
      </c>
      <c r="B576" s="2">
        <v>2012</v>
      </c>
      <c r="C576" s="2" t="s">
        <v>173</v>
      </c>
      <c r="D576" s="2" t="s">
        <v>1264</v>
      </c>
      <c r="E576" s="2">
        <v>1</v>
      </c>
      <c r="F576" s="2"/>
      <c r="G576" s="3" t="s">
        <v>246</v>
      </c>
      <c r="H576" s="3" t="s">
        <v>247</v>
      </c>
      <c r="I576" s="3" t="s">
        <v>46</v>
      </c>
      <c r="J576" s="2" t="str">
        <f t="shared" si="818"/>
        <v>-/-/-/-/-</v>
      </c>
      <c r="K576" s="2" t="str">
        <f t="shared" si="819"/>
        <v>-/-/-/-/-</v>
      </c>
      <c r="L576" s="4"/>
      <c r="M576" s="2">
        <v>2016</v>
      </c>
      <c r="N576" s="2" t="str">
        <f t="shared" si="821"/>
        <v>-/-/-/-</v>
      </c>
      <c r="O576" s="2" t="s">
        <v>237</v>
      </c>
      <c r="P576" s="2" t="s">
        <v>238</v>
      </c>
      <c r="Q576" s="8"/>
      <c r="R576" s="8"/>
      <c r="S576" s="9">
        <f t="shared" si="814"/>
        <v>0</v>
      </c>
      <c r="T576" s="10">
        <f t="shared" si="815"/>
        <v>0</v>
      </c>
      <c r="U576" s="3" t="s">
        <v>243</v>
      </c>
      <c r="X576" t="s">
        <v>243</v>
      </c>
      <c r="AA576" t="s">
        <v>243</v>
      </c>
      <c r="AD576" s="2"/>
      <c r="AI576">
        <f>VLOOKUP(C576,Koordinaten!$A:$C,2,FALSE)</f>
        <v>16.372504200000002</v>
      </c>
      <c r="AJ576">
        <f>VLOOKUP(C576,Koordinaten!$A:$C,3,FALSE)</f>
        <v>48.208353700000004</v>
      </c>
      <c r="AK576">
        <f>IF(ISBLANK($D576),VLOOKUP(C576,Koordinaten!$A:$C,2,FALSE),VLOOKUP($D576,Koordinaten!$F:$H,2,FALSE))</f>
        <v>15.1666665</v>
      </c>
      <c r="AL576">
        <f>IF(ISBLANK($D576),VLOOKUP(C576,Koordinaten!$A:$C,3,FALSE),VLOOKUP($D576,Koordinaten!$F:$H,3,FALSE))</f>
        <v>47.250000100000001</v>
      </c>
      <c r="AM576" t="str">
        <f t="shared" si="816"/>
        <v>48,2083537;16,3725042</v>
      </c>
      <c r="AN576" t="str">
        <f t="shared" si="817"/>
        <v>47,2500001;15,1666665</v>
      </c>
      <c r="AO576">
        <f t="shared" si="820"/>
        <v>9999</v>
      </c>
    </row>
    <row r="577" spans="1:43" x14ac:dyDescent="0.15">
      <c r="A577" s="2" t="s">
        <v>34</v>
      </c>
      <c r="B577" s="2">
        <v>2016</v>
      </c>
      <c r="C577" s="2" t="s">
        <v>173</v>
      </c>
      <c r="D577" s="2" t="s">
        <v>1264</v>
      </c>
      <c r="E577" s="2">
        <v>1</v>
      </c>
      <c r="F577" s="2"/>
      <c r="G577" s="3" t="s">
        <v>246</v>
      </c>
      <c r="H577" s="3" t="s">
        <v>248</v>
      </c>
      <c r="I577" s="3" t="s">
        <v>58</v>
      </c>
      <c r="J577" s="2" t="str">
        <f t="shared" si="818"/>
        <v>-/-/-/-/-</v>
      </c>
      <c r="K577" s="2" t="str">
        <f t="shared" si="819"/>
        <v>-/-/-/-/-</v>
      </c>
      <c r="L577" s="4"/>
      <c r="M577" s="2">
        <v>2016</v>
      </c>
      <c r="N577" s="2" t="str">
        <f t="shared" si="821"/>
        <v>-/-/-/-</v>
      </c>
      <c r="O577" s="2" t="s">
        <v>237</v>
      </c>
      <c r="P577" s="2" t="s">
        <v>238</v>
      </c>
      <c r="Q577" s="8"/>
      <c r="R577" s="8"/>
      <c r="S577" s="9">
        <f t="shared" si="814"/>
        <v>0</v>
      </c>
      <c r="T577" s="10">
        <f t="shared" si="815"/>
        <v>0</v>
      </c>
      <c r="U577" s="3" t="s">
        <v>243</v>
      </c>
      <c r="X577" t="s">
        <v>243</v>
      </c>
      <c r="AA577" t="s">
        <v>243</v>
      </c>
      <c r="AD577" s="2"/>
      <c r="AI577">
        <f>VLOOKUP(C577,Koordinaten!$A:$C,2,FALSE)</f>
        <v>16.372504200000002</v>
      </c>
      <c r="AJ577">
        <f>VLOOKUP(C577,Koordinaten!$A:$C,3,FALSE)</f>
        <v>48.208353700000004</v>
      </c>
      <c r="AK577">
        <f>IF(ISBLANK($D577),VLOOKUP(C577,Koordinaten!$A:$C,2,FALSE),VLOOKUP($D577,Koordinaten!$F:$H,2,FALSE))</f>
        <v>15.1666665</v>
      </c>
      <c r="AL577">
        <f>IF(ISBLANK($D577),VLOOKUP(C577,Koordinaten!$A:$C,3,FALSE),VLOOKUP($D577,Koordinaten!$F:$H,3,FALSE))</f>
        <v>47.250000100000001</v>
      </c>
      <c r="AM577" t="str">
        <f t="shared" si="816"/>
        <v>48,2083537;16,3725042</v>
      </c>
      <c r="AN577" t="str">
        <f t="shared" si="817"/>
        <v>47,2500001;15,1666665</v>
      </c>
      <c r="AO577">
        <f t="shared" si="820"/>
        <v>9999</v>
      </c>
    </row>
    <row r="578" spans="1:43" x14ac:dyDescent="0.15">
      <c r="A578" s="2" t="s">
        <v>34</v>
      </c>
      <c r="B578" s="2">
        <v>2006</v>
      </c>
      <c r="C578" s="2" t="s">
        <v>22</v>
      </c>
      <c r="D578" s="2" t="s">
        <v>1266</v>
      </c>
      <c r="E578" s="2">
        <v>2</v>
      </c>
      <c r="F578" s="2"/>
      <c r="G578" s="3" t="s">
        <v>249</v>
      </c>
      <c r="H578" s="3" t="s">
        <v>250</v>
      </c>
      <c r="I578" s="3" t="s">
        <v>46</v>
      </c>
      <c r="J578" s="2" t="str">
        <f t="shared" si="818"/>
        <v>-/-/-/-/-</v>
      </c>
      <c r="K578" s="2" t="str">
        <f t="shared" si="819"/>
        <v>-/-/-/-/-</v>
      </c>
      <c r="L578" s="4"/>
      <c r="M578" s="2">
        <v>2016</v>
      </c>
      <c r="N578" s="2" t="str">
        <f t="shared" si="821"/>
        <v>-/-/-/-</v>
      </c>
      <c r="O578" s="2" t="s">
        <v>251</v>
      </c>
      <c r="P578" s="2" t="s">
        <v>252</v>
      </c>
      <c r="Q578" s="8"/>
      <c r="R578" s="8"/>
      <c r="S578" s="9">
        <f t="shared" ref="S578:S641" si="822">L578*E578</f>
        <v>0</v>
      </c>
      <c r="T578" s="10">
        <f t="shared" ref="T578:T641" si="823">F578*L578</f>
        <v>0</v>
      </c>
      <c r="U578" s="3" t="s">
        <v>243</v>
      </c>
      <c r="X578" t="s">
        <v>243</v>
      </c>
      <c r="AA578" t="s">
        <v>243</v>
      </c>
      <c r="AD578" s="2"/>
      <c r="AI578">
        <f>VLOOKUP(C578,Koordinaten!$A:$C,2,FALSE)</f>
        <v>12.4853384</v>
      </c>
      <c r="AJ578">
        <f>VLOOKUP(C578,Koordinaten!$A:$C,3,FALSE)</f>
        <v>41.894801999999999</v>
      </c>
      <c r="AK578">
        <f>IF(ISBLANK($D578),VLOOKUP(C578,Koordinaten!$A:$C,2,FALSE),VLOOKUP($D578,Koordinaten!$F:$H,2,FALSE))</f>
        <v>14.155048000000001</v>
      </c>
      <c r="AL578">
        <f>IF(ISBLANK($D578),VLOOKUP(C578,Koordinaten!$A:$C,3,FALSE),VLOOKUP($D578,Koordinaten!$F:$H,3,FALSE))</f>
        <v>37.587794000000002</v>
      </c>
      <c r="AM578" t="str">
        <f t="shared" si="816"/>
        <v>41,894802;12,4853384</v>
      </c>
      <c r="AN578" t="str">
        <f t="shared" si="817"/>
        <v>37,587794;14,155048</v>
      </c>
      <c r="AO578">
        <f t="shared" si="820"/>
        <v>9999</v>
      </c>
    </row>
    <row r="579" spans="1:43" x14ac:dyDescent="0.15">
      <c r="A579" s="2" t="s">
        <v>42</v>
      </c>
      <c r="B579" s="22">
        <v>2014</v>
      </c>
      <c r="C579" s="2" t="s">
        <v>22</v>
      </c>
      <c r="D579" s="2" t="s">
        <v>1266</v>
      </c>
      <c r="E579" s="2">
        <v>1</v>
      </c>
      <c r="F579" s="2">
        <v>1</v>
      </c>
      <c r="G579" s="3" t="s">
        <v>253</v>
      </c>
      <c r="H579" s="3" t="s">
        <v>254</v>
      </c>
      <c r="I579" s="3" t="s">
        <v>20</v>
      </c>
      <c r="J579" s="2" t="str">
        <f t="shared" si="818"/>
        <v>-/-/2018/-/-</v>
      </c>
      <c r="K579" s="2" t="str">
        <f t="shared" si="819"/>
        <v>-/-/2026/-/-</v>
      </c>
      <c r="L579" s="4"/>
      <c r="M579" s="2">
        <v>2016</v>
      </c>
      <c r="N579" s="2" t="str">
        <f t="shared" si="821"/>
        <v>-/-/96+/CT95,5</v>
      </c>
      <c r="O579" s="2" t="s">
        <v>253</v>
      </c>
      <c r="P579" s="2" t="s">
        <v>252</v>
      </c>
      <c r="Q579" s="8"/>
      <c r="R579" s="8"/>
      <c r="S579" s="9">
        <f t="shared" si="822"/>
        <v>0</v>
      </c>
      <c r="T579" s="10">
        <f t="shared" si="823"/>
        <v>0</v>
      </c>
      <c r="U579" s="3" t="s">
        <v>243</v>
      </c>
      <c r="X579" t="s">
        <v>243</v>
      </c>
      <c r="AA579" t="s">
        <v>1097</v>
      </c>
      <c r="AB579">
        <v>2018</v>
      </c>
      <c r="AC579">
        <v>2026</v>
      </c>
      <c r="AD579" s="2" t="s">
        <v>1023</v>
      </c>
      <c r="AI579">
        <f>VLOOKUP(C579,Koordinaten!$A:$C,2,FALSE)</f>
        <v>12.4853384</v>
      </c>
      <c r="AJ579">
        <f>VLOOKUP(C579,Koordinaten!$A:$C,3,FALSE)</f>
        <v>41.894801999999999</v>
      </c>
      <c r="AK579">
        <f>IF(ISBLANK($D579),VLOOKUP(C579,Koordinaten!$A:$C,2,FALSE),VLOOKUP($D579,Koordinaten!$F:$H,2,FALSE))</f>
        <v>14.155048000000001</v>
      </c>
      <c r="AL579">
        <f>IF(ISBLANK($D579),VLOOKUP(C579,Koordinaten!$A:$C,3,FALSE),VLOOKUP($D579,Koordinaten!$F:$H,3,FALSE))</f>
        <v>37.587794000000002</v>
      </c>
      <c r="AM579" t="str">
        <f t="shared" si="816"/>
        <v>41,894802;12,4853384</v>
      </c>
      <c r="AN579" t="str">
        <f t="shared" si="817"/>
        <v>37,587794;14,155048</v>
      </c>
      <c r="AO579">
        <f t="shared" si="820"/>
        <v>2026</v>
      </c>
      <c r="AP579" s="50">
        <v>44066</v>
      </c>
      <c r="AQ579">
        <v>13</v>
      </c>
    </row>
    <row r="580" spans="1:43" x14ac:dyDescent="0.15">
      <c r="A580" s="2" t="s">
        <v>42</v>
      </c>
      <c r="B580" s="22">
        <v>2014</v>
      </c>
      <c r="C580" s="2" t="s">
        <v>22</v>
      </c>
      <c r="D580" s="2" t="s">
        <v>1266</v>
      </c>
      <c r="E580" s="2">
        <v>3</v>
      </c>
      <c r="F580" s="2">
        <v>3</v>
      </c>
      <c r="G580" s="3" t="s">
        <v>253</v>
      </c>
      <c r="H580" s="3" t="s">
        <v>255</v>
      </c>
      <c r="I580" s="3" t="s">
        <v>20</v>
      </c>
      <c r="J580" s="2" t="str">
        <f t="shared" si="818"/>
        <v>2018/2016/2018/-/-</v>
      </c>
      <c r="K580" s="2" t="str">
        <f t="shared" si="819"/>
        <v>2028/2026/2025/-/-</v>
      </c>
      <c r="L580" s="4"/>
      <c r="M580" s="2">
        <v>2016</v>
      </c>
      <c r="N580" s="2" t="str">
        <f t="shared" si="821"/>
        <v>94/90/95+/-</v>
      </c>
      <c r="O580" s="2" t="s">
        <v>253</v>
      </c>
      <c r="P580" s="2" t="s">
        <v>252</v>
      </c>
      <c r="Q580" s="8"/>
      <c r="R580" s="8"/>
      <c r="S580" s="9">
        <f t="shared" si="822"/>
        <v>0</v>
      </c>
      <c r="T580" s="10">
        <f t="shared" si="823"/>
        <v>0</v>
      </c>
      <c r="U580" s="3">
        <v>94</v>
      </c>
      <c r="V580">
        <v>2018</v>
      </c>
      <c r="W580">
        <v>2028</v>
      </c>
      <c r="X580">
        <v>90</v>
      </c>
      <c r="Y580">
        <v>2016</v>
      </c>
      <c r="Z580">
        <v>2026</v>
      </c>
      <c r="AA580" t="s">
        <v>1122</v>
      </c>
      <c r="AB580">
        <v>2018</v>
      </c>
      <c r="AC580">
        <v>2025</v>
      </c>
      <c r="AD580" s="2"/>
      <c r="AI580">
        <f>VLOOKUP(C580,Koordinaten!$A:$C,2,FALSE)</f>
        <v>12.4853384</v>
      </c>
      <c r="AJ580">
        <f>VLOOKUP(C580,Koordinaten!$A:$C,3,FALSE)</f>
        <v>41.894801999999999</v>
      </c>
      <c r="AK580">
        <f>IF(ISBLANK($D580),VLOOKUP(C580,Koordinaten!$A:$C,2,FALSE),VLOOKUP($D580,Koordinaten!$F:$H,2,FALSE))</f>
        <v>14.155048000000001</v>
      </c>
      <c r="AL580">
        <f>IF(ISBLANK($D580),VLOOKUP(C580,Koordinaten!$A:$C,3,FALSE),VLOOKUP($D580,Koordinaten!$F:$H,3,FALSE))</f>
        <v>37.587794000000002</v>
      </c>
      <c r="AM580" t="str">
        <f t="shared" si="816"/>
        <v>41,894802;12,4853384</v>
      </c>
      <c r="AN580" t="str">
        <f t="shared" si="817"/>
        <v>37,587794;14,155048</v>
      </c>
      <c r="AO580">
        <f t="shared" si="820"/>
        <v>2025</v>
      </c>
      <c r="AP580" s="50">
        <v>44066</v>
      </c>
      <c r="AQ580">
        <v>9</v>
      </c>
    </row>
    <row r="581" spans="1:43" x14ac:dyDescent="0.15">
      <c r="A581" s="2" t="s">
        <v>30</v>
      </c>
      <c r="B581" s="22">
        <v>2014</v>
      </c>
      <c r="C581" s="2" t="s">
        <v>22</v>
      </c>
      <c r="D581" s="2" t="s">
        <v>1266</v>
      </c>
      <c r="E581" s="2">
        <v>3</v>
      </c>
      <c r="F581" s="2">
        <v>2</v>
      </c>
      <c r="G581" s="3" t="s">
        <v>253</v>
      </c>
      <c r="H581" s="3" t="s">
        <v>256</v>
      </c>
      <c r="I581" s="3" t="s">
        <v>46</v>
      </c>
      <c r="J581" s="2" t="str">
        <f t="shared" si="818"/>
        <v>-/2016/2016/-/-</v>
      </c>
      <c r="K581" s="2" t="str">
        <f t="shared" si="819"/>
        <v>-/2024/2021/-/-</v>
      </c>
      <c r="L581" s="4"/>
      <c r="M581" s="2">
        <v>2016</v>
      </c>
      <c r="N581" s="2" t="str">
        <f t="shared" si="821"/>
        <v>-/91/94/-</v>
      </c>
      <c r="O581" s="2" t="s">
        <v>253</v>
      </c>
      <c r="P581" s="2" t="s">
        <v>252</v>
      </c>
      <c r="Q581" s="8"/>
      <c r="R581" s="8"/>
      <c r="S581" s="9">
        <f t="shared" si="822"/>
        <v>0</v>
      </c>
      <c r="T581" s="10">
        <f t="shared" si="823"/>
        <v>0</v>
      </c>
      <c r="U581" s="3" t="s">
        <v>243</v>
      </c>
      <c r="X581">
        <v>91</v>
      </c>
      <c r="Y581">
        <v>2016</v>
      </c>
      <c r="Z581">
        <v>2024</v>
      </c>
      <c r="AA581">
        <v>94</v>
      </c>
      <c r="AB581">
        <v>2016</v>
      </c>
      <c r="AC581">
        <v>2021</v>
      </c>
      <c r="AD581" s="2"/>
      <c r="AI581">
        <f>VLOOKUP(C581,Koordinaten!$A:$C,2,FALSE)</f>
        <v>12.4853384</v>
      </c>
      <c r="AJ581">
        <f>VLOOKUP(C581,Koordinaten!$A:$C,3,FALSE)</f>
        <v>41.894801999999999</v>
      </c>
      <c r="AK581">
        <f>IF(ISBLANK($D581),VLOOKUP(C581,Koordinaten!$A:$C,2,FALSE),VLOOKUP($D581,Koordinaten!$F:$H,2,FALSE))</f>
        <v>14.155048000000001</v>
      </c>
      <c r="AL581">
        <f>IF(ISBLANK($D581),VLOOKUP(C581,Koordinaten!$A:$C,3,FALSE),VLOOKUP($D581,Koordinaten!$F:$H,3,FALSE))</f>
        <v>37.587794000000002</v>
      </c>
      <c r="AM581" t="str">
        <f t="shared" si="816"/>
        <v>41,894802;12,4853384</v>
      </c>
      <c r="AN581" t="str">
        <f t="shared" si="817"/>
        <v>37,587794;14,155048</v>
      </c>
      <c r="AO581">
        <f t="shared" si="820"/>
        <v>2021</v>
      </c>
      <c r="AP581" s="50">
        <v>44065</v>
      </c>
      <c r="AQ581">
        <v>1</v>
      </c>
    </row>
    <row r="582" spans="1:43" x14ac:dyDescent="0.15">
      <c r="A582" s="2" t="s">
        <v>30</v>
      </c>
      <c r="B582" s="22">
        <v>2015</v>
      </c>
      <c r="C582" s="2" t="s">
        <v>22</v>
      </c>
      <c r="D582" s="2" t="s">
        <v>1266</v>
      </c>
      <c r="E582" s="2">
        <v>2</v>
      </c>
      <c r="F582" s="2"/>
      <c r="G582" s="3" t="s">
        <v>257</v>
      </c>
      <c r="H582" s="3" t="s">
        <v>258</v>
      </c>
      <c r="I582" s="3" t="s">
        <v>140</v>
      </c>
      <c r="J582" s="2" t="str">
        <f t="shared" si="818"/>
        <v>2017/-/2017/-/-</v>
      </c>
      <c r="K582" s="2" t="str">
        <f t="shared" si="819"/>
        <v>2019/-/2020/-/-</v>
      </c>
      <c r="L582" s="4"/>
      <c r="M582" s="2">
        <v>2016</v>
      </c>
      <c r="N582" s="2" t="str">
        <f t="shared" si="821"/>
        <v>86/-/88/VI88</v>
      </c>
      <c r="O582" s="2" t="s">
        <v>257</v>
      </c>
      <c r="P582" s="2" t="s">
        <v>252</v>
      </c>
      <c r="Q582" s="8"/>
      <c r="R582" s="8"/>
      <c r="S582" s="9">
        <f t="shared" si="822"/>
        <v>0</v>
      </c>
      <c r="T582" s="10">
        <f t="shared" si="823"/>
        <v>0</v>
      </c>
      <c r="U582" s="3">
        <v>86</v>
      </c>
      <c r="V582">
        <v>2017</v>
      </c>
      <c r="W582">
        <v>2019</v>
      </c>
      <c r="X582" t="s">
        <v>243</v>
      </c>
      <c r="AA582">
        <v>88</v>
      </c>
      <c r="AB582">
        <v>2017</v>
      </c>
      <c r="AC582">
        <v>2020</v>
      </c>
      <c r="AD582" s="2" t="s">
        <v>1074</v>
      </c>
      <c r="AI582">
        <f>VLOOKUP(C582,Koordinaten!$A:$C,2,FALSE)</f>
        <v>12.4853384</v>
      </c>
      <c r="AJ582">
        <f>VLOOKUP(C582,Koordinaten!$A:$C,3,FALSE)</f>
        <v>41.894801999999999</v>
      </c>
      <c r="AK582">
        <f>IF(ISBLANK($D582),VLOOKUP(C582,Koordinaten!$A:$C,2,FALSE),VLOOKUP($D582,Koordinaten!$F:$H,2,FALSE))</f>
        <v>14.155048000000001</v>
      </c>
      <c r="AL582">
        <f>IF(ISBLANK($D582),VLOOKUP(C582,Koordinaten!$A:$C,3,FALSE),VLOOKUP($D582,Koordinaten!$F:$H,3,FALSE))</f>
        <v>37.587794000000002</v>
      </c>
      <c r="AM582" t="str">
        <f t="shared" ref="AM582:AM645" si="824">CONCATENATE(AJ582,";",AI582)</f>
        <v>41,894802;12,4853384</v>
      </c>
      <c r="AN582" t="str">
        <f t="shared" ref="AN582:AN645" si="825">CONCATENATE(AL582,";",AK582)</f>
        <v>37,587794;14,155048</v>
      </c>
      <c r="AO582">
        <f t="shared" si="820"/>
        <v>2019</v>
      </c>
    </row>
    <row r="583" spans="1:43" x14ac:dyDescent="0.15">
      <c r="A583" s="2" t="s">
        <v>30</v>
      </c>
      <c r="B583" s="2">
        <v>2013</v>
      </c>
      <c r="C583" s="2" t="s">
        <v>22</v>
      </c>
      <c r="D583" s="2" t="s">
        <v>1266</v>
      </c>
      <c r="E583" s="2">
        <v>4</v>
      </c>
      <c r="F583" s="2"/>
      <c r="G583" s="3" t="s">
        <v>257</v>
      </c>
      <c r="H583" s="3" t="s">
        <v>258</v>
      </c>
      <c r="I583" s="3" t="s">
        <v>140</v>
      </c>
      <c r="J583" s="2" t="str">
        <f t="shared" si="818"/>
        <v>-/-/-/-/-</v>
      </c>
      <c r="K583" s="2" t="str">
        <f t="shared" si="819"/>
        <v>-/-/-/-/-</v>
      </c>
      <c r="L583" s="4"/>
      <c r="M583" s="2">
        <v>2016</v>
      </c>
      <c r="N583" s="2" t="str">
        <f t="shared" si="821"/>
        <v>-/-/-/-</v>
      </c>
      <c r="O583" s="2" t="s">
        <v>257</v>
      </c>
      <c r="P583" s="2" t="s">
        <v>252</v>
      </c>
      <c r="Q583" s="8"/>
      <c r="R583" s="8"/>
      <c r="S583" s="9">
        <f t="shared" si="822"/>
        <v>0</v>
      </c>
      <c r="T583" s="10">
        <f t="shared" si="823"/>
        <v>0</v>
      </c>
      <c r="U583" s="3" t="s">
        <v>243</v>
      </c>
      <c r="X583" t="s">
        <v>243</v>
      </c>
      <c r="AA583" t="s">
        <v>243</v>
      </c>
      <c r="AD583" s="2"/>
      <c r="AI583">
        <f>VLOOKUP(C583,Koordinaten!$A:$C,2,FALSE)</f>
        <v>12.4853384</v>
      </c>
      <c r="AJ583">
        <f>VLOOKUP(C583,Koordinaten!$A:$C,3,FALSE)</f>
        <v>41.894801999999999</v>
      </c>
      <c r="AK583">
        <f>IF(ISBLANK($D583),VLOOKUP(C583,Koordinaten!$A:$C,2,FALSE),VLOOKUP($D583,Koordinaten!$F:$H,2,FALSE))</f>
        <v>14.155048000000001</v>
      </c>
      <c r="AL583">
        <f>IF(ISBLANK($D583),VLOOKUP(C583,Koordinaten!$A:$C,3,FALSE),VLOOKUP($D583,Koordinaten!$F:$H,3,FALSE))</f>
        <v>37.587794000000002</v>
      </c>
      <c r="AM583" t="str">
        <f t="shared" si="824"/>
        <v>41,894802;12,4853384</v>
      </c>
      <c r="AN583" t="str">
        <f t="shared" si="825"/>
        <v>37,587794;14,155048</v>
      </c>
      <c r="AO583">
        <f t="shared" si="820"/>
        <v>9999</v>
      </c>
    </row>
    <row r="584" spans="1:43" x14ac:dyDescent="0.15">
      <c r="A584" s="2" t="s">
        <v>16</v>
      </c>
      <c r="B584" s="22">
        <v>2013</v>
      </c>
      <c r="C584" s="2" t="s">
        <v>22</v>
      </c>
      <c r="D584" s="2" t="s">
        <v>1266</v>
      </c>
      <c r="E584" s="2">
        <v>1</v>
      </c>
      <c r="F584" s="2">
        <v>1</v>
      </c>
      <c r="G584" s="3" t="s">
        <v>257</v>
      </c>
      <c r="H584" s="3" t="s">
        <v>259</v>
      </c>
      <c r="I584" s="3" t="s">
        <v>20</v>
      </c>
      <c r="J584" s="2" t="str">
        <f t="shared" si="818"/>
        <v>2016/-/2015/-/-</v>
      </c>
      <c r="K584" s="2" t="str">
        <f t="shared" si="819"/>
        <v>2024/-/2021/-/-</v>
      </c>
      <c r="L584" s="4"/>
      <c r="M584" s="2">
        <v>2016</v>
      </c>
      <c r="N584" s="2" t="str">
        <f t="shared" si="821"/>
        <v>89/-/89+?/VI89+</v>
      </c>
      <c r="O584" s="2" t="s">
        <v>257</v>
      </c>
      <c r="P584" s="2" t="s">
        <v>252</v>
      </c>
      <c r="Q584" s="8"/>
      <c r="R584" s="8"/>
      <c r="S584" s="9">
        <f t="shared" si="822"/>
        <v>0</v>
      </c>
      <c r="T584" s="10">
        <f t="shared" si="823"/>
        <v>0</v>
      </c>
      <c r="U584" s="3">
        <v>89</v>
      </c>
      <c r="V584">
        <v>2016</v>
      </c>
      <c r="W584">
        <v>2024</v>
      </c>
      <c r="X584" t="s">
        <v>243</v>
      </c>
      <c r="AA584" t="s">
        <v>1123</v>
      </c>
      <c r="AB584">
        <v>2015</v>
      </c>
      <c r="AC584">
        <v>2021</v>
      </c>
      <c r="AD584" s="2" t="s">
        <v>1082</v>
      </c>
      <c r="AI584">
        <f>VLOOKUP(C584,Koordinaten!$A:$C,2,FALSE)</f>
        <v>12.4853384</v>
      </c>
      <c r="AJ584">
        <f>VLOOKUP(C584,Koordinaten!$A:$C,3,FALSE)</f>
        <v>41.894801999999999</v>
      </c>
      <c r="AK584">
        <f>IF(ISBLANK($D584),VLOOKUP(C584,Koordinaten!$A:$C,2,FALSE),VLOOKUP($D584,Koordinaten!$F:$H,2,FALSE))</f>
        <v>14.155048000000001</v>
      </c>
      <c r="AL584">
        <f>IF(ISBLANK($D584),VLOOKUP(C584,Koordinaten!$A:$C,3,FALSE),VLOOKUP($D584,Koordinaten!$F:$H,3,FALSE))</f>
        <v>37.587794000000002</v>
      </c>
      <c r="AM584" t="str">
        <f t="shared" si="824"/>
        <v>41,894802;12,4853384</v>
      </c>
      <c r="AN584" t="str">
        <f t="shared" si="825"/>
        <v>37,587794;14,155048</v>
      </c>
      <c r="AO584">
        <f t="shared" si="820"/>
        <v>2021</v>
      </c>
      <c r="AP584" s="50">
        <v>44302</v>
      </c>
      <c r="AQ584" t="s">
        <v>1581</v>
      </c>
    </row>
    <row r="585" spans="1:43" x14ac:dyDescent="0.15">
      <c r="A585" s="2" t="s">
        <v>16</v>
      </c>
      <c r="B585" s="22">
        <v>2014</v>
      </c>
      <c r="C585" s="2" t="s">
        <v>22</v>
      </c>
      <c r="D585" s="2" t="s">
        <v>1266</v>
      </c>
      <c r="E585" s="2">
        <v>1</v>
      </c>
      <c r="F585" s="2"/>
      <c r="G585" s="3" t="s">
        <v>257</v>
      </c>
      <c r="H585" s="3" t="s">
        <v>260</v>
      </c>
      <c r="I585" s="3" t="s">
        <v>20</v>
      </c>
      <c r="J585" s="2" t="str">
        <f t="shared" ref="J585:J648" si="826">CONCATENATE(IF(ISBLANK(V585),"-",V585),"/",IF(ISBLANK(Y585),"-",Y585),"/",IF(ISBLANK(AB585),"-",AB585),"/",IF(ISBLANK(AE585),"-",AE585),"/",IF(ISBLANK(AG585),"-",AG585))</f>
        <v>2017/-/2019/-/-</v>
      </c>
      <c r="K585" s="2" t="str">
        <f t="shared" ref="K585:K648" si="827">CONCATENATE(IF(ISBLANK(W585),"-",W585),"/",IF(ISBLANK(Z585),"-",Z585),"/",IF(ISBLANK(AC585),"-",AC585),"/",IF(ISBLANK(AF585),"-",AF585),"/",IF(ISBLANK(AH585),"-",AH585))</f>
        <v>2022/-/2024/-/-</v>
      </c>
      <c r="L585" s="4"/>
      <c r="M585" s="2">
        <v>2016</v>
      </c>
      <c r="N585" s="2" t="str">
        <f t="shared" si="821"/>
        <v>89/-/94/VI94</v>
      </c>
      <c r="O585" s="2" t="s">
        <v>257</v>
      </c>
      <c r="P585" s="2" t="s">
        <v>252</v>
      </c>
      <c r="Q585" s="8"/>
      <c r="R585" s="8"/>
      <c r="S585" s="9">
        <f t="shared" si="822"/>
        <v>0</v>
      </c>
      <c r="T585" s="10">
        <f t="shared" si="823"/>
        <v>0</v>
      </c>
      <c r="U585" s="3">
        <v>89</v>
      </c>
      <c r="V585">
        <v>2017</v>
      </c>
      <c r="W585">
        <v>2022</v>
      </c>
      <c r="X585" t="s">
        <v>243</v>
      </c>
      <c r="AA585">
        <v>94</v>
      </c>
      <c r="AB585">
        <v>2019</v>
      </c>
      <c r="AC585">
        <v>2024</v>
      </c>
      <c r="AD585" s="2" t="s">
        <v>1081</v>
      </c>
      <c r="AI585">
        <f>VLOOKUP(C585,Koordinaten!$A:$C,2,FALSE)</f>
        <v>12.4853384</v>
      </c>
      <c r="AJ585">
        <f>VLOOKUP(C585,Koordinaten!$A:$C,3,FALSE)</f>
        <v>41.894801999999999</v>
      </c>
      <c r="AK585">
        <f>IF(ISBLANK($D585),VLOOKUP(C585,Koordinaten!$A:$C,2,FALSE),VLOOKUP($D585,Koordinaten!$F:$H,2,FALSE))</f>
        <v>14.155048000000001</v>
      </c>
      <c r="AL585">
        <f>IF(ISBLANK($D585),VLOOKUP(C585,Koordinaten!$A:$C,3,FALSE),VLOOKUP($D585,Koordinaten!$F:$H,3,FALSE))</f>
        <v>37.587794000000002</v>
      </c>
      <c r="AM585" t="str">
        <f t="shared" si="824"/>
        <v>41,894802;12,4853384</v>
      </c>
      <c r="AN585" t="str">
        <f t="shared" si="825"/>
        <v>37,587794;14,155048</v>
      </c>
      <c r="AO585">
        <f t="shared" si="820"/>
        <v>2022</v>
      </c>
    </row>
    <row r="586" spans="1:43" x14ac:dyDescent="0.15">
      <c r="A586" s="2" t="s">
        <v>42</v>
      </c>
      <c r="B586" s="22">
        <v>2014</v>
      </c>
      <c r="C586" s="2" t="s">
        <v>22</v>
      </c>
      <c r="D586" s="2" t="s">
        <v>1266</v>
      </c>
      <c r="E586" s="2">
        <v>3</v>
      </c>
      <c r="F586" s="2"/>
      <c r="G586" s="3" t="s">
        <v>257</v>
      </c>
      <c r="H586" s="3" t="s">
        <v>260</v>
      </c>
      <c r="I586" s="3" t="s">
        <v>20</v>
      </c>
      <c r="J586" s="2" t="str">
        <f t="shared" si="826"/>
        <v>2017/-/2019/-/-</v>
      </c>
      <c r="K586" s="2" t="str">
        <f t="shared" si="827"/>
        <v>2022/-/2024/-/-</v>
      </c>
      <c r="L586" s="4"/>
      <c r="M586" s="2">
        <v>2016</v>
      </c>
      <c r="N586" s="2" t="str">
        <f t="shared" si="821"/>
        <v>89/-/94/VI94</v>
      </c>
      <c r="O586" s="2" t="s">
        <v>257</v>
      </c>
      <c r="P586" s="2" t="s">
        <v>252</v>
      </c>
      <c r="Q586" s="8"/>
      <c r="R586" s="8"/>
      <c r="S586" s="9">
        <f t="shared" si="822"/>
        <v>0</v>
      </c>
      <c r="T586" s="10">
        <f t="shared" si="823"/>
        <v>0</v>
      </c>
      <c r="U586" s="3">
        <v>89</v>
      </c>
      <c r="V586">
        <v>2017</v>
      </c>
      <c r="W586">
        <v>2022</v>
      </c>
      <c r="X586" t="s">
        <v>243</v>
      </c>
      <c r="AA586">
        <v>94</v>
      </c>
      <c r="AB586">
        <v>2019</v>
      </c>
      <c r="AC586">
        <v>2024</v>
      </c>
      <c r="AD586" s="2" t="s">
        <v>1081</v>
      </c>
      <c r="AI586">
        <f>VLOOKUP(C586,Koordinaten!$A:$C,2,FALSE)</f>
        <v>12.4853384</v>
      </c>
      <c r="AJ586">
        <f>VLOOKUP(C586,Koordinaten!$A:$C,3,FALSE)</f>
        <v>41.894801999999999</v>
      </c>
      <c r="AK586">
        <f>IF(ISBLANK($D586),VLOOKUP(C586,Koordinaten!$A:$C,2,FALSE),VLOOKUP($D586,Koordinaten!$F:$H,2,FALSE))</f>
        <v>14.155048000000001</v>
      </c>
      <c r="AL586">
        <f>IF(ISBLANK($D586),VLOOKUP(C586,Koordinaten!$A:$C,3,FALSE),VLOOKUP($D586,Koordinaten!$F:$H,3,FALSE))</f>
        <v>37.587794000000002</v>
      </c>
      <c r="AM586" t="str">
        <f t="shared" si="824"/>
        <v>41,894802;12,4853384</v>
      </c>
      <c r="AN586" t="str">
        <f t="shared" si="825"/>
        <v>37,587794;14,155048</v>
      </c>
      <c r="AO586">
        <f t="shared" si="820"/>
        <v>2022</v>
      </c>
    </row>
    <row r="587" spans="1:43" x14ac:dyDescent="0.15">
      <c r="A587" s="2" t="s">
        <v>42</v>
      </c>
      <c r="B587" s="22">
        <v>2011</v>
      </c>
      <c r="C587" s="2" t="s">
        <v>22</v>
      </c>
      <c r="D587" s="2" t="s">
        <v>1266</v>
      </c>
      <c r="E587" s="2">
        <v>3</v>
      </c>
      <c r="F587" s="2"/>
      <c r="G587" s="3" t="s">
        <v>257</v>
      </c>
      <c r="H587" s="3" t="s">
        <v>260</v>
      </c>
      <c r="I587" s="3" t="s">
        <v>20</v>
      </c>
      <c r="J587" s="2" t="str">
        <f t="shared" si="826"/>
        <v>-/2014/-/-/-</v>
      </c>
      <c r="K587" s="2" t="str">
        <f t="shared" si="827"/>
        <v>-/2024/-/-/-</v>
      </c>
      <c r="L587" s="4"/>
      <c r="M587" s="2">
        <v>2016</v>
      </c>
      <c r="N587" s="2" t="str">
        <f t="shared" si="821"/>
        <v>-/92/-/-</v>
      </c>
      <c r="O587" s="2" t="s">
        <v>257</v>
      </c>
      <c r="P587" s="2" t="s">
        <v>252</v>
      </c>
      <c r="Q587" s="8"/>
      <c r="R587" s="8"/>
      <c r="S587" s="9">
        <f t="shared" si="822"/>
        <v>0</v>
      </c>
      <c r="T587" s="10">
        <f t="shared" si="823"/>
        <v>0</v>
      </c>
      <c r="U587" s="3" t="s">
        <v>243</v>
      </c>
      <c r="X587">
        <v>92</v>
      </c>
      <c r="Y587">
        <v>2014</v>
      </c>
      <c r="Z587">
        <v>2024</v>
      </c>
      <c r="AA587" t="s">
        <v>243</v>
      </c>
      <c r="AD587" s="2"/>
      <c r="AI587">
        <f>VLOOKUP(C587,Koordinaten!$A:$C,2,FALSE)</f>
        <v>12.4853384</v>
      </c>
      <c r="AJ587">
        <f>VLOOKUP(C587,Koordinaten!$A:$C,3,FALSE)</f>
        <v>41.894801999999999</v>
      </c>
      <c r="AK587">
        <f>IF(ISBLANK($D587),VLOOKUP(C587,Koordinaten!$A:$C,2,FALSE),VLOOKUP($D587,Koordinaten!$F:$H,2,FALSE))</f>
        <v>14.155048000000001</v>
      </c>
      <c r="AL587">
        <f>IF(ISBLANK($D587),VLOOKUP(C587,Koordinaten!$A:$C,3,FALSE),VLOOKUP($D587,Koordinaten!$F:$H,3,FALSE))</f>
        <v>37.587794000000002</v>
      </c>
      <c r="AM587" t="str">
        <f t="shared" si="824"/>
        <v>41,894802;12,4853384</v>
      </c>
      <c r="AN587" t="str">
        <f t="shared" si="825"/>
        <v>37,587794;14,155048</v>
      </c>
      <c r="AO587">
        <f t="shared" si="820"/>
        <v>2024</v>
      </c>
    </row>
    <row r="588" spans="1:43" x14ac:dyDescent="0.15">
      <c r="A588" s="2" t="s">
        <v>42</v>
      </c>
      <c r="B588" s="22">
        <v>2013</v>
      </c>
      <c r="C588" s="2" t="s">
        <v>22</v>
      </c>
      <c r="D588" s="2" t="s">
        <v>1266</v>
      </c>
      <c r="E588" s="2">
        <v>1</v>
      </c>
      <c r="F588" s="2"/>
      <c r="G588" s="3" t="s">
        <v>261</v>
      </c>
      <c r="H588" s="3" t="s">
        <v>262</v>
      </c>
      <c r="I588" s="3" t="s">
        <v>20</v>
      </c>
      <c r="J588" s="2" t="str">
        <f t="shared" si="826"/>
        <v>2016/-/-/-/-</v>
      </c>
      <c r="K588" s="2" t="str">
        <f t="shared" si="827"/>
        <v>2024/-/-/-/-</v>
      </c>
      <c r="L588" s="4"/>
      <c r="M588" s="2">
        <v>2016</v>
      </c>
      <c r="N588" s="2" t="str">
        <f t="shared" si="821"/>
        <v>93+/-/-/CT87,3</v>
      </c>
      <c r="O588" s="2" t="s">
        <v>261</v>
      </c>
      <c r="P588" s="2" t="s">
        <v>252</v>
      </c>
      <c r="Q588" s="8"/>
      <c r="R588" s="8"/>
      <c r="S588" s="9">
        <f t="shared" si="822"/>
        <v>0</v>
      </c>
      <c r="T588" s="10">
        <f t="shared" si="823"/>
        <v>0</v>
      </c>
      <c r="U588" s="3" t="s">
        <v>1087</v>
      </c>
      <c r="V588">
        <v>2016</v>
      </c>
      <c r="W588">
        <v>2024</v>
      </c>
      <c r="X588" t="s">
        <v>243</v>
      </c>
      <c r="AA588" t="s">
        <v>243</v>
      </c>
      <c r="AD588" s="2" t="s">
        <v>1024</v>
      </c>
      <c r="AI588">
        <f>VLOOKUP(C588,Koordinaten!$A:$C,2,FALSE)</f>
        <v>12.4853384</v>
      </c>
      <c r="AJ588">
        <f>VLOOKUP(C588,Koordinaten!$A:$C,3,FALSE)</f>
        <v>41.894801999999999</v>
      </c>
      <c r="AK588">
        <f>IF(ISBLANK($D588),VLOOKUP(C588,Koordinaten!$A:$C,2,FALSE),VLOOKUP($D588,Koordinaten!$F:$H,2,FALSE))</f>
        <v>14.155048000000001</v>
      </c>
      <c r="AL588">
        <f>IF(ISBLANK($D588),VLOOKUP(C588,Koordinaten!$A:$C,3,FALSE),VLOOKUP($D588,Koordinaten!$F:$H,3,FALSE))</f>
        <v>37.587794000000002</v>
      </c>
      <c r="AM588" t="str">
        <f t="shared" si="824"/>
        <v>41,894802;12,4853384</v>
      </c>
      <c r="AN588" t="str">
        <f t="shared" si="825"/>
        <v>37,587794;14,155048</v>
      </c>
      <c r="AO588">
        <f t="shared" si="820"/>
        <v>2024</v>
      </c>
    </row>
    <row r="589" spans="1:43" x14ac:dyDescent="0.15">
      <c r="A589" s="2" t="s">
        <v>37</v>
      </c>
      <c r="B589" s="22">
        <v>2013</v>
      </c>
      <c r="C589" s="2" t="s">
        <v>22</v>
      </c>
      <c r="D589" s="2" t="s">
        <v>1266</v>
      </c>
      <c r="E589" s="2">
        <v>1</v>
      </c>
      <c r="F589" s="2">
        <v>1</v>
      </c>
      <c r="G589" s="3" t="s">
        <v>261</v>
      </c>
      <c r="H589" s="3" t="s">
        <v>263</v>
      </c>
      <c r="I589" s="3" t="s">
        <v>264</v>
      </c>
      <c r="J589" s="2" t="str">
        <f t="shared" si="826"/>
        <v>-/-/-/-/-</v>
      </c>
      <c r="K589" s="2" t="str">
        <f t="shared" si="827"/>
        <v>-/-/-/-/-</v>
      </c>
      <c r="L589" s="4"/>
      <c r="M589" s="2">
        <v>2016</v>
      </c>
      <c r="N589" s="2" t="str">
        <f t="shared" si="821"/>
        <v>-/-/-/-</v>
      </c>
      <c r="O589" s="2" t="s">
        <v>261</v>
      </c>
      <c r="P589" s="2" t="s">
        <v>252</v>
      </c>
      <c r="Q589" s="8"/>
      <c r="R589" s="8"/>
      <c r="S589" s="9">
        <f t="shared" si="822"/>
        <v>0</v>
      </c>
      <c r="T589" s="10">
        <f t="shared" si="823"/>
        <v>0</v>
      </c>
      <c r="U589" s="3" t="s">
        <v>243</v>
      </c>
      <c r="X589" t="s">
        <v>243</v>
      </c>
      <c r="AA589" t="s">
        <v>243</v>
      </c>
      <c r="AD589" s="2"/>
      <c r="AI589">
        <f>VLOOKUP(C589,Koordinaten!$A:$C,2,FALSE)</f>
        <v>12.4853384</v>
      </c>
      <c r="AJ589">
        <f>VLOOKUP(C589,Koordinaten!$A:$C,3,FALSE)</f>
        <v>41.894801999999999</v>
      </c>
      <c r="AK589">
        <f>IF(ISBLANK($D589),VLOOKUP(C589,Koordinaten!$A:$C,2,FALSE),VLOOKUP($D589,Koordinaten!$F:$H,2,FALSE))</f>
        <v>14.155048000000001</v>
      </c>
      <c r="AL589">
        <f>IF(ISBLANK($D589),VLOOKUP(C589,Koordinaten!$A:$C,3,FALSE),VLOOKUP($D589,Koordinaten!$F:$H,3,FALSE))</f>
        <v>37.587794000000002</v>
      </c>
      <c r="AM589" t="str">
        <f t="shared" si="824"/>
        <v>41,894802;12,4853384</v>
      </c>
      <c r="AN589" t="str">
        <f t="shared" si="825"/>
        <v>37,587794;14,155048</v>
      </c>
      <c r="AO589">
        <f t="shared" si="820"/>
        <v>9999</v>
      </c>
      <c r="AP589" s="50">
        <v>44107</v>
      </c>
      <c r="AQ589">
        <v>16</v>
      </c>
    </row>
    <row r="590" spans="1:43" x14ac:dyDescent="0.15">
      <c r="A590" s="2" t="s">
        <v>42</v>
      </c>
      <c r="B590" s="2">
        <v>2014</v>
      </c>
      <c r="C590" s="2" t="s">
        <v>22</v>
      </c>
      <c r="D590" s="2" t="s">
        <v>1266</v>
      </c>
      <c r="E590" s="2">
        <v>6</v>
      </c>
      <c r="F590" s="2"/>
      <c r="G590" s="3" t="s">
        <v>261</v>
      </c>
      <c r="H590" s="3" t="s">
        <v>265</v>
      </c>
      <c r="I590" s="3" t="s">
        <v>128</v>
      </c>
      <c r="J590" s="2" t="str">
        <f t="shared" si="826"/>
        <v>2016/2017/2016/-/-</v>
      </c>
      <c r="K590" s="2" t="str">
        <f t="shared" si="827"/>
        <v>2024/2024/2017/-/-</v>
      </c>
      <c r="L590" s="4"/>
      <c r="M590" s="2">
        <v>2016</v>
      </c>
      <c r="N590" s="2" t="str">
        <f t="shared" si="821"/>
        <v>93/90/87+/-</v>
      </c>
      <c r="O590" s="2" t="s">
        <v>261</v>
      </c>
      <c r="P590" s="2" t="s">
        <v>252</v>
      </c>
      <c r="Q590" s="8"/>
      <c r="R590" s="8"/>
      <c r="S590" s="9">
        <f t="shared" si="822"/>
        <v>0</v>
      </c>
      <c r="T590" s="10">
        <f t="shared" si="823"/>
        <v>0</v>
      </c>
      <c r="U590" s="3">
        <v>93</v>
      </c>
      <c r="V590">
        <v>2016</v>
      </c>
      <c r="W590">
        <v>2024</v>
      </c>
      <c r="X590">
        <v>90</v>
      </c>
      <c r="Y590">
        <v>2017</v>
      </c>
      <c r="Z590">
        <v>2024</v>
      </c>
      <c r="AA590" t="s">
        <v>1124</v>
      </c>
      <c r="AB590">
        <v>2016</v>
      </c>
      <c r="AC590">
        <v>2017</v>
      </c>
      <c r="AD590" s="2"/>
      <c r="AI590">
        <f>VLOOKUP(C590,Koordinaten!$A:$C,2,FALSE)</f>
        <v>12.4853384</v>
      </c>
      <c r="AJ590">
        <f>VLOOKUP(C590,Koordinaten!$A:$C,3,FALSE)</f>
        <v>41.894801999999999</v>
      </c>
      <c r="AK590">
        <f>IF(ISBLANK($D590),VLOOKUP(C590,Koordinaten!$A:$C,2,FALSE),VLOOKUP($D590,Koordinaten!$F:$H,2,FALSE))</f>
        <v>14.155048000000001</v>
      </c>
      <c r="AL590">
        <f>IF(ISBLANK($D590),VLOOKUP(C590,Koordinaten!$A:$C,3,FALSE),VLOOKUP($D590,Koordinaten!$F:$H,3,FALSE))</f>
        <v>37.587794000000002</v>
      </c>
      <c r="AM590" t="str">
        <f t="shared" si="824"/>
        <v>41,894802;12,4853384</v>
      </c>
      <c r="AN590" t="str">
        <f t="shared" si="825"/>
        <v>37,587794;14,155048</v>
      </c>
      <c r="AO590">
        <f t="shared" si="820"/>
        <v>2017</v>
      </c>
    </row>
    <row r="591" spans="1:43" x14ac:dyDescent="0.15">
      <c r="A591" s="2" t="s">
        <v>42</v>
      </c>
      <c r="B591" s="2">
        <v>2013</v>
      </c>
      <c r="C591" s="2" t="s">
        <v>22</v>
      </c>
      <c r="D591" s="2" t="s">
        <v>1266</v>
      </c>
      <c r="E591" s="2">
        <v>3</v>
      </c>
      <c r="F591" s="2"/>
      <c r="G591" s="3" t="s">
        <v>266</v>
      </c>
      <c r="H591" s="3" t="s">
        <v>267</v>
      </c>
      <c r="I591" s="3" t="s">
        <v>20</v>
      </c>
      <c r="J591" s="2" t="str">
        <f t="shared" si="826"/>
        <v>2017/-/2018/-/-</v>
      </c>
      <c r="K591" s="2" t="str">
        <f t="shared" si="827"/>
        <v>2030/-/2022/-/-</v>
      </c>
      <c r="L591" s="4"/>
      <c r="M591" s="2">
        <v>2016</v>
      </c>
      <c r="N591" s="2" t="str">
        <f t="shared" si="821"/>
        <v>92/-/91/-</v>
      </c>
      <c r="O591" s="2" t="s">
        <v>266</v>
      </c>
      <c r="P591" s="2" t="s">
        <v>252</v>
      </c>
      <c r="Q591" s="8"/>
      <c r="R591" s="8"/>
      <c r="S591" s="9">
        <f t="shared" si="822"/>
        <v>0</v>
      </c>
      <c r="T591" s="10">
        <f t="shared" si="823"/>
        <v>0</v>
      </c>
      <c r="U591" s="3">
        <v>92</v>
      </c>
      <c r="V591">
        <v>2017</v>
      </c>
      <c r="W591">
        <v>2030</v>
      </c>
      <c r="X591" t="s">
        <v>243</v>
      </c>
      <c r="AA591">
        <v>91</v>
      </c>
      <c r="AB591">
        <v>2018</v>
      </c>
      <c r="AC591">
        <v>2022</v>
      </c>
      <c r="AD591" s="2"/>
      <c r="AI591">
        <f>VLOOKUP(C591,Koordinaten!$A:$C,2,FALSE)</f>
        <v>12.4853384</v>
      </c>
      <c r="AJ591">
        <f>VLOOKUP(C591,Koordinaten!$A:$C,3,FALSE)</f>
        <v>41.894801999999999</v>
      </c>
      <c r="AK591">
        <f>IF(ISBLANK($D591),VLOOKUP(C591,Koordinaten!$A:$C,2,FALSE),VLOOKUP($D591,Koordinaten!$F:$H,2,FALSE))</f>
        <v>14.155048000000001</v>
      </c>
      <c r="AL591">
        <f>IF(ISBLANK($D591),VLOOKUP(C591,Koordinaten!$A:$C,3,FALSE),VLOOKUP($D591,Koordinaten!$F:$H,3,FALSE))</f>
        <v>37.587794000000002</v>
      </c>
      <c r="AM591" t="str">
        <f t="shared" si="824"/>
        <v>41,894802;12,4853384</v>
      </c>
      <c r="AN591" t="str">
        <f t="shared" si="825"/>
        <v>37,587794;14,155048</v>
      </c>
      <c r="AO591">
        <f t="shared" si="820"/>
        <v>2022</v>
      </c>
    </row>
    <row r="592" spans="1:43" x14ac:dyDescent="0.15">
      <c r="A592" s="2" t="s">
        <v>37</v>
      </c>
      <c r="B592" s="22">
        <v>2014</v>
      </c>
      <c r="C592" s="2" t="s">
        <v>22</v>
      </c>
      <c r="D592" s="2" t="s">
        <v>1266</v>
      </c>
      <c r="E592" s="2">
        <v>1</v>
      </c>
      <c r="F592" s="2">
        <v>1</v>
      </c>
      <c r="G592" s="3" t="s">
        <v>268</v>
      </c>
      <c r="H592" s="3" t="s">
        <v>134</v>
      </c>
      <c r="I592" s="3" t="s">
        <v>135</v>
      </c>
      <c r="J592" s="2" t="str">
        <f t="shared" si="826"/>
        <v>-/-/2015/-/-</v>
      </c>
      <c r="K592" s="2" t="str">
        <f t="shared" si="827"/>
        <v>-/-/2020/-/-</v>
      </c>
      <c r="L592" s="4"/>
      <c r="M592" s="2">
        <v>2016</v>
      </c>
      <c r="N592" s="2" t="str">
        <f t="shared" si="821"/>
        <v>-/-/92/VI92</v>
      </c>
      <c r="O592" s="2" t="s">
        <v>270</v>
      </c>
      <c r="P592" s="2" t="s">
        <v>252</v>
      </c>
      <c r="Q592" s="8"/>
      <c r="R592" s="8"/>
      <c r="S592" s="9">
        <f t="shared" si="822"/>
        <v>0</v>
      </c>
      <c r="T592" s="10">
        <f t="shared" si="823"/>
        <v>0</v>
      </c>
      <c r="U592" s="3" t="s">
        <v>243</v>
      </c>
      <c r="X592" t="s">
        <v>243</v>
      </c>
      <c r="AA592">
        <v>92</v>
      </c>
      <c r="AB592">
        <v>2015</v>
      </c>
      <c r="AC592">
        <v>2020</v>
      </c>
      <c r="AD592" s="2" t="s">
        <v>1083</v>
      </c>
      <c r="AI592">
        <f>VLOOKUP(C592,Koordinaten!$A:$C,2,FALSE)</f>
        <v>12.4853384</v>
      </c>
      <c r="AJ592">
        <f>VLOOKUP(C592,Koordinaten!$A:$C,3,FALSE)</f>
        <v>41.894801999999999</v>
      </c>
      <c r="AK592">
        <f>IF(ISBLANK($D592),VLOOKUP(C592,Koordinaten!$A:$C,2,FALSE),VLOOKUP($D592,Koordinaten!$F:$H,2,FALSE))</f>
        <v>14.155048000000001</v>
      </c>
      <c r="AL592">
        <f>IF(ISBLANK($D592),VLOOKUP(C592,Koordinaten!$A:$C,3,FALSE),VLOOKUP($D592,Koordinaten!$F:$H,3,FALSE))</f>
        <v>37.587794000000002</v>
      </c>
      <c r="AM592" t="str">
        <f t="shared" si="824"/>
        <v>41,894802;12,4853384</v>
      </c>
      <c r="AN592" t="str">
        <f t="shared" si="825"/>
        <v>37,587794;14,155048</v>
      </c>
      <c r="AO592">
        <f t="shared" si="820"/>
        <v>2020</v>
      </c>
      <c r="AP592" s="50">
        <v>44107</v>
      </c>
      <c r="AQ592" t="s">
        <v>1437</v>
      </c>
    </row>
    <row r="593" spans="1:43" x14ac:dyDescent="0.15">
      <c r="A593" s="2" t="s">
        <v>37</v>
      </c>
      <c r="B593" s="22">
        <v>2013</v>
      </c>
      <c r="C593" s="2" t="s">
        <v>22</v>
      </c>
      <c r="D593" s="2" t="s">
        <v>1266</v>
      </c>
      <c r="E593" s="2">
        <v>1</v>
      </c>
      <c r="F593" s="2"/>
      <c r="G593" s="3" t="s">
        <v>133</v>
      </c>
      <c r="H593" s="3" t="s">
        <v>134</v>
      </c>
      <c r="I593" s="3" t="s">
        <v>271</v>
      </c>
      <c r="J593" s="2" t="str">
        <f t="shared" si="826"/>
        <v>2015/-/-/-/-</v>
      </c>
      <c r="K593" s="2" t="str">
        <f t="shared" si="827"/>
        <v>2028/-/-/-/-</v>
      </c>
      <c r="L593" s="4"/>
      <c r="M593" s="2">
        <v>2016</v>
      </c>
      <c r="N593" s="2" t="str">
        <f t="shared" si="821"/>
        <v>93/-/-/-</v>
      </c>
      <c r="O593" s="2" t="s">
        <v>270</v>
      </c>
      <c r="P593" s="2" t="s">
        <v>252</v>
      </c>
      <c r="Q593" s="8"/>
      <c r="R593" s="8"/>
      <c r="S593" s="9">
        <f t="shared" si="822"/>
        <v>0</v>
      </c>
      <c r="T593" s="10">
        <f t="shared" si="823"/>
        <v>0</v>
      </c>
      <c r="U593" s="3">
        <v>93</v>
      </c>
      <c r="V593">
        <v>2015</v>
      </c>
      <c r="W593">
        <v>2028</v>
      </c>
      <c r="X593" t="s">
        <v>243</v>
      </c>
      <c r="AA593" t="s">
        <v>243</v>
      </c>
      <c r="AD593" s="2"/>
      <c r="AI593">
        <f>VLOOKUP(C593,Koordinaten!$A:$C,2,FALSE)</f>
        <v>12.4853384</v>
      </c>
      <c r="AJ593">
        <f>VLOOKUP(C593,Koordinaten!$A:$C,3,FALSE)</f>
        <v>41.894801999999999</v>
      </c>
      <c r="AK593">
        <f>IF(ISBLANK($D593),VLOOKUP(C593,Koordinaten!$A:$C,2,FALSE),VLOOKUP($D593,Koordinaten!$F:$H,2,FALSE))</f>
        <v>14.155048000000001</v>
      </c>
      <c r="AL593">
        <f>IF(ISBLANK($D593),VLOOKUP(C593,Koordinaten!$A:$C,3,FALSE),VLOOKUP($D593,Koordinaten!$F:$H,3,FALSE))</f>
        <v>37.587794000000002</v>
      </c>
      <c r="AM593" t="str">
        <f t="shared" si="824"/>
        <v>41,894802;12,4853384</v>
      </c>
      <c r="AN593" t="str">
        <f t="shared" si="825"/>
        <v>37,587794;14,155048</v>
      </c>
      <c r="AO593">
        <f t="shared" ref="AO593:AO656" si="828">MIN(IF(ISBLANK(W593),9999,W593),IF(ISBLANK(Z593),9999,Z593),IF(ISBLANK(AC593),9999,AC593),IF(ISBLANK(AF593),9999,AF593),IF(ISBLANK(AH593),9999,AH593))</f>
        <v>2028</v>
      </c>
    </row>
    <row r="594" spans="1:43" x14ac:dyDescent="0.15">
      <c r="A594" s="2" t="s">
        <v>37</v>
      </c>
      <c r="B594" s="2">
        <v>2013</v>
      </c>
      <c r="C594" s="2" t="s">
        <v>22</v>
      </c>
      <c r="D594" s="2" t="s">
        <v>1266</v>
      </c>
      <c r="E594" s="2">
        <v>1</v>
      </c>
      <c r="F594" s="2"/>
      <c r="G594" s="3" t="s">
        <v>87</v>
      </c>
      <c r="H594" s="3" t="s">
        <v>269</v>
      </c>
      <c r="I594" s="3" t="s">
        <v>271</v>
      </c>
      <c r="J594" s="2" t="str">
        <f t="shared" si="826"/>
        <v>2015/-/-/-/-</v>
      </c>
      <c r="K594" s="2" t="str">
        <f t="shared" si="827"/>
        <v>2019/-/-/-/-</v>
      </c>
      <c r="L594" s="4"/>
      <c r="M594" s="2">
        <v>2016</v>
      </c>
      <c r="N594" s="2" t="str">
        <f t="shared" si="821"/>
        <v>86/-/-/-</v>
      </c>
      <c r="O594" s="2" t="s">
        <v>270</v>
      </c>
      <c r="P594" s="2" t="s">
        <v>252</v>
      </c>
      <c r="Q594" s="8"/>
      <c r="R594" s="8"/>
      <c r="S594" s="9">
        <f t="shared" si="822"/>
        <v>0</v>
      </c>
      <c r="T594" s="10">
        <f t="shared" si="823"/>
        <v>0</v>
      </c>
      <c r="U594" s="3">
        <v>86</v>
      </c>
      <c r="V594">
        <v>2015</v>
      </c>
      <c r="W594">
        <v>2019</v>
      </c>
      <c r="X594" t="s">
        <v>243</v>
      </c>
      <c r="AA594" t="s">
        <v>243</v>
      </c>
      <c r="AD594" s="2"/>
      <c r="AI594">
        <f>VLOOKUP(C594,Koordinaten!$A:$C,2,FALSE)</f>
        <v>12.4853384</v>
      </c>
      <c r="AJ594">
        <f>VLOOKUP(C594,Koordinaten!$A:$C,3,FALSE)</f>
        <v>41.894801999999999</v>
      </c>
      <c r="AK594">
        <f>IF(ISBLANK($D594),VLOOKUP(C594,Koordinaten!$A:$C,2,FALSE),VLOOKUP($D594,Koordinaten!$F:$H,2,FALSE))</f>
        <v>14.155048000000001</v>
      </c>
      <c r="AL594">
        <f>IF(ISBLANK($D594),VLOOKUP(C594,Koordinaten!$A:$C,3,FALSE),VLOOKUP($D594,Koordinaten!$F:$H,3,FALSE))</f>
        <v>37.587794000000002</v>
      </c>
      <c r="AM594" t="str">
        <f t="shared" si="824"/>
        <v>41,894802;12,4853384</v>
      </c>
      <c r="AN594" t="str">
        <f t="shared" si="825"/>
        <v>37,587794;14,155048</v>
      </c>
      <c r="AO594">
        <f t="shared" si="828"/>
        <v>2019</v>
      </c>
    </row>
    <row r="595" spans="1:43" ht="14" x14ac:dyDescent="0.15">
      <c r="A595" s="2" t="s">
        <v>42</v>
      </c>
      <c r="B595" s="22">
        <v>2012</v>
      </c>
      <c r="C595" s="2" t="s">
        <v>22</v>
      </c>
      <c r="D595" s="2" t="s">
        <v>1266</v>
      </c>
      <c r="E595" s="2">
        <v>3</v>
      </c>
      <c r="F595" s="2"/>
      <c r="G595" s="3" t="s">
        <v>87</v>
      </c>
      <c r="H595" s="3" t="s">
        <v>88</v>
      </c>
      <c r="I595" s="3" t="s">
        <v>272</v>
      </c>
      <c r="J595" s="2" t="str">
        <f t="shared" si="826"/>
        <v>2015/-/-/-/-</v>
      </c>
      <c r="K595" s="2" t="str">
        <f t="shared" si="827"/>
        <v>2022/-/-/-/-</v>
      </c>
      <c r="L595" s="12"/>
      <c r="M595" s="2">
        <v>2016</v>
      </c>
      <c r="N595" s="2" t="str">
        <f t="shared" si="821"/>
        <v>92+/-/-/CT90,1</v>
      </c>
      <c r="O595" s="2" t="s">
        <v>87</v>
      </c>
      <c r="P595" s="2" t="s">
        <v>252</v>
      </c>
      <c r="Q595" s="8"/>
      <c r="R595" s="8"/>
      <c r="S595" s="9">
        <f t="shared" si="822"/>
        <v>0</v>
      </c>
      <c r="T595" s="10">
        <f t="shared" si="823"/>
        <v>0</v>
      </c>
      <c r="U595" s="8" t="s">
        <v>1086</v>
      </c>
      <c r="V595">
        <v>2015</v>
      </c>
      <c r="W595">
        <v>2022</v>
      </c>
      <c r="X595" t="s">
        <v>243</v>
      </c>
      <c r="AA595" t="s">
        <v>243</v>
      </c>
      <c r="AD595" s="5" t="s">
        <v>1018</v>
      </c>
      <c r="AI595">
        <f>VLOOKUP(C595,Koordinaten!$A:$C,2,FALSE)</f>
        <v>12.4853384</v>
      </c>
      <c r="AJ595">
        <f>VLOOKUP(C595,Koordinaten!$A:$C,3,FALSE)</f>
        <v>41.894801999999999</v>
      </c>
      <c r="AK595">
        <f>IF(ISBLANK($D595),VLOOKUP(C595,Koordinaten!$A:$C,2,FALSE),VLOOKUP($D595,Koordinaten!$F:$H,2,FALSE))</f>
        <v>14.155048000000001</v>
      </c>
      <c r="AL595">
        <f>IF(ISBLANK($D595),VLOOKUP(C595,Koordinaten!$A:$C,3,FALSE),VLOOKUP($D595,Koordinaten!$F:$H,3,FALSE))</f>
        <v>37.587794000000002</v>
      </c>
      <c r="AM595" t="str">
        <f t="shared" si="824"/>
        <v>41,894802;12,4853384</v>
      </c>
      <c r="AN595" t="str">
        <f t="shared" si="825"/>
        <v>37,587794;14,155048</v>
      </c>
      <c r="AO595">
        <f t="shared" si="828"/>
        <v>2022</v>
      </c>
    </row>
    <row r="596" spans="1:43" ht="14" x14ac:dyDescent="0.15">
      <c r="A596" s="2" t="s">
        <v>30</v>
      </c>
      <c r="B596" s="22">
        <v>2014</v>
      </c>
      <c r="C596" s="2" t="s">
        <v>173</v>
      </c>
      <c r="D596" s="2" t="s">
        <v>1264</v>
      </c>
      <c r="E596" s="2">
        <v>3</v>
      </c>
      <c r="F596" s="2"/>
      <c r="G596" s="3" t="s">
        <v>235</v>
      </c>
      <c r="H596" s="3" t="s">
        <v>273</v>
      </c>
      <c r="I596" s="3" t="s">
        <v>58</v>
      </c>
      <c r="J596" s="2" t="str">
        <f t="shared" si="826"/>
        <v>-/-/-/-/-</v>
      </c>
      <c r="K596" s="2" t="str">
        <f t="shared" si="827"/>
        <v>-/-/-/-/-</v>
      </c>
      <c r="L596" s="12"/>
      <c r="M596" s="2">
        <v>2016</v>
      </c>
      <c r="N596" s="2" t="str">
        <f t="shared" si="821"/>
        <v>-/-/-/FS91-93</v>
      </c>
      <c r="O596" s="2" t="s">
        <v>235</v>
      </c>
      <c r="P596" s="2" t="s">
        <v>274</v>
      </c>
      <c r="Q596" s="8"/>
      <c r="R596" s="8"/>
      <c r="S596" s="9">
        <f t="shared" si="822"/>
        <v>0</v>
      </c>
      <c r="T596" s="10">
        <f t="shared" si="823"/>
        <v>0</v>
      </c>
      <c r="U596" s="3" t="s">
        <v>243</v>
      </c>
      <c r="X596" t="s">
        <v>243</v>
      </c>
      <c r="AA596" t="s">
        <v>243</v>
      </c>
      <c r="AD596" s="5" t="s">
        <v>1000</v>
      </c>
      <c r="AI596">
        <f>VLOOKUP(C596,Koordinaten!$A:$C,2,FALSE)</f>
        <v>16.372504200000002</v>
      </c>
      <c r="AJ596">
        <f>VLOOKUP(C596,Koordinaten!$A:$C,3,FALSE)</f>
        <v>48.208353700000004</v>
      </c>
      <c r="AK596">
        <f>IF(ISBLANK($D596),VLOOKUP(C596,Koordinaten!$A:$C,2,FALSE),VLOOKUP($D596,Koordinaten!$F:$H,2,FALSE))</f>
        <v>15.1666665</v>
      </c>
      <c r="AL596">
        <f>IF(ISBLANK($D596),VLOOKUP(C596,Koordinaten!$A:$C,3,FALSE),VLOOKUP($D596,Koordinaten!$F:$H,3,FALSE))</f>
        <v>47.250000100000001</v>
      </c>
      <c r="AM596" t="str">
        <f t="shared" si="824"/>
        <v>48,2083537;16,3725042</v>
      </c>
      <c r="AN596" t="str">
        <f t="shared" si="825"/>
        <v>47,2500001;15,1666665</v>
      </c>
      <c r="AO596">
        <f t="shared" si="828"/>
        <v>9999</v>
      </c>
      <c r="AP596" s="50">
        <v>44065</v>
      </c>
      <c r="AQ596">
        <v>6</v>
      </c>
    </row>
    <row r="597" spans="1:43" ht="14" x14ac:dyDescent="0.15">
      <c r="A597" s="2" t="s">
        <v>30</v>
      </c>
      <c r="B597" s="22">
        <v>2014</v>
      </c>
      <c r="C597" s="2" t="s">
        <v>173</v>
      </c>
      <c r="D597" s="2" t="s">
        <v>1264</v>
      </c>
      <c r="E597" s="2">
        <v>3</v>
      </c>
      <c r="F597" s="2">
        <v>3</v>
      </c>
      <c r="G597" s="3" t="s">
        <v>275</v>
      </c>
      <c r="H597" s="3" t="s">
        <v>276</v>
      </c>
      <c r="I597" s="3" t="s">
        <v>58</v>
      </c>
      <c r="J597" s="2" t="str">
        <f t="shared" si="826"/>
        <v>-/2019/-/-/-</v>
      </c>
      <c r="K597" s="2" t="str">
        <f t="shared" si="827"/>
        <v>-/2022/-/-/-</v>
      </c>
      <c r="L597" s="12"/>
      <c r="M597" s="2">
        <v>2016</v>
      </c>
      <c r="N597" s="2" t="str">
        <f t="shared" si="821"/>
        <v>-/91/-/FS95</v>
      </c>
      <c r="O597" s="2" t="s">
        <v>275</v>
      </c>
      <c r="P597" s="2" t="s">
        <v>274</v>
      </c>
      <c r="Q597" s="8"/>
      <c r="R597" s="8"/>
      <c r="S597" s="9">
        <f t="shared" si="822"/>
        <v>0</v>
      </c>
      <c r="T597" s="10">
        <f t="shared" si="823"/>
        <v>0</v>
      </c>
      <c r="U597" s="3" t="s">
        <v>243</v>
      </c>
      <c r="X597">
        <v>91</v>
      </c>
      <c r="Y597">
        <v>2019</v>
      </c>
      <c r="Z597">
        <v>2022</v>
      </c>
      <c r="AA597" t="s">
        <v>243</v>
      </c>
      <c r="AD597" s="5" t="s">
        <v>999</v>
      </c>
      <c r="AI597">
        <f>VLOOKUP(C597,Koordinaten!$A:$C,2,FALSE)</f>
        <v>16.372504200000002</v>
      </c>
      <c r="AJ597">
        <f>VLOOKUP(C597,Koordinaten!$A:$C,3,FALSE)</f>
        <v>48.208353700000004</v>
      </c>
      <c r="AK597">
        <f>IF(ISBLANK($D597),VLOOKUP(C597,Koordinaten!$A:$C,2,FALSE),VLOOKUP($D597,Koordinaten!$F:$H,2,FALSE))</f>
        <v>15.1666665</v>
      </c>
      <c r="AL597">
        <f>IF(ISBLANK($D597),VLOOKUP(C597,Koordinaten!$A:$C,3,FALSE),VLOOKUP($D597,Koordinaten!$F:$H,3,FALSE))</f>
        <v>47.250000100000001</v>
      </c>
      <c r="AM597" t="str">
        <f t="shared" si="824"/>
        <v>48,2083537;16,3725042</v>
      </c>
      <c r="AN597" t="str">
        <f t="shared" si="825"/>
        <v>47,2500001;15,1666665</v>
      </c>
      <c r="AO597">
        <f t="shared" si="828"/>
        <v>2022</v>
      </c>
      <c r="AP597" s="50">
        <v>44065</v>
      </c>
      <c r="AQ597">
        <v>4</v>
      </c>
    </row>
    <row r="598" spans="1:43" ht="14" x14ac:dyDescent="0.15">
      <c r="A598" s="2" t="s">
        <v>42</v>
      </c>
      <c r="B598" s="2">
        <v>2011</v>
      </c>
      <c r="C598" s="2" t="s">
        <v>22</v>
      </c>
      <c r="D598" s="2" t="s">
        <v>1261</v>
      </c>
      <c r="E598" s="2">
        <v>1</v>
      </c>
      <c r="F598" s="2"/>
      <c r="G598" s="3" t="s">
        <v>105</v>
      </c>
      <c r="H598" s="3" t="s">
        <v>107</v>
      </c>
      <c r="I598" s="3" t="s">
        <v>20</v>
      </c>
      <c r="J598" s="2" t="str">
        <f t="shared" si="826"/>
        <v>2015/-/2015/-/-</v>
      </c>
      <c r="K598" s="2" t="str">
        <f t="shared" si="827"/>
        <v>2022/-/2021/-/-</v>
      </c>
      <c r="L598" s="12"/>
      <c r="M598" s="2">
        <v>2016</v>
      </c>
      <c r="N598" s="2" t="str">
        <f t="shared" si="821"/>
        <v>90/-/93/GR3</v>
      </c>
      <c r="O598" s="2" t="s">
        <v>278</v>
      </c>
      <c r="P598" s="2" t="s">
        <v>279</v>
      </c>
      <c r="S598" s="6">
        <f t="shared" si="822"/>
        <v>0</v>
      </c>
      <c r="T598" s="7">
        <f t="shared" si="823"/>
        <v>0</v>
      </c>
      <c r="U598">
        <v>90</v>
      </c>
      <c r="V598">
        <v>2015</v>
      </c>
      <c r="W598">
        <v>2022</v>
      </c>
      <c r="X598" t="s">
        <v>243</v>
      </c>
      <c r="AA598">
        <v>93</v>
      </c>
      <c r="AB598">
        <v>2015</v>
      </c>
      <c r="AC598">
        <v>2021</v>
      </c>
      <c r="AD598" s="5" t="s">
        <v>277</v>
      </c>
      <c r="AI598">
        <f>VLOOKUP(C598,Koordinaten!$A:$C,2,FALSE)</f>
        <v>12.4853384</v>
      </c>
      <c r="AJ598">
        <f>VLOOKUP(C598,Koordinaten!$A:$C,3,FALSE)</f>
        <v>41.894801999999999</v>
      </c>
      <c r="AK598">
        <f>IF(ISBLANK($D598),VLOOKUP(C598,Koordinaten!$A:$C,2,FALSE),VLOOKUP($D598,Koordinaten!$F:$H,2,FALSE))</f>
        <v>10.9924122</v>
      </c>
      <c r="AL598">
        <f>IF(ISBLANK($D598),VLOOKUP(C598,Koordinaten!$A:$C,3,FALSE),VLOOKUP($D598,Koordinaten!$F:$H,3,FALSE))</f>
        <v>45.438495799999998</v>
      </c>
      <c r="AM598" t="str">
        <f t="shared" si="824"/>
        <v>41,894802;12,4853384</v>
      </c>
      <c r="AN598" t="str">
        <f t="shared" si="825"/>
        <v>45,4384958;10,9924122</v>
      </c>
      <c r="AO598">
        <f t="shared" si="828"/>
        <v>2021</v>
      </c>
    </row>
    <row r="599" spans="1:43" ht="14" x14ac:dyDescent="0.15">
      <c r="A599" s="2" t="s">
        <v>42</v>
      </c>
      <c r="B599" s="2">
        <v>2011</v>
      </c>
      <c r="C599" s="2" t="s">
        <v>22</v>
      </c>
      <c r="D599" s="2" t="s">
        <v>1261</v>
      </c>
      <c r="E599" s="2">
        <v>2</v>
      </c>
      <c r="F599" s="2"/>
      <c r="G599" s="3" t="s">
        <v>1125</v>
      </c>
      <c r="H599" s="3" t="s">
        <v>280</v>
      </c>
      <c r="I599" s="3" t="s">
        <v>20</v>
      </c>
      <c r="J599" s="2" t="str">
        <f t="shared" si="826"/>
        <v>-/-/-/-/-</v>
      </c>
      <c r="K599" s="2" t="str">
        <f t="shared" si="827"/>
        <v>-/-/-/-/-</v>
      </c>
      <c r="L599" s="12"/>
      <c r="M599" s="2">
        <v>2016</v>
      </c>
      <c r="N599" s="2" t="str">
        <f t="shared" si="821"/>
        <v>-/-/-/CT90</v>
      </c>
      <c r="O599" s="2" t="s">
        <v>278</v>
      </c>
      <c r="P599" s="2" t="s">
        <v>279</v>
      </c>
      <c r="S599" s="6">
        <f t="shared" si="822"/>
        <v>0</v>
      </c>
      <c r="T599" s="7">
        <f t="shared" si="823"/>
        <v>0</v>
      </c>
      <c r="U599" s="3" t="s">
        <v>243</v>
      </c>
      <c r="AA599" t="s">
        <v>243</v>
      </c>
      <c r="AD599" s="5" t="s">
        <v>995</v>
      </c>
      <c r="AI599">
        <f>VLOOKUP(C599,Koordinaten!$A:$C,2,FALSE)</f>
        <v>12.4853384</v>
      </c>
      <c r="AJ599">
        <f>VLOOKUP(C599,Koordinaten!$A:$C,3,FALSE)</f>
        <v>41.894801999999999</v>
      </c>
      <c r="AK599">
        <f>IF(ISBLANK($D599),VLOOKUP(C599,Koordinaten!$A:$C,2,FALSE),VLOOKUP($D599,Koordinaten!$F:$H,2,FALSE))</f>
        <v>10.9924122</v>
      </c>
      <c r="AL599">
        <f>IF(ISBLANK($D599),VLOOKUP(C599,Koordinaten!$A:$C,3,FALSE),VLOOKUP($D599,Koordinaten!$F:$H,3,FALSE))</f>
        <v>45.438495799999998</v>
      </c>
      <c r="AM599" t="str">
        <f t="shared" si="824"/>
        <v>41,894802;12,4853384</v>
      </c>
      <c r="AN599" t="str">
        <f t="shared" si="825"/>
        <v>45,4384958;10,9924122</v>
      </c>
      <c r="AO599">
        <f t="shared" si="828"/>
        <v>9999</v>
      </c>
    </row>
    <row r="600" spans="1:43" ht="14" x14ac:dyDescent="0.15">
      <c r="A600" s="5" t="s">
        <v>30</v>
      </c>
      <c r="B600" s="22">
        <v>2014</v>
      </c>
      <c r="C600" s="2" t="s">
        <v>22</v>
      </c>
      <c r="D600" s="2" t="s">
        <v>1261</v>
      </c>
      <c r="E600" s="2">
        <v>6</v>
      </c>
      <c r="F600" s="2"/>
      <c r="G600" s="73" t="s">
        <v>281</v>
      </c>
      <c r="H600" s="3" t="s">
        <v>282</v>
      </c>
      <c r="I600" s="3" t="s">
        <v>46</v>
      </c>
      <c r="J600" s="2" t="str">
        <f t="shared" si="826"/>
        <v>-/-/-/2015/-</v>
      </c>
      <c r="K600" s="2" t="str">
        <f t="shared" si="827"/>
        <v>-/-/-/2018/-</v>
      </c>
      <c r="L600" s="12"/>
      <c r="M600" s="2">
        <v>2016</v>
      </c>
      <c r="N600" s="2" t="str">
        <f t="shared" si="821"/>
        <v>-/-/-/GR3, CT88,7</v>
      </c>
      <c r="O600" s="2" t="s">
        <v>281</v>
      </c>
      <c r="P600" s="2" t="s">
        <v>279</v>
      </c>
      <c r="S600" s="6">
        <f t="shared" si="822"/>
        <v>0</v>
      </c>
      <c r="T600" s="7">
        <f t="shared" si="823"/>
        <v>0</v>
      </c>
      <c r="U600" s="3" t="s">
        <v>243</v>
      </c>
      <c r="AA600" t="s">
        <v>243</v>
      </c>
      <c r="AD600" s="2" t="s">
        <v>1211</v>
      </c>
      <c r="AE600">
        <v>2015</v>
      </c>
      <c r="AF600">
        <v>2018</v>
      </c>
      <c r="AI600">
        <f>VLOOKUP(C600,Koordinaten!$A:$C,2,FALSE)</f>
        <v>12.4853384</v>
      </c>
      <c r="AJ600">
        <f>VLOOKUP(C600,Koordinaten!$A:$C,3,FALSE)</f>
        <v>41.894801999999999</v>
      </c>
      <c r="AK600">
        <f>IF(ISBLANK($D600),VLOOKUP(C600,Koordinaten!$A:$C,2,FALSE),VLOOKUP($D600,Koordinaten!$F:$H,2,FALSE))</f>
        <v>10.9924122</v>
      </c>
      <c r="AL600">
        <f>IF(ISBLANK($D600),VLOOKUP(C600,Koordinaten!$A:$C,3,FALSE),VLOOKUP($D600,Koordinaten!$F:$H,3,FALSE))</f>
        <v>45.438495799999998</v>
      </c>
      <c r="AM600" t="str">
        <f t="shared" si="824"/>
        <v>41,894802;12,4853384</v>
      </c>
      <c r="AN600" t="str">
        <f t="shared" si="825"/>
        <v>45,4384958;10,9924122</v>
      </c>
      <c r="AO600">
        <f t="shared" si="828"/>
        <v>2018</v>
      </c>
    </row>
    <row r="601" spans="1:43" x14ac:dyDescent="0.15">
      <c r="A601" s="2" t="s">
        <v>37</v>
      </c>
      <c r="B601" s="2">
        <v>2013</v>
      </c>
      <c r="C601" s="2" t="s">
        <v>22</v>
      </c>
      <c r="D601" s="2" t="s">
        <v>1261</v>
      </c>
      <c r="E601" s="2">
        <v>1</v>
      </c>
      <c r="F601" s="2"/>
      <c r="G601" s="73" t="s">
        <v>281</v>
      </c>
      <c r="H601" s="3" t="s">
        <v>283</v>
      </c>
      <c r="I601" s="3" t="s">
        <v>46</v>
      </c>
      <c r="J601" s="2" t="str">
        <f t="shared" si="826"/>
        <v>-/-/-/-/-</v>
      </c>
      <c r="K601" s="2" t="str">
        <f t="shared" si="827"/>
        <v>-/-/-/-/-</v>
      </c>
      <c r="L601" s="12"/>
      <c r="M601" s="2">
        <v>2016</v>
      </c>
      <c r="N601" s="2" t="str">
        <f t="shared" si="821"/>
        <v>-/-/-/-</v>
      </c>
      <c r="O601" s="2" t="s">
        <v>281</v>
      </c>
      <c r="P601" s="2" t="s">
        <v>279</v>
      </c>
      <c r="S601" s="6">
        <f t="shared" si="822"/>
        <v>0</v>
      </c>
      <c r="T601" s="7">
        <f t="shared" si="823"/>
        <v>0</v>
      </c>
      <c r="U601" s="3" t="s">
        <v>243</v>
      </c>
      <c r="AA601" t="s">
        <v>243</v>
      </c>
      <c r="AD601" s="5"/>
      <c r="AI601">
        <f>VLOOKUP(C601,Koordinaten!$A:$C,2,FALSE)</f>
        <v>12.4853384</v>
      </c>
      <c r="AJ601">
        <f>VLOOKUP(C601,Koordinaten!$A:$C,3,FALSE)</f>
        <v>41.894801999999999</v>
      </c>
      <c r="AK601">
        <f>IF(ISBLANK($D601),VLOOKUP(C601,Koordinaten!$A:$C,2,FALSE),VLOOKUP($D601,Koordinaten!$F:$H,2,FALSE))</f>
        <v>10.9924122</v>
      </c>
      <c r="AL601">
        <f>IF(ISBLANK($D601),VLOOKUP(C601,Koordinaten!$A:$C,3,FALSE),VLOOKUP($D601,Koordinaten!$F:$H,3,FALSE))</f>
        <v>45.438495799999998</v>
      </c>
      <c r="AM601" t="str">
        <f t="shared" si="824"/>
        <v>41,894802;12,4853384</v>
      </c>
      <c r="AN601" t="str">
        <f t="shared" si="825"/>
        <v>45,4384958;10,9924122</v>
      </c>
      <c r="AO601">
        <f t="shared" si="828"/>
        <v>9999</v>
      </c>
    </row>
    <row r="602" spans="1:43" x14ac:dyDescent="0.15">
      <c r="A602" s="2" t="s">
        <v>30</v>
      </c>
      <c r="B602" s="22">
        <v>2014</v>
      </c>
      <c r="C602" s="2" t="s">
        <v>22</v>
      </c>
      <c r="D602" s="2" t="s">
        <v>1261</v>
      </c>
      <c r="E602" s="2">
        <v>3</v>
      </c>
      <c r="F602" s="2"/>
      <c r="G602" s="73" t="s">
        <v>284</v>
      </c>
      <c r="H602" s="3" t="s">
        <v>285</v>
      </c>
      <c r="I602" s="3" t="s">
        <v>286</v>
      </c>
      <c r="J602" s="2" t="str">
        <f t="shared" si="826"/>
        <v>-/2016/-/-/-</v>
      </c>
      <c r="K602" s="2" t="str">
        <f t="shared" si="827"/>
        <v>-/2019/-/-/-</v>
      </c>
      <c r="L602" s="12"/>
      <c r="M602" s="2">
        <v>2016</v>
      </c>
      <c r="N602" s="2" t="str">
        <f t="shared" si="821"/>
        <v>-/89/-/-</v>
      </c>
      <c r="O602" s="2" t="s">
        <v>284</v>
      </c>
      <c r="P602" s="2" t="s">
        <v>279</v>
      </c>
      <c r="S602" s="6">
        <f t="shared" si="822"/>
        <v>0</v>
      </c>
      <c r="T602" s="7">
        <f t="shared" si="823"/>
        <v>0</v>
      </c>
      <c r="U602" s="3" t="s">
        <v>243</v>
      </c>
      <c r="X602">
        <v>89</v>
      </c>
      <c r="Y602">
        <v>2016</v>
      </c>
      <c r="Z602">
        <v>2019</v>
      </c>
      <c r="AA602" t="s">
        <v>243</v>
      </c>
      <c r="AD602" s="5"/>
      <c r="AI602">
        <f>VLOOKUP(C602,Koordinaten!$A:$C,2,FALSE)</f>
        <v>12.4853384</v>
      </c>
      <c r="AJ602">
        <f>VLOOKUP(C602,Koordinaten!$A:$C,3,FALSE)</f>
        <v>41.894801999999999</v>
      </c>
      <c r="AK602">
        <f>IF(ISBLANK($D602),VLOOKUP(C602,Koordinaten!$A:$C,2,FALSE),VLOOKUP($D602,Koordinaten!$F:$H,2,FALSE))</f>
        <v>10.9924122</v>
      </c>
      <c r="AL602">
        <f>IF(ISBLANK($D602),VLOOKUP(C602,Koordinaten!$A:$C,3,FALSE),VLOOKUP($D602,Koordinaten!$F:$H,3,FALSE))</f>
        <v>45.438495799999998</v>
      </c>
      <c r="AM602" t="str">
        <f t="shared" si="824"/>
        <v>41,894802;12,4853384</v>
      </c>
      <c r="AN602" t="str">
        <f t="shared" si="825"/>
        <v>45,4384958;10,9924122</v>
      </c>
      <c r="AO602">
        <f t="shared" si="828"/>
        <v>2019</v>
      </c>
    </row>
    <row r="603" spans="1:43" x14ac:dyDescent="0.15">
      <c r="A603" s="2" t="s">
        <v>30</v>
      </c>
      <c r="B603" s="22">
        <v>2013</v>
      </c>
      <c r="C603" s="2" t="s">
        <v>22</v>
      </c>
      <c r="D603" s="2" t="s">
        <v>1261</v>
      </c>
      <c r="E603" s="2">
        <v>9</v>
      </c>
      <c r="F603" s="2"/>
      <c r="G603" s="73" t="s">
        <v>284</v>
      </c>
      <c r="H603" s="3" t="s">
        <v>287</v>
      </c>
      <c r="I603" s="3" t="s">
        <v>58</v>
      </c>
      <c r="J603" s="2" t="str">
        <f t="shared" si="826"/>
        <v>-/2016/-/-/-</v>
      </c>
      <c r="K603" s="2" t="str">
        <f t="shared" si="827"/>
        <v>-/2020/-/-/-</v>
      </c>
      <c r="L603" s="12"/>
      <c r="M603" s="2">
        <v>2016</v>
      </c>
      <c r="N603" s="2" t="str">
        <f t="shared" si="821"/>
        <v>-/88/-/-</v>
      </c>
      <c r="O603" s="2" t="s">
        <v>284</v>
      </c>
      <c r="P603" s="2" t="s">
        <v>279</v>
      </c>
      <c r="S603" s="6">
        <f t="shared" si="822"/>
        <v>0</v>
      </c>
      <c r="T603" s="7">
        <f t="shared" si="823"/>
        <v>0</v>
      </c>
      <c r="U603" s="3" t="s">
        <v>243</v>
      </c>
      <c r="X603">
        <v>88</v>
      </c>
      <c r="Y603">
        <v>2016</v>
      </c>
      <c r="Z603">
        <v>2020</v>
      </c>
      <c r="AA603" t="s">
        <v>243</v>
      </c>
      <c r="AD603" s="5"/>
      <c r="AI603">
        <f>VLOOKUP(C603,Koordinaten!$A:$C,2,FALSE)</f>
        <v>12.4853384</v>
      </c>
      <c r="AJ603">
        <f>VLOOKUP(C603,Koordinaten!$A:$C,3,FALSE)</f>
        <v>41.894801999999999</v>
      </c>
      <c r="AK603">
        <f>IF(ISBLANK($D603),VLOOKUP(C603,Koordinaten!$A:$C,2,FALSE),VLOOKUP($D603,Koordinaten!$F:$H,2,FALSE))</f>
        <v>10.9924122</v>
      </c>
      <c r="AL603">
        <f>IF(ISBLANK($D603),VLOOKUP(C603,Koordinaten!$A:$C,3,FALSE),VLOOKUP($D603,Koordinaten!$F:$H,3,FALSE))</f>
        <v>45.438495799999998</v>
      </c>
      <c r="AM603" t="str">
        <f t="shared" si="824"/>
        <v>41,894802;12,4853384</v>
      </c>
      <c r="AN603" t="str">
        <f t="shared" si="825"/>
        <v>45,4384958;10,9924122</v>
      </c>
      <c r="AO603">
        <f t="shared" si="828"/>
        <v>2020</v>
      </c>
      <c r="AP603" s="50">
        <v>44065</v>
      </c>
      <c r="AQ603">
        <v>7</v>
      </c>
    </row>
    <row r="604" spans="1:43" x14ac:dyDescent="0.15">
      <c r="A604" s="2" t="s">
        <v>16</v>
      </c>
      <c r="B604" s="2">
        <v>2011</v>
      </c>
      <c r="C604" s="2" t="s">
        <v>22</v>
      </c>
      <c r="D604" s="2" t="s">
        <v>1261</v>
      </c>
      <c r="E604" s="2">
        <v>1</v>
      </c>
      <c r="F604" s="2"/>
      <c r="G604" s="73" t="s">
        <v>284</v>
      </c>
      <c r="H604" s="3" t="s">
        <v>288</v>
      </c>
      <c r="I604" s="3" t="s">
        <v>289</v>
      </c>
      <c r="J604" s="2" t="str">
        <f t="shared" si="826"/>
        <v>2015/2017/-/-/-</v>
      </c>
      <c r="K604" s="2" t="str">
        <f t="shared" si="827"/>
        <v>2022/2027/-/-/-</v>
      </c>
      <c r="L604" s="12"/>
      <c r="M604" s="2">
        <v>2016</v>
      </c>
      <c r="N604" s="2" t="str">
        <f t="shared" si="821"/>
        <v>92/90/-/-</v>
      </c>
      <c r="O604" s="2" t="s">
        <v>284</v>
      </c>
      <c r="P604" s="2" t="s">
        <v>279</v>
      </c>
      <c r="S604" s="6">
        <f t="shared" si="822"/>
        <v>0</v>
      </c>
      <c r="T604" s="7">
        <f t="shared" si="823"/>
        <v>0</v>
      </c>
      <c r="U604">
        <v>92</v>
      </c>
      <c r="V604">
        <v>2015</v>
      </c>
      <c r="W604">
        <v>2022</v>
      </c>
      <c r="X604">
        <v>90</v>
      </c>
      <c r="Y604">
        <v>2017</v>
      </c>
      <c r="Z604">
        <v>2027</v>
      </c>
      <c r="AA604" t="s">
        <v>243</v>
      </c>
      <c r="AD604" s="5"/>
      <c r="AI604">
        <f>VLOOKUP(C604,Koordinaten!$A:$C,2,FALSE)</f>
        <v>12.4853384</v>
      </c>
      <c r="AJ604">
        <f>VLOOKUP(C604,Koordinaten!$A:$C,3,FALSE)</f>
        <v>41.894801999999999</v>
      </c>
      <c r="AK604">
        <f>IF(ISBLANK($D604),VLOOKUP(C604,Koordinaten!$A:$C,2,FALSE),VLOOKUP($D604,Koordinaten!$F:$H,2,FALSE))</f>
        <v>10.9924122</v>
      </c>
      <c r="AL604">
        <f>IF(ISBLANK($D604),VLOOKUP(C604,Koordinaten!$A:$C,3,FALSE),VLOOKUP($D604,Koordinaten!$F:$H,3,FALSE))</f>
        <v>45.438495799999998</v>
      </c>
      <c r="AM604" t="str">
        <f t="shared" si="824"/>
        <v>41,894802;12,4853384</v>
      </c>
      <c r="AN604" t="str">
        <f t="shared" si="825"/>
        <v>45,4384958;10,9924122</v>
      </c>
      <c r="AO604">
        <f t="shared" si="828"/>
        <v>2022</v>
      </c>
    </row>
    <row r="605" spans="1:43" x14ac:dyDescent="0.15">
      <c r="A605" s="2" t="s">
        <v>42</v>
      </c>
      <c r="B605" s="22">
        <v>2012</v>
      </c>
      <c r="C605" s="2" t="s">
        <v>22</v>
      </c>
      <c r="D605" s="2" t="s">
        <v>1261</v>
      </c>
      <c r="E605" s="2">
        <v>3</v>
      </c>
      <c r="F605" s="2"/>
      <c r="G605" s="73" t="s">
        <v>284</v>
      </c>
      <c r="H605" s="3" t="s">
        <v>1084</v>
      </c>
      <c r="I605" s="3" t="s">
        <v>289</v>
      </c>
      <c r="J605" s="2" t="str">
        <f t="shared" si="826"/>
        <v>-/2016/-/-/-</v>
      </c>
      <c r="K605" s="2" t="str">
        <f t="shared" si="827"/>
        <v>-/2021/-/-/-</v>
      </c>
      <c r="L605" s="12"/>
      <c r="M605" s="2">
        <v>2016</v>
      </c>
      <c r="N605" s="2" t="str">
        <f t="shared" si="821"/>
        <v>-/90/-/-</v>
      </c>
      <c r="O605" s="2" t="s">
        <v>284</v>
      </c>
      <c r="P605" s="2" t="s">
        <v>279</v>
      </c>
      <c r="S605" s="6">
        <f t="shared" si="822"/>
        <v>0</v>
      </c>
      <c r="T605" s="7">
        <f t="shared" si="823"/>
        <v>0</v>
      </c>
      <c r="U605" s="3" t="s">
        <v>243</v>
      </c>
      <c r="X605">
        <v>90</v>
      </c>
      <c r="Y605">
        <v>2016</v>
      </c>
      <c r="Z605">
        <v>2021</v>
      </c>
      <c r="AA605" t="s">
        <v>243</v>
      </c>
      <c r="AD605" s="5"/>
      <c r="AI605">
        <f>VLOOKUP(C605,Koordinaten!$A:$C,2,FALSE)</f>
        <v>12.4853384</v>
      </c>
      <c r="AJ605">
        <f>VLOOKUP(C605,Koordinaten!$A:$C,3,FALSE)</f>
        <v>41.894801999999999</v>
      </c>
      <c r="AK605">
        <f>IF(ISBLANK($D605),VLOOKUP(C605,Koordinaten!$A:$C,2,FALSE),VLOOKUP($D605,Koordinaten!$F:$H,2,FALSE))</f>
        <v>10.9924122</v>
      </c>
      <c r="AL605">
        <f>IF(ISBLANK($D605),VLOOKUP(C605,Koordinaten!$A:$C,3,FALSE),VLOOKUP($D605,Koordinaten!$F:$H,3,FALSE))</f>
        <v>45.438495799999998</v>
      </c>
      <c r="AM605" t="str">
        <f t="shared" si="824"/>
        <v>41,894802;12,4853384</v>
      </c>
      <c r="AN605" t="str">
        <f t="shared" si="825"/>
        <v>45,4384958;10,9924122</v>
      </c>
      <c r="AO605">
        <f t="shared" si="828"/>
        <v>2021</v>
      </c>
    </row>
    <row r="606" spans="1:43" x14ac:dyDescent="0.15">
      <c r="A606" s="2" t="s">
        <v>42</v>
      </c>
      <c r="B606" s="22">
        <v>2012</v>
      </c>
      <c r="C606" s="2" t="s">
        <v>22</v>
      </c>
      <c r="D606" s="2" t="s">
        <v>1261</v>
      </c>
      <c r="E606" s="2">
        <v>3</v>
      </c>
      <c r="F606" s="2">
        <v>1</v>
      </c>
      <c r="G606" s="73" t="s">
        <v>290</v>
      </c>
      <c r="H606" s="3" t="s">
        <v>291</v>
      </c>
      <c r="I606" s="3" t="s">
        <v>20</v>
      </c>
      <c r="J606" s="2" t="str">
        <f t="shared" si="826"/>
        <v>-/-/-/-/-</v>
      </c>
      <c r="K606" s="2" t="str">
        <f t="shared" si="827"/>
        <v>-/-/-/-/-</v>
      </c>
      <c r="L606" s="12"/>
      <c r="M606" s="2">
        <v>2016</v>
      </c>
      <c r="N606" s="2" t="str">
        <f t="shared" si="821"/>
        <v>-/-/-/-</v>
      </c>
      <c r="O606" s="2" t="s">
        <v>290</v>
      </c>
      <c r="P606" s="2" t="s">
        <v>279</v>
      </c>
      <c r="S606" s="6">
        <f t="shared" si="822"/>
        <v>0</v>
      </c>
      <c r="T606" s="7">
        <f t="shared" si="823"/>
        <v>0</v>
      </c>
      <c r="U606" t="s">
        <v>243</v>
      </c>
      <c r="AA606" t="s">
        <v>243</v>
      </c>
      <c r="AD606" s="2"/>
      <c r="AI606">
        <f>VLOOKUP(C606,Koordinaten!$A:$C,2,FALSE)</f>
        <v>12.4853384</v>
      </c>
      <c r="AJ606">
        <f>VLOOKUP(C606,Koordinaten!$A:$C,3,FALSE)</f>
        <v>41.894801999999999</v>
      </c>
      <c r="AK606">
        <f>IF(ISBLANK($D606),VLOOKUP(C606,Koordinaten!$A:$C,2,FALSE),VLOOKUP($D606,Koordinaten!$F:$H,2,FALSE))</f>
        <v>10.9924122</v>
      </c>
      <c r="AL606">
        <f>IF(ISBLANK($D606),VLOOKUP(C606,Koordinaten!$A:$C,3,FALSE),VLOOKUP($D606,Koordinaten!$F:$H,3,FALSE))</f>
        <v>45.438495799999998</v>
      </c>
      <c r="AM606" t="str">
        <f t="shared" si="824"/>
        <v>41,894802;12,4853384</v>
      </c>
      <c r="AN606" t="str">
        <f t="shared" si="825"/>
        <v>45,4384958;10,9924122</v>
      </c>
      <c r="AO606">
        <f t="shared" si="828"/>
        <v>9999</v>
      </c>
      <c r="AP606" s="50">
        <v>44066</v>
      </c>
      <c r="AQ606">
        <v>15</v>
      </c>
    </row>
    <row r="607" spans="1:43" ht="14" x14ac:dyDescent="0.15">
      <c r="A607" s="2" t="s">
        <v>42</v>
      </c>
      <c r="B607" s="22">
        <v>2011</v>
      </c>
      <c r="C607" s="2" t="s">
        <v>22</v>
      </c>
      <c r="D607" s="2" t="s">
        <v>1261</v>
      </c>
      <c r="E607" s="2">
        <v>3</v>
      </c>
      <c r="F607" s="2">
        <v>1</v>
      </c>
      <c r="G607" s="73" t="s">
        <v>290</v>
      </c>
      <c r="H607" s="3" t="s">
        <v>292</v>
      </c>
      <c r="I607" s="3" t="s">
        <v>20</v>
      </c>
      <c r="J607" s="2" t="str">
        <f t="shared" si="826"/>
        <v>2017/-/-/-/-</v>
      </c>
      <c r="K607" s="2" t="str">
        <f t="shared" si="827"/>
        <v>2030/-/-/-/-</v>
      </c>
      <c r="L607" s="12"/>
      <c r="M607" s="2">
        <v>2016</v>
      </c>
      <c r="N607" s="2" t="str">
        <f t="shared" si="821"/>
        <v>94/-/-/CT92</v>
      </c>
      <c r="O607" s="2" t="s">
        <v>290</v>
      </c>
      <c r="P607" s="2" t="s">
        <v>279</v>
      </c>
      <c r="S607" s="6">
        <f t="shared" si="822"/>
        <v>0</v>
      </c>
      <c r="T607" s="7">
        <f t="shared" si="823"/>
        <v>0</v>
      </c>
      <c r="U607">
        <v>94</v>
      </c>
      <c r="V607">
        <v>2017</v>
      </c>
      <c r="W607">
        <v>2030</v>
      </c>
      <c r="AA607" t="s">
        <v>243</v>
      </c>
      <c r="AD607" s="5" t="s">
        <v>990</v>
      </c>
      <c r="AI607">
        <f>VLOOKUP(C607,Koordinaten!$A:$C,2,FALSE)</f>
        <v>12.4853384</v>
      </c>
      <c r="AJ607">
        <f>VLOOKUP(C607,Koordinaten!$A:$C,3,FALSE)</f>
        <v>41.894801999999999</v>
      </c>
      <c r="AK607">
        <f>IF(ISBLANK($D607),VLOOKUP(C607,Koordinaten!$A:$C,2,FALSE),VLOOKUP($D607,Koordinaten!$F:$H,2,FALSE))</f>
        <v>10.9924122</v>
      </c>
      <c r="AL607">
        <f>IF(ISBLANK($D607),VLOOKUP(C607,Koordinaten!$A:$C,3,FALSE),VLOOKUP($D607,Koordinaten!$F:$H,3,FALSE))</f>
        <v>45.438495799999998</v>
      </c>
      <c r="AM607" t="str">
        <f t="shared" si="824"/>
        <v>41,894802;12,4853384</v>
      </c>
      <c r="AN607" t="str">
        <f t="shared" si="825"/>
        <v>45,4384958;10,9924122</v>
      </c>
      <c r="AO607">
        <f t="shared" si="828"/>
        <v>2030</v>
      </c>
      <c r="AP607" s="50">
        <v>44066</v>
      </c>
      <c r="AQ607">
        <v>15</v>
      </c>
    </row>
    <row r="608" spans="1:43" ht="14" x14ac:dyDescent="0.15">
      <c r="A608" s="5" t="s">
        <v>37</v>
      </c>
      <c r="B608" s="2">
        <v>2011</v>
      </c>
      <c r="C608" s="2" t="s">
        <v>22</v>
      </c>
      <c r="D608" s="2" t="s">
        <v>1261</v>
      </c>
      <c r="E608" s="2">
        <v>1</v>
      </c>
      <c r="F608" s="2"/>
      <c r="G608" s="73" t="s">
        <v>290</v>
      </c>
      <c r="H608" s="3" t="s">
        <v>293</v>
      </c>
      <c r="I608" s="3" t="s">
        <v>20</v>
      </c>
      <c r="J608" s="2" t="str">
        <f t="shared" si="826"/>
        <v>-/-/-/-/-</v>
      </c>
      <c r="K608" s="2" t="str">
        <f t="shared" si="827"/>
        <v>-/-/-/-/-</v>
      </c>
      <c r="L608" s="12"/>
      <c r="M608" s="2">
        <v>2016</v>
      </c>
      <c r="N608" s="2" t="str">
        <f t="shared" si="821"/>
        <v>-/-/-/-</v>
      </c>
      <c r="O608" s="2" t="s">
        <v>290</v>
      </c>
      <c r="P608" s="2" t="s">
        <v>279</v>
      </c>
      <c r="S608" s="6">
        <f t="shared" si="822"/>
        <v>0</v>
      </c>
      <c r="T608" s="7">
        <f t="shared" si="823"/>
        <v>0</v>
      </c>
      <c r="U608" t="s">
        <v>243</v>
      </c>
      <c r="AA608" t="s">
        <v>243</v>
      </c>
      <c r="AD608" s="5"/>
      <c r="AI608">
        <f>VLOOKUP(C608,Koordinaten!$A:$C,2,FALSE)</f>
        <v>12.4853384</v>
      </c>
      <c r="AJ608">
        <f>VLOOKUP(C608,Koordinaten!$A:$C,3,FALSE)</f>
        <v>41.894801999999999</v>
      </c>
      <c r="AK608">
        <f>IF(ISBLANK($D608),VLOOKUP(C608,Koordinaten!$A:$C,2,FALSE),VLOOKUP($D608,Koordinaten!$F:$H,2,FALSE))</f>
        <v>10.9924122</v>
      </c>
      <c r="AL608">
        <f>IF(ISBLANK($D608),VLOOKUP(C608,Koordinaten!$A:$C,3,FALSE),VLOOKUP($D608,Koordinaten!$F:$H,3,FALSE))</f>
        <v>45.438495799999998</v>
      </c>
      <c r="AM608" t="str">
        <f t="shared" si="824"/>
        <v>41,894802;12,4853384</v>
      </c>
      <c r="AN608" t="str">
        <f t="shared" si="825"/>
        <v>45,4384958;10,9924122</v>
      </c>
      <c r="AO608">
        <f t="shared" si="828"/>
        <v>9999</v>
      </c>
    </row>
    <row r="609" spans="1:43" x14ac:dyDescent="0.15">
      <c r="A609" s="2" t="s">
        <v>42</v>
      </c>
      <c r="B609" s="2">
        <v>2008</v>
      </c>
      <c r="C609" s="2" t="s">
        <v>22</v>
      </c>
      <c r="D609" s="2" t="s">
        <v>1261</v>
      </c>
      <c r="E609" s="2">
        <v>3</v>
      </c>
      <c r="F609" s="2"/>
      <c r="G609" s="73" t="s">
        <v>294</v>
      </c>
      <c r="H609" s="3" t="s">
        <v>295</v>
      </c>
      <c r="I609" s="3" t="s">
        <v>20</v>
      </c>
      <c r="J609" s="2" t="str">
        <f t="shared" si="826"/>
        <v>-/-/-/-/-</v>
      </c>
      <c r="K609" s="2" t="str">
        <f t="shared" si="827"/>
        <v>-/-/-/-/-</v>
      </c>
      <c r="L609" s="12"/>
      <c r="M609" s="2">
        <v>2016</v>
      </c>
      <c r="N609" s="2" t="str">
        <f t="shared" si="821"/>
        <v>-/-/-/CT92,5</v>
      </c>
      <c r="O609" s="2" t="s">
        <v>294</v>
      </c>
      <c r="P609" s="2" t="s">
        <v>279</v>
      </c>
      <c r="S609" s="6">
        <f t="shared" si="822"/>
        <v>0</v>
      </c>
      <c r="T609" s="7">
        <f t="shared" si="823"/>
        <v>0</v>
      </c>
      <c r="U609" t="s">
        <v>243</v>
      </c>
      <c r="AA609" t="s">
        <v>243</v>
      </c>
      <c r="AD609" s="2" t="s">
        <v>1045</v>
      </c>
      <c r="AI609">
        <f>VLOOKUP(C609,Koordinaten!$A:$C,2,FALSE)</f>
        <v>12.4853384</v>
      </c>
      <c r="AJ609">
        <f>VLOOKUP(C609,Koordinaten!$A:$C,3,FALSE)</f>
        <v>41.894801999999999</v>
      </c>
      <c r="AK609">
        <f>IF(ISBLANK($D609),VLOOKUP(C609,Koordinaten!$A:$C,2,FALSE),VLOOKUP($D609,Koordinaten!$F:$H,2,FALSE))</f>
        <v>10.9924122</v>
      </c>
      <c r="AL609">
        <f>IF(ISBLANK($D609),VLOOKUP(C609,Koordinaten!$A:$C,3,FALSE),VLOOKUP($D609,Koordinaten!$F:$H,3,FALSE))</f>
        <v>45.438495799999998</v>
      </c>
      <c r="AM609" t="str">
        <f t="shared" si="824"/>
        <v>41,894802;12,4853384</v>
      </c>
      <c r="AN609" t="str">
        <f t="shared" si="825"/>
        <v>45,4384958;10,9924122</v>
      </c>
      <c r="AO609">
        <f t="shared" si="828"/>
        <v>9999</v>
      </c>
    </row>
    <row r="610" spans="1:43" x14ac:dyDescent="0.15">
      <c r="A610" s="2" t="s">
        <v>42</v>
      </c>
      <c r="B610" s="22">
        <v>2010</v>
      </c>
      <c r="C610" s="2" t="s">
        <v>22</v>
      </c>
      <c r="D610" s="2" t="s">
        <v>1261</v>
      </c>
      <c r="E610" s="2">
        <v>3</v>
      </c>
      <c r="F610" s="2">
        <v>0</v>
      </c>
      <c r="G610" s="73" t="s">
        <v>294</v>
      </c>
      <c r="H610" s="3" t="s">
        <v>296</v>
      </c>
      <c r="I610" s="3" t="s">
        <v>20</v>
      </c>
      <c r="J610" s="2" t="str">
        <f t="shared" si="826"/>
        <v>-/-/-/-/-</v>
      </c>
      <c r="K610" s="2" t="str">
        <f t="shared" si="827"/>
        <v>-/-/-/-/-</v>
      </c>
      <c r="L610" s="12"/>
      <c r="M610" s="2">
        <v>2016</v>
      </c>
      <c r="N610" s="2" t="str">
        <f t="shared" si="821"/>
        <v>-/-/-/92</v>
      </c>
      <c r="O610" s="2" t="s">
        <v>294</v>
      </c>
      <c r="P610" s="2" t="s">
        <v>279</v>
      </c>
      <c r="S610" s="6">
        <f t="shared" si="822"/>
        <v>0</v>
      </c>
      <c r="T610" s="7">
        <f t="shared" si="823"/>
        <v>0</v>
      </c>
      <c r="U610" t="s">
        <v>243</v>
      </c>
      <c r="AA610" t="s">
        <v>243</v>
      </c>
      <c r="AD610" s="5">
        <v>92</v>
      </c>
      <c r="AI610">
        <f>VLOOKUP(C610,Koordinaten!$A:$C,2,FALSE)</f>
        <v>12.4853384</v>
      </c>
      <c r="AJ610">
        <f>VLOOKUP(C610,Koordinaten!$A:$C,3,FALSE)</f>
        <v>41.894801999999999</v>
      </c>
      <c r="AK610">
        <f>IF(ISBLANK($D610),VLOOKUP(C610,Koordinaten!$A:$C,2,FALSE),VLOOKUP($D610,Koordinaten!$F:$H,2,FALSE))</f>
        <v>10.9924122</v>
      </c>
      <c r="AL610">
        <f>IF(ISBLANK($D610),VLOOKUP(C610,Koordinaten!$A:$C,3,FALSE),VLOOKUP($D610,Koordinaten!$F:$H,3,FALSE))</f>
        <v>45.438495799999998</v>
      </c>
      <c r="AM610" t="str">
        <f t="shared" si="824"/>
        <v>41,894802;12,4853384</v>
      </c>
      <c r="AN610" t="str">
        <f t="shared" si="825"/>
        <v>45,4384958;10,9924122</v>
      </c>
      <c r="AO610">
        <f t="shared" si="828"/>
        <v>9999</v>
      </c>
      <c r="AP610" s="50">
        <v>44066</v>
      </c>
      <c r="AQ610">
        <v>8</v>
      </c>
    </row>
    <row r="611" spans="1:43" x14ac:dyDescent="0.15">
      <c r="A611" s="2" t="s">
        <v>37</v>
      </c>
      <c r="B611" s="22">
        <v>2014</v>
      </c>
      <c r="C611" s="2" t="s">
        <v>22</v>
      </c>
      <c r="D611" s="2" t="s">
        <v>1261</v>
      </c>
      <c r="E611" s="2">
        <v>1</v>
      </c>
      <c r="F611" s="2"/>
      <c r="G611" s="73" t="s">
        <v>297</v>
      </c>
      <c r="H611" s="3" t="s">
        <v>298</v>
      </c>
      <c r="I611" s="3" t="s">
        <v>286</v>
      </c>
      <c r="J611" s="2" t="str">
        <f t="shared" si="826"/>
        <v>-/-/-/-/-</v>
      </c>
      <c r="K611" s="2" t="str">
        <f t="shared" si="827"/>
        <v>-/-/-/-/-</v>
      </c>
      <c r="L611" s="12"/>
      <c r="M611" s="2">
        <v>2016</v>
      </c>
      <c r="N611" s="2" t="str">
        <f t="shared" si="821"/>
        <v>-/-/-/-</v>
      </c>
      <c r="O611" s="2" t="s">
        <v>297</v>
      </c>
      <c r="P611" s="2" t="s">
        <v>279</v>
      </c>
      <c r="S611" s="6">
        <f t="shared" si="822"/>
        <v>0</v>
      </c>
      <c r="T611" s="7">
        <f t="shared" si="823"/>
        <v>0</v>
      </c>
      <c r="U611" t="s">
        <v>243</v>
      </c>
      <c r="AA611" t="s">
        <v>243</v>
      </c>
      <c r="AD611" s="2"/>
      <c r="AI611">
        <f>VLOOKUP(C611,Koordinaten!$A:$C,2,FALSE)</f>
        <v>12.4853384</v>
      </c>
      <c r="AJ611">
        <f>VLOOKUP(C611,Koordinaten!$A:$C,3,FALSE)</f>
        <v>41.894801999999999</v>
      </c>
      <c r="AK611">
        <f>IF(ISBLANK($D611),VLOOKUP(C611,Koordinaten!$A:$C,2,FALSE),VLOOKUP($D611,Koordinaten!$F:$H,2,FALSE))</f>
        <v>10.9924122</v>
      </c>
      <c r="AL611">
        <f>IF(ISBLANK($D611),VLOOKUP(C611,Koordinaten!$A:$C,3,FALSE),VLOOKUP($D611,Koordinaten!$F:$H,3,FALSE))</f>
        <v>45.438495799999998</v>
      </c>
      <c r="AM611" t="str">
        <f t="shared" si="824"/>
        <v>41,894802;12,4853384</v>
      </c>
      <c r="AN611" t="str">
        <f t="shared" si="825"/>
        <v>45,4384958;10,9924122</v>
      </c>
      <c r="AO611">
        <f t="shared" si="828"/>
        <v>9999</v>
      </c>
    </row>
    <row r="612" spans="1:43" x14ac:dyDescent="0.15">
      <c r="A612" s="2" t="s">
        <v>30</v>
      </c>
      <c r="B612" s="2">
        <v>2014</v>
      </c>
      <c r="C612" s="2" t="s">
        <v>22</v>
      </c>
      <c r="D612" s="2" t="s">
        <v>1261</v>
      </c>
      <c r="E612" s="2">
        <v>3</v>
      </c>
      <c r="F612" s="2"/>
      <c r="G612" s="73" t="s">
        <v>297</v>
      </c>
      <c r="H612" s="3" t="s">
        <v>299</v>
      </c>
      <c r="I612" s="3" t="s">
        <v>286</v>
      </c>
      <c r="J612" s="2" t="str">
        <f t="shared" si="826"/>
        <v>-/-/-/-/-</v>
      </c>
      <c r="K612" s="2" t="str">
        <f t="shared" si="827"/>
        <v>-/-/-/-/-</v>
      </c>
      <c r="L612" s="12"/>
      <c r="M612" s="2">
        <v>2016</v>
      </c>
      <c r="N612" s="2" t="str">
        <f t="shared" si="821"/>
        <v>-/-/-/-</v>
      </c>
      <c r="O612" s="2" t="s">
        <v>297</v>
      </c>
      <c r="P612" s="2" t="s">
        <v>279</v>
      </c>
      <c r="S612" s="6">
        <f t="shared" si="822"/>
        <v>0</v>
      </c>
      <c r="T612" s="7">
        <f t="shared" si="823"/>
        <v>0</v>
      </c>
      <c r="U612" t="s">
        <v>243</v>
      </c>
      <c r="AA612" t="s">
        <v>243</v>
      </c>
      <c r="AD612" s="5"/>
      <c r="AI612">
        <f>VLOOKUP(C612,Koordinaten!$A:$C,2,FALSE)</f>
        <v>12.4853384</v>
      </c>
      <c r="AJ612">
        <f>VLOOKUP(C612,Koordinaten!$A:$C,3,FALSE)</f>
        <v>41.894801999999999</v>
      </c>
      <c r="AK612">
        <f>IF(ISBLANK($D612),VLOOKUP(C612,Koordinaten!$A:$C,2,FALSE),VLOOKUP($D612,Koordinaten!$F:$H,2,FALSE))</f>
        <v>10.9924122</v>
      </c>
      <c r="AL612">
        <f>IF(ISBLANK($D612),VLOOKUP(C612,Koordinaten!$A:$C,3,FALSE),VLOOKUP($D612,Koordinaten!$F:$H,3,FALSE))</f>
        <v>45.438495799999998</v>
      </c>
      <c r="AM612" t="str">
        <f t="shared" si="824"/>
        <v>41,894802;12,4853384</v>
      </c>
      <c r="AN612" t="str">
        <f t="shared" si="825"/>
        <v>45,4384958;10,9924122</v>
      </c>
      <c r="AO612">
        <f t="shared" si="828"/>
        <v>9999</v>
      </c>
    </row>
    <row r="613" spans="1:43" ht="14" x14ac:dyDescent="0.15">
      <c r="A613" s="2" t="s">
        <v>30</v>
      </c>
      <c r="B613" s="22">
        <v>2014</v>
      </c>
      <c r="C613" s="2" t="s">
        <v>22</v>
      </c>
      <c r="D613" s="2" t="s">
        <v>1261</v>
      </c>
      <c r="E613" s="2">
        <v>3</v>
      </c>
      <c r="F613" s="2">
        <v>2</v>
      </c>
      <c r="G613" s="3" t="s">
        <v>300</v>
      </c>
      <c r="H613" s="3" t="s">
        <v>301</v>
      </c>
      <c r="I613" s="3" t="s">
        <v>286</v>
      </c>
      <c r="J613" s="2" t="str">
        <f t="shared" si="826"/>
        <v>2017/-/2020/-/-</v>
      </c>
      <c r="K613" s="2" t="str">
        <f t="shared" si="827"/>
        <v>2024/-/2027/-/-</v>
      </c>
      <c r="L613" s="12"/>
      <c r="M613" s="2">
        <v>2016</v>
      </c>
      <c r="N613" s="2" t="str">
        <f t="shared" si="821"/>
        <v>92/-/91/CT90,9</v>
      </c>
      <c r="O613" s="2" t="s">
        <v>300</v>
      </c>
      <c r="P613" s="2" t="s">
        <v>279</v>
      </c>
      <c r="S613" s="6">
        <f t="shared" si="822"/>
        <v>0</v>
      </c>
      <c r="T613" s="7">
        <f t="shared" si="823"/>
        <v>0</v>
      </c>
      <c r="U613">
        <v>92</v>
      </c>
      <c r="V613">
        <v>2017</v>
      </c>
      <c r="W613">
        <v>2024</v>
      </c>
      <c r="AA613">
        <v>91</v>
      </c>
      <c r="AB613">
        <v>2020</v>
      </c>
      <c r="AC613">
        <v>2027</v>
      </c>
      <c r="AD613" s="5" t="s">
        <v>1189</v>
      </c>
      <c r="AI613">
        <f>VLOOKUP(C613,Koordinaten!$A:$C,2,FALSE)</f>
        <v>12.4853384</v>
      </c>
      <c r="AJ613">
        <f>VLOOKUP(C613,Koordinaten!$A:$C,3,FALSE)</f>
        <v>41.894801999999999</v>
      </c>
      <c r="AK613">
        <f>IF(ISBLANK($D613),VLOOKUP(C613,Koordinaten!$A:$C,2,FALSE),VLOOKUP($D613,Koordinaten!$F:$H,2,FALSE))</f>
        <v>10.9924122</v>
      </c>
      <c r="AL613">
        <f>IF(ISBLANK($D613),VLOOKUP(C613,Koordinaten!$A:$C,3,FALSE),VLOOKUP($D613,Koordinaten!$F:$H,3,FALSE))</f>
        <v>45.438495799999998</v>
      </c>
      <c r="AM613" t="str">
        <f t="shared" si="824"/>
        <v>41,894802;12,4853384</v>
      </c>
      <c r="AN613" t="str">
        <f t="shared" si="825"/>
        <v>45,4384958;10,9924122</v>
      </c>
      <c r="AO613">
        <f t="shared" si="828"/>
        <v>2024</v>
      </c>
      <c r="AP613" s="50">
        <v>44065</v>
      </c>
      <c r="AQ613">
        <v>3</v>
      </c>
    </row>
    <row r="614" spans="1:43" ht="14" x14ac:dyDescent="0.15">
      <c r="A614" s="5" t="s">
        <v>30</v>
      </c>
      <c r="B614" s="2">
        <v>2015</v>
      </c>
      <c r="C614" s="2" t="s">
        <v>173</v>
      </c>
      <c r="D614" s="2" t="s">
        <v>1265</v>
      </c>
      <c r="E614" s="2">
        <v>6</v>
      </c>
      <c r="F614" s="2"/>
      <c r="G614" s="3" t="s">
        <v>302</v>
      </c>
      <c r="H614" s="3" t="s">
        <v>303</v>
      </c>
      <c r="I614" s="3" t="s">
        <v>169</v>
      </c>
      <c r="J614" s="2" t="str">
        <f t="shared" si="826"/>
        <v>-/-/-/-/-</v>
      </c>
      <c r="K614" s="2" t="str">
        <f t="shared" si="827"/>
        <v>-/-/-/-/-</v>
      </c>
      <c r="L614" s="12"/>
      <c r="M614" s="2">
        <v>2016</v>
      </c>
      <c r="N614" s="2" t="str">
        <f t="shared" si="821"/>
        <v>-/-/-/-</v>
      </c>
      <c r="O614" s="2" t="s">
        <v>304</v>
      </c>
      <c r="P614" s="2" t="s">
        <v>305</v>
      </c>
      <c r="S614" s="6">
        <f t="shared" si="822"/>
        <v>0</v>
      </c>
      <c r="T614" s="7">
        <f t="shared" si="823"/>
        <v>0</v>
      </c>
      <c r="U614" t="s">
        <v>243</v>
      </c>
      <c r="AA614" t="s">
        <v>243</v>
      </c>
      <c r="AD614" s="5"/>
      <c r="AI614">
        <f>VLOOKUP(C614,Koordinaten!$A:$C,2,FALSE)</f>
        <v>16.372504200000002</v>
      </c>
      <c r="AJ614">
        <f>VLOOKUP(C614,Koordinaten!$A:$C,3,FALSE)</f>
        <v>48.208353700000004</v>
      </c>
      <c r="AK614">
        <f>IF(ISBLANK($D614),VLOOKUP(C614,Koordinaten!$A:$C,2,FALSE),VLOOKUP($D614,Koordinaten!$F:$H,2,FALSE))</f>
        <v>16.081600000000002</v>
      </c>
      <c r="AL614">
        <f>IF(ISBLANK($D614),VLOOKUP(C614,Koordinaten!$A:$C,3,FALSE),VLOOKUP($D614,Koordinaten!$F:$H,3,FALSE))</f>
        <v>47.722099999999998</v>
      </c>
      <c r="AM614" t="str">
        <f t="shared" si="824"/>
        <v>48,2083537;16,3725042</v>
      </c>
      <c r="AN614" t="str">
        <f t="shared" si="825"/>
        <v>47,7221;16,0816</v>
      </c>
      <c r="AO614">
        <f t="shared" si="828"/>
        <v>9999</v>
      </c>
    </row>
    <row r="615" spans="1:43" ht="14" x14ac:dyDescent="0.15">
      <c r="A615" s="5" t="s">
        <v>30</v>
      </c>
      <c r="B615" s="2">
        <v>2015</v>
      </c>
      <c r="C615" s="2" t="s">
        <v>173</v>
      </c>
      <c r="D615" s="2" t="s">
        <v>1265</v>
      </c>
      <c r="E615" s="2">
        <v>6</v>
      </c>
      <c r="F615" s="2"/>
      <c r="G615" s="3" t="s">
        <v>302</v>
      </c>
      <c r="H615" s="3" t="s">
        <v>306</v>
      </c>
      <c r="I615" s="3" t="s">
        <v>32</v>
      </c>
      <c r="J615" s="2" t="str">
        <f t="shared" si="826"/>
        <v>-/-/-/-/-</v>
      </c>
      <c r="K615" s="2" t="str">
        <f t="shared" si="827"/>
        <v>-/-/-/-/-</v>
      </c>
      <c r="L615" s="12"/>
      <c r="M615" s="2">
        <v>2016</v>
      </c>
      <c r="N615" s="2" t="str">
        <f t="shared" ref="N615:N678" si="829">CONCATENATE(IF(ISBLANK(U615),"-",U615),"/",IF(ISBLANK(X615),"-",X615),"/",IF(ISBLANK(AA615),"-",AA615),"/",IF(ISBLANK(AD615),"-",AD615))</f>
        <v>-/-/-/-</v>
      </c>
      <c r="O615" s="2" t="s">
        <v>304</v>
      </c>
      <c r="P615" s="2" t="s">
        <v>305</v>
      </c>
      <c r="S615" s="6">
        <f t="shared" si="822"/>
        <v>0</v>
      </c>
      <c r="T615" s="7">
        <f t="shared" si="823"/>
        <v>0</v>
      </c>
      <c r="U615" t="s">
        <v>243</v>
      </c>
      <c r="AA615" t="s">
        <v>243</v>
      </c>
      <c r="AD615" s="5"/>
      <c r="AI615">
        <f>VLOOKUP(C615,Koordinaten!$A:$C,2,FALSE)</f>
        <v>16.372504200000002</v>
      </c>
      <c r="AJ615">
        <f>VLOOKUP(C615,Koordinaten!$A:$C,3,FALSE)</f>
        <v>48.208353700000004</v>
      </c>
      <c r="AK615">
        <f>IF(ISBLANK($D615),VLOOKUP(C615,Koordinaten!$A:$C,2,FALSE),VLOOKUP($D615,Koordinaten!$F:$H,2,FALSE))</f>
        <v>16.081600000000002</v>
      </c>
      <c r="AL615">
        <f>IF(ISBLANK($D615),VLOOKUP(C615,Koordinaten!$A:$C,3,FALSE),VLOOKUP($D615,Koordinaten!$F:$H,3,FALSE))</f>
        <v>47.722099999999998</v>
      </c>
      <c r="AM615" t="str">
        <f t="shared" si="824"/>
        <v>48,2083537;16,3725042</v>
      </c>
      <c r="AN615" t="str">
        <f t="shared" si="825"/>
        <v>47,7221;16,0816</v>
      </c>
      <c r="AO615">
        <f t="shared" si="828"/>
        <v>9999</v>
      </c>
    </row>
    <row r="616" spans="1:43" x14ac:dyDescent="0.15">
      <c r="A616" s="2" t="s">
        <v>37</v>
      </c>
      <c r="B616" s="22">
        <v>2009</v>
      </c>
      <c r="C616" s="2" t="s">
        <v>173</v>
      </c>
      <c r="D616" s="2" t="s">
        <v>1265</v>
      </c>
      <c r="E616" s="2">
        <v>1</v>
      </c>
      <c r="F616" s="2">
        <v>1</v>
      </c>
      <c r="G616" s="3" t="s">
        <v>307</v>
      </c>
      <c r="H616" s="3" t="s">
        <v>308</v>
      </c>
      <c r="I616" s="3" t="s">
        <v>32</v>
      </c>
      <c r="J616" s="2" t="str">
        <f t="shared" si="826"/>
        <v>-/-/-/2018/-</v>
      </c>
      <c r="K616" s="2" t="str">
        <f t="shared" si="827"/>
        <v>-/-/-/2037/-</v>
      </c>
      <c r="L616" s="12"/>
      <c r="M616" s="2">
        <v>2016</v>
      </c>
      <c r="N616" s="2" t="str">
        <f t="shared" si="829"/>
        <v>95/-/-/FS94-96, CT94,8</v>
      </c>
      <c r="O616" s="2" t="s">
        <v>304</v>
      </c>
      <c r="P616" s="2" t="s">
        <v>305</v>
      </c>
      <c r="S616" s="6">
        <f t="shared" si="822"/>
        <v>0</v>
      </c>
      <c r="T616" s="7">
        <f t="shared" si="823"/>
        <v>0</v>
      </c>
      <c r="U616">
        <v>95</v>
      </c>
      <c r="AA616" t="s">
        <v>243</v>
      </c>
      <c r="AD616" s="2" t="s">
        <v>1046</v>
      </c>
      <c r="AE616">
        <v>2018</v>
      </c>
      <c r="AF616">
        <v>2037</v>
      </c>
      <c r="AI616">
        <f>VLOOKUP(C616,Koordinaten!$A:$C,2,FALSE)</f>
        <v>16.372504200000002</v>
      </c>
      <c r="AJ616">
        <f>VLOOKUP(C616,Koordinaten!$A:$C,3,FALSE)</f>
        <v>48.208353700000004</v>
      </c>
      <c r="AK616">
        <f>IF(ISBLANK($D616),VLOOKUP(C616,Koordinaten!$A:$C,2,FALSE),VLOOKUP($D616,Koordinaten!$F:$H,2,FALSE))</f>
        <v>16.081600000000002</v>
      </c>
      <c r="AL616">
        <f>IF(ISBLANK($D616),VLOOKUP(C616,Koordinaten!$A:$C,3,FALSE),VLOOKUP($D616,Koordinaten!$F:$H,3,FALSE))</f>
        <v>47.722099999999998</v>
      </c>
      <c r="AM616" t="str">
        <f t="shared" si="824"/>
        <v>48,2083537;16,3725042</v>
      </c>
      <c r="AN616" t="str">
        <f t="shared" si="825"/>
        <v>47,7221;16,0816</v>
      </c>
      <c r="AO616">
        <f t="shared" si="828"/>
        <v>2037</v>
      </c>
      <c r="AP616" s="50">
        <v>44107</v>
      </c>
      <c r="AQ616" t="s">
        <v>1437</v>
      </c>
    </row>
    <row r="617" spans="1:43" x14ac:dyDescent="0.15">
      <c r="A617" s="2" t="s">
        <v>37</v>
      </c>
      <c r="B617" s="22">
        <v>2009</v>
      </c>
      <c r="C617" s="2" t="s">
        <v>173</v>
      </c>
      <c r="D617" s="2" t="s">
        <v>1265</v>
      </c>
      <c r="E617" s="2">
        <v>1</v>
      </c>
      <c r="F617" s="2">
        <v>1</v>
      </c>
      <c r="G617" s="3" t="s">
        <v>307</v>
      </c>
      <c r="H617" s="3" t="s">
        <v>309</v>
      </c>
      <c r="I617" s="3" t="s">
        <v>32</v>
      </c>
      <c r="J617" s="2" t="str">
        <f t="shared" si="826"/>
        <v>-/-/-/2009/-</v>
      </c>
      <c r="K617" s="2" t="str">
        <f t="shared" si="827"/>
        <v>-/-/-/2030/-</v>
      </c>
      <c r="L617" s="12"/>
      <c r="M617" s="2">
        <v>2016</v>
      </c>
      <c r="N617" s="2" t="str">
        <f t="shared" si="829"/>
        <v>-/-/-/FS93-95, CT92,4</v>
      </c>
      <c r="O617" s="2" t="s">
        <v>304</v>
      </c>
      <c r="P617" s="2" t="s">
        <v>305</v>
      </c>
      <c r="S617" s="6">
        <f t="shared" si="822"/>
        <v>0</v>
      </c>
      <c r="T617" s="7">
        <f t="shared" si="823"/>
        <v>0</v>
      </c>
      <c r="U617" t="s">
        <v>243</v>
      </c>
      <c r="AA617" t="s">
        <v>243</v>
      </c>
      <c r="AD617" s="2" t="s">
        <v>1212</v>
      </c>
      <c r="AE617">
        <v>2009</v>
      </c>
      <c r="AF617">
        <v>2030</v>
      </c>
      <c r="AI617">
        <f>VLOOKUP(C617,Koordinaten!$A:$C,2,FALSE)</f>
        <v>16.372504200000002</v>
      </c>
      <c r="AJ617">
        <f>VLOOKUP(C617,Koordinaten!$A:$C,3,FALSE)</f>
        <v>48.208353700000004</v>
      </c>
      <c r="AK617">
        <f>IF(ISBLANK($D617),VLOOKUP(C617,Koordinaten!$A:$C,2,FALSE),VLOOKUP($D617,Koordinaten!$F:$H,2,FALSE))</f>
        <v>16.081600000000002</v>
      </c>
      <c r="AL617">
        <f>IF(ISBLANK($D617),VLOOKUP(C617,Koordinaten!$A:$C,3,FALSE),VLOOKUP($D617,Koordinaten!$F:$H,3,FALSE))</f>
        <v>47.722099999999998</v>
      </c>
      <c r="AM617" t="str">
        <f t="shared" si="824"/>
        <v>48,2083537;16,3725042</v>
      </c>
      <c r="AN617" t="str">
        <f t="shared" si="825"/>
        <v>47,7221;16,0816</v>
      </c>
      <c r="AO617">
        <f t="shared" si="828"/>
        <v>2030</v>
      </c>
      <c r="AP617" s="50">
        <v>44107</v>
      </c>
      <c r="AQ617" t="s">
        <v>1437</v>
      </c>
    </row>
    <row r="618" spans="1:43" ht="28" x14ac:dyDescent="0.15">
      <c r="A618" s="2" t="s">
        <v>30</v>
      </c>
      <c r="B618" s="22">
        <v>2012</v>
      </c>
      <c r="C618" s="2" t="s">
        <v>173</v>
      </c>
      <c r="D618" s="2" t="s">
        <v>1265</v>
      </c>
      <c r="E618" s="2">
        <v>2</v>
      </c>
      <c r="F618" s="2">
        <v>2</v>
      </c>
      <c r="G618" s="3" t="s">
        <v>307</v>
      </c>
      <c r="H618" s="3" t="s">
        <v>310</v>
      </c>
      <c r="I618" s="3" t="s">
        <v>32</v>
      </c>
      <c r="J618" s="2" t="str">
        <f t="shared" si="826"/>
        <v>2014/2014/-/-/-</v>
      </c>
      <c r="K618" s="2" t="str">
        <f t="shared" si="827"/>
        <v>2020/2017/-/-/-</v>
      </c>
      <c r="L618" s="12"/>
      <c r="M618" s="2">
        <v>2016</v>
      </c>
      <c r="N618" s="2" t="str">
        <f t="shared" si="829"/>
        <v>93/89/92/FS93-95, CT92,2</v>
      </c>
      <c r="O618" s="2" t="s">
        <v>304</v>
      </c>
      <c r="P618" s="2" t="s">
        <v>305</v>
      </c>
      <c r="S618" s="6">
        <f t="shared" si="822"/>
        <v>0</v>
      </c>
      <c r="T618" s="7">
        <f t="shared" si="823"/>
        <v>0</v>
      </c>
      <c r="U618">
        <v>93</v>
      </c>
      <c r="V618">
        <v>2014</v>
      </c>
      <c r="W618">
        <v>2020</v>
      </c>
      <c r="X618">
        <v>89</v>
      </c>
      <c r="Y618">
        <v>2014</v>
      </c>
      <c r="Z618">
        <v>2017</v>
      </c>
      <c r="AA618">
        <v>92</v>
      </c>
      <c r="AD618" s="5" t="s">
        <v>1243</v>
      </c>
      <c r="AI618">
        <f>VLOOKUP(C618,Koordinaten!$A:$C,2,FALSE)</f>
        <v>16.372504200000002</v>
      </c>
      <c r="AJ618">
        <f>VLOOKUP(C618,Koordinaten!$A:$C,3,FALSE)</f>
        <v>48.208353700000004</v>
      </c>
      <c r="AK618">
        <f>IF(ISBLANK($D618),VLOOKUP(C618,Koordinaten!$A:$C,2,FALSE),VLOOKUP($D618,Koordinaten!$F:$H,2,FALSE))</f>
        <v>16.081600000000002</v>
      </c>
      <c r="AL618">
        <f>IF(ISBLANK($D618),VLOOKUP(C618,Koordinaten!$A:$C,3,FALSE),VLOOKUP($D618,Koordinaten!$F:$H,3,FALSE))</f>
        <v>47.722099999999998</v>
      </c>
      <c r="AM618" t="str">
        <f t="shared" si="824"/>
        <v>48,2083537;16,3725042</v>
      </c>
      <c r="AN618" t="str">
        <f t="shared" si="825"/>
        <v>47,7221;16,0816</v>
      </c>
      <c r="AO618">
        <f t="shared" si="828"/>
        <v>2017</v>
      </c>
      <c r="AP618" s="50">
        <v>44065</v>
      </c>
      <c r="AQ618">
        <v>7</v>
      </c>
    </row>
    <row r="619" spans="1:43" ht="14" x14ac:dyDescent="0.15">
      <c r="A619" s="5" t="s">
        <v>42</v>
      </c>
      <c r="B619" s="2">
        <v>2009</v>
      </c>
      <c r="C619" s="2" t="s">
        <v>173</v>
      </c>
      <c r="D619" s="2" t="s">
        <v>1265</v>
      </c>
      <c r="E619" s="2">
        <v>3</v>
      </c>
      <c r="F619" s="2"/>
      <c r="G619" s="3" t="s">
        <v>311</v>
      </c>
      <c r="H619" s="3" t="s">
        <v>312</v>
      </c>
      <c r="I619" s="3" t="s">
        <v>20</v>
      </c>
      <c r="J619" s="2" t="str">
        <f t="shared" si="826"/>
        <v>-/-/-/-/-</v>
      </c>
      <c r="K619" s="2" t="str">
        <f t="shared" si="827"/>
        <v>-/-/-/-/-</v>
      </c>
      <c r="L619" s="12"/>
      <c r="M619" s="2">
        <v>2016</v>
      </c>
      <c r="N619" s="2" t="str">
        <f t="shared" si="829"/>
        <v>-/-/-/-</v>
      </c>
      <c r="O619" s="2" t="s">
        <v>304</v>
      </c>
      <c r="P619" s="2" t="s">
        <v>305</v>
      </c>
      <c r="S619" s="6">
        <f t="shared" si="822"/>
        <v>0</v>
      </c>
      <c r="T619" s="7">
        <f t="shared" si="823"/>
        <v>0</v>
      </c>
      <c r="U619" t="s">
        <v>243</v>
      </c>
      <c r="AA619" t="s">
        <v>243</v>
      </c>
      <c r="AD619" s="5"/>
      <c r="AI619">
        <f>VLOOKUP(C619,Koordinaten!$A:$C,2,FALSE)</f>
        <v>16.372504200000002</v>
      </c>
      <c r="AJ619">
        <f>VLOOKUP(C619,Koordinaten!$A:$C,3,FALSE)</f>
        <v>48.208353700000004</v>
      </c>
      <c r="AK619">
        <f>IF(ISBLANK($D619),VLOOKUP(C619,Koordinaten!$A:$C,2,FALSE),VLOOKUP($D619,Koordinaten!$F:$H,2,FALSE))</f>
        <v>16.081600000000002</v>
      </c>
      <c r="AL619">
        <f>IF(ISBLANK($D619),VLOOKUP(C619,Koordinaten!$A:$C,3,FALSE),VLOOKUP($D619,Koordinaten!$F:$H,3,FALSE))</f>
        <v>47.722099999999998</v>
      </c>
      <c r="AM619" t="str">
        <f t="shared" si="824"/>
        <v>48,2083537;16,3725042</v>
      </c>
      <c r="AN619" t="str">
        <f t="shared" si="825"/>
        <v>47,7221;16,0816</v>
      </c>
      <c r="AO619">
        <f t="shared" si="828"/>
        <v>9999</v>
      </c>
    </row>
    <row r="620" spans="1:43" x14ac:dyDescent="0.15">
      <c r="A620" s="2" t="s">
        <v>30</v>
      </c>
      <c r="B620" s="22">
        <v>2013</v>
      </c>
      <c r="C620" s="2" t="s">
        <v>173</v>
      </c>
      <c r="D620" s="2" t="s">
        <v>1265</v>
      </c>
      <c r="E620" s="2">
        <v>1</v>
      </c>
      <c r="F620" s="2"/>
      <c r="G620" s="3" t="s">
        <v>313</v>
      </c>
      <c r="H620" s="3" t="s">
        <v>314</v>
      </c>
      <c r="I620" s="3" t="s">
        <v>32</v>
      </c>
      <c r="J620" s="2" t="str">
        <f t="shared" si="826"/>
        <v>-/-/2015/-/-</v>
      </c>
      <c r="K620" s="2" t="str">
        <f t="shared" si="827"/>
        <v>-/-/2023/-/-</v>
      </c>
      <c r="L620" s="12"/>
      <c r="M620" s="2">
        <v>2016</v>
      </c>
      <c r="N620" s="2" t="str">
        <f t="shared" si="829"/>
        <v>-/-/90+?/-</v>
      </c>
      <c r="O620" s="2" t="s">
        <v>313</v>
      </c>
      <c r="P620" s="2" t="s">
        <v>305</v>
      </c>
      <c r="S620" s="6">
        <f t="shared" si="822"/>
        <v>0</v>
      </c>
      <c r="T620" s="7">
        <f t="shared" si="823"/>
        <v>0</v>
      </c>
      <c r="U620" t="s">
        <v>243</v>
      </c>
      <c r="AA620" t="s">
        <v>1126</v>
      </c>
      <c r="AB620">
        <v>2015</v>
      </c>
      <c r="AC620">
        <v>2023</v>
      </c>
      <c r="AD620" s="5"/>
      <c r="AI620">
        <f>VLOOKUP(C620,Koordinaten!$A:$C,2,FALSE)</f>
        <v>16.372504200000002</v>
      </c>
      <c r="AJ620">
        <f>VLOOKUP(C620,Koordinaten!$A:$C,3,FALSE)</f>
        <v>48.208353700000004</v>
      </c>
      <c r="AK620">
        <f>IF(ISBLANK($D620),VLOOKUP(C620,Koordinaten!$A:$C,2,FALSE),VLOOKUP($D620,Koordinaten!$F:$H,2,FALSE))</f>
        <v>16.081600000000002</v>
      </c>
      <c r="AL620">
        <f>IF(ISBLANK($D620),VLOOKUP(C620,Koordinaten!$A:$C,3,FALSE),VLOOKUP($D620,Koordinaten!$F:$H,3,FALSE))</f>
        <v>47.722099999999998</v>
      </c>
      <c r="AM620" t="str">
        <f t="shared" si="824"/>
        <v>48,2083537;16,3725042</v>
      </c>
      <c r="AN620" t="str">
        <f t="shared" si="825"/>
        <v>47,7221;16,0816</v>
      </c>
      <c r="AO620">
        <f t="shared" si="828"/>
        <v>2023</v>
      </c>
    </row>
    <row r="621" spans="1:43" x14ac:dyDescent="0.15">
      <c r="A621" s="2" t="s">
        <v>30</v>
      </c>
      <c r="B621" s="22">
        <v>2012</v>
      </c>
      <c r="C621" s="2" t="s">
        <v>173</v>
      </c>
      <c r="D621" s="2" t="s">
        <v>1265</v>
      </c>
      <c r="E621" s="2">
        <v>3</v>
      </c>
      <c r="F621" s="2"/>
      <c r="G621" s="3" t="s">
        <v>313</v>
      </c>
      <c r="H621" s="3" t="s">
        <v>315</v>
      </c>
      <c r="I621" s="3" t="s">
        <v>169</v>
      </c>
      <c r="J621" s="2" t="str">
        <f t="shared" si="826"/>
        <v>-/-/-/-/-</v>
      </c>
      <c r="K621" s="2" t="str">
        <f t="shared" si="827"/>
        <v>-/-/-/-/-</v>
      </c>
      <c r="L621" s="12"/>
      <c r="M621" s="2">
        <v>2016</v>
      </c>
      <c r="N621" s="2" t="str">
        <f t="shared" si="829"/>
        <v>-/-/-/CT91,5</v>
      </c>
      <c r="O621" s="2" t="s">
        <v>313</v>
      </c>
      <c r="P621" s="2" t="s">
        <v>305</v>
      </c>
      <c r="S621" s="6">
        <f t="shared" si="822"/>
        <v>0</v>
      </c>
      <c r="T621" s="7">
        <f t="shared" si="823"/>
        <v>0</v>
      </c>
      <c r="U621" t="s">
        <v>243</v>
      </c>
      <c r="AA621" t="s">
        <v>243</v>
      </c>
      <c r="AD621" s="2" t="s">
        <v>1009</v>
      </c>
      <c r="AI621">
        <f>VLOOKUP(C621,Koordinaten!$A:$C,2,FALSE)</f>
        <v>16.372504200000002</v>
      </c>
      <c r="AJ621">
        <f>VLOOKUP(C621,Koordinaten!$A:$C,3,FALSE)</f>
        <v>48.208353700000004</v>
      </c>
      <c r="AK621">
        <f>IF(ISBLANK($D621),VLOOKUP(C621,Koordinaten!$A:$C,2,FALSE),VLOOKUP($D621,Koordinaten!$F:$H,2,FALSE))</f>
        <v>16.081600000000002</v>
      </c>
      <c r="AL621">
        <f>IF(ISBLANK($D621),VLOOKUP(C621,Koordinaten!$A:$C,3,FALSE),VLOOKUP($D621,Koordinaten!$F:$H,3,FALSE))</f>
        <v>47.722099999999998</v>
      </c>
      <c r="AM621" t="str">
        <f t="shared" si="824"/>
        <v>48,2083537;16,3725042</v>
      </c>
      <c r="AN621" t="str">
        <f t="shared" si="825"/>
        <v>47,7221;16,0816</v>
      </c>
      <c r="AO621">
        <f t="shared" si="828"/>
        <v>9999</v>
      </c>
    </row>
    <row r="622" spans="1:43" x14ac:dyDescent="0.15">
      <c r="A622" s="2" t="s">
        <v>30</v>
      </c>
      <c r="B622" s="22">
        <v>2012</v>
      </c>
      <c r="C622" s="2" t="s">
        <v>173</v>
      </c>
      <c r="D622" s="2" t="s">
        <v>1265</v>
      </c>
      <c r="E622" s="2">
        <v>3</v>
      </c>
      <c r="F622" s="2"/>
      <c r="G622" s="3" t="s">
        <v>313</v>
      </c>
      <c r="H622" s="3" t="s">
        <v>316</v>
      </c>
      <c r="I622" s="3" t="s">
        <v>32</v>
      </c>
      <c r="J622" s="2" t="str">
        <f t="shared" si="826"/>
        <v>-/-/-/-/-</v>
      </c>
      <c r="K622" s="2" t="str">
        <f t="shared" si="827"/>
        <v>-/-/-/-/-</v>
      </c>
      <c r="L622" s="12"/>
      <c r="M622" s="2">
        <v>2016</v>
      </c>
      <c r="N622" s="2" t="str">
        <f t="shared" si="829"/>
        <v>-/-/-/-</v>
      </c>
      <c r="O622" s="2" t="s">
        <v>313</v>
      </c>
      <c r="P622" s="2" t="s">
        <v>305</v>
      </c>
      <c r="S622" s="6">
        <f t="shared" si="822"/>
        <v>0</v>
      </c>
      <c r="T622" s="7">
        <f t="shared" si="823"/>
        <v>0</v>
      </c>
      <c r="U622" t="s">
        <v>243</v>
      </c>
      <c r="AA622" t="s">
        <v>243</v>
      </c>
      <c r="AD622" s="2"/>
      <c r="AI622">
        <f>VLOOKUP(C622,Koordinaten!$A:$C,2,FALSE)</f>
        <v>16.372504200000002</v>
      </c>
      <c r="AJ622">
        <f>VLOOKUP(C622,Koordinaten!$A:$C,3,FALSE)</f>
        <v>48.208353700000004</v>
      </c>
      <c r="AK622">
        <f>IF(ISBLANK($D622),VLOOKUP(C622,Koordinaten!$A:$C,2,FALSE),VLOOKUP($D622,Koordinaten!$F:$H,2,FALSE))</f>
        <v>16.081600000000002</v>
      </c>
      <c r="AL622">
        <f>IF(ISBLANK($D622),VLOOKUP(C622,Koordinaten!$A:$C,3,FALSE),VLOOKUP($D622,Koordinaten!$F:$H,3,FALSE))</f>
        <v>47.722099999999998</v>
      </c>
      <c r="AM622" t="str">
        <f t="shared" si="824"/>
        <v>48,2083537;16,3725042</v>
      </c>
      <c r="AN622" t="str">
        <f t="shared" si="825"/>
        <v>47,7221;16,0816</v>
      </c>
      <c r="AO622">
        <f t="shared" si="828"/>
        <v>9999</v>
      </c>
    </row>
    <row r="623" spans="1:43" x14ac:dyDescent="0.15">
      <c r="A623" s="2" t="s">
        <v>30</v>
      </c>
      <c r="B623" s="22">
        <v>2015</v>
      </c>
      <c r="C623" s="2" t="s">
        <v>173</v>
      </c>
      <c r="D623" s="2" t="s">
        <v>1265</v>
      </c>
      <c r="E623" s="2">
        <v>3</v>
      </c>
      <c r="F623" s="2">
        <v>3</v>
      </c>
      <c r="G623" s="3" t="s">
        <v>313</v>
      </c>
      <c r="H623" s="3" t="s">
        <v>317</v>
      </c>
      <c r="I623" s="3" t="s">
        <v>169</v>
      </c>
      <c r="J623" s="2" t="str">
        <f t="shared" si="826"/>
        <v>-/-/-/-/-</v>
      </c>
      <c r="K623" s="2" t="str">
        <f t="shared" si="827"/>
        <v>-/-/-/-/-</v>
      </c>
      <c r="L623" s="12"/>
      <c r="M623" s="2">
        <v>2016</v>
      </c>
      <c r="N623" s="2" t="str">
        <f t="shared" si="829"/>
        <v>-/-/-/-</v>
      </c>
      <c r="O623" s="2" t="s">
        <v>313</v>
      </c>
      <c r="P623" s="2" t="s">
        <v>305</v>
      </c>
      <c r="S623" s="6">
        <f t="shared" si="822"/>
        <v>0</v>
      </c>
      <c r="T623" s="7">
        <f t="shared" si="823"/>
        <v>0</v>
      </c>
      <c r="U623" t="s">
        <v>243</v>
      </c>
      <c r="AA623" t="s">
        <v>243</v>
      </c>
      <c r="AD623" s="5"/>
      <c r="AI623">
        <f>VLOOKUP(C623,Koordinaten!$A:$C,2,FALSE)</f>
        <v>16.372504200000002</v>
      </c>
      <c r="AJ623">
        <f>VLOOKUP(C623,Koordinaten!$A:$C,3,FALSE)</f>
        <v>48.208353700000004</v>
      </c>
      <c r="AK623">
        <f>IF(ISBLANK($D623),VLOOKUP(C623,Koordinaten!$A:$C,2,FALSE),VLOOKUP($D623,Koordinaten!$F:$H,2,FALSE))</f>
        <v>16.081600000000002</v>
      </c>
      <c r="AL623">
        <f>IF(ISBLANK($D623),VLOOKUP(C623,Koordinaten!$A:$C,3,FALSE),VLOOKUP($D623,Koordinaten!$F:$H,3,FALSE))</f>
        <v>47.722099999999998</v>
      </c>
      <c r="AM623" t="str">
        <f t="shared" si="824"/>
        <v>48,2083537;16,3725042</v>
      </c>
      <c r="AN623" t="str">
        <f t="shared" si="825"/>
        <v>47,7221;16,0816</v>
      </c>
      <c r="AO623">
        <f t="shared" si="828"/>
        <v>9999</v>
      </c>
      <c r="AP623" s="50">
        <v>44065</v>
      </c>
      <c r="AQ623">
        <v>3</v>
      </c>
    </row>
    <row r="624" spans="1:43" x14ac:dyDescent="0.15">
      <c r="A624" s="2" t="s">
        <v>30</v>
      </c>
      <c r="B624" s="22">
        <v>2015</v>
      </c>
      <c r="C624" s="2" t="s">
        <v>173</v>
      </c>
      <c r="D624" s="2" t="s">
        <v>1265</v>
      </c>
      <c r="E624" s="2">
        <v>2</v>
      </c>
      <c r="F624" s="2">
        <v>2</v>
      </c>
      <c r="G624" s="3" t="s">
        <v>313</v>
      </c>
      <c r="H624" s="3" t="s">
        <v>318</v>
      </c>
      <c r="I624" s="3" t="s">
        <v>169</v>
      </c>
      <c r="J624" s="2" t="str">
        <f t="shared" si="826"/>
        <v>-/-/-/-/-</v>
      </c>
      <c r="K624" s="2" t="str">
        <f t="shared" si="827"/>
        <v>-/-/-/-/-</v>
      </c>
      <c r="L624" s="12"/>
      <c r="M624" s="2">
        <v>2016</v>
      </c>
      <c r="N624" s="2" t="str">
        <f t="shared" si="829"/>
        <v>-/-/-/-</v>
      </c>
      <c r="O624" s="2" t="s">
        <v>313</v>
      </c>
      <c r="P624" s="2" t="s">
        <v>305</v>
      </c>
      <c r="S624" s="6">
        <f t="shared" si="822"/>
        <v>0</v>
      </c>
      <c r="T624" s="7">
        <f t="shared" si="823"/>
        <v>0</v>
      </c>
      <c r="U624" t="s">
        <v>243</v>
      </c>
      <c r="AA624" t="s">
        <v>243</v>
      </c>
      <c r="AD624" s="5"/>
      <c r="AI624">
        <f>VLOOKUP(C624,Koordinaten!$A:$C,2,FALSE)</f>
        <v>16.372504200000002</v>
      </c>
      <c r="AJ624">
        <f>VLOOKUP(C624,Koordinaten!$A:$C,3,FALSE)</f>
        <v>48.208353700000004</v>
      </c>
      <c r="AK624">
        <f>IF(ISBLANK($D624),VLOOKUP(C624,Koordinaten!$A:$C,2,FALSE),VLOOKUP($D624,Koordinaten!$F:$H,2,FALSE))</f>
        <v>16.081600000000002</v>
      </c>
      <c r="AL624">
        <f>IF(ISBLANK($D624),VLOOKUP(C624,Koordinaten!$A:$C,3,FALSE),VLOOKUP($D624,Koordinaten!$F:$H,3,FALSE))</f>
        <v>47.722099999999998</v>
      </c>
      <c r="AM624" t="str">
        <f t="shared" si="824"/>
        <v>48,2083537;16,3725042</v>
      </c>
      <c r="AN624" t="str">
        <f t="shared" si="825"/>
        <v>47,7221;16,0816</v>
      </c>
      <c r="AO624">
        <f t="shared" si="828"/>
        <v>9999</v>
      </c>
      <c r="AP624" s="50">
        <v>44065</v>
      </c>
      <c r="AQ624">
        <v>4</v>
      </c>
    </row>
    <row r="625" spans="1:43" ht="14" x14ac:dyDescent="0.15">
      <c r="A625" s="2" t="s">
        <v>30</v>
      </c>
      <c r="B625" s="22">
        <v>2012</v>
      </c>
      <c r="C625" s="2" t="s">
        <v>173</v>
      </c>
      <c r="D625" s="2" t="s">
        <v>1265</v>
      </c>
      <c r="E625" s="2">
        <v>1</v>
      </c>
      <c r="F625" s="2"/>
      <c r="G625" s="3" t="s">
        <v>319</v>
      </c>
      <c r="H625" s="3" t="s">
        <v>320</v>
      </c>
      <c r="I625" s="3" t="s">
        <v>169</v>
      </c>
      <c r="J625" s="2" t="str">
        <f t="shared" si="826"/>
        <v>-/-/-/-/-</v>
      </c>
      <c r="K625" s="2" t="str">
        <f t="shared" si="827"/>
        <v>-/-/-/-/-</v>
      </c>
      <c r="L625" s="12"/>
      <c r="M625" s="2">
        <v>2016</v>
      </c>
      <c r="N625" s="2" t="str">
        <f t="shared" si="829"/>
        <v>-/-/-/FS91</v>
      </c>
      <c r="O625" s="2" t="s">
        <v>319</v>
      </c>
      <c r="P625" s="2" t="s">
        <v>305</v>
      </c>
      <c r="S625" s="6">
        <f t="shared" si="822"/>
        <v>0</v>
      </c>
      <c r="T625" s="7">
        <f t="shared" si="823"/>
        <v>0</v>
      </c>
      <c r="U625" t="s">
        <v>243</v>
      </c>
      <c r="AA625" t="s">
        <v>243</v>
      </c>
      <c r="AD625" s="5" t="s">
        <v>1004</v>
      </c>
      <c r="AI625">
        <f>VLOOKUP(C625,Koordinaten!$A:$C,2,FALSE)</f>
        <v>16.372504200000002</v>
      </c>
      <c r="AJ625">
        <f>VLOOKUP(C625,Koordinaten!$A:$C,3,FALSE)</f>
        <v>48.208353700000004</v>
      </c>
      <c r="AK625">
        <f>IF(ISBLANK($D625),VLOOKUP(C625,Koordinaten!$A:$C,2,FALSE),VLOOKUP($D625,Koordinaten!$F:$H,2,FALSE))</f>
        <v>16.081600000000002</v>
      </c>
      <c r="AL625">
        <f>IF(ISBLANK($D625),VLOOKUP(C625,Koordinaten!$A:$C,3,FALSE),VLOOKUP($D625,Koordinaten!$F:$H,3,FALSE))</f>
        <v>47.722099999999998</v>
      </c>
      <c r="AM625" t="str">
        <f t="shared" si="824"/>
        <v>48,2083537;16,3725042</v>
      </c>
      <c r="AN625" t="str">
        <f t="shared" si="825"/>
        <v>47,7221;16,0816</v>
      </c>
      <c r="AO625">
        <f t="shared" si="828"/>
        <v>9999</v>
      </c>
      <c r="AP625" s="50"/>
    </row>
    <row r="626" spans="1:43" x14ac:dyDescent="0.15">
      <c r="A626" s="2" t="s">
        <v>30</v>
      </c>
      <c r="B626" s="2">
        <v>2012</v>
      </c>
      <c r="C626" s="2" t="s">
        <v>173</v>
      </c>
      <c r="D626" s="2" t="s">
        <v>1265</v>
      </c>
      <c r="E626" s="2">
        <v>1</v>
      </c>
      <c r="F626" s="2"/>
      <c r="G626" s="3" t="s">
        <v>319</v>
      </c>
      <c r="H626" s="3" t="s">
        <v>320</v>
      </c>
      <c r="I626" s="3" t="s">
        <v>41</v>
      </c>
      <c r="J626" s="2" t="str">
        <f t="shared" si="826"/>
        <v>-/-/-/-/-</v>
      </c>
      <c r="K626" s="2" t="str">
        <f t="shared" si="827"/>
        <v>-/-/-/-/-</v>
      </c>
      <c r="L626" s="12"/>
      <c r="M626" s="2">
        <v>2016</v>
      </c>
      <c r="N626" s="2" t="str">
        <f t="shared" si="829"/>
        <v>-/-/-/-</v>
      </c>
      <c r="O626" s="2" t="s">
        <v>319</v>
      </c>
      <c r="P626" s="2" t="s">
        <v>305</v>
      </c>
      <c r="S626" s="6">
        <f t="shared" si="822"/>
        <v>0</v>
      </c>
      <c r="T626" s="7">
        <f t="shared" si="823"/>
        <v>0</v>
      </c>
      <c r="U626" t="s">
        <v>243</v>
      </c>
      <c r="AA626" t="s">
        <v>243</v>
      </c>
      <c r="AD626" s="5"/>
      <c r="AI626">
        <f>VLOOKUP(C626,Koordinaten!$A:$C,2,FALSE)</f>
        <v>16.372504200000002</v>
      </c>
      <c r="AJ626">
        <f>VLOOKUP(C626,Koordinaten!$A:$C,3,FALSE)</f>
        <v>48.208353700000004</v>
      </c>
      <c r="AK626">
        <f>IF(ISBLANK($D626),VLOOKUP(C626,Koordinaten!$A:$C,2,FALSE),VLOOKUP($D626,Koordinaten!$F:$H,2,FALSE))</f>
        <v>16.081600000000002</v>
      </c>
      <c r="AL626">
        <f>IF(ISBLANK($D626),VLOOKUP(C626,Koordinaten!$A:$C,3,FALSE),VLOOKUP($D626,Koordinaten!$F:$H,3,FALSE))</f>
        <v>47.722099999999998</v>
      </c>
      <c r="AM626" t="str">
        <f t="shared" si="824"/>
        <v>48,2083537;16,3725042</v>
      </c>
      <c r="AN626" t="str">
        <f t="shared" si="825"/>
        <v>47,7221;16,0816</v>
      </c>
      <c r="AO626">
        <f t="shared" si="828"/>
        <v>9999</v>
      </c>
    </row>
    <row r="627" spans="1:43" ht="14" x14ac:dyDescent="0.15">
      <c r="A627" s="5" t="s">
        <v>34</v>
      </c>
      <c r="B627" s="2">
        <v>2014</v>
      </c>
      <c r="C627" s="2" t="s">
        <v>99</v>
      </c>
      <c r="D627" s="2"/>
      <c r="E627" s="2">
        <v>1</v>
      </c>
      <c r="F627" s="2"/>
      <c r="G627" s="3" t="s">
        <v>321</v>
      </c>
      <c r="H627" s="3" t="s">
        <v>250</v>
      </c>
      <c r="I627" s="3" t="s">
        <v>322</v>
      </c>
      <c r="J627" s="2" t="str">
        <f t="shared" si="826"/>
        <v>-/-/-/-/-</v>
      </c>
      <c r="K627" s="2" t="str">
        <f t="shared" si="827"/>
        <v>-/-/-/-/-</v>
      </c>
      <c r="L627" s="12"/>
      <c r="M627" s="2">
        <v>2016</v>
      </c>
      <c r="N627" s="2" t="str">
        <f t="shared" si="829"/>
        <v>-/-/-/-</v>
      </c>
      <c r="O627" s="2" t="s">
        <v>323</v>
      </c>
      <c r="P627" s="2" t="s">
        <v>324</v>
      </c>
      <c r="S627" s="6">
        <f t="shared" si="822"/>
        <v>0</v>
      </c>
      <c r="T627" s="7">
        <f t="shared" si="823"/>
        <v>0</v>
      </c>
      <c r="U627" t="s">
        <v>243</v>
      </c>
      <c r="AA627" t="s">
        <v>243</v>
      </c>
      <c r="AD627" s="5"/>
      <c r="AI627">
        <f>VLOOKUP(C627,Koordinaten!$A:$C,2,FALSE)</f>
        <v>13.376935</v>
      </c>
      <c r="AJ627">
        <f>VLOOKUP(C627,Koordinaten!$A:$C,3,FALSE)</f>
        <v>52.516181000000003</v>
      </c>
      <c r="AK627">
        <f>IF(ISBLANK($D627),VLOOKUP(C627,Koordinaten!$A:$C,2,FALSE),VLOOKUP($D627,Koordinaten!$F:$H,2,FALSE))</f>
        <v>13.376935</v>
      </c>
      <c r="AL627">
        <f>IF(ISBLANK($D627),VLOOKUP(C627,Koordinaten!$A:$C,3,FALSE),VLOOKUP($D627,Koordinaten!$F:$H,3,FALSE))</f>
        <v>52.516181000000003</v>
      </c>
      <c r="AM627" t="str">
        <f t="shared" si="824"/>
        <v>52,516181;13,376935</v>
      </c>
      <c r="AN627" t="str">
        <f t="shared" si="825"/>
        <v>52,516181;13,376935</v>
      </c>
      <c r="AO627">
        <f t="shared" si="828"/>
        <v>9999</v>
      </c>
    </row>
    <row r="628" spans="1:43" ht="24" x14ac:dyDescent="0.15">
      <c r="A628" s="2" t="s">
        <v>30</v>
      </c>
      <c r="B628" s="22">
        <v>2013</v>
      </c>
      <c r="C628" s="2" t="s">
        <v>99</v>
      </c>
      <c r="D628" s="2" t="s">
        <v>1286</v>
      </c>
      <c r="E628" s="2">
        <v>1</v>
      </c>
      <c r="F628" s="2">
        <v>1</v>
      </c>
      <c r="G628" s="3" t="s">
        <v>325</v>
      </c>
      <c r="H628" s="3" t="s">
        <v>326</v>
      </c>
      <c r="I628" s="3" t="s">
        <v>32</v>
      </c>
      <c r="J628" s="2" t="str">
        <f t="shared" si="826"/>
        <v>2015/-/2015/-/-</v>
      </c>
      <c r="K628" s="2" t="str">
        <f t="shared" si="827"/>
        <v>2025/-/2023/-/-</v>
      </c>
      <c r="L628" s="12"/>
      <c r="M628" s="2">
        <v>2016</v>
      </c>
      <c r="N628" s="2" t="str">
        <f t="shared" si="829"/>
        <v>92+/-/89+ (GG)/CT94,5</v>
      </c>
      <c r="O628" s="2" t="s">
        <v>323</v>
      </c>
      <c r="P628" s="2" t="s">
        <v>324</v>
      </c>
      <c r="S628" s="6">
        <f t="shared" si="822"/>
        <v>0</v>
      </c>
      <c r="T628" s="7">
        <f t="shared" si="823"/>
        <v>0</v>
      </c>
      <c r="U628" t="s">
        <v>1086</v>
      </c>
      <c r="V628">
        <v>2015</v>
      </c>
      <c r="W628">
        <v>2025</v>
      </c>
      <c r="AA628" t="s">
        <v>1127</v>
      </c>
      <c r="AB628">
        <v>2015</v>
      </c>
      <c r="AC628">
        <v>2023</v>
      </c>
      <c r="AD628" s="5" t="s">
        <v>1047</v>
      </c>
      <c r="AI628">
        <f>VLOOKUP(C628,Koordinaten!$A:$C,2,FALSE)</f>
        <v>13.376935</v>
      </c>
      <c r="AJ628">
        <f>VLOOKUP(C628,Koordinaten!$A:$C,3,FALSE)</f>
        <v>52.516181000000003</v>
      </c>
      <c r="AK628">
        <f>IF(ISBLANK($D628),VLOOKUP(C628,Koordinaten!$A:$C,2,FALSE),VLOOKUP($D628,Koordinaten!$F:$H,2,FALSE))</f>
        <v>7.4396553000000001</v>
      </c>
      <c r="AL628">
        <f>IF(ISBLANK($D628),VLOOKUP(C628,Koordinaten!$A:$C,3,FALSE),VLOOKUP($D628,Koordinaten!$F:$H,3,FALSE))</f>
        <v>49.749734599999996</v>
      </c>
      <c r="AM628" t="str">
        <f t="shared" si="824"/>
        <v>52,516181;13,376935</v>
      </c>
      <c r="AN628" t="str">
        <f t="shared" si="825"/>
        <v>49,7497346;7,4396553</v>
      </c>
      <c r="AO628">
        <f t="shared" si="828"/>
        <v>2023</v>
      </c>
      <c r="AP628" s="50">
        <v>44065</v>
      </c>
      <c r="AQ628">
        <v>4</v>
      </c>
    </row>
    <row r="629" spans="1:43" x14ac:dyDescent="0.15">
      <c r="A629" s="2" t="s">
        <v>34</v>
      </c>
      <c r="B629" s="22">
        <v>2014</v>
      </c>
      <c r="C629" s="2" t="s">
        <v>99</v>
      </c>
      <c r="D629" s="2"/>
      <c r="E629" s="2">
        <v>1</v>
      </c>
      <c r="F629" s="2"/>
      <c r="G629" s="3" t="s">
        <v>327</v>
      </c>
      <c r="H629" s="3" t="s">
        <v>328</v>
      </c>
      <c r="I629" s="3" t="s">
        <v>312</v>
      </c>
      <c r="J629" s="2" t="str">
        <f t="shared" si="826"/>
        <v>-/-/-/-/-</v>
      </c>
      <c r="K629" s="2" t="str">
        <f t="shared" si="827"/>
        <v>-/-/-/-/-</v>
      </c>
      <c r="L629" s="12"/>
      <c r="M629" s="2">
        <v>2016</v>
      </c>
      <c r="N629" s="2" t="str">
        <f t="shared" si="829"/>
        <v>-/-/-/-</v>
      </c>
      <c r="O629" s="2" t="s">
        <v>323</v>
      </c>
      <c r="P629" s="2" t="s">
        <v>324</v>
      </c>
      <c r="S629" s="6">
        <f t="shared" si="822"/>
        <v>0</v>
      </c>
      <c r="T629" s="7">
        <f t="shared" si="823"/>
        <v>0</v>
      </c>
      <c r="U629" t="s">
        <v>243</v>
      </c>
      <c r="AA629" t="s">
        <v>243</v>
      </c>
      <c r="AD629" s="5"/>
      <c r="AI629">
        <f>VLOOKUP(C629,Koordinaten!$A:$C,2,FALSE)</f>
        <v>13.376935</v>
      </c>
      <c r="AJ629">
        <f>VLOOKUP(C629,Koordinaten!$A:$C,3,FALSE)</f>
        <v>52.516181000000003</v>
      </c>
      <c r="AK629">
        <f>IF(ISBLANK($D629),VLOOKUP(C629,Koordinaten!$A:$C,2,FALSE),VLOOKUP($D629,Koordinaten!$F:$H,2,FALSE))</f>
        <v>13.376935</v>
      </c>
      <c r="AL629">
        <f>IF(ISBLANK($D629),VLOOKUP(C629,Koordinaten!$A:$C,3,FALSE),VLOOKUP($D629,Koordinaten!$F:$H,3,FALSE))</f>
        <v>52.516181000000003</v>
      </c>
      <c r="AM629" t="str">
        <f t="shared" si="824"/>
        <v>52,516181;13,376935</v>
      </c>
      <c r="AN629" t="str">
        <f t="shared" si="825"/>
        <v>52,516181;13,376935</v>
      </c>
      <c r="AO629">
        <f t="shared" si="828"/>
        <v>9999</v>
      </c>
    </row>
    <row r="630" spans="1:43" x14ac:dyDescent="0.15">
      <c r="A630" s="2" t="s">
        <v>30</v>
      </c>
      <c r="B630" s="22">
        <v>2013</v>
      </c>
      <c r="C630" s="2" t="s">
        <v>99</v>
      </c>
      <c r="D630" s="2"/>
      <c r="E630" s="2">
        <v>1</v>
      </c>
      <c r="F630" s="2"/>
      <c r="G630" s="3" t="s">
        <v>327</v>
      </c>
      <c r="H630" s="3" t="s">
        <v>329</v>
      </c>
      <c r="I630" s="3" t="s">
        <v>32</v>
      </c>
      <c r="J630" s="2" t="str">
        <f t="shared" si="826"/>
        <v>-/-/-/-/-</v>
      </c>
      <c r="K630" s="2" t="str">
        <f t="shared" si="827"/>
        <v>-/-/-/-/-</v>
      </c>
      <c r="L630" s="12"/>
      <c r="M630" s="2">
        <v>2016</v>
      </c>
      <c r="N630" s="2" t="str">
        <f t="shared" si="829"/>
        <v>-/-/-/-</v>
      </c>
      <c r="O630" s="2" t="s">
        <v>323</v>
      </c>
      <c r="P630" s="2" t="s">
        <v>324</v>
      </c>
      <c r="S630" s="6">
        <f t="shared" si="822"/>
        <v>0</v>
      </c>
      <c r="T630" s="7">
        <f t="shared" si="823"/>
        <v>0</v>
      </c>
      <c r="U630" t="s">
        <v>243</v>
      </c>
      <c r="AA630" t="s">
        <v>243</v>
      </c>
      <c r="AD630" s="2"/>
      <c r="AI630">
        <f>VLOOKUP(C630,Koordinaten!$A:$C,2,FALSE)</f>
        <v>13.376935</v>
      </c>
      <c r="AJ630">
        <f>VLOOKUP(C630,Koordinaten!$A:$C,3,FALSE)</f>
        <v>52.516181000000003</v>
      </c>
      <c r="AK630">
        <f>IF(ISBLANK($D630),VLOOKUP(C630,Koordinaten!$A:$C,2,FALSE),VLOOKUP($D630,Koordinaten!$F:$H,2,FALSE))</f>
        <v>13.376935</v>
      </c>
      <c r="AL630">
        <f>IF(ISBLANK($D630),VLOOKUP(C630,Koordinaten!$A:$C,3,FALSE),VLOOKUP($D630,Koordinaten!$F:$H,3,FALSE))</f>
        <v>52.516181000000003</v>
      </c>
      <c r="AM630" t="str">
        <f t="shared" si="824"/>
        <v>52,516181;13,376935</v>
      </c>
      <c r="AN630" t="str">
        <f t="shared" si="825"/>
        <v>52,516181;13,376935</v>
      </c>
      <c r="AO630">
        <f t="shared" si="828"/>
        <v>9999</v>
      </c>
    </row>
    <row r="631" spans="1:43" x14ac:dyDescent="0.15">
      <c r="A631" s="2" t="s">
        <v>37</v>
      </c>
      <c r="B631" s="22">
        <v>2012</v>
      </c>
      <c r="C631" s="2" t="s">
        <v>22</v>
      </c>
      <c r="D631" s="2" t="s">
        <v>1258</v>
      </c>
      <c r="E631" s="2">
        <v>1</v>
      </c>
      <c r="F631" s="2"/>
      <c r="G631" s="3" t="s">
        <v>330</v>
      </c>
      <c r="H631" s="3" t="s">
        <v>331</v>
      </c>
      <c r="I631" s="3" t="s">
        <v>227</v>
      </c>
      <c r="J631" s="2" t="str">
        <f t="shared" si="826"/>
        <v>-/-/-/-/-</v>
      </c>
      <c r="K631" s="2" t="str">
        <f t="shared" si="827"/>
        <v>-/-/-/-/-</v>
      </c>
      <c r="L631" s="12"/>
      <c r="M631" s="2">
        <v>2016</v>
      </c>
      <c r="N631" s="2" t="str">
        <f t="shared" si="829"/>
        <v>-/-/-/-</v>
      </c>
      <c r="O631" s="2" t="s">
        <v>330</v>
      </c>
      <c r="P631" s="2" t="s">
        <v>332</v>
      </c>
      <c r="S631" s="6">
        <f t="shared" si="822"/>
        <v>0</v>
      </c>
      <c r="T631" s="7">
        <f t="shared" si="823"/>
        <v>0</v>
      </c>
      <c r="U631" t="s">
        <v>243</v>
      </c>
      <c r="X631" t="s">
        <v>243</v>
      </c>
      <c r="AA631" t="s">
        <v>243</v>
      </c>
      <c r="AD631" s="5"/>
      <c r="AG631" s="3" t="s">
        <v>243</v>
      </c>
      <c r="AH631" s="3" t="s">
        <v>243</v>
      </c>
      <c r="AI631">
        <f>VLOOKUP(C631,Koordinaten!$A:$C,2,FALSE)</f>
        <v>12.4853384</v>
      </c>
      <c r="AJ631">
        <f>VLOOKUP(C631,Koordinaten!$A:$C,3,FALSE)</f>
        <v>41.894801999999999</v>
      </c>
      <c r="AK631">
        <f>IF(ISBLANK($D631),VLOOKUP(C631,Koordinaten!$A:$C,2,FALSE),VLOOKUP($D631,Koordinaten!$F:$H,2,FALSE))</f>
        <v>11.354780099999999</v>
      </c>
      <c r="AL631">
        <f>IF(ISBLANK($D631),VLOOKUP(C631,Koordinaten!$A:$C,3,FALSE),VLOOKUP($D631,Koordinaten!$F:$H,3,FALSE))</f>
        <v>46.498112499999998</v>
      </c>
      <c r="AM631" t="str">
        <f t="shared" si="824"/>
        <v>41,894802;12,4853384</v>
      </c>
      <c r="AN631" t="str">
        <f t="shared" si="825"/>
        <v>46,4981125;11,3547801</v>
      </c>
      <c r="AO631">
        <f t="shared" si="828"/>
        <v>9999</v>
      </c>
    </row>
    <row r="632" spans="1:43" x14ac:dyDescent="0.15">
      <c r="A632" s="2" t="s">
        <v>42</v>
      </c>
      <c r="B632" s="22">
        <v>2013</v>
      </c>
      <c r="C632" s="2" t="s">
        <v>22</v>
      </c>
      <c r="D632" s="2" t="s">
        <v>1258</v>
      </c>
      <c r="E632" s="2">
        <v>3</v>
      </c>
      <c r="F632" s="2"/>
      <c r="G632" s="3" t="s">
        <v>330</v>
      </c>
      <c r="H632" s="3" t="s">
        <v>333</v>
      </c>
      <c r="I632" s="3" t="s">
        <v>20</v>
      </c>
      <c r="J632" s="2" t="str">
        <f t="shared" si="826"/>
        <v>2016/-/-/-/-</v>
      </c>
      <c r="K632" s="2" t="str">
        <f t="shared" si="827"/>
        <v>2026/-/-/-/-</v>
      </c>
      <c r="L632" s="12"/>
      <c r="M632" s="2">
        <v>2016</v>
      </c>
      <c r="N632" s="2" t="str">
        <f t="shared" si="829"/>
        <v>92+/-/-/-</v>
      </c>
      <c r="O632" s="2" t="s">
        <v>330</v>
      </c>
      <c r="P632" s="2" t="s">
        <v>332</v>
      </c>
      <c r="S632" s="6">
        <f t="shared" si="822"/>
        <v>0</v>
      </c>
      <c r="T632" s="7">
        <f t="shared" si="823"/>
        <v>0</v>
      </c>
      <c r="U632" t="s">
        <v>1086</v>
      </c>
      <c r="V632">
        <v>2016</v>
      </c>
      <c r="W632">
        <v>2026</v>
      </c>
      <c r="X632" t="s">
        <v>243</v>
      </c>
      <c r="AA632" t="s">
        <v>243</v>
      </c>
      <c r="AD632" s="5"/>
      <c r="AG632" s="3" t="s">
        <v>243</v>
      </c>
      <c r="AH632" s="3" t="s">
        <v>243</v>
      </c>
      <c r="AI632">
        <f>VLOOKUP(C632,Koordinaten!$A:$C,2,FALSE)</f>
        <v>12.4853384</v>
      </c>
      <c r="AJ632">
        <f>VLOOKUP(C632,Koordinaten!$A:$C,3,FALSE)</f>
        <v>41.894801999999999</v>
      </c>
      <c r="AK632">
        <f>IF(ISBLANK($D632),VLOOKUP(C632,Koordinaten!$A:$C,2,FALSE),VLOOKUP($D632,Koordinaten!$F:$H,2,FALSE))</f>
        <v>11.354780099999999</v>
      </c>
      <c r="AL632">
        <f>IF(ISBLANK($D632),VLOOKUP(C632,Koordinaten!$A:$C,3,FALSE),VLOOKUP($D632,Koordinaten!$F:$H,3,FALSE))</f>
        <v>46.498112499999998</v>
      </c>
      <c r="AM632" t="str">
        <f t="shared" si="824"/>
        <v>41,894802;12,4853384</v>
      </c>
      <c r="AN632" t="str">
        <f t="shared" si="825"/>
        <v>46,4981125;11,3547801</v>
      </c>
      <c r="AO632">
        <f t="shared" si="828"/>
        <v>2026</v>
      </c>
    </row>
    <row r="633" spans="1:43" x14ac:dyDescent="0.15">
      <c r="A633" s="2" t="s">
        <v>42</v>
      </c>
      <c r="B633" s="22">
        <v>2013</v>
      </c>
      <c r="C633" s="2" t="s">
        <v>22</v>
      </c>
      <c r="D633" s="2" t="s">
        <v>1258</v>
      </c>
      <c r="E633" s="2">
        <v>3</v>
      </c>
      <c r="F633" s="2"/>
      <c r="G633" s="3" t="s">
        <v>330</v>
      </c>
      <c r="H633" s="3" t="s">
        <v>179</v>
      </c>
      <c r="I633" s="3" t="s">
        <v>51</v>
      </c>
      <c r="J633" s="2" t="str">
        <f t="shared" si="826"/>
        <v>-/-/-/-/-</v>
      </c>
      <c r="K633" s="2" t="str">
        <f t="shared" si="827"/>
        <v>-/-/-/-/-</v>
      </c>
      <c r="L633" s="12"/>
      <c r="M633" s="2">
        <v>2016</v>
      </c>
      <c r="N633" s="2" t="str">
        <f t="shared" si="829"/>
        <v>-/-/-/-</v>
      </c>
      <c r="O633" s="2" t="s">
        <v>330</v>
      </c>
      <c r="P633" s="2" t="s">
        <v>332</v>
      </c>
      <c r="S633" s="6">
        <f t="shared" si="822"/>
        <v>0</v>
      </c>
      <c r="T633" s="7">
        <f t="shared" si="823"/>
        <v>0</v>
      </c>
      <c r="U633" t="s">
        <v>243</v>
      </c>
      <c r="X633" t="s">
        <v>243</v>
      </c>
      <c r="AA633" t="s">
        <v>243</v>
      </c>
      <c r="AD633" s="5"/>
      <c r="AG633" s="3" t="s">
        <v>243</v>
      </c>
      <c r="AH633" s="3" t="s">
        <v>243</v>
      </c>
      <c r="AI633">
        <f>VLOOKUP(C633,Koordinaten!$A:$C,2,FALSE)</f>
        <v>12.4853384</v>
      </c>
      <c r="AJ633">
        <f>VLOOKUP(C633,Koordinaten!$A:$C,3,FALSE)</f>
        <v>41.894801999999999</v>
      </c>
      <c r="AK633">
        <f>IF(ISBLANK($D633),VLOOKUP(C633,Koordinaten!$A:$C,2,FALSE),VLOOKUP($D633,Koordinaten!$F:$H,2,FALSE))</f>
        <v>11.354780099999999</v>
      </c>
      <c r="AL633">
        <f>IF(ISBLANK($D633),VLOOKUP(C633,Koordinaten!$A:$C,3,FALSE),VLOOKUP($D633,Koordinaten!$F:$H,3,FALSE))</f>
        <v>46.498112499999998</v>
      </c>
      <c r="AM633" t="str">
        <f t="shared" si="824"/>
        <v>41,894802;12,4853384</v>
      </c>
      <c r="AN633" t="str">
        <f t="shared" si="825"/>
        <v>46,4981125;11,3547801</v>
      </c>
      <c r="AO633">
        <f t="shared" si="828"/>
        <v>9999</v>
      </c>
    </row>
    <row r="634" spans="1:43" x14ac:dyDescent="0.15">
      <c r="A634" s="2" t="s">
        <v>42</v>
      </c>
      <c r="B634" s="2">
        <v>2013</v>
      </c>
      <c r="C634" s="2" t="s">
        <v>22</v>
      </c>
      <c r="D634" s="2" t="s">
        <v>1258</v>
      </c>
      <c r="E634" s="2">
        <v>0</v>
      </c>
      <c r="F634" s="2"/>
      <c r="G634" s="3" t="s">
        <v>112</v>
      </c>
      <c r="H634" s="3" t="s">
        <v>113</v>
      </c>
      <c r="I634" s="3" t="s">
        <v>20</v>
      </c>
      <c r="J634" s="2" t="str">
        <f t="shared" si="826"/>
        <v>-/-/-/-/-</v>
      </c>
      <c r="K634" s="2" t="str">
        <f t="shared" si="827"/>
        <v>-/-/-/-/-</v>
      </c>
      <c r="L634" s="12"/>
      <c r="M634" s="2">
        <v>2015</v>
      </c>
      <c r="N634" s="2" t="str">
        <f t="shared" si="829"/>
        <v>-/-/-/-</v>
      </c>
      <c r="O634" s="2" t="s">
        <v>112</v>
      </c>
      <c r="P634" s="2" t="s">
        <v>334</v>
      </c>
      <c r="S634" s="6">
        <f t="shared" si="822"/>
        <v>0</v>
      </c>
      <c r="T634" s="7">
        <f t="shared" si="823"/>
        <v>0</v>
      </c>
      <c r="U634" s="3" t="s">
        <v>243</v>
      </c>
      <c r="X634" t="s">
        <v>243</v>
      </c>
      <c r="AA634" t="s">
        <v>243</v>
      </c>
      <c r="AD634" s="5"/>
      <c r="AI634">
        <f>VLOOKUP(C634,Koordinaten!$A:$C,2,FALSE)</f>
        <v>12.4853384</v>
      </c>
      <c r="AJ634">
        <f>VLOOKUP(C634,Koordinaten!$A:$C,3,FALSE)</f>
        <v>41.894801999999999</v>
      </c>
      <c r="AK634">
        <f>IF(ISBLANK($D634),VLOOKUP(C634,Koordinaten!$A:$C,2,FALSE),VLOOKUP($D634,Koordinaten!$F:$H,2,FALSE))</f>
        <v>11.354780099999999</v>
      </c>
      <c r="AL634">
        <f>IF(ISBLANK($D634),VLOOKUP(C634,Koordinaten!$A:$C,3,FALSE),VLOOKUP($D634,Koordinaten!$F:$H,3,FALSE))</f>
        <v>46.498112499999998</v>
      </c>
      <c r="AM634" t="str">
        <f t="shared" si="824"/>
        <v>41,894802;12,4853384</v>
      </c>
      <c r="AN634" t="str">
        <f t="shared" si="825"/>
        <v>46,4981125;11,3547801</v>
      </c>
      <c r="AO634">
        <f t="shared" si="828"/>
        <v>9999</v>
      </c>
    </row>
    <row r="635" spans="1:43" x14ac:dyDescent="0.15">
      <c r="A635" s="2" t="s">
        <v>30</v>
      </c>
      <c r="B635" s="2">
        <v>2014</v>
      </c>
      <c r="C635" s="2" t="s">
        <v>22</v>
      </c>
      <c r="D635" s="2" t="s">
        <v>1258</v>
      </c>
      <c r="E635" s="2">
        <v>6</v>
      </c>
      <c r="F635" s="2"/>
      <c r="G635" s="3" t="s">
        <v>112</v>
      </c>
      <c r="H635" s="3" t="s">
        <v>335</v>
      </c>
      <c r="I635" s="3" t="s">
        <v>58</v>
      </c>
      <c r="J635" s="2" t="str">
        <f t="shared" si="826"/>
        <v>-/-/-/-/-</v>
      </c>
      <c r="K635" s="2" t="str">
        <f t="shared" si="827"/>
        <v>-/-/-/-/-</v>
      </c>
      <c r="L635" s="12"/>
      <c r="M635" s="2">
        <v>2015</v>
      </c>
      <c r="N635" s="2" t="str">
        <f t="shared" si="829"/>
        <v>-/-/-/-</v>
      </c>
      <c r="O635" s="2" t="s">
        <v>112</v>
      </c>
      <c r="P635" s="2" t="s">
        <v>334</v>
      </c>
      <c r="S635" s="6">
        <f t="shared" si="822"/>
        <v>0</v>
      </c>
      <c r="T635" s="7">
        <f t="shared" si="823"/>
        <v>0</v>
      </c>
      <c r="U635" s="3" t="s">
        <v>243</v>
      </c>
      <c r="X635" t="s">
        <v>243</v>
      </c>
      <c r="AA635" t="s">
        <v>243</v>
      </c>
      <c r="AD635" s="5"/>
      <c r="AI635">
        <f>VLOOKUP(C635,Koordinaten!$A:$C,2,FALSE)</f>
        <v>12.4853384</v>
      </c>
      <c r="AJ635">
        <f>VLOOKUP(C635,Koordinaten!$A:$C,3,FALSE)</f>
        <v>41.894801999999999</v>
      </c>
      <c r="AK635">
        <f>IF(ISBLANK($D635),VLOOKUP(C635,Koordinaten!$A:$C,2,FALSE),VLOOKUP($D635,Koordinaten!$F:$H,2,FALSE))</f>
        <v>11.354780099999999</v>
      </c>
      <c r="AL635">
        <f>IF(ISBLANK($D635),VLOOKUP(C635,Koordinaten!$A:$C,3,FALSE),VLOOKUP($D635,Koordinaten!$F:$H,3,FALSE))</f>
        <v>46.498112499999998</v>
      </c>
      <c r="AM635" t="str">
        <f t="shared" si="824"/>
        <v>41,894802;12,4853384</v>
      </c>
      <c r="AN635" t="str">
        <f t="shared" si="825"/>
        <v>46,4981125;11,3547801</v>
      </c>
      <c r="AO635">
        <f t="shared" si="828"/>
        <v>9999</v>
      </c>
    </row>
    <row r="636" spans="1:43" x14ac:dyDescent="0.15">
      <c r="A636" s="2" t="s">
        <v>42</v>
      </c>
      <c r="B636" s="22">
        <v>2013</v>
      </c>
      <c r="C636" s="2" t="s">
        <v>22</v>
      </c>
      <c r="D636" s="2" t="s">
        <v>1258</v>
      </c>
      <c r="E636" s="2">
        <v>3</v>
      </c>
      <c r="F636" s="2"/>
      <c r="G636" s="3" t="s">
        <v>112</v>
      </c>
      <c r="H636" s="3" t="s">
        <v>336</v>
      </c>
      <c r="I636" s="3" t="s">
        <v>72</v>
      </c>
      <c r="J636" s="2" t="str">
        <f t="shared" si="826"/>
        <v>-/-/-/2016/-</v>
      </c>
      <c r="K636" s="2" t="str">
        <f t="shared" si="827"/>
        <v>-/-/-/2020/-</v>
      </c>
      <c r="L636" s="12"/>
      <c r="M636" s="2">
        <v>2015</v>
      </c>
      <c r="N636" s="2" t="str">
        <f t="shared" si="829"/>
        <v>-/-/-/CT88</v>
      </c>
      <c r="O636" s="2" t="s">
        <v>112</v>
      </c>
      <c r="P636" s="2" t="s">
        <v>334</v>
      </c>
      <c r="R636" t="s">
        <v>951</v>
      </c>
      <c r="S636" s="6">
        <f t="shared" si="822"/>
        <v>0</v>
      </c>
      <c r="T636" s="7">
        <f t="shared" si="823"/>
        <v>0</v>
      </c>
      <c r="U636" s="3" t="s">
        <v>243</v>
      </c>
      <c r="X636" t="s">
        <v>243</v>
      </c>
      <c r="AA636" t="s">
        <v>243</v>
      </c>
      <c r="AD636" s="2" t="s">
        <v>993</v>
      </c>
      <c r="AE636">
        <v>2016</v>
      </c>
      <c r="AF636">
        <v>2020</v>
      </c>
      <c r="AI636">
        <f>VLOOKUP(C636,Koordinaten!$A:$C,2,FALSE)</f>
        <v>12.4853384</v>
      </c>
      <c r="AJ636">
        <f>VLOOKUP(C636,Koordinaten!$A:$C,3,FALSE)</f>
        <v>41.894801999999999</v>
      </c>
      <c r="AK636">
        <f>IF(ISBLANK($D636),VLOOKUP(C636,Koordinaten!$A:$C,2,FALSE),VLOOKUP($D636,Koordinaten!$F:$H,2,FALSE))</f>
        <v>11.354780099999999</v>
      </c>
      <c r="AL636">
        <f>IF(ISBLANK($D636),VLOOKUP(C636,Koordinaten!$A:$C,3,FALSE),VLOOKUP($D636,Koordinaten!$F:$H,3,FALSE))</f>
        <v>46.498112499999998</v>
      </c>
      <c r="AM636" t="str">
        <f t="shared" si="824"/>
        <v>41,894802;12,4853384</v>
      </c>
      <c r="AN636" t="str">
        <f t="shared" si="825"/>
        <v>46,4981125;11,3547801</v>
      </c>
      <c r="AO636">
        <f t="shared" si="828"/>
        <v>2020</v>
      </c>
    </row>
    <row r="637" spans="1:43" x14ac:dyDescent="0.15">
      <c r="A637" s="2" t="s">
        <v>37</v>
      </c>
      <c r="B637" s="22">
        <v>2011</v>
      </c>
      <c r="C637" s="2" t="s">
        <v>22</v>
      </c>
      <c r="D637" s="2" t="s">
        <v>1258</v>
      </c>
      <c r="E637" s="2">
        <v>1</v>
      </c>
      <c r="F637" s="2">
        <v>1</v>
      </c>
      <c r="G637" s="3" t="s">
        <v>112</v>
      </c>
      <c r="H637" s="3" t="s">
        <v>337</v>
      </c>
      <c r="I637" s="3" t="s">
        <v>338</v>
      </c>
      <c r="J637" s="2" t="str">
        <f t="shared" si="826"/>
        <v>2014/-/2014/-/-</v>
      </c>
      <c r="K637" s="2" t="str">
        <f t="shared" si="827"/>
        <v>2025/-/2021/-/-</v>
      </c>
      <c r="L637" s="12"/>
      <c r="M637" s="2">
        <v>2015</v>
      </c>
      <c r="N637" s="2" t="str">
        <f t="shared" si="829"/>
        <v>95/91/94/-</v>
      </c>
      <c r="O637" s="2" t="s">
        <v>112</v>
      </c>
      <c r="P637" s="2" t="s">
        <v>334</v>
      </c>
      <c r="S637" s="6">
        <f t="shared" si="822"/>
        <v>0</v>
      </c>
      <c r="T637" s="7">
        <f t="shared" si="823"/>
        <v>0</v>
      </c>
      <c r="U637">
        <v>95</v>
      </c>
      <c r="V637">
        <v>2014</v>
      </c>
      <c r="W637">
        <v>2025</v>
      </c>
      <c r="X637">
        <v>91</v>
      </c>
      <c r="AA637">
        <v>94</v>
      </c>
      <c r="AB637">
        <v>2014</v>
      </c>
      <c r="AC637">
        <v>2021</v>
      </c>
      <c r="AD637" s="5"/>
      <c r="AI637">
        <f>VLOOKUP(C637,Koordinaten!$A:$C,2,FALSE)</f>
        <v>12.4853384</v>
      </c>
      <c r="AJ637">
        <f>VLOOKUP(C637,Koordinaten!$A:$C,3,FALSE)</f>
        <v>41.894801999999999</v>
      </c>
      <c r="AK637">
        <f>IF(ISBLANK($D637),VLOOKUP(C637,Koordinaten!$A:$C,2,FALSE),VLOOKUP($D637,Koordinaten!$F:$H,2,FALSE))</f>
        <v>11.354780099999999</v>
      </c>
      <c r="AL637">
        <f>IF(ISBLANK($D637),VLOOKUP(C637,Koordinaten!$A:$C,3,FALSE),VLOOKUP($D637,Koordinaten!$F:$H,3,FALSE))</f>
        <v>46.498112499999998</v>
      </c>
      <c r="AM637" t="str">
        <f t="shared" si="824"/>
        <v>41,894802;12,4853384</v>
      </c>
      <c r="AN637" t="str">
        <f t="shared" si="825"/>
        <v>46,4981125;11,3547801</v>
      </c>
      <c r="AO637">
        <f t="shared" si="828"/>
        <v>2021</v>
      </c>
      <c r="AP637" s="50">
        <v>44107</v>
      </c>
      <c r="AQ637" t="s">
        <v>1437</v>
      </c>
    </row>
    <row r="638" spans="1:43" x14ac:dyDescent="0.15">
      <c r="A638" s="2" t="s">
        <v>37</v>
      </c>
      <c r="B638" s="22">
        <v>2014</v>
      </c>
      <c r="C638" s="2" t="s">
        <v>22</v>
      </c>
      <c r="D638" s="2" t="s">
        <v>1258</v>
      </c>
      <c r="E638" s="2">
        <v>2</v>
      </c>
      <c r="F638" s="2">
        <v>2</v>
      </c>
      <c r="G638" s="3" t="s">
        <v>112</v>
      </c>
      <c r="H638" s="3" t="s">
        <v>339</v>
      </c>
      <c r="I638" s="3" t="s">
        <v>338</v>
      </c>
      <c r="J638" s="2" t="str">
        <f t="shared" si="826"/>
        <v>-/-/-/2016/-</v>
      </c>
      <c r="K638" s="2" t="str">
        <f t="shared" si="827"/>
        <v>-/-/-/2028/-</v>
      </c>
      <c r="L638" s="12"/>
      <c r="M638" s="2">
        <v>2015</v>
      </c>
      <c r="N638" s="2" t="str">
        <f t="shared" si="829"/>
        <v>-/-/-/CT91,5</v>
      </c>
      <c r="O638" s="2" t="s">
        <v>112</v>
      </c>
      <c r="P638" s="2" t="s">
        <v>334</v>
      </c>
      <c r="S638" s="6">
        <f t="shared" si="822"/>
        <v>0</v>
      </c>
      <c r="T638" s="7">
        <f t="shared" si="823"/>
        <v>0</v>
      </c>
      <c r="U638" t="s">
        <v>243</v>
      </c>
      <c r="X638" t="s">
        <v>243</v>
      </c>
      <c r="AA638" t="s">
        <v>243</v>
      </c>
      <c r="AD638" s="2" t="s">
        <v>1009</v>
      </c>
      <c r="AE638">
        <v>2016</v>
      </c>
      <c r="AF638">
        <v>2028</v>
      </c>
      <c r="AI638">
        <f>VLOOKUP(C638,Koordinaten!$A:$C,2,FALSE)</f>
        <v>12.4853384</v>
      </c>
      <c r="AJ638">
        <f>VLOOKUP(C638,Koordinaten!$A:$C,3,FALSE)</f>
        <v>41.894801999999999</v>
      </c>
      <c r="AK638">
        <f>IF(ISBLANK($D638),VLOOKUP(C638,Koordinaten!$A:$C,2,FALSE),VLOOKUP($D638,Koordinaten!$F:$H,2,FALSE))</f>
        <v>11.354780099999999</v>
      </c>
      <c r="AL638">
        <f>IF(ISBLANK($D638),VLOOKUP(C638,Koordinaten!$A:$C,3,FALSE),VLOOKUP($D638,Koordinaten!$F:$H,3,FALSE))</f>
        <v>46.498112499999998</v>
      </c>
      <c r="AM638" t="str">
        <f t="shared" si="824"/>
        <v>41,894802;12,4853384</v>
      </c>
      <c r="AN638" t="str">
        <f t="shared" si="825"/>
        <v>46,4981125;11,3547801</v>
      </c>
      <c r="AO638">
        <f t="shared" si="828"/>
        <v>2028</v>
      </c>
      <c r="AP638" s="50">
        <v>44107</v>
      </c>
      <c r="AQ638" t="s">
        <v>1437</v>
      </c>
    </row>
    <row r="639" spans="1:43" x14ac:dyDescent="0.15">
      <c r="A639" s="2" t="s">
        <v>30</v>
      </c>
      <c r="B639" s="2">
        <v>2014</v>
      </c>
      <c r="C639" s="2" t="s">
        <v>22</v>
      </c>
      <c r="D639" s="2" t="s">
        <v>1258</v>
      </c>
      <c r="E639" s="2">
        <v>0</v>
      </c>
      <c r="F639" s="2"/>
      <c r="G639" s="3" t="s">
        <v>28</v>
      </c>
      <c r="H639" s="3" t="s">
        <v>340</v>
      </c>
      <c r="I639" s="3" t="s">
        <v>162</v>
      </c>
      <c r="J639" s="2" t="str">
        <f t="shared" si="826"/>
        <v>-/-/-/-/-</v>
      </c>
      <c r="K639" s="2" t="str">
        <f t="shared" si="827"/>
        <v>-/-/-/-/-</v>
      </c>
      <c r="L639" s="12"/>
      <c r="M639" s="2">
        <v>2015</v>
      </c>
      <c r="N639" s="2" t="str">
        <f t="shared" si="829"/>
        <v>-/-/-/-</v>
      </c>
      <c r="O639" s="2" t="s">
        <v>28</v>
      </c>
      <c r="P639" s="2" t="s">
        <v>334</v>
      </c>
      <c r="S639" s="6">
        <f t="shared" si="822"/>
        <v>0</v>
      </c>
      <c r="T639" s="7">
        <f t="shared" si="823"/>
        <v>0</v>
      </c>
      <c r="U639" t="s">
        <v>243</v>
      </c>
      <c r="X639" t="s">
        <v>243</v>
      </c>
      <c r="AA639" t="s">
        <v>243</v>
      </c>
      <c r="AD639" s="5"/>
      <c r="AI639">
        <f>VLOOKUP(C639,Koordinaten!$A:$C,2,FALSE)</f>
        <v>12.4853384</v>
      </c>
      <c r="AJ639">
        <f>VLOOKUP(C639,Koordinaten!$A:$C,3,FALSE)</f>
        <v>41.894801999999999</v>
      </c>
      <c r="AK639">
        <f>IF(ISBLANK($D639),VLOOKUP(C639,Koordinaten!$A:$C,2,FALSE),VLOOKUP($D639,Koordinaten!$F:$H,2,FALSE))</f>
        <v>11.354780099999999</v>
      </c>
      <c r="AL639">
        <f>IF(ISBLANK($D639),VLOOKUP(C639,Koordinaten!$A:$C,3,FALSE),VLOOKUP($D639,Koordinaten!$F:$H,3,FALSE))</f>
        <v>46.498112499999998</v>
      </c>
      <c r="AM639" t="str">
        <f t="shared" si="824"/>
        <v>41,894802;12,4853384</v>
      </c>
      <c r="AN639" t="str">
        <f t="shared" si="825"/>
        <v>46,4981125;11,3547801</v>
      </c>
      <c r="AO639">
        <f t="shared" si="828"/>
        <v>9999</v>
      </c>
    </row>
    <row r="640" spans="1:43" x14ac:dyDescent="0.15">
      <c r="A640" s="2" t="s">
        <v>37</v>
      </c>
      <c r="B640" s="22">
        <v>2007</v>
      </c>
      <c r="C640" s="2" t="s">
        <v>22</v>
      </c>
      <c r="D640" s="2" t="s">
        <v>1258</v>
      </c>
      <c r="E640" s="2">
        <v>2</v>
      </c>
      <c r="F640" s="2"/>
      <c r="G640" s="3" t="s">
        <v>26</v>
      </c>
      <c r="H640" s="3" t="s">
        <v>341</v>
      </c>
      <c r="I640" s="3" t="s">
        <v>338</v>
      </c>
      <c r="J640" s="2" t="str">
        <f t="shared" si="826"/>
        <v>-/2009/-/-/-</v>
      </c>
      <c r="K640" s="2" t="str">
        <f t="shared" si="827"/>
        <v>-/2009/-/-/-</v>
      </c>
      <c r="L640" s="12"/>
      <c r="M640" s="2">
        <v>2015</v>
      </c>
      <c r="N640" s="2" t="str">
        <f t="shared" si="829"/>
        <v>-/91/-/-</v>
      </c>
      <c r="O640" s="2" t="s">
        <v>28</v>
      </c>
      <c r="P640" s="2" t="s">
        <v>334</v>
      </c>
      <c r="S640" s="6">
        <f t="shared" si="822"/>
        <v>0</v>
      </c>
      <c r="T640" s="7">
        <f t="shared" si="823"/>
        <v>0</v>
      </c>
      <c r="U640" t="s">
        <v>243</v>
      </c>
      <c r="X640">
        <v>91</v>
      </c>
      <c r="Y640">
        <v>2009</v>
      </c>
      <c r="Z640">
        <v>2009</v>
      </c>
      <c r="AA640" t="s">
        <v>243</v>
      </c>
      <c r="AD640" s="5"/>
      <c r="AI640">
        <f>VLOOKUP(C640,Koordinaten!$A:$C,2,FALSE)</f>
        <v>12.4853384</v>
      </c>
      <c r="AJ640">
        <f>VLOOKUP(C640,Koordinaten!$A:$C,3,FALSE)</f>
        <v>41.894801999999999</v>
      </c>
      <c r="AK640">
        <f>IF(ISBLANK($D640),VLOOKUP(C640,Koordinaten!$A:$C,2,FALSE),VLOOKUP($D640,Koordinaten!$F:$H,2,FALSE))</f>
        <v>11.354780099999999</v>
      </c>
      <c r="AL640">
        <f>IF(ISBLANK($D640),VLOOKUP(C640,Koordinaten!$A:$C,3,FALSE),VLOOKUP($D640,Koordinaten!$F:$H,3,FALSE))</f>
        <v>46.498112499999998</v>
      </c>
      <c r="AM640" t="str">
        <f t="shared" si="824"/>
        <v>41,894802;12,4853384</v>
      </c>
      <c r="AN640" t="str">
        <f t="shared" si="825"/>
        <v>46,4981125;11,3547801</v>
      </c>
      <c r="AO640">
        <f t="shared" si="828"/>
        <v>2009</v>
      </c>
      <c r="AP640" s="50">
        <v>44107</v>
      </c>
      <c r="AQ640">
        <v>16</v>
      </c>
    </row>
    <row r="641" spans="1:43" x14ac:dyDescent="0.15">
      <c r="A641" s="2" t="s">
        <v>37</v>
      </c>
      <c r="B641" s="22">
        <v>2011</v>
      </c>
      <c r="C641" s="2" t="s">
        <v>22</v>
      </c>
      <c r="D641" s="2" t="s">
        <v>1258</v>
      </c>
      <c r="E641" s="2">
        <v>1</v>
      </c>
      <c r="F641" s="2"/>
      <c r="G641" s="3" t="s">
        <v>28</v>
      </c>
      <c r="H641" s="3" t="s">
        <v>342</v>
      </c>
      <c r="I641" s="3" t="s">
        <v>227</v>
      </c>
      <c r="J641" s="2" t="str">
        <f t="shared" si="826"/>
        <v>-/-/-/-/-</v>
      </c>
      <c r="K641" s="2" t="str">
        <f t="shared" si="827"/>
        <v>-/-/-/-/-</v>
      </c>
      <c r="L641" s="12"/>
      <c r="M641" s="2">
        <v>2015</v>
      </c>
      <c r="N641" s="2" t="str">
        <f t="shared" si="829"/>
        <v>-/-/-/CT91,5</v>
      </c>
      <c r="O641" s="2" t="s">
        <v>28</v>
      </c>
      <c r="P641" s="2" t="s">
        <v>334</v>
      </c>
      <c r="S641" s="6">
        <f t="shared" si="822"/>
        <v>0</v>
      </c>
      <c r="T641" s="7">
        <f t="shared" si="823"/>
        <v>0</v>
      </c>
      <c r="U641" t="s">
        <v>243</v>
      </c>
      <c r="X641" t="s">
        <v>243</v>
      </c>
      <c r="AA641" t="s">
        <v>243</v>
      </c>
      <c r="AD641" s="2" t="s">
        <v>1009</v>
      </c>
      <c r="AI641">
        <f>VLOOKUP(C641,Koordinaten!$A:$C,2,FALSE)</f>
        <v>12.4853384</v>
      </c>
      <c r="AJ641">
        <f>VLOOKUP(C641,Koordinaten!$A:$C,3,FALSE)</f>
        <v>41.894801999999999</v>
      </c>
      <c r="AK641">
        <f>IF(ISBLANK($D641),VLOOKUP(C641,Koordinaten!$A:$C,2,FALSE),VLOOKUP($D641,Koordinaten!$F:$H,2,FALSE))</f>
        <v>11.354780099999999</v>
      </c>
      <c r="AL641">
        <f>IF(ISBLANK($D641),VLOOKUP(C641,Koordinaten!$A:$C,3,FALSE),VLOOKUP($D641,Koordinaten!$F:$H,3,FALSE))</f>
        <v>46.498112499999998</v>
      </c>
      <c r="AM641" t="str">
        <f t="shared" si="824"/>
        <v>41,894802;12,4853384</v>
      </c>
      <c r="AN641" t="str">
        <f t="shared" si="825"/>
        <v>46,4981125;11,3547801</v>
      </c>
      <c r="AO641">
        <f t="shared" si="828"/>
        <v>9999</v>
      </c>
    </row>
    <row r="642" spans="1:43" x14ac:dyDescent="0.15">
      <c r="A642" s="2" t="s">
        <v>42</v>
      </c>
      <c r="B642" s="2">
        <v>2011</v>
      </c>
      <c r="C642" s="2" t="s">
        <v>22</v>
      </c>
      <c r="D642" s="2" t="s">
        <v>1258</v>
      </c>
      <c r="E642" s="2">
        <v>3</v>
      </c>
      <c r="F642" s="2"/>
      <c r="G642" s="3" t="s">
        <v>26</v>
      </c>
      <c r="H642" s="3" t="s">
        <v>27</v>
      </c>
      <c r="I642" s="3" t="s">
        <v>20</v>
      </c>
      <c r="J642" s="2" t="str">
        <f t="shared" si="826"/>
        <v>-/-/-/-/-</v>
      </c>
      <c r="K642" s="2" t="str">
        <f t="shared" si="827"/>
        <v>-/-/-/-/-</v>
      </c>
      <c r="L642" s="12"/>
      <c r="M642" s="2">
        <v>2015</v>
      </c>
      <c r="N642" s="2" t="str">
        <f t="shared" si="829"/>
        <v>-/-/-/-</v>
      </c>
      <c r="O642" s="2" t="s">
        <v>28</v>
      </c>
      <c r="P642" s="2" t="s">
        <v>334</v>
      </c>
      <c r="S642" s="6">
        <f t="shared" ref="S642:S703" si="830">L642*E642</f>
        <v>0</v>
      </c>
      <c r="T642" s="7">
        <f t="shared" ref="T642:T703" si="831">F642*L642</f>
        <v>0</v>
      </c>
      <c r="U642" t="s">
        <v>243</v>
      </c>
      <c r="X642" t="s">
        <v>243</v>
      </c>
      <c r="AA642" t="s">
        <v>243</v>
      </c>
      <c r="AD642" s="5"/>
      <c r="AI642">
        <f>VLOOKUP(C642,Koordinaten!$A:$C,2,FALSE)</f>
        <v>12.4853384</v>
      </c>
      <c r="AJ642">
        <f>VLOOKUP(C642,Koordinaten!$A:$C,3,FALSE)</f>
        <v>41.894801999999999</v>
      </c>
      <c r="AK642">
        <f>IF(ISBLANK($D642),VLOOKUP(C642,Koordinaten!$A:$C,2,FALSE),VLOOKUP($D642,Koordinaten!$F:$H,2,FALSE))</f>
        <v>11.354780099999999</v>
      </c>
      <c r="AL642">
        <f>IF(ISBLANK($D642),VLOOKUP(C642,Koordinaten!$A:$C,3,FALSE),VLOOKUP($D642,Koordinaten!$F:$H,3,FALSE))</f>
        <v>46.498112499999998</v>
      </c>
      <c r="AM642" t="str">
        <f t="shared" si="824"/>
        <v>41,894802;12,4853384</v>
      </c>
      <c r="AN642" t="str">
        <f t="shared" si="825"/>
        <v>46,4981125;11,3547801</v>
      </c>
      <c r="AO642">
        <f t="shared" si="828"/>
        <v>9999</v>
      </c>
    </row>
    <row r="643" spans="1:43" x14ac:dyDescent="0.15">
      <c r="A643" s="2" t="s">
        <v>42</v>
      </c>
      <c r="B643" s="2">
        <v>2012</v>
      </c>
      <c r="C643" s="2" t="s">
        <v>22</v>
      </c>
      <c r="D643" s="2" t="s">
        <v>1258</v>
      </c>
      <c r="E643" s="2">
        <v>3</v>
      </c>
      <c r="F643" s="2"/>
      <c r="G643" s="3" t="s">
        <v>28</v>
      </c>
      <c r="H643" s="3" t="s">
        <v>343</v>
      </c>
      <c r="I643" s="3" t="s">
        <v>69</v>
      </c>
      <c r="J643" s="2" t="str">
        <f t="shared" si="826"/>
        <v>-/-/-/-/-</v>
      </c>
      <c r="K643" s="2" t="str">
        <f t="shared" si="827"/>
        <v>-/-/-/-/-</v>
      </c>
      <c r="L643" s="12"/>
      <c r="M643" s="2">
        <v>2015</v>
      </c>
      <c r="N643" s="2" t="str">
        <f t="shared" si="829"/>
        <v>-/-/-/-</v>
      </c>
      <c r="O643" s="2" t="s">
        <v>28</v>
      </c>
      <c r="P643" s="2" t="s">
        <v>334</v>
      </c>
      <c r="S643" s="6">
        <f t="shared" si="830"/>
        <v>0</v>
      </c>
      <c r="T643" s="7">
        <f t="shared" si="831"/>
        <v>0</v>
      </c>
      <c r="U643" t="s">
        <v>243</v>
      </c>
      <c r="X643" t="s">
        <v>243</v>
      </c>
      <c r="AA643" t="s">
        <v>243</v>
      </c>
      <c r="AD643" s="5"/>
      <c r="AI643">
        <f>VLOOKUP(C643,Koordinaten!$A:$C,2,FALSE)</f>
        <v>12.4853384</v>
      </c>
      <c r="AJ643">
        <f>VLOOKUP(C643,Koordinaten!$A:$C,3,FALSE)</f>
        <v>41.894801999999999</v>
      </c>
      <c r="AK643">
        <f>IF(ISBLANK($D643),VLOOKUP(C643,Koordinaten!$A:$C,2,FALSE),VLOOKUP($D643,Koordinaten!$F:$H,2,FALSE))</f>
        <v>11.354780099999999</v>
      </c>
      <c r="AL643">
        <f>IF(ISBLANK($D643),VLOOKUP(C643,Koordinaten!$A:$C,3,FALSE),VLOOKUP($D643,Koordinaten!$F:$H,3,FALSE))</f>
        <v>46.498112499999998</v>
      </c>
      <c r="AM643" t="str">
        <f t="shared" si="824"/>
        <v>41,894802;12,4853384</v>
      </c>
      <c r="AN643" t="str">
        <f t="shared" si="825"/>
        <v>46,4981125;11,3547801</v>
      </c>
      <c r="AO643">
        <f t="shared" si="828"/>
        <v>9999</v>
      </c>
    </row>
    <row r="644" spans="1:43" ht="14" x14ac:dyDescent="0.15">
      <c r="A644" s="2" t="s">
        <v>30</v>
      </c>
      <c r="B644" s="22">
        <v>2013</v>
      </c>
      <c r="C644" s="2" t="s">
        <v>22</v>
      </c>
      <c r="D644" s="2" t="s">
        <v>1258</v>
      </c>
      <c r="E644" s="2">
        <v>3</v>
      </c>
      <c r="F644" s="2"/>
      <c r="G644" s="3" t="s">
        <v>26</v>
      </c>
      <c r="H644" s="3" t="s">
        <v>344</v>
      </c>
      <c r="I644" s="3" t="s">
        <v>46</v>
      </c>
      <c r="J644" s="2" t="str">
        <f t="shared" si="826"/>
        <v>-/-/-/-/-</v>
      </c>
      <c r="K644" s="2" t="str">
        <f t="shared" si="827"/>
        <v>-/-/-/-/-</v>
      </c>
      <c r="L644" s="12"/>
      <c r="M644" s="2">
        <v>2015</v>
      </c>
      <c r="N644" s="2" t="str">
        <f t="shared" si="829"/>
        <v>-/-/-/CT89</v>
      </c>
      <c r="O644" s="2" t="s">
        <v>28</v>
      </c>
      <c r="P644" s="2" t="s">
        <v>334</v>
      </c>
      <c r="S644" s="6">
        <f t="shared" si="830"/>
        <v>0</v>
      </c>
      <c r="T644" s="7">
        <f t="shared" si="831"/>
        <v>0</v>
      </c>
      <c r="U644" t="s">
        <v>243</v>
      </c>
      <c r="X644" t="s">
        <v>243</v>
      </c>
      <c r="AA644" t="s">
        <v>243</v>
      </c>
      <c r="AD644" s="5" t="s">
        <v>1011</v>
      </c>
      <c r="AI644">
        <f>VLOOKUP(C644,Koordinaten!$A:$C,2,FALSE)</f>
        <v>12.4853384</v>
      </c>
      <c r="AJ644">
        <f>VLOOKUP(C644,Koordinaten!$A:$C,3,FALSE)</f>
        <v>41.894801999999999</v>
      </c>
      <c r="AK644">
        <f>IF(ISBLANK($D644),VLOOKUP(C644,Koordinaten!$A:$C,2,FALSE),VLOOKUP($D644,Koordinaten!$F:$H,2,FALSE))</f>
        <v>11.354780099999999</v>
      </c>
      <c r="AL644">
        <f>IF(ISBLANK($D644),VLOOKUP(C644,Koordinaten!$A:$C,3,FALSE),VLOOKUP($D644,Koordinaten!$F:$H,3,FALSE))</f>
        <v>46.498112499999998</v>
      </c>
      <c r="AM644" t="str">
        <f t="shared" si="824"/>
        <v>41,894802;12,4853384</v>
      </c>
      <c r="AN644" t="str">
        <f t="shared" si="825"/>
        <v>46,4981125;11,3547801</v>
      </c>
      <c r="AO644">
        <f t="shared" si="828"/>
        <v>9999</v>
      </c>
      <c r="AP644" s="50">
        <v>44065</v>
      </c>
      <c r="AQ644">
        <v>7</v>
      </c>
    </row>
    <row r="645" spans="1:43" ht="14" x14ac:dyDescent="0.15">
      <c r="A645" s="5" t="s">
        <v>42</v>
      </c>
      <c r="B645" s="2">
        <v>2006</v>
      </c>
      <c r="C645" s="2" t="s">
        <v>22</v>
      </c>
      <c r="D645" s="2" t="s">
        <v>1258</v>
      </c>
      <c r="E645" s="2">
        <v>3</v>
      </c>
      <c r="F645" s="2"/>
      <c r="G645" s="3" t="s">
        <v>345</v>
      </c>
      <c r="H645" s="3" t="s">
        <v>346</v>
      </c>
      <c r="I645" s="3" t="s">
        <v>20</v>
      </c>
      <c r="J645" s="2" t="str">
        <f t="shared" si="826"/>
        <v>-/-/-/-/-</v>
      </c>
      <c r="K645" s="2" t="str">
        <f t="shared" si="827"/>
        <v>-/-/-/-/-</v>
      </c>
      <c r="L645" s="12"/>
      <c r="M645" s="2">
        <v>2015</v>
      </c>
      <c r="N645" s="2" t="str">
        <f t="shared" si="829"/>
        <v>-/-/-/-</v>
      </c>
      <c r="O645" s="2" t="s">
        <v>345</v>
      </c>
      <c r="P645" s="2" t="s">
        <v>334</v>
      </c>
      <c r="S645" s="6">
        <f t="shared" si="830"/>
        <v>0</v>
      </c>
      <c r="T645" s="7">
        <f t="shared" si="831"/>
        <v>0</v>
      </c>
      <c r="U645" t="s">
        <v>243</v>
      </c>
      <c r="AA645" t="s">
        <v>243</v>
      </c>
      <c r="AD645" s="5"/>
      <c r="AI645">
        <f>VLOOKUP(C645,Koordinaten!$A:$C,2,FALSE)</f>
        <v>12.4853384</v>
      </c>
      <c r="AJ645">
        <f>VLOOKUP(C645,Koordinaten!$A:$C,3,FALSE)</f>
        <v>41.894801999999999</v>
      </c>
      <c r="AK645">
        <f>IF(ISBLANK($D645),VLOOKUP(C645,Koordinaten!$A:$C,2,FALSE),VLOOKUP($D645,Koordinaten!$F:$H,2,FALSE))</f>
        <v>11.354780099999999</v>
      </c>
      <c r="AL645">
        <f>IF(ISBLANK($D645),VLOOKUP(C645,Koordinaten!$A:$C,3,FALSE),VLOOKUP($D645,Koordinaten!$F:$H,3,FALSE))</f>
        <v>46.498112499999998</v>
      </c>
      <c r="AM645" t="str">
        <f t="shared" si="824"/>
        <v>41,894802;12,4853384</v>
      </c>
      <c r="AN645" t="str">
        <f t="shared" si="825"/>
        <v>46,4981125;11,3547801</v>
      </c>
      <c r="AO645">
        <f t="shared" si="828"/>
        <v>9999</v>
      </c>
    </row>
    <row r="646" spans="1:43" x14ac:dyDescent="0.15">
      <c r="A646" s="2" t="s">
        <v>42</v>
      </c>
      <c r="B646" s="22">
        <v>2012</v>
      </c>
      <c r="C646" s="2" t="s">
        <v>22</v>
      </c>
      <c r="D646" s="2" t="s">
        <v>1258</v>
      </c>
      <c r="E646" s="2">
        <v>1</v>
      </c>
      <c r="F646" s="2">
        <v>1</v>
      </c>
      <c r="G646" s="3" t="s">
        <v>345</v>
      </c>
      <c r="H646" s="3" t="s">
        <v>347</v>
      </c>
      <c r="I646" s="3" t="s">
        <v>72</v>
      </c>
      <c r="J646" s="2" t="str">
        <f t="shared" si="826"/>
        <v>-/-/-/2015/-</v>
      </c>
      <c r="K646" s="2" t="str">
        <f t="shared" si="827"/>
        <v>-/-/-/2022/-</v>
      </c>
      <c r="L646" s="12"/>
      <c r="M646" s="2">
        <v>2015</v>
      </c>
      <c r="N646" s="2" t="str">
        <f t="shared" si="829"/>
        <v>-/-/-/CT91,5</v>
      </c>
      <c r="O646" s="2" t="s">
        <v>345</v>
      </c>
      <c r="P646" s="2" t="s">
        <v>334</v>
      </c>
      <c r="S646" s="6">
        <f t="shared" si="830"/>
        <v>0</v>
      </c>
      <c r="T646" s="7">
        <f t="shared" si="831"/>
        <v>0</v>
      </c>
      <c r="U646" t="s">
        <v>243</v>
      </c>
      <c r="AA646" t="s">
        <v>243</v>
      </c>
      <c r="AD646" s="2" t="s">
        <v>1009</v>
      </c>
      <c r="AE646">
        <v>2015</v>
      </c>
      <c r="AF646">
        <v>2022</v>
      </c>
      <c r="AI646">
        <f>VLOOKUP(C646,Koordinaten!$A:$C,2,FALSE)</f>
        <v>12.4853384</v>
      </c>
      <c r="AJ646">
        <f>VLOOKUP(C646,Koordinaten!$A:$C,3,FALSE)</f>
        <v>41.894801999999999</v>
      </c>
      <c r="AK646">
        <f>IF(ISBLANK($D646),VLOOKUP(C646,Koordinaten!$A:$C,2,FALSE),VLOOKUP($D646,Koordinaten!$F:$H,2,FALSE))</f>
        <v>11.354780099999999</v>
      </c>
      <c r="AL646">
        <f>IF(ISBLANK($D646),VLOOKUP(C646,Koordinaten!$A:$C,3,FALSE),VLOOKUP($D646,Koordinaten!$F:$H,3,FALSE))</f>
        <v>46.498112499999998</v>
      </c>
      <c r="AM646" t="str">
        <f t="shared" ref="AM646:AM709" si="832">CONCATENATE(AJ646,";",AI646)</f>
        <v>41,894802;12,4853384</v>
      </c>
      <c r="AN646" t="str">
        <f t="shared" ref="AN646:AN709" si="833">CONCATENATE(AL646,";",AK646)</f>
        <v>46,4981125;11,3547801</v>
      </c>
      <c r="AO646">
        <f t="shared" si="828"/>
        <v>2022</v>
      </c>
      <c r="AP646" s="50">
        <v>44066</v>
      </c>
      <c r="AQ646">
        <v>15</v>
      </c>
    </row>
    <row r="647" spans="1:43" ht="14" x14ac:dyDescent="0.15">
      <c r="A647" s="5" t="s">
        <v>34</v>
      </c>
      <c r="B647" s="2"/>
      <c r="C647" s="2" t="s">
        <v>22</v>
      </c>
      <c r="D647" s="2" t="s">
        <v>1258</v>
      </c>
      <c r="E647" s="2">
        <v>2</v>
      </c>
      <c r="F647" s="2"/>
      <c r="G647" s="3" t="s">
        <v>345</v>
      </c>
      <c r="H647" s="3" t="s">
        <v>248</v>
      </c>
      <c r="I647" s="3" t="s">
        <v>46</v>
      </c>
      <c r="J647" s="2" t="str">
        <f t="shared" si="826"/>
        <v>-/-/-/-/-</v>
      </c>
      <c r="K647" s="2" t="str">
        <f t="shared" si="827"/>
        <v>-/-/-/-/-</v>
      </c>
      <c r="L647" s="12"/>
      <c r="M647" s="2">
        <v>2015</v>
      </c>
      <c r="N647" s="2" t="str">
        <f t="shared" si="829"/>
        <v>-/-/-/-</v>
      </c>
      <c r="O647" s="2" t="s">
        <v>345</v>
      </c>
      <c r="P647" s="2" t="s">
        <v>334</v>
      </c>
      <c r="S647" s="6">
        <f t="shared" si="830"/>
        <v>0</v>
      </c>
      <c r="T647" s="7">
        <f t="shared" si="831"/>
        <v>0</v>
      </c>
      <c r="U647" t="s">
        <v>243</v>
      </c>
      <c r="AA647" t="s">
        <v>243</v>
      </c>
      <c r="AD647" s="5"/>
      <c r="AI647">
        <f>VLOOKUP(C647,Koordinaten!$A:$C,2,FALSE)</f>
        <v>12.4853384</v>
      </c>
      <c r="AJ647">
        <f>VLOOKUP(C647,Koordinaten!$A:$C,3,FALSE)</f>
        <v>41.894801999999999</v>
      </c>
      <c r="AK647">
        <f>IF(ISBLANK($D647),VLOOKUP(C647,Koordinaten!$A:$C,2,FALSE),VLOOKUP($D647,Koordinaten!$F:$H,2,FALSE))</f>
        <v>11.354780099999999</v>
      </c>
      <c r="AL647">
        <f>IF(ISBLANK($D647),VLOOKUP(C647,Koordinaten!$A:$C,3,FALSE),VLOOKUP($D647,Koordinaten!$F:$H,3,FALSE))</f>
        <v>46.498112499999998</v>
      </c>
      <c r="AM647" t="str">
        <f t="shared" si="832"/>
        <v>41,894802;12,4853384</v>
      </c>
      <c r="AN647" t="str">
        <f t="shared" si="833"/>
        <v>46,4981125;11,3547801</v>
      </c>
      <c r="AO647">
        <f t="shared" si="828"/>
        <v>9999</v>
      </c>
    </row>
    <row r="648" spans="1:43" x14ac:dyDescent="0.15">
      <c r="A648" s="2" t="s">
        <v>37</v>
      </c>
      <c r="B648" s="2">
        <v>2012</v>
      </c>
      <c r="C648" s="2" t="s">
        <v>22</v>
      </c>
      <c r="D648" s="2" t="s">
        <v>1258</v>
      </c>
      <c r="E648" s="2">
        <v>1</v>
      </c>
      <c r="F648" s="2"/>
      <c r="G648" s="3" t="s">
        <v>345</v>
      </c>
      <c r="H648" s="3" t="s">
        <v>39</v>
      </c>
      <c r="I648" s="3" t="s">
        <v>229</v>
      </c>
      <c r="J648" s="2" t="str">
        <f t="shared" si="826"/>
        <v>-/-/-/-/-</v>
      </c>
      <c r="K648" s="2" t="str">
        <f t="shared" si="827"/>
        <v>-/-/-/-/-</v>
      </c>
      <c r="L648" s="12"/>
      <c r="M648" s="2">
        <v>2015</v>
      </c>
      <c r="N648" s="2" t="str">
        <f t="shared" si="829"/>
        <v>-/-/-/-</v>
      </c>
      <c r="O648" s="2" t="s">
        <v>345</v>
      </c>
      <c r="P648" s="2" t="s">
        <v>334</v>
      </c>
      <c r="S648" s="6">
        <f t="shared" si="830"/>
        <v>0</v>
      </c>
      <c r="T648" s="7">
        <f t="shared" si="831"/>
        <v>0</v>
      </c>
      <c r="U648" t="s">
        <v>243</v>
      </c>
      <c r="AA648" t="s">
        <v>243</v>
      </c>
      <c r="AD648" s="5"/>
      <c r="AI648">
        <f>VLOOKUP(C648,Koordinaten!$A:$C,2,FALSE)</f>
        <v>12.4853384</v>
      </c>
      <c r="AJ648">
        <f>VLOOKUP(C648,Koordinaten!$A:$C,3,FALSE)</f>
        <v>41.894801999999999</v>
      </c>
      <c r="AK648">
        <f>IF(ISBLANK($D648),VLOOKUP(C648,Koordinaten!$A:$C,2,FALSE),VLOOKUP($D648,Koordinaten!$F:$H,2,FALSE))</f>
        <v>11.354780099999999</v>
      </c>
      <c r="AL648">
        <f>IF(ISBLANK($D648),VLOOKUP(C648,Koordinaten!$A:$C,3,FALSE),VLOOKUP($D648,Koordinaten!$F:$H,3,FALSE))</f>
        <v>46.498112499999998</v>
      </c>
      <c r="AM648" t="str">
        <f t="shared" si="832"/>
        <v>41,894802;12,4853384</v>
      </c>
      <c r="AN648" t="str">
        <f t="shared" si="833"/>
        <v>46,4981125;11,3547801</v>
      </c>
      <c r="AO648">
        <f t="shared" si="828"/>
        <v>9999</v>
      </c>
    </row>
    <row r="649" spans="1:43" x14ac:dyDescent="0.15">
      <c r="A649" s="2" t="s">
        <v>37</v>
      </c>
      <c r="B649" s="22">
        <v>2012</v>
      </c>
      <c r="C649" s="2" t="s">
        <v>22</v>
      </c>
      <c r="D649" s="2" t="s">
        <v>1258</v>
      </c>
      <c r="E649" s="2">
        <v>2</v>
      </c>
      <c r="F649" s="2">
        <v>1</v>
      </c>
      <c r="G649" s="3" t="s">
        <v>345</v>
      </c>
      <c r="H649" s="3" t="s">
        <v>348</v>
      </c>
      <c r="I649" s="3" t="s">
        <v>338</v>
      </c>
      <c r="J649" s="2" t="str">
        <f t="shared" ref="J649:J712" si="834">CONCATENATE(IF(ISBLANK(V649),"-",V649),"/",IF(ISBLANK(Y649),"-",Y649),"/",IF(ISBLANK(AB649),"-",AB649),"/",IF(ISBLANK(AE649),"-",AE649),"/",IF(ISBLANK(AG649),"-",AG649))</f>
        <v>-/-/-/-/-</v>
      </c>
      <c r="K649" s="2" t="str">
        <f t="shared" ref="K649:K712" si="835">CONCATENATE(IF(ISBLANK(W649),"-",W649),"/",IF(ISBLANK(Z649),"-",Z649),"/",IF(ISBLANK(AC649),"-",AC649),"/",IF(ISBLANK(AF649),"-",AF649),"/",IF(ISBLANK(AH649),"-",AH649))</f>
        <v>-/-/-/-/-</v>
      </c>
      <c r="L649" s="12"/>
      <c r="M649" s="2">
        <v>2015</v>
      </c>
      <c r="N649" s="2" t="str">
        <f t="shared" si="829"/>
        <v>-/-/-/-</v>
      </c>
      <c r="O649" s="2" t="s">
        <v>345</v>
      </c>
      <c r="P649" s="2" t="s">
        <v>334</v>
      </c>
      <c r="S649" s="6">
        <f t="shared" si="830"/>
        <v>0</v>
      </c>
      <c r="T649" s="7">
        <f t="shared" si="831"/>
        <v>0</v>
      </c>
      <c r="U649" t="s">
        <v>243</v>
      </c>
      <c r="AA649" t="s">
        <v>243</v>
      </c>
      <c r="AD649" s="5"/>
      <c r="AI649">
        <f>VLOOKUP(C649,Koordinaten!$A:$C,2,FALSE)</f>
        <v>12.4853384</v>
      </c>
      <c r="AJ649">
        <f>VLOOKUP(C649,Koordinaten!$A:$C,3,FALSE)</f>
        <v>41.894801999999999</v>
      </c>
      <c r="AK649">
        <f>IF(ISBLANK($D649),VLOOKUP(C649,Koordinaten!$A:$C,2,FALSE),VLOOKUP($D649,Koordinaten!$F:$H,2,FALSE))</f>
        <v>11.354780099999999</v>
      </c>
      <c r="AL649">
        <f>IF(ISBLANK($D649),VLOOKUP(C649,Koordinaten!$A:$C,3,FALSE),VLOOKUP($D649,Koordinaten!$F:$H,3,FALSE))</f>
        <v>46.498112499999998</v>
      </c>
      <c r="AM649" t="str">
        <f t="shared" si="832"/>
        <v>41,894802;12,4853384</v>
      </c>
      <c r="AN649" t="str">
        <f t="shared" si="833"/>
        <v>46,4981125;11,3547801</v>
      </c>
      <c r="AO649">
        <f t="shared" si="828"/>
        <v>9999</v>
      </c>
      <c r="AP649" s="50">
        <v>44107</v>
      </c>
      <c r="AQ649">
        <v>16</v>
      </c>
    </row>
    <row r="650" spans="1:43" x14ac:dyDescent="0.15">
      <c r="A650" s="2" t="s">
        <v>37</v>
      </c>
      <c r="B650" s="22">
        <v>2012</v>
      </c>
      <c r="C650" s="2" t="s">
        <v>22</v>
      </c>
      <c r="D650" s="2" t="s">
        <v>1258</v>
      </c>
      <c r="E650" s="2">
        <v>1</v>
      </c>
      <c r="F650" s="2">
        <v>1</v>
      </c>
      <c r="G650" s="3" t="s">
        <v>208</v>
      </c>
      <c r="H650" s="3" t="s">
        <v>349</v>
      </c>
      <c r="I650" s="3" t="s">
        <v>46</v>
      </c>
      <c r="J650" s="2" t="str">
        <f t="shared" si="834"/>
        <v>-/-/-/-/-</v>
      </c>
      <c r="K650" s="2" t="str">
        <f t="shared" si="835"/>
        <v>-/-/-/-/-</v>
      </c>
      <c r="L650" s="12"/>
      <c r="M650" s="2">
        <v>2015</v>
      </c>
      <c r="N650" s="2" t="str">
        <f t="shared" si="829"/>
        <v>-/-/-/-</v>
      </c>
      <c r="O650" s="2" t="s">
        <v>208</v>
      </c>
      <c r="P650" s="2" t="s">
        <v>334</v>
      </c>
      <c r="S650" s="6">
        <f t="shared" si="830"/>
        <v>0</v>
      </c>
      <c r="T650" s="7">
        <f t="shared" si="831"/>
        <v>0</v>
      </c>
      <c r="U650" s="3" t="s">
        <v>243</v>
      </c>
      <c r="X650" t="s">
        <v>243</v>
      </c>
      <c r="AA650" t="s">
        <v>243</v>
      </c>
      <c r="AD650" s="5"/>
      <c r="AI650">
        <f>VLOOKUP(C650,Koordinaten!$A:$C,2,FALSE)</f>
        <v>12.4853384</v>
      </c>
      <c r="AJ650">
        <f>VLOOKUP(C650,Koordinaten!$A:$C,3,FALSE)</f>
        <v>41.894801999999999</v>
      </c>
      <c r="AK650">
        <f>IF(ISBLANK($D650),VLOOKUP(C650,Koordinaten!$A:$C,2,FALSE),VLOOKUP($D650,Koordinaten!$F:$H,2,FALSE))</f>
        <v>11.354780099999999</v>
      </c>
      <c r="AL650">
        <f>IF(ISBLANK($D650),VLOOKUP(C650,Koordinaten!$A:$C,3,FALSE),VLOOKUP($D650,Koordinaten!$F:$H,3,FALSE))</f>
        <v>46.498112499999998</v>
      </c>
      <c r="AM650" t="str">
        <f t="shared" si="832"/>
        <v>41,894802;12,4853384</v>
      </c>
      <c r="AN650" t="str">
        <f t="shared" si="833"/>
        <v>46,4981125;11,3547801</v>
      </c>
      <c r="AO650">
        <f t="shared" si="828"/>
        <v>9999</v>
      </c>
      <c r="AP650" s="50">
        <v>44107</v>
      </c>
      <c r="AQ650" t="s">
        <v>1437</v>
      </c>
    </row>
    <row r="651" spans="1:43" x14ac:dyDescent="0.15">
      <c r="A651" s="2" t="s">
        <v>42</v>
      </c>
      <c r="B651" s="2">
        <v>2011</v>
      </c>
      <c r="C651" s="2" t="s">
        <v>22</v>
      </c>
      <c r="D651" s="2" t="s">
        <v>1258</v>
      </c>
      <c r="E651" s="2">
        <v>3</v>
      </c>
      <c r="F651" s="2"/>
      <c r="G651" s="3" t="s">
        <v>208</v>
      </c>
      <c r="H651" s="3" t="s">
        <v>350</v>
      </c>
      <c r="I651" s="3" t="s">
        <v>51</v>
      </c>
      <c r="J651" s="2" t="str">
        <f t="shared" si="834"/>
        <v>2016/2016/2016/-/-</v>
      </c>
      <c r="K651" s="2" t="str">
        <f t="shared" si="835"/>
        <v>2024/2021/2020/-/-</v>
      </c>
      <c r="L651" s="12"/>
      <c r="M651" s="2">
        <v>2015</v>
      </c>
      <c r="N651" s="2" t="str">
        <f t="shared" si="829"/>
        <v>91/90/90/-</v>
      </c>
      <c r="O651" s="2" t="s">
        <v>208</v>
      </c>
      <c r="P651" s="2" t="s">
        <v>334</v>
      </c>
      <c r="S651" s="6">
        <f t="shared" si="830"/>
        <v>0</v>
      </c>
      <c r="T651" s="7">
        <f t="shared" si="831"/>
        <v>0</v>
      </c>
      <c r="U651">
        <v>91</v>
      </c>
      <c r="V651">
        <v>2016</v>
      </c>
      <c r="W651">
        <v>2024</v>
      </c>
      <c r="X651">
        <v>90</v>
      </c>
      <c r="Y651">
        <v>2016</v>
      </c>
      <c r="Z651">
        <v>2021</v>
      </c>
      <c r="AA651">
        <v>90</v>
      </c>
      <c r="AB651">
        <v>2016</v>
      </c>
      <c r="AC651">
        <v>2020</v>
      </c>
      <c r="AD651" s="5"/>
      <c r="AI651">
        <f>VLOOKUP(C651,Koordinaten!$A:$C,2,FALSE)</f>
        <v>12.4853384</v>
      </c>
      <c r="AJ651">
        <f>VLOOKUP(C651,Koordinaten!$A:$C,3,FALSE)</f>
        <v>41.894801999999999</v>
      </c>
      <c r="AK651">
        <f>IF(ISBLANK($D651),VLOOKUP(C651,Koordinaten!$A:$C,2,FALSE),VLOOKUP($D651,Koordinaten!$F:$H,2,FALSE))</f>
        <v>11.354780099999999</v>
      </c>
      <c r="AL651">
        <f>IF(ISBLANK($D651),VLOOKUP(C651,Koordinaten!$A:$C,3,FALSE),VLOOKUP($D651,Koordinaten!$F:$H,3,FALSE))</f>
        <v>46.498112499999998</v>
      </c>
      <c r="AM651" t="str">
        <f t="shared" si="832"/>
        <v>41,894802;12,4853384</v>
      </c>
      <c r="AN651" t="str">
        <f t="shared" si="833"/>
        <v>46,4981125;11,3547801</v>
      </c>
      <c r="AO651">
        <f t="shared" si="828"/>
        <v>2020</v>
      </c>
    </row>
    <row r="652" spans="1:43" x14ac:dyDescent="0.15">
      <c r="A652" s="2" t="s">
        <v>42</v>
      </c>
      <c r="B652" s="22">
        <v>2012</v>
      </c>
      <c r="C652" s="2" t="s">
        <v>22</v>
      </c>
      <c r="D652" s="2" t="s">
        <v>1258</v>
      </c>
      <c r="E652" s="2">
        <v>1</v>
      </c>
      <c r="F652" s="2">
        <v>1</v>
      </c>
      <c r="G652" s="3" t="s">
        <v>208</v>
      </c>
      <c r="H652" s="3" t="s">
        <v>351</v>
      </c>
      <c r="I652" s="3" t="s">
        <v>20</v>
      </c>
      <c r="J652" s="2" t="str">
        <f t="shared" si="834"/>
        <v>2016/2017/-/-/-</v>
      </c>
      <c r="K652" s="2" t="str">
        <f t="shared" si="835"/>
        <v>2024/2022/-/-/-</v>
      </c>
      <c r="L652" s="12"/>
      <c r="M652" s="2">
        <v>2015</v>
      </c>
      <c r="N652" s="2" t="str">
        <f t="shared" si="829"/>
        <v>91/90/-/89</v>
      </c>
      <c r="O652" s="2" t="s">
        <v>208</v>
      </c>
      <c r="P652" s="2" t="s">
        <v>334</v>
      </c>
      <c r="S652" s="6">
        <f t="shared" si="830"/>
        <v>0</v>
      </c>
      <c r="T652" s="7">
        <f t="shared" si="831"/>
        <v>0</v>
      </c>
      <c r="U652">
        <v>91</v>
      </c>
      <c r="V652">
        <v>2016</v>
      </c>
      <c r="W652">
        <v>2024</v>
      </c>
      <c r="X652">
        <v>90</v>
      </c>
      <c r="Y652">
        <v>2017</v>
      </c>
      <c r="Z652">
        <v>2022</v>
      </c>
      <c r="AA652" t="s">
        <v>243</v>
      </c>
      <c r="AD652" s="5">
        <v>89</v>
      </c>
      <c r="AI652">
        <f>VLOOKUP(C652,Koordinaten!$A:$C,2,FALSE)</f>
        <v>12.4853384</v>
      </c>
      <c r="AJ652">
        <f>VLOOKUP(C652,Koordinaten!$A:$C,3,FALSE)</f>
        <v>41.894801999999999</v>
      </c>
      <c r="AK652">
        <f>IF(ISBLANK($D652),VLOOKUP(C652,Koordinaten!$A:$C,2,FALSE),VLOOKUP($D652,Koordinaten!$F:$H,2,FALSE))</f>
        <v>11.354780099999999</v>
      </c>
      <c r="AL652">
        <f>IF(ISBLANK($D652),VLOOKUP(C652,Koordinaten!$A:$C,3,FALSE),VLOOKUP($D652,Koordinaten!$F:$H,3,FALSE))</f>
        <v>46.498112499999998</v>
      </c>
      <c r="AM652" t="str">
        <f t="shared" si="832"/>
        <v>41,894802;12,4853384</v>
      </c>
      <c r="AN652" t="str">
        <f t="shared" si="833"/>
        <v>46,4981125;11,3547801</v>
      </c>
      <c r="AO652">
        <f t="shared" si="828"/>
        <v>2022</v>
      </c>
      <c r="AP652" s="50">
        <v>44066</v>
      </c>
      <c r="AQ652">
        <v>12</v>
      </c>
    </row>
    <row r="653" spans="1:43" x14ac:dyDescent="0.15">
      <c r="A653" s="2" t="s">
        <v>30</v>
      </c>
      <c r="B653" s="22">
        <v>2014</v>
      </c>
      <c r="C653" s="2" t="s">
        <v>22</v>
      </c>
      <c r="D653" s="2" t="s">
        <v>1258</v>
      </c>
      <c r="E653" s="2">
        <v>2</v>
      </c>
      <c r="F653" s="2"/>
      <c r="G653" s="3" t="s">
        <v>208</v>
      </c>
      <c r="H653" s="3" t="s">
        <v>352</v>
      </c>
      <c r="I653" s="3" t="s">
        <v>338</v>
      </c>
      <c r="J653" s="2" t="str">
        <f t="shared" si="834"/>
        <v>-/2015/2016/-/-</v>
      </c>
      <c r="K653" s="2" t="str">
        <f t="shared" si="835"/>
        <v>-/2019/2018/-/-</v>
      </c>
      <c r="L653" s="12"/>
      <c r="M653" s="2">
        <v>2015</v>
      </c>
      <c r="N653" s="2" t="str">
        <f t="shared" si="829"/>
        <v>-/88/85/-</v>
      </c>
      <c r="O653" s="2" t="s">
        <v>208</v>
      </c>
      <c r="P653" s="2" t="s">
        <v>334</v>
      </c>
      <c r="S653" s="6">
        <f t="shared" si="830"/>
        <v>0</v>
      </c>
      <c r="T653" s="7">
        <f t="shared" si="831"/>
        <v>0</v>
      </c>
      <c r="U653" t="s">
        <v>243</v>
      </c>
      <c r="X653">
        <v>88</v>
      </c>
      <c r="Y653">
        <v>2015</v>
      </c>
      <c r="Z653">
        <v>2019</v>
      </c>
      <c r="AA653">
        <v>85</v>
      </c>
      <c r="AB653">
        <v>2016</v>
      </c>
      <c r="AC653">
        <v>2018</v>
      </c>
      <c r="AD653" s="5"/>
      <c r="AI653">
        <f>VLOOKUP(C653,Koordinaten!$A:$C,2,FALSE)</f>
        <v>12.4853384</v>
      </c>
      <c r="AJ653">
        <f>VLOOKUP(C653,Koordinaten!$A:$C,3,FALSE)</f>
        <v>41.894801999999999</v>
      </c>
      <c r="AK653">
        <f>IF(ISBLANK($D653),VLOOKUP(C653,Koordinaten!$A:$C,2,FALSE),VLOOKUP($D653,Koordinaten!$F:$H,2,FALSE))</f>
        <v>11.354780099999999</v>
      </c>
      <c r="AL653">
        <f>IF(ISBLANK($D653),VLOOKUP(C653,Koordinaten!$A:$C,3,FALSE),VLOOKUP($D653,Koordinaten!$F:$H,3,FALSE))</f>
        <v>46.498112499999998</v>
      </c>
      <c r="AM653" t="str">
        <f t="shared" si="832"/>
        <v>41,894802;12,4853384</v>
      </c>
      <c r="AN653" t="str">
        <f t="shared" si="833"/>
        <v>46,4981125;11,3547801</v>
      </c>
      <c r="AO653">
        <f t="shared" si="828"/>
        <v>2018</v>
      </c>
    </row>
    <row r="654" spans="1:43" ht="14" x14ac:dyDescent="0.15">
      <c r="A654" s="2" t="s">
        <v>30</v>
      </c>
      <c r="B654" s="22">
        <v>2011</v>
      </c>
      <c r="C654" s="2" t="s">
        <v>22</v>
      </c>
      <c r="D654" s="2" t="s">
        <v>1258</v>
      </c>
      <c r="E654" s="2">
        <v>3</v>
      </c>
      <c r="F654" s="2"/>
      <c r="G654" s="3" t="s">
        <v>208</v>
      </c>
      <c r="H654" s="3" t="s">
        <v>209</v>
      </c>
      <c r="I654" s="3" t="s">
        <v>36</v>
      </c>
      <c r="J654" s="2" t="str">
        <f t="shared" si="834"/>
        <v>2014/-/2014/-/-</v>
      </c>
      <c r="K654" s="2" t="str">
        <f t="shared" si="835"/>
        <v>2021/-/2016/-/-</v>
      </c>
      <c r="L654" s="12"/>
      <c r="M654" s="2">
        <v>2015</v>
      </c>
      <c r="N654" s="2" t="str">
        <f t="shared" si="829"/>
        <v>91/-/90/CT94</v>
      </c>
      <c r="O654" s="2" t="s">
        <v>208</v>
      </c>
      <c r="P654" s="2" t="s">
        <v>334</v>
      </c>
      <c r="S654" s="6">
        <f t="shared" si="830"/>
        <v>0</v>
      </c>
      <c r="T654" s="7">
        <f t="shared" si="831"/>
        <v>0</v>
      </c>
      <c r="U654">
        <v>91</v>
      </c>
      <c r="V654">
        <v>2014</v>
      </c>
      <c r="W654">
        <v>2021</v>
      </c>
      <c r="X654" t="s">
        <v>243</v>
      </c>
      <c r="AA654">
        <v>90</v>
      </c>
      <c r="AB654">
        <v>2014</v>
      </c>
      <c r="AC654">
        <v>2016</v>
      </c>
      <c r="AD654" s="5" t="s">
        <v>1022</v>
      </c>
      <c r="AI654">
        <f>VLOOKUP(C654,Koordinaten!$A:$C,2,FALSE)</f>
        <v>12.4853384</v>
      </c>
      <c r="AJ654">
        <f>VLOOKUP(C654,Koordinaten!$A:$C,3,FALSE)</f>
        <v>41.894801999999999</v>
      </c>
      <c r="AK654">
        <f>IF(ISBLANK($D654),VLOOKUP(C654,Koordinaten!$A:$C,2,FALSE),VLOOKUP($D654,Koordinaten!$F:$H,2,FALSE))</f>
        <v>11.354780099999999</v>
      </c>
      <c r="AL654">
        <f>IF(ISBLANK($D654),VLOOKUP(C654,Koordinaten!$A:$C,3,FALSE),VLOOKUP($D654,Koordinaten!$F:$H,3,FALSE))</f>
        <v>46.498112499999998</v>
      </c>
      <c r="AM654" t="str">
        <f t="shared" si="832"/>
        <v>41,894802;12,4853384</v>
      </c>
      <c r="AN654" t="str">
        <f t="shared" si="833"/>
        <v>46,4981125;11,3547801</v>
      </c>
      <c r="AO654">
        <f t="shared" si="828"/>
        <v>2016</v>
      </c>
    </row>
    <row r="655" spans="1:43" x14ac:dyDescent="0.15">
      <c r="A655" s="2" t="s">
        <v>42</v>
      </c>
      <c r="B655" s="22">
        <v>2012</v>
      </c>
      <c r="C655" s="2" t="s">
        <v>22</v>
      </c>
      <c r="D655" s="2" t="s">
        <v>1258</v>
      </c>
      <c r="E655" s="2">
        <v>0</v>
      </c>
      <c r="F655" s="2"/>
      <c r="G655" s="2" t="s">
        <v>1061</v>
      </c>
      <c r="H655" s="3" t="s">
        <v>353</v>
      </c>
      <c r="I655" s="3" t="s">
        <v>69</v>
      </c>
      <c r="J655" s="2" t="str">
        <f t="shared" si="834"/>
        <v>-/-/-/-/-</v>
      </c>
      <c r="K655" s="2" t="str">
        <f t="shared" si="835"/>
        <v>-/-/-/-/-</v>
      </c>
      <c r="L655" s="12"/>
      <c r="M655" s="2">
        <v>2015</v>
      </c>
      <c r="N655" s="2" t="str">
        <f t="shared" si="829"/>
        <v>-/-/-/-</v>
      </c>
      <c r="O655" s="2" t="s">
        <v>1061</v>
      </c>
      <c r="P655" s="2" t="s">
        <v>334</v>
      </c>
      <c r="S655" s="6">
        <f t="shared" si="830"/>
        <v>0</v>
      </c>
      <c r="T655" s="7">
        <f t="shared" si="831"/>
        <v>0</v>
      </c>
      <c r="U655" s="3" t="s">
        <v>243</v>
      </c>
      <c r="X655" t="s">
        <v>243</v>
      </c>
      <c r="AA655" t="s">
        <v>243</v>
      </c>
      <c r="AD655" s="2"/>
      <c r="AI655">
        <f>VLOOKUP(C655,Koordinaten!$A:$C,2,FALSE)</f>
        <v>12.4853384</v>
      </c>
      <c r="AJ655">
        <f>VLOOKUP(C655,Koordinaten!$A:$C,3,FALSE)</f>
        <v>41.894801999999999</v>
      </c>
      <c r="AK655">
        <f>IF(ISBLANK($D655),VLOOKUP(C655,Koordinaten!$A:$C,2,FALSE),VLOOKUP($D655,Koordinaten!$F:$H,2,FALSE))</f>
        <v>11.354780099999999</v>
      </c>
      <c r="AL655">
        <f>IF(ISBLANK($D655),VLOOKUP(C655,Koordinaten!$A:$C,3,FALSE),VLOOKUP($D655,Koordinaten!$F:$H,3,FALSE))</f>
        <v>46.498112499999998</v>
      </c>
      <c r="AM655" t="str">
        <f t="shared" si="832"/>
        <v>41,894802;12,4853384</v>
      </c>
      <c r="AN655" t="str">
        <f t="shared" si="833"/>
        <v>46,4981125;11,3547801</v>
      </c>
      <c r="AO655">
        <f t="shared" si="828"/>
        <v>9999</v>
      </c>
    </row>
    <row r="656" spans="1:43" x14ac:dyDescent="0.15">
      <c r="A656" s="2" t="s">
        <v>37</v>
      </c>
      <c r="B656" s="22">
        <v>2010</v>
      </c>
      <c r="C656" s="2" t="s">
        <v>22</v>
      </c>
      <c r="D656" s="2" t="s">
        <v>1258</v>
      </c>
      <c r="E656" s="2">
        <v>2</v>
      </c>
      <c r="F656" s="2"/>
      <c r="G656" s="2" t="s">
        <v>1061</v>
      </c>
      <c r="H656" s="3" t="s">
        <v>228</v>
      </c>
      <c r="I656" s="3" t="s">
        <v>229</v>
      </c>
      <c r="J656" s="2" t="str">
        <f t="shared" si="834"/>
        <v>-/-/-/-/-</v>
      </c>
      <c r="K656" s="2" t="str">
        <f t="shared" si="835"/>
        <v>-/-/-/-/-</v>
      </c>
      <c r="L656" s="12"/>
      <c r="M656" s="2">
        <v>2015</v>
      </c>
      <c r="N656" s="2" t="str">
        <f t="shared" si="829"/>
        <v>-/-/-/-</v>
      </c>
      <c r="O656" s="2" t="s">
        <v>63</v>
      </c>
      <c r="P656" s="2" t="s">
        <v>334</v>
      </c>
      <c r="S656" s="6">
        <f t="shared" si="830"/>
        <v>0</v>
      </c>
      <c r="T656" s="7">
        <f t="shared" si="831"/>
        <v>0</v>
      </c>
      <c r="U656" t="s">
        <v>243</v>
      </c>
      <c r="X656" t="s">
        <v>243</v>
      </c>
      <c r="AA656" t="s">
        <v>243</v>
      </c>
      <c r="AD656" s="2"/>
      <c r="AI656">
        <f>VLOOKUP(C656,Koordinaten!$A:$C,2,FALSE)</f>
        <v>12.4853384</v>
      </c>
      <c r="AJ656">
        <f>VLOOKUP(C656,Koordinaten!$A:$C,3,FALSE)</f>
        <v>41.894801999999999</v>
      </c>
      <c r="AK656">
        <f>IF(ISBLANK($D656),VLOOKUP(C656,Koordinaten!$A:$C,2,FALSE),VLOOKUP($D656,Koordinaten!$F:$H,2,FALSE))</f>
        <v>11.354780099999999</v>
      </c>
      <c r="AL656">
        <f>IF(ISBLANK($D656),VLOOKUP(C656,Koordinaten!$A:$C,3,FALSE),VLOOKUP($D656,Koordinaten!$F:$H,3,FALSE))</f>
        <v>46.498112499999998</v>
      </c>
      <c r="AM656" t="str">
        <f t="shared" si="832"/>
        <v>41,894802;12,4853384</v>
      </c>
      <c r="AN656" t="str">
        <f t="shared" si="833"/>
        <v>46,4981125;11,3547801</v>
      </c>
      <c r="AO656">
        <f t="shared" si="828"/>
        <v>9999</v>
      </c>
    </row>
    <row r="657" spans="1:43" x14ac:dyDescent="0.15">
      <c r="A657" s="2" t="s">
        <v>42</v>
      </c>
      <c r="B657" s="2">
        <v>2012</v>
      </c>
      <c r="C657" s="2" t="s">
        <v>22</v>
      </c>
      <c r="D657" s="2" t="s">
        <v>1258</v>
      </c>
      <c r="E657" s="2">
        <v>3</v>
      </c>
      <c r="F657" s="2"/>
      <c r="G657" s="2" t="s">
        <v>1061</v>
      </c>
      <c r="H657" s="3" t="s">
        <v>73</v>
      </c>
      <c r="I657" s="3" t="s">
        <v>51</v>
      </c>
      <c r="J657" s="2" t="str">
        <f t="shared" si="834"/>
        <v>-/-/-/-/-</v>
      </c>
      <c r="K657" s="2" t="str">
        <f t="shared" si="835"/>
        <v>-/-/-/-/-</v>
      </c>
      <c r="L657" s="12"/>
      <c r="M657" s="2">
        <v>2015</v>
      </c>
      <c r="N657" s="2" t="str">
        <f t="shared" si="829"/>
        <v>-/-/-/-</v>
      </c>
      <c r="O657" s="2" t="s">
        <v>1061</v>
      </c>
      <c r="P657" s="2" t="s">
        <v>334</v>
      </c>
      <c r="S657" s="6">
        <f t="shared" si="830"/>
        <v>0</v>
      </c>
      <c r="T657" s="7">
        <f t="shared" si="831"/>
        <v>0</v>
      </c>
      <c r="U657" s="3" t="s">
        <v>243</v>
      </c>
      <c r="X657" t="s">
        <v>243</v>
      </c>
      <c r="AA657" t="s">
        <v>243</v>
      </c>
      <c r="AD657" s="5"/>
      <c r="AI657">
        <f>VLOOKUP(C657,Koordinaten!$A:$C,2,FALSE)</f>
        <v>12.4853384</v>
      </c>
      <c r="AJ657">
        <f>VLOOKUP(C657,Koordinaten!$A:$C,3,FALSE)</f>
        <v>41.894801999999999</v>
      </c>
      <c r="AK657">
        <f>IF(ISBLANK($D657),VLOOKUP(C657,Koordinaten!$A:$C,2,FALSE),VLOOKUP($D657,Koordinaten!$F:$H,2,FALSE))</f>
        <v>11.354780099999999</v>
      </c>
      <c r="AL657">
        <f>IF(ISBLANK($D657),VLOOKUP(C657,Koordinaten!$A:$C,3,FALSE),VLOOKUP($D657,Koordinaten!$F:$H,3,FALSE))</f>
        <v>46.498112499999998</v>
      </c>
      <c r="AM657" t="str">
        <f t="shared" si="832"/>
        <v>41,894802;12,4853384</v>
      </c>
      <c r="AN657" t="str">
        <f t="shared" si="833"/>
        <v>46,4981125;11,3547801</v>
      </c>
      <c r="AO657">
        <f t="shared" ref="AO657:AO720" si="836">MIN(IF(ISBLANK(W657),9999,W657),IF(ISBLANK(Z657),9999,Z657),IF(ISBLANK(AC657),9999,AC657),IF(ISBLANK(AF657),9999,AF657),IF(ISBLANK(AH657),9999,AH657))</f>
        <v>9999</v>
      </c>
    </row>
    <row r="658" spans="1:43" x14ac:dyDescent="0.15">
      <c r="A658" s="2" t="s">
        <v>42</v>
      </c>
      <c r="B658" s="2">
        <v>2012</v>
      </c>
      <c r="C658" s="2" t="s">
        <v>22</v>
      </c>
      <c r="D658" s="2" t="s">
        <v>1258</v>
      </c>
      <c r="E658" s="2">
        <v>3</v>
      </c>
      <c r="F658" s="2"/>
      <c r="G658" s="2" t="s">
        <v>1061</v>
      </c>
      <c r="H658" s="3" t="s">
        <v>74</v>
      </c>
      <c r="I658" s="3" t="s">
        <v>20</v>
      </c>
      <c r="J658" s="2" t="str">
        <f t="shared" si="834"/>
        <v>-/-/-/-/-</v>
      </c>
      <c r="K658" s="2" t="str">
        <f t="shared" si="835"/>
        <v>-/-/-/-/-</v>
      </c>
      <c r="L658" s="12"/>
      <c r="M658" s="2">
        <v>2015</v>
      </c>
      <c r="N658" s="2" t="str">
        <f t="shared" si="829"/>
        <v>-/-/-/-</v>
      </c>
      <c r="O658" s="2" t="s">
        <v>1061</v>
      </c>
      <c r="P658" s="2" t="s">
        <v>334</v>
      </c>
      <c r="S658" s="6">
        <f t="shared" si="830"/>
        <v>0</v>
      </c>
      <c r="T658" s="7">
        <f t="shared" si="831"/>
        <v>0</v>
      </c>
      <c r="U658" s="3" t="s">
        <v>243</v>
      </c>
      <c r="X658" t="s">
        <v>243</v>
      </c>
      <c r="AA658" t="s">
        <v>243</v>
      </c>
      <c r="AD658" s="5"/>
      <c r="AI658">
        <f>VLOOKUP(C658,Koordinaten!$A:$C,2,FALSE)</f>
        <v>12.4853384</v>
      </c>
      <c r="AJ658">
        <f>VLOOKUP(C658,Koordinaten!$A:$C,3,FALSE)</f>
        <v>41.894801999999999</v>
      </c>
      <c r="AK658">
        <f>IF(ISBLANK($D658),VLOOKUP(C658,Koordinaten!$A:$C,2,FALSE),VLOOKUP($D658,Koordinaten!$F:$H,2,FALSE))</f>
        <v>11.354780099999999</v>
      </c>
      <c r="AL658">
        <f>IF(ISBLANK($D658),VLOOKUP(C658,Koordinaten!$A:$C,3,FALSE),VLOOKUP($D658,Koordinaten!$F:$H,3,FALSE))</f>
        <v>46.498112499999998</v>
      </c>
      <c r="AM658" t="str">
        <f t="shared" si="832"/>
        <v>41,894802;12,4853384</v>
      </c>
      <c r="AN658" t="str">
        <f t="shared" si="833"/>
        <v>46,4981125;11,3547801</v>
      </c>
      <c r="AO658">
        <f t="shared" si="836"/>
        <v>9999</v>
      </c>
    </row>
    <row r="659" spans="1:43" x14ac:dyDescent="0.15">
      <c r="A659" s="2" t="s">
        <v>66</v>
      </c>
      <c r="B659" s="22">
        <v>2012</v>
      </c>
      <c r="C659" s="2" t="s">
        <v>22</v>
      </c>
      <c r="D659" s="2" t="s">
        <v>1258</v>
      </c>
      <c r="E659" s="2">
        <v>1</v>
      </c>
      <c r="F659" s="2"/>
      <c r="G659" s="2" t="s">
        <v>1061</v>
      </c>
      <c r="H659" s="3" t="s">
        <v>231</v>
      </c>
      <c r="I659" s="3" t="s">
        <v>36</v>
      </c>
      <c r="J659" s="2" t="str">
        <f t="shared" si="834"/>
        <v>-/-/2015/-/-</v>
      </c>
      <c r="K659" s="2" t="str">
        <f t="shared" si="835"/>
        <v>-/-/2016/-/-</v>
      </c>
      <c r="L659" s="12"/>
      <c r="M659" s="2">
        <v>2015</v>
      </c>
      <c r="N659" s="2" t="str">
        <f t="shared" si="829"/>
        <v>-/-/88/-</v>
      </c>
      <c r="O659" s="2" t="s">
        <v>63</v>
      </c>
      <c r="P659" s="2" t="s">
        <v>334</v>
      </c>
      <c r="S659" s="6">
        <f t="shared" si="830"/>
        <v>0</v>
      </c>
      <c r="T659" s="7">
        <f t="shared" si="831"/>
        <v>0</v>
      </c>
      <c r="U659" s="3" t="s">
        <v>243</v>
      </c>
      <c r="X659" t="s">
        <v>243</v>
      </c>
      <c r="AA659">
        <v>88</v>
      </c>
      <c r="AB659">
        <v>2015</v>
      </c>
      <c r="AC659">
        <v>2016</v>
      </c>
      <c r="AD659" s="5"/>
      <c r="AI659">
        <f>VLOOKUP(C659,Koordinaten!$A:$C,2,FALSE)</f>
        <v>12.4853384</v>
      </c>
      <c r="AJ659">
        <f>VLOOKUP(C659,Koordinaten!$A:$C,3,FALSE)</f>
        <v>41.894801999999999</v>
      </c>
      <c r="AK659">
        <f>IF(ISBLANK($D659),VLOOKUP(C659,Koordinaten!$A:$C,2,FALSE),VLOOKUP($D659,Koordinaten!$F:$H,2,FALSE))</f>
        <v>11.354780099999999</v>
      </c>
      <c r="AL659">
        <f>IF(ISBLANK($D659),VLOOKUP(C659,Koordinaten!$A:$C,3,FALSE),VLOOKUP($D659,Koordinaten!$F:$H,3,FALSE))</f>
        <v>46.498112499999998</v>
      </c>
      <c r="AM659" t="str">
        <f t="shared" si="832"/>
        <v>41,894802;12,4853384</v>
      </c>
      <c r="AN659" t="str">
        <f t="shared" si="833"/>
        <v>46,4981125;11,3547801</v>
      </c>
      <c r="AO659">
        <f t="shared" si="836"/>
        <v>2016</v>
      </c>
    </row>
    <row r="660" spans="1:43" ht="14" x14ac:dyDescent="0.15">
      <c r="A660" s="2" t="s">
        <v>30</v>
      </c>
      <c r="B660" s="22">
        <v>2014</v>
      </c>
      <c r="C660" s="2" t="s">
        <v>22</v>
      </c>
      <c r="D660" s="2" t="s">
        <v>1258</v>
      </c>
      <c r="E660" s="2">
        <v>3</v>
      </c>
      <c r="F660" s="2"/>
      <c r="G660" s="2" t="s">
        <v>1061</v>
      </c>
      <c r="H660" s="3" t="s">
        <v>354</v>
      </c>
      <c r="I660" s="3" t="s">
        <v>58</v>
      </c>
      <c r="J660" s="2" t="str">
        <f t="shared" si="834"/>
        <v>2016/-/2016/2018/-</v>
      </c>
      <c r="K660" s="2" t="str">
        <f t="shared" si="835"/>
        <v>2019/-/2019/2022/-</v>
      </c>
      <c r="L660" s="12"/>
      <c r="M660" s="2">
        <v>2015</v>
      </c>
      <c r="N660" s="2" t="str">
        <f t="shared" si="829"/>
        <v>89+/-/86/CT88</v>
      </c>
      <c r="O660" s="2" t="s">
        <v>63</v>
      </c>
      <c r="P660" s="2" t="s">
        <v>334</v>
      </c>
      <c r="S660" s="6">
        <f t="shared" si="830"/>
        <v>0</v>
      </c>
      <c r="T660" s="7">
        <f t="shared" si="831"/>
        <v>0</v>
      </c>
      <c r="U660" t="s">
        <v>1088</v>
      </c>
      <c r="V660">
        <v>2016</v>
      </c>
      <c r="W660">
        <v>2019</v>
      </c>
      <c r="X660" t="s">
        <v>243</v>
      </c>
      <c r="AA660">
        <v>86</v>
      </c>
      <c r="AB660">
        <v>2016</v>
      </c>
      <c r="AC660">
        <v>2019</v>
      </c>
      <c r="AD660" s="5" t="s">
        <v>993</v>
      </c>
      <c r="AE660">
        <v>2018</v>
      </c>
      <c r="AF660">
        <v>2022</v>
      </c>
      <c r="AI660">
        <f>VLOOKUP(C660,Koordinaten!$A:$C,2,FALSE)</f>
        <v>12.4853384</v>
      </c>
      <c r="AJ660">
        <f>VLOOKUP(C660,Koordinaten!$A:$C,3,FALSE)</f>
        <v>41.894801999999999</v>
      </c>
      <c r="AK660">
        <f>IF(ISBLANK($D660),VLOOKUP(C660,Koordinaten!$A:$C,2,FALSE),VLOOKUP($D660,Koordinaten!$F:$H,2,FALSE))</f>
        <v>11.354780099999999</v>
      </c>
      <c r="AL660">
        <f>IF(ISBLANK($D660),VLOOKUP(C660,Koordinaten!$A:$C,3,FALSE),VLOOKUP($D660,Koordinaten!$F:$H,3,FALSE))</f>
        <v>46.498112499999998</v>
      </c>
      <c r="AM660" t="str">
        <f t="shared" si="832"/>
        <v>41,894802;12,4853384</v>
      </c>
      <c r="AN660" t="str">
        <f t="shared" si="833"/>
        <v>46,4981125;11,3547801</v>
      </c>
      <c r="AO660">
        <f t="shared" si="836"/>
        <v>2019</v>
      </c>
    </row>
    <row r="661" spans="1:43" x14ac:dyDescent="0.15">
      <c r="A661" s="2" t="s">
        <v>42</v>
      </c>
      <c r="B661" s="22">
        <v>2011</v>
      </c>
      <c r="C661" s="2" t="s">
        <v>22</v>
      </c>
      <c r="D661" s="2" t="s">
        <v>1277</v>
      </c>
      <c r="E661" s="2">
        <v>6</v>
      </c>
      <c r="F661" s="2"/>
      <c r="G661" s="3" t="s">
        <v>355</v>
      </c>
      <c r="H661" s="3" t="s">
        <v>356</v>
      </c>
      <c r="I661" s="3" t="s">
        <v>357</v>
      </c>
      <c r="J661" s="2" t="str">
        <f t="shared" si="834"/>
        <v>-/2014/-/-/-</v>
      </c>
      <c r="K661" s="2" t="str">
        <f t="shared" si="835"/>
        <v>-/2024/-/-/-</v>
      </c>
      <c r="L661" s="12"/>
      <c r="M661" s="2">
        <v>2015</v>
      </c>
      <c r="N661" s="2" t="str">
        <f t="shared" si="829"/>
        <v>-/91/-/-</v>
      </c>
      <c r="O661" s="2" t="s">
        <v>355</v>
      </c>
      <c r="P661" s="2" t="s">
        <v>358</v>
      </c>
      <c r="S661" s="6">
        <f t="shared" si="830"/>
        <v>0</v>
      </c>
      <c r="T661" s="7">
        <f t="shared" si="831"/>
        <v>0</v>
      </c>
      <c r="U661" s="3" t="s">
        <v>243</v>
      </c>
      <c r="X661">
        <v>91</v>
      </c>
      <c r="Y661">
        <v>2014</v>
      </c>
      <c r="Z661">
        <v>2024</v>
      </c>
      <c r="AA661" t="s">
        <v>243</v>
      </c>
      <c r="AD661" s="5"/>
      <c r="AI661">
        <f>VLOOKUP(C661,Koordinaten!$A:$C,2,FALSE)</f>
        <v>12.4853384</v>
      </c>
      <c r="AJ661">
        <f>VLOOKUP(C661,Koordinaten!$A:$C,3,FALSE)</f>
        <v>41.894801999999999</v>
      </c>
      <c r="AK661">
        <f>IF(ISBLANK($D661),VLOOKUP(C661,Koordinaten!$A:$C,2,FALSE),VLOOKUP($D661,Koordinaten!$F:$H,2,FALSE))</f>
        <v>13.854983000000001</v>
      </c>
      <c r="AL661">
        <f>IF(ISBLANK($D661),VLOOKUP(C661,Koordinaten!$A:$C,3,FALSE),VLOOKUP($D661,Koordinaten!$F:$H,3,FALSE))</f>
        <v>42.227680999999997</v>
      </c>
      <c r="AM661" t="str">
        <f t="shared" si="832"/>
        <v>41,894802;12,4853384</v>
      </c>
      <c r="AN661" t="str">
        <f t="shared" si="833"/>
        <v>42,227681;13,854983</v>
      </c>
      <c r="AO661">
        <f t="shared" si="836"/>
        <v>2024</v>
      </c>
    </row>
    <row r="662" spans="1:43" x14ac:dyDescent="0.15">
      <c r="A662" s="2" t="s">
        <v>30</v>
      </c>
      <c r="B662" s="22">
        <v>2011</v>
      </c>
      <c r="C662" s="2" t="s">
        <v>22</v>
      </c>
      <c r="D662" s="2" t="s">
        <v>1277</v>
      </c>
      <c r="E662" s="2">
        <v>6</v>
      </c>
      <c r="F662" s="2"/>
      <c r="G662" s="3" t="s">
        <v>355</v>
      </c>
      <c r="H662" s="3" t="s">
        <v>359</v>
      </c>
      <c r="I662" s="3" t="s">
        <v>360</v>
      </c>
      <c r="J662" s="2" t="str">
        <f t="shared" si="834"/>
        <v>-/-/-/-/-</v>
      </c>
      <c r="K662" s="2" t="str">
        <f t="shared" si="835"/>
        <v>-/-/-/-/-</v>
      </c>
      <c r="L662" s="12"/>
      <c r="M662" s="2">
        <v>2015</v>
      </c>
      <c r="N662" s="2" t="str">
        <f t="shared" si="829"/>
        <v>-/-/-/-</v>
      </c>
      <c r="O662" s="2" t="s">
        <v>355</v>
      </c>
      <c r="P662" s="2" t="s">
        <v>358</v>
      </c>
      <c r="S662" s="6">
        <f t="shared" si="830"/>
        <v>0</v>
      </c>
      <c r="T662" s="7">
        <f t="shared" si="831"/>
        <v>0</v>
      </c>
      <c r="U662" s="3" t="s">
        <v>243</v>
      </c>
      <c r="AA662" t="s">
        <v>243</v>
      </c>
      <c r="AD662" s="5"/>
      <c r="AI662">
        <f>VLOOKUP(C662,Koordinaten!$A:$C,2,FALSE)</f>
        <v>12.4853384</v>
      </c>
      <c r="AJ662">
        <f>VLOOKUP(C662,Koordinaten!$A:$C,3,FALSE)</f>
        <v>41.894801999999999</v>
      </c>
      <c r="AK662">
        <f>IF(ISBLANK($D662),VLOOKUP(C662,Koordinaten!$A:$C,2,FALSE),VLOOKUP($D662,Koordinaten!$F:$H,2,FALSE))</f>
        <v>13.854983000000001</v>
      </c>
      <c r="AL662">
        <f>IF(ISBLANK($D662),VLOOKUP(C662,Koordinaten!$A:$C,3,FALSE),VLOOKUP($D662,Koordinaten!$F:$H,3,FALSE))</f>
        <v>42.227680999999997</v>
      </c>
      <c r="AM662" t="str">
        <f t="shared" si="832"/>
        <v>41,894802;12,4853384</v>
      </c>
      <c r="AN662" t="str">
        <f t="shared" si="833"/>
        <v>42,227681;13,854983</v>
      </c>
      <c r="AO662">
        <f t="shared" si="836"/>
        <v>9999</v>
      </c>
    </row>
    <row r="663" spans="1:43" ht="14" x14ac:dyDescent="0.15">
      <c r="A663" s="2" t="s">
        <v>42</v>
      </c>
      <c r="B663" s="22">
        <v>2012</v>
      </c>
      <c r="C663" s="2" t="s">
        <v>22</v>
      </c>
      <c r="D663" s="2" t="s">
        <v>1272</v>
      </c>
      <c r="E663" s="2">
        <v>2</v>
      </c>
      <c r="F663" s="2">
        <v>1</v>
      </c>
      <c r="G663" s="3" t="s">
        <v>361</v>
      </c>
      <c r="H663" s="3" t="s">
        <v>362</v>
      </c>
      <c r="I663" s="3" t="s">
        <v>357</v>
      </c>
      <c r="J663" s="2" t="str">
        <f t="shared" si="834"/>
        <v>-/-/2017/-/-</v>
      </c>
      <c r="K663" s="2" t="str">
        <f t="shared" si="835"/>
        <v>-/-/2024/-/-</v>
      </c>
      <c r="L663" s="12"/>
      <c r="M663" s="2">
        <v>2015</v>
      </c>
      <c r="N663" s="2" t="str">
        <f t="shared" si="829"/>
        <v>-/-/92/CT89,7</v>
      </c>
      <c r="O663" s="2" t="s">
        <v>363</v>
      </c>
      <c r="P663" s="2" t="s">
        <v>358</v>
      </c>
      <c r="S663" s="6">
        <f t="shared" si="830"/>
        <v>0</v>
      </c>
      <c r="T663" s="7">
        <f t="shared" si="831"/>
        <v>0</v>
      </c>
      <c r="U663" s="3" t="s">
        <v>243</v>
      </c>
      <c r="AA663">
        <v>92</v>
      </c>
      <c r="AB663">
        <v>2017</v>
      </c>
      <c r="AC663">
        <v>2024</v>
      </c>
      <c r="AD663" s="5" t="s">
        <v>1013</v>
      </c>
      <c r="AI663">
        <f>VLOOKUP(C663,Koordinaten!$A:$C,2,FALSE)</f>
        <v>12.4853384</v>
      </c>
      <c r="AJ663">
        <f>VLOOKUP(C663,Koordinaten!$A:$C,3,FALSE)</f>
        <v>41.894801999999999</v>
      </c>
      <c r="AK663">
        <f>IF(ISBLANK($D663),VLOOKUP(C663,Koordinaten!$A:$C,2,FALSE),VLOOKUP($D663,Koordinaten!$F:$H,2,FALSE))</f>
        <v>13.1415872</v>
      </c>
      <c r="AL663">
        <f>IF(ISBLANK($D663),VLOOKUP(C663,Koordinaten!$A:$C,3,FALSE),VLOOKUP($D663,Koordinaten!$F:$H,3,FALSE))</f>
        <v>43.345838800000003</v>
      </c>
      <c r="AM663" t="str">
        <f t="shared" si="832"/>
        <v>41,894802;12,4853384</v>
      </c>
      <c r="AN663" t="str">
        <f t="shared" si="833"/>
        <v>43,3458388;13,1415872</v>
      </c>
      <c r="AO663">
        <f t="shared" si="836"/>
        <v>2024</v>
      </c>
      <c r="AP663" s="50">
        <v>44066</v>
      </c>
      <c r="AQ663">
        <v>15</v>
      </c>
    </row>
    <row r="664" spans="1:43" x14ac:dyDescent="0.15">
      <c r="A664" s="2" t="s">
        <v>42</v>
      </c>
      <c r="B664" s="22">
        <v>2007</v>
      </c>
      <c r="C664" s="2" t="s">
        <v>22</v>
      </c>
      <c r="D664" s="2" t="s">
        <v>1267</v>
      </c>
      <c r="E664" s="2">
        <v>3</v>
      </c>
      <c r="F664" s="2">
        <v>1</v>
      </c>
      <c r="G664" s="3" t="s">
        <v>364</v>
      </c>
      <c r="H664" s="3" t="s">
        <v>365</v>
      </c>
      <c r="I664" s="3" t="s">
        <v>366</v>
      </c>
      <c r="J664" s="2" t="str">
        <f t="shared" si="834"/>
        <v>-/-/2016/2016/-</v>
      </c>
      <c r="K664" s="2" t="str">
        <f t="shared" si="835"/>
        <v>-/-/2024/2026/-</v>
      </c>
      <c r="L664" s="12"/>
      <c r="M664" s="2">
        <v>2015</v>
      </c>
      <c r="N664" s="2" t="str">
        <f t="shared" si="829"/>
        <v>-/-/91/93,1</v>
      </c>
      <c r="O664" s="2" t="s">
        <v>364</v>
      </c>
      <c r="P664" s="2" t="s">
        <v>358</v>
      </c>
      <c r="S664" s="6">
        <f t="shared" si="830"/>
        <v>0</v>
      </c>
      <c r="T664" s="7">
        <f t="shared" si="831"/>
        <v>0</v>
      </c>
      <c r="U664" s="3" t="s">
        <v>243</v>
      </c>
      <c r="AA664">
        <v>91</v>
      </c>
      <c r="AB664">
        <v>2016</v>
      </c>
      <c r="AC664">
        <v>2024</v>
      </c>
      <c r="AD664" s="5">
        <v>93.1</v>
      </c>
      <c r="AE664">
        <v>2016</v>
      </c>
      <c r="AF664">
        <v>2026</v>
      </c>
      <c r="AI664">
        <f>VLOOKUP(C664,Koordinaten!$A:$C,2,FALSE)</f>
        <v>12.4853384</v>
      </c>
      <c r="AJ664">
        <f>VLOOKUP(C664,Koordinaten!$A:$C,3,FALSE)</f>
        <v>41.894801999999999</v>
      </c>
      <c r="AK664">
        <f>IF(ISBLANK($D664),VLOOKUP(C664,Koordinaten!$A:$C,2,FALSE),VLOOKUP($D664,Koordinaten!$F:$H,2,FALSE))</f>
        <v>12.490235999999999</v>
      </c>
      <c r="AL664">
        <f>IF(ISBLANK($D664),VLOOKUP(C664,Koordinaten!$A:$C,3,FALSE),VLOOKUP($D664,Koordinaten!$F:$H,3,FALSE))</f>
        <v>42.965916</v>
      </c>
      <c r="AM664" t="str">
        <f t="shared" si="832"/>
        <v>41,894802;12,4853384</v>
      </c>
      <c r="AN664" t="str">
        <f t="shared" si="833"/>
        <v>42,965916;12,490236</v>
      </c>
      <c r="AO664">
        <f t="shared" si="836"/>
        <v>2024</v>
      </c>
      <c r="AP664" s="50">
        <v>44066</v>
      </c>
      <c r="AQ664">
        <v>11</v>
      </c>
    </row>
    <row r="665" spans="1:43" x14ac:dyDescent="0.15">
      <c r="A665" s="2" t="s">
        <v>42</v>
      </c>
      <c r="B665" s="22">
        <v>2007</v>
      </c>
      <c r="C665" s="2" t="s">
        <v>22</v>
      </c>
      <c r="D665" s="2" t="s">
        <v>1267</v>
      </c>
      <c r="E665" s="2">
        <v>3</v>
      </c>
      <c r="F665" s="2"/>
      <c r="G665" s="3" t="s">
        <v>364</v>
      </c>
      <c r="H665" s="3" t="s">
        <v>367</v>
      </c>
      <c r="I665" s="3" t="s">
        <v>20</v>
      </c>
      <c r="J665" s="2" t="str">
        <f t="shared" si="834"/>
        <v>-/-/-/-/-</v>
      </c>
      <c r="K665" s="2" t="str">
        <f t="shared" si="835"/>
        <v>-/-/-/-/-</v>
      </c>
      <c r="L665" s="12"/>
      <c r="M665" s="2">
        <v>2015</v>
      </c>
      <c r="N665" s="2" t="str">
        <f t="shared" si="829"/>
        <v>-/-/-/CT91,7</v>
      </c>
      <c r="O665" s="2" t="s">
        <v>364</v>
      </c>
      <c r="P665" s="2" t="s">
        <v>358</v>
      </c>
      <c r="S665" s="6">
        <f t="shared" si="830"/>
        <v>0</v>
      </c>
      <c r="T665" s="7">
        <f t="shared" si="831"/>
        <v>0</v>
      </c>
      <c r="U665" s="3" t="s">
        <v>243</v>
      </c>
      <c r="AA665" t="s">
        <v>243</v>
      </c>
      <c r="AD665" s="2" t="s">
        <v>1019</v>
      </c>
      <c r="AI665">
        <f>VLOOKUP(C665,Koordinaten!$A:$C,2,FALSE)</f>
        <v>12.4853384</v>
      </c>
      <c r="AJ665">
        <f>VLOOKUP(C665,Koordinaten!$A:$C,3,FALSE)</f>
        <v>41.894801999999999</v>
      </c>
      <c r="AK665">
        <f>IF(ISBLANK($D665),VLOOKUP(C665,Koordinaten!$A:$C,2,FALSE),VLOOKUP($D665,Koordinaten!$F:$H,2,FALSE))</f>
        <v>12.490235999999999</v>
      </c>
      <c r="AL665">
        <f>IF(ISBLANK($D665),VLOOKUP(C665,Koordinaten!$A:$C,3,FALSE),VLOOKUP($D665,Koordinaten!$F:$H,3,FALSE))</f>
        <v>42.965916</v>
      </c>
      <c r="AM665" t="str">
        <f t="shared" si="832"/>
        <v>41,894802;12,4853384</v>
      </c>
      <c r="AN665" t="str">
        <f t="shared" si="833"/>
        <v>42,965916;12,490236</v>
      </c>
      <c r="AO665">
        <f t="shared" si="836"/>
        <v>9999</v>
      </c>
    </row>
    <row r="666" spans="1:43" x14ac:dyDescent="0.15">
      <c r="A666" s="2" t="s">
        <v>37</v>
      </c>
      <c r="B666" s="22">
        <v>2008</v>
      </c>
      <c r="C666" s="2" t="s">
        <v>22</v>
      </c>
      <c r="D666" s="2" t="s">
        <v>1267</v>
      </c>
      <c r="E666" s="2">
        <v>1</v>
      </c>
      <c r="F666" s="2">
        <v>1</v>
      </c>
      <c r="G666" s="3" t="s">
        <v>364</v>
      </c>
      <c r="H666" s="3" t="s">
        <v>368</v>
      </c>
      <c r="I666" s="3" t="s">
        <v>366</v>
      </c>
      <c r="J666" s="2" t="str">
        <f t="shared" si="834"/>
        <v>-/-/2016/-/-</v>
      </c>
      <c r="K666" s="2" t="str">
        <f t="shared" si="835"/>
        <v>-/-/2022/-/-</v>
      </c>
      <c r="L666" s="12"/>
      <c r="M666" s="2">
        <v>2015</v>
      </c>
      <c r="N666" s="2" t="str">
        <f t="shared" si="829"/>
        <v>-/-/90/92</v>
      </c>
      <c r="O666" s="2" t="s">
        <v>364</v>
      </c>
      <c r="P666" s="2" t="s">
        <v>358</v>
      </c>
      <c r="S666" s="6">
        <f t="shared" si="830"/>
        <v>0</v>
      </c>
      <c r="T666" s="7">
        <f t="shared" si="831"/>
        <v>0</v>
      </c>
      <c r="U666" s="3" t="s">
        <v>243</v>
      </c>
      <c r="AA666">
        <v>90</v>
      </c>
      <c r="AB666">
        <v>2016</v>
      </c>
      <c r="AC666">
        <v>2022</v>
      </c>
      <c r="AD666" s="5">
        <v>92</v>
      </c>
      <c r="AI666">
        <f>VLOOKUP(C666,Koordinaten!$A:$C,2,FALSE)</f>
        <v>12.4853384</v>
      </c>
      <c r="AJ666">
        <f>VLOOKUP(C666,Koordinaten!$A:$C,3,FALSE)</f>
        <v>41.894801999999999</v>
      </c>
      <c r="AK666">
        <f>IF(ISBLANK($D666),VLOOKUP(C666,Koordinaten!$A:$C,2,FALSE),VLOOKUP($D666,Koordinaten!$F:$H,2,FALSE))</f>
        <v>12.490235999999999</v>
      </c>
      <c r="AL666">
        <f>IF(ISBLANK($D666),VLOOKUP(C666,Koordinaten!$A:$C,3,FALSE),VLOOKUP($D666,Koordinaten!$F:$H,3,FALSE))</f>
        <v>42.965916</v>
      </c>
      <c r="AM666" t="str">
        <f t="shared" si="832"/>
        <v>41,894802;12,4853384</v>
      </c>
      <c r="AN666" t="str">
        <f t="shared" si="833"/>
        <v>42,965916;12,490236</v>
      </c>
      <c r="AO666">
        <f t="shared" si="836"/>
        <v>2022</v>
      </c>
      <c r="AP666" s="50">
        <v>44107</v>
      </c>
      <c r="AQ666" t="s">
        <v>1437</v>
      </c>
    </row>
    <row r="667" spans="1:43" x14ac:dyDescent="0.15">
      <c r="A667" s="2" t="s">
        <v>42</v>
      </c>
      <c r="B667" s="22">
        <v>2011</v>
      </c>
      <c r="C667" s="2" t="s">
        <v>22</v>
      </c>
      <c r="D667" s="2" t="s">
        <v>1268</v>
      </c>
      <c r="E667" s="2">
        <v>3</v>
      </c>
      <c r="F667" s="2"/>
      <c r="G667" s="2" t="s">
        <v>369</v>
      </c>
      <c r="H667" s="3" t="s">
        <v>370</v>
      </c>
      <c r="I667" s="3" t="s">
        <v>20</v>
      </c>
      <c r="J667" s="2" t="str">
        <f t="shared" si="834"/>
        <v>-/-/-/-/-</v>
      </c>
      <c r="K667" s="2" t="str">
        <f t="shared" si="835"/>
        <v>-/-/-/-/-</v>
      </c>
      <c r="L667" s="12"/>
      <c r="M667" s="2">
        <v>2015</v>
      </c>
      <c r="N667" s="2" t="str">
        <f t="shared" si="829"/>
        <v>-/-/-/CT91</v>
      </c>
      <c r="O667" s="2" t="s">
        <v>369</v>
      </c>
      <c r="P667" s="2" t="s">
        <v>358</v>
      </c>
      <c r="S667" s="6">
        <f t="shared" si="830"/>
        <v>0</v>
      </c>
      <c r="T667" s="7">
        <f t="shared" si="831"/>
        <v>0</v>
      </c>
      <c r="U667" s="3" t="s">
        <v>243</v>
      </c>
      <c r="AA667" t="s">
        <v>243</v>
      </c>
      <c r="AD667" s="2" t="s">
        <v>1012</v>
      </c>
      <c r="AI667">
        <f>VLOOKUP(C667,Koordinaten!$A:$C,2,FALSE)</f>
        <v>12.4853384</v>
      </c>
      <c r="AJ667">
        <f>VLOOKUP(C667,Koordinaten!$A:$C,3,FALSE)</f>
        <v>41.894801999999999</v>
      </c>
      <c r="AK667">
        <f>IF(ISBLANK($D667),VLOOKUP(C667,Koordinaten!$A:$C,2,FALSE),VLOOKUP($D667,Koordinaten!$F:$H,2,FALSE))</f>
        <v>14.595613999999999</v>
      </c>
      <c r="AL667">
        <f>IF(ISBLANK($D667),VLOOKUP(C667,Koordinaten!$A:$C,3,FALSE),VLOOKUP($D667,Koordinaten!$F:$H,3,FALSE))</f>
        <v>41.684671999999999</v>
      </c>
      <c r="AM667" t="str">
        <f t="shared" si="832"/>
        <v>41,894802;12,4853384</v>
      </c>
      <c r="AN667" t="str">
        <f t="shared" si="833"/>
        <v>41,684672;14,595614</v>
      </c>
      <c r="AO667">
        <f t="shared" si="836"/>
        <v>9999</v>
      </c>
    </row>
    <row r="668" spans="1:43" x14ac:dyDescent="0.15">
      <c r="A668" s="2" t="s">
        <v>42</v>
      </c>
      <c r="B668" s="2">
        <v>2011</v>
      </c>
      <c r="C668" s="2" t="s">
        <v>22</v>
      </c>
      <c r="D668" s="2" t="s">
        <v>1268</v>
      </c>
      <c r="E668" s="2">
        <v>3</v>
      </c>
      <c r="F668" s="2"/>
      <c r="G668" s="2" t="s">
        <v>369</v>
      </c>
      <c r="H668" s="3" t="s">
        <v>371</v>
      </c>
      <c r="I668" s="3" t="s">
        <v>20</v>
      </c>
      <c r="J668" s="2" t="str">
        <f t="shared" si="834"/>
        <v>-/2014/-/-/-</v>
      </c>
      <c r="K668" s="2" t="str">
        <f t="shared" si="835"/>
        <v>-/2021/-/-/-</v>
      </c>
      <c r="L668" s="12"/>
      <c r="M668" s="2">
        <v>2015</v>
      </c>
      <c r="N668" s="2" t="str">
        <f t="shared" si="829"/>
        <v>-/90/-/-</v>
      </c>
      <c r="O668" s="2" t="s">
        <v>369</v>
      </c>
      <c r="P668" s="2" t="s">
        <v>358</v>
      </c>
      <c r="S668" s="6">
        <f t="shared" si="830"/>
        <v>0</v>
      </c>
      <c r="T668" s="7">
        <f t="shared" si="831"/>
        <v>0</v>
      </c>
      <c r="U668" s="3" t="s">
        <v>243</v>
      </c>
      <c r="X668">
        <v>90</v>
      </c>
      <c r="Y668">
        <v>2014</v>
      </c>
      <c r="Z668">
        <v>2021</v>
      </c>
      <c r="AA668" t="s">
        <v>243</v>
      </c>
      <c r="AD668" s="5"/>
      <c r="AI668">
        <f>VLOOKUP(C668,Koordinaten!$A:$C,2,FALSE)</f>
        <v>12.4853384</v>
      </c>
      <c r="AJ668">
        <f>VLOOKUP(C668,Koordinaten!$A:$C,3,FALSE)</f>
        <v>41.894801999999999</v>
      </c>
      <c r="AK668">
        <f>IF(ISBLANK($D668),VLOOKUP(C668,Koordinaten!$A:$C,2,FALSE),VLOOKUP($D668,Koordinaten!$F:$H,2,FALSE))</f>
        <v>14.595613999999999</v>
      </c>
      <c r="AL668">
        <f>IF(ISBLANK($D668),VLOOKUP(C668,Koordinaten!$A:$C,3,FALSE),VLOOKUP($D668,Koordinaten!$F:$H,3,FALSE))</f>
        <v>41.684671999999999</v>
      </c>
      <c r="AM668" t="str">
        <f t="shared" si="832"/>
        <v>41,894802;12,4853384</v>
      </c>
      <c r="AN668" t="str">
        <f t="shared" si="833"/>
        <v>41,684672;14,595614</v>
      </c>
      <c r="AO668">
        <f t="shared" si="836"/>
        <v>2021</v>
      </c>
    </row>
    <row r="669" spans="1:43" ht="14" x14ac:dyDescent="0.15">
      <c r="A669" s="5" t="s">
        <v>42</v>
      </c>
      <c r="B669" s="2">
        <v>2011</v>
      </c>
      <c r="C669" s="2" t="s">
        <v>22</v>
      </c>
      <c r="D669" s="2" t="s">
        <v>1268</v>
      </c>
      <c r="E669" s="2">
        <v>3</v>
      </c>
      <c r="F669" s="2"/>
      <c r="G669" s="2" t="s">
        <v>369</v>
      </c>
      <c r="H669" s="3" t="s">
        <v>372</v>
      </c>
      <c r="I669" s="3" t="s">
        <v>373</v>
      </c>
      <c r="J669" s="2" t="str">
        <f t="shared" si="834"/>
        <v>-/2014/-/-/-</v>
      </c>
      <c r="K669" s="2" t="str">
        <f t="shared" si="835"/>
        <v>-/2017/-/-/-</v>
      </c>
      <c r="L669" s="12"/>
      <c r="M669" s="2">
        <v>2015</v>
      </c>
      <c r="N669" s="2" t="str">
        <f t="shared" si="829"/>
        <v>-/87/-/-</v>
      </c>
      <c r="O669" s="2" t="s">
        <v>369</v>
      </c>
      <c r="P669" s="2" t="s">
        <v>358</v>
      </c>
      <c r="S669" s="6">
        <f t="shared" si="830"/>
        <v>0</v>
      </c>
      <c r="T669" s="7">
        <f t="shared" si="831"/>
        <v>0</v>
      </c>
      <c r="U669" s="3" t="s">
        <v>243</v>
      </c>
      <c r="X669">
        <v>87</v>
      </c>
      <c r="Y669">
        <v>2014</v>
      </c>
      <c r="Z669">
        <v>2017</v>
      </c>
      <c r="AA669" t="s">
        <v>243</v>
      </c>
      <c r="AD669" s="5"/>
      <c r="AI669">
        <f>VLOOKUP(C669,Koordinaten!$A:$C,2,FALSE)</f>
        <v>12.4853384</v>
      </c>
      <c r="AJ669">
        <f>VLOOKUP(C669,Koordinaten!$A:$C,3,FALSE)</f>
        <v>41.894801999999999</v>
      </c>
      <c r="AK669">
        <f>IF(ISBLANK($D669),VLOOKUP(C669,Koordinaten!$A:$C,2,FALSE),VLOOKUP($D669,Koordinaten!$F:$H,2,FALSE))</f>
        <v>14.595613999999999</v>
      </c>
      <c r="AL669">
        <f>IF(ISBLANK($D669),VLOOKUP(C669,Koordinaten!$A:$C,3,FALSE),VLOOKUP($D669,Koordinaten!$F:$H,3,FALSE))</f>
        <v>41.684671999999999</v>
      </c>
      <c r="AM669" t="str">
        <f t="shared" si="832"/>
        <v>41,894802;12,4853384</v>
      </c>
      <c r="AN669" t="str">
        <f t="shared" si="833"/>
        <v>41,684672;14,595614</v>
      </c>
      <c r="AO669">
        <f t="shared" si="836"/>
        <v>2017</v>
      </c>
    </row>
    <row r="670" spans="1:43" ht="14" x14ac:dyDescent="0.15">
      <c r="A670" s="5" t="s">
        <v>42</v>
      </c>
      <c r="B670" s="2">
        <v>2011</v>
      </c>
      <c r="C670" s="2" t="s">
        <v>22</v>
      </c>
      <c r="D670" s="2" t="s">
        <v>1268</v>
      </c>
      <c r="E670" s="2">
        <v>3</v>
      </c>
      <c r="F670" s="2"/>
      <c r="G670" s="2" t="s">
        <v>369</v>
      </c>
      <c r="H670" s="3" t="s">
        <v>374</v>
      </c>
      <c r="I670" s="3" t="s">
        <v>374</v>
      </c>
      <c r="J670" s="2" t="str">
        <f t="shared" si="834"/>
        <v>-/-/2015/-/-</v>
      </c>
      <c r="K670" s="2" t="str">
        <f t="shared" si="835"/>
        <v>-/-/2024/-/-</v>
      </c>
      <c r="L670" s="12"/>
      <c r="M670" s="2">
        <v>2015</v>
      </c>
      <c r="N670" s="2" t="str">
        <f t="shared" si="829"/>
        <v>-/-/90/-</v>
      </c>
      <c r="O670" s="2" t="s">
        <v>369</v>
      </c>
      <c r="P670" s="2" t="s">
        <v>358</v>
      </c>
      <c r="S670" s="6">
        <f t="shared" si="830"/>
        <v>0</v>
      </c>
      <c r="T670" s="7">
        <f t="shared" si="831"/>
        <v>0</v>
      </c>
      <c r="U670" s="3" t="s">
        <v>243</v>
      </c>
      <c r="AA670">
        <v>90</v>
      </c>
      <c r="AB670">
        <v>2015</v>
      </c>
      <c r="AC670">
        <v>2024</v>
      </c>
      <c r="AD670" s="5"/>
      <c r="AI670">
        <f>VLOOKUP(C670,Koordinaten!$A:$C,2,FALSE)</f>
        <v>12.4853384</v>
      </c>
      <c r="AJ670">
        <f>VLOOKUP(C670,Koordinaten!$A:$C,3,FALSE)</f>
        <v>41.894801999999999</v>
      </c>
      <c r="AK670">
        <f>IF(ISBLANK($D670),VLOOKUP(C670,Koordinaten!$A:$C,2,FALSE),VLOOKUP($D670,Koordinaten!$F:$H,2,FALSE))</f>
        <v>14.595613999999999</v>
      </c>
      <c r="AL670">
        <f>IF(ISBLANK($D670),VLOOKUP(C670,Koordinaten!$A:$C,3,FALSE),VLOOKUP($D670,Koordinaten!$F:$H,3,FALSE))</f>
        <v>41.684671999999999</v>
      </c>
      <c r="AM670" t="str">
        <f t="shared" si="832"/>
        <v>41,894802;12,4853384</v>
      </c>
      <c r="AN670" t="str">
        <f t="shared" si="833"/>
        <v>41,684672;14,595614</v>
      </c>
      <c r="AO670">
        <f t="shared" si="836"/>
        <v>2024</v>
      </c>
    </row>
    <row r="671" spans="1:43" ht="14" x14ac:dyDescent="0.15">
      <c r="A671" s="5" t="s">
        <v>34</v>
      </c>
      <c r="B671" s="2">
        <v>2010</v>
      </c>
      <c r="C671" s="2" t="s">
        <v>22</v>
      </c>
      <c r="D671" s="2" t="s">
        <v>1268</v>
      </c>
      <c r="E671" s="2">
        <v>3</v>
      </c>
      <c r="F671" s="2"/>
      <c r="G671" s="2" t="s">
        <v>369</v>
      </c>
      <c r="H671" s="3" t="s">
        <v>375</v>
      </c>
      <c r="I671" s="3" t="s">
        <v>376</v>
      </c>
      <c r="J671" s="2" t="str">
        <f t="shared" si="834"/>
        <v>-/-/-/-/-</v>
      </c>
      <c r="K671" s="2" t="str">
        <f t="shared" si="835"/>
        <v>-/-/-/-/-</v>
      </c>
      <c r="L671" s="12"/>
      <c r="M671" s="2">
        <v>2015</v>
      </c>
      <c r="N671" s="2" t="str">
        <f t="shared" si="829"/>
        <v>-/-/-/-</v>
      </c>
      <c r="O671" s="2" t="s">
        <v>369</v>
      </c>
      <c r="P671" s="2" t="s">
        <v>358</v>
      </c>
      <c r="S671" s="6">
        <f t="shared" si="830"/>
        <v>0</v>
      </c>
      <c r="T671" s="7">
        <f t="shared" si="831"/>
        <v>0</v>
      </c>
      <c r="U671" s="3" t="s">
        <v>243</v>
      </c>
      <c r="AA671" t="s">
        <v>243</v>
      </c>
      <c r="AD671" s="5"/>
      <c r="AI671">
        <f>VLOOKUP(C671,Koordinaten!$A:$C,2,FALSE)</f>
        <v>12.4853384</v>
      </c>
      <c r="AJ671">
        <f>VLOOKUP(C671,Koordinaten!$A:$C,3,FALSE)</f>
        <v>41.894801999999999</v>
      </c>
      <c r="AK671">
        <f>IF(ISBLANK($D671),VLOOKUP(C671,Koordinaten!$A:$C,2,FALSE),VLOOKUP($D671,Koordinaten!$F:$H,2,FALSE))</f>
        <v>14.595613999999999</v>
      </c>
      <c r="AL671">
        <f>IF(ISBLANK($D671),VLOOKUP(C671,Koordinaten!$A:$C,3,FALSE),VLOOKUP($D671,Koordinaten!$F:$H,3,FALSE))</f>
        <v>41.684671999999999</v>
      </c>
      <c r="AM671" t="str">
        <f t="shared" si="832"/>
        <v>41,894802;12,4853384</v>
      </c>
      <c r="AN671" t="str">
        <f t="shared" si="833"/>
        <v>41,684672;14,595614</v>
      </c>
      <c r="AO671">
        <f t="shared" si="836"/>
        <v>9999</v>
      </c>
    </row>
    <row r="672" spans="1:43" x14ac:dyDescent="0.15">
      <c r="A672" s="2" t="s">
        <v>37</v>
      </c>
      <c r="B672" s="22">
        <v>2011</v>
      </c>
      <c r="C672" s="2" t="s">
        <v>22</v>
      </c>
      <c r="D672" s="2" t="s">
        <v>1268</v>
      </c>
      <c r="E672" s="2">
        <v>2</v>
      </c>
      <c r="F672" s="2"/>
      <c r="G672" s="2" t="s">
        <v>369</v>
      </c>
      <c r="H672" s="3" t="s">
        <v>377</v>
      </c>
      <c r="I672" s="3" t="s">
        <v>378</v>
      </c>
      <c r="J672" s="2" t="str">
        <f t="shared" si="834"/>
        <v>-/2014/-/-/-</v>
      </c>
      <c r="K672" s="2" t="str">
        <f t="shared" si="835"/>
        <v>-/2017/-/-/-</v>
      </c>
      <c r="L672" s="12"/>
      <c r="M672" s="2">
        <v>2015</v>
      </c>
      <c r="N672" s="2" t="str">
        <f t="shared" si="829"/>
        <v>-/87/-/-</v>
      </c>
      <c r="O672" s="2" t="s">
        <v>369</v>
      </c>
      <c r="P672" s="2" t="s">
        <v>358</v>
      </c>
      <c r="S672" s="6">
        <f t="shared" si="830"/>
        <v>0</v>
      </c>
      <c r="T672" s="7">
        <f t="shared" si="831"/>
        <v>0</v>
      </c>
      <c r="U672" s="3" t="s">
        <v>243</v>
      </c>
      <c r="X672">
        <v>87</v>
      </c>
      <c r="Y672">
        <v>2014</v>
      </c>
      <c r="Z672">
        <v>2017</v>
      </c>
      <c r="AA672" t="s">
        <v>243</v>
      </c>
      <c r="AD672" s="5"/>
      <c r="AI672">
        <f>VLOOKUP(C672,Koordinaten!$A:$C,2,FALSE)</f>
        <v>12.4853384</v>
      </c>
      <c r="AJ672">
        <f>VLOOKUP(C672,Koordinaten!$A:$C,3,FALSE)</f>
        <v>41.894801999999999</v>
      </c>
      <c r="AK672">
        <f>IF(ISBLANK($D672),VLOOKUP(C672,Koordinaten!$A:$C,2,FALSE),VLOOKUP($D672,Koordinaten!$F:$H,2,FALSE))</f>
        <v>14.595613999999999</v>
      </c>
      <c r="AL672">
        <f>IF(ISBLANK($D672),VLOOKUP(C672,Koordinaten!$A:$C,3,FALSE),VLOOKUP($D672,Koordinaten!$F:$H,3,FALSE))</f>
        <v>41.684671999999999</v>
      </c>
      <c r="AM672" t="str">
        <f t="shared" si="832"/>
        <v>41,894802;12,4853384</v>
      </c>
      <c r="AN672" t="str">
        <f t="shared" si="833"/>
        <v>41,684672;14,595614</v>
      </c>
      <c r="AO672">
        <f t="shared" si="836"/>
        <v>2017</v>
      </c>
    </row>
    <row r="673" spans="1:43" ht="14" x14ac:dyDescent="0.15">
      <c r="A673" s="5" t="s">
        <v>42</v>
      </c>
      <c r="B673" s="2">
        <v>2010</v>
      </c>
      <c r="C673" s="2" t="s">
        <v>22</v>
      </c>
      <c r="D673" s="2" t="s">
        <v>1269</v>
      </c>
      <c r="E673" s="2">
        <v>1</v>
      </c>
      <c r="F673" s="2"/>
      <c r="G673" s="3" t="s">
        <v>379</v>
      </c>
      <c r="H673" s="3" t="s">
        <v>380</v>
      </c>
      <c r="I673" s="3" t="s">
        <v>381</v>
      </c>
      <c r="J673" s="2" t="str">
        <f t="shared" si="834"/>
        <v>2015/-/-/-/-</v>
      </c>
      <c r="K673" s="2" t="str">
        <f t="shared" si="835"/>
        <v>2018/-/-/-/-</v>
      </c>
      <c r="L673" s="12"/>
      <c r="M673" s="2">
        <v>2015</v>
      </c>
      <c r="N673" s="2" t="str">
        <f t="shared" si="829"/>
        <v>86/-/-/-</v>
      </c>
      <c r="O673" s="2" t="s">
        <v>382</v>
      </c>
      <c r="P673" s="2" t="s">
        <v>358</v>
      </c>
      <c r="S673" s="6">
        <f t="shared" si="830"/>
        <v>0</v>
      </c>
      <c r="T673" s="7">
        <f t="shared" si="831"/>
        <v>0</v>
      </c>
      <c r="U673">
        <v>86</v>
      </c>
      <c r="V673">
        <v>2015</v>
      </c>
      <c r="W673">
        <v>2018</v>
      </c>
      <c r="AA673" t="s">
        <v>243</v>
      </c>
      <c r="AD673" s="5"/>
      <c r="AI673">
        <f>VLOOKUP(C673,Koordinaten!$A:$C,2,FALSE)</f>
        <v>12.4853384</v>
      </c>
      <c r="AJ673">
        <f>VLOOKUP(C673,Koordinaten!$A:$C,3,FALSE)</f>
        <v>41.894801999999999</v>
      </c>
      <c r="AK673">
        <f>IF(ISBLANK($D673),VLOOKUP(C673,Koordinaten!$A:$C,2,FALSE),VLOOKUP($D673,Koordinaten!$F:$H,2,FALSE))</f>
        <v>16.621002699999998</v>
      </c>
      <c r="AL673">
        <f>IF(ISBLANK($D673),VLOOKUP(C673,Koordinaten!$A:$C,3,FALSE),VLOOKUP($D673,Koordinaten!$F:$H,3,FALSE))</f>
        <v>40.984253899999999</v>
      </c>
      <c r="AM673" t="str">
        <f t="shared" si="832"/>
        <v>41,894802;12,4853384</v>
      </c>
      <c r="AN673" t="str">
        <f t="shared" si="833"/>
        <v>40,9842539;16,6210027</v>
      </c>
      <c r="AO673">
        <f t="shared" si="836"/>
        <v>2018</v>
      </c>
    </row>
    <row r="674" spans="1:43" x14ac:dyDescent="0.15">
      <c r="A674" s="2" t="s">
        <v>34</v>
      </c>
      <c r="B674" s="2">
        <v>2011</v>
      </c>
      <c r="C674" s="2" t="s">
        <v>22</v>
      </c>
      <c r="D674" s="2" t="s">
        <v>1269</v>
      </c>
      <c r="E674" s="2">
        <v>1</v>
      </c>
      <c r="F674" s="2"/>
      <c r="G674" s="3" t="s">
        <v>383</v>
      </c>
      <c r="H674" s="3" t="s">
        <v>384</v>
      </c>
      <c r="I674" s="3" t="s">
        <v>385</v>
      </c>
      <c r="J674" s="2" t="str">
        <f t="shared" si="834"/>
        <v>-/-/-/-/-</v>
      </c>
      <c r="K674" s="2" t="str">
        <f t="shared" si="835"/>
        <v>-/-/-/-/-</v>
      </c>
      <c r="L674" s="12"/>
      <c r="M674" s="2">
        <v>2015</v>
      </c>
      <c r="N674" s="2" t="str">
        <f t="shared" si="829"/>
        <v>-/-/-/-</v>
      </c>
      <c r="O674" s="2" t="s">
        <v>382</v>
      </c>
      <c r="P674" s="2" t="s">
        <v>358</v>
      </c>
      <c r="S674" s="6">
        <f t="shared" si="830"/>
        <v>0</v>
      </c>
      <c r="T674" s="7">
        <f t="shared" si="831"/>
        <v>0</v>
      </c>
      <c r="U674" s="3" t="s">
        <v>243</v>
      </c>
      <c r="AA674" t="s">
        <v>243</v>
      </c>
      <c r="AD674" s="5"/>
      <c r="AI674">
        <f>VLOOKUP(C674,Koordinaten!$A:$C,2,FALSE)</f>
        <v>12.4853384</v>
      </c>
      <c r="AJ674">
        <f>VLOOKUP(C674,Koordinaten!$A:$C,3,FALSE)</f>
        <v>41.894801999999999</v>
      </c>
      <c r="AK674">
        <f>IF(ISBLANK($D674),VLOOKUP(C674,Koordinaten!$A:$C,2,FALSE),VLOOKUP($D674,Koordinaten!$F:$H,2,FALSE))</f>
        <v>16.621002699999998</v>
      </c>
      <c r="AL674">
        <f>IF(ISBLANK($D674),VLOOKUP(C674,Koordinaten!$A:$C,3,FALSE),VLOOKUP($D674,Koordinaten!$F:$H,3,FALSE))</f>
        <v>40.984253899999999</v>
      </c>
      <c r="AM674" t="str">
        <f t="shared" si="832"/>
        <v>41,894802;12,4853384</v>
      </c>
      <c r="AN674" t="str">
        <f t="shared" si="833"/>
        <v>40,9842539;16,6210027</v>
      </c>
      <c r="AO674">
        <f t="shared" si="836"/>
        <v>9999</v>
      </c>
    </row>
    <row r="675" spans="1:43" x14ac:dyDescent="0.15">
      <c r="A675" s="2" t="s">
        <v>34</v>
      </c>
      <c r="B675" s="22">
        <v>2008</v>
      </c>
      <c r="C675" s="2" t="s">
        <v>22</v>
      </c>
      <c r="D675" s="2" t="s">
        <v>1269</v>
      </c>
      <c r="E675" s="2">
        <v>1</v>
      </c>
      <c r="F675" s="2"/>
      <c r="G675" s="3" t="s">
        <v>383</v>
      </c>
      <c r="H675" s="3" t="s">
        <v>386</v>
      </c>
      <c r="I675" s="3" t="s">
        <v>312</v>
      </c>
      <c r="J675" s="2" t="str">
        <f t="shared" si="834"/>
        <v>-/-/-/-/-</v>
      </c>
      <c r="K675" s="2" t="str">
        <f t="shared" si="835"/>
        <v>-/-/-/-/-</v>
      </c>
      <c r="L675" s="12"/>
      <c r="M675" s="2">
        <v>2015</v>
      </c>
      <c r="N675" s="2" t="str">
        <f t="shared" si="829"/>
        <v>-/-/-/-</v>
      </c>
      <c r="O675" s="2" t="s">
        <v>382</v>
      </c>
      <c r="P675" s="2" t="s">
        <v>358</v>
      </c>
      <c r="S675" s="6">
        <f t="shared" si="830"/>
        <v>0</v>
      </c>
      <c r="T675" s="7">
        <f t="shared" si="831"/>
        <v>0</v>
      </c>
      <c r="U675" s="3" t="s">
        <v>243</v>
      </c>
      <c r="AA675" t="s">
        <v>243</v>
      </c>
      <c r="AD675" s="5"/>
      <c r="AI675">
        <f>VLOOKUP(C675,Koordinaten!$A:$C,2,FALSE)</f>
        <v>12.4853384</v>
      </c>
      <c r="AJ675">
        <f>VLOOKUP(C675,Koordinaten!$A:$C,3,FALSE)</f>
        <v>41.894801999999999</v>
      </c>
      <c r="AK675">
        <f>IF(ISBLANK($D675),VLOOKUP(C675,Koordinaten!$A:$C,2,FALSE),VLOOKUP($D675,Koordinaten!$F:$H,2,FALSE))</f>
        <v>16.621002699999998</v>
      </c>
      <c r="AL675">
        <f>IF(ISBLANK($D675),VLOOKUP(C675,Koordinaten!$A:$C,3,FALSE),VLOOKUP($D675,Koordinaten!$F:$H,3,FALSE))</f>
        <v>40.984253899999999</v>
      </c>
      <c r="AM675" t="str">
        <f t="shared" si="832"/>
        <v>41,894802;12,4853384</v>
      </c>
      <c r="AN675" t="str">
        <f t="shared" si="833"/>
        <v>40,9842539;16,6210027</v>
      </c>
      <c r="AO675">
        <f t="shared" si="836"/>
        <v>9999</v>
      </c>
    </row>
    <row r="676" spans="1:43" x14ac:dyDescent="0.15">
      <c r="A676" s="2" t="s">
        <v>42</v>
      </c>
      <c r="B676" s="22">
        <v>2010</v>
      </c>
      <c r="C676" s="2" t="s">
        <v>22</v>
      </c>
      <c r="D676" s="2" t="s">
        <v>1267</v>
      </c>
      <c r="E676" s="2">
        <v>2</v>
      </c>
      <c r="F676" s="2">
        <v>1</v>
      </c>
      <c r="G676" s="3" t="s">
        <v>387</v>
      </c>
      <c r="H676" s="3" t="s">
        <v>388</v>
      </c>
      <c r="I676" s="3" t="s">
        <v>366</v>
      </c>
      <c r="J676" s="2" t="str">
        <f t="shared" si="834"/>
        <v>2018/2018/-/2018/-</v>
      </c>
      <c r="K676" s="2" t="str">
        <f t="shared" si="835"/>
        <v>2025/2029/-/2025/-</v>
      </c>
      <c r="L676" s="12"/>
      <c r="M676" s="2">
        <v>2015</v>
      </c>
      <c r="N676" s="2" t="str">
        <f t="shared" si="829"/>
        <v>92/93/-/90,3</v>
      </c>
      <c r="O676" s="2" t="s">
        <v>387</v>
      </c>
      <c r="P676" s="2" t="s">
        <v>358</v>
      </c>
      <c r="S676" s="6">
        <f t="shared" si="830"/>
        <v>0</v>
      </c>
      <c r="T676" s="7">
        <f t="shared" si="831"/>
        <v>0</v>
      </c>
      <c r="U676">
        <v>92</v>
      </c>
      <c r="V676">
        <v>2018</v>
      </c>
      <c r="W676">
        <v>2025</v>
      </c>
      <c r="X676">
        <v>93</v>
      </c>
      <c r="Y676">
        <v>2018</v>
      </c>
      <c r="Z676">
        <v>2029</v>
      </c>
      <c r="AA676" t="s">
        <v>243</v>
      </c>
      <c r="AD676" s="5">
        <v>90.3</v>
      </c>
      <c r="AE676">
        <v>2018</v>
      </c>
      <c r="AF676">
        <v>2025</v>
      </c>
      <c r="AI676">
        <f>VLOOKUP(C676,Koordinaten!$A:$C,2,FALSE)</f>
        <v>12.4853384</v>
      </c>
      <c r="AJ676">
        <f>VLOOKUP(C676,Koordinaten!$A:$C,3,FALSE)</f>
        <v>41.894801999999999</v>
      </c>
      <c r="AK676">
        <f>IF(ISBLANK($D676),VLOOKUP(C676,Koordinaten!$A:$C,2,FALSE),VLOOKUP($D676,Koordinaten!$F:$H,2,FALSE))</f>
        <v>12.490235999999999</v>
      </c>
      <c r="AL676">
        <f>IF(ISBLANK($D676),VLOOKUP(C676,Koordinaten!$A:$C,3,FALSE),VLOOKUP($D676,Koordinaten!$F:$H,3,FALSE))</f>
        <v>42.965916</v>
      </c>
      <c r="AM676" t="str">
        <f t="shared" si="832"/>
        <v>41,894802;12,4853384</v>
      </c>
      <c r="AN676" t="str">
        <f t="shared" si="833"/>
        <v>42,965916;12,490236</v>
      </c>
      <c r="AO676">
        <f t="shared" si="836"/>
        <v>2025</v>
      </c>
      <c r="AP676" s="50">
        <v>44066</v>
      </c>
      <c r="AQ676">
        <v>13</v>
      </c>
    </row>
    <row r="677" spans="1:43" x14ac:dyDescent="0.15">
      <c r="A677" s="2" t="s">
        <v>42</v>
      </c>
      <c r="B677" s="22">
        <v>2009</v>
      </c>
      <c r="C677" s="2" t="s">
        <v>22</v>
      </c>
      <c r="D677" s="2" t="s">
        <v>1267</v>
      </c>
      <c r="E677" s="2">
        <v>4</v>
      </c>
      <c r="F677" s="2"/>
      <c r="G677" s="3" t="s">
        <v>387</v>
      </c>
      <c r="H677" s="3" t="s">
        <v>389</v>
      </c>
      <c r="I677" s="3" t="s">
        <v>366</v>
      </c>
      <c r="J677" s="2" t="str">
        <f t="shared" si="834"/>
        <v>2015/2014/-/-/-</v>
      </c>
      <c r="K677" s="2" t="str">
        <f t="shared" si="835"/>
        <v>2025/2024/-/-/-</v>
      </c>
      <c r="L677" s="12"/>
      <c r="M677" s="2">
        <v>2015</v>
      </c>
      <c r="N677" s="2" t="str">
        <f t="shared" si="829"/>
        <v>93/90/-/-</v>
      </c>
      <c r="O677" s="2" t="s">
        <v>387</v>
      </c>
      <c r="P677" s="2" t="s">
        <v>358</v>
      </c>
      <c r="S677" s="6">
        <f t="shared" si="830"/>
        <v>0</v>
      </c>
      <c r="T677" s="7">
        <f t="shared" si="831"/>
        <v>0</v>
      </c>
      <c r="U677">
        <v>93</v>
      </c>
      <c r="V677">
        <v>2015</v>
      </c>
      <c r="W677">
        <v>2025</v>
      </c>
      <c r="X677">
        <v>90</v>
      </c>
      <c r="Y677">
        <v>2014</v>
      </c>
      <c r="Z677">
        <v>2024</v>
      </c>
      <c r="AA677" t="s">
        <v>243</v>
      </c>
      <c r="AD677" s="5"/>
      <c r="AI677">
        <f>VLOOKUP(C677,Koordinaten!$A:$C,2,FALSE)</f>
        <v>12.4853384</v>
      </c>
      <c r="AJ677">
        <f>VLOOKUP(C677,Koordinaten!$A:$C,3,FALSE)</f>
        <v>41.894801999999999</v>
      </c>
      <c r="AK677">
        <f>IF(ISBLANK($D677),VLOOKUP(C677,Koordinaten!$A:$C,2,FALSE),VLOOKUP($D677,Koordinaten!$F:$H,2,FALSE))</f>
        <v>12.490235999999999</v>
      </c>
      <c r="AL677">
        <f>IF(ISBLANK($D677),VLOOKUP(C677,Koordinaten!$A:$C,3,FALSE),VLOOKUP($D677,Koordinaten!$F:$H,3,FALSE))</f>
        <v>42.965916</v>
      </c>
      <c r="AM677" t="str">
        <f t="shared" si="832"/>
        <v>41,894802;12,4853384</v>
      </c>
      <c r="AN677" t="str">
        <f t="shared" si="833"/>
        <v>42,965916;12,490236</v>
      </c>
      <c r="AO677">
        <f t="shared" si="836"/>
        <v>2024</v>
      </c>
    </row>
    <row r="678" spans="1:43" x14ac:dyDescent="0.15">
      <c r="A678" s="2" t="s">
        <v>42</v>
      </c>
      <c r="B678" s="22">
        <v>2009</v>
      </c>
      <c r="C678" s="2" t="s">
        <v>22</v>
      </c>
      <c r="D678" s="2" t="s">
        <v>1267</v>
      </c>
      <c r="E678" s="2">
        <v>6</v>
      </c>
      <c r="F678" s="2"/>
      <c r="G678" s="3" t="s">
        <v>387</v>
      </c>
      <c r="H678" s="3" t="s">
        <v>390</v>
      </c>
      <c r="I678" s="3" t="s">
        <v>20</v>
      </c>
      <c r="J678" s="2" t="str">
        <f t="shared" si="834"/>
        <v>2015/2017/2013/-/-</v>
      </c>
      <c r="K678" s="2" t="str">
        <f t="shared" si="835"/>
        <v>2023/2030/2019/-/-</v>
      </c>
      <c r="L678" s="12"/>
      <c r="M678" s="2">
        <v>2015</v>
      </c>
      <c r="N678" s="2" t="str">
        <f t="shared" si="829"/>
        <v>91/91/90/-</v>
      </c>
      <c r="O678" s="2" t="s">
        <v>387</v>
      </c>
      <c r="P678" s="2" t="s">
        <v>358</v>
      </c>
      <c r="S678" s="6">
        <f t="shared" si="830"/>
        <v>0</v>
      </c>
      <c r="T678" s="7">
        <f t="shared" si="831"/>
        <v>0</v>
      </c>
      <c r="U678">
        <v>91</v>
      </c>
      <c r="V678">
        <v>2015</v>
      </c>
      <c r="W678">
        <v>2023</v>
      </c>
      <c r="X678">
        <v>91</v>
      </c>
      <c r="Y678">
        <v>2017</v>
      </c>
      <c r="Z678">
        <v>2030</v>
      </c>
      <c r="AA678">
        <v>90</v>
      </c>
      <c r="AB678">
        <v>2013</v>
      </c>
      <c r="AC678">
        <v>2019</v>
      </c>
      <c r="AD678" s="5"/>
      <c r="AI678">
        <f>VLOOKUP(C678,Koordinaten!$A:$C,2,FALSE)</f>
        <v>12.4853384</v>
      </c>
      <c r="AJ678">
        <f>VLOOKUP(C678,Koordinaten!$A:$C,3,FALSE)</f>
        <v>41.894801999999999</v>
      </c>
      <c r="AK678">
        <f>IF(ISBLANK($D678),VLOOKUP(C678,Koordinaten!$A:$C,2,FALSE),VLOOKUP($D678,Koordinaten!$F:$H,2,FALSE))</f>
        <v>12.490235999999999</v>
      </c>
      <c r="AL678">
        <f>IF(ISBLANK($D678),VLOOKUP(C678,Koordinaten!$A:$C,3,FALSE),VLOOKUP($D678,Koordinaten!$F:$H,3,FALSE))</f>
        <v>42.965916</v>
      </c>
      <c r="AM678" t="str">
        <f t="shared" si="832"/>
        <v>41,894802;12,4853384</v>
      </c>
      <c r="AN678" t="str">
        <f t="shared" si="833"/>
        <v>42,965916;12,490236</v>
      </c>
      <c r="AO678">
        <f t="shared" si="836"/>
        <v>2019</v>
      </c>
    </row>
    <row r="679" spans="1:43" x14ac:dyDescent="0.15">
      <c r="A679" s="2" t="s">
        <v>37</v>
      </c>
      <c r="B679" s="22">
        <v>2009</v>
      </c>
      <c r="C679" s="2" t="s">
        <v>22</v>
      </c>
      <c r="D679" s="2" t="s">
        <v>1267</v>
      </c>
      <c r="E679" s="2">
        <v>2</v>
      </c>
      <c r="F679" s="2">
        <v>2</v>
      </c>
      <c r="G679" s="3" t="s">
        <v>387</v>
      </c>
      <c r="H679" s="3" t="s">
        <v>368</v>
      </c>
      <c r="I679" s="3" t="s">
        <v>366</v>
      </c>
      <c r="J679" s="2" t="str">
        <f t="shared" si="834"/>
        <v>-/-/-/-/-</v>
      </c>
      <c r="K679" s="2" t="str">
        <f t="shared" si="835"/>
        <v>-/-/-/-/-</v>
      </c>
      <c r="L679" s="12"/>
      <c r="M679" s="2">
        <v>2015</v>
      </c>
      <c r="N679" s="2" t="str">
        <f t="shared" ref="N679:N742" si="837">CONCATENATE(IF(ISBLANK(U679),"-",U679),"/",IF(ISBLANK(X679),"-",X679),"/",IF(ISBLANK(AA679),"-",AA679),"/",IF(ISBLANK(AD679),"-",AD679))</f>
        <v>-/-/-/-</v>
      </c>
      <c r="O679" s="2" t="s">
        <v>387</v>
      </c>
      <c r="P679" s="2" t="s">
        <v>358</v>
      </c>
      <c r="S679" s="6">
        <f t="shared" si="830"/>
        <v>0</v>
      </c>
      <c r="T679" s="7">
        <f t="shared" si="831"/>
        <v>0</v>
      </c>
      <c r="U679" t="s">
        <v>243</v>
      </c>
      <c r="AA679" t="s">
        <v>243</v>
      </c>
      <c r="AD679" s="5"/>
      <c r="AI679">
        <f>VLOOKUP(C679,Koordinaten!$A:$C,2,FALSE)</f>
        <v>12.4853384</v>
      </c>
      <c r="AJ679">
        <f>VLOOKUP(C679,Koordinaten!$A:$C,3,FALSE)</f>
        <v>41.894801999999999</v>
      </c>
      <c r="AK679">
        <f>IF(ISBLANK($D679),VLOOKUP(C679,Koordinaten!$A:$C,2,FALSE),VLOOKUP($D679,Koordinaten!$F:$H,2,FALSE))</f>
        <v>12.490235999999999</v>
      </c>
      <c r="AL679">
        <f>IF(ISBLANK($D679),VLOOKUP(C679,Koordinaten!$A:$C,3,FALSE),VLOOKUP($D679,Koordinaten!$F:$H,3,FALSE))</f>
        <v>42.965916</v>
      </c>
      <c r="AM679" t="str">
        <f t="shared" si="832"/>
        <v>41,894802;12,4853384</v>
      </c>
      <c r="AN679" t="str">
        <f t="shared" si="833"/>
        <v>42,965916;12,490236</v>
      </c>
      <c r="AO679">
        <f t="shared" si="836"/>
        <v>9999</v>
      </c>
      <c r="AP679" s="50">
        <v>44107</v>
      </c>
      <c r="AQ679">
        <v>16</v>
      </c>
    </row>
    <row r="680" spans="1:43" ht="24" x14ac:dyDescent="0.15">
      <c r="A680" s="2" t="s">
        <v>34</v>
      </c>
      <c r="B680" s="2">
        <v>2012</v>
      </c>
      <c r="C680" s="2" t="s">
        <v>99</v>
      </c>
      <c r="D680" s="2" t="s">
        <v>1284</v>
      </c>
      <c r="E680" s="2">
        <v>3</v>
      </c>
      <c r="F680" s="2"/>
      <c r="G680" s="3" t="s">
        <v>391</v>
      </c>
      <c r="H680" s="3" t="s">
        <v>392</v>
      </c>
      <c r="I680" s="3" t="s">
        <v>36</v>
      </c>
      <c r="J680" s="2" t="str">
        <f t="shared" si="834"/>
        <v>-/-/-/-/-</v>
      </c>
      <c r="K680" s="2" t="str">
        <f t="shared" si="835"/>
        <v>-/-/-/-/-</v>
      </c>
      <c r="L680" s="12"/>
      <c r="M680" s="2">
        <v>2015</v>
      </c>
      <c r="N680" s="2" t="str">
        <f t="shared" si="837"/>
        <v>-/-/-/-</v>
      </c>
      <c r="O680" s="2" t="s">
        <v>391</v>
      </c>
      <c r="P680" s="2" t="s">
        <v>393</v>
      </c>
      <c r="S680" s="6">
        <f t="shared" si="830"/>
        <v>0</v>
      </c>
      <c r="T680" s="7">
        <f t="shared" si="831"/>
        <v>0</v>
      </c>
      <c r="U680" t="s">
        <v>243</v>
      </c>
      <c r="AA680" t="s">
        <v>243</v>
      </c>
      <c r="AD680" s="5"/>
      <c r="AI680">
        <f>VLOOKUP(C680,Koordinaten!$A:$C,2,FALSE)</f>
        <v>13.376935</v>
      </c>
      <c r="AJ680">
        <f>VLOOKUP(C680,Koordinaten!$A:$C,3,FALSE)</f>
        <v>52.516181000000003</v>
      </c>
      <c r="AK680">
        <f>IF(ISBLANK($D680),VLOOKUP(C680,Koordinaten!$A:$C,2,FALSE),VLOOKUP($D680,Koordinaten!$F:$H,2,FALSE))</f>
        <v>9.1949533999999993</v>
      </c>
      <c r="AL680">
        <f>IF(ISBLANK($D680),VLOOKUP(C680,Koordinaten!$A:$C,3,FALSE),VLOOKUP($D680,Koordinaten!$F:$H,3,FALSE))</f>
        <v>48.629697200000003</v>
      </c>
      <c r="AM680" t="str">
        <f t="shared" si="832"/>
        <v>52,516181;13,376935</v>
      </c>
      <c r="AN680" t="str">
        <f t="shared" si="833"/>
        <v>48,6296972;9,1949534</v>
      </c>
      <c r="AO680">
        <f t="shared" si="836"/>
        <v>9999</v>
      </c>
    </row>
    <row r="681" spans="1:43" ht="24" x14ac:dyDescent="0.15">
      <c r="A681" s="2" t="s">
        <v>34</v>
      </c>
      <c r="B681" s="2">
        <v>2012</v>
      </c>
      <c r="C681" s="2" t="s">
        <v>99</v>
      </c>
      <c r="D681" s="2" t="s">
        <v>1284</v>
      </c>
      <c r="E681" s="2">
        <v>3</v>
      </c>
      <c r="F681" s="2"/>
      <c r="G681" s="3" t="s">
        <v>391</v>
      </c>
      <c r="H681" s="3" t="s">
        <v>392</v>
      </c>
      <c r="I681" s="3" t="s">
        <v>32</v>
      </c>
      <c r="J681" s="2" t="str">
        <f t="shared" si="834"/>
        <v>-/-/-/-/-</v>
      </c>
      <c r="K681" s="2" t="str">
        <f t="shared" si="835"/>
        <v>-/-/-/-/-</v>
      </c>
      <c r="L681" s="12"/>
      <c r="M681" s="2">
        <v>2015</v>
      </c>
      <c r="N681" s="2" t="str">
        <f t="shared" si="837"/>
        <v>-/-/-/-</v>
      </c>
      <c r="O681" s="2" t="s">
        <v>391</v>
      </c>
      <c r="P681" s="2" t="s">
        <v>393</v>
      </c>
      <c r="S681" s="6">
        <f t="shared" si="830"/>
        <v>0</v>
      </c>
      <c r="T681" s="7">
        <f t="shared" si="831"/>
        <v>0</v>
      </c>
      <c r="U681" t="s">
        <v>243</v>
      </c>
      <c r="AA681" t="s">
        <v>243</v>
      </c>
      <c r="AD681" s="5"/>
      <c r="AI681">
        <f>VLOOKUP(C681,Koordinaten!$A:$C,2,FALSE)</f>
        <v>13.376935</v>
      </c>
      <c r="AJ681">
        <f>VLOOKUP(C681,Koordinaten!$A:$C,3,FALSE)</f>
        <v>52.516181000000003</v>
      </c>
      <c r="AK681">
        <f>IF(ISBLANK($D681),VLOOKUP(C681,Koordinaten!$A:$C,2,FALSE),VLOOKUP($D681,Koordinaten!$F:$H,2,FALSE))</f>
        <v>9.1949533999999993</v>
      </c>
      <c r="AL681">
        <f>IF(ISBLANK($D681),VLOOKUP(C681,Koordinaten!$A:$C,3,FALSE),VLOOKUP($D681,Koordinaten!$F:$H,3,FALSE))</f>
        <v>48.629697200000003</v>
      </c>
      <c r="AM681" t="str">
        <f t="shared" si="832"/>
        <v>52,516181;13,376935</v>
      </c>
      <c r="AN681" t="str">
        <f t="shared" si="833"/>
        <v>48,6296972;9,1949534</v>
      </c>
      <c r="AO681">
        <f t="shared" si="836"/>
        <v>9999</v>
      </c>
    </row>
    <row r="682" spans="1:43" ht="24" x14ac:dyDescent="0.15">
      <c r="A682" s="2" t="s">
        <v>30</v>
      </c>
      <c r="B682" s="22">
        <v>2013</v>
      </c>
      <c r="C682" s="2" t="s">
        <v>99</v>
      </c>
      <c r="D682" s="2" t="s">
        <v>1284</v>
      </c>
      <c r="E682" s="2">
        <v>3</v>
      </c>
      <c r="F682" s="2">
        <v>1</v>
      </c>
      <c r="G682" s="3" t="s">
        <v>391</v>
      </c>
      <c r="H682" s="3" t="s">
        <v>394</v>
      </c>
      <c r="I682" s="3" t="s">
        <v>41</v>
      </c>
      <c r="J682" s="2" t="str">
        <f t="shared" si="834"/>
        <v>2017/-/-/-/-</v>
      </c>
      <c r="K682" s="2" t="str">
        <f t="shared" si="835"/>
        <v>2025/-/-/-/-</v>
      </c>
      <c r="L682" s="12"/>
      <c r="M682" s="2">
        <v>2015</v>
      </c>
      <c r="N682" s="2" t="str">
        <f t="shared" si="837"/>
        <v>93/-/-/-</v>
      </c>
      <c r="O682" s="2" t="s">
        <v>391</v>
      </c>
      <c r="P682" s="2" t="s">
        <v>393</v>
      </c>
      <c r="S682" s="6">
        <f t="shared" si="830"/>
        <v>0</v>
      </c>
      <c r="T682" s="7">
        <f t="shared" si="831"/>
        <v>0</v>
      </c>
      <c r="U682">
        <v>93</v>
      </c>
      <c r="V682">
        <v>2017</v>
      </c>
      <c r="W682">
        <v>2025</v>
      </c>
      <c r="AA682" t="s">
        <v>243</v>
      </c>
      <c r="AD682" s="5"/>
      <c r="AI682">
        <f>VLOOKUP(C682,Koordinaten!$A:$C,2,FALSE)</f>
        <v>13.376935</v>
      </c>
      <c r="AJ682">
        <f>VLOOKUP(C682,Koordinaten!$A:$C,3,FALSE)</f>
        <v>52.516181000000003</v>
      </c>
      <c r="AK682">
        <f>IF(ISBLANK($D682),VLOOKUP(C682,Koordinaten!$A:$C,2,FALSE),VLOOKUP($D682,Koordinaten!$F:$H,2,FALSE))</f>
        <v>9.1949533999999993</v>
      </c>
      <c r="AL682">
        <f>IF(ISBLANK($D682),VLOOKUP(C682,Koordinaten!$A:$C,3,FALSE),VLOOKUP($D682,Koordinaten!$F:$H,3,FALSE))</f>
        <v>48.629697200000003</v>
      </c>
      <c r="AM682" t="str">
        <f t="shared" si="832"/>
        <v>52,516181;13,376935</v>
      </c>
      <c r="AN682" t="str">
        <f t="shared" si="833"/>
        <v>48,6296972;9,1949534</v>
      </c>
      <c r="AO682">
        <f t="shared" si="836"/>
        <v>2025</v>
      </c>
      <c r="AP682" s="50">
        <v>44065</v>
      </c>
      <c r="AQ682">
        <v>1</v>
      </c>
    </row>
    <row r="683" spans="1:43" ht="24" x14ac:dyDescent="0.15">
      <c r="A683" s="2" t="s">
        <v>30</v>
      </c>
      <c r="B683" s="22">
        <v>2014</v>
      </c>
      <c r="C683" s="2" t="s">
        <v>99</v>
      </c>
      <c r="D683" s="2" t="s">
        <v>1284</v>
      </c>
      <c r="E683" s="2">
        <v>6</v>
      </c>
      <c r="F683" s="2"/>
      <c r="G683" s="3" t="s">
        <v>391</v>
      </c>
      <c r="H683" s="3" t="s">
        <v>395</v>
      </c>
      <c r="I683" s="3" t="s">
        <v>41</v>
      </c>
      <c r="J683" s="2" t="str">
        <f t="shared" si="834"/>
        <v>2016/-/-/-/-</v>
      </c>
      <c r="K683" s="2" t="str">
        <f t="shared" si="835"/>
        <v>2023/-/-/-/-</v>
      </c>
      <c r="L683" s="12"/>
      <c r="M683" s="2">
        <v>2015</v>
      </c>
      <c r="N683" s="2" t="str">
        <f t="shared" si="837"/>
        <v>89/-/-/-</v>
      </c>
      <c r="O683" s="2" t="s">
        <v>391</v>
      </c>
      <c r="P683" s="2" t="s">
        <v>393</v>
      </c>
      <c r="S683" s="6">
        <f t="shared" si="830"/>
        <v>0</v>
      </c>
      <c r="T683" s="7">
        <f t="shared" si="831"/>
        <v>0</v>
      </c>
      <c r="U683">
        <v>89</v>
      </c>
      <c r="V683">
        <v>2016</v>
      </c>
      <c r="W683">
        <v>2023</v>
      </c>
      <c r="AA683" t="s">
        <v>243</v>
      </c>
      <c r="AD683" s="5"/>
      <c r="AI683">
        <f>VLOOKUP(C683,Koordinaten!$A:$C,2,FALSE)</f>
        <v>13.376935</v>
      </c>
      <c r="AJ683">
        <f>VLOOKUP(C683,Koordinaten!$A:$C,3,FALSE)</f>
        <v>52.516181000000003</v>
      </c>
      <c r="AK683">
        <f>IF(ISBLANK($D683),VLOOKUP(C683,Koordinaten!$A:$C,2,FALSE),VLOOKUP($D683,Koordinaten!$F:$H,2,FALSE))</f>
        <v>9.1949533999999993</v>
      </c>
      <c r="AL683">
        <f>IF(ISBLANK($D683),VLOOKUP(C683,Koordinaten!$A:$C,3,FALSE),VLOOKUP($D683,Koordinaten!$F:$H,3,FALSE))</f>
        <v>48.629697200000003</v>
      </c>
      <c r="AM683" t="str">
        <f t="shared" si="832"/>
        <v>52,516181;13,376935</v>
      </c>
      <c r="AN683" t="str">
        <f t="shared" si="833"/>
        <v>48,6296972;9,1949534</v>
      </c>
      <c r="AO683">
        <f t="shared" si="836"/>
        <v>2023</v>
      </c>
      <c r="AP683" s="50"/>
    </row>
    <row r="684" spans="1:43" ht="24" x14ac:dyDescent="0.15">
      <c r="A684" s="5" t="s">
        <v>30</v>
      </c>
      <c r="B684" s="2">
        <v>2014</v>
      </c>
      <c r="C684" s="2" t="s">
        <v>99</v>
      </c>
      <c r="D684" s="2" t="s">
        <v>1284</v>
      </c>
      <c r="E684" s="2">
        <v>6</v>
      </c>
      <c r="F684" s="2"/>
      <c r="G684" s="3" t="s">
        <v>391</v>
      </c>
      <c r="H684" s="3" t="s">
        <v>396</v>
      </c>
      <c r="I684" s="3" t="s">
        <v>397</v>
      </c>
      <c r="J684" s="2" t="str">
        <f t="shared" si="834"/>
        <v>2017/-/-/-/-</v>
      </c>
      <c r="K684" s="2" t="str">
        <f t="shared" si="835"/>
        <v>2024/-/-/-/-</v>
      </c>
      <c r="L684" s="12"/>
      <c r="M684" s="2">
        <v>2015</v>
      </c>
      <c r="N684" s="2" t="str">
        <f t="shared" si="837"/>
        <v>88+/-/-/-</v>
      </c>
      <c r="O684" s="2" t="s">
        <v>391</v>
      </c>
      <c r="P684" s="2" t="s">
        <v>393</v>
      </c>
      <c r="S684" s="6">
        <f t="shared" si="830"/>
        <v>0</v>
      </c>
      <c r="T684" s="7">
        <f t="shared" si="831"/>
        <v>0</v>
      </c>
      <c r="U684" t="s">
        <v>1109</v>
      </c>
      <c r="V684">
        <v>2017</v>
      </c>
      <c r="W684">
        <v>2024</v>
      </c>
      <c r="AA684" t="s">
        <v>243</v>
      </c>
      <c r="AD684" s="5"/>
      <c r="AI684">
        <f>VLOOKUP(C684,Koordinaten!$A:$C,2,FALSE)</f>
        <v>13.376935</v>
      </c>
      <c r="AJ684">
        <f>VLOOKUP(C684,Koordinaten!$A:$C,3,FALSE)</f>
        <v>52.516181000000003</v>
      </c>
      <c r="AK684">
        <f>IF(ISBLANK($D684),VLOOKUP(C684,Koordinaten!$A:$C,2,FALSE),VLOOKUP($D684,Koordinaten!$F:$H,2,FALSE))</f>
        <v>9.1949533999999993</v>
      </c>
      <c r="AL684">
        <f>IF(ISBLANK($D684),VLOOKUP(C684,Koordinaten!$A:$C,3,FALSE),VLOOKUP($D684,Koordinaten!$F:$H,3,FALSE))</f>
        <v>48.629697200000003</v>
      </c>
      <c r="AM684" t="str">
        <f t="shared" si="832"/>
        <v>52,516181;13,376935</v>
      </c>
      <c r="AN684" t="str">
        <f t="shared" si="833"/>
        <v>48,6296972;9,1949534</v>
      </c>
      <c r="AO684">
        <f t="shared" si="836"/>
        <v>2024</v>
      </c>
    </row>
    <row r="685" spans="1:43" ht="24" x14ac:dyDescent="0.15">
      <c r="A685" s="2" t="s">
        <v>34</v>
      </c>
      <c r="B685" s="2">
        <v>2012</v>
      </c>
      <c r="C685" s="2" t="s">
        <v>99</v>
      </c>
      <c r="D685" s="2" t="s">
        <v>1284</v>
      </c>
      <c r="E685" s="2">
        <v>3</v>
      </c>
      <c r="F685" s="2"/>
      <c r="G685" s="3" t="s">
        <v>398</v>
      </c>
      <c r="H685" s="3" t="s">
        <v>399</v>
      </c>
      <c r="I685" s="3" t="s">
        <v>72</v>
      </c>
      <c r="J685" s="2" t="str">
        <f t="shared" si="834"/>
        <v>-/-/-/-/-</v>
      </c>
      <c r="K685" s="2" t="str">
        <f t="shared" si="835"/>
        <v>-/-/-/-/-</v>
      </c>
      <c r="L685" s="12"/>
      <c r="M685" s="2">
        <v>2015</v>
      </c>
      <c r="N685" s="2" t="str">
        <f t="shared" si="837"/>
        <v>-/-/-/-</v>
      </c>
      <c r="O685" s="2" t="s">
        <v>398</v>
      </c>
      <c r="P685" s="2" t="s">
        <v>393</v>
      </c>
      <c r="S685" s="6">
        <f t="shared" si="830"/>
        <v>0</v>
      </c>
      <c r="T685" s="7">
        <f t="shared" si="831"/>
        <v>0</v>
      </c>
      <c r="U685" t="s">
        <v>243</v>
      </c>
      <c r="AA685" t="s">
        <v>243</v>
      </c>
      <c r="AD685" s="5"/>
      <c r="AI685">
        <f>VLOOKUP(C685,Koordinaten!$A:$C,2,FALSE)</f>
        <v>13.376935</v>
      </c>
      <c r="AJ685">
        <f>VLOOKUP(C685,Koordinaten!$A:$C,3,FALSE)</f>
        <v>52.516181000000003</v>
      </c>
      <c r="AK685">
        <f>IF(ISBLANK($D685),VLOOKUP(C685,Koordinaten!$A:$C,2,FALSE),VLOOKUP($D685,Koordinaten!$F:$H,2,FALSE))</f>
        <v>9.1949533999999993</v>
      </c>
      <c r="AL685">
        <f>IF(ISBLANK($D685),VLOOKUP(C685,Koordinaten!$A:$C,3,FALSE),VLOOKUP($D685,Koordinaten!$F:$H,3,FALSE))</f>
        <v>48.629697200000003</v>
      </c>
      <c r="AM685" t="str">
        <f t="shared" si="832"/>
        <v>52,516181;13,376935</v>
      </c>
      <c r="AN685" t="str">
        <f t="shared" si="833"/>
        <v>48,6296972;9,1949534</v>
      </c>
      <c r="AO685">
        <f t="shared" si="836"/>
        <v>9999</v>
      </c>
    </row>
    <row r="686" spans="1:43" ht="24" x14ac:dyDescent="0.15">
      <c r="A686" s="5" t="s">
        <v>34</v>
      </c>
      <c r="B686" s="2">
        <v>2014</v>
      </c>
      <c r="C686" s="2" t="s">
        <v>99</v>
      </c>
      <c r="D686" s="2" t="s">
        <v>1284</v>
      </c>
      <c r="E686" s="2">
        <v>3</v>
      </c>
      <c r="F686" s="2"/>
      <c r="G686" s="3" t="s">
        <v>398</v>
      </c>
      <c r="H686" s="3" t="s">
        <v>400</v>
      </c>
      <c r="I686" s="3" t="s">
        <v>32</v>
      </c>
      <c r="J686" s="2" t="str">
        <f t="shared" si="834"/>
        <v>-/-/-/-/-</v>
      </c>
      <c r="K686" s="2" t="str">
        <f t="shared" si="835"/>
        <v>-/-/-/-/-</v>
      </c>
      <c r="L686" s="12"/>
      <c r="M686" s="2">
        <v>2015</v>
      </c>
      <c r="N686" s="2" t="str">
        <f t="shared" si="837"/>
        <v>-/-/-/-</v>
      </c>
      <c r="O686" s="2" t="s">
        <v>398</v>
      </c>
      <c r="P686" s="2" t="s">
        <v>393</v>
      </c>
      <c r="S686" s="6">
        <f t="shared" si="830"/>
        <v>0</v>
      </c>
      <c r="T686" s="7">
        <f t="shared" si="831"/>
        <v>0</v>
      </c>
      <c r="U686" t="s">
        <v>243</v>
      </c>
      <c r="AA686" t="s">
        <v>243</v>
      </c>
      <c r="AD686" s="5"/>
      <c r="AI686">
        <f>VLOOKUP(C686,Koordinaten!$A:$C,2,FALSE)</f>
        <v>13.376935</v>
      </c>
      <c r="AJ686">
        <f>VLOOKUP(C686,Koordinaten!$A:$C,3,FALSE)</f>
        <v>52.516181000000003</v>
      </c>
      <c r="AK686">
        <f>IF(ISBLANK($D686),VLOOKUP(C686,Koordinaten!$A:$C,2,FALSE),VLOOKUP($D686,Koordinaten!$F:$H,2,FALSE))</f>
        <v>9.1949533999999993</v>
      </c>
      <c r="AL686">
        <f>IF(ISBLANK($D686),VLOOKUP(C686,Koordinaten!$A:$C,3,FALSE),VLOOKUP($D686,Koordinaten!$F:$H,3,FALSE))</f>
        <v>48.629697200000003</v>
      </c>
      <c r="AM686" t="str">
        <f t="shared" si="832"/>
        <v>52,516181;13,376935</v>
      </c>
      <c r="AN686" t="str">
        <f t="shared" si="833"/>
        <v>48,6296972;9,1949534</v>
      </c>
      <c r="AO686">
        <f t="shared" si="836"/>
        <v>9999</v>
      </c>
    </row>
    <row r="687" spans="1:43" ht="24" x14ac:dyDescent="0.15">
      <c r="A687" s="2" t="s">
        <v>37</v>
      </c>
      <c r="B687" s="22">
        <v>2014</v>
      </c>
      <c r="C687" s="2" t="s">
        <v>99</v>
      </c>
      <c r="D687" s="2" t="s">
        <v>1284</v>
      </c>
      <c r="E687" s="2">
        <v>1</v>
      </c>
      <c r="F687" s="2">
        <v>1</v>
      </c>
      <c r="G687" s="3" t="s">
        <v>398</v>
      </c>
      <c r="H687" s="3" t="s">
        <v>1490</v>
      </c>
      <c r="I687" s="3" t="s">
        <v>32</v>
      </c>
      <c r="J687" s="2" t="str">
        <f t="shared" si="834"/>
        <v>-/-/-/-/-</v>
      </c>
      <c r="K687" s="2" t="str">
        <f t="shared" si="835"/>
        <v>-/-/-/-/-</v>
      </c>
      <c r="L687" s="12"/>
      <c r="M687" s="2">
        <v>2015</v>
      </c>
      <c r="N687" s="2" t="str">
        <f t="shared" si="837"/>
        <v>-/-/-/-</v>
      </c>
      <c r="O687" s="2" t="s">
        <v>398</v>
      </c>
      <c r="P687" s="2" t="s">
        <v>393</v>
      </c>
      <c r="S687" s="6">
        <f t="shared" si="830"/>
        <v>0</v>
      </c>
      <c r="T687" s="7">
        <f t="shared" si="831"/>
        <v>0</v>
      </c>
      <c r="U687" t="s">
        <v>243</v>
      </c>
      <c r="AA687" t="s">
        <v>243</v>
      </c>
      <c r="AD687" s="5"/>
      <c r="AI687">
        <f>VLOOKUP(C687,Koordinaten!$A:$C,2,FALSE)</f>
        <v>13.376935</v>
      </c>
      <c r="AJ687">
        <f>VLOOKUP(C687,Koordinaten!$A:$C,3,FALSE)</f>
        <v>52.516181000000003</v>
      </c>
      <c r="AK687">
        <f>IF(ISBLANK($D687),VLOOKUP(C687,Koordinaten!$A:$C,2,FALSE),VLOOKUP($D687,Koordinaten!$F:$H,2,FALSE))</f>
        <v>9.1949533999999993</v>
      </c>
      <c r="AL687">
        <f>IF(ISBLANK($D687),VLOOKUP(C687,Koordinaten!$A:$C,3,FALSE),VLOOKUP($D687,Koordinaten!$F:$H,3,FALSE))</f>
        <v>48.629697200000003</v>
      </c>
      <c r="AM687" t="str">
        <f t="shared" si="832"/>
        <v>52,516181;13,376935</v>
      </c>
      <c r="AN687" t="str">
        <f t="shared" si="833"/>
        <v>48,6296972;9,1949534</v>
      </c>
      <c r="AO687">
        <f t="shared" si="836"/>
        <v>9999</v>
      </c>
      <c r="AP687" s="50">
        <v>44107</v>
      </c>
      <c r="AQ687">
        <v>16</v>
      </c>
    </row>
    <row r="688" spans="1:43" ht="24" x14ac:dyDescent="0.15">
      <c r="A688" s="2" t="s">
        <v>30</v>
      </c>
      <c r="B688" s="22">
        <v>2014</v>
      </c>
      <c r="C688" s="2" t="s">
        <v>99</v>
      </c>
      <c r="D688" s="2" t="s">
        <v>1284</v>
      </c>
      <c r="E688" s="2">
        <v>6</v>
      </c>
      <c r="F688" s="2">
        <v>1</v>
      </c>
      <c r="G688" s="3" t="s">
        <v>398</v>
      </c>
      <c r="H688" s="3" t="s">
        <v>401</v>
      </c>
      <c r="I688" s="3" t="s">
        <v>32</v>
      </c>
      <c r="J688" s="2" t="str">
        <f t="shared" si="834"/>
        <v>-/-/-/-/-</v>
      </c>
      <c r="K688" s="2" t="str">
        <f t="shared" si="835"/>
        <v>-/-/-/-/-</v>
      </c>
      <c r="L688" s="12"/>
      <c r="M688" s="2">
        <v>2015</v>
      </c>
      <c r="N688" s="2" t="str">
        <f t="shared" si="837"/>
        <v>-/-/-/-</v>
      </c>
      <c r="O688" s="2" t="s">
        <v>398</v>
      </c>
      <c r="P688" s="2" t="s">
        <v>393</v>
      </c>
      <c r="S688" s="6">
        <f t="shared" si="830"/>
        <v>0</v>
      </c>
      <c r="T688" s="7">
        <f t="shared" si="831"/>
        <v>0</v>
      </c>
      <c r="U688" t="s">
        <v>243</v>
      </c>
      <c r="AA688" t="s">
        <v>243</v>
      </c>
      <c r="AD688" s="2"/>
      <c r="AI688">
        <f>VLOOKUP(C688,Koordinaten!$A:$C,2,FALSE)</f>
        <v>13.376935</v>
      </c>
      <c r="AJ688">
        <f>VLOOKUP(C688,Koordinaten!$A:$C,3,FALSE)</f>
        <v>52.516181000000003</v>
      </c>
      <c r="AK688">
        <f>IF(ISBLANK($D688),VLOOKUP(C688,Koordinaten!$A:$C,2,FALSE),VLOOKUP($D688,Koordinaten!$F:$H,2,FALSE))</f>
        <v>9.1949533999999993</v>
      </c>
      <c r="AL688">
        <f>IF(ISBLANK($D688),VLOOKUP(C688,Koordinaten!$A:$C,3,FALSE),VLOOKUP($D688,Koordinaten!$F:$H,3,FALSE))</f>
        <v>48.629697200000003</v>
      </c>
      <c r="AM688" t="str">
        <f t="shared" si="832"/>
        <v>52,516181;13,376935</v>
      </c>
      <c r="AN688" t="str">
        <f t="shared" si="833"/>
        <v>48,6296972;9,1949534</v>
      </c>
      <c r="AO688">
        <f t="shared" si="836"/>
        <v>9999</v>
      </c>
      <c r="AP688" s="50">
        <v>44065</v>
      </c>
      <c r="AQ688">
        <v>5</v>
      </c>
    </row>
    <row r="689" spans="1:43" ht="24" x14ac:dyDescent="0.15">
      <c r="A689" s="5" t="s">
        <v>30</v>
      </c>
      <c r="B689" s="2">
        <v>2010</v>
      </c>
      <c r="C689" s="2" t="s">
        <v>99</v>
      </c>
      <c r="D689" s="2" t="s">
        <v>1284</v>
      </c>
      <c r="E689" s="2">
        <v>0</v>
      </c>
      <c r="F689" s="2"/>
      <c r="G689" s="3" t="s">
        <v>398</v>
      </c>
      <c r="H689" s="3" t="s">
        <v>401</v>
      </c>
      <c r="I689" s="3" t="s">
        <v>32</v>
      </c>
      <c r="J689" s="2" t="str">
        <f t="shared" si="834"/>
        <v>-/-/-/-/-</v>
      </c>
      <c r="K689" s="2" t="str">
        <f t="shared" si="835"/>
        <v>-/-/-/-/-</v>
      </c>
      <c r="L689" s="12"/>
      <c r="M689" s="2">
        <v>2015</v>
      </c>
      <c r="N689" s="2" t="str">
        <f t="shared" si="837"/>
        <v>-/-/-/-</v>
      </c>
      <c r="O689" s="2" t="s">
        <v>398</v>
      </c>
      <c r="P689" s="2" t="s">
        <v>393</v>
      </c>
      <c r="S689" s="6">
        <f t="shared" si="830"/>
        <v>0</v>
      </c>
      <c r="T689" s="7">
        <f t="shared" si="831"/>
        <v>0</v>
      </c>
      <c r="U689" t="s">
        <v>243</v>
      </c>
      <c r="AA689" t="s">
        <v>243</v>
      </c>
      <c r="AD689" s="5"/>
      <c r="AI689">
        <f>VLOOKUP(C689,Koordinaten!$A:$C,2,FALSE)</f>
        <v>13.376935</v>
      </c>
      <c r="AJ689">
        <f>VLOOKUP(C689,Koordinaten!$A:$C,3,FALSE)</f>
        <v>52.516181000000003</v>
      </c>
      <c r="AK689">
        <f>IF(ISBLANK($D689),VLOOKUP(C689,Koordinaten!$A:$C,2,FALSE),VLOOKUP($D689,Koordinaten!$F:$H,2,FALSE))</f>
        <v>9.1949533999999993</v>
      </c>
      <c r="AL689">
        <f>IF(ISBLANK($D689),VLOOKUP(C689,Koordinaten!$A:$C,3,FALSE),VLOOKUP($D689,Koordinaten!$F:$H,3,FALSE))</f>
        <v>48.629697200000003</v>
      </c>
      <c r="AM689" t="str">
        <f t="shared" si="832"/>
        <v>52,516181;13,376935</v>
      </c>
      <c r="AN689" t="str">
        <f t="shared" si="833"/>
        <v>48,6296972;9,1949534</v>
      </c>
      <c r="AO689">
        <f t="shared" si="836"/>
        <v>9999</v>
      </c>
    </row>
    <row r="690" spans="1:43" ht="24" x14ac:dyDescent="0.15">
      <c r="A690" s="5" t="s">
        <v>30</v>
      </c>
      <c r="B690" s="2">
        <v>2014</v>
      </c>
      <c r="C690" s="2" t="s">
        <v>99</v>
      </c>
      <c r="D690" s="2" t="s">
        <v>1284</v>
      </c>
      <c r="E690" s="2">
        <v>6</v>
      </c>
      <c r="F690" s="2"/>
      <c r="G690" s="3" t="s">
        <v>398</v>
      </c>
      <c r="H690" s="3" t="s">
        <v>402</v>
      </c>
      <c r="I690" s="3" t="s">
        <v>32</v>
      </c>
      <c r="J690" s="2" t="str">
        <f t="shared" si="834"/>
        <v>-/-/-/-/-</v>
      </c>
      <c r="K690" s="2" t="str">
        <f t="shared" si="835"/>
        <v>-/-/-/-/-</v>
      </c>
      <c r="L690" s="12"/>
      <c r="M690" s="2">
        <v>2015</v>
      </c>
      <c r="N690" s="2" t="str">
        <f t="shared" si="837"/>
        <v>-/-/-/-</v>
      </c>
      <c r="O690" s="2" t="s">
        <v>398</v>
      </c>
      <c r="P690" s="2" t="s">
        <v>393</v>
      </c>
      <c r="S690" s="6">
        <f t="shared" si="830"/>
        <v>0</v>
      </c>
      <c r="T690" s="7">
        <f t="shared" si="831"/>
        <v>0</v>
      </c>
      <c r="U690" t="s">
        <v>243</v>
      </c>
      <c r="AA690" t="s">
        <v>243</v>
      </c>
      <c r="AD690" s="5"/>
      <c r="AI690">
        <f>VLOOKUP(C690,Koordinaten!$A:$C,2,FALSE)</f>
        <v>13.376935</v>
      </c>
      <c r="AJ690">
        <f>VLOOKUP(C690,Koordinaten!$A:$C,3,FALSE)</f>
        <v>52.516181000000003</v>
      </c>
      <c r="AK690">
        <f>IF(ISBLANK($D690),VLOOKUP(C690,Koordinaten!$A:$C,2,FALSE),VLOOKUP($D690,Koordinaten!$F:$H,2,FALSE))</f>
        <v>9.1949533999999993</v>
      </c>
      <c r="AL690">
        <f>IF(ISBLANK($D690),VLOOKUP(C690,Koordinaten!$A:$C,3,FALSE),VLOOKUP($D690,Koordinaten!$F:$H,3,FALSE))</f>
        <v>48.629697200000003</v>
      </c>
      <c r="AM690" t="str">
        <f t="shared" si="832"/>
        <v>52,516181;13,376935</v>
      </c>
      <c r="AN690" t="str">
        <f t="shared" si="833"/>
        <v>48,6296972;9,1949534</v>
      </c>
      <c r="AO690">
        <f t="shared" si="836"/>
        <v>9999</v>
      </c>
    </row>
    <row r="691" spans="1:43" x14ac:dyDescent="0.15">
      <c r="A691" s="2" t="s">
        <v>30</v>
      </c>
      <c r="B691" s="22">
        <v>2013</v>
      </c>
      <c r="C691" s="2" t="s">
        <v>17</v>
      </c>
      <c r="D691" s="2" t="s">
        <v>1281</v>
      </c>
      <c r="E691" s="2">
        <v>3</v>
      </c>
      <c r="F691" s="2">
        <v>2</v>
      </c>
      <c r="G691" s="3" t="s">
        <v>403</v>
      </c>
      <c r="H691" s="3" t="s">
        <v>404</v>
      </c>
      <c r="I691" s="3" t="s">
        <v>32</v>
      </c>
      <c r="J691" s="2" t="str">
        <f t="shared" si="834"/>
        <v>2016/-/2020/-/-</v>
      </c>
      <c r="K691" s="2" t="str">
        <f t="shared" si="835"/>
        <v>2030/-/2040/-/-</v>
      </c>
      <c r="L691" s="12"/>
      <c r="M691" s="2">
        <v>2015</v>
      </c>
      <c r="N691" s="2" t="str">
        <f t="shared" si="837"/>
        <v>91+/-/93+/-</v>
      </c>
      <c r="O691" s="2" t="s">
        <v>405</v>
      </c>
      <c r="P691" s="2" t="s">
        <v>393</v>
      </c>
      <c r="S691" s="6">
        <f t="shared" si="830"/>
        <v>0</v>
      </c>
      <c r="T691" s="7">
        <f t="shared" si="831"/>
        <v>0</v>
      </c>
      <c r="U691" t="s">
        <v>1102</v>
      </c>
      <c r="V691">
        <v>2016</v>
      </c>
      <c r="W691">
        <v>2030</v>
      </c>
      <c r="AA691" t="s">
        <v>1087</v>
      </c>
      <c r="AB691">
        <v>2020</v>
      </c>
      <c r="AC691">
        <v>2040</v>
      </c>
      <c r="AD691" s="5"/>
      <c r="AI691">
        <f>VLOOKUP(C691,Koordinaten!$A:$C,2,FALSE)</f>
        <v>2.3514615999999999</v>
      </c>
      <c r="AJ691">
        <f>VLOOKUP(C691,Koordinaten!$A:$C,3,FALSE)</f>
        <v>48.856696900000003</v>
      </c>
      <c r="AK691">
        <f>IF(ISBLANK($D691),VLOOKUP(C691,Koordinaten!$A:$C,2,FALSE),VLOOKUP($D691,Koordinaten!$F:$H,2,FALSE))</f>
        <v>7.40747</v>
      </c>
      <c r="AL691">
        <f>IF(ISBLANK($D691),VLOOKUP(C691,Koordinaten!$A:$C,3,FALSE),VLOOKUP($D691,Koordinaten!$F:$H,3,FALSE))</f>
        <v>48.249176499999997</v>
      </c>
      <c r="AM691" t="str">
        <f t="shared" si="832"/>
        <v>48,8566969;2,3514616</v>
      </c>
      <c r="AN691" t="str">
        <f t="shared" si="833"/>
        <v>48,2491765;7,40747</v>
      </c>
      <c r="AO691">
        <f t="shared" si="836"/>
        <v>2030</v>
      </c>
      <c r="AP691" s="50">
        <v>44065</v>
      </c>
      <c r="AQ691">
        <v>6</v>
      </c>
    </row>
    <row r="692" spans="1:43" x14ac:dyDescent="0.15">
      <c r="A692" s="2" t="s">
        <v>42</v>
      </c>
      <c r="B692" s="2">
        <v>2007</v>
      </c>
      <c r="C692" s="2" t="s">
        <v>22</v>
      </c>
      <c r="D692" s="2" t="s">
        <v>1259</v>
      </c>
      <c r="E692" s="2">
        <v>1</v>
      </c>
      <c r="F692" s="2"/>
      <c r="G692" s="3" t="s">
        <v>406</v>
      </c>
      <c r="H692" s="3" t="s">
        <v>407</v>
      </c>
      <c r="I692" s="3" t="s">
        <v>408</v>
      </c>
      <c r="J692" s="2" t="str">
        <f t="shared" si="834"/>
        <v>-/-/-/-/-</v>
      </c>
      <c r="K692" s="2" t="str">
        <f t="shared" si="835"/>
        <v>-/-/-/-/-</v>
      </c>
      <c r="L692" s="12"/>
      <c r="M692" s="2">
        <v>2015</v>
      </c>
      <c r="N692" s="2" t="str">
        <f t="shared" si="837"/>
        <v>-/-/-/-</v>
      </c>
      <c r="O692" s="2" t="s">
        <v>409</v>
      </c>
      <c r="P692" s="2" t="s">
        <v>410</v>
      </c>
      <c r="S692" s="6">
        <f t="shared" si="830"/>
        <v>0</v>
      </c>
      <c r="T692" s="7">
        <f t="shared" si="831"/>
        <v>0</v>
      </c>
      <c r="U692" t="s">
        <v>243</v>
      </c>
      <c r="AA692" t="s">
        <v>243</v>
      </c>
      <c r="AD692" s="2"/>
      <c r="AI692">
        <f>VLOOKUP(C692,Koordinaten!$A:$C,2,FALSE)</f>
        <v>12.4853384</v>
      </c>
      <c r="AJ692">
        <f>VLOOKUP(C692,Koordinaten!$A:$C,3,FALSE)</f>
        <v>41.894801999999999</v>
      </c>
      <c r="AK692">
        <f>IF(ISBLANK($D692),VLOOKUP(C692,Koordinaten!$A:$C,2,FALSE),VLOOKUP($D692,Koordinaten!$F:$H,2,FALSE))</f>
        <v>11.125760100000001</v>
      </c>
      <c r="AL692">
        <f>IF(ISBLANK($D692),VLOOKUP(C692,Koordinaten!$A:$C,3,FALSE),VLOOKUP($D692,Koordinaten!$F:$H,3,FALSE))</f>
        <v>46.066422799999998</v>
      </c>
      <c r="AM692" t="str">
        <f t="shared" si="832"/>
        <v>41,894802;12,4853384</v>
      </c>
      <c r="AN692" t="str">
        <f t="shared" si="833"/>
        <v>46,0664228;11,1257601</v>
      </c>
      <c r="AO692">
        <f t="shared" si="836"/>
        <v>9999</v>
      </c>
    </row>
    <row r="693" spans="1:43" x14ac:dyDescent="0.15">
      <c r="A693" s="2" t="s">
        <v>42</v>
      </c>
      <c r="B693" s="22">
        <v>2009</v>
      </c>
      <c r="C693" s="2" t="s">
        <v>22</v>
      </c>
      <c r="D693" s="2" t="s">
        <v>1259</v>
      </c>
      <c r="E693" s="2">
        <v>1</v>
      </c>
      <c r="F693" s="2"/>
      <c r="G693" s="3" t="s">
        <v>406</v>
      </c>
      <c r="H693" s="3" t="s">
        <v>407</v>
      </c>
      <c r="I693" s="3" t="s">
        <v>408</v>
      </c>
      <c r="J693" s="2" t="str">
        <f t="shared" si="834"/>
        <v>2014/-/-/-/-</v>
      </c>
      <c r="K693" s="2" t="str">
        <f t="shared" si="835"/>
        <v>2017/-/-/-/-</v>
      </c>
      <c r="L693" s="12"/>
      <c r="M693" s="2">
        <v>2015</v>
      </c>
      <c r="N693" s="2" t="str">
        <f t="shared" si="837"/>
        <v>86/-/-/-</v>
      </c>
      <c r="O693" s="2" t="s">
        <v>409</v>
      </c>
      <c r="P693" s="2" t="s">
        <v>410</v>
      </c>
      <c r="S693" s="6">
        <f t="shared" si="830"/>
        <v>0</v>
      </c>
      <c r="T693" s="7">
        <f t="shared" si="831"/>
        <v>0</v>
      </c>
      <c r="U693">
        <v>86</v>
      </c>
      <c r="V693">
        <v>2014</v>
      </c>
      <c r="W693">
        <v>2017</v>
      </c>
      <c r="AA693" t="s">
        <v>243</v>
      </c>
      <c r="AD693" s="5"/>
      <c r="AI693">
        <f>VLOOKUP(C693,Koordinaten!$A:$C,2,FALSE)</f>
        <v>12.4853384</v>
      </c>
      <c r="AJ693">
        <f>VLOOKUP(C693,Koordinaten!$A:$C,3,FALSE)</f>
        <v>41.894801999999999</v>
      </c>
      <c r="AK693">
        <f>IF(ISBLANK($D693),VLOOKUP(C693,Koordinaten!$A:$C,2,FALSE),VLOOKUP($D693,Koordinaten!$F:$H,2,FALSE))</f>
        <v>11.125760100000001</v>
      </c>
      <c r="AL693">
        <f>IF(ISBLANK($D693),VLOOKUP(C693,Koordinaten!$A:$C,3,FALSE),VLOOKUP($D693,Koordinaten!$F:$H,3,FALSE))</f>
        <v>46.066422799999998</v>
      </c>
      <c r="AM693" t="str">
        <f t="shared" si="832"/>
        <v>41,894802;12,4853384</v>
      </c>
      <c r="AN693" t="str">
        <f t="shared" si="833"/>
        <v>46,0664228;11,1257601</v>
      </c>
      <c r="AO693">
        <f t="shared" si="836"/>
        <v>2017</v>
      </c>
    </row>
    <row r="694" spans="1:43" x14ac:dyDescent="0.15">
      <c r="A694" s="2" t="s">
        <v>42</v>
      </c>
      <c r="B694" s="22">
        <v>2011</v>
      </c>
      <c r="C694" s="2" t="s">
        <v>22</v>
      </c>
      <c r="D694" s="2" t="s">
        <v>1258</v>
      </c>
      <c r="E694" s="2">
        <v>2</v>
      </c>
      <c r="F694" s="2"/>
      <c r="G694" s="2" t="s">
        <v>1061</v>
      </c>
      <c r="H694" s="3" t="s">
        <v>71</v>
      </c>
      <c r="I694" s="3" t="s">
        <v>72</v>
      </c>
      <c r="J694" s="2" t="str">
        <f t="shared" si="834"/>
        <v>-/-/-/2011/-</v>
      </c>
      <c r="K694" s="2" t="str">
        <f t="shared" si="835"/>
        <v>-/-/-/2021/-</v>
      </c>
      <c r="L694" s="12"/>
      <c r="M694" s="2">
        <v>2015</v>
      </c>
      <c r="N694" s="2" t="str">
        <f t="shared" si="837"/>
        <v>-/-/-/CT90</v>
      </c>
      <c r="O694" s="2" t="s">
        <v>1061</v>
      </c>
      <c r="P694" s="2" t="s">
        <v>411</v>
      </c>
      <c r="S694" s="6">
        <f t="shared" si="830"/>
        <v>0</v>
      </c>
      <c r="T694" s="7">
        <f t="shared" si="831"/>
        <v>0</v>
      </c>
      <c r="U694" t="s">
        <v>243</v>
      </c>
      <c r="X694" t="s">
        <v>243</v>
      </c>
      <c r="AA694" t="s">
        <v>243</v>
      </c>
      <c r="AD694" s="2" t="s">
        <v>995</v>
      </c>
      <c r="AE694">
        <v>2011</v>
      </c>
      <c r="AF694">
        <v>2021</v>
      </c>
      <c r="AI694">
        <f>VLOOKUP(C694,Koordinaten!$A:$C,2,FALSE)</f>
        <v>12.4853384</v>
      </c>
      <c r="AJ694">
        <f>VLOOKUP(C694,Koordinaten!$A:$C,3,FALSE)</f>
        <v>41.894801999999999</v>
      </c>
      <c r="AK694">
        <f>IF(ISBLANK($D694),VLOOKUP(C694,Koordinaten!$A:$C,2,FALSE),VLOOKUP($D694,Koordinaten!$F:$H,2,FALSE))</f>
        <v>11.354780099999999</v>
      </c>
      <c r="AL694">
        <f>IF(ISBLANK($D694),VLOOKUP(C694,Koordinaten!$A:$C,3,FALSE),VLOOKUP($D694,Koordinaten!$F:$H,3,FALSE))</f>
        <v>46.498112499999998</v>
      </c>
      <c r="AM694" t="str">
        <f t="shared" si="832"/>
        <v>41,894802;12,4853384</v>
      </c>
      <c r="AN694" t="str">
        <f t="shared" si="833"/>
        <v>46,4981125;11,3547801</v>
      </c>
      <c r="AO694">
        <f t="shared" si="836"/>
        <v>2021</v>
      </c>
    </row>
    <row r="695" spans="1:43" ht="14" x14ac:dyDescent="0.15">
      <c r="A695" s="5" t="s">
        <v>42</v>
      </c>
      <c r="B695" s="2">
        <v>2011</v>
      </c>
      <c r="C695" s="2" t="s">
        <v>22</v>
      </c>
      <c r="D695" s="2" t="s">
        <v>1258</v>
      </c>
      <c r="E695" s="2">
        <v>4</v>
      </c>
      <c r="F695" s="2"/>
      <c r="G695" s="2" t="s">
        <v>1061</v>
      </c>
      <c r="H695" s="3" t="s">
        <v>73</v>
      </c>
      <c r="I695" s="3" t="s">
        <v>51</v>
      </c>
      <c r="J695" s="2" t="str">
        <f t="shared" si="834"/>
        <v>-/-/-/-/-</v>
      </c>
      <c r="K695" s="2" t="str">
        <f t="shared" si="835"/>
        <v>-/-/-/-/-</v>
      </c>
      <c r="L695" s="12"/>
      <c r="M695" s="2">
        <v>2015</v>
      </c>
      <c r="N695" s="2" t="str">
        <f t="shared" si="837"/>
        <v>-/-/-/-</v>
      </c>
      <c r="O695" s="2" t="s">
        <v>1061</v>
      </c>
      <c r="P695" s="2" t="s">
        <v>411</v>
      </c>
      <c r="S695" s="6">
        <f t="shared" si="830"/>
        <v>0</v>
      </c>
      <c r="T695" s="7">
        <f t="shared" si="831"/>
        <v>0</v>
      </c>
      <c r="U695" t="s">
        <v>243</v>
      </c>
      <c r="X695" t="s">
        <v>243</v>
      </c>
      <c r="AA695" t="s">
        <v>243</v>
      </c>
      <c r="AD695" s="5"/>
      <c r="AI695">
        <f>VLOOKUP(C695,Koordinaten!$A:$C,2,FALSE)</f>
        <v>12.4853384</v>
      </c>
      <c r="AJ695">
        <f>VLOOKUP(C695,Koordinaten!$A:$C,3,FALSE)</f>
        <v>41.894801999999999</v>
      </c>
      <c r="AK695">
        <f>IF(ISBLANK($D695),VLOOKUP(C695,Koordinaten!$A:$C,2,FALSE),VLOOKUP($D695,Koordinaten!$F:$H,2,FALSE))</f>
        <v>11.354780099999999</v>
      </c>
      <c r="AL695">
        <f>IF(ISBLANK($D695),VLOOKUP(C695,Koordinaten!$A:$C,3,FALSE),VLOOKUP($D695,Koordinaten!$F:$H,3,FALSE))</f>
        <v>46.498112499999998</v>
      </c>
      <c r="AM695" t="str">
        <f t="shared" si="832"/>
        <v>41,894802;12,4853384</v>
      </c>
      <c r="AN695" t="str">
        <f t="shared" si="833"/>
        <v>46,4981125;11,3547801</v>
      </c>
      <c r="AO695">
        <f t="shared" si="836"/>
        <v>9999</v>
      </c>
    </row>
    <row r="696" spans="1:43" x14ac:dyDescent="0.15">
      <c r="A696" s="2" t="s">
        <v>30</v>
      </c>
      <c r="B696" s="2">
        <v>2013</v>
      </c>
      <c r="C696" s="2" t="s">
        <v>22</v>
      </c>
      <c r="D696" s="2" t="s">
        <v>1258</v>
      </c>
      <c r="E696" s="2">
        <v>3</v>
      </c>
      <c r="F696" s="2"/>
      <c r="G696" s="2" t="s">
        <v>1061</v>
      </c>
      <c r="H696" s="3" t="s">
        <v>172</v>
      </c>
      <c r="I696" s="3" t="s">
        <v>58</v>
      </c>
      <c r="J696" s="2" t="str">
        <f t="shared" si="834"/>
        <v>-/2015/2016/-/-</v>
      </c>
      <c r="K696" s="2" t="str">
        <f t="shared" si="835"/>
        <v>-/2023/2020/-/-</v>
      </c>
      <c r="L696" s="12"/>
      <c r="M696" s="2">
        <v>2015</v>
      </c>
      <c r="N696" s="2" t="str">
        <f t="shared" si="837"/>
        <v>-/90/92/-</v>
      </c>
      <c r="O696" s="2" t="s">
        <v>63</v>
      </c>
      <c r="P696" s="2" t="s">
        <v>411</v>
      </c>
      <c r="S696" s="6">
        <f t="shared" si="830"/>
        <v>0</v>
      </c>
      <c r="T696" s="7">
        <f t="shared" si="831"/>
        <v>0</v>
      </c>
      <c r="U696" s="3" t="s">
        <v>243</v>
      </c>
      <c r="X696">
        <v>90</v>
      </c>
      <c r="Y696">
        <v>2015</v>
      </c>
      <c r="Z696">
        <v>2023</v>
      </c>
      <c r="AA696">
        <v>92</v>
      </c>
      <c r="AB696">
        <v>2016</v>
      </c>
      <c r="AC696">
        <v>2020</v>
      </c>
      <c r="AD696" s="5"/>
      <c r="AI696">
        <f>VLOOKUP(C696,Koordinaten!$A:$C,2,FALSE)</f>
        <v>12.4853384</v>
      </c>
      <c r="AJ696">
        <f>VLOOKUP(C696,Koordinaten!$A:$C,3,FALSE)</f>
        <v>41.894801999999999</v>
      </c>
      <c r="AK696">
        <f>IF(ISBLANK($D696),VLOOKUP(C696,Koordinaten!$A:$C,2,FALSE),VLOOKUP($D696,Koordinaten!$F:$H,2,FALSE))</f>
        <v>11.354780099999999</v>
      </c>
      <c r="AL696">
        <f>IF(ISBLANK($D696),VLOOKUP(C696,Koordinaten!$A:$C,3,FALSE),VLOOKUP($D696,Koordinaten!$F:$H,3,FALSE))</f>
        <v>46.498112499999998</v>
      </c>
      <c r="AM696" t="str">
        <f t="shared" si="832"/>
        <v>41,894802;12,4853384</v>
      </c>
      <c r="AN696" t="str">
        <f t="shared" si="833"/>
        <v>46,4981125;11,3547801</v>
      </c>
      <c r="AO696">
        <f t="shared" si="836"/>
        <v>2020</v>
      </c>
    </row>
    <row r="697" spans="1:43" ht="14" x14ac:dyDescent="0.15">
      <c r="A697" s="2" t="s">
        <v>30</v>
      </c>
      <c r="B697" s="2">
        <v>2013</v>
      </c>
      <c r="C697" s="2" t="s">
        <v>22</v>
      </c>
      <c r="D697" s="2" t="s">
        <v>1258</v>
      </c>
      <c r="E697" s="2">
        <v>3</v>
      </c>
      <c r="F697" s="2"/>
      <c r="G697" s="2" t="s">
        <v>1061</v>
      </c>
      <c r="H697" s="3" t="s">
        <v>231</v>
      </c>
      <c r="I697" s="3" t="s">
        <v>36</v>
      </c>
      <c r="J697" s="2" t="str">
        <f t="shared" si="834"/>
        <v>-/-/2016/2016/-</v>
      </c>
      <c r="K697" s="2" t="str">
        <f t="shared" si="835"/>
        <v>-/-/2021/2021/-</v>
      </c>
      <c r="L697" s="12"/>
      <c r="M697" s="2">
        <v>2015</v>
      </c>
      <c r="N697" s="2" t="str">
        <f t="shared" si="837"/>
        <v>-/-/92/CT90,5</v>
      </c>
      <c r="O697" s="2" t="s">
        <v>63</v>
      </c>
      <c r="P697" s="2" t="s">
        <v>411</v>
      </c>
      <c r="S697" s="6">
        <f t="shared" si="830"/>
        <v>0</v>
      </c>
      <c r="T697" s="7">
        <f t="shared" si="831"/>
        <v>0</v>
      </c>
      <c r="U697" s="3" t="s">
        <v>243</v>
      </c>
      <c r="X697" t="s">
        <v>243</v>
      </c>
      <c r="AA697">
        <v>92</v>
      </c>
      <c r="AB697">
        <v>2016</v>
      </c>
      <c r="AC697">
        <v>2021</v>
      </c>
      <c r="AD697" s="5" t="s">
        <v>1015</v>
      </c>
      <c r="AE697">
        <v>2016</v>
      </c>
      <c r="AF697">
        <v>2021</v>
      </c>
      <c r="AI697">
        <f>VLOOKUP(C697,Koordinaten!$A:$C,2,FALSE)</f>
        <v>12.4853384</v>
      </c>
      <c r="AJ697">
        <f>VLOOKUP(C697,Koordinaten!$A:$C,3,FALSE)</f>
        <v>41.894801999999999</v>
      </c>
      <c r="AK697">
        <f>IF(ISBLANK($D697),VLOOKUP(C697,Koordinaten!$A:$C,2,FALSE),VLOOKUP($D697,Koordinaten!$F:$H,2,FALSE))</f>
        <v>11.354780099999999</v>
      </c>
      <c r="AL697">
        <f>IF(ISBLANK($D697),VLOOKUP(C697,Koordinaten!$A:$C,3,FALSE),VLOOKUP($D697,Koordinaten!$F:$H,3,FALSE))</f>
        <v>46.498112499999998</v>
      </c>
      <c r="AM697" t="str">
        <f t="shared" si="832"/>
        <v>41,894802;12,4853384</v>
      </c>
      <c r="AN697" t="str">
        <f t="shared" si="833"/>
        <v>46,4981125;11,3547801</v>
      </c>
      <c r="AO697">
        <f t="shared" si="836"/>
        <v>2021</v>
      </c>
    </row>
    <row r="698" spans="1:43" x14ac:dyDescent="0.15">
      <c r="A698" s="2" t="s">
        <v>37</v>
      </c>
      <c r="B698" s="22">
        <v>2012</v>
      </c>
      <c r="C698" s="2" t="s">
        <v>22</v>
      </c>
      <c r="D698" s="2" t="s">
        <v>1258</v>
      </c>
      <c r="E698" s="2">
        <v>2</v>
      </c>
      <c r="F698" s="2">
        <v>1</v>
      </c>
      <c r="G698" s="3" t="s">
        <v>412</v>
      </c>
      <c r="H698" s="3" t="s">
        <v>413</v>
      </c>
      <c r="I698" s="3" t="s">
        <v>46</v>
      </c>
      <c r="J698" s="2" t="str">
        <f t="shared" si="834"/>
        <v>2016/-/-/-/-</v>
      </c>
      <c r="K698" s="2" t="str">
        <f t="shared" si="835"/>
        <v>2022/-/-/-/-</v>
      </c>
      <c r="L698" s="12"/>
      <c r="M698" s="2">
        <v>2015</v>
      </c>
      <c r="N698" s="2" t="str">
        <f t="shared" si="837"/>
        <v>87?/-/-/-</v>
      </c>
      <c r="O698" s="2" t="s">
        <v>412</v>
      </c>
      <c r="P698" s="2" t="s">
        <v>411</v>
      </c>
      <c r="S698" s="6">
        <f t="shared" si="830"/>
        <v>0</v>
      </c>
      <c r="T698" s="7">
        <f t="shared" si="831"/>
        <v>0</v>
      </c>
      <c r="U698" t="s">
        <v>1101</v>
      </c>
      <c r="V698">
        <v>2016</v>
      </c>
      <c r="W698">
        <v>2022</v>
      </c>
      <c r="AA698" t="s">
        <v>243</v>
      </c>
      <c r="AD698" s="5"/>
      <c r="AI698">
        <f>VLOOKUP(C698,Koordinaten!$A:$C,2,FALSE)</f>
        <v>12.4853384</v>
      </c>
      <c r="AJ698">
        <f>VLOOKUP(C698,Koordinaten!$A:$C,3,FALSE)</f>
        <v>41.894801999999999</v>
      </c>
      <c r="AK698">
        <f>IF(ISBLANK($D698),VLOOKUP(C698,Koordinaten!$A:$C,2,FALSE),VLOOKUP($D698,Koordinaten!$F:$H,2,FALSE))</f>
        <v>11.354780099999999</v>
      </c>
      <c r="AL698">
        <f>IF(ISBLANK($D698),VLOOKUP(C698,Koordinaten!$A:$C,3,FALSE),VLOOKUP($D698,Koordinaten!$F:$H,3,FALSE))</f>
        <v>46.498112499999998</v>
      </c>
      <c r="AM698" t="str">
        <f t="shared" si="832"/>
        <v>41,894802;12,4853384</v>
      </c>
      <c r="AN698" t="str">
        <f t="shared" si="833"/>
        <v>46,4981125;11,3547801</v>
      </c>
      <c r="AO698">
        <f t="shared" si="836"/>
        <v>2022</v>
      </c>
      <c r="AP698" s="50">
        <v>44107</v>
      </c>
      <c r="AQ698">
        <v>16</v>
      </c>
    </row>
    <row r="699" spans="1:43" ht="14" x14ac:dyDescent="0.15">
      <c r="A699" s="5" t="s">
        <v>34</v>
      </c>
      <c r="B699" s="2">
        <v>2010</v>
      </c>
      <c r="C699" s="2" t="s">
        <v>22</v>
      </c>
      <c r="D699" s="2" t="s">
        <v>1258</v>
      </c>
      <c r="E699" s="2">
        <v>2</v>
      </c>
      <c r="F699" s="2"/>
      <c r="G699" s="3" t="s">
        <v>414</v>
      </c>
      <c r="H699" s="3" t="s">
        <v>415</v>
      </c>
      <c r="I699" s="3" t="s">
        <v>312</v>
      </c>
      <c r="J699" s="2" t="str">
        <f t="shared" si="834"/>
        <v>-/-/-/-/-</v>
      </c>
      <c r="K699" s="2" t="str">
        <f t="shared" si="835"/>
        <v>-/-/-/-/-</v>
      </c>
      <c r="L699" s="12"/>
      <c r="M699" s="2">
        <v>2015</v>
      </c>
      <c r="N699" s="2" t="str">
        <f t="shared" si="837"/>
        <v>-/-/-/-</v>
      </c>
      <c r="O699" s="2" t="s">
        <v>412</v>
      </c>
      <c r="P699" s="2" t="s">
        <v>411</v>
      </c>
      <c r="S699" s="6">
        <f t="shared" si="830"/>
        <v>0</v>
      </c>
      <c r="T699" s="7">
        <f t="shared" si="831"/>
        <v>0</v>
      </c>
      <c r="U699" t="s">
        <v>243</v>
      </c>
      <c r="AA699" t="s">
        <v>243</v>
      </c>
      <c r="AD699" s="5"/>
      <c r="AI699">
        <f>VLOOKUP(C699,Koordinaten!$A:$C,2,FALSE)</f>
        <v>12.4853384</v>
      </c>
      <c r="AJ699">
        <f>VLOOKUP(C699,Koordinaten!$A:$C,3,FALSE)</f>
        <v>41.894801999999999</v>
      </c>
      <c r="AK699">
        <f>IF(ISBLANK($D699),VLOOKUP(C699,Koordinaten!$A:$C,2,FALSE),VLOOKUP($D699,Koordinaten!$F:$H,2,FALSE))</f>
        <v>11.354780099999999</v>
      </c>
      <c r="AL699">
        <f>IF(ISBLANK($D699),VLOOKUP(C699,Koordinaten!$A:$C,3,FALSE),VLOOKUP($D699,Koordinaten!$F:$H,3,FALSE))</f>
        <v>46.498112499999998</v>
      </c>
      <c r="AM699" t="str">
        <f t="shared" si="832"/>
        <v>41,894802;12,4853384</v>
      </c>
      <c r="AN699" t="str">
        <f t="shared" si="833"/>
        <v>46,4981125;11,3547801</v>
      </c>
      <c r="AO699">
        <f t="shared" si="836"/>
        <v>9999</v>
      </c>
    </row>
    <row r="700" spans="1:43" x14ac:dyDescent="0.15">
      <c r="A700" s="2" t="s">
        <v>30</v>
      </c>
      <c r="B700" s="2">
        <v>2010</v>
      </c>
      <c r="C700" s="2" t="s">
        <v>22</v>
      </c>
      <c r="D700" s="2" t="s">
        <v>1258</v>
      </c>
      <c r="E700" s="2">
        <v>3</v>
      </c>
      <c r="F700" s="2"/>
      <c r="G700" s="3" t="s">
        <v>75</v>
      </c>
      <c r="H700" s="3" t="s">
        <v>416</v>
      </c>
      <c r="I700" s="3" t="s">
        <v>58</v>
      </c>
      <c r="J700" s="2" t="str">
        <f t="shared" si="834"/>
        <v>-/2012/-/-/-</v>
      </c>
      <c r="K700" s="2" t="str">
        <f t="shared" si="835"/>
        <v>-/2015/-/-/-</v>
      </c>
      <c r="L700" s="12"/>
      <c r="M700" s="2">
        <v>2015</v>
      </c>
      <c r="N700" s="2" t="str">
        <f t="shared" si="837"/>
        <v>-/88/-/-</v>
      </c>
      <c r="O700" s="2" t="s">
        <v>75</v>
      </c>
      <c r="P700" s="2" t="s">
        <v>411</v>
      </c>
      <c r="S700" s="6">
        <f t="shared" si="830"/>
        <v>0</v>
      </c>
      <c r="T700" s="7">
        <f t="shared" si="831"/>
        <v>0</v>
      </c>
      <c r="U700" t="s">
        <v>243</v>
      </c>
      <c r="X700">
        <v>88</v>
      </c>
      <c r="Y700">
        <v>2012</v>
      </c>
      <c r="Z700">
        <v>2015</v>
      </c>
      <c r="AA700" t="s">
        <v>243</v>
      </c>
      <c r="AD700" s="5"/>
      <c r="AI700">
        <f>VLOOKUP(C700,Koordinaten!$A:$C,2,FALSE)</f>
        <v>12.4853384</v>
      </c>
      <c r="AJ700">
        <f>VLOOKUP(C700,Koordinaten!$A:$C,3,FALSE)</f>
        <v>41.894801999999999</v>
      </c>
      <c r="AK700">
        <f>IF(ISBLANK($D700),VLOOKUP(C700,Koordinaten!$A:$C,2,FALSE),VLOOKUP($D700,Koordinaten!$F:$H,2,FALSE))</f>
        <v>11.354780099999999</v>
      </c>
      <c r="AL700">
        <f>IF(ISBLANK($D700),VLOOKUP(C700,Koordinaten!$A:$C,3,FALSE),VLOOKUP($D700,Koordinaten!$F:$H,3,FALSE))</f>
        <v>46.498112499999998</v>
      </c>
      <c r="AM700" t="str">
        <f t="shared" si="832"/>
        <v>41,894802;12,4853384</v>
      </c>
      <c r="AN700" t="str">
        <f t="shared" si="833"/>
        <v>46,4981125;11,3547801</v>
      </c>
      <c r="AO700">
        <f t="shared" si="836"/>
        <v>2015</v>
      </c>
    </row>
    <row r="701" spans="1:43" ht="14" x14ac:dyDescent="0.15">
      <c r="A701" s="5" t="s">
        <v>30</v>
      </c>
      <c r="B701" s="2">
        <v>2013</v>
      </c>
      <c r="C701" s="2" t="s">
        <v>22</v>
      </c>
      <c r="D701" s="2" t="s">
        <v>1258</v>
      </c>
      <c r="E701" s="2">
        <v>9</v>
      </c>
      <c r="F701" s="2"/>
      <c r="G701" s="3" t="s">
        <v>75</v>
      </c>
      <c r="H701" s="3" t="s">
        <v>417</v>
      </c>
      <c r="I701" s="3" t="s">
        <v>46</v>
      </c>
      <c r="J701" s="2" t="str">
        <f t="shared" si="834"/>
        <v>-/-/2015/-/-</v>
      </c>
      <c r="K701" s="2" t="str">
        <f t="shared" si="835"/>
        <v>-/-/2018/-/-</v>
      </c>
      <c r="L701" s="12"/>
      <c r="M701" s="2">
        <v>2015</v>
      </c>
      <c r="N701" s="2" t="str">
        <f t="shared" si="837"/>
        <v>-/-/90/-</v>
      </c>
      <c r="O701" s="2" t="s">
        <v>75</v>
      </c>
      <c r="P701" s="2" t="s">
        <v>411</v>
      </c>
      <c r="S701" s="6">
        <f t="shared" si="830"/>
        <v>0</v>
      </c>
      <c r="T701" s="7">
        <f t="shared" si="831"/>
        <v>0</v>
      </c>
      <c r="U701" t="s">
        <v>243</v>
      </c>
      <c r="X701" t="s">
        <v>243</v>
      </c>
      <c r="AA701">
        <v>90</v>
      </c>
      <c r="AB701">
        <v>2015</v>
      </c>
      <c r="AC701">
        <v>2018</v>
      </c>
      <c r="AD701" s="5"/>
      <c r="AI701">
        <f>VLOOKUP(C701,Koordinaten!$A:$C,2,FALSE)</f>
        <v>12.4853384</v>
      </c>
      <c r="AJ701">
        <f>VLOOKUP(C701,Koordinaten!$A:$C,3,FALSE)</f>
        <v>41.894801999999999</v>
      </c>
      <c r="AK701">
        <f>IF(ISBLANK($D701),VLOOKUP(C701,Koordinaten!$A:$C,2,FALSE),VLOOKUP($D701,Koordinaten!$F:$H,2,FALSE))</f>
        <v>11.354780099999999</v>
      </c>
      <c r="AL701">
        <f>IF(ISBLANK($D701),VLOOKUP(C701,Koordinaten!$A:$C,3,FALSE),VLOOKUP($D701,Koordinaten!$F:$H,3,FALSE))</f>
        <v>46.498112499999998</v>
      </c>
      <c r="AM701" t="str">
        <f t="shared" si="832"/>
        <v>41,894802;12,4853384</v>
      </c>
      <c r="AN701" t="str">
        <f t="shared" si="833"/>
        <v>46,4981125;11,3547801</v>
      </c>
      <c r="AO701">
        <f t="shared" si="836"/>
        <v>2018</v>
      </c>
    </row>
    <row r="702" spans="1:43" x14ac:dyDescent="0.15">
      <c r="A702" s="2" t="s">
        <v>30</v>
      </c>
      <c r="B702" s="2">
        <v>2013</v>
      </c>
      <c r="C702" s="2" t="s">
        <v>22</v>
      </c>
      <c r="D702" s="2" t="s">
        <v>1258</v>
      </c>
      <c r="E702" s="2">
        <v>0</v>
      </c>
      <c r="F702" s="2"/>
      <c r="G702" s="3" t="s">
        <v>75</v>
      </c>
      <c r="H702" s="3" t="s">
        <v>418</v>
      </c>
      <c r="I702" s="3" t="s">
        <v>227</v>
      </c>
      <c r="J702" s="2" t="str">
        <f t="shared" si="834"/>
        <v>-/-/-/-/-</v>
      </c>
      <c r="K702" s="2" t="str">
        <f t="shared" si="835"/>
        <v>-/-/-/-/-</v>
      </c>
      <c r="L702" s="12"/>
      <c r="M702" s="2">
        <v>2015</v>
      </c>
      <c r="N702" s="2" t="str">
        <f t="shared" si="837"/>
        <v>-/-/-/-</v>
      </c>
      <c r="O702" s="2" t="s">
        <v>75</v>
      </c>
      <c r="P702" s="2" t="s">
        <v>411</v>
      </c>
      <c r="S702" s="6">
        <f t="shared" si="830"/>
        <v>0</v>
      </c>
      <c r="T702" s="7">
        <f t="shared" si="831"/>
        <v>0</v>
      </c>
      <c r="U702" t="s">
        <v>243</v>
      </c>
      <c r="X702" t="s">
        <v>243</v>
      </c>
      <c r="AA702" t="s">
        <v>243</v>
      </c>
      <c r="AD702" s="5"/>
      <c r="AI702">
        <f>VLOOKUP(C702,Koordinaten!$A:$C,2,FALSE)</f>
        <v>12.4853384</v>
      </c>
      <c r="AJ702">
        <f>VLOOKUP(C702,Koordinaten!$A:$C,3,FALSE)</f>
        <v>41.894801999999999</v>
      </c>
      <c r="AK702">
        <f>IF(ISBLANK($D702),VLOOKUP(C702,Koordinaten!$A:$C,2,FALSE),VLOOKUP($D702,Koordinaten!$F:$H,2,FALSE))</f>
        <v>11.354780099999999</v>
      </c>
      <c r="AL702">
        <f>IF(ISBLANK($D702),VLOOKUP(C702,Koordinaten!$A:$C,3,FALSE),VLOOKUP($D702,Koordinaten!$F:$H,3,FALSE))</f>
        <v>46.498112499999998</v>
      </c>
      <c r="AM702" t="str">
        <f t="shared" si="832"/>
        <v>41,894802;12,4853384</v>
      </c>
      <c r="AN702" t="str">
        <f t="shared" si="833"/>
        <v>46,4981125;11,3547801</v>
      </c>
      <c r="AO702">
        <f t="shared" si="836"/>
        <v>9999</v>
      </c>
    </row>
    <row r="703" spans="1:43" ht="14" x14ac:dyDescent="0.15">
      <c r="A703" s="5" t="s">
        <v>30</v>
      </c>
      <c r="B703" s="2">
        <v>2014</v>
      </c>
      <c r="C703" s="2" t="s">
        <v>173</v>
      </c>
      <c r="D703" s="2" t="s">
        <v>1264</v>
      </c>
      <c r="E703" s="2">
        <v>6</v>
      </c>
      <c r="F703" s="2"/>
      <c r="G703" s="3" t="s">
        <v>419</v>
      </c>
      <c r="H703" s="3" t="s">
        <v>322</v>
      </c>
      <c r="I703" s="3" t="s">
        <v>322</v>
      </c>
      <c r="J703" s="2" t="str">
        <f t="shared" si="834"/>
        <v>-/-/-/-/-</v>
      </c>
      <c r="K703" s="2" t="str">
        <f t="shared" si="835"/>
        <v>-/-/-/-/-</v>
      </c>
      <c r="L703" s="12"/>
      <c r="M703" s="2">
        <v>2015</v>
      </c>
      <c r="N703" s="2" t="str">
        <f t="shared" si="837"/>
        <v>-/-/-/-</v>
      </c>
      <c r="O703" s="2" t="s">
        <v>183</v>
      </c>
      <c r="P703" s="2" t="s">
        <v>420</v>
      </c>
      <c r="S703" s="6">
        <f t="shared" si="830"/>
        <v>0</v>
      </c>
      <c r="T703" s="7">
        <f t="shared" si="831"/>
        <v>0</v>
      </c>
      <c r="U703" t="s">
        <v>243</v>
      </c>
      <c r="X703" t="s">
        <v>243</v>
      </c>
      <c r="AA703" t="s">
        <v>243</v>
      </c>
      <c r="AD703" s="5"/>
      <c r="AI703">
        <f>VLOOKUP(C703,Koordinaten!$A:$C,2,FALSE)</f>
        <v>16.372504200000002</v>
      </c>
      <c r="AJ703">
        <f>VLOOKUP(C703,Koordinaten!$A:$C,3,FALSE)</f>
        <v>48.208353700000004</v>
      </c>
      <c r="AK703">
        <f>IF(ISBLANK($D703),VLOOKUP(C703,Koordinaten!$A:$C,2,FALSE),VLOOKUP($D703,Koordinaten!$F:$H,2,FALSE))</f>
        <v>15.1666665</v>
      </c>
      <c r="AL703">
        <f>IF(ISBLANK($D703),VLOOKUP(C703,Koordinaten!$A:$C,3,FALSE),VLOOKUP($D703,Koordinaten!$F:$H,3,FALSE))</f>
        <v>47.250000100000001</v>
      </c>
      <c r="AM703" t="str">
        <f t="shared" si="832"/>
        <v>48,2083537;16,3725042</v>
      </c>
      <c r="AN703" t="str">
        <f t="shared" si="833"/>
        <v>47,2500001;15,1666665</v>
      </c>
      <c r="AO703">
        <f t="shared" si="836"/>
        <v>9999</v>
      </c>
    </row>
    <row r="704" spans="1:43" ht="14" x14ac:dyDescent="0.15">
      <c r="A704" s="5" t="s">
        <v>30</v>
      </c>
      <c r="B704" s="2">
        <v>2013</v>
      </c>
      <c r="C704" s="2" t="s">
        <v>173</v>
      </c>
      <c r="D704" s="2" t="s">
        <v>1264</v>
      </c>
      <c r="E704" s="2">
        <v>1</v>
      </c>
      <c r="F704" s="2"/>
      <c r="G704" s="3" t="s">
        <v>421</v>
      </c>
      <c r="H704" s="3" t="s">
        <v>422</v>
      </c>
      <c r="I704" s="3" t="s">
        <v>58</v>
      </c>
      <c r="J704" s="2" t="str">
        <f t="shared" si="834"/>
        <v>-/-/-/-/-</v>
      </c>
      <c r="K704" s="2" t="str">
        <f t="shared" si="835"/>
        <v>-/-/-/-/-</v>
      </c>
      <c r="L704" s="12"/>
      <c r="M704" s="2">
        <v>2015</v>
      </c>
      <c r="N704" s="2" t="str">
        <f t="shared" si="837"/>
        <v>-/-/-/-</v>
      </c>
      <c r="O704" s="2" t="s">
        <v>423</v>
      </c>
      <c r="P704" s="2" t="s">
        <v>424</v>
      </c>
      <c r="S704" s="6"/>
      <c r="T704" s="7"/>
      <c r="U704" t="s">
        <v>243</v>
      </c>
      <c r="AA704" t="s">
        <v>243</v>
      </c>
      <c r="AD704" s="5"/>
      <c r="AI704">
        <f>VLOOKUP(C704,Koordinaten!$A:$C,2,FALSE)</f>
        <v>16.372504200000002</v>
      </c>
      <c r="AJ704">
        <f>VLOOKUP(C704,Koordinaten!$A:$C,3,FALSE)</f>
        <v>48.208353700000004</v>
      </c>
      <c r="AK704">
        <f>IF(ISBLANK($D704),VLOOKUP(C704,Koordinaten!$A:$C,2,FALSE),VLOOKUP($D704,Koordinaten!$F:$H,2,FALSE))</f>
        <v>15.1666665</v>
      </c>
      <c r="AL704">
        <f>IF(ISBLANK($D704),VLOOKUP(C704,Koordinaten!$A:$C,3,FALSE),VLOOKUP($D704,Koordinaten!$F:$H,3,FALSE))</f>
        <v>47.250000100000001</v>
      </c>
      <c r="AM704" t="str">
        <f t="shared" si="832"/>
        <v>48,2083537;16,3725042</v>
      </c>
      <c r="AN704" t="str">
        <f t="shared" si="833"/>
        <v>47,2500001;15,1666665</v>
      </c>
      <c r="AO704">
        <f t="shared" si="836"/>
        <v>9999</v>
      </c>
    </row>
    <row r="705" spans="1:43" ht="14" x14ac:dyDescent="0.15">
      <c r="A705" s="2" t="s">
        <v>30</v>
      </c>
      <c r="B705" s="22">
        <v>2011</v>
      </c>
      <c r="C705" s="2" t="s">
        <v>173</v>
      </c>
      <c r="D705" s="2" t="s">
        <v>1264</v>
      </c>
      <c r="E705" s="2">
        <v>2</v>
      </c>
      <c r="F705" s="2">
        <v>2</v>
      </c>
      <c r="G705" s="3" t="s">
        <v>275</v>
      </c>
      <c r="H705" s="3" t="s">
        <v>425</v>
      </c>
      <c r="I705" s="3" t="s">
        <v>58</v>
      </c>
      <c r="J705" s="2" t="str">
        <f t="shared" si="834"/>
        <v>2020/-/-/-/-</v>
      </c>
      <c r="K705" s="2" t="str">
        <f t="shared" si="835"/>
        <v>2031/-/-/-/-</v>
      </c>
      <c r="L705" s="12"/>
      <c r="M705" s="2">
        <v>2015</v>
      </c>
      <c r="N705" s="2" t="str">
        <f t="shared" si="837"/>
        <v>94+/-/93/FS95-97</v>
      </c>
      <c r="O705" s="2" t="s">
        <v>426</v>
      </c>
      <c r="P705" s="2" t="s">
        <v>424</v>
      </c>
      <c r="S705" s="6">
        <f t="shared" ref="S705" si="838">L705*E705</f>
        <v>0</v>
      </c>
      <c r="T705" s="7">
        <f t="shared" ref="T705" si="839">F705*L705</f>
        <v>0</v>
      </c>
      <c r="U705" t="s">
        <v>1094</v>
      </c>
      <c r="V705">
        <v>2020</v>
      </c>
      <c r="W705">
        <v>2031</v>
      </c>
      <c r="X705" t="s">
        <v>243</v>
      </c>
      <c r="AA705">
        <v>93</v>
      </c>
      <c r="AD705" s="5" t="s">
        <v>1001</v>
      </c>
      <c r="AI705">
        <f>VLOOKUP(C705,Koordinaten!$A:$C,2,FALSE)</f>
        <v>16.372504200000002</v>
      </c>
      <c r="AJ705">
        <f>VLOOKUP(C705,Koordinaten!$A:$C,3,FALSE)</f>
        <v>48.208353700000004</v>
      </c>
      <c r="AK705">
        <f>IF(ISBLANK($D705),VLOOKUP(C705,Koordinaten!$A:$C,2,FALSE),VLOOKUP($D705,Koordinaten!$F:$H,2,FALSE))</f>
        <v>15.1666665</v>
      </c>
      <c r="AL705">
        <f>IF(ISBLANK($D705),VLOOKUP(C705,Koordinaten!$A:$C,3,FALSE),VLOOKUP($D705,Koordinaten!$F:$H,3,FALSE))</f>
        <v>47.250000100000001</v>
      </c>
      <c r="AM705" t="str">
        <f t="shared" si="832"/>
        <v>48,2083537;16,3725042</v>
      </c>
      <c r="AN705" t="str">
        <f t="shared" si="833"/>
        <v>47,2500001;15,1666665</v>
      </c>
      <c r="AO705">
        <f t="shared" si="836"/>
        <v>2031</v>
      </c>
      <c r="AP705" s="50">
        <v>44065</v>
      </c>
      <c r="AQ705">
        <v>4</v>
      </c>
    </row>
    <row r="706" spans="1:43" ht="14" x14ac:dyDescent="0.15">
      <c r="A706" s="5" t="s">
        <v>30</v>
      </c>
      <c r="B706" s="2">
        <v>2013</v>
      </c>
      <c r="C706" s="2" t="s">
        <v>427</v>
      </c>
      <c r="D706" s="2"/>
      <c r="E706" s="2">
        <v>1</v>
      </c>
      <c r="F706" s="2"/>
      <c r="G706" s="3" t="s">
        <v>428</v>
      </c>
      <c r="H706" s="3" t="s">
        <v>429</v>
      </c>
      <c r="J706" s="2" t="str">
        <f t="shared" si="834"/>
        <v>-/-/-/-/-</v>
      </c>
      <c r="K706" s="2" t="str">
        <f t="shared" si="835"/>
        <v>-/-/-/-/-</v>
      </c>
      <c r="L706" s="12"/>
      <c r="M706" s="2">
        <v>2015</v>
      </c>
      <c r="N706" s="2" t="str">
        <f t="shared" si="837"/>
        <v>-/-/-/-</v>
      </c>
      <c r="O706" s="2" t="s">
        <v>183</v>
      </c>
      <c r="P706" s="2" t="s">
        <v>430</v>
      </c>
      <c r="S706" s="6">
        <f t="shared" ref="S706:S769" si="840">L706*E706</f>
        <v>0</v>
      </c>
      <c r="T706" s="7">
        <f t="shared" ref="T706:T769" si="841">F706*L706</f>
        <v>0</v>
      </c>
      <c r="U706" t="s">
        <v>243</v>
      </c>
      <c r="AA706" t="s">
        <v>243</v>
      </c>
      <c r="AD706" s="5"/>
      <c r="AI706">
        <f>VLOOKUP(C706,Koordinaten!$A:$C,2,FALSE)</f>
        <v>-3.7035825</v>
      </c>
      <c r="AJ706">
        <f>VLOOKUP(C706,Koordinaten!$A:$C,3,FALSE)</f>
        <v>40.416704699999997</v>
      </c>
      <c r="AK706">
        <f>IF(ISBLANK($D706),VLOOKUP(C706,Koordinaten!$A:$C,2,FALSE),VLOOKUP($D706,Koordinaten!$F:$H,2,FALSE))</f>
        <v>-3.7035825</v>
      </c>
      <c r="AL706">
        <f>IF(ISBLANK($D706),VLOOKUP(C706,Koordinaten!$A:$C,3,FALSE),VLOOKUP($D706,Koordinaten!$F:$H,3,FALSE))</f>
        <v>40.416704699999997</v>
      </c>
      <c r="AM706" t="str">
        <f t="shared" si="832"/>
        <v>40,4167047;-3,7035825</v>
      </c>
      <c r="AN706" t="str">
        <f t="shared" si="833"/>
        <v>40,4167047;-3,7035825</v>
      </c>
      <c r="AO706">
        <f t="shared" si="836"/>
        <v>9999</v>
      </c>
    </row>
    <row r="707" spans="1:43" ht="14" x14ac:dyDescent="0.15">
      <c r="A707" s="5" t="s">
        <v>30</v>
      </c>
      <c r="B707" s="2">
        <v>2012</v>
      </c>
      <c r="C707" s="2" t="s">
        <v>22</v>
      </c>
      <c r="D707" s="2" t="s">
        <v>1261</v>
      </c>
      <c r="E707" s="2">
        <v>1</v>
      </c>
      <c r="F707" s="2"/>
      <c r="G707" s="3" t="s">
        <v>431</v>
      </c>
      <c r="H707" s="3" t="s">
        <v>432</v>
      </c>
      <c r="J707" s="2" t="str">
        <f t="shared" si="834"/>
        <v>2013/-/-/-/-</v>
      </c>
      <c r="K707" s="2" t="str">
        <f t="shared" si="835"/>
        <v>2015/-/-/-/-</v>
      </c>
      <c r="L707" s="12"/>
      <c r="M707" s="2">
        <v>2015</v>
      </c>
      <c r="N707" s="2" t="str">
        <f t="shared" si="837"/>
        <v>87/-/-/-</v>
      </c>
      <c r="O707" s="2" t="s">
        <v>183</v>
      </c>
      <c r="P707" s="2" t="s">
        <v>430</v>
      </c>
      <c r="S707" s="6">
        <f t="shared" si="840"/>
        <v>0</v>
      </c>
      <c r="T707" s="7">
        <f t="shared" si="841"/>
        <v>0</v>
      </c>
      <c r="U707">
        <v>87</v>
      </c>
      <c r="V707">
        <v>2013</v>
      </c>
      <c r="W707">
        <v>2015</v>
      </c>
      <c r="AA707" t="s">
        <v>243</v>
      </c>
      <c r="AD707" s="5"/>
      <c r="AI707">
        <f>VLOOKUP(C707,Koordinaten!$A:$C,2,FALSE)</f>
        <v>12.4853384</v>
      </c>
      <c r="AJ707">
        <f>VLOOKUP(C707,Koordinaten!$A:$C,3,FALSE)</f>
        <v>41.894801999999999</v>
      </c>
      <c r="AK707">
        <f>IF(ISBLANK($D707),VLOOKUP(C707,Koordinaten!$A:$C,2,FALSE),VLOOKUP($D707,Koordinaten!$F:$H,2,FALSE))</f>
        <v>10.9924122</v>
      </c>
      <c r="AL707">
        <f>IF(ISBLANK($D707),VLOOKUP(C707,Koordinaten!$A:$C,3,FALSE),VLOOKUP($D707,Koordinaten!$F:$H,3,FALSE))</f>
        <v>45.438495799999998</v>
      </c>
      <c r="AM707" t="str">
        <f t="shared" si="832"/>
        <v>41,894802;12,4853384</v>
      </c>
      <c r="AN707" t="str">
        <f t="shared" si="833"/>
        <v>45,4384958;10,9924122</v>
      </c>
      <c r="AO707">
        <f t="shared" si="836"/>
        <v>2015</v>
      </c>
    </row>
    <row r="708" spans="1:43" ht="14" x14ac:dyDescent="0.15">
      <c r="A708" s="5" t="s">
        <v>30</v>
      </c>
      <c r="B708" s="2">
        <v>2013</v>
      </c>
      <c r="C708" s="2" t="s">
        <v>22</v>
      </c>
      <c r="D708" s="2"/>
      <c r="E708" s="2">
        <v>1</v>
      </c>
      <c r="F708" s="2"/>
      <c r="G708" s="3" t="s">
        <v>433</v>
      </c>
      <c r="H708" s="3" t="s">
        <v>434</v>
      </c>
      <c r="I708" s="3" t="s">
        <v>435</v>
      </c>
      <c r="J708" s="2" t="str">
        <f t="shared" si="834"/>
        <v>-/-/-/-/-</v>
      </c>
      <c r="K708" s="2" t="str">
        <f t="shared" si="835"/>
        <v>-/-/-/-/-</v>
      </c>
      <c r="L708" s="12"/>
      <c r="M708" s="2">
        <v>2015</v>
      </c>
      <c r="N708" s="2" t="str">
        <f t="shared" si="837"/>
        <v>-/-/-/-</v>
      </c>
      <c r="O708" s="2" t="s">
        <v>436</v>
      </c>
      <c r="P708" s="2" t="s">
        <v>430</v>
      </c>
      <c r="S708" s="6">
        <f t="shared" si="840"/>
        <v>0</v>
      </c>
      <c r="T708" s="7">
        <f t="shared" si="841"/>
        <v>0</v>
      </c>
      <c r="U708" t="s">
        <v>243</v>
      </c>
      <c r="AA708" t="s">
        <v>243</v>
      </c>
      <c r="AD708" s="5"/>
      <c r="AI708">
        <f>VLOOKUP(C708,Koordinaten!$A:$C,2,FALSE)</f>
        <v>12.4853384</v>
      </c>
      <c r="AJ708">
        <f>VLOOKUP(C708,Koordinaten!$A:$C,3,FALSE)</f>
        <v>41.894801999999999</v>
      </c>
      <c r="AK708">
        <f>IF(ISBLANK($D708),VLOOKUP(C708,Koordinaten!$A:$C,2,FALSE),VLOOKUP($D708,Koordinaten!$F:$H,2,FALSE))</f>
        <v>12.4853384</v>
      </c>
      <c r="AL708">
        <f>IF(ISBLANK($D708),VLOOKUP(C708,Koordinaten!$A:$C,3,FALSE),VLOOKUP($D708,Koordinaten!$F:$H,3,FALSE))</f>
        <v>41.894801999999999</v>
      </c>
      <c r="AM708" t="str">
        <f t="shared" si="832"/>
        <v>41,894802;12,4853384</v>
      </c>
      <c r="AN708" t="str">
        <f t="shared" si="833"/>
        <v>41,894802;12,4853384</v>
      </c>
      <c r="AO708">
        <f t="shared" si="836"/>
        <v>9999</v>
      </c>
    </row>
    <row r="709" spans="1:43" ht="14" x14ac:dyDescent="0.15">
      <c r="A709" s="5" t="s">
        <v>30</v>
      </c>
      <c r="B709" s="2">
        <v>2014</v>
      </c>
      <c r="C709" s="2" t="s">
        <v>22</v>
      </c>
      <c r="D709" s="2" t="s">
        <v>1261</v>
      </c>
      <c r="E709" s="2">
        <v>1</v>
      </c>
      <c r="F709" s="2"/>
      <c r="G709" s="3" t="s">
        <v>437</v>
      </c>
      <c r="H709" s="3" t="s">
        <v>438</v>
      </c>
      <c r="J709" s="2" t="str">
        <f t="shared" si="834"/>
        <v>-/-/-/-/-</v>
      </c>
      <c r="K709" s="2" t="str">
        <f t="shared" si="835"/>
        <v>-/-/-/-/-</v>
      </c>
      <c r="L709" s="12"/>
      <c r="M709" s="2">
        <v>2015</v>
      </c>
      <c r="N709" s="2" t="str">
        <f t="shared" si="837"/>
        <v>-/-/-/-</v>
      </c>
      <c r="O709" s="2" t="s">
        <v>436</v>
      </c>
      <c r="P709" s="2" t="s">
        <v>430</v>
      </c>
      <c r="S709" s="6">
        <f t="shared" si="840"/>
        <v>0</v>
      </c>
      <c r="T709" s="7">
        <f t="shared" si="841"/>
        <v>0</v>
      </c>
      <c r="U709" t="s">
        <v>243</v>
      </c>
      <c r="AA709" t="s">
        <v>243</v>
      </c>
      <c r="AD709" s="5"/>
      <c r="AI709">
        <f>VLOOKUP(C709,Koordinaten!$A:$C,2,FALSE)</f>
        <v>12.4853384</v>
      </c>
      <c r="AJ709">
        <f>VLOOKUP(C709,Koordinaten!$A:$C,3,FALSE)</f>
        <v>41.894801999999999</v>
      </c>
      <c r="AK709">
        <f>IF(ISBLANK($D709),VLOOKUP(C709,Koordinaten!$A:$C,2,FALSE),VLOOKUP($D709,Koordinaten!$F:$H,2,FALSE))</f>
        <v>10.9924122</v>
      </c>
      <c r="AL709">
        <f>IF(ISBLANK($D709),VLOOKUP(C709,Koordinaten!$A:$C,3,FALSE),VLOOKUP($D709,Koordinaten!$F:$H,3,FALSE))</f>
        <v>45.438495799999998</v>
      </c>
      <c r="AM709" t="str">
        <f t="shared" si="832"/>
        <v>41,894802;12,4853384</v>
      </c>
      <c r="AN709" t="str">
        <f t="shared" si="833"/>
        <v>45,4384958;10,9924122</v>
      </c>
      <c r="AO709">
        <f t="shared" si="836"/>
        <v>9999</v>
      </c>
    </row>
    <row r="710" spans="1:43" ht="14" x14ac:dyDescent="0.15">
      <c r="A710" s="5" t="s">
        <v>30</v>
      </c>
      <c r="B710" s="2">
        <v>2014</v>
      </c>
      <c r="C710" s="2" t="s">
        <v>173</v>
      </c>
      <c r="D710" s="2" t="s">
        <v>1264</v>
      </c>
      <c r="E710" s="2">
        <v>1</v>
      </c>
      <c r="F710" s="2"/>
      <c r="G710" s="3" t="s">
        <v>419</v>
      </c>
      <c r="H710" s="3" t="s">
        <v>439</v>
      </c>
      <c r="I710" s="3" t="s">
        <v>57</v>
      </c>
      <c r="J710" s="2" t="str">
        <f t="shared" si="834"/>
        <v>-/-/-/-/-</v>
      </c>
      <c r="K710" s="2" t="str">
        <f t="shared" si="835"/>
        <v>-/-/-/-/-</v>
      </c>
      <c r="L710" s="12"/>
      <c r="M710" s="2">
        <v>2015</v>
      </c>
      <c r="N710" s="2" t="str">
        <f t="shared" si="837"/>
        <v>-/-/-/-</v>
      </c>
      <c r="O710" s="2" t="s">
        <v>436</v>
      </c>
      <c r="P710" s="2" t="s">
        <v>430</v>
      </c>
      <c r="S710" s="6">
        <f t="shared" si="840"/>
        <v>0</v>
      </c>
      <c r="T710" s="7">
        <f t="shared" si="841"/>
        <v>0</v>
      </c>
      <c r="U710" t="s">
        <v>243</v>
      </c>
      <c r="X710" t="s">
        <v>243</v>
      </c>
      <c r="AA710" t="s">
        <v>243</v>
      </c>
      <c r="AD710" s="5"/>
      <c r="AI710">
        <f>VLOOKUP(C710,Koordinaten!$A:$C,2,FALSE)</f>
        <v>16.372504200000002</v>
      </c>
      <c r="AJ710">
        <f>VLOOKUP(C710,Koordinaten!$A:$C,3,FALSE)</f>
        <v>48.208353700000004</v>
      </c>
      <c r="AK710">
        <f>IF(ISBLANK($D710),VLOOKUP(C710,Koordinaten!$A:$C,2,FALSE),VLOOKUP($D710,Koordinaten!$F:$H,2,FALSE))</f>
        <v>15.1666665</v>
      </c>
      <c r="AL710">
        <f>IF(ISBLANK($D710),VLOOKUP(C710,Koordinaten!$A:$C,3,FALSE),VLOOKUP($D710,Koordinaten!$F:$H,3,FALSE))</f>
        <v>47.250000100000001</v>
      </c>
      <c r="AM710" t="str">
        <f t="shared" ref="AM710:AM773" si="842">CONCATENATE(AJ710,";",AI710)</f>
        <v>48,2083537;16,3725042</v>
      </c>
      <c r="AN710" t="str">
        <f t="shared" ref="AN710:AN773" si="843">CONCATENATE(AL710,";",AK710)</f>
        <v>47,2500001;15,1666665</v>
      </c>
      <c r="AO710">
        <f t="shared" si="836"/>
        <v>9999</v>
      </c>
    </row>
    <row r="711" spans="1:43" ht="14" x14ac:dyDescent="0.15">
      <c r="A711" s="5" t="s">
        <v>30</v>
      </c>
      <c r="B711" s="2">
        <v>2014</v>
      </c>
      <c r="C711" s="2" t="s">
        <v>173</v>
      </c>
      <c r="D711" s="2"/>
      <c r="E711" s="2">
        <v>1</v>
      </c>
      <c r="F711" s="2"/>
      <c r="G711" s="3" t="s">
        <v>440</v>
      </c>
      <c r="H711" s="3" t="s">
        <v>36</v>
      </c>
      <c r="I711" s="3" t="s">
        <v>36</v>
      </c>
      <c r="J711" s="2" t="str">
        <f t="shared" si="834"/>
        <v>-/-/-/-/-</v>
      </c>
      <c r="K711" s="2" t="str">
        <f t="shared" si="835"/>
        <v>-/-/-/-/-</v>
      </c>
      <c r="L711" s="12"/>
      <c r="M711" s="2">
        <v>2015</v>
      </c>
      <c r="N711" s="2" t="str">
        <f t="shared" si="837"/>
        <v>-/-/-/-</v>
      </c>
      <c r="O711" s="2" t="s">
        <v>436</v>
      </c>
      <c r="P711" s="2" t="s">
        <v>430</v>
      </c>
      <c r="S711" s="6">
        <f t="shared" si="840"/>
        <v>0</v>
      </c>
      <c r="T711" s="7">
        <f t="shared" si="841"/>
        <v>0</v>
      </c>
      <c r="U711" t="s">
        <v>243</v>
      </c>
      <c r="AA711" t="s">
        <v>243</v>
      </c>
      <c r="AD711" s="5"/>
      <c r="AI711">
        <f>VLOOKUP(C711,Koordinaten!$A:$C,2,FALSE)</f>
        <v>16.372504200000002</v>
      </c>
      <c r="AJ711">
        <f>VLOOKUP(C711,Koordinaten!$A:$C,3,FALSE)</f>
        <v>48.208353700000004</v>
      </c>
      <c r="AK711">
        <f>IF(ISBLANK($D711),VLOOKUP(C711,Koordinaten!$A:$C,2,FALSE),VLOOKUP($D711,Koordinaten!$F:$H,2,FALSE))</f>
        <v>16.372504200000002</v>
      </c>
      <c r="AL711">
        <f>IF(ISBLANK($D711),VLOOKUP(C711,Koordinaten!$A:$C,3,FALSE),VLOOKUP($D711,Koordinaten!$F:$H,3,FALSE))</f>
        <v>48.208353700000004</v>
      </c>
      <c r="AM711" t="str">
        <f t="shared" si="842"/>
        <v>48,2083537;16,3725042</v>
      </c>
      <c r="AN711" t="str">
        <f t="shared" si="843"/>
        <v>48,2083537;16,3725042</v>
      </c>
      <c r="AO711">
        <f t="shared" si="836"/>
        <v>9999</v>
      </c>
    </row>
    <row r="712" spans="1:43" ht="14" x14ac:dyDescent="0.15">
      <c r="A712" s="5" t="s">
        <v>30</v>
      </c>
      <c r="B712" s="2">
        <v>2014</v>
      </c>
      <c r="C712" s="2" t="s">
        <v>173</v>
      </c>
      <c r="D712" s="2"/>
      <c r="E712" s="2">
        <v>1</v>
      </c>
      <c r="F712" s="2"/>
      <c r="G712" s="3" t="s">
        <v>441</v>
      </c>
      <c r="H712" s="3" t="s">
        <v>442</v>
      </c>
      <c r="I712" s="3" t="s">
        <v>169</v>
      </c>
      <c r="J712" s="2" t="str">
        <f t="shared" si="834"/>
        <v>-/-/-/-/-</v>
      </c>
      <c r="K712" s="2" t="str">
        <f t="shared" si="835"/>
        <v>-/-/-/-/-</v>
      </c>
      <c r="L712" s="12"/>
      <c r="M712" s="2">
        <v>2015</v>
      </c>
      <c r="N712" s="2" t="str">
        <f t="shared" si="837"/>
        <v>-/-/-/-</v>
      </c>
      <c r="O712" s="2" t="s">
        <v>436</v>
      </c>
      <c r="P712" s="2" t="s">
        <v>430</v>
      </c>
      <c r="S712" s="6">
        <f t="shared" si="840"/>
        <v>0</v>
      </c>
      <c r="T712" s="7">
        <f t="shared" si="841"/>
        <v>0</v>
      </c>
      <c r="U712" t="s">
        <v>243</v>
      </c>
      <c r="AA712" t="s">
        <v>243</v>
      </c>
      <c r="AD712" s="5"/>
      <c r="AI712">
        <f>VLOOKUP(C712,Koordinaten!$A:$C,2,FALSE)</f>
        <v>16.372504200000002</v>
      </c>
      <c r="AJ712">
        <f>VLOOKUP(C712,Koordinaten!$A:$C,3,FALSE)</f>
        <v>48.208353700000004</v>
      </c>
      <c r="AK712">
        <f>IF(ISBLANK($D712),VLOOKUP(C712,Koordinaten!$A:$C,2,FALSE),VLOOKUP($D712,Koordinaten!$F:$H,2,FALSE))</f>
        <v>16.372504200000002</v>
      </c>
      <c r="AL712">
        <f>IF(ISBLANK($D712),VLOOKUP(C712,Koordinaten!$A:$C,3,FALSE),VLOOKUP($D712,Koordinaten!$F:$H,3,FALSE))</f>
        <v>48.208353700000004</v>
      </c>
      <c r="AM712" t="str">
        <f t="shared" si="842"/>
        <v>48,2083537;16,3725042</v>
      </c>
      <c r="AN712" t="str">
        <f t="shared" si="843"/>
        <v>48,2083537;16,3725042</v>
      </c>
      <c r="AO712">
        <f t="shared" si="836"/>
        <v>9999</v>
      </c>
    </row>
    <row r="713" spans="1:43" ht="14" x14ac:dyDescent="0.15">
      <c r="A713" s="2" t="s">
        <v>30</v>
      </c>
      <c r="B713" s="22">
        <v>2012</v>
      </c>
      <c r="C713" s="2" t="s">
        <v>173</v>
      </c>
      <c r="D713" s="2" t="s">
        <v>1264</v>
      </c>
      <c r="E713" s="2">
        <v>2</v>
      </c>
      <c r="F713" s="2"/>
      <c r="G713" s="3" t="s">
        <v>275</v>
      </c>
      <c r="H713" s="3" t="s">
        <v>443</v>
      </c>
      <c r="I713" s="3" t="s">
        <v>36</v>
      </c>
      <c r="J713" s="2" t="str">
        <f t="shared" ref="J713:J776" si="844">CONCATENATE(IF(ISBLANK(V713),"-",V713),"/",IF(ISBLANK(Y713),"-",Y713),"/",IF(ISBLANK(AB713),"-",AB713),"/",IF(ISBLANK(AE713),"-",AE713),"/",IF(ISBLANK(AG713),"-",AG713))</f>
        <v>-/-/-/-/-</v>
      </c>
      <c r="K713" s="2" t="str">
        <f t="shared" ref="K713:K776" si="845">CONCATENATE(IF(ISBLANK(W713),"-",W713),"/",IF(ISBLANK(Z713),"-",Z713),"/",IF(ISBLANK(AC713),"-",AC713),"/",IF(ISBLANK(AF713),"-",AF713),"/",IF(ISBLANK(AH713),"-",AH713))</f>
        <v>-/-/-/-/-</v>
      </c>
      <c r="L713" s="12"/>
      <c r="M713" s="2">
        <v>2014</v>
      </c>
      <c r="N713" s="2" t="str">
        <f t="shared" si="837"/>
        <v>-/-/-/FS90</v>
      </c>
      <c r="O713" s="2" t="s">
        <v>243</v>
      </c>
      <c r="P713" s="2" t="s">
        <v>444</v>
      </c>
      <c r="S713" s="6">
        <f t="shared" si="840"/>
        <v>0</v>
      </c>
      <c r="T713" s="7">
        <f t="shared" si="841"/>
        <v>0</v>
      </c>
      <c r="U713" s="3" t="s">
        <v>243</v>
      </c>
      <c r="X713" t="s">
        <v>243</v>
      </c>
      <c r="AA713" t="s">
        <v>243</v>
      </c>
      <c r="AD713" s="5" t="s">
        <v>1002</v>
      </c>
      <c r="AI713">
        <f>VLOOKUP(C713,Koordinaten!$A:$C,2,FALSE)</f>
        <v>16.372504200000002</v>
      </c>
      <c r="AJ713">
        <f>VLOOKUP(C713,Koordinaten!$A:$C,3,FALSE)</f>
        <v>48.208353700000004</v>
      </c>
      <c r="AK713">
        <f>IF(ISBLANK($D713),VLOOKUP(C713,Koordinaten!$A:$C,2,FALSE),VLOOKUP($D713,Koordinaten!$F:$H,2,FALSE))</f>
        <v>15.1666665</v>
      </c>
      <c r="AL713">
        <f>IF(ISBLANK($D713),VLOOKUP(C713,Koordinaten!$A:$C,3,FALSE),VLOOKUP($D713,Koordinaten!$F:$H,3,FALSE))</f>
        <v>47.250000100000001</v>
      </c>
      <c r="AM713" t="str">
        <f t="shared" si="842"/>
        <v>48,2083537;16,3725042</v>
      </c>
      <c r="AN713" t="str">
        <f t="shared" si="843"/>
        <v>47,2500001;15,1666665</v>
      </c>
      <c r="AO713">
        <f t="shared" si="836"/>
        <v>9999</v>
      </c>
    </row>
    <row r="714" spans="1:43" x14ac:dyDescent="0.15">
      <c r="A714" s="2" t="s">
        <v>16</v>
      </c>
      <c r="B714" s="22">
        <v>2009</v>
      </c>
      <c r="C714" s="2" t="s">
        <v>17</v>
      </c>
      <c r="D714" s="2"/>
      <c r="E714" s="2">
        <v>0</v>
      </c>
      <c r="F714" s="2"/>
      <c r="G714" s="3" t="s">
        <v>445</v>
      </c>
      <c r="H714" s="3" t="s">
        <v>446</v>
      </c>
      <c r="I714" s="3" t="s">
        <v>20</v>
      </c>
      <c r="J714" s="2" t="str">
        <f t="shared" si="844"/>
        <v>-/-/-/-/-</v>
      </c>
      <c r="K714" s="2" t="str">
        <f t="shared" si="845"/>
        <v>-/-/-/-/-</v>
      </c>
      <c r="L714" s="12"/>
      <c r="M714" s="2">
        <v>2014</v>
      </c>
      <c r="N714" s="2" t="str">
        <f t="shared" si="837"/>
        <v>-/-/-/-</v>
      </c>
      <c r="O714" s="2" t="s">
        <v>243</v>
      </c>
      <c r="P714" s="2" t="s">
        <v>447</v>
      </c>
      <c r="S714" s="6">
        <f t="shared" si="840"/>
        <v>0</v>
      </c>
      <c r="T714" s="7">
        <f t="shared" si="841"/>
        <v>0</v>
      </c>
      <c r="U714" t="s">
        <v>243</v>
      </c>
      <c r="AA714" t="s">
        <v>243</v>
      </c>
      <c r="AD714" s="2"/>
      <c r="AI714">
        <f>VLOOKUP(C714,Koordinaten!$A:$C,2,FALSE)</f>
        <v>2.3514615999999999</v>
      </c>
      <c r="AJ714">
        <f>VLOOKUP(C714,Koordinaten!$A:$C,3,FALSE)</f>
        <v>48.856696900000003</v>
      </c>
      <c r="AK714">
        <f>IF(ISBLANK($D714),VLOOKUP(C714,Koordinaten!$A:$C,2,FALSE),VLOOKUP($D714,Koordinaten!$F:$H,2,FALSE))</f>
        <v>2.3514615999999999</v>
      </c>
      <c r="AL714">
        <f>IF(ISBLANK($D714),VLOOKUP(C714,Koordinaten!$A:$C,3,FALSE),VLOOKUP($D714,Koordinaten!$F:$H,3,FALSE))</f>
        <v>48.856696900000003</v>
      </c>
      <c r="AM714" t="str">
        <f t="shared" si="842"/>
        <v>48,8566969;2,3514616</v>
      </c>
      <c r="AN714" t="str">
        <f t="shared" si="843"/>
        <v>48,8566969;2,3514616</v>
      </c>
      <c r="AO714">
        <f t="shared" si="836"/>
        <v>9999</v>
      </c>
    </row>
    <row r="715" spans="1:43" ht="14" x14ac:dyDescent="0.15">
      <c r="A715" s="5" t="s">
        <v>34</v>
      </c>
      <c r="B715" s="2">
        <v>2014</v>
      </c>
      <c r="C715" s="2" t="s">
        <v>22</v>
      </c>
      <c r="D715" s="2" t="s">
        <v>1258</v>
      </c>
      <c r="E715" s="2">
        <v>3</v>
      </c>
      <c r="F715" s="2"/>
      <c r="G715" s="3" t="s">
        <v>448</v>
      </c>
      <c r="H715" s="3" t="s">
        <v>449</v>
      </c>
      <c r="J715" s="2" t="str">
        <f t="shared" si="844"/>
        <v>-/-/-/-/-</v>
      </c>
      <c r="K715" s="2" t="str">
        <f t="shared" si="845"/>
        <v>-/-/-/-/-</v>
      </c>
      <c r="L715" s="12"/>
      <c r="M715" s="2">
        <v>2014</v>
      </c>
      <c r="N715" s="2" t="str">
        <f t="shared" si="837"/>
        <v>-/-/-/-</v>
      </c>
      <c r="O715" s="2" t="s">
        <v>450</v>
      </c>
      <c r="P715" s="2" t="s">
        <v>451</v>
      </c>
      <c r="S715" s="6">
        <f t="shared" si="840"/>
        <v>0</v>
      </c>
      <c r="T715" s="7">
        <f t="shared" si="841"/>
        <v>0</v>
      </c>
      <c r="U715" t="s">
        <v>243</v>
      </c>
      <c r="AA715" t="s">
        <v>243</v>
      </c>
      <c r="AD715" s="5"/>
      <c r="AI715">
        <f>VLOOKUP(C715,Koordinaten!$A:$C,2,FALSE)</f>
        <v>12.4853384</v>
      </c>
      <c r="AJ715">
        <f>VLOOKUP(C715,Koordinaten!$A:$C,3,FALSE)</f>
        <v>41.894801999999999</v>
      </c>
      <c r="AK715">
        <f>IF(ISBLANK($D715),VLOOKUP(C715,Koordinaten!$A:$C,2,FALSE),VLOOKUP($D715,Koordinaten!$F:$H,2,FALSE))</f>
        <v>11.354780099999999</v>
      </c>
      <c r="AL715">
        <f>IF(ISBLANK($D715),VLOOKUP(C715,Koordinaten!$A:$C,3,FALSE),VLOOKUP($D715,Koordinaten!$F:$H,3,FALSE))</f>
        <v>46.498112499999998</v>
      </c>
      <c r="AM715" t="str">
        <f t="shared" si="842"/>
        <v>41,894802;12,4853384</v>
      </c>
      <c r="AN715" t="str">
        <f t="shared" si="843"/>
        <v>46,4981125;11,3547801</v>
      </c>
      <c r="AO715">
        <f t="shared" si="836"/>
        <v>9999</v>
      </c>
    </row>
    <row r="716" spans="1:43" x14ac:dyDescent="0.15">
      <c r="A716" s="2" t="s">
        <v>42</v>
      </c>
      <c r="B716" s="2">
        <v>2005</v>
      </c>
      <c r="C716" s="2" t="s">
        <v>22</v>
      </c>
      <c r="D716" s="2" t="s">
        <v>1258</v>
      </c>
      <c r="E716" s="2">
        <v>3</v>
      </c>
      <c r="F716" s="2"/>
      <c r="G716" s="3" t="s">
        <v>448</v>
      </c>
      <c r="H716" s="3" t="s">
        <v>452</v>
      </c>
      <c r="I716" s="3" t="s">
        <v>20</v>
      </c>
      <c r="J716" s="2" t="str">
        <f t="shared" si="844"/>
        <v>-/-/-/-/-</v>
      </c>
      <c r="K716" s="2" t="str">
        <f t="shared" si="845"/>
        <v>-/-/-/-/-</v>
      </c>
      <c r="L716" s="12"/>
      <c r="M716" s="2">
        <v>2014</v>
      </c>
      <c r="N716" s="2" t="str">
        <f t="shared" si="837"/>
        <v>-/-/-/-</v>
      </c>
      <c r="O716" s="2" t="s">
        <v>450</v>
      </c>
      <c r="P716" s="2" t="s">
        <v>451</v>
      </c>
      <c r="S716" s="6">
        <f t="shared" si="840"/>
        <v>0</v>
      </c>
      <c r="T716" s="7">
        <f t="shared" si="841"/>
        <v>0</v>
      </c>
      <c r="U716" t="s">
        <v>243</v>
      </c>
      <c r="AA716" t="s">
        <v>243</v>
      </c>
      <c r="AD716" s="2"/>
      <c r="AI716">
        <f>VLOOKUP(C716,Koordinaten!$A:$C,2,FALSE)</f>
        <v>12.4853384</v>
      </c>
      <c r="AJ716">
        <f>VLOOKUP(C716,Koordinaten!$A:$C,3,FALSE)</f>
        <v>41.894801999999999</v>
      </c>
      <c r="AK716">
        <f>IF(ISBLANK($D716),VLOOKUP(C716,Koordinaten!$A:$C,2,FALSE),VLOOKUP($D716,Koordinaten!$F:$H,2,FALSE))</f>
        <v>11.354780099999999</v>
      </c>
      <c r="AL716">
        <f>IF(ISBLANK($D716),VLOOKUP(C716,Koordinaten!$A:$C,3,FALSE),VLOOKUP($D716,Koordinaten!$F:$H,3,FALSE))</f>
        <v>46.498112499999998</v>
      </c>
      <c r="AM716" t="str">
        <f t="shared" si="842"/>
        <v>41,894802;12,4853384</v>
      </c>
      <c r="AN716" t="str">
        <f t="shared" si="843"/>
        <v>46,4981125;11,3547801</v>
      </c>
      <c r="AO716">
        <f t="shared" si="836"/>
        <v>9999</v>
      </c>
    </row>
    <row r="717" spans="1:43" x14ac:dyDescent="0.15">
      <c r="A717" s="2" t="s">
        <v>30</v>
      </c>
      <c r="B717" s="2">
        <v>2011</v>
      </c>
      <c r="C717" s="2" t="s">
        <v>22</v>
      </c>
      <c r="D717" s="2" t="s">
        <v>1267</v>
      </c>
      <c r="E717" s="2">
        <v>2</v>
      </c>
      <c r="F717" s="2"/>
      <c r="G717" s="73" t="s">
        <v>453</v>
      </c>
      <c r="H717" s="3" t="s">
        <v>454</v>
      </c>
      <c r="I717" s="3" t="s">
        <v>46</v>
      </c>
      <c r="J717" s="2" t="str">
        <f t="shared" si="844"/>
        <v>2013/-/-/-/-</v>
      </c>
      <c r="K717" s="2" t="str">
        <f t="shared" si="845"/>
        <v>2015/-/-/-/-</v>
      </c>
      <c r="L717" s="12"/>
      <c r="M717" s="2">
        <v>2014</v>
      </c>
      <c r="N717" s="2" t="str">
        <f t="shared" si="837"/>
        <v>88/-/-/-</v>
      </c>
      <c r="O717" s="2" t="s">
        <v>455</v>
      </c>
      <c r="P717" s="2" t="s">
        <v>456</v>
      </c>
      <c r="S717" s="6">
        <f t="shared" si="840"/>
        <v>0</v>
      </c>
      <c r="T717" s="7">
        <f t="shared" si="841"/>
        <v>0</v>
      </c>
      <c r="U717">
        <v>88</v>
      </c>
      <c r="V717">
        <v>2013</v>
      </c>
      <c r="W717">
        <v>2015</v>
      </c>
      <c r="AA717" t="s">
        <v>243</v>
      </c>
      <c r="AD717" s="5"/>
      <c r="AI717">
        <f>VLOOKUP(C717,Koordinaten!$A:$C,2,FALSE)</f>
        <v>12.4853384</v>
      </c>
      <c r="AJ717">
        <f>VLOOKUP(C717,Koordinaten!$A:$C,3,FALSE)</f>
        <v>41.894801999999999</v>
      </c>
      <c r="AK717">
        <f>IF(ISBLANK($D717),VLOOKUP(C717,Koordinaten!$A:$C,2,FALSE),VLOOKUP($D717,Koordinaten!$F:$H,2,FALSE))</f>
        <v>12.490235999999999</v>
      </c>
      <c r="AL717">
        <f>IF(ISBLANK($D717),VLOOKUP(C717,Koordinaten!$A:$C,3,FALSE),VLOOKUP($D717,Koordinaten!$F:$H,3,FALSE))</f>
        <v>42.965916</v>
      </c>
      <c r="AM717" t="str">
        <f t="shared" si="842"/>
        <v>41,894802;12,4853384</v>
      </c>
      <c r="AN717" t="str">
        <f t="shared" si="843"/>
        <v>42,965916;12,490236</v>
      </c>
      <c r="AO717">
        <f t="shared" si="836"/>
        <v>2015</v>
      </c>
    </row>
    <row r="718" spans="1:43" x14ac:dyDescent="0.15">
      <c r="A718" s="2" t="s">
        <v>30</v>
      </c>
      <c r="B718" s="2">
        <v>2012</v>
      </c>
      <c r="C718" s="2" t="s">
        <v>22</v>
      </c>
      <c r="D718" s="2" t="s">
        <v>1267</v>
      </c>
      <c r="E718" s="2">
        <v>2</v>
      </c>
      <c r="F718" s="2"/>
      <c r="G718" s="73" t="s">
        <v>457</v>
      </c>
      <c r="H718" s="3" t="s">
        <v>458</v>
      </c>
      <c r="I718" s="3" t="s">
        <v>46</v>
      </c>
      <c r="J718" s="2" t="str">
        <f t="shared" si="844"/>
        <v>-/2014/-/-/-</v>
      </c>
      <c r="K718" s="2" t="str">
        <f t="shared" si="845"/>
        <v>-/2016/-/-/-</v>
      </c>
      <c r="L718" s="12"/>
      <c r="M718" s="2">
        <v>2014</v>
      </c>
      <c r="N718" s="2" t="str">
        <f t="shared" si="837"/>
        <v>-/87/-/-</v>
      </c>
      <c r="O718" s="2" t="s">
        <v>455</v>
      </c>
      <c r="P718" s="2" t="s">
        <v>456</v>
      </c>
      <c r="S718" s="6">
        <f t="shared" si="840"/>
        <v>0</v>
      </c>
      <c r="T718" s="7">
        <f t="shared" si="841"/>
        <v>0</v>
      </c>
      <c r="U718" t="s">
        <v>243</v>
      </c>
      <c r="X718">
        <v>87</v>
      </c>
      <c r="Y718">
        <v>2014</v>
      </c>
      <c r="Z718">
        <v>2016</v>
      </c>
      <c r="AA718" t="s">
        <v>243</v>
      </c>
      <c r="AD718" s="5"/>
      <c r="AI718">
        <f>VLOOKUP(C718,Koordinaten!$A:$C,2,FALSE)</f>
        <v>12.4853384</v>
      </c>
      <c r="AJ718">
        <f>VLOOKUP(C718,Koordinaten!$A:$C,3,FALSE)</f>
        <v>41.894801999999999</v>
      </c>
      <c r="AK718">
        <f>IF(ISBLANK($D718),VLOOKUP(C718,Koordinaten!$A:$C,2,FALSE),VLOOKUP($D718,Koordinaten!$F:$H,2,FALSE))</f>
        <v>12.490235999999999</v>
      </c>
      <c r="AL718">
        <f>IF(ISBLANK($D718),VLOOKUP(C718,Koordinaten!$A:$C,3,FALSE),VLOOKUP($D718,Koordinaten!$F:$H,3,FALSE))</f>
        <v>42.965916</v>
      </c>
      <c r="AM718" t="str">
        <f t="shared" si="842"/>
        <v>41,894802;12,4853384</v>
      </c>
      <c r="AN718" t="str">
        <f t="shared" si="843"/>
        <v>42,965916;12,490236</v>
      </c>
      <c r="AO718">
        <f t="shared" si="836"/>
        <v>2016</v>
      </c>
    </row>
    <row r="719" spans="1:43" x14ac:dyDescent="0.15">
      <c r="A719" s="2" t="s">
        <v>30</v>
      </c>
      <c r="B719" s="22">
        <v>2012</v>
      </c>
      <c r="C719" s="2" t="s">
        <v>22</v>
      </c>
      <c r="D719" s="2" t="s">
        <v>1267</v>
      </c>
      <c r="E719" s="2">
        <v>2</v>
      </c>
      <c r="F719" s="2">
        <v>2</v>
      </c>
      <c r="G719" s="74" t="s">
        <v>822</v>
      </c>
      <c r="H719" s="3" t="s">
        <v>460</v>
      </c>
      <c r="I719" s="3" t="s">
        <v>46</v>
      </c>
      <c r="J719" s="2" t="str">
        <f t="shared" si="844"/>
        <v>-/2015/-/-/-</v>
      </c>
      <c r="K719" s="2" t="str">
        <f t="shared" si="845"/>
        <v>-/2025/-/-/-</v>
      </c>
      <c r="L719" s="12"/>
      <c r="M719" s="2">
        <v>2014</v>
      </c>
      <c r="N719" s="2" t="str">
        <f t="shared" si="837"/>
        <v>-/91/-/-</v>
      </c>
      <c r="O719" s="2" t="s">
        <v>455</v>
      </c>
      <c r="P719" s="2" t="s">
        <v>456</v>
      </c>
      <c r="S719" s="6">
        <f t="shared" si="840"/>
        <v>0</v>
      </c>
      <c r="T719" s="7">
        <f t="shared" si="841"/>
        <v>0</v>
      </c>
      <c r="U719" t="s">
        <v>243</v>
      </c>
      <c r="X719">
        <v>91</v>
      </c>
      <c r="Y719">
        <v>2015</v>
      </c>
      <c r="Z719">
        <v>2025</v>
      </c>
      <c r="AA719" t="s">
        <v>243</v>
      </c>
      <c r="AD719" s="5"/>
      <c r="AI719">
        <f>VLOOKUP(C719,Koordinaten!$A:$C,2,FALSE)</f>
        <v>12.4853384</v>
      </c>
      <c r="AJ719">
        <f>VLOOKUP(C719,Koordinaten!$A:$C,3,FALSE)</f>
        <v>41.894801999999999</v>
      </c>
      <c r="AK719">
        <f>IF(ISBLANK($D719),VLOOKUP(C719,Koordinaten!$A:$C,2,FALSE),VLOOKUP($D719,Koordinaten!$F:$H,2,FALSE))</f>
        <v>12.490235999999999</v>
      </c>
      <c r="AL719">
        <f>IF(ISBLANK($D719),VLOOKUP(C719,Koordinaten!$A:$C,3,FALSE),VLOOKUP($D719,Koordinaten!$F:$H,3,FALSE))</f>
        <v>42.965916</v>
      </c>
      <c r="AM719" t="str">
        <f t="shared" si="842"/>
        <v>41,894802;12,4853384</v>
      </c>
      <c r="AN719" t="str">
        <f t="shared" si="843"/>
        <v>42,965916;12,490236</v>
      </c>
      <c r="AO719">
        <f t="shared" si="836"/>
        <v>2025</v>
      </c>
      <c r="AP719" s="50">
        <v>44065</v>
      </c>
      <c r="AQ719">
        <v>2</v>
      </c>
    </row>
    <row r="720" spans="1:43" x14ac:dyDescent="0.15">
      <c r="A720" s="2" t="s">
        <v>37</v>
      </c>
      <c r="B720" s="22">
        <v>2006</v>
      </c>
      <c r="C720" s="2" t="s">
        <v>22</v>
      </c>
      <c r="D720" s="2" t="s">
        <v>1257</v>
      </c>
      <c r="E720" s="2">
        <v>1</v>
      </c>
      <c r="F720" s="2"/>
      <c r="G720" s="74" t="s">
        <v>461</v>
      </c>
      <c r="H720" s="3" t="s">
        <v>462</v>
      </c>
      <c r="I720" s="3" t="s">
        <v>46</v>
      </c>
      <c r="J720" s="2" t="str">
        <f t="shared" si="844"/>
        <v>-/-/-/-/-</v>
      </c>
      <c r="K720" s="2" t="str">
        <f t="shared" si="845"/>
        <v>-/-/-/-/2031</v>
      </c>
      <c r="L720" s="12"/>
      <c r="M720" s="2">
        <v>2014</v>
      </c>
      <c r="N720" s="2" t="str">
        <f t="shared" si="837"/>
        <v>-/-/-/-</v>
      </c>
      <c r="O720" s="2" t="s">
        <v>461</v>
      </c>
      <c r="P720" s="2" t="s">
        <v>456</v>
      </c>
      <c r="S720" s="6">
        <f t="shared" si="840"/>
        <v>0</v>
      </c>
      <c r="T720" s="7">
        <f t="shared" si="841"/>
        <v>0</v>
      </c>
      <c r="U720" t="s">
        <v>243</v>
      </c>
      <c r="AA720" t="s">
        <v>243</v>
      </c>
      <c r="AD720" s="5"/>
      <c r="AH720">
        <v>2031</v>
      </c>
      <c r="AI720">
        <f>VLOOKUP(C720,Koordinaten!$A:$C,2,FALSE)</f>
        <v>12.4853384</v>
      </c>
      <c r="AJ720">
        <f>VLOOKUP(C720,Koordinaten!$A:$C,3,FALSE)</f>
        <v>41.894801999999999</v>
      </c>
      <c r="AK720">
        <f>IF(ISBLANK($D720),VLOOKUP(C720,Koordinaten!$A:$C,2,FALSE),VLOOKUP($D720,Koordinaten!$F:$H,2,FALSE))</f>
        <v>11.2555757</v>
      </c>
      <c r="AL720">
        <f>IF(ISBLANK($D720),VLOOKUP(C720,Koordinaten!$A:$C,3,FALSE),VLOOKUP($D720,Koordinaten!$F:$H,3,FALSE))</f>
        <v>43.769871199999997</v>
      </c>
      <c r="AM720" t="str">
        <f t="shared" si="842"/>
        <v>41,894802;12,4853384</v>
      </c>
      <c r="AN720" t="str">
        <f t="shared" si="843"/>
        <v>43,7698712;11,2555757</v>
      </c>
      <c r="AO720">
        <f t="shared" si="836"/>
        <v>2031</v>
      </c>
    </row>
    <row r="721" spans="1:43" x14ac:dyDescent="0.15">
      <c r="A721" s="2" t="s">
        <v>42</v>
      </c>
      <c r="B721" s="22">
        <v>2010</v>
      </c>
      <c r="C721" s="2" t="s">
        <v>22</v>
      </c>
      <c r="D721" s="2" t="s">
        <v>1257</v>
      </c>
      <c r="E721" s="2">
        <v>3</v>
      </c>
      <c r="F721" s="2"/>
      <c r="G721" s="74" t="s">
        <v>461</v>
      </c>
      <c r="H721" s="3" t="s">
        <v>463</v>
      </c>
      <c r="I721" s="3" t="s">
        <v>20</v>
      </c>
      <c r="J721" s="2" t="str">
        <f t="shared" si="844"/>
        <v>-/2016/-/-/-</v>
      </c>
      <c r="K721" s="2" t="str">
        <f t="shared" si="845"/>
        <v>-/2024/-/-/2025</v>
      </c>
      <c r="L721" s="12"/>
      <c r="M721" s="2">
        <v>2014</v>
      </c>
      <c r="N721" s="2" t="str">
        <f t="shared" si="837"/>
        <v>-/92/88/-</v>
      </c>
      <c r="O721" s="2" t="s">
        <v>461</v>
      </c>
      <c r="P721" s="2" t="s">
        <v>456</v>
      </c>
      <c r="S721" s="6">
        <f t="shared" si="840"/>
        <v>0</v>
      </c>
      <c r="T721" s="7">
        <f t="shared" si="841"/>
        <v>0</v>
      </c>
      <c r="U721" t="s">
        <v>243</v>
      </c>
      <c r="X721">
        <v>92</v>
      </c>
      <c r="Y721">
        <v>2016</v>
      </c>
      <c r="Z721">
        <v>2024</v>
      </c>
      <c r="AA721">
        <v>88</v>
      </c>
      <c r="AD721" s="5"/>
      <c r="AH721">
        <v>2025</v>
      </c>
      <c r="AI721">
        <f>VLOOKUP(C721,Koordinaten!$A:$C,2,FALSE)</f>
        <v>12.4853384</v>
      </c>
      <c r="AJ721">
        <f>VLOOKUP(C721,Koordinaten!$A:$C,3,FALSE)</f>
        <v>41.894801999999999</v>
      </c>
      <c r="AK721">
        <f>IF(ISBLANK($D721),VLOOKUP(C721,Koordinaten!$A:$C,2,FALSE),VLOOKUP($D721,Koordinaten!$F:$H,2,FALSE))</f>
        <v>11.2555757</v>
      </c>
      <c r="AL721">
        <f>IF(ISBLANK($D721),VLOOKUP(C721,Koordinaten!$A:$C,3,FALSE),VLOOKUP($D721,Koordinaten!$F:$H,3,FALSE))</f>
        <v>43.769871199999997</v>
      </c>
      <c r="AM721" t="str">
        <f t="shared" si="842"/>
        <v>41,894802;12,4853384</v>
      </c>
      <c r="AN721" t="str">
        <f t="shared" si="843"/>
        <v>43,7698712;11,2555757</v>
      </c>
      <c r="AO721">
        <f t="shared" ref="AO721:AO784" si="846">MIN(IF(ISBLANK(W721),9999,W721),IF(ISBLANK(Z721),9999,Z721),IF(ISBLANK(AC721),9999,AC721),IF(ISBLANK(AF721),9999,AF721),IF(ISBLANK(AH721),9999,AH721))</f>
        <v>2024</v>
      </c>
    </row>
    <row r="722" spans="1:43" x14ac:dyDescent="0.15">
      <c r="A722" s="2" t="s">
        <v>42</v>
      </c>
      <c r="B722" s="2">
        <v>2007</v>
      </c>
      <c r="C722" s="2" t="s">
        <v>22</v>
      </c>
      <c r="D722" s="2" t="s">
        <v>1257</v>
      </c>
      <c r="E722" s="2">
        <v>3</v>
      </c>
      <c r="F722" s="2"/>
      <c r="G722" s="74" t="s">
        <v>461</v>
      </c>
      <c r="H722" s="3" t="s">
        <v>464</v>
      </c>
      <c r="I722" s="3" t="s">
        <v>20</v>
      </c>
      <c r="J722" s="2" t="str">
        <f t="shared" si="844"/>
        <v>2010/-/2013/-/-</v>
      </c>
      <c r="K722" s="2" t="str">
        <f t="shared" si="845"/>
        <v>2019/-/2019/-/-</v>
      </c>
      <c r="L722" s="12"/>
      <c r="M722" s="2">
        <v>2014</v>
      </c>
      <c r="N722" s="2" t="str">
        <f t="shared" si="837"/>
        <v>92/-/92/-</v>
      </c>
      <c r="O722" s="2" t="s">
        <v>461</v>
      </c>
      <c r="P722" s="2" t="s">
        <v>456</v>
      </c>
      <c r="S722" s="6">
        <f t="shared" si="840"/>
        <v>0</v>
      </c>
      <c r="T722" s="7">
        <f t="shared" si="841"/>
        <v>0</v>
      </c>
      <c r="U722">
        <v>92</v>
      </c>
      <c r="V722">
        <v>2010</v>
      </c>
      <c r="W722">
        <v>2019</v>
      </c>
      <c r="AA722">
        <v>92</v>
      </c>
      <c r="AB722">
        <v>2013</v>
      </c>
      <c r="AC722">
        <v>2019</v>
      </c>
      <c r="AD722" s="5"/>
      <c r="AI722">
        <f>VLOOKUP(C722,Koordinaten!$A:$C,2,FALSE)</f>
        <v>12.4853384</v>
      </c>
      <c r="AJ722">
        <f>VLOOKUP(C722,Koordinaten!$A:$C,3,FALSE)</f>
        <v>41.894801999999999</v>
      </c>
      <c r="AK722">
        <f>IF(ISBLANK($D722),VLOOKUP(C722,Koordinaten!$A:$C,2,FALSE),VLOOKUP($D722,Koordinaten!$F:$H,2,FALSE))</f>
        <v>11.2555757</v>
      </c>
      <c r="AL722">
        <f>IF(ISBLANK($D722),VLOOKUP(C722,Koordinaten!$A:$C,3,FALSE),VLOOKUP($D722,Koordinaten!$F:$H,3,FALSE))</f>
        <v>43.769871199999997</v>
      </c>
      <c r="AM722" t="str">
        <f t="shared" si="842"/>
        <v>41,894802;12,4853384</v>
      </c>
      <c r="AN722" t="str">
        <f t="shared" si="843"/>
        <v>43,7698712;11,2555757</v>
      </c>
      <c r="AO722">
        <f t="shared" si="846"/>
        <v>2019</v>
      </c>
    </row>
    <row r="723" spans="1:43" x14ac:dyDescent="0.15">
      <c r="A723" s="2" t="s">
        <v>42</v>
      </c>
      <c r="B723" s="2">
        <v>2010</v>
      </c>
      <c r="C723" s="2" t="s">
        <v>22</v>
      </c>
      <c r="D723" s="2" t="s">
        <v>1257</v>
      </c>
      <c r="E723" s="2">
        <v>3</v>
      </c>
      <c r="F723" s="2"/>
      <c r="G723" s="74" t="s">
        <v>461</v>
      </c>
      <c r="H723" s="3" t="s">
        <v>465</v>
      </c>
      <c r="I723" s="3" t="s">
        <v>199</v>
      </c>
      <c r="J723" s="2" t="str">
        <f t="shared" si="844"/>
        <v>-/2015/2015/-/-</v>
      </c>
      <c r="K723" s="2" t="str">
        <f t="shared" si="845"/>
        <v>-/2025/2025/-/-</v>
      </c>
      <c r="L723" s="12"/>
      <c r="M723" s="2">
        <v>2014</v>
      </c>
      <c r="N723" s="2" t="str">
        <f t="shared" si="837"/>
        <v>-/89/93/-</v>
      </c>
      <c r="O723" s="2" t="s">
        <v>461</v>
      </c>
      <c r="P723" s="2" t="s">
        <v>456</v>
      </c>
      <c r="S723" s="6">
        <f t="shared" si="840"/>
        <v>0</v>
      </c>
      <c r="T723" s="7">
        <f t="shared" si="841"/>
        <v>0</v>
      </c>
      <c r="U723" t="s">
        <v>243</v>
      </c>
      <c r="X723">
        <v>89</v>
      </c>
      <c r="Y723">
        <v>2015</v>
      </c>
      <c r="Z723">
        <v>2025</v>
      </c>
      <c r="AA723">
        <v>93</v>
      </c>
      <c r="AB723">
        <v>2015</v>
      </c>
      <c r="AC723">
        <v>2025</v>
      </c>
      <c r="AD723" s="5"/>
      <c r="AI723">
        <f>VLOOKUP(C723,Koordinaten!$A:$C,2,FALSE)</f>
        <v>12.4853384</v>
      </c>
      <c r="AJ723">
        <f>VLOOKUP(C723,Koordinaten!$A:$C,3,FALSE)</f>
        <v>41.894801999999999</v>
      </c>
      <c r="AK723">
        <f>IF(ISBLANK($D723),VLOOKUP(C723,Koordinaten!$A:$C,2,FALSE),VLOOKUP($D723,Koordinaten!$F:$H,2,FALSE))</f>
        <v>11.2555757</v>
      </c>
      <c r="AL723">
        <f>IF(ISBLANK($D723),VLOOKUP(C723,Koordinaten!$A:$C,3,FALSE),VLOOKUP($D723,Koordinaten!$F:$H,3,FALSE))</f>
        <v>43.769871199999997</v>
      </c>
      <c r="AM723" t="str">
        <f t="shared" si="842"/>
        <v>41,894802;12,4853384</v>
      </c>
      <c r="AN723" t="str">
        <f t="shared" si="843"/>
        <v>43,7698712;11,2555757</v>
      </c>
      <c r="AO723">
        <f t="shared" si="846"/>
        <v>2025</v>
      </c>
    </row>
    <row r="724" spans="1:43" x14ac:dyDescent="0.15">
      <c r="A724" s="2" t="s">
        <v>42</v>
      </c>
      <c r="B724" s="22">
        <v>2011</v>
      </c>
      <c r="C724" s="2" t="s">
        <v>22</v>
      </c>
      <c r="D724" s="2" t="s">
        <v>1257</v>
      </c>
      <c r="E724" s="2">
        <v>6</v>
      </c>
      <c r="F724" s="2"/>
      <c r="G724" s="74" t="s">
        <v>461</v>
      </c>
      <c r="H724" s="3" t="s">
        <v>466</v>
      </c>
      <c r="I724" s="3" t="s">
        <v>20</v>
      </c>
      <c r="J724" s="2" t="str">
        <f t="shared" si="844"/>
        <v>2015/2015/2014/-/-</v>
      </c>
      <c r="K724" s="2" t="str">
        <f t="shared" si="845"/>
        <v>2025/2024/2021/-/-</v>
      </c>
      <c r="L724" s="12"/>
      <c r="M724" s="2">
        <v>2014</v>
      </c>
      <c r="N724" s="2" t="str">
        <f t="shared" si="837"/>
        <v>90+/90/90/-</v>
      </c>
      <c r="O724" s="2" t="s">
        <v>461</v>
      </c>
      <c r="P724" s="2" t="s">
        <v>456</v>
      </c>
      <c r="S724" s="6">
        <f t="shared" si="840"/>
        <v>0</v>
      </c>
      <c r="T724" s="7">
        <f t="shared" si="841"/>
        <v>0</v>
      </c>
      <c r="U724" t="s">
        <v>1089</v>
      </c>
      <c r="V724">
        <v>2015</v>
      </c>
      <c r="W724">
        <v>2025</v>
      </c>
      <c r="X724">
        <v>90</v>
      </c>
      <c r="Y724">
        <v>2015</v>
      </c>
      <c r="Z724">
        <v>2024</v>
      </c>
      <c r="AA724">
        <v>90</v>
      </c>
      <c r="AB724">
        <v>2014</v>
      </c>
      <c r="AC724">
        <v>2021</v>
      </c>
      <c r="AD724" s="5"/>
      <c r="AI724">
        <f>VLOOKUP(C724,Koordinaten!$A:$C,2,FALSE)</f>
        <v>12.4853384</v>
      </c>
      <c r="AJ724">
        <f>VLOOKUP(C724,Koordinaten!$A:$C,3,FALSE)</f>
        <v>41.894801999999999</v>
      </c>
      <c r="AK724">
        <f>IF(ISBLANK($D724),VLOOKUP(C724,Koordinaten!$A:$C,2,FALSE),VLOOKUP($D724,Koordinaten!$F:$H,2,FALSE))</f>
        <v>11.2555757</v>
      </c>
      <c r="AL724">
        <f>IF(ISBLANK($D724),VLOOKUP(C724,Koordinaten!$A:$C,3,FALSE),VLOOKUP($D724,Koordinaten!$F:$H,3,FALSE))</f>
        <v>43.769871199999997</v>
      </c>
      <c r="AM724" t="str">
        <f t="shared" si="842"/>
        <v>41,894802;12,4853384</v>
      </c>
      <c r="AN724" t="str">
        <f t="shared" si="843"/>
        <v>43,7698712;11,2555757</v>
      </c>
      <c r="AO724">
        <f t="shared" si="846"/>
        <v>2021</v>
      </c>
    </row>
    <row r="725" spans="1:43" x14ac:dyDescent="0.15">
      <c r="A725" s="2" t="s">
        <v>467</v>
      </c>
      <c r="B725" s="2">
        <v>2013</v>
      </c>
      <c r="C725" s="2" t="s">
        <v>17</v>
      </c>
      <c r="D725" s="2" t="s">
        <v>1270</v>
      </c>
      <c r="E725" s="2">
        <v>2</v>
      </c>
      <c r="F725" s="2"/>
      <c r="G725" s="73" t="s">
        <v>468</v>
      </c>
      <c r="H725" s="3" t="s">
        <v>469</v>
      </c>
      <c r="I725" s="3" t="s">
        <v>20</v>
      </c>
      <c r="J725" s="2" t="str">
        <f t="shared" si="844"/>
        <v>-/-/-/-/-</v>
      </c>
      <c r="K725" s="2" t="str">
        <f t="shared" si="845"/>
        <v>-/-/-/-/-</v>
      </c>
      <c r="L725" s="12"/>
      <c r="M725" s="2">
        <v>2014</v>
      </c>
      <c r="N725" s="2" t="str">
        <f t="shared" si="837"/>
        <v>-/-/-/-</v>
      </c>
      <c r="O725" s="2" t="s">
        <v>468</v>
      </c>
      <c r="P725" s="2" t="s">
        <v>456</v>
      </c>
      <c r="S725" s="6">
        <f t="shared" si="840"/>
        <v>0</v>
      </c>
      <c r="T725" s="7">
        <f t="shared" si="841"/>
        <v>0</v>
      </c>
      <c r="U725" t="s">
        <v>243</v>
      </c>
      <c r="AA725" t="s">
        <v>243</v>
      </c>
      <c r="AD725" s="2"/>
      <c r="AI725">
        <f>VLOOKUP(C725,Koordinaten!$A:$C,2,FALSE)</f>
        <v>2.3514615999999999</v>
      </c>
      <c r="AJ725">
        <f>VLOOKUP(C725,Koordinaten!$A:$C,3,FALSE)</f>
        <v>48.856696900000003</v>
      </c>
      <c r="AK725">
        <f>IF(ISBLANK($D725),VLOOKUP(C725,Koordinaten!$A:$C,2,FALSE),VLOOKUP($D725,Koordinaten!$F:$H,2,FALSE))</f>
        <v>9.0684138000000001</v>
      </c>
      <c r="AL725">
        <f>IF(ISBLANK($D725),VLOOKUP(C725,Koordinaten!$A:$C,3,FALSE),VLOOKUP($D725,Koordinaten!$F:$H,3,FALSE))</f>
        <v>42.188089699999999</v>
      </c>
      <c r="AM725" t="str">
        <f t="shared" si="842"/>
        <v>48,8566969;2,3514616</v>
      </c>
      <c r="AN725" t="str">
        <f t="shared" si="843"/>
        <v>42,1880897;9,0684138</v>
      </c>
      <c r="AO725">
        <f t="shared" si="846"/>
        <v>9999</v>
      </c>
    </row>
    <row r="726" spans="1:43" ht="14" x14ac:dyDescent="0.15">
      <c r="A726" s="5" t="s">
        <v>42</v>
      </c>
      <c r="B726" s="2">
        <v>2011</v>
      </c>
      <c r="C726" s="2" t="s">
        <v>17</v>
      </c>
      <c r="D726" s="2" t="s">
        <v>1270</v>
      </c>
      <c r="E726" s="2">
        <v>1</v>
      </c>
      <c r="F726" s="2"/>
      <c r="G726" s="73" t="s">
        <v>468</v>
      </c>
      <c r="H726" s="3" t="s">
        <v>470</v>
      </c>
      <c r="J726" s="2" t="str">
        <f t="shared" si="844"/>
        <v>-/-/-/-/-</v>
      </c>
      <c r="K726" s="2" t="str">
        <f t="shared" si="845"/>
        <v>-/-/-/-/-</v>
      </c>
      <c r="L726" s="12"/>
      <c r="M726" s="2">
        <v>2014</v>
      </c>
      <c r="N726" s="2" t="str">
        <f t="shared" si="837"/>
        <v>-/-/-/-</v>
      </c>
      <c r="O726" s="2" t="s">
        <v>468</v>
      </c>
      <c r="P726" s="2" t="s">
        <v>456</v>
      </c>
      <c r="S726" s="6">
        <f t="shared" si="840"/>
        <v>0</v>
      </c>
      <c r="T726" s="7">
        <f t="shared" si="841"/>
        <v>0</v>
      </c>
      <c r="U726" t="s">
        <v>243</v>
      </c>
      <c r="AA726" t="s">
        <v>243</v>
      </c>
      <c r="AD726" s="5"/>
      <c r="AI726">
        <f>VLOOKUP(C726,Koordinaten!$A:$C,2,FALSE)</f>
        <v>2.3514615999999999</v>
      </c>
      <c r="AJ726">
        <f>VLOOKUP(C726,Koordinaten!$A:$C,3,FALSE)</f>
        <v>48.856696900000003</v>
      </c>
      <c r="AK726">
        <f>IF(ISBLANK($D726),VLOOKUP(C726,Koordinaten!$A:$C,2,FALSE),VLOOKUP($D726,Koordinaten!$F:$H,2,FALSE))</f>
        <v>9.0684138000000001</v>
      </c>
      <c r="AL726">
        <f>IF(ISBLANK($D726),VLOOKUP(C726,Koordinaten!$A:$C,3,FALSE),VLOOKUP($D726,Koordinaten!$F:$H,3,FALSE))</f>
        <v>42.188089699999999</v>
      </c>
      <c r="AM726" t="str">
        <f t="shared" si="842"/>
        <v>48,8566969;2,3514616</v>
      </c>
      <c r="AN726" t="str">
        <f t="shared" si="843"/>
        <v>42,1880897;9,0684138</v>
      </c>
      <c r="AO726">
        <f t="shared" si="846"/>
        <v>9999</v>
      </c>
    </row>
    <row r="727" spans="1:43" x14ac:dyDescent="0.15">
      <c r="A727" s="2" t="s">
        <v>30</v>
      </c>
      <c r="B727" s="2">
        <v>2012</v>
      </c>
      <c r="C727" s="2" t="s">
        <v>17</v>
      </c>
      <c r="D727" s="2" t="s">
        <v>1270</v>
      </c>
      <c r="E727" s="2">
        <v>3</v>
      </c>
      <c r="F727" s="2"/>
      <c r="G727" s="73" t="s">
        <v>468</v>
      </c>
      <c r="H727" s="3" t="s">
        <v>470</v>
      </c>
      <c r="I727" s="3" t="s">
        <v>93</v>
      </c>
      <c r="J727" s="2" t="str">
        <f t="shared" si="844"/>
        <v>-/-/-/-/-</v>
      </c>
      <c r="K727" s="2" t="str">
        <f t="shared" si="845"/>
        <v>-/-/-/-/-</v>
      </c>
      <c r="L727" s="12"/>
      <c r="M727" s="2">
        <v>2014</v>
      </c>
      <c r="N727" s="2" t="str">
        <f t="shared" si="837"/>
        <v>-/-/-/-</v>
      </c>
      <c r="O727" s="2" t="s">
        <v>468</v>
      </c>
      <c r="P727" s="2" t="s">
        <v>456</v>
      </c>
      <c r="S727" s="6">
        <f t="shared" si="840"/>
        <v>0</v>
      </c>
      <c r="T727" s="7">
        <f t="shared" si="841"/>
        <v>0</v>
      </c>
      <c r="U727" t="s">
        <v>243</v>
      </c>
      <c r="AA727" t="s">
        <v>243</v>
      </c>
      <c r="AD727" s="2"/>
      <c r="AI727">
        <f>VLOOKUP(C727,Koordinaten!$A:$C,2,FALSE)</f>
        <v>2.3514615999999999</v>
      </c>
      <c r="AJ727">
        <f>VLOOKUP(C727,Koordinaten!$A:$C,3,FALSE)</f>
        <v>48.856696900000003</v>
      </c>
      <c r="AK727">
        <f>IF(ISBLANK($D727),VLOOKUP(C727,Koordinaten!$A:$C,2,FALSE),VLOOKUP($D727,Koordinaten!$F:$H,2,FALSE))</f>
        <v>9.0684138000000001</v>
      </c>
      <c r="AL727">
        <f>IF(ISBLANK($D727),VLOOKUP(C727,Koordinaten!$A:$C,3,FALSE),VLOOKUP($D727,Koordinaten!$F:$H,3,FALSE))</f>
        <v>42.188089699999999</v>
      </c>
      <c r="AM727" t="str">
        <f t="shared" si="842"/>
        <v>48,8566969;2,3514616</v>
      </c>
      <c r="AN727" t="str">
        <f t="shared" si="843"/>
        <v>42,1880897;9,0684138</v>
      </c>
      <c r="AO727">
        <f t="shared" si="846"/>
        <v>9999</v>
      </c>
    </row>
    <row r="728" spans="1:43" x14ac:dyDescent="0.15">
      <c r="A728" s="2" t="s">
        <v>34</v>
      </c>
      <c r="B728" s="2"/>
      <c r="C728" s="2" t="s">
        <v>17</v>
      </c>
      <c r="D728" s="2" t="s">
        <v>1270</v>
      </c>
      <c r="E728" s="2">
        <v>6</v>
      </c>
      <c r="F728" s="2"/>
      <c r="G728" s="73" t="s">
        <v>468</v>
      </c>
      <c r="H728" s="3" t="s">
        <v>471</v>
      </c>
      <c r="I728" s="3" t="s">
        <v>93</v>
      </c>
      <c r="J728" s="2" t="str">
        <f t="shared" si="844"/>
        <v>-/-/-/-/-</v>
      </c>
      <c r="K728" s="2" t="str">
        <f t="shared" si="845"/>
        <v>-/-/-/-/-</v>
      </c>
      <c r="L728" s="12"/>
      <c r="M728" s="2">
        <v>2014</v>
      </c>
      <c r="N728" s="2" t="str">
        <f t="shared" si="837"/>
        <v>-/-/-/-</v>
      </c>
      <c r="O728" s="2" t="s">
        <v>468</v>
      </c>
      <c r="P728" s="2" t="s">
        <v>456</v>
      </c>
      <c r="S728" s="6">
        <f t="shared" si="840"/>
        <v>0</v>
      </c>
      <c r="T728" s="7">
        <f t="shared" si="841"/>
        <v>0</v>
      </c>
      <c r="U728" t="s">
        <v>243</v>
      </c>
      <c r="AA728" t="s">
        <v>243</v>
      </c>
      <c r="AD728" s="5"/>
      <c r="AI728">
        <f>VLOOKUP(C728,Koordinaten!$A:$C,2,FALSE)</f>
        <v>2.3514615999999999</v>
      </c>
      <c r="AJ728">
        <f>VLOOKUP(C728,Koordinaten!$A:$C,3,FALSE)</f>
        <v>48.856696900000003</v>
      </c>
      <c r="AK728">
        <f>IF(ISBLANK($D728),VLOOKUP(C728,Koordinaten!$A:$C,2,FALSE),VLOOKUP($D728,Koordinaten!$F:$H,2,FALSE))</f>
        <v>9.0684138000000001</v>
      </c>
      <c r="AL728">
        <f>IF(ISBLANK($D728),VLOOKUP(C728,Koordinaten!$A:$C,3,FALSE),VLOOKUP($D728,Koordinaten!$F:$H,3,FALSE))</f>
        <v>42.188089699999999</v>
      </c>
      <c r="AM728" t="str">
        <f t="shared" si="842"/>
        <v>48,8566969;2,3514616</v>
      </c>
      <c r="AN728" t="str">
        <f t="shared" si="843"/>
        <v>42,1880897;9,0684138</v>
      </c>
      <c r="AO728">
        <f t="shared" si="846"/>
        <v>9999</v>
      </c>
    </row>
    <row r="729" spans="1:43" x14ac:dyDescent="0.15">
      <c r="A729" s="2" t="s">
        <v>30</v>
      </c>
      <c r="B729" s="2">
        <v>2012</v>
      </c>
      <c r="C729" s="2" t="s">
        <v>17</v>
      </c>
      <c r="D729" s="2" t="s">
        <v>1270</v>
      </c>
      <c r="E729" s="2">
        <v>6</v>
      </c>
      <c r="F729" s="2"/>
      <c r="G729" s="73" t="s">
        <v>472</v>
      </c>
      <c r="H729" s="3" t="s">
        <v>473</v>
      </c>
      <c r="I729" s="3" t="s">
        <v>93</v>
      </c>
      <c r="J729" s="2" t="str">
        <f t="shared" si="844"/>
        <v>-/-/-/-/-</v>
      </c>
      <c r="K729" s="2" t="str">
        <f t="shared" si="845"/>
        <v>-/-/-/-/-</v>
      </c>
      <c r="L729" s="12"/>
      <c r="M729" s="2">
        <v>2014</v>
      </c>
      <c r="N729" s="2" t="str">
        <f t="shared" si="837"/>
        <v>-/-/-/-</v>
      </c>
      <c r="O729" s="2" t="s">
        <v>472</v>
      </c>
      <c r="P729" s="2" t="s">
        <v>456</v>
      </c>
      <c r="S729" s="6">
        <f t="shared" si="840"/>
        <v>0</v>
      </c>
      <c r="T729" s="7">
        <f t="shared" si="841"/>
        <v>0</v>
      </c>
      <c r="U729" t="s">
        <v>243</v>
      </c>
      <c r="AA729" t="s">
        <v>243</v>
      </c>
      <c r="AD729" s="2"/>
      <c r="AI729">
        <f>VLOOKUP(C729,Koordinaten!$A:$C,2,FALSE)</f>
        <v>2.3514615999999999</v>
      </c>
      <c r="AJ729">
        <f>VLOOKUP(C729,Koordinaten!$A:$C,3,FALSE)</f>
        <v>48.856696900000003</v>
      </c>
      <c r="AK729">
        <f>IF(ISBLANK($D729),VLOOKUP(C729,Koordinaten!$A:$C,2,FALSE),VLOOKUP($D729,Koordinaten!$F:$H,2,FALSE))</f>
        <v>9.0684138000000001</v>
      </c>
      <c r="AL729">
        <f>IF(ISBLANK($D729),VLOOKUP(C729,Koordinaten!$A:$C,3,FALSE),VLOOKUP($D729,Koordinaten!$F:$H,3,FALSE))</f>
        <v>42.188089699999999</v>
      </c>
      <c r="AM729" t="str">
        <f t="shared" si="842"/>
        <v>48,8566969;2,3514616</v>
      </c>
      <c r="AN729" t="str">
        <f t="shared" si="843"/>
        <v>42,1880897;9,0684138</v>
      </c>
      <c r="AO729">
        <f t="shared" si="846"/>
        <v>9999</v>
      </c>
    </row>
    <row r="730" spans="1:43" ht="14" x14ac:dyDescent="0.15">
      <c r="A730" s="5" t="s">
        <v>42</v>
      </c>
      <c r="B730" s="2">
        <v>2012</v>
      </c>
      <c r="C730" s="2" t="s">
        <v>17</v>
      </c>
      <c r="D730" s="2" t="s">
        <v>1270</v>
      </c>
      <c r="E730" s="2">
        <v>6</v>
      </c>
      <c r="F730" s="2"/>
      <c r="G730" s="73" t="s">
        <v>472</v>
      </c>
      <c r="H730" s="3" t="s">
        <v>473</v>
      </c>
      <c r="I730" s="3" t="s">
        <v>20</v>
      </c>
      <c r="J730" s="2" t="str">
        <f t="shared" si="844"/>
        <v>-/-/-/-/-</v>
      </c>
      <c r="K730" s="2" t="str">
        <f t="shared" si="845"/>
        <v>-/-/-/-/-</v>
      </c>
      <c r="L730" s="12"/>
      <c r="M730" s="2">
        <v>2014</v>
      </c>
      <c r="N730" s="2" t="str">
        <f t="shared" si="837"/>
        <v>-/-/-/-</v>
      </c>
      <c r="O730" s="2" t="s">
        <v>472</v>
      </c>
      <c r="P730" s="2" t="s">
        <v>456</v>
      </c>
      <c r="S730" s="6">
        <f t="shared" si="840"/>
        <v>0</v>
      </c>
      <c r="T730" s="7">
        <f t="shared" si="841"/>
        <v>0</v>
      </c>
      <c r="U730" t="s">
        <v>243</v>
      </c>
      <c r="AA730" t="s">
        <v>243</v>
      </c>
      <c r="AD730" s="5"/>
      <c r="AI730">
        <f>VLOOKUP(C730,Koordinaten!$A:$C,2,FALSE)</f>
        <v>2.3514615999999999</v>
      </c>
      <c r="AJ730">
        <f>VLOOKUP(C730,Koordinaten!$A:$C,3,FALSE)</f>
        <v>48.856696900000003</v>
      </c>
      <c r="AK730">
        <f>IF(ISBLANK($D730),VLOOKUP(C730,Koordinaten!$A:$C,2,FALSE),VLOOKUP($D730,Koordinaten!$F:$H,2,FALSE))</f>
        <v>9.0684138000000001</v>
      </c>
      <c r="AL730">
        <f>IF(ISBLANK($D730),VLOOKUP(C730,Koordinaten!$A:$C,3,FALSE),VLOOKUP($D730,Koordinaten!$F:$H,3,FALSE))</f>
        <v>42.188089699999999</v>
      </c>
      <c r="AM730" t="str">
        <f t="shared" si="842"/>
        <v>48,8566969;2,3514616</v>
      </c>
      <c r="AN730" t="str">
        <f t="shared" si="843"/>
        <v>42,1880897;9,0684138</v>
      </c>
      <c r="AO730">
        <f t="shared" si="846"/>
        <v>9999</v>
      </c>
    </row>
    <row r="731" spans="1:43" ht="14" x14ac:dyDescent="0.15">
      <c r="A731" s="5" t="s">
        <v>42</v>
      </c>
      <c r="B731" s="2">
        <v>2009</v>
      </c>
      <c r="C731" s="2" t="s">
        <v>22</v>
      </c>
      <c r="D731" s="2" t="s">
        <v>1258</v>
      </c>
      <c r="E731" s="2">
        <v>1</v>
      </c>
      <c r="F731" s="2"/>
      <c r="G731" s="3" t="s">
        <v>474</v>
      </c>
      <c r="H731" s="3" t="s">
        <v>179</v>
      </c>
      <c r="I731" s="3" t="s">
        <v>51</v>
      </c>
      <c r="J731" s="2" t="str">
        <f t="shared" si="844"/>
        <v>-/-/-/-/-</v>
      </c>
      <c r="K731" s="2" t="str">
        <f t="shared" si="845"/>
        <v>-/-/-/-/-</v>
      </c>
      <c r="L731" s="12"/>
      <c r="M731" s="2">
        <v>2014</v>
      </c>
      <c r="N731" s="2" t="str">
        <f t="shared" si="837"/>
        <v>-/-/-/-</v>
      </c>
      <c r="O731" s="2" t="s">
        <v>475</v>
      </c>
      <c r="P731" s="2" t="s">
        <v>476</v>
      </c>
      <c r="S731" s="6">
        <f t="shared" si="840"/>
        <v>0</v>
      </c>
      <c r="T731" s="7">
        <f t="shared" si="841"/>
        <v>0</v>
      </c>
      <c r="U731" t="s">
        <v>243</v>
      </c>
      <c r="AA731" t="s">
        <v>243</v>
      </c>
      <c r="AD731" s="2"/>
      <c r="AI731">
        <f>VLOOKUP(C731,Koordinaten!$A:$C,2,FALSE)</f>
        <v>12.4853384</v>
      </c>
      <c r="AJ731">
        <f>VLOOKUP(C731,Koordinaten!$A:$C,3,FALSE)</f>
        <v>41.894801999999999</v>
      </c>
      <c r="AK731">
        <f>IF(ISBLANK($D731),VLOOKUP(C731,Koordinaten!$A:$C,2,FALSE),VLOOKUP($D731,Koordinaten!$F:$H,2,FALSE))</f>
        <v>11.354780099999999</v>
      </c>
      <c r="AL731">
        <f>IF(ISBLANK($D731),VLOOKUP(C731,Koordinaten!$A:$C,3,FALSE),VLOOKUP($D731,Koordinaten!$F:$H,3,FALSE))</f>
        <v>46.498112499999998</v>
      </c>
      <c r="AM731" t="str">
        <f t="shared" si="842"/>
        <v>41,894802;12,4853384</v>
      </c>
      <c r="AN731" t="str">
        <f t="shared" si="843"/>
        <v>46,4981125;11,3547801</v>
      </c>
      <c r="AO731">
        <f t="shared" si="846"/>
        <v>9999</v>
      </c>
    </row>
    <row r="732" spans="1:43" ht="14" x14ac:dyDescent="0.15">
      <c r="A732" s="5" t="s">
        <v>30</v>
      </c>
      <c r="B732" s="2">
        <v>2010</v>
      </c>
      <c r="C732" s="2" t="s">
        <v>22</v>
      </c>
      <c r="D732" s="2" t="s">
        <v>1258</v>
      </c>
      <c r="E732" s="2">
        <v>1</v>
      </c>
      <c r="F732" s="2"/>
      <c r="G732" s="3" t="s">
        <v>477</v>
      </c>
      <c r="H732" s="3" t="s">
        <v>478</v>
      </c>
      <c r="I732" s="3" t="s">
        <v>36</v>
      </c>
      <c r="J732" s="2" t="str">
        <f t="shared" si="844"/>
        <v>-/-/-/-/-</v>
      </c>
      <c r="K732" s="2" t="str">
        <f t="shared" si="845"/>
        <v>-/-/-/-/-</v>
      </c>
      <c r="L732" s="12"/>
      <c r="M732" s="2">
        <v>2014</v>
      </c>
      <c r="N732" s="2" t="str">
        <f t="shared" si="837"/>
        <v>-/-/-/-</v>
      </c>
      <c r="O732" s="2" t="s">
        <v>475</v>
      </c>
      <c r="P732" s="2" t="s">
        <v>476</v>
      </c>
      <c r="S732" s="6">
        <f t="shared" si="840"/>
        <v>0</v>
      </c>
      <c r="T732" s="7">
        <f t="shared" si="841"/>
        <v>0</v>
      </c>
      <c r="U732" t="s">
        <v>243</v>
      </c>
      <c r="AA732" t="s">
        <v>243</v>
      </c>
      <c r="AD732" s="2"/>
      <c r="AI732">
        <f>VLOOKUP(C732,Koordinaten!$A:$C,2,FALSE)</f>
        <v>12.4853384</v>
      </c>
      <c r="AJ732">
        <f>VLOOKUP(C732,Koordinaten!$A:$C,3,FALSE)</f>
        <v>41.894801999999999</v>
      </c>
      <c r="AK732">
        <f>IF(ISBLANK($D732),VLOOKUP(C732,Koordinaten!$A:$C,2,FALSE),VLOOKUP($D732,Koordinaten!$F:$H,2,FALSE))</f>
        <v>11.354780099999999</v>
      </c>
      <c r="AL732">
        <f>IF(ISBLANK($D732),VLOOKUP(C732,Koordinaten!$A:$C,3,FALSE),VLOOKUP($D732,Koordinaten!$F:$H,3,FALSE))</f>
        <v>46.498112499999998</v>
      </c>
      <c r="AM732" t="str">
        <f t="shared" si="842"/>
        <v>41,894802;12,4853384</v>
      </c>
      <c r="AN732" t="str">
        <f t="shared" si="843"/>
        <v>46,4981125;11,3547801</v>
      </c>
      <c r="AO732">
        <f t="shared" si="846"/>
        <v>9999</v>
      </c>
    </row>
    <row r="733" spans="1:43" ht="14" x14ac:dyDescent="0.15">
      <c r="A733" s="5" t="s">
        <v>42</v>
      </c>
      <c r="B733" s="2">
        <v>2009</v>
      </c>
      <c r="C733" s="2" t="s">
        <v>22</v>
      </c>
      <c r="D733" s="2" t="s">
        <v>1258</v>
      </c>
      <c r="E733" s="2">
        <v>1</v>
      </c>
      <c r="F733" s="2"/>
      <c r="G733" s="73" t="s">
        <v>479</v>
      </c>
      <c r="H733" s="73" t="s">
        <v>480</v>
      </c>
      <c r="I733" s="3" t="s">
        <v>51</v>
      </c>
      <c r="J733" s="2" t="str">
        <f t="shared" si="844"/>
        <v>2014/-/-/-/-</v>
      </c>
      <c r="K733" s="2" t="str">
        <f t="shared" si="845"/>
        <v>2019/-/-/-/-</v>
      </c>
      <c r="L733" s="12"/>
      <c r="M733" s="2">
        <v>2014</v>
      </c>
      <c r="N733" s="2" t="str">
        <f t="shared" si="837"/>
        <v>90/-/-/-</v>
      </c>
      <c r="O733" s="2" t="s">
        <v>475</v>
      </c>
      <c r="P733" s="2" t="s">
        <v>476</v>
      </c>
      <c r="S733" s="6">
        <f t="shared" si="840"/>
        <v>0</v>
      </c>
      <c r="T733" s="7">
        <f t="shared" si="841"/>
        <v>0</v>
      </c>
      <c r="U733">
        <v>90</v>
      </c>
      <c r="V733">
        <v>2014</v>
      </c>
      <c r="W733">
        <v>2019</v>
      </c>
      <c r="AA733" t="s">
        <v>243</v>
      </c>
      <c r="AD733" s="5"/>
      <c r="AI733">
        <f>VLOOKUP(C733,Koordinaten!$A:$C,2,FALSE)</f>
        <v>12.4853384</v>
      </c>
      <c r="AJ733">
        <f>VLOOKUP(C733,Koordinaten!$A:$C,3,FALSE)</f>
        <v>41.894801999999999</v>
      </c>
      <c r="AK733">
        <f>IF(ISBLANK($D733),VLOOKUP(C733,Koordinaten!$A:$C,2,FALSE),VLOOKUP($D733,Koordinaten!$F:$H,2,FALSE))</f>
        <v>11.354780099999999</v>
      </c>
      <c r="AL733">
        <f>IF(ISBLANK($D733),VLOOKUP(C733,Koordinaten!$A:$C,3,FALSE),VLOOKUP($D733,Koordinaten!$F:$H,3,FALSE))</f>
        <v>46.498112499999998</v>
      </c>
      <c r="AM733" t="str">
        <f t="shared" si="842"/>
        <v>41,894802;12,4853384</v>
      </c>
      <c r="AN733" t="str">
        <f t="shared" si="843"/>
        <v>46,4981125;11,3547801</v>
      </c>
      <c r="AO733">
        <f t="shared" si="846"/>
        <v>2019</v>
      </c>
    </row>
    <row r="734" spans="1:43" x14ac:dyDescent="0.15">
      <c r="A734" s="2" t="s">
        <v>37</v>
      </c>
      <c r="B734" s="22">
        <v>2012</v>
      </c>
      <c r="C734" s="2" t="s">
        <v>22</v>
      </c>
      <c r="D734" s="2" t="s">
        <v>1258</v>
      </c>
      <c r="E734" s="2">
        <v>1</v>
      </c>
      <c r="F734" s="2"/>
      <c r="G734" s="3" t="s">
        <v>330</v>
      </c>
      <c r="H734" s="3" t="s">
        <v>481</v>
      </c>
      <c r="I734" s="3" t="s">
        <v>229</v>
      </c>
      <c r="J734" s="2" t="str">
        <f t="shared" si="844"/>
        <v>-/-/-/-/-</v>
      </c>
      <c r="K734" s="2" t="str">
        <f t="shared" si="845"/>
        <v>-/-/-/-/-</v>
      </c>
      <c r="L734" s="12"/>
      <c r="M734" s="2">
        <v>2014</v>
      </c>
      <c r="N734" s="2" t="str">
        <f t="shared" si="837"/>
        <v>-/-/-/-</v>
      </c>
      <c r="O734" s="2" t="s">
        <v>330</v>
      </c>
      <c r="P734" s="2" t="s">
        <v>482</v>
      </c>
      <c r="S734" s="6">
        <f t="shared" si="840"/>
        <v>0</v>
      </c>
      <c r="T734" s="7">
        <f t="shared" si="841"/>
        <v>0</v>
      </c>
      <c r="U734" t="s">
        <v>243</v>
      </c>
      <c r="X734" t="s">
        <v>243</v>
      </c>
      <c r="AA734" t="s">
        <v>243</v>
      </c>
      <c r="AD734" s="5"/>
      <c r="AG734" s="3" t="s">
        <v>243</v>
      </c>
      <c r="AH734" s="3" t="s">
        <v>243</v>
      </c>
      <c r="AI734">
        <f>VLOOKUP(C734,Koordinaten!$A:$C,2,FALSE)</f>
        <v>12.4853384</v>
      </c>
      <c r="AJ734">
        <f>VLOOKUP(C734,Koordinaten!$A:$C,3,FALSE)</f>
        <v>41.894801999999999</v>
      </c>
      <c r="AK734">
        <f>IF(ISBLANK($D734),VLOOKUP(C734,Koordinaten!$A:$C,2,FALSE),VLOOKUP($D734,Koordinaten!$F:$H,2,FALSE))</f>
        <v>11.354780099999999</v>
      </c>
      <c r="AL734">
        <f>IF(ISBLANK($D734),VLOOKUP(C734,Koordinaten!$A:$C,3,FALSE),VLOOKUP($D734,Koordinaten!$F:$H,3,FALSE))</f>
        <v>46.498112499999998</v>
      </c>
      <c r="AM734" t="str">
        <f t="shared" si="842"/>
        <v>41,894802;12,4853384</v>
      </c>
      <c r="AN734" t="str">
        <f t="shared" si="843"/>
        <v>46,4981125;11,3547801</v>
      </c>
      <c r="AO734">
        <f t="shared" si="846"/>
        <v>9999</v>
      </c>
      <c r="AP734" s="50">
        <v>44107</v>
      </c>
      <c r="AQ734" t="s">
        <v>1437</v>
      </c>
    </row>
    <row r="735" spans="1:43" ht="14" x14ac:dyDescent="0.15">
      <c r="A735" s="5" t="s">
        <v>37</v>
      </c>
      <c r="B735" s="2">
        <v>2010</v>
      </c>
      <c r="C735" s="2" t="s">
        <v>22</v>
      </c>
      <c r="D735" s="2" t="s">
        <v>1258</v>
      </c>
      <c r="E735" s="2">
        <v>1</v>
      </c>
      <c r="F735" s="2"/>
      <c r="G735" s="3" t="s">
        <v>330</v>
      </c>
      <c r="H735" s="3" t="s">
        <v>331</v>
      </c>
      <c r="I735" s="3" t="s">
        <v>227</v>
      </c>
      <c r="J735" s="2" t="str">
        <f t="shared" si="844"/>
        <v>-/-/-/-/-</v>
      </c>
      <c r="K735" s="2" t="str">
        <f t="shared" si="845"/>
        <v>-/-/-/-/-</v>
      </c>
      <c r="L735" s="12"/>
      <c r="M735" s="2">
        <v>2014</v>
      </c>
      <c r="N735" s="2" t="str">
        <f t="shared" si="837"/>
        <v>-/-/-/-</v>
      </c>
      <c r="O735" s="2" t="s">
        <v>330</v>
      </c>
      <c r="P735" s="2" t="s">
        <v>482</v>
      </c>
      <c r="S735" s="6">
        <f t="shared" si="840"/>
        <v>0</v>
      </c>
      <c r="T735" s="7">
        <f t="shared" si="841"/>
        <v>0</v>
      </c>
      <c r="U735" t="s">
        <v>243</v>
      </c>
      <c r="X735" t="s">
        <v>243</v>
      </c>
      <c r="AA735" t="s">
        <v>243</v>
      </c>
      <c r="AD735" s="5"/>
      <c r="AG735" s="3" t="s">
        <v>243</v>
      </c>
      <c r="AH735" s="3" t="s">
        <v>243</v>
      </c>
      <c r="AI735">
        <f>VLOOKUP(C735,Koordinaten!$A:$C,2,FALSE)</f>
        <v>12.4853384</v>
      </c>
      <c r="AJ735">
        <f>VLOOKUP(C735,Koordinaten!$A:$C,3,FALSE)</f>
        <v>41.894801999999999</v>
      </c>
      <c r="AK735">
        <f>IF(ISBLANK($D735),VLOOKUP(C735,Koordinaten!$A:$C,2,FALSE),VLOOKUP($D735,Koordinaten!$F:$H,2,FALSE))</f>
        <v>11.354780099999999</v>
      </c>
      <c r="AL735">
        <f>IF(ISBLANK($D735),VLOOKUP(C735,Koordinaten!$A:$C,3,FALSE),VLOOKUP($D735,Koordinaten!$F:$H,3,FALSE))</f>
        <v>46.498112499999998</v>
      </c>
      <c r="AM735" t="str">
        <f t="shared" si="842"/>
        <v>41,894802;12,4853384</v>
      </c>
      <c r="AN735" t="str">
        <f t="shared" si="843"/>
        <v>46,4981125;11,3547801</v>
      </c>
      <c r="AO735">
        <f t="shared" si="846"/>
        <v>9999</v>
      </c>
    </row>
    <row r="736" spans="1:43" x14ac:dyDescent="0.15">
      <c r="A736" s="2" t="s">
        <v>42</v>
      </c>
      <c r="B736" s="2">
        <v>2011</v>
      </c>
      <c r="C736" s="2" t="s">
        <v>22</v>
      </c>
      <c r="D736" s="2" t="s">
        <v>1258</v>
      </c>
      <c r="E736" s="2">
        <v>3</v>
      </c>
      <c r="F736" s="2"/>
      <c r="G736" s="3" t="s">
        <v>330</v>
      </c>
      <c r="H736" s="3" t="s">
        <v>947</v>
      </c>
      <c r="I736" s="3" t="s">
        <v>44</v>
      </c>
      <c r="J736" s="2" t="str">
        <f t="shared" si="844"/>
        <v>-/-/-/-/-</v>
      </c>
      <c r="K736" s="2" t="str">
        <f t="shared" si="845"/>
        <v>-/-/-/-/-</v>
      </c>
      <c r="L736" s="12"/>
      <c r="M736" s="2">
        <v>2014</v>
      </c>
      <c r="N736" s="2" t="str">
        <f t="shared" si="837"/>
        <v>-/-/-/-</v>
      </c>
      <c r="O736" s="2" t="s">
        <v>330</v>
      </c>
      <c r="P736" s="2" t="s">
        <v>482</v>
      </c>
      <c r="S736" s="6">
        <f t="shared" si="840"/>
        <v>0</v>
      </c>
      <c r="T736" s="7">
        <f t="shared" si="841"/>
        <v>0</v>
      </c>
      <c r="U736" t="s">
        <v>243</v>
      </c>
      <c r="X736" t="s">
        <v>243</v>
      </c>
      <c r="AA736" t="s">
        <v>243</v>
      </c>
      <c r="AD736" s="5"/>
      <c r="AG736" s="3" t="s">
        <v>243</v>
      </c>
      <c r="AH736" s="3" t="s">
        <v>243</v>
      </c>
      <c r="AI736">
        <f>VLOOKUP(C736,Koordinaten!$A:$C,2,FALSE)</f>
        <v>12.4853384</v>
      </c>
      <c r="AJ736">
        <f>VLOOKUP(C736,Koordinaten!$A:$C,3,FALSE)</f>
        <v>41.894801999999999</v>
      </c>
      <c r="AK736">
        <f>IF(ISBLANK($D736),VLOOKUP(C736,Koordinaten!$A:$C,2,FALSE),VLOOKUP($D736,Koordinaten!$F:$H,2,FALSE))</f>
        <v>11.354780099999999</v>
      </c>
      <c r="AL736">
        <f>IF(ISBLANK($D736),VLOOKUP(C736,Koordinaten!$A:$C,3,FALSE),VLOOKUP($D736,Koordinaten!$F:$H,3,FALSE))</f>
        <v>46.498112499999998</v>
      </c>
      <c r="AM736" t="str">
        <f t="shared" si="842"/>
        <v>41,894802;12,4853384</v>
      </c>
      <c r="AN736" t="str">
        <f t="shared" si="843"/>
        <v>46,4981125;11,3547801</v>
      </c>
      <c r="AO736">
        <f t="shared" si="846"/>
        <v>9999</v>
      </c>
    </row>
    <row r="737" spans="1:43" x14ac:dyDescent="0.15">
      <c r="A737" s="2" t="s">
        <v>30</v>
      </c>
      <c r="B737" s="2">
        <v>2013</v>
      </c>
      <c r="C737" s="2" t="s">
        <v>22</v>
      </c>
      <c r="D737" s="2" t="s">
        <v>1258</v>
      </c>
      <c r="E737" s="2">
        <v>3</v>
      </c>
      <c r="F737" s="2"/>
      <c r="G737" s="3" t="s">
        <v>330</v>
      </c>
      <c r="H737" s="3" t="s">
        <v>483</v>
      </c>
      <c r="I737" s="3" t="s">
        <v>58</v>
      </c>
      <c r="J737" s="2" t="str">
        <f t="shared" si="844"/>
        <v>-/-/2015/-/-</v>
      </c>
      <c r="K737" s="2" t="str">
        <f t="shared" si="845"/>
        <v>-/-/2017/-/-</v>
      </c>
      <c r="L737" s="12"/>
      <c r="M737" s="2">
        <v>2014</v>
      </c>
      <c r="N737" s="2" t="str">
        <f t="shared" si="837"/>
        <v>-/-/89/-</v>
      </c>
      <c r="O737" s="2" t="s">
        <v>330</v>
      </c>
      <c r="P737" s="2" t="s">
        <v>482</v>
      </c>
      <c r="S737" s="6">
        <f t="shared" si="840"/>
        <v>0</v>
      </c>
      <c r="T737" s="7">
        <f t="shared" si="841"/>
        <v>0</v>
      </c>
      <c r="U737" t="s">
        <v>243</v>
      </c>
      <c r="X737" t="s">
        <v>243</v>
      </c>
      <c r="AA737">
        <v>89</v>
      </c>
      <c r="AB737">
        <v>2015</v>
      </c>
      <c r="AC737">
        <v>2017</v>
      </c>
      <c r="AD737" s="5"/>
      <c r="AG737" s="3" t="s">
        <v>243</v>
      </c>
      <c r="AH737" s="3" t="s">
        <v>243</v>
      </c>
      <c r="AI737">
        <f>VLOOKUP(C737,Koordinaten!$A:$C,2,FALSE)</f>
        <v>12.4853384</v>
      </c>
      <c r="AJ737">
        <f>VLOOKUP(C737,Koordinaten!$A:$C,3,FALSE)</f>
        <v>41.894801999999999</v>
      </c>
      <c r="AK737">
        <f>IF(ISBLANK($D737),VLOOKUP(C737,Koordinaten!$A:$C,2,FALSE),VLOOKUP($D737,Koordinaten!$F:$H,2,FALSE))</f>
        <v>11.354780099999999</v>
      </c>
      <c r="AL737">
        <f>IF(ISBLANK($D737),VLOOKUP(C737,Koordinaten!$A:$C,3,FALSE),VLOOKUP($D737,Koordinaten!$F:$H,3,FALSE))</f>
        <v>46.498112499999998</v>
      </c>
      <c r="AM737" t="str">
        <f t="shared" si="842"/>
        <v>41,894802;12,4853384</v>
      </c>
      <c r="AN737" t="str">
        <f t="shared" si="843"/>
        <v>46,4981125;11,3547801</v>
      </c>
      <c r="AO737">
        <f t="shared" si="846"/>
        <v>2017</v>
      </c>
    </row>
    <row r="738" spans="1:43" x14ac:dyDescent="0.15">
      <c r="A738" s="2" t="s">
        <v>42</v>
      </c>
      <c r="B738" s="2">
        <v>2010</v>
      </c>
      <c r="C738" s="2" t="s">
        <v>22</v>
      </c>
      <c r="D738" s="2" t="s">
        <v>1258</v>
      </c>
      <c r="E738" s="2">
        <v>3</v>
      </c>
      <c r="F738" s="2"/>
      <c r="G738" s="3" t="s">
        <v>178</v>
      </c>
      <c r="H738" s="3" t="s">
        <v>484</v>
      </c>
      <c r="I738" s="3" t="s">
        <v>72</v>
      </c>
      <c r="J738" s="2" t="str">
        <f t="shared" si="844"/>
        <v>-/-/-/-/-</v>
      </c>
      <c r="K738" s="2" t="str">
        <f t="shared" si="845"/>
        <v>-/-/-/-/-</v>
      </c>
      <c r="L738" s="12"/>
      <c r="M738" s="2">
        <v>2014</v>
      </c>
      <c r="N738" s="2" t="str">
        <f t="shared" si="837"/>
        <v>-/-/-/85</v>
      </c>
      <c r="O738" s="2" t="s">
        <v>485</v>
      </c>
      <c r="P738" s="2" t="s">
        <v>482</v>
      </c>
      <c r="S738" s="6">
        <f t="shared" si="840"/>
        <v>0</v>
      </c>
      <c r="T738" s="7">
        <f t="shared" si="841"/>
        <v>0</v>
      </c>
      <c r="U738" t="s">
        <v>243</v>
      </c>
      <c r="X738" t="s">
        <v>243</v>
      </c>
      <c r="AA738" t="s">
        <v>243</v>
      </c>
      <c r="AD738" s="2">
        <v>85</v>
      </c>
      <c r="AI738">
        <f>VLOOKUP(C738,Koordinaten!$A:$C,2,FALSE)</f>
        <v>12.4853384</v>
      </c>
      <c r="AJ738">
        <f>VLOOKUP(C738,Koordinaten!$A:$C,3,FALSE)</f>
        <v>41.894801999999999</v>
      </c>
      <c r="AK738">
        <f>IF(ISBLANK($D738),VLOOKUP(C738,Koordinaten!$A:$C,2,FALSE),VLOOKUP($D738,Koordinaten!$F:$H,2,FALSE))</f>
        <v>11.354780099999999</v>
      </c>
      <c r="AL738">
        <f>IF(ISBLANK($D738),VLOOKUP(C738,Koordinaten!$A:$C,3,FALSE),VLOOKUP($D738,Koordinaten!$F:$H,3,FALSE))</f>
        <v>46.498112499999998</v>
      </c>
      <c r="AM738" t="str">
        <f t="shared" si="842"/>
        <v>41,894802;12,4853384</v>
      </c>
      <c r="AN738" t="str">
        <f t="shared" si="843"/>
        <v>46,4981125;11,3547801</v>
      </c>
      <c r="AO738">
        <f t="shared" si="846"/>
        <v>9999</v>
      </c>
      <c r="AP738" s="50">
        <v>44066</v>
      </c>
      <c r="AQ738">
        <v>9</v>
      </c>
    </row>
    <row r="739" spans="1:43" ht="14" x14ac:dyDescent="0.15">
      <c r="A739" s="5" t="s">
        <v>34</v>
      </c>
      <c r="B739" s="2">
        <v>2007</v>
      </c>
      <c r="C739" s="2" t="s">
        <v>22</v>
      </c>
      <c r="D739" s="2" t="s">
        <v>1258</v>
      </c>
      <c r="E739" s="2">
        <v>3</v>
      </c>
      <c r="F739" s="2"/>
      <c r="G739" s="3" t="s">
        <v>486</v>
      </c>
      <c r="H739" s="3" t="s">
        <v>487</v>
      </c>
      <c r="I739" s="3" t="s">
        <v>46</v>
      </c>
      <c r="J739" s="2" t="str">
        <f t="shared" si="844"/>
        <v>-/-/-/-/-</v>
      </c>
      <c r="K739" s="2" t="str">
        <f t="shared" si="845"/>
        <v>-/-/-/-/-</v>
      </c>
      <c r="L739" s="12"/>
      <c r="M739" s="2">
        <v>2014</v>
      </c>
      <c r="N739" s="2" t="str">
        <f t="shared" si="837"/>
        <v>-/-/-/-</v>
      </c>
      <c r="O739" s="2" t="s">
        <v>485</v>
      </c>
      <c r="P739" s="2" t="s">
        <v>482</v>
      </c>
      <c r="S739" s="6">
        <f t="shared" si="840"/>
        <v>0</v>
      </c>
      <c r="T739" s="7">
        <f t="shared" si="841"/>
        <v>0</v>
      </c>
      <c r="U739" t="s">
        <v>243</v>
      </c>
      <c r="AA739" t="s">
        <v>243</v>
      </c>
      <c r="AD739" s="5"/>
      <c r="AI739">
        <f>VLOOKUP(C739,Koordinaten!$A:$C,2,FALSE)</f>
        <v>12.4853384</v>
      </c>
      <c r="AJ739">
        <f>VLOOKUP(C739,Koordinaten!$A:$C,3,FALSE)</f>
        <v>41.894801999999999</v>
      </c>
      <c r="AK739">
        <f>IF(ISBLANK($D739),VLOOKUP(C739,Koordinaten!$A:$C,2,FALSE),VLOOKUP($D739,Koordinaten!$F:$H,2,FALSE))</f>
        <v>11.354780099999999</v>
      </c>
      <c r="AL739">
        <f>IF(ISBLANK($D739),VLOOKUP(C739,Koordinaten!$A:$C,3,FALSE),VLOOKUP($D739,Koordinaten!$F:$H,3,FALSE))</f>
        <v>46.498112499999998</v>
      </c>
      <c r="AM739" t="str">
        <f t="shared" si="842"/>
        <v>41,894802;12,4853384</v>
      </c>
      <c r="AN739" t="str">
        <f t="shared" si="843"/>
        <v>46,4981125;11,3547801</v>
      </c>
      <c r="AO739">
        <f t="shared" si="846"/>
        <v>9999</v>
      </c>
    </row>
    <row r="740" spans="1:43" x14ac:dyDescent="0.15">
      <c r="A740" s="2" t="s">
        <v>42</v>
      </c>
      <c r="B740" s="2">
        <v>2011</v>
      </c>
      <c r="C740" s="2" t="s">
        <v>22</v>
      </c>
      <c r="D740" s="2" t="s">
        <v>1258</v>
      </c>
      <c r="E740" s="2">
        <v>6</v>
      </c>
      <c r="F740" s="2"/>
      <c r="G740" s="3" t="s">
        <v>488</v>
      </c>
      <c r="H740" s="3" t="s">
        <v>489</v>
      </c>
      <c r="I740" s="3" t="s">
        <v>69</v>
      </c>
      <c r="J740" s="2" t="str">
        <f t="shared" si="844"/>
        <v>-/-/-/-/-</v>
      </c>
      <c r="K740" s="2" t="str">
        <f t="shared" si="845"/>
        <v>-/-/-/-/-</v>
      </c>
      <c r="L740" s="12"/>
      <c r="M740" s="2">
        <v>2014</v>
      </c>
      <c r="N740" s="2" t="str">
        <f t="shared" si="837"/>
        <v>-/-/-/-</v>
      </c>
      <c r="O740" s="2" t="s">
        <v>488</v>
      </c>
      <c r="P740" s="2" t="s">
        <v>490</v>
      </c>
      <c r="S740" s="6">
        <f t="shared" si="840"/>
        <v>0</v>
      </c>
      <c r="T740" s="7">
        <f t="shared" si="841"/>
        <v>0</v>
      </c>
      <c r="U740" t="s">
        <v>243</v>
      </c>
      <c r="AA740" t="s">
        <v>243</v>
      </c>
      <c r="AD740" s="5"/>
      <c r="AI740">
        <f>VLOOKUP(C740,Koordinaten!$A:$C,2,FALSE)</f>
        <v>12.4853384</v>
      </c>
      <c r="AJ740">
        <f>VLOOKUP(C740,Koordinaten!$A:$C,3,FALSE)</f>
        <v>41.894801999999999</v>
      </c>
      <c r="AK740">
        <f>IF(ISBLANK($D740),VLOOKUP(C740,Koordinaten!$A:$C,2,FALSE),VLOOKUP($D740,Koordinaten!$F:$H,2,FALSE))</f>
        <v>11.354780099999999</v>
      </c>
      <c r="AL740">
        <f>IF(ISBLANK($D740),VLOOKUP(C740,Koordinaten!$A:$C,3,FALSE),VLOOKUP($D740,Koordinaten!$F:$H,3,FALSE))</f>
        <v>46.498112499999998</v>
      </c>
      <c r="AM740" t="str">
        <f t="shared" si="842"/>
        <v>41,894802;12,4853384</v>
      </c>
      <c r="AN740" t="str">
        <f t="shared" si="843"/>
        <v>46,4981125;11,3547801</v>
      </c>
      <c r="AO740">
        <f t="shared" si="846"/>
        <v>9999</v>
      </c>
    </row>
    <row r="741" spans="1:43" ht="14" x14ac:dyDescent="0.15">
      <c r="A741" s="5" t="s">
        <v>30</v>
      </c>
      <c r="B741" s="2">
        <v>2009</v>
      </c>
      <c r="C741" s="2" t="s">
        <v>173</v>
      </c>
      <c r="D741" s="2" t="s">
        <v>1264</v>
      </c>
      <c r="E741" s="2">
        <v>1</v>
      </c>
      <c r="F741" s="2"/>
      <c r="G741" s="3" t="s">
        <v>491</v>
      </c>
      <c r="H741" s="3" t="s">
        <v>492</v>
      </c>
      <c r="I741" s="3" t="s">
        <v>57</v>
      </c>
      <c r="J741" s="2" t="str">
        <f t="shared" si="844"/>
        <v>-/-/-/-/-</v>
      </c>
      <c r="K741" s="2" t="str">
        <f t="shared" si="845"/>
        <v>-/-/-/-/-</v>
      </c>
      <c r="L741" s="12"/>
      <c r="M741" s="2">
        <v>2014</v>
      </c>
      <c r="N741" s="2" t="str">
        <f t="shared" si="837"/>
        <v>-/-/-/-</v>
      </c>
      <c r="O741" s="2" t="s">
        <v>436</v>
      </c>
      <c r="P741" s="2" t="s">
        <v>493</v>
      </c>
      <c r="S741" s="6">
        <f t="shared" si="840"/>
        <v>0</v>
      </c>
      <c r="T741" s="7">
        <f t="shared" si="841"/>
        <v>0</v>
      </c>
      <c r="U741" t="s">
        <v>243</v>
      </c>
      <c r="AA741" t="s">
        <v>243</v>
      </c>
      <c r="AD741" s="5"/>
      <c r="AI741">
        <f>VLOOKUP(C741,Koordinaten!$A:$C,2,FALSE)</f>
        <v>16.372504200000002</v>
      </c>
      <c r="AJ741">
        <f>VLOOKUP(C741,Koordinaten!$A:$C,3,FALSE)</f>
        <v>48.208353700000004</v>
      </c>
      <c r="AK741">
        <f>IF(ISBLANK($D741),VLOOKUP(C741,Koordinaten!$A:$C,2,FALSE),VLOOKUP($D741,Koordinaten!$F:$H,2,FALSE))</f>
        <v>15.1666665</v>
      </c>
      <c r="AL741">
        <f>IF(ISBLANK($D741),VLOOKUP(C741,Koordinaten!$A:$C,3,FALSE),VLOOKUP($D741,Koordinaten!$F:$H,3,FALSE))</f>
        <v>47.250000100000001</v>
      </c>
      <c r="AM741" t="str">
        <f t="shared" si="842"/>
        <v>48,2083537;16,3725042</v>
      </c>
      <c r="AN741" t="str">
        <f t="shared" si="843"/>
        <v>47,2500001;15,1666665</v>
      </c>
      <c r="AO741">
        <f t="shared" si="846"/>
        <v>9999</v>
      </c>
    </row>
    <row r="742" spans="1:43" ht="14" x14ac:dyDescent="0.15">
      <c r="A742" s="5" t="s">
        <v>30</v>
      </c>
      <c r="B742" s="2">
        <v>2008</v>
      </c>
      <c r="C742" s="2" t="s">
        <v>173</v>
      </c>
      <c r="D742" s="2" t="s">
        <v>1263</v>
      </c>
      <c r="E742" s="2">
        <v>1</v>
      </c>
      <c r="F742" s="2"/>
      <c r="G742" s="3" t="s">
        <v>494</v>
      </c>
      <c r="H742" s="3" t="s">
        <v>495</v>
      </c>
      <c r="I742" s="3" t="s">
        <v>36</v>
      </c>
      <c r="J742" s="2" t="str">
        <f t="shared" si="844"/>
        <v>-/-/-/-/-</v>
      </c>
      <c r="K742" s="2" t="str">
        <f t="shared" si="845"/>
        <v>-/-/-/-/-</v>
      </c>
      <c r="L742" s="12"/>
      <c r="M742" s="2">
        <v>2014</v>
      </c>
      <c r="N742" s="2" t="str">
        <f t="shared" si="837"/>
        <v>-/-/-/-</v>
      </c>
      <c r="O742" s="2" t="s">
        <v>436</v>
      </c>
      <c r="P742" s="2" t="s">
        <v>493</v>
      </c>
      <c r="S742" s="6">
        <f t="shared" si="840"/>
        <v>0</v>
      </c>
      <c r="T742" s="7">
        <f t="shared" si="841"/>
        <v>0</v>
      </c>
      <c r="U742" t="s">
        <v>243</v>
      </c>
      <c r="AA742" t="s">
        <v>243</v>
      </c>
      <c r="AD742" s="5"/>
      <c r="AI742">
        <f>VLOOKUP(C742,Koordinaten!$A:$C,2,FALSE)</f>
        <v>16.372504200000002</v>
      </c>
      <c r="AJ742">
        <f>VLOOKUP(C742,Koordinaten!$A:$C,3,FALSE)</f>
        <v>48.208353700000004</v>
      </c>
      <c r="AK742">
        <f>IF(ISBLANK($D742),VLOOKUP(C742,Koordinaten!$A:$C,2,FALSE),VLOOKUP($D742,Koordinaten!$F:$H,2,FALSE))</f>
        <v>16.416666599999999</v>
      </c>
      <c r="AL742">
        <f>IF(ISBLANK($D742),VLOOKUP(C742,Koordinaten!$A:$C,3,FALSE),VLOOKUP($D742,Koordinaten!$F:$H,3,FALSE))</f>
        <v>47.500000100000001</v>
      </c>
      <c r="AM742" t="str">
        <f t="shared" si="842"/>
        <v>48,2083537;16,3725042</v>
      </c>
      <c r="AN742" t="str">
        <f t="shared" si="843"/>
        <v>47,5000001;16,4166666</v>
      </c>
      <c r="AO742">
        <f t="shared" si="846"/>
        <v>9999</v>
      </c>
    </row>
    <row r="743" spans="1:43" ht="14" x14ac:dyDescent="0.15">
      <c r="A743" s="5" t="s">
        <v>30</v>
      </c>
      <c r="B743" s="2">
        <v>2013</v>
      </c>
      <c r="C743" s="2" t="s">
        <v>22</v>
      </c>
      <c r="D743" s="2" t="s">
        <v>1261</v>
      </c>
      <c r="E743" s="2">
        <v>1</v>
      </c>
      <c r="F743" s="2"/>
      <c r="G743" s="3" t="s">
        <v>437</v>
      </c>
      <c r="H743" s="3" t="s">
        <v>496</v>
      </c>
      <c r="J743" s="2" t="str">
        <f t="shared" si="844"/>
        <v>-/-/-/-/-</v>
      </c>
      <c r="K743" s="2" t="str">
        <f t="shared" si="845"/>
        <v>-/-/-/-/-</v>
      </c>
      <c r="L743" s="12"/>
      <c r="M743" s="2">
        <v>2014</v>
      </c>
      <c r="N743" s="2" t="str">
        <f t="shared" ref="N743:N806" si="847">CONCATENATE(IF(ISBLANK(U743),"-",U743),"/",IF(ISBLANK(X743),"-",X743),"/",IF(ISBLANK(AA743),"-",AA743),"/",IF(ISBLANK(AD743),"-",AD743))</f>
        <v>-/-/-/-</v>
      </c>
      <c r="O743" s="2" t="s">
        <v>436</v>
      </c>
      <c r="P743" s="2" t="s">
        <v>493</v>
      </c>
      <c r="S743" s="6">
        <f t="shared" si="840"/>
        <v>0</v>
      </c>
      <c r="T743" s="7">
        <f t="shared" si="841"/>
        <v>0</v>
      </c>
      <c r="U743" t="s">
        <v>243</v>
      </c>
      <c r="AA743" t="s">
        <v>243</v>
      </c>
      <c r="AD743" s="2"/>
      <c r="AI743">
        <f>VLOOKUP(C743,Koordinaten!$A:$C,2,FALSE)</f>
        <v>12.4853384</v>
      </c>
      <c r="AJ743">
        <f>VLOOKUP(C743,Koordinaten!$A:$C,3,FALSE)</f>
        <v>41.894801999999999</v>
      </c>
      <c r="AK743">
        <f>IF(ISBLANK($D743),VLOOKUP(C743,Koordinaten!$A:$C,2,FALSE),VLOOKUP($D743,Koordinaten!$F:$H,2,FALSE))</f>
        <v>10.9924122</v>
      </c>
      <c r="AL743">
        <f>IF(ISBLANK($D743),VLOOKUP(C743,Koordinaten!$A:$C,3,FALSE),VLOOKUP($D743,Koordinaten!$F:$H,3,FALSE))</f>
        <v>45.438495799999998</v>
      </c>
      <c r="AM743" t="str">
        <f t="shared" si="842"/>
        <v>41,894802;12,4853384</v>
      </c>
      <c r="AN743" t="str">
        <f t="shared" si="843"/>
        <v>45,4384958;10,9924122</v>
      </c>
      <c r="AO743">
        <f t="shared" si="846"/>
        <v>9999</v>
      </c>
    </row>
    <row r="744" spans="1:43" ht="14" x14ac:dyDescent="0.15">
      <c r="A744" s="5" t="s">
        <v>30</v>
      </c>
      <c r="B744" s="2">
        <v>2012</v>
      </c>
      <c r="C744" s="2" t="s">
        <v>22</v>
      </c>
      <c r="D744" s="2" t="s">
        <v>1259</v>
      </c>
      <c r="E744" s="2">
        <v>1</v>
      </c>
      <c r="F744" s="2"/>
      <c r="G744" s="3" t="s">
        <v>497</v>
      </c>
      <c r="H744" s="3" t="s">
        <v>36</v>
      </c>
      <c r="I744" s="3" t="s">
        <v>36</v>
      </c>
      <c r="J744" s="2" t="str">
        <f t="shared" si="844"/>
        <v>-/-/-/-/-</v>
      </c>
      <c r="K744" s="2" t="str">
        <f t="shared" si="845"/>
        <v>-/-/-/-/-</v>
      </c>
      <c r="L744" s="12"/>
      <c r="M744" s="2">
        <v>2014</v>
      </c>
      <c r="N744" s="2" t="str">
        <f t="shared" si="847"/>
        <v>-/-/-/-</v>
      </c>
      <c r="O744" s="2" t="s">
        <v>436</v>
      </c>
      <c r="P744" s="2" t="s">
        <v>493</v>
      </c>
      <c r="S744" s="6">
        <f t="shared" si="840"/>
        <v>0</v>
      </c>
      <c r="T744" s="7">
        <f t="shared" si="841"/>
        <v>0</v>
      </c>
      <c r="U744" t="s">
        <v>243</v>
      </c>
      <c r="AA744" t="s">
        <v>243</v>
      </c>
      <c r="AD744" s="2"/>
      <c r="AI744">
        <f>VLOOKUP(C744,Koordinaten!$A:$C,2,FALSE)</f>
        <v>12.4853384</v>
      </c>
      <c r="AJ744">
        <f>VLOOKUP(C744,Koordinaten!$A:$C,3,FALSE)</f>
        <v>41.894801999999999</v>
      </c>
      <c r="AK744">
        <f>IF(ISBLANK($D744),VLOOKUP(C744,Koordinaten!$A:$C,2,FALSE),VLOOKUP($D744,Koordinaten!$F:$H,2,FALSE))</f>
        <v>11.125760100000001</v>
      </c>
      <c r="AL744">
        <f>IF(ISBLANK($D744),VLOOKUP(C744,Koordinaten!$A:$C,3,FALSE),VLOOKUP($D744,Koordinaten!$F:$H,3,FALSE))</f>
        <v>46.066422799999998</v>
      </c>
      <c r="AM744" t="str">
        <f t="shared" si="842"/>
        <v>41,894802;12,4853384</v>
      </c>
      <c r="AN744" t="str">
        <f t="shared" si="843"/>
        <v>46,0664228;11,1257601</v>
      </c>
      <c r="AO744">
        <f t="shared" si="846"/>
        <v>9999</v>
      </c>
    </row>
    <row r="745" spans="1:43" ht="14" x14ac:dyDescent="0.15">
      <c r="A745" s="5" t="s">
        <v>30</v>
      </c>
      <c r="B745" s="2">
        <v>2013</v>
      </c>
      <c r="C745" s="2" t="s">
        <v>173</v>
      </c>
      <c r="D745" s="2" t="s">
        <v>1265</v>
      </c>
      <c r="E745" s="2">
        <v>1</v>
      </c>
      <c r="F745" s="2"/>
      <c r="G745" s="3" t="s">
        <v>498</v>
      </c>
      <c r="H745" s="3" t="s">
        <v>499</v>
      </c>
      <c r="I745" s="3" t="s">
        <v>312</v>
      </c>
      <c r="J745" s="2" t="str">
        <f t="shared" si="844"/>
        <v>-/-/-/-/-</v>
      </c>
      <c r="K745" s="2" t="str">
        <f t="shared" si="845"/>
        <v>-/-/-/-/-</v>
      </c>
      <c r="L745" s="12"/>
      <c r="M745" s="2">
        <v>2014</v>
      </c>
      <c r="N745" s="2" t="str">
        <f t="shared" si="847"/>
        <v>-/-/-/-</v>
      </c>
      <c r="O745" s="2" t="s">
        <v>436</v>
      </c>
      <c r="P745" s="2" t="s">
        <v>493</v>
      </c>
      <c r="S745" s="6">
        <f t="shared" si="840"/>
        <v>0</v>
      </c>
      <c r="T745" s="7">
        <f t="shared" si="841"/>
        <v>0</v>
      </c>
      <c r="U745" t="s">
        <v>243</v>
      </c>
      <c r="AA745" t="s">
        <v>243</v>
      </c>
      <c r="AD745" s="2"/>
      <c r="AI745">
        <f>VLOOKUP(C745,Koordinaten!$A:$C,2,FALSE)</f>
        <v>16.372504200000002</v>
      </c>
      <c r="AJ745">
        <f>VLOOKUP(C745,Koordinaten!$A:$C,3,FALSE)</f>
        <v>48.208353700000004</v>
      </c>
      <c r="AK745">
        <f>IF(ISBLANK($D745),VLOOKUP(C745,Koordinaten!$A:$C,2,FALSE),VLOOKUP($D745,Koordinaten!$F:$H,2,FALSE))</f>
        <v>16.081600000000002</v>
      </c>
      <c r="AL745">
        <f>IF(ISBLANK($D745),VLOOKUP(C745,Koordinaten!$A:$C,3,FALSE),VLOOKUP($D745,Koordinaten!$F:$H,3,FALSE))</f>
        <v>47.722099999999998</v>
      </c>
      <c r="AM745" t="str">
        <f t="shared" si="842"/>
        <v>48,2083537;16,3725042</v>
      </c>
      <c r="AN745" t="str">
        <f t="shared" si="843"/>
        <v>47,7221;16,0816</v>
      </c>
      <c r="AO745">
        <f t="shared" si="846"/>
        <v>9999</v>
      </c>
    </row>
    <row r="746" spans="1:43" ht="14" x14ac:dyDescent="0.15">
      <c r="A746" s="5" t="s">
        <v>30</v>
      </c>
      <c r="B746" s="2">
        <v>2013</v>
      </c>
      <c r="C746" s="2" t="s">
        <v>173</v>
      </c>
      <c r="D746" s="2" t="s">
        <v>1264</v>
      </c>
      <c r="E746" s="2">
        <v>1</v>
      </c>
      <c r="F746" s="2"/>
      <c r="G746" s="3" t="s">
        <v>500</v>
      </c>
      <c r="H746" s="3" t="s">
        <v>501</v>
      </c>
      <c r="I746" s="3" t="s">
        <v>312</v>
      </c>
      <c r="J746" s="2" t="str">
        <f t="shared" si="844"/>
        <v>-/-/-/-/-</v>
      </c>
      <c r="K746" s="2" t="str">
        <f t="shared" si="845"/>
        <v>-/-/-/-/-</v>
      </c>
      <c r="L746" s="12"/>
      <c r="M746" s="2">
        <v>2014</v>
      </c>
      <c r="N746" s="2" t="str">
        <f t="shared" si="847"/>
        <v>-/-/-/-</v>
      </c>
      <c r="O746" s="2" t="s">
        <v>436</v>
      </c>
      <c r="P746" s="2" t="s">
        <v>493</v>
      </c>
      <c r="S746" s="6">
        <f t="shared" si="840"/>
        <v>0</v>
      </c>
      <c r="T746" s="7">
        <f t="shared" si="841"/>
        <v>0</v>
      </c>
      <c r="U746" t="s">
        <v>243</v>
      </c>
      <c r="X746" t="s">
        <v>243</v>
      </c>
      <c r="Z746" t="s">
        <v>243</v>
      </c>
      <c r="AA746" t="s">
        <v>243</v>
      </c>
      <c r="AD746" s="2"/>
      <c r="AI746">
        <f>VLOOKUP(C746,Koordinaten!$A:$C,2,FALSE)</f>
        <v>16.372504200000002</v>
      </c>
      <c r="AJ746">
        <f>VLOOKUP(C746,Koordinaten!$A:$C,3,FALSE)</f>
        <v>48.208353700000004</v>
      </c>
      <c r="AK746">
        <f>IF(ISBLANK($D746),VLOOKUP(C746,Koordinaten!$A:$C,2,FALSE),VLOOKUP($D746,Koordinaten!$F:$H,2,FALSE))</f>
        <v>15.1666665</v>
      </c>
      <c r="AL746">
        <f>IF(ISBLANK($D746),VLOOKUP(C746,Koordinaten!$A:$C,3,FALSE),VLOOKUP($D746,Koordinaten!$F:$H,3,FALSE))</f>
        <v>47.250000100000001</v>
      </c>
      <c r="AM746" t="str">
        <f t="shared" si="842"/>
        <v>48,2083537;16,3725042</v>
      </c>
      <c r="AN746" t="str">
        <f t="shared" si="843"/>
        <v>47,2500001;15,1666665</v>
      </c>
      <c r="AO746">
        <f t="shared" si="846"/>
        <v>9999</v>
      </c>
    </row>
    <row r="747" spans="1:43" ht="14" x14ac:dyDescent="0.15">
      <c r="A747" s="5" t="s">
        <v>30</v>
      </c>
      <c r="B747" s="2">
        <v>2011</v>
      </c>
      <c r="C747" s="2" t="s">
        <v>173</v>
      </c>
      <c r="D747" s="2" t="s">
        <v>1265</v>
      </c>
      <c r="E747" s="2">
        <v>1</v>
      </c>
      <c r="F747" s="2"/>
      <c r="G747" s="3" t="s">
        <v>502</v>
      </c>
      <c r="H747" s="3" t="s">
        <v>503</v>
      </c>
      <c r="I747" s="3" t="s">
        <v>169</v>
      </c>
      <c r="J747" s="2" t="str">
        <f t="shared" si="844"/>
        <v>-/-/-/-/-</v>
      </c>
      <c r="K747" s="2" t="str">
        <f t="shared" si="845"/>
        <v>-/-/-/-/-</v>
      </c>
      <c r="L747" s="12"/>
      <c r="M747" s="2">
        <v>2014</v>
      </c>
      <c r="N747" s="2" t="str">
        <f t="shared" si="847"/>
        <v>-/-/-/-</v>
      </c>
      <c r="O747" s="2" t="s">
        <v>504</v>
      </c>
      <c r="P747" s="2" t="s">
        <v>493</v>
      </c>
      <c r="S747" s="6">
        <f t="shared" si="840"/>
        <v>0</v>
      </c>
      <c r="T747" s="7">
        <f t="shared" si="841"/>
        <v>0</v>
      </c>
      <c r="U747" t="s">
        <v>243</v>
      </c>
      <c r="AA747" t="s">
        <v>243</v>
      </c>
      <c r="AD747" s="2"/>
      <c r="AI747">
        <f>VLOOKUP(C747,Koordinaten!$A:$C,2,FALSE)</f>
        <v>16.372504200000002</v>
      </c>
      <c r="AJ747">
        <f>VLOOKUP(C747,Koordinaten!$A:$C,3,FALSE)</f>
        <v>48.208353700000004</v>
      </c>
      <c r="AK747">
        <f>IF(ISBLANK($D747),VLOOKUP(C747,Koordinaten!$A:$C,2,FALSE),VLOOKUP($D747,Koordinaten!$F:$H,2,FALSE))</f>
        <v>16.081600000000002</v>
      </c>
      <c r="AL747">
        <f>IF(ISBLANK($D747),VLOOKUP(C747,Koordinaten!$A:$C,3,FALSE),VLOOKUP($D747,Koordinaten!$F:$H,3,FALSE))</f>
        <v>47.722099999999998</v>
      </c>
      <c r="AM747" t="str">
        <f t="shared" si="842"/>
        <v>48,2083537;16,3725042</v>
      </c>
      <c r="AN747" t="str">
        <f t="shared" si="843"/>
        <v>47,7221;16,0816</v>
      </c>
      <c r="AO747">
        <f t="shared" si="846"/>
        <v>9999</v>
      </c>
    </row>
    <row r="748" spans="1:43" ht="14" x14ac:dyDescent="0.15">
      <c r="A748" s="5" t="s">
        <v>30</v>
      </c>
      <c r="B748" s="2">
        <v>2012</v>
      </c>
      <c r="C748" s="2" t="s">
        <v>173</v>
      </c>
      <c r="D748" s="2" t="s">
        <v>1265</v>
      </c>
      <c r="E748" s="2">
        <v>1</v>
      </c>
      <c r="F748" s="2"/>
      <c r="G748" s="3" t="s">
        <v>505</v>
      </c>
      <c r="H748" s="3" t="s">
        <v>169</v>
      </c>
      <c r="I748" s="3" t="s">
        <v>169</v>
      </c>
      <c r="J748" s="2" t="str">
        <f t="shared" si="844"/>
        <v>-/-/-/-/-</v>
      </c>
      <c r="K748" s="2" t="str">
        <f t="shared" si="845"/>
        <v>-/-/-/-/-</v>
      </c>
      <c r="L748" s="12"/>
      <c r="M748" s="2">
        <v>2014</v>
      </c>
      <c r="N748" s="2" t="str">
        <f t="shared" si="847"/>
        <v>-/-/-/-</v>
      </c>
      <c r="O748" s="2" t="s">
        <v>504</v>
      </c>
      <c r="P748" s="2" t="s">
        <v>493</v>
      </c>
      <c r="S748" s="6">
        <f t="shared" si="840"/>
        <v>0</v>
      </c>
      <c r="T748" s="7">
        <f t="shared" si="841"/>
        <v>0</v>
      </c>
      <c r="U748" t="s">
        <v>243</v>
      </c>
      <c r="AA748" t="s">
        <v>243</v>
      </c>
      <c r="AD748" s="2"/>
      <c r="AI748">
        <f>VLOOKUP(C748,Koordinaten!$A:$C,2,FALSE)</f>
        <v>16.372504200000002</v>
      </c>
      <c r="AJ748">
        <f>VLOOKUP(C748,Koordinaten!$A:$C,3,FALSE)</f>
        <v>48.208353700000004</v>
      </c>
      <c r="AK748">
        <f>IF(ISBLANK($D748),VLOOKUP(C748,Koordinaten!$A:$C,2,FALSE),VLOOKUP($D748,Koordinaten!$F:$H,2,FALSE))</f>
        <v>16.081600000000002</v>
      </c>
      <c r="AL748">
        <f>IF(ISBLANK($D748),VLOOKUP(C748,Koordinaten!$A:$C,3,FALSE),VLOOKUP($D748,Koordinaten!$F:$H,3,FALSE))</f>
        <v>47.722099999999998</v>
      </c>
      <c r="AM748" t="str">
        <f t="shared" si="842"/>
        <v>48,2083537;16,3725042</v>
      </c>
      <c r="AN748" t="str">
        <f t="shared" si="843"/>
        <v>47,7221;16,0816</v>
      </c>
      <c r="AO748">
        <f t="shared" si="846"/>
        <v>9999</v>
      </c>
    </row>
    <row r="749" spans="1:43" ht="14" x14ac:dyDescent="0.15">
      <c r="A749" s="5" t="s">
        <v>30</v>
      </c>
      <c r="B749" s="2">
        <v>2012</v>
      </c>
      <c r="C749" s="2" t="s">
        <v>22</v>
      </c>
      <c r="D749" s="2"/>
      <c r="E749" s="2">
        <v>1</v>
      </c>
      <c r="F749" s="2"/>
      <c r="G749" s="3" t="s">
        <v>506</v>
      </c>
      <c r="H749" s="3" t="s">
        <v>507</v>
      </c>
      <c r="I749" s="3" t="s">
        <v>397</v>
      </c>
      <c r="J749" s="2" t="str">
        <f t="shared" si="844"/>
        <v>-/2014/-/-/-</v>
      </c>
      <c r="K749" s="2" t="str">
        <f t="shared" si="845"/>
        <v>-/2014/-/-/-</v>
      </c>
      <c r="L749" s="12"/>
      <c r="M749" s="2">
        <v>2014</v>
      </c>
      <c r="N749" s="2" t="str">
        <f t="shared" si="847"/>
        <v>-/83/-/-</v>
      </c>
      <c r="O749" s="2" t="s">
        <v>504</v>
      </c>
      <c r="P749" s="2" t="s">
        <v>493</v>
      </c>
      <c r="S749" s="6">
        <f t="shared" si="840"/>
        <v>0</v>
      </c>
      <c r="T749" s="7">
        <f t="shared" si="841"/>
        <v>0</v>
      </c>
      <c r="U749" t="s">
        <v>243</v>
      </c>
      <c r="X749">
        <v>83</v>
      </c>
      <c r="Y749">
        <v>2014</v>
      </c>
      <c r="Z749">
        <v>2014</v>
      </c>
      <c r="AA749" t="s">
        <v>243</v>
      </c>
      <c r="AD749" s="5"/>
      <c r="AI749">
        <f>VLOOKUP(C749,Koordinaten!$A:$C,2,FALSE)</f>
        <v>12.4853384</v>
      </c>
      <c r="AJ749">
        <f>VLOOKUP(C749,Koordinaten!$A:$C,3,FALSE)</f>
        <v>41.894801999999999</v>
      </c>
      <c r="AK749">
        <f>IF(ISBLANK($D749),VLOOKUP(C749,Koordinaten!$A:$C,2,FALSE),VLOOKUP($D749,Koordinaten!$F:$H,2,FALSE))</f>
        <v>12.4853384</v>
      </c>
      <c r="AL749">
        <f>IF(ISBLANK($D749),VLOOKUP(C749,Koordinaten!$A:$C,3,FALSE),VLOOKUP($D749,Koordinaten!$F:$H,3,FALSE))</f>
        <v>41.894801999999999</v>
      </c>
      <c r="AM749" t="str">
        <f t="shared" si="842"/>
        <v>41,894802;12,4853384</v>
      </c>
      <c r="AN749" t="str">
        <f t="shared" si="843"/>
        <v>41,894802;12,4853384</v>
      </c>
      <c r="AO749">
        <f t="shared" si="846"/>
        <v>2014</v>
      </c>
    </row>
    <row r="750" spans="1:43" ht="14" x14ac:dyDescent="0.15">
      <c r="A750" s="5" t="s">
        <v>42</v>
      </c>
      <c r="B750" s="2">
        <v>2009</v>
      </c>
      <c r="C750" s="2" t="s">
        <v>22</v>
      </c>
      <c r="D750" s="2" t="s">
        <v>1258</v>
      </c>
      <c r="E750" s="2">
        <v>3</v>
      </c>
      <c r="F750" s="2"/>
      <c r="G750" s="2" t="s">
        <v>1061</v>
      </c>
      <c r="H750" s="73" t="s">
        <v>74</v>
      </c>
      <c r="I750" s="3" t="s">
        <v>20</v>
      </c>
      <c r="J750" s="2" t="str">
        <f t="shared" si="844"/>
        <v>-/-/-/-/-</v>
      </c>
      <c r="K750" s="2" t="str">
        <f t="shared" si="845"/>
        <v>-/-/-/-/-</v>
      </c>
      <c r="L750" s="12"/>
      <c r="M750" s="2">
        <v>2013</v>
      </c>
      <c r="N750" s="2" t="str">
        <f t="shared" si="847"/>
        <v>-/-/-/-</v>
      </c>
      <c r="O750" s="2" t="s">
        <v>1061</v>
      </c>
      <c r="P750" s="2" t="s">
        <v>508</v>
      </c>
      <c r="S750" s="6">
        <f t="shared" si="840"/>
        <v>0</v>
      </c>
      <c r="T750" s="7">
        <f t="shared" si="841"/>
        <v>0</v>
      </c>
      <c r="U750" t="s">
        <v>243</v>
      </c>
      <c r="X750" t="s">
        <v>243</v>
      </c>
      <c r="AA750" t="s">
        <v>243</v>
      </c>
      <c r="AD750" s="2"/>
      <c r="AI750">
        <f>VLOOKUP(C750,Koordinaten!$A:$C,2,FALSE)</f>
        <v>12.4853384</v>
      </c>
      <c r="AJ750">
        <f>VLOOKUP(C750,Koordinaten!$A:$C,3,FALSE)</f>
        <v>41.894801999999999</v>
      </c>
      <c r="AK750">
        <f>IF(ISBLANK($D750),VLOOKUP(C750,Koordinaten!$A:$C,2,FALSE),VLOOKUP($D750,Koordinaten!$F:$H,2,FALSE))</f>
        <v>11.354780099999999</v>
      </c>
      <c r="AL750">
        <f>IF(ISBLANK($D750),VLOOKUP(C750,Koordinaten!$A:$C,3,FALSE),VLOOKUP($D750,Koordinaten!$F:$H,3,FALSE))</f>
        <v>46.498112499999998</v>
      </c>
      <c r="AM750" t="str">
        <f t="shared" si="842"/>
        <v>41,894802;12,4853384</v>
      </c>
      <c r="AN750" t="str">
        <f t="shared" si="843"/>
        <v>46,4981125;11,3547801</v>
      </c>
      <c r="AO750">
        <f t="shared" si="846"/>
        <v>9999</v>
      </c>
    </row>
    <row r="751" spans="1:43" ht="14" x14ac:dyDescent="0.15">
      <c r="A751" s="2" t="s">
        <v>30</v>
      </c>
      <c r="B751" s="2">
        <v>2011</v>
      </c>
      <c r="C751" s="2" t="s">
        <v>22</v>
      </c>
      <c r="D751" s="2" t="s">
        <v>1258</v>
      </c>
      <c r="E751" s="2">
        <v>3</v>
      </c>
      <c r="F751" s="2"/>
      <c r="G751" s="2" t="s">
        <v>1061</v>
      </c>
      <c r="H751" s="73" t="s">
        <v>172</v>
      </c>
      <c r="I751" s="3" t="s">
        <v>58</v>
      </c>
      <c r="J751" s="2" t="str">
        <f t="shared" si="844"/>
        <v>-/-/2015/2013/-</v>
      </c>
      <c r="K751" s="2" t="str">
        <f t="shared" si="845"/>
        <v>-/-/2021/2015/-</v>
      </c>
      <c r="L751" s="12"/>
      <c r="M751" s="2">
        <v>2013</v>
      </c>
      <c r="N751" s="2" t="str">
        <f t="shared" si="847"/>
        <v>-/-/92/CT89</v>
      </c>
      <c r="O751" s="2" t="s">
        <v>63</v>
      </c>
      <c r="P751" s="2" t="s">
        <v>508</v>
      </c>
      <c r="S751" s="6">
        <f t="shared" si="840"/>
        <v>0</v>
      </c>
      <c r="T751" s="7">
        <f t="shared" si="841"/>
        <v>0</v>
      </c>
      <c r="U751" t="s">
        <v>243</v>
      </c>
      <c r="X751" t="s">
        <v>243</v>
      </c>
      <c r="AA751">
        <v>92</v>
      </c>
      <c r="AB751">
        <v>2015</v>
      </c>
      <c r="AC751">
        <v>2021</v>
      </c>
      <c r="AD751" s="5" t="s">
        <v>1011</v>
      </c>
      <c r="AE751">
        <v>2013</v>
      </c>
      <c r="AF751">
        <v>2015</v>
      </c>
      <c r="AI751">
        <f>VLOOKUP(C751,Koordinaten!$A:$C,2,FALSE)</f>
        <v>12.4853384</v>
      </c>
      <c r="AJ751">
        <f>VLOOKUP(C751,Koordinaten!$A:$C,3,FALSE)</f>
        <v>41.894801999999999</v>
      </c>
      <c r="AK751">
        <f>IF(ISBLANK($D751),VLOOKUP(C751,Koordinaten!$A:$C,2,FALSE),VLOOKUP($D751,Koordinaten!$F:$H,2,FALSE))</f>
        <v>11.354780099999999</v>
      </c>
      <c r="AL751">
        <f>IF(ISBLANK($D751),VLOOKUP(C751,Koordinaten!$A:$C,3,FALSE),VLOOKUP($D751,Koordinaten!$F:$H,3,FALSE))</f>
        <v>46.498112499999998</v>
      </c>
      <c r="AM751" t="str">
        <f t="shared" si="842"/>
        <v>41,894802;12,4853384</v>
      </c>
      <c r="AN751" t="str">
        <f t="shared" si="843"/>
        <v>46,4981125;11,3547801</v>
      </c>
      <c r="AO751">
        <f t="shared" si="846"/>
        <v>2015</v>
      </c>
    </row>
    <row r="752" spans="1:43" x14ac:dyDescent="0.15">
      <c r="A752" s="2" t="s">
        <v>37</v>
      </c>
      <c r="B752" s="22">
        <v>2010</v>
      </c>
      <c r="C752" s="2" t="s">
        <v>22</v>
      </c>
      <c r="D752" s="2" t="s">
        <v>1258</v>
      </c>
      <c r="E752" s="2">
        <v>1</v>
      </c>
      <c r="F752" s="2">
        <v>1</v>
      </c>
      <c r="G752" s="73" t="s">
        <v>75</v>
      </c>
      <c r="H752" s="73" t="s">
        <v>509</v>
      </c>
      <c r="I752" s="3" t="s">
        <v>65</v>
      </c>
      <c r="J752" s="2" t="str">
        <f t="shared" si="844"/>
        <v>-/-/-/2010/-</v>
      </c>
      <c r="K752" s="2" t="str">
        <f t="shared" si="845"/>
        <v>-/-/-/2020/-</v>
      </c>
      <c r="L752" s="12"/>
      <c r="M752" s="2">
        <v>2013</v>
      </c>
      <c r="N752" s="2" t="str">
        <f t="shared" si="847"/>
        <v>-/-/-/CT</v>
      </c>
      <c r="O752" s="2" t="s">
        <v>75</v>
      </c>
      <c r="P752" s="2" t="s">
        <v>508</v>
      </c>
      <c r="S752" s="6">
        <f t="shared" si="840"/>
        <v>0</v>
      </c>
      <c r="T752" s="7">
        <f t="shared" si="841"/>
        <v>0</v>
      </c>
      <c r="U752" t="s">
        <v>243</v>
      </c>
      <c r="X752" t="s">
        <v>243</v>
      </c>
      <c r="AA752" t="s">
        <v>243</v>
      </c>
      <c r="AD752" s="2" t="s">
        <v>1209</v>
      </c>
      <c r="AE752">
        <v>2010</v>
      </c>
      <c r="AF752">
        <v>2020</v>
      </c>
      <c r="AI752">
        <f>VLOOKUP(C752,Koordinaten!$A:$C,2,FALSE)</f>
        <v>12.4853384</v>
      </c>
      <c r="AJ752">
        <f>VLOOKUP(C752,Koordinaten!$A:$C,3,FALSE)</f>
        <v>41.894801999999999</v>
      </c>
      <c r="AK752">
        <f>IF(ISBLANK($D752),VLOOKUP(C752,Koordinaten!$A:$C,2,FALSE),VLOOKUP($D752,Koordinaten!$F:$H,2,FALSE))</f>
        <v>11.354780099999999</v>
      </c>
      <c r="AL752">
        <f>IF(ISBLANK($D752),VLOOKUP(C752,Koordinaten!$A:$C,3,FALSE),VLOOKUP($D752,Koordinaten!$F:$H,3,FALSE))</f>
        <v>46.498112499999998</v>
      </c>
      <c r="AM752" t="str">
        <f t="shared" si="842"/>
        <v>41,894802;12,4853384</v>
      </c>
      <c r="AN752" t="str">
        <f t="shared" si="843"/>
        <v>46,4981125;11,3547801</v>
      </c>
      <c r="AO752">
        <f t="shared" si="846"/>
        <v>2020</v>
      </c>
      <c r="AP752" s="50">
        <v>44107</v>
      </c>
      <c r="AQ752" t="s">
        <v>1437</v>
      </c>
    </row>
    <row r="753" spans="1:43" ht="14" x14ac:dyDescent="0.15">
      <c r="A753" s="5" t="s">
        <v>30</v>
      </c>
      <c r="B753" s="2">
        <v>2012</v>
      </c>
      <c r="C753" s="2" t="s">
        <v>22</v>
      </c>
      <c r="D753" s="2" t="s">
        <v>1258</v>
      </c>
      <c r="E753" s="2">
        <v>3</v>
      </c>
      <c r="F753" s="2"/>
      <c r="G753" s="73" t="s">
        <v>75</v>
      </c>
      <c r="H753" s="73" t="s">
        <v>81</v>
      </c>
      <c r="I753" s="3" t="s">
        <v>41</v>
      </c>
      <c r="J753" s="2" t="str">
        <f t="shared" si="844"/>
        <v>2014/2014/-/-/-</v>
      </c>
      <c r="K753" s="2" t="str">
        <f t="shared" si="845"/>
        <v>2019/2017/-/-/-</v>
      </c>
      <c r="L753" s="12"/>
      <c r="M753" s="2">
        <v>2013</v>
      </c>
      <c r="N753" s="2" t="str">
        <f t="shared" si="847"/>
        <v>90/88/-/-</v>
      </c>
      <c r="O753" s="2" t="s">
        <v>75</v>
      </c>
      <c r="P753" s="2" t="s">
        <v>508</v>
      </c>
      <c r="S753" s="6">
        <f t="shared" si="840"/>
        <v>0</v>
      </c>
      <c r="T753" s="7">
        <f t="shared" si="841"/>
        <v>0</v>
      </c>
      <c r="U753">
        <v>90</v>
      </c>
      <c r="V753">
        <v>2014</v>
      </c>
      <c r="W753">
        <v>2019</v>
      </c>
      <c r="X753">
        <v>88</v>
      </c>
      <c r="Y753">
        <v>2014</v>
      </c>
      <c r="Z753">
        <v>2017</v>
      </c>
      <c r="AA753" t="s">
        <v>243</v>
      </c>
      <c r="AD753" s="5"/>
      <c r="AI753">
        <f>VLOOKUP(C753,Koordinaten!$A:$C,2,FALSE)</f>
        <v>12.4853384</v>
      </c>
      <c r="AJ753">
        <f>VLOOKUP(C753,Koordinaten!$A:$C,3,FALSE)</f>
        <v>41.894801999999999</v>
      </c>
      <c r="AK753">
        <f>IF(ISBLANK($D753),VLOOKUP(C753,Koordinaten!$A:$C,2,FALSE),VLOOKUP($D753,Koordinaten!$F:$H,2,FALSE))</f>
        <v>11.354780099999999</v>
      </c>
      <c r="AL753">
        <f>IF(ISBLANK($D753),VLOOKUP(C753,Koordinaten!$A:$C,3,FALSE),VLOOKUP($D753,Koordinaten!$F:$H,3,FALSE))</f>
        <v>46.498112499999998</v>
      </c>
      <c r="AM753" t="str">
        <f t="shared" si="842"/>
        <v>41,894802;12,4853384</v>
      </c>
      <c r="AN753" t="str">
        <f t="shared" si="843"/>
        <v>46,4981125;11,3547801</v>
      </c>
      <c r="AO753">
        <f t="shared" si="846"/>
        <v>2017</v>
      </c>
    </row>
    <row r="754" spans="1:43" ht="14" x14ac:dyDescent="0.15">
      <c r="A754" s="5" t="s">
        <v>30</v>
      </c>
      <c r="B754" s="2">
        <v>2012</v>
      </c>
      <c r="C754" s="2" t="s">
        <v>22</v>
      </c>
      <c r="D754" s="2" t="s">
        <v>1258</v>
      </c>
      <c r="E754" s="2">
        <v>3</v>
      </c>
      <c r="F754" s="2"/>
      <c r="G754" s="73" t="s">
        <v>75</v>
      </c>
      <c r="H754" s="73" t="s">
        <v>80</v>
      </c>
      <c r="I754" s="3" t="s">
        <v>36</v>
      </c>
      <c r="J754" s="2" t="str">
        <f t="shared" si="844"/>
        <v>2014/2014/-/-/-</v>
      </c>
      <c r="K754" s="2" t="str">
        <f t="shared" si="845"/>
        <v>2015/2018/-/-/-</v>
      </c>
      <c r="L754" s="12"/>
      <c r="M754" s="2">
        <v>2013</v>
      </c>
      <c r="N754" s="2" t="str">
        <f t="shared" si="847"/>
        <v>87/89/-/-</v>
      </c>
      <c r="O754" s="2" t="s">
        <v>75</v>
      </c>
      <c r="P754" s="2" t="s">
        <v>508</v>
      </c>
      <c r="S754" s="6">
        <f t="shared" si="840"/>
        <v>0</v>
      </c>
      <c r="T754" s="7">
        <f t="shared" si="841"/>
        <v>0</v>
      </c>
      <c r="U754">
        <v>87</v>
      </c>
      <c r="V754">
        <v>2014</v>
      </c>
      <c r="W754">
        <v>2015</v>
      </c>
      <c r="X754">
        <v>89</v>
      </c>
      <c r="Y754">
        <v>2014</v>
      </c>
      <c r="Z754">
        <v>2018</v>
      </c>
      <c r="AA754" t="s">
        <v>243</v>
      </c>
      <c r="AD754" s="5"/>
      <c r="AI754">
        <f>VLOOKUP(C754,Koordinaten!$A:$C,2,FALSE)</f>
        <v>12.4853384</v>
      </c>
      <c r="AJ754">
        <f>VLOOKUP(C754,Koordinaten!$A:$C,3,FALSE)</f>
        <v>41.894801999999999</v>
      </c>
      <c r="AK754">
        <f>IF(ISBLANK($D754),VLOOKUP(C754,Koordinaten!$A:$C,2,FALSE),VLOOKUP($D754,Koordinaten!$F:$H,2,FALSE))</f>
        <v>11.354780099999999</v>
      </c>
      <c r="AL754">
        <f>IF(ISBLANK($D754),VLOOKUP(C754,Koordinaten!$A:$C,3,FALSE),VLOOKUP($D754,Koordinaten!$F:$H,3,FALSE))</f>
        <v>46.498112499999998</v>
      </c>
      <c r="AM754" t="str">
        <f t="shared" si="842"/>
        <v>41,894802;12,4853384</v>
      </c>
      <c r="AN754" t="str">
        <f t="shared" si="843"/>
        <v>46,4981125;11,3547801</v>
      </c>
      <c r="AO754">
        <f t="shared" si="846"/>
        <v>2015</v>
      </c>
    </row>
    <row r="755" spans="1:43" x14ac:dyDescent="0.15">
      <c r="A755" s="2" t="s">
        <v>42</v>
      </c>
      <c r="B755" s="2">
        <v>2011</v>
      </c>
      <c r="C755" s="2" t="s">
        <v>22</v>
      </c>
      <c r="D755" s="2" t="s">
        <v>1258</v>
      </c>
      <c r="E755" s="2">
        <v>3</v>
      </c>
      <c r="F755" s="2"/>
      <c r="G755" s="73" t="s">
        <v>75</v>
      </c>
      <c r="H755" s="73" t="s">
        <v>77</v>
      </c>
      <c r="I755" s="3" t="s">
        <v>20</v>
      </c>
      <c r="J755" s="2" t="str">
        <f t="shared" si="844"/>
        <v>2014/-/-/-/-</v>
      </c>
      <c r="K755" s="2" t="str">
        <f t="shared" si="845"/>
        <v>2018/-/-/-/-</v>
      </c>
      <c r="L755" s="12"/>
      <c r="M755" s="2">
        <v>2013</v>
      </c>
      <c r="N755" s="2" t="str">
        <f t="shared" si="847"/>
        <v>88/-/-/-</v>
      </c>
      <c r="O755" s="2" t="s">
        <v>75</v>
      </c>
      <c r="P755" s="2" t="s">
        <v>508</v>
      </c>
      <c r="S755" s="6">
        <f t="shared" si="840"/>
        <v>0</v>
      </c>
      <c r="T755" s="7">
        <f t="shared" si="841"/>
        <v>0</v>
      </c>
      <c r="U755">
        <v>88</v>
      </c>
      <c r="V755">
        <v>2014</v>
      </c>
      <c r="W755">
        <v>2018</v>
      </c>
      <c r="X755" t="s">
        <v>243</v>
      </c>
      <c r="AA755" t="s">
        <v>243</v>
      </c>
      <c r="AD755" s="5"/>
      <c r="AI755">
        <f>VLOOKUP(C755,Koordinaten!$A:$C,2,FALSE)</f>
        <v>12.4853384</v>
      </c>
      <c r="AJ755">
        <f>VLOOKUP(C755,Koordinaten!$A:$C,3,FALSE)</f>
        <v>41.894801999999999</v>
      </c>
      <c r="AK755">
        <f>IF(ISBLANK($D755),VLOOKUP(C755,Koordinaten!$A:$C,2,FALSE),VLOOKUP($D755,Koordinaten!$F:$H,2,FALSE))</f>
        <v>11.354780099999999</v>
      </c>
      <c r="AL755">
        <f>IF(ISBLANK($D755),VLOOKUP(C755,Koordinaten!$A:$C,3,FALSE),VLOOKUP($D755,Koordinaten!$F:$H,3,FALSE))</f>
        <v>46.498112499999998</v>
      </c>
      <c r="AM755" t="str">
        <f t="shared" si="842"/>
        <v>41,894802;12,4853384</v>
      </c>
      <c r="AN755" t="str">
        <f t="shared" si="843"/>
        <v>46,4981125;11,3547801</v>
      </c>
      <c r="AO755">
        <f t="shared" si="846"/>
        <v>2018</v>
      </c>
    </row>
    <row r="756" spans="1:43" x14ac:dyDescent="0.15">
      <c r="A756" s="2" t="s">
        <v>42</v>
      </c>
      <c r="B756" s="2">
        <v>2011</v>
      </c>
      <c r="C756" s="2" t="s">
        <v>22</v>
      </c>
      <c r="D756" s="2" t="s">
        <v>1258</v>
      </c>
      <c r="E756" s="2">
        <v>3</v>
      </c>
      <c r="F756" s="2"/>
      <c r="G756" s="73" t="s">
        <v>75</v>
      </c>
      <c r="H756" s="73" t="s">
        <v>78</v>
      </c>
      <c r="I756" s="3" t="s">
        <v>51</v>
      </c>
      <c r="J756" s="2" t="str">
        <f t="shared" si="844"/>
        <v>2014/2014/-/-/-</v>
      </c>
      <c r="K756" s="2" t="str">
        <f t="shared" si="845"/>
        <v>2016/2014/-/-/-</v>
      </c>
      <c r="L756" s="12"/>
      <c r="M756" s="2">
        <v>2013</v>
      </c>
      <c r="N756" s="2" t="str">
        <f t="shared" si="847"/>
        <v>88/86/-/-</v>
      </c>
      <c r="O756" s="2" t="s">
        <v>75</v>
      </c>
      <c r="P756" s="2" t="s">
        <v>508</v>
      </c>
      <c r="R756" t="s">
        <v>510</v>
      </c>
      <c r="S756" s="6">
        <f t="shared" si="840"/>
        <v>0</v>
      </c>
      <c r="T756" s="7">
        <f t="shared" si="841"/>
        <v>0</v>
      </c>
      <c r="U756">
        <v>88</v>
      </c>
      <c r="V756">
        <v>2014</v>
      </c>
      <c r="W756">
        <v>2016</v>
      </c>
      <c r="X756">
        <v>86</v>
      </c>
      <c r="Y756">
        <v>2014</v>
      </c>
      <c r="Z756">
        <v>2014</v>
      </c>
      <c r="AA756" t="s">
        <v>243</v>
      </c>
      <c r="AD756" s="5"/>
      <c r="AI756">
        <f>VLOOKUP(C756,Koordinaten!$A:$C,2,FALSE)</f>
        <v>12.4853384</v>
      </c>
      <c r="AJ756">
        <f>VLOOKUP(C756,Koordinaten!$A:$C,3,FALSE)</f>
        <v>41.894801999999999</v>
      </c>
      <c r="AK756">
        <f>IF(ISBLANK($D756),VLOOKUP(C756,Koordinaten!$A:$C,2,FALSE),VLOOKUP($D756,Koordinaten!$F:$H,2,FALSE))</f>
        <v>11.354780099999999</v>
      </c>
      <c r="AL756">
        <f>IF(ISBLANK($D756),VLOOKUP(C756,Koordinaten!$A:$C,3,FALSE),VLOOKUP($D756,Koordinaten!$F:$H,3,FALSE))</f>
        <v>46.498112499999998</v>
      </c>
      <c r="AM756" t="str">
        <f t="shared" si="842"/>
        <v>41,894802;12,4853384</v>
      </c>
      <c r="AN756" t="str">
        <f t="shared" si="843"/>
        <v>46,4981125;11,3547801</v>
      </c>
      <c r="AO756">
        <f t="shared" si="846"/>
        <v>2014</v>
      </c>
    </row>
    <row r="757" spans="1:43" x14ac:dyDescent="0.15">
      <c r="A757" s="2" t="s">
        <v>30</v>
      </c>
      <c r="B757" s="22">
        <v>2012</v>
      </c>
      <c r="C757" s="2" t="s">
        <v>22</v>
      </c>
      <c r="D757" s="2" t="s">
        <v>1258</v>
      </c>
      <c r="E757" s="2">
        <v>6</v>
      </c>
      <c r="F757" s="2"/>
      <c r="G757" s="73" t="s">
        <v>214</v>
      </c>
      <c r="H757" s="73" t="s">
        <v>511</v>
      </c>
      <c r="I757" s="3" t="s">
        <v>58</v>
      </c>
      <c r="J757" s="2" t="str">
        <f t="shared" si="844"/>
        <v>-/2014/-/-/-</v>
      </c>
      <c r="K757" s="2" t="str">
        <f t="shared" si="845"/>
        <v>-/2017/-/-/-</v>
      </c>
      <c r="L757" s="12"/>
      <c r="M757" s="2">
        <v>2013</v>
      </c>
      <c r="N757" s="2" t="str">
        <f t="shared" si="847"/>
        <v>-/89/-/-</v>
      </c>
      <c r="O757" s="2" t="s">
        <v>512</v>
      </c>
      <c r="P757" s="2" t="s">
        <v>508</v>
      </c>
      <c r="S757" s="6">
        <f t="shared" si="840"/>
        <v>0</v>
      </c>
      <c r="T757" s="7">
        <f t="shared" si="841"/>
        <v>0</v>
      </c>
      <c r="U757" s="3" t="s">
        <v>243</v>
      </c>
      <c r="X757">
        <v>89</v>
      </c>
      <c r="Y757">
        <v>2014</v>
      </c>
      <c r="Z757">
        <v>2017</v>
      </c>
      <c r="AA757" t="s">
        <v>243</v>
      </c>
      <c r="AD757" s="5"/>
      <c r="AI757">
        <f>VLOOKUP(C757,Koordinaten!$A:$C,2,FALSE)</f>
        <v>12.4853384</v>
      </c>
      <c r="AJ757">
        <f>VLOOKUP(C757,Koordinaten!$A:$C,3,FALSE)</f>
        <v>41.894801999999999</v>
      </c>
      <c r="AK757">
        <f>IF(ISBLANK($D757),VLOOKUP(C757,Koordinaten!$A:$C,2,FALSE),VLOOKUP($D757,Koordinaten!$F:$H,2,FALSE))</f>
        <v>11.354780099999999</v>
      </c>
      <c r="AL757">
        <f>IF(ISBLANK($D757),VLOOKUP(C757,Koordinaten!$A:$C,3,FALSE),VLOOKUP($D757,Koordinaten!$F:$H,3,FALSE))</f>
        <v>46.498112499999998</v>
      </c>
      <c r="AM757" t="str">
        <f t="shared" si="842"/>
        <v>41,894802;12,4853384</v>
      </c>
      <c r="AN757" t="str">
        <f t="shared" si="843"/>
        <v>46,4981125;11,3547801</v>
      </c>
      <c r="AO757">
        <f t="shared" si="846"/>
        <v>2017</v>
      </c>
    </row>
    <row r="758" spans="1:43" x14ac:dyDescent="0.15">
      <c r="A758" s="2" t="s">
        <v>30</v>
      </c>
      <c r="B758" s="2">
        <v>2011</v>
      </c>
      <c r="C758" s="2" t="s">
        <v>22</v>
      </c>
      <c r="D758" s="2" t="s">
        <v>1258</v>
      </c>
      <c r="E758" s="2">
        <v>3</v>
      </c>
      <c r="F758" s="2"/>
      <c r="G758" s="73" t="s">
        <v>214</v>
      </c>
      <c r="H758" s="73" t="s">
        <v>513</v>
      </c>
      <c r="I758" s="3" t="s">
        <v>36</v>
      </c>
      <c r="J758" s="2" t="str">
        <f t="shared" si="844"/>
        <v>-/2014/-/-/-</v>
      </c>
      <c r="K758" s="2" t="str">
        <f t="shared" si="845"/>
        <v>-/2024/-/-/-</v>
      </c>
      <c r="L758" s="12"/>
      <c r="M758" s="2">
        <v>2013</v>
      </c>
      <c r="N758" s="2" t="str">
        <f t="shared" si="847"/>
        <v>-/90/-/-</v>
      </c>
      <c r="O758" s="2" t="s">
        <v>512</v>
      </c>
      <c r="P758" s="2" t="s">
        <v>508</v>
      </c>
      <c r="S758" s="6">
        <f t="shared" si="840"/>
        <v>0</v>
      </c>
      <c r="T758" s="7">
        <f t="shared" si="841"/>
        <v>0</v>
      </c>
      <c r="U758" s="3" t="s">
        <v>243</v>
      </c>
      <c r="X758">
        <v>90</v>
      </c>
      <c r="Y758">
        <v>2014</v>
      </c>
      <c r="Z758">
        <v>2024</v>
      </c>
      <c r="AA758" t="s">
        <v>243</v>
      </c>
      <c r="AD758" s="5"/>
      <c r="AI758">
        <f>VLOOKUP(C758,Koordinaten!$A:$C,2,FALSE)</f>
        <v>12.4853384</v>
      </c>
      <c r="AJ758">
        <f>VLOOKUP(C758,Koordinaten!$A:$C,3,FALSE)</f>
        <v>41.894801999999999</v>
      </c>
      <c r="AK758">
        <f>IF(ISBLANK($D758),VLOOKUP(C758,Koordinaten!$A:$C,2,FALSE),VLOOKUP($D758,Koordinaten!$F:$H,2,FALSE))</f>
        <v>11.354780099999999</v>
      </c>
      <c r="AL758">
        <f>IF(ISBLANK($D758),VLOOKUP(C758,Koordinaten!$A:$C,3,FALSE),VLOOKUP($D758,Koordinaten!$F:$H,3,FALSE))</f>
        <v>46.498112499999998</v>
      </c>
      <c r="AM758" t="str">
        <f t="shared" si="842"/>
        <v>41,894802;12,4853384</v>
      </c>
      <c r="AN758" t="str">
        <f t="shared" si="843"/>
        <v>46,4981125;11,3547801</v>
      </c>
      <c r="AO758">
        <f t="shared" si="846"/>
        <v>2024</v>
      </c>
    </row>
    <row r="759" spans="1:43" ht="14" x14ac:dyDescent="0.15">
      <c r="A759" s="5" t="s">
        <v>42</v>
      </c>
      <c r="B759" s="2">
        <v>2006</v>
      </c>
      <c r="C759" s="2" t="s">
        <v>22</v>
      </c>
      <c r="D759" s="2" t="s">
        <v>1258</v>
      </c>
      <c r="E759" s="2">
        <v>3</v>
      </c>
      <c r="F759" s="2"/>
      <c r="G759" s="73" t="s">
        <v>214</v>
      </c>
      <c r="H759" s="73" t="s">
        <v>514</v>
      </c>
      <c r="I759" s="3" t="s">
        <v>44</v>
      </c>
      <c r="J759" s="2" t="str">
        <f t="shared" si="844"/>
        <v>-/-/-/-/-</v>
      </c>
      <c r="K759" s="2" t="str">
        <f t="shared" si="845"/>
        <v>-/-/-/-/-</v>
      </c>
      <c r="L759" s="12"/>
      <c r="M759" s="2">
        <v>2013</v>
      </c>
      <c r="N759" s="2" t="str">
        <f t="shared" si="847"/>
        <v>-/-/-/-</v>
      </c>
      <c r="O759" s="2" t="s">
        <v>512</v>
      </c>
      <c r="P759" s="2" t="s">
        <v>508</v>
      </c>
      <c r="S759" s="6">
        <f t="shared" si="840"/>
        <v>0</v>
      </c>
      <c r="T759" s="7">
        <f t="shared" si="841"/>
        <v>0</v>
      </c>
      <c r="U759" s="3" t="s">
        <v>243</v>
      </c>
      <c r="X759" t="s">
        <v>243</v>
      </c>
      <c r="AA759" t="s">
        <v>243</v>
      </c>
      <c r="AD759" s="5"/>
      <c r="AI759">
        <f>VLOOKUP(C759,Koordinaten!$A:$C,2,FALSE)</f>
        <v>12.4853384</v>
      </c>
      <c r="AJ759">
        <f>VLOOKUP(C759,Koordinaten!$A:$C,3,FALSE)</f>
        <v>41.894801999999999</v>
      </c>
      <c r="AK759">
        <f>IF(ISBLANK($D759),VLOOKUP(C759,Koordinaten!$A:$C,2,FALSE),VLOOKUP($D759,Koordinaten!$F:$H,2,FALSE))</f>
        <v>11.354780099999999</v>
      </c>
      <c r="AL759">
        <f>IF(ISBLANK($D759),VLOOKUP(C759,Koordinaten!$A:$C,3,FALSE),VLOOKUP($D759,Koordinaten!$F:$H,3,FALSE))</f>
        <v>46.498112499999998</v>
      </c>
      <c r="AM759" t="str">
        <f t="shared" si="842"/>
        <v>41,894802;12,4853384</v>
      </c>
      <c r="AN759" t="str">
        <f t="shared" si="843"/>
        <v>46,4981125;11,3547801</v>
      </c>
      <c r="AO759">
        <f t="shared" si="846"/>
        <v>9999</v>
      </c>
    </row>
    <row r="760" spans="1:43" x14ac:dyDescent="0.15">
      <c r="A760" s="2" t="s">
        <v>37</v>
      </c>
      <c r="B760" s="2">
        <v>2009</v>
      </c>
      <c r="C760" s="2" t="s">
        <v>22</v>
      </c>
      <c r="D760" s="2" t="s">
        <v>1258</v>
      </c>
      <c r="E760" s="2">
        <v>1</v>
      </c>
      <c r="F760" s="2"/>
      <c r="G760" s="73" t="s">
        <v>214</v>
      </c>
      <c r="H760" s="73" t="s">
        <v>515</v>
      </c>
      <c r="I760" s="3" t="s">
        <v>46</v>
      </c>
      <c r="J760" s="2" t="str">
        <f t="shared" si="844"/>
        <v>-/-/-/-/-</v>
      </c>
      <c r="K760" s="2" t="str">
        <f t="shared" si="845"/>
        <v>-/-/-/-/-</v>
      </c>
      <c r="L760" s="12"/>
      <c r="M760" s="2">
        <v>2013</v>
      </c>
      <c r="N760" s="2" t="str">
        <f t="shared" si="847"/>
        <v>-/-/-/-</v>
      </c>
      <c r="O760" s="2" t="s">
        <v>512</v>
      </c>
      <c r="P760" s="2" t="s">
        <v>508</v>
      </c>
      <c r="S760" s="6">
        <f t="shared" si="840"/>
        <v>0</v>
      </c>
      <c r="T760" s="7">
        <f t="shared" si="841"/>
        <v>0</v>
      </c>
      <c r="U760" s="3" t="s">
        <v>243</v>
      </c>
      <c r="X760" t="s">
        <v>243</v>
      </c>
      <c r="AA760" t="s">
        <v>243</v>
      </c>
      <c r="AD760" s="5"/>
      <c r="AI760">
        <f>VLOOKUP(C760,Koordinaten!$A:$C,2,FALSE)</f>
        <v>12.4853384</v>
      </c>
      <c r="AJ760">
        <f>VLOOKUP(C760,Koordinaten!$A:$C,3,FALSE)</f>
        <v>41.894801999999999</v>
      </c>
      <c r="AK760">
        <f>IF(ISBLANK($D760),VLOOKUP(C760,Koordinaten!$A:$C,2,FALSE),VLOOKUP($D760,Koordinaten!$F:$H,2,FALSE))</f>
        <v>11.354780099999999</v>
      </c>
      <c r="AL760">
        <f>IF(ISBLANK($D760),VLOOKUP(C760,Koordinaten!$A:$C,3,FALSE),VLOOKUP($D760,Koordinaten!$F:$H,3,FALSE))</f>
        <v>46.498112499999998</v>
      </c>
      <c r="AM760" t="str">
        <f t="shared" si="842"/>
        <v>41,894802;12,4853384</v>
      </c>
      <c r="AN760" t="str">
        <f t="shared" si="843"/>
        <v>46,4981125;11,3547801</v>
      </c>
      <c r="AO760">
        <f t="shared" si="846"/>
        <v>9999</v>
      </c>
    </row>
    <row r="761" spans="1:43" ht="14" x14ac:dyDescent="0.15">
      <c r="A761" s="5" t="s">
        <v>34</v>
      </c>
      <c r="B761" s="2"/>
      <c r="C761" s="2" t="s">
        <v>22</v>
      </c>
      <c r="D761" s="2" t="s">
        <v>1258</v>
      </c>
      <c r="E761" s="2">
        <v>3</v>
      </c>
      <c r="F761" s="2"/>
      <c r="G761" s="73" t="s">
        <v>85</v>
      </c>
      <c r="H761" s="73" t="s">
        <v>86</v>
      </c>
      <c r="I761" s="3" t="s">
        <v>312</v>
      </c>
      <c r="J761" s="2" t="str">
        <f t="shared" si="844"/>
        <v>-/-/-/-/-</v>
      </c>
      <c r="K761" s="2" t="str">
        <f t="shared" si="845"/>
        <v>-/-/-/-/-</v>
      </c>
      <c r="L761" s="12"/>
      <c r="M761" s="2">
        <v>2013</v>
      </c>
      <c r="N761" s="2" t="str">
        <f t="shared" si="847"/>
        <v>-/-/-/-</v>
      </c>
      <c r="O761" s="2" t="s">
        <v>516</v>
      </c>
      <c r="P761" s="2" t="s">
        <v>508</v>
      </c>
      <c r="S761" s="6">
        <f t="shared" si="840"/>
        <v>0</v>
      </c>
      <c r="T761" s="7">
        <f t="shared" si="841"/>
        <v>0</v>
      </c>
      <c r="U761" s="3" t="s">
        <v>243</v>
      </c>
      <c r="AA761" t="s">
        <v>243</v>
      </c>
      <c r="AD761" s="5"/>
      <c r="AI761">
        <f>VLOOKUP(C761,Koordinaten!$A:$C,2,FALSE)</f>
        <v>12.4853384</v>
      </c>
      <c r="AJ761">
        <f>VLOOKUP(C761,Koordinaten!$A:$C,3,FALSE)</f>
        <v>41.894801999999999</v>
      </c>
      <c r="AK761">
        <f>IF(ISBLANK($D761),VLOOKUP(C761,Koordinaten!$A:$C,2,FALSE),VLOOKUP($D761,Koordinaten!$F:$H,2,FALSE))</f>
        <v>11.354780099999999</v>
      </c>
      <c r="AL761">
        <f>IF(ISBLANK($D761),VLOOKUP(C761,Koordinaten!$A:$C,3,FALSE),VLOOKUP($D761,Koordinaten!$F:$H,3,FALSE))</f>
        <v>46.498112499999998</v>
      </c>
      <c r="AM761" t="str">
        <f t="shared" si="842"/>
        <v>41,894802;12,4853384</v>
      </c>
      <c r="AN761" t="str">
        <f t="shared" si="843"/>
        <v>46,4981125;11,3547801</v>
      </c>
      <c r="AO761">
        <f t="shared" si="846"/>
        <v>9999</v>
      </c>
    </row>
    <row r="762" spans="1:43" ht="14" x14ac:dyDescent="0.15">
      <c r="A762" s="5" t="s">
        <v>37</v>
      </c>
      <c r="B762" s="2">
        <v>2011</v>
      </c>
      <c r="C762" s="2" t="s">
        <v>22</v>
      </c>
      <c r="D762" s="2" t="s">
        <v>1258</v>
      </c>
      <c r="E762" s="2">
        <v>1</v>
      </c>
      <c r="F762" s="2"/>
      <c r="G762" s="73" t="s">
        <v>516</v>
      </c>
      <c r="H762" s="73" t="s">
        <v>517</v>
      </c>
      <c r="I762" s="3" t="s">
        <v>338</v>
      </c>
      <c r="J762" s="2" t="str">
        <f t="shared" si="844"/>
        <v>2014/-/-/-/-</v>
      </c>
      <c r="K762" s="2" t="str">
        <f t="shared" si="845"/>
        <v>2020/-/-/-/-</v>
      </c>
      <c r="L762" s="12"/>
      <c r="M762" s="2">
        <v>2013</v>
      </c>
      <c r="N762" s="2" t="str">
        <f t="shared" si="847"/>
        <v>93/-/-/-</v>
      </c>
      <c r="O762" s="2" t="s">
        <v>516</v>
      </c>
      <c r="P762" s="2" t="s">
        <v>508</v>
      </c>
      <c r="S762" s="6">
        <f t="shared" si="840"/>
        <v>0</v>
      </c>
      <c r="T762" s="7">
        <f t="shared" si="841"/>
        <v>0</v>
      </c>
      <c r="U762">
        <v>93</v>
      </c>
      <c r="V762">
        <v>2014</v>
      </c>
      <c r="W762">
        <v>2020</v>
      </c>
      <c r="X762" t="s">
        <v>243</v>
      </c>
      <c r="AA762" t="s">
        <v>243</v>
      </c>
      <c r="AD762" s="5"/>
      <c r="AI762">
        <f>VLOOKUP(C762,Koordinaten!$A:$C,2,FALSE)</f>
        <v>12.4853384</v>
      </c>
      <c r="AJ762">
        <f>VLOOKUP(C762,Koordinaten!$A:$C,3,FALSE)</f>
        <v>41.894801999999999</v>
      </c>
      <c r="AK762">
        <f>IF(ISBLANK($D762),VLOOKUP(C762,Koordinaten!$A:$C,2,FALSE),VLOOKUP($D762,Koordinaten!$F:$H,2,FALSE))</f>
        <v>11.354780099999999</v>
      </c>
      <c r="AL762">
        <f>IF(ISBLANK($D762),VLOOKUP(C762,Koordinaten!$A:$C,3,FALSE),VLOOKUP($D762,Koordinaten!$F:$H,3,FALSE))</f>
        <v>46.498112499999998</v>
      </c>
      <c r="AM762" t="str">
        <f t="shared" si="842"/>
        <v>41,894802;12,4853384</v>
      </c>
      <c r="AN762" t="str">
        <f t="shared" si="843"/>
        <v>46,4981125;11,3547801</v>
      </c>
      <c r="AO762">
        <f t="shared" si="846"/>
        <v>2020</v>
      </c>
    </row>
    <row r="763" spans="1:43" x14ac:dyDescent="0.15">
      <c r="A763" s="2" t="s">
        <v>37</v>
      </c>
      <c r="B763" s="22">
        <v>2011</v>
      </c>
      <c r="C763" s="2" t="s">
        <v>22</v>
      </c>
      <c r="D763" s="2" t="s">
        <v>1258</v>
      </c>
      <c r="E763" s="2">
        <v>1</v>
      </c>
      <c r="F763" s="2">
        <v>1</v>
      </c>
      <c r="G763" s="73" t="s">
        <v>516</v>
      </c>
      <c r="H763" s="73" t="s">
        <v>518</v>
      </c>
      <c r="I763" s="3" t="s">
        <v>229</v>
      </c>
      <c r="J763" s="2" t="str">
        <f t="shared" si="844"/>
        <v>-/-/-/-/-</v>
      </c>
      <c r="K763" s="2" t="str">
        <f t="shared" si="845"/>
        <v>-/-/-/-/-</v>
      </c>
      <c r="L763" s="12"/>
      <c r="M763" s="2">
        <v>2013</v>
      </c>
      <c r="N763" s="2" t="str">
        <f t="shared" si="847"/>
        <v>-/-/-/-</v>
      </c>
      <c r="O763" s="2" t="s">
        <v>516</v>
      </c>
      <c r="P763" s="2" t="s">
        <v>508</v>
      </c>
      <c r="S763" s="6">
        <f t="shared" si="840"/>
        <v>0</v>
      </c>
      <c r="T763" s="7">
        <f t="shared" si="841"/>
        <v>0</v>
      </c>
      <c r="U763" t="s">
        <v>243</v>
      </c>
      <c r="X763" t="s">
        <v>243</v>
      </c>
      <c r="AA763" t="s">
        <v>243</v>
      </c>
      <c r="AD763" s="2"/>
      <c r="AI763">
        <f>VLOOKUP(C763,Koordinaten!$A:$C,2,FALSE)</f>
        <v>12.4853384</v>
      </c>
      <c r="AJ763">
        <f>VLOOKUP(C763,Koordinaten!$A:$C,3,FALSE)</f>
        <v>41.894801999999999</v>
      </c>
      <c r="AK763">
        <f>IF(ISBLANK($D763),VLOOKUP(C763,Koordinaten!$A:$C,2,FALSE),VLOOKUP($D763,Koordinaten!$F:$H,2,FALSE))</f>
        <v>11.354780099999999</v>
      </c>
      <c r="AL763">
        <f>IF(ISBLANK($D763),VLOOKUP(C763,Koordinaten!$A:$C,3,FALSE),VLOOKUP($D763,Koordinaten!$F:$H,3,FALSE))</f>
        <v>46.498112499999998</v>
      </c>
      <c r="AM763" t="str">
        <f t="shared" si="842"/>
        <v>41,894802;12,4853384</v>
      </c>
      <c r="AN763" t="str">
        <f t="shared" si="843"/>
        <v>46,4981125;11,3547801</v>
      </c>
      <c r="AO763">
        <f t="shared" si="846"/>
        <v>9999</v>
      </c>
      <c r="AP763" s="50">
        <v>44107</v>
      </c>
      <c r="AQ763">
        <v>16</v>
      </c>
    </row>
    <row r="764" spans="1:43" ht="14" x14ac:dyDescent="0.15">
      <c r="A764" s="5" t="s">
        <v>30</v>
      </c>
      <c r="B764" s="2">
        <v>2009</v>
      </c>
      <c r="C764" s="2" t="s">
        <v>22</v>
      </c>
      <c r="D764" s="2" t="s">
        <v>1258</v>
      </c>
      <c r="E764" s="2">
        <v>3</v>
      </c>
      <c r="F764" s="2"/>
      <c r="G764" s="73" t="s">
        <v>516</v>
      </c>
      <c r="H764" s="73" t="s">
        <v>519</v>
      </c>
      <c r="I764" s="3" t="s">
        <v>46</v>
      </c>
      <c r="J764" s="2" t="str">
        <f t="shared" si="844"/>
        <v>-/-/-/-/-</v>
      </c>
      <c r="K764" s="2" t="str">
        <f t="shared" si="845"/>
        <v>-/-/-/-/-</v>
      </c>
      <c r="L764" s="12"/>
      <c r="M764" s="2">
        <v>2013</v>
      </c>
      <c r="N764" s="2" t="str">
        <f t="shared" si="847"/>
        <v>-/-/-/-</v>
      </c>
      <c r="O764" s="2" t="s">
        <v>516</v>
      </c>
      <c r="P764" s="2" t="s">
        <v>508</v>
      </c>
      <c r="S764" s="6">
        <f t="shared" si="840"/>
        <v>0</v>
      </c>
      <c r="T764" s="7">
        <f t="shared" si="841"/>
        <v>0</v>
      </c>
      <c r="U764" t="s">
        <v>243</v>
      </c>
      <c r="X764" t="s">
        <v>243</v>
      </c>
      <c r="AA764" t="s">
        <v>243</v>
      </c>
      <c r="AD764" s="2"/>
      <c r="AI764">
        <f>VLOOKUP(C764,Koordinaten!$A:$C,2,FALSE)</f>
        <v>12.4853384</v>
      </c>
      <c r="AJ764">
        <f>VLOOKUP(C764,Koordinaten!$A:$C,3,FALSE)</f>
        <v>41.894801999999999</v>
      </c>
      <c r="AK764">
        <f>IF(ISBLANK($D764),VLOOKUP(C764,Koordinaten!$A:$C,2,FALSE),VLOOKUP($D764,Koordinaten!$F:$H,2,FALSE))</f>
        <v>11.354780099999999</v>
      </c>
      <c r="AL764">
        <f>IF(ISBLANK($D764),VLOOKUP(C764,Koordinaten!$A:$C,3,FALSE),VLOOKUP($D764,Koordinaten!$F:$H,3,FALSE))</f>
        <v>46.498112499999998</v>
      </c>
      <c r="AM764" t="str">
        <f t="shared" si="842"/>
        <v>41,894802;12,4853384</v>
      </c>
      <c r="AN764" t="str">
        <f t="shared" si="843"/>
        <v>46,4981125;11,3547801</v>
      </c>
      <c r="AO764">
        <f t="shared" si="846"/>
        <v>9999</v>
      </c>
    </row>
    <row r="765" spans="1:43" x14ac:dyDescent="0.15">
      <c r="A765" s="2" t="s">
        <v>42</v>
      </c>
      <c r="B765" s="2">
        <v>2010</v>
      </c>
      <c r="C765" s="2" t="s">
        <v>22</v>
      </c>
      <c r="D765" s="2" t="s">
        <v>1258</v>
      </c>
      <c r="E765" s="2">
        <v>3</v>
      </c>
      <c r="F765" s="2"/>
      <c r="G765" s="73" t="s">
        <v>516</v>
      </c>
      <c r="H765" s="73" t="s">
        <v>520</v>
      </c>
      <c r="I765" s="3" t="s">
        <v>20</v>
      </c>
      <c r="J765" s="2" t="str">
        <f t="shared" si="844"/>
        <v>-/-/-/-/-</v>
      </c>
      <c r="K765" s="2" t="str">
        <f t="shared" si="845"/>
        <v>-/-/-/-/-</v>
      </c>
      <c r="L765" s="12"/>
      <c r="M765" s="2">
        <v>2013</v>
      </c>
      <c r="N765" s="2" t="str">
        <f t="shared" si="847"/>
        <v>-/-/-/-</v>
      </c>
      <c r="O765" s="2" t="s">
        <v>516</v>
      </c>
      <c r="P765" s="2" t="s">
        <v>508</v>
      </c>
      <c r="S765" s="6">
        <f t="shared" si="840"/>
        <v>0</v>
      </c>
      <c r="T765" s="7">
        <f t="shared" si="841"/>
        <v>0</v>
      </c>
      <c r="U765" t="s">
        <v>243</v>
      </c>
      <c r="X765" t="s">
        <v>243</v>
      </c>
      <c r="AA765" t="s">
        <v>243</v>
      </c>
      <c r="AD765" s="2"/>
      <c r="AI765">
        <f>VLOOKUP(C765,Koordinaten!$A:$C,2,FALSE)</f>
        <v>12.4853384</v>
      </c>
      <c r="AJ765">
        <f>VLOOKUP(C765,Koordinaten!$A:$C,3,FALSE)</f>
        <v>41.894801999999999</v>
      </c>
      <c r="AK765">
        <f>IF(ISBLANK($D765),VLOOKUP(C765,Koordinaten!$A:$C,2,FALSE),VLOOKUP($D765,Koordinaten!$F:$H,2,FALSE))</f>
        <v>11.354780099999999</v>
      </c>
      <c r="AL765">
        <f>IF(ISBLANK($D765),VLOOKUP(C765,Koordinaten!$A:$C,3,FALSE),VLOOKUP($D765,Koordinaten!$F:$H,3,FALSE))</f>
        <v>46.498112499999998</v>
      </c>
      <c r="AM765" t="str">
        <f t="shared" si="842"/>
        <v>41,894802;12,4853384</v>
      </c>
      <c r="AN765" t="str">
        <f t="shared" si="843"/>
        <v>46,4981125;11,3547801</v>
      </c>
      <c r="AO765">
        <f t="shared" si="846"/>
        <v>9999</v>
      </c>
    </row>
    <row r="766" spans="1:43" x14ac:dyDescent="0.15">
      <c r="A766" s="2" t="s">
        <v>30</v>
      </c>
      <c r="B766" s="2">
        <v>2011</v>
      </c>
      <c r="C766" s="2" t="s">
        <v>22</v>
      </c>
      <c r="D766" s="2" t="s">
        <v>1258</v>
      </c>
      <c r="E766" s="2">
        <v>6</v>
      </c>
      <c r="F766" s="2"/>
      <c r="G766" s="73" t="s">
        <v>516</v>
      </c>
      <c r="H766" s="73" t="s">
        <v>521</v>
      </c>
      <c r="I766" s="3" t="s">
        <v>36</v>
      </c>
      <c r="J766" s="2" t="str">
        <f t="shared" si="844"/>
        <v>-/-/-/-/-</v>
      </c>
      <c r="K766" s="2" t="str">
        <f t="shared" si="845"/>
        <v>-/-/-/-/-</v>
      </c>
      <c r="L766" s="12"/>
      <c r="M766" s="2">
        <v>2013</v>
      </c>
      <c r="N766" s="2" t="str">
        <f t="shared" si="847"/>
        <v>-/-/-/-</v>
      </c>
      <c r="O766" s="2" t="s">
        <v>516</v>
      </c>
      <c r="P766" s="2" t="s">
        <v>508</v>
      </c>
      <c r="S766" s="6">
        <f t="shared" si="840"/>
        <v>0</v>
      </c>
      <c r="T766" s="7">
        <f t="shared" si="841"/>
        <v>0</v>
      </c>
      <c r="U766" t="s">
        <v>243</v>
      </c>
      <c r="X766" t="s">
        <v>243</v>
      </c>
      <c r="AA766" t="s">
        <v>243</v>
      </c>
      <c r="AD766" s="2"/>
      <c r="AI766">
        <f>VLOOKUP(C766,Koordinaten!$A:$C,2,FALSE)</f>
        <v>12.4853384</v>
      </c>
      <c r="AJ766">
        <f>VLOOKUP(C766,Koordinaten!$A:$C,3,FALSE)</f>
        <v>41.894801999999999</v>
      </c>
      <c r="AK766">
        <f>IF(ISBLANK($D766),VLOOKUP(C766,Koordinaten!$A:$C,2,FALSE),VLOOKUP($D766,Koordinaten!$F:$H,2,FALSE))</f>
        <v>11.354780099999999</v>
      </c>
      <c r="AL766">
        <f>IF(ISBLANK($D766),VLOOKUP(C766,Koordinaten!$A:$C,3,FALSE),VLOOKUP($D766,Koordinaten!$F:$H,3,FALSE))</f>
        <v>46.498112499999998</v>
      </c>
      <c r="AM766" t="str">
        <f t="shared" si="842"/>
        <v>41,894802;12,4853384</v>
      </c>
      <c r="AN766" t="str">
        <f t="shared" si="843"/>
        <v>46,4981125;11,3547801</v>
      </c>
      <c r="AO766">
        <f t="shared" si="846"/>
        <v>9999</v>
      </c>
    </row>
    <row r="767" spans="1:43" ht="14" x14ac:dyDescent="0.15">
      <c r="A767" s="5" t="s">
        <v>42</v>
      </c>
      <c r="B767" s="2">
        <v>2004</v>
      </c>
      <c r="C767" s="2" t="s">
        <v>22</v>
      </c>
      <c r="D767" s="2" t="s">
        <v>1257</v>
      </c>
      <c r="E767" s="2">
        <v>1</v>
      </c>
      <c r="F767" s="2"/>
      <c r="G767" s="73" t="s">
        <v>522</v>
      </c>
      <c r="H767" s="73" t="s">
        <v>523</v>
      </c>
      <c r="I767" s="3" t="s">
        <v>20</v>
      </c>
      <c r="J767" s="2" t="str">
        <f t="shared" si="844"/>
        <v>2007/-/2013/-/-</v>
      </c>
      <c r="K767" s="2" t="str">
        <f t="shared" si="845"/>
        <v>2016/-/2016/-/-</v>
      </c>
      <c r="L767" s="12"/>
      <c r="M767" s="2">
        <v>2013</v>
      </c>
      <c r="N767" s="2" t="str">
        <f t="shared" si="847"/>
        <v>91/-/91/-</v>
      </c>
      <c r="O767" s="2" t="s">
        <v>171</v>
      </c>
      <c r="P767" s="2" t="s">
        <v>524</v>
      </c>
      <c r="S767" s="6">
        <f t="shared" si="840"/>
        <v>0</v>
      </c>
      <c r="T767" s="7">
        <f t="shared" si="841"/>
        <v>0</v>
      </c>
      <c r="U767">
        <v>91</v>
      </c>
      <c r="V767">
        <v>2007</v>
      </c>
      <c r="W767">
        <v>2016</v>
      </c>
      <c r="AA767">
        <v>91</v>
      </c>
      <c r="AB767">
        <v>2013</v>
      </c>
      <c r="AC767">
        <v>2016</v>
      </c>
      <c r="AD767" s="5"/>
      <c r="AI767">
        <f>VLOOKUP(C767,Koordinaten!$A:$C,2,FALSE)</f>
        <v>12.4853384</v>
      </c>
      <c r="AJ767">
        <f>VLOOKUP(C767,Koordinaten!$A:$C,3,FALSE)</f>
        <v>41.894801999999999</v>
      </c>
      <c r="AK767">
        <f>IF(ISBLANK($D767),VLOOKUP(C767,Koordinaten!$A:$C,2,FALSE),VLOOKUP($D767,Koordinaten!$F:$H,2,FALSE))</f>
        <v>11.2555757</v>
      </c>
      <c r="AL767">
        <f>IF(ISBLANK($D767),VLOOKUP(C767,Koordinaten!$A:$C,3,FALSE),VLOOKUP($D767,Koordinaten!$F:$H,3,FALSE))</f>
        <v>43.769871199999997</v>
      </c>
      <c r="AM767" t="str">
        <f t="shared" si="842"/>
        <v>41,894802;12,4853384</v>
      </c>
      <c r="AN767" t="str">
        <f t="shared" si="843"/>
        <v>43,7698712;11,2555757</v>
      </c>
      <c r="AO767">
        <f t="shared" si="846"/>
        <v>2016</v>
      </c>
    </row>
    <row r="768" spans="1:43" ht="14" x14ac:dyDescent="0.15">
      <c r="A768" s="5" t="s">
        <v>42</v>
      </c>
      <c r="B768" s="2">
        <v>2008</v>
      </c>
      <c r="C768" s="2" t="s">
        <v>22</v>
      </c>
      <c r="D768" s="2" t="s">
        <v>1258</v>
      </c>
      <c r="E768" s="2">
        <v>1</v>
      </c>
      <c r="F768" s="2"/>
      <c r="G768" s="3" t="s">
        <v>26</v>
      </c>
      <c r="H768" s="3" t="s">
        <v>525</v>
      </c>
      <c r="I768" s="3" t="s">
        <v>51</v>
      </c>
      <c r="J768" s="2" t="str">
        <f t="shared" si="844"/>
        <v>-/2013/-/-/-</v>
      </c>
      <c r="K768" s="2" t="str">
        <f t="shared" si="845"/>
        <v>-/2020/-/-/-</v>
      </c>
      <c r="L768" s="12"/>
      <c r="M768" s="2">
        <v>2013</v>
      </c>
      <c r="N768" s="2" t="str">
        <f t="shared" si="847"/>
        <v>-/90/-/-</v>
      </c>
      <c r="O768" s="2" t="s">
        <v>171</v>
      </c>
      <c r="P768" s="2" t="s">
        <v>524</v>
      </c>
      <c r="S768" s="6">
        <f t="shared" si="840"/>
        <v>0</v>
      </c>
      <c r="T768" s="7">
        <f t="shared" si="841"/>
        <v>0</v>
      </c>
      <c r="U768" t="s">
        <v>243</v>
      </c>
      <c r="X768">
        <v>90</v>
      </c>
      <c r="Y768">
        <v>2013</v>
      </c>
      <c r="Z768">
        <v>2020</v>
      </c>
      <c r="AA768" t="s">
        <v>243</v>
      </c>
      <c r="AD768" s="5"/>
      <c r="AI768">
        <f>VLOOKUP(C768,Koordinaten!$A:$C,2,FALSE)</f>
        <v>12.4853384</v>
      </c>
      <c r="AJ768">
        <f>VLOOKUP(C768,Koordinaten!$A:$C,3,FALSE)</f>
        <v>41.894801999999999</v>
      </c>
      <c r="AK768">
        <f>IF(ISBLANK($D768),VLOOKUP(C768,Koordinaten!$A:$C,2,FALSE),VLOOKUP($D768,Koordinaten!$F:$H,2,FALSE))</f>
        <v>11.354780099999999</v>
      </c>
      <c r="AL768">
        <f>IF(ISBLANK($D768),VLOOKUP(C768,Koordinaten!$A:$C,3,FALSE),VLOOKUP($D768,Koordinaten!$F:$H,3,FALSE))</f>
        <v>46.498112499999998</v>
      </c>
      <c r="AM768" t="str">
        <f t="shared" si="842"/>
        <v>41,894802;12,4853384</v>
      </c>
      <c r="AN768" t="str">
        <f t="shared" si="843"/>
        <v>46,4981125;11,3547801</v>
      </c>
      <c r="AO768">
        <f t="shared" si="846"/>
        <v>2020</v>
      </c>
    </row>
    <row r="769" spans="1:41" ht="14" x14ac:dyDescent="0.15">
      <c r="A769" s="5" t="s">
        <v>42</v>
      </c>
      <c r="B769" s="2">
        <v>2009</v>
      </c>
      <c r="C769" s="2" t="s">
        <v>22</v>
      </c>
      <c r="D769" s="2" t="s">
        <v>1258</v>
      </c>
      <c r="E769" s="2">
        <v>1</v>
      </c>
      <c r="F769" s="2"/>
      <c r="G769" s="73" t="s">
        <v>516</v>
      </c>
      <c r="H769" s="3" t="s">
        <v>179</v>
      </c>
      <c r="I769" s="3" t="s">
        <v>51</v>
      </c>
      <c r="J769" s="2" t="str">
        <f t="shared" si="844"/>
        <v>-/-/-/-/-</v>
      </c>
      <c r="K769" s="2" t="str">
        <f t="shared" si="845"/>
        <v>-/-/-/-/-</v>
      </c>
      <c r="L769" s="12"/>
      <c r="M769" s="2">
        <v>2013</v>
      </c>
      <c r="N769" s="2" t="str">
        <f t="shared" si="847"/>
        <v>-/-/-/-</v>
      </c>
      <c r="O769" s="2" t="s">
        <v>171</v>
      </c>
      <c r="P769" s="2" t="s">
        <v>524</v>
      </c>
      <c r="S769" s="6">
        <f t="shared" si="840"/>
        <v>0</v>
      </c>
      <c r="T769" s="7">
        <f t="shared" si="841"/>
        <v>0</v>
      </c>
      <c r="U769" t="s">
        <v>243</v>
      </c>
      <c r="X769" t="s">
        <v>243</v>
      </c>
      <c r="AA769" t="s">
        <v>243</v>
      </c>
      <c r="AD769" s="5"/>
      <c r="AI769">
        <f>VLOOKUP(C769,Koordinaten!$A:$C,2,FALSE)</f>
        <v>12.4853384</v>
      </c>
      <c r="AJ769">
        <f>VLOOKUP(C769,Koordinaten!$A:$C,3,FALSE)</f>
        <v>41.894801999999999</v>
      </c>
      <c r="AK769">
        <f>IF(ISBLANK($D769),VLOOKUP(C769,Koordinaten!$A:$C,2,FALSE),VLOOKUP($D769,Koordinaten!$F:$H,2,FALSE))</f>
        <v>11.354780099999999</v>
      </c>
      <c r="AL769">
        <f>IF(ISBLANK($D769),VLOOKUP(C769,Koordinaten!$A:$C,3,FALSE),VLOOKUP($D769,Koordinaten!$F:$H,3,FALSE))</f>
        <v>46.498112499999998</v>
      </c>
      <c r="AM769" t="str">
        <f t="shared" si="842"/>
        <v>41,894802;12,4853384</v>
      </c>
      <c r="AN769" t="str">
        <f t="shared" si="843"/>
        <v>46,4981125;11,3547801</v>
      </c>
      <c r="AO769">
        <f t="shared" si="846"/>
        <v>9999</v>
      </c>
    </row>
    <row r="770" spans="1:41" ht="14" x14ac:dyDescent="0.15">
      <c r="A770" s="5" t="s">
        <v>34</v>
      </c>
      <c r="B770" s="2" t="s">
        <v>243</v>
      </c>
      <c r="C770" s="2" t="s">
        <v>22</v>
      </c>
      <c r="D770" s="2" t="s">
        <v>1258</v>
      </c>
      <c r="E770" s="2">
        <v>1</v>
      </c>
      <c r="F770" s="2"/>
      <c r="G770" s="73" t="s">
        <v>414</v>
      </c>
      <c r="H770" s="3" t="s">
        <v>526</v>
      </c>
      <c r="J770" s="2" t="str">
        <f t="shared" si="844"/>
        <v>-/-/-/-/-</v>
      </c>
      <c r="K770" s="2" t="str">
        <f t="shared" si="845"/>
        <v>-/-/-/-/-</v>
      </c>
      <c r="L770" s="12"/>
      <c r="M770" s="2">
        <v>2013</v>
      </c>
      <c r="N770" s="2" t="str">
        <f t="shared" si="847"/>
        <v>-/-/-/-</v>
      </c>
      <c r="O770" s="2" t="s">
        <v>171</v>
      </c>
      <c r="P770" s="2" t="s">
        <v>524</v>
      </c>
      <c r="S770" s="6">
        <f t="shared" ref="S770:S833" si="848">L770*E770</f>
        <v>0</v>
      </c>
      <c r="T770" s="7">
        <f t="shared" ref="T770:T833" si="849">F770*L770</f>
        <v>0</v>
      </c>
      <c r="U770" t="s">
        <v>243</v>
      </c>
      <c r="AA770" t="s">
        <v>243</v>
      </c>
      <c r="AD770" s="5"/>
      <c r="AI770">
        <f>VLOOKUP(C770,Koordinaten!$A:$C,2,FALSE)</f>
        <v>12.4853384</v>
      </c>
      <c r="AJ770">
        <f>VLOOKUP(C770,Koordinaten!$A:$C,3,FALSE)</f>
        <v>41.894801999999999</v>
      </c>
      <c r="AK770">
        <f>IF(ISBLANK($D770),VLOOKUP(C770,Koordinaten!$A:$C,2,FALSE),VLOOKUP($D770,Koordinaten!$F:$H,2,FALSE))</f>
        <v>11.354780099999999</v>
      </c>
      <c r="AL770">
        <f>IF(ISBLANK($D770),VLOOKUP(C770,Koordinaten!$A:$C,3,FALSE),VLOOKUP($D770,Koordinaten!$F:$H,3,FALSE))</f>
        <v>46.498112499999998</v>
      </c>
      <c r="AM770" t="str">
        <f t="shared" si="842"/>
        <v>41,894802;12,4853384</v>
      </c>
      <c r="AN770" t="str">
        <f t="shared" si="843"/>
        <v>46,4981125;11,3547801</v>
      </c>
      <c r="AO770">
        <f t="shared" si="846"/>
        <v>9999</v>
      </c>
    </row>
    <row r="771" spans="1:41" ht="14" x14ac:dyDescent="0.15">
      <c r="A771" s="5" t="s">
        <v>34</v>
      </c>
      <c r="B771" s="2" t="s">
        <v>243</v>
      </c>
      <c r="C771" s="2" t="s">
        <v>22</v>
      </c>
      <c r="D771" s="2" t="s">
        <v>1258</v>
      </c>
      <c r="E771" s="2">
        <v>1</v>
      </c>
      <c r="F771" s="2"/>
      <c r="G771" s="73" t="s">
        <v>85</v>
      </c>
      <c r="H771" s="3" t="s">
        <v>527</v>
      </c>
      <c r="J771" s="2" t="str">
        <f t="shared" si="844"/>
        <v>-/-/-/-/-</v>
      </c>
      <c r="K771" s="2" t="str">
        <f t="shared" si="845"/>
        <v>-/-/-/-/-</v>
      </c>
      <c r="L771" s="12"/>
      <c r="M771" s="2">
        <v>2013</v>
      </c>
      <c r="N771" s="2" t="str">
        <f t="shared" si="847"/>
        <v>-/-/-/-</v>
      </c>
      <c r="O771" s="2" t="s">
        <v>171</v>
      </c>
      <c r="P771" s="2" t="s">
        <v>524</v>
      </c>
      <c r="S771" s="6">
        <f t="shared" si="848"/>
        <v>0</v>
      </c>
      <c r="T771" s="7">
        <f t="shared" si="849"/>
        <v>0</v>
      </c>
      <c r="U771" t="s">
        <v>243</v>
      </c>
      <c r="AA771" t="s">
        <v>243</v>
      </c>
      <c r="AD771" s="5"/>
      <c r="AI771">
        <f>VLOOKUP(C771,Koordinaten!$A:$C,2,FALSE)</f>
        <v>12.4853384</v>
      </c>
      <c r="AJ771">
        <f>VLOOKUP(C771,Koordinaten!$A:$C,3,FALSE)</f>
        <v>41.894801999999999</v>
      </c>
      <c r="AK771">
        <f>IF(ISBLANK($D771),VLOOKUP(C771,Koordinaten!$A:$C,2,FALSE),VLOOKUP($D771,Koordinaten!$F:$H,2,FALSE))</f>
        <v>11.354780099999999</v>
      </c>
      <c r="AL771">
        <f>IF(ISBLANK($D771),VLOOKUP(C771,Koordinaten!$A:$C,3,FALSE),VLOOKUP($D771,Koordinaten!$F:$H,3,FALSE))</f>
        <v>46.498112499999998</v>
      </c>
      <c r="AM771" t="str">
        <f t="shared" si="842"/>
        <v>41,894802;12,4853384</v>
      </c>
      <c r="AN771" t="str">
        <f t="shared" si="843"/>
        <v>46,4981125;11,3547801</v>
      </c>
      <c r="AO771">
        <f t="shared" si="846"/>
        <v>9999</v>
      </c>
    </row>
    <row r="772" spans="1:41" ht="14" x14ac:dyDescent="0.15">
      <c r="A772" s="5" t="s">
        <v>37</v>
      </c>
      <c r="B772" s="2">
        <v>2011</v>
      </c>
      <c r="C772" s="2" t="s">
        <v>22</v>
      </c>
      <c r="D772" s="2" t="s">
        <v>1258</v>
      </c>
      <c r="E772" s="2">
        <v>1</v>
      </c>
      <c r="F772" s="2"/>
      <c r="G772" s="73" t="s">
        <v>165</v>
      </c>
      <c r="H772" s="73" t="s">
        <v>528</v>
      </c>
      <c r="I772" s="3" t="s">
        <v>162</v>
      </c>
      <c r="J772" s="2" t="str">
        <f t="shared" si="844"/>
        <v>-/-/-/-/-</v>
      </c>
      <c r="K772" s="2" t="str">
        <f t="shared" si="845"/>
        <v>-/-/-/-/-</v>
      </c>
      <c r="L772" s="12"/>
      <c r="M772" s="2">
        <v>2013</v>
      </c>
      <c r="N772" s="2" t="str">
        <f t="shared" si="847"/>
        <v>-/-/-/-</v>
      </c>
      <c r="O772" s="2" t="s">
        <v>165</v>
      </c>
      <c r="P772" s="2" t="s">
        <v>524</v>
      </c>
      <c r="S772" s="6">
        <f t="shared" si="848"/>
        <v>0</v>
      </c>
      <c r="T772" s="7">
        <f t="shared" si="849"/>
        <v>0</v>
      </c>
      <c r="U772" s="3" t="s">
        <v>243</v>
      </c>
      <c r="X772" t="s">
        <v>243</v>
      </c>
      <c r="AA772" t="s">
        <v>243</v>
      </c>
      <c r="AD772" s="5"/>
      <c r="AI772">
        <f>VLOOKUP(C772,Koordinaten!$A:$C,2,FALSE)</f>
        <v>12.4853384</v>
      </c>
      <c r="AJ772">
        <f>VLOOKUP(C772,Koordinaten!$A:$C,3,FALSE)</f>
        <v>41.894801999999999</v>
      </c>
      <c r="AK772">
        <f>IF(ISBLANK($D772),VLOOKUP(C772,Koordinaten!$A:$C,2,FALSE),VLOOKUP($D772,Koordinaten!$F:$H,2,FALSE))</f>
        <v>11.354780099999999</v>
      </c>
      <c r="AL772">
        <f>IF(ISBLANK($D772),VLOOKUP(C772,Koordinaten!$A:$C,3,FALSE),VLOOKUP($D772,Koordinaten!$F:$H,3,FALSE))</f>
        <v>46.498112499999998</v>
      </c>
      <c r="AM772" t="str">
        <f t="shared" si="842"/>
        <v>41,894802;12,4853384</v>
      </c>
      <c r="AN772" t="str">
        <f t="shared" si="843"/>
        <v>46,4981125;11,3547801</v>
      </c>
      <c r="AO772">
        <f t="shared" si="846"/>
        <v>9999</v>
      </c>
    </row>
    <row r="773" spans="1:41" ht="14" x14ac:dyDescent="0.15">
      <c r="A773" s="5" t="s">
        <v>37</v>
      </c>
      <c r="B773" s="2">
        <v>2012</v>
      </c>
      <c r="C773" s="2" t="s">
        <v>22</v>
      </c>
      <c r="D773" s="2" t="s">
        <v>1258</v>
      </c>
      <c r="E773" s="2">
        <v>1</v>
      </c>
      <c r="F773" s="2"/>
      <c r="G773" s="73" t="s">
        <v>165</v>
      </c>
      <c r="H773" s="73" t="s">
        <v>528</v>
      </c>
      <c r="I773" s="3" t="s">
        <v>162</v>
      </c>
      <c r="J773" s="2" t="str">
        <f t="shared" si="844"/>
        <v>-/-/-/-/-</v>
      </c>
      <c r="K773" s="2" t="str">
        <f t="shared" si="845"/>
        <v>-/-/-/-/-</v>
      </c>
      <c r="L773" s="12"/>
      <c r="M773" s="2">
        <v>2013</v>
      </c>
      <c r="N773" s="2" t="str">
        <f t="shared" si="847"/>
        <v>-/-/-/-</v>
      </c>
      <c r="O773" s="2" t="s">
        <v>165</v>
      </c>
      <c r="P773" s="2" t="s">
        <v>524</v>
      </c>
      <c r="S773" s="6">
        <f t="shared" si="848"/>
        <v>0</v>
      </c>
      <c r="T773" s="7">
        <f t="shared" si="849"/>
        <v>0</v>
      </c>
      <c r="U773" s="3" t="s">
        <v>243</v>
      </c>
      <c r="X773" t="s">
        <v>243</v>
      </c>
      <c r="AA773" t="s">
        <v>243</v>
      </c>
      <c r="AD773" s="5"/>
      <c r="AI773">
        <f>VLOOKUP(C773,Koordinaten!$A:$C,2,FALSE)</f>
        <v>12.4853384</v>
      </c>
      <c r="AJ773">
        <f>VLOOKUP(C773,Koordinaten!$A:$C,3,FALSE)</f>
        <v>41.894801999999999</v>
      </c>
      <c r="AK773">
        <f>IF(ISBLANK($D773),VLOOKUP(C773,Koordinaten!$A:$C,2,FALSE),VLOOKUP($D773,Koordinaten!$F:$H,2,FALSE))</f>
        <v>11.354780099999999</v>
      </c>
      <c r="AL773">
        <f>IF(ISBLANK($D773),VLOOKUP(C773,Koordinaten!$A:$C,3,FALSE),VLOOKUP($D773,Koordinaten!$F:$H,3,FALSE))</f>
        <v>46.498112499999998</v>
      </c>
      <c r="AM773" t="str">
        <f t="shared" si="842"/>
        <v>41,894802;12,4853384</v>
      </c>
      <c r="AN773" t="str">
        <f t="shared" si="843"/>
        <v>46,4981125;11,3547801</v>
      </c>
      <c r="AO773">
        <f t="shared" si="846"/>
        <v>9999</v>
      </c>
    </row>
    <row r="774" spans="1:41" ht="14" x14ac:dyDescent="0.15">
      <c r="A774" s="5" t="s">
        <v>30</v>
      </c>
      <c r="B774" s="2">
        <v>2006</v>
      </c>
      <c r="C774" s="2" t="s">
        <v>22</v>
      </c>
      <c r="D774" s="2" t="s">
        <v>1258</v>
      </c>
      <c r="E774" s="2">
        <v>3</v>
      </c>
      <c r="F774" s="2"/>
      <c r="G774" s="73" t="s">
        <v>165</v>
      </c>
      <c r="H774" s="73" t="s">
        <v>529</v>
      </c>
      <c r="I774" s="3" t="s">
        <v>46</v>
      </c>
      <c r="J774" s="2" t="str">
        <f t="shared" si="844"/>
        <v>-/-/-/-/-</v>
      </c>
      <c r="K774" s="2" t="str">
        <f t="shared" si="845"/>
        <v>-/-/-/-/-</v>
      </c>
      <c r="L774" s="12"/>
      <c r="M774" s="2">
        <v>2013</v>
      </c>
      <c r="N774" s="2" t="str">
        <f t="shared" si="847"/>
        <v>-/-/-/-</v>
      </c>
      <c r="O774" s="2" t="s">
        <v>165</v>
      </c>
      <c r="P774" s="2" t="s">
        <v>524</v>
      </c>
      <c r="S774" s="6">
        <f t="shared" si="848"/>
        <v>0</v>
      </c>
      <c r="T774" s="7">
        <f t="shared" si="849"/>
        <v>0</v>
      </c>
      <c r="U774" s="3" t="s">
        <v>243</v>
      </c>
      <c r="X774" t="s">
        <v>243</v>
      </c>
      <c r="AA774" t="s">
        <v>243</v>
      </c>
      <c r="AD774" s="5"/>
      <c r="AI774">
        <f>VLOOKUP(C774,Koordinaten!$A:$C,2,FALSE)</f>
        <v>12.4853384</v>
      </c>
      <c r="AJ774">
        <f>VLOOKUP(C774,Koordinaten!$A:$C,3,FALSE)</f>
        <v>41.894801999999999</v>
      </c>
      <c r="AK774">
        <f>IF(ISBLANK($D774),VLOOKUP(C774,Koordinaten!$A:$C,2,FALSE),VLOOKUP($D774,Koordinaten!$F:$H,2,FALSE))</f>
        <v>11.354780099999999</v>
      </c>
      <c r="AL774">
        <f>IF(ISBLANK($D774),VLOOKUP(C774,Koordinaten!$A:$C,3,FALSE),VLOOKUP($D774,Koordinaten!$F:$H,3,FALSE))</f>
        <v>46.498112499999998</v>
      </c>
      <c r="AM774" t="str">
        <f t="shared" ref="AM774:AM837" si="850">CONCATENATE(AJ774,";",AI774)</f>
        <v>41,894802;12,4853384</v>
      </c>
      <c r="AN774" t="str">
        <f t="shared" ref="AN774:AN837" si="851">CONCATENATE(AL774,";",AK774)</f>
        <v>46,4981125;11,3547801</v>
      </c>
      <c r="AO774">
        <f t="shared" si="846"/>
        <v>9999</v>
      </c>
    </row>
    <row r="775" spans="1:41" x14ac:dyDescent="0.15">
      <c r="A775" s="2" t="s">
        <v>30</v>
      </c>
      <c r="B775" s="2">
        <v>2011</v>
      </c>
      <c r="C775" s="2" t="s">
        <v>22</v>
      </c>
      <c r="D775" s="2" t="s">
        <v>1258</v>
      </c>
      <c r="E775" s="2">
        <v>1</v>
      </c>
      <c r="F775" s="2"/>
      <c r="G775" s="73" t="s">
        <v>165</v>
      </c>
      <c r="H775" s="73" t="s">
        <v>530</v>
      </c>
      <c r="I775" s="3" t="s">
        <v>162</v>
      </c>
      <c r="J775" s="2" t="str">
        <f t="shared" si="844"/>
        <v>-/-/-/-/-</v>
      </c>
      <c r="K775" s="2" t="str">
        <f t="shared" si="845"/>
        <v>-/-/-/-/-</v>
      </c>
      <c r="L775" s="12"/>
      <c r="M775" s="2">
        <v>2013</v>
      </c>
      <c r="N775" s="2" t="str">
        <f t="shared" si="847"/>
        <v>-/-/-/-</v>
      </c>
      <c r="O775" s="2" t="s">
        <v>165</v>
      </c>
      <c r="P775" s="2" t="s">
        <v>524</v>
      </c>
      <c r="S775" s="6">
        <f t="shared" si="848"/>
        <v>0</v>
      </c>
      <c r="T775" s="7">
        <f t="shared" si="849"/>
        <v>0</v>
      </c>
      <c r="U775" s="3" t="s">
        <v>243</v>
      </c>
      <c r="X775" t="s">
        <v>243</v>
      </c>
      <c r="AA775" t="s">
        <v>243</v>
      </c>
      <c r="AD775" s="2"/>
      <c r="AI775">
        <f>VLOOKUP(C775,Koordinaten!$A:$C,2,FALSE)</f>
        <v>12.4853384</v>
      </c>
      <c r="AJ775">
        <f>VLOOKUP(C775,Koordinaten!$A:$C,3,FALSE)</f>
        <v>41.894801999999999</v>
      </c>
      <c r="AK775">
        <f>IF(ISBLANK($D775),VLOOKUP(C775,Koordinaten!$A:$C,2,FALSE),VLOOKUP($D775,Koordinaten!$F:$H,2,FALSE))</f>
        <v>11.354780099999999</v>
      </c>
      <c r="AL775">
        <f>IF(ISBLANK($D775),VLOOKUP(C775,Koordinaten!$A:$C,3,FALSE),VLOOKUP($D775,Koordinaten!$F:$H,3,FALSE))</f>
        <v>46.498112499999998</v>
      </c>
      <c r="AM775" t="str">
        <f t="shared" si="850"/>
        <v>41,894802;12,4853384</v>
      </c>
      <c r="AN775" t="str">
        <f t="shared" si="851"/>
        <v>46,4981125;11,3547801</v>
      </c>
      <c r="AO775">
        <f t="shared" si="846"/>
        <v>9999</v>
      </c>
    </row>
    <row r="776" spans="1:41" ht="14" x14ac:dyDescent="0.15">
      <c r="A776" s="5" t="s">
        <v>30</v>
      </c>
      <c r="B776" s="2">
        <v>2011</v>
      </c>
      <c r="C776" s="2" t="s">
        <v>22</v>
      </c>
      <c r="D776" s="2" t="s">
        <v>1258</v>
      </c>
      <c r="E776" s="2">
        <v>1</v>
      </c>
      <c r="F776" s="2"/>
      <c r="G776" s="73" t="s">
        <v>165</v>
      </c>
      <c r="H776" s="73" t="s">
        <v>531</v>
      </c>
      <c r="I776" s="3" t="s">
        <v>163</v>
      </c>
      <c r="J776" s="2" t="str">
        <f t="shared" si="844"/>
        <v>-/-/-/-/-</v>
      </c>
      <c r="K776" s="2" t="str">
        <f t="shared" si="845"/>
        <v>-/-/-/-/-</v>
      </c>
      <c r="L776" s="12"/>
      <c r="M776" s="2">
        <v>2013</v>
      </c>
      <c r="N776" s="2" t="str">
        <f t="shared" si="847"/>
        <v>-/-/-/-</v>
      </c>
      <c r="O776" s="2" t="s">
        <v>165</v>
      </c>
      <c r="P776" s="2" t="s">
        <v>524</v>
      </c>
      <c r="S776" s="6">
        <f t="shared" si="848"/>
        <v>0</v>
      </c>
      <c r="T776" s="7">
        <f t="shared" si="849"/>
        <v>0</v>
      </c>
      <c r="U776" s="3" t="s">
        <v>243</v>
      </c>
      <c r="X776" t="s">
        <v>243</v>
      </c>
      <c r="AA776" t="s">
        <v>243</v>
      </c>
      <c r="AD776" s="2"/>
      <c r="AI776">
        <f>VLOOKUP(C776,Koordinaten!$A:$C,2,FALSE)</f>
        <v>12.4853384</v>
      </c>
      <c r="AJ776">
        <f>VLOOKUP(C776,Koordinaten!$A:$C,3,FALSE)</f>
        <v>41.894801999999999</v>
      </c>
      <c r="AK776">
        <f>IF(ISBLANK($D776),VLOOKUP(C776,Koordinaten!$A:$C,2,FALSE),VLOOKUP($D776,Koordinaten!$F:$H,2,FALSE))</f>
        <v>11.354780099999999</v>
      </c>
      <c r="AL776">
        <f>IF(ISBLANK($D776),VLOOKUP(C776,Koordinaten!$A:$C,3,FALSE),VLOOKUP($D776,Koordinaten!$F:$H,3,FALSE))</f>
        <v>46.498112499999998</v>
      </c>
      <c r="AM776" t="str">
        <f t="shared" si="850"/>
        <v>41,894802;12,4853384</v>
      </c>
      <c r="AN776" t="str">
        <f t="shared" si="851"/>
        <v>46,4981125;11,3547801</v>
      </c>
      <c r="AO776">
        <f t="shared" si="846"/>
        <v>9999</v>
      </c>
    </row>
    <row r="777" spans="1:41" ht="14" x14ac:dyDescent="0.15">
      <c r="A777" s="5" t="s">
        <v>30</v>
      </c>
      <c r="B777" s="2">
        <v>2012</v>
      </c>
      <c r="C777" s="2" t="s">
        <v>22</v>
      </c>
      <c r="D777" s="2" t="s">
        <v>1258</v>
      </c>
      <c r="E777" s="2">
        <v>6</v>
      </c>
      <c r="F777" s="2"/>
      <c r="G777" s="73" t="s">
        <v>165</v>
      </c>
      <c r="H777" s="73" t="s">
        <v>532</v>
      </c>
      <c r="I777" s="3" t="s">
        <v>162</v>
      </c>
      <c r="J777" s="2" t="str">
        <f t="shared" ref="J777:J840" si="852">CONCATENATE(IF(ISBLANK(V777),"-",V777),"/",IF(ISBLANK(Y777),"-",Y777),"/",IF(ISBLANK(AB777),"-",AB777),"/",IF(ISBLANK(AE777),"-",AE777),"/",IF(ISBLANK(AG777),"-",AG777))</f>
        <v>2014/-/-/-/-</v>
      </c>
      <c r="K777" s="2" t="str">
        <f t="shared" ref="K777:K840" si="853">CONCATENATE(IF(ISBLANK(W777),"-",W777),"/",IF(ISBLANK(Z777),"-",Z777),"/",IF(ISBLANK(AC777),"-",AC777),"/",IF(ISBLANK(AF777),"-",AF777),"/",IF(ISBLANK(AH777),"-",AH777))</f>
        <v>2016/-/-/-/-</v>
      </c>
      <c r="L777" s="12"/>
      <c r="M777" s="2">
        <v>2013</v>
      </c>
      <c r="N777" s="2" t="str">
        <f t="shared" si="847"/>
        <v>87/-/-/-</v>
      </c>
      <c r="O777" s="2" t="s">
        <v>165</v>
      </c>
      <c r="P777" s="2" t="s">
        <v>524</v>
      </c>
      <c r="S777" s="6">
        <f t="shared" si="848"/>
        <v>0</v>
      </c>
      <c r="T777" s="7">
        <f t="shared" si="849"/>
        <v>0</v>
      </c>
      <c r="U777">
        <v>87</v>
      </c>
      <c r="V777">
        <v>2014</v>
      </c>
      <c r="W777">
        <v>2016</v>
      </c>
      <c r="X777" t="s">
        <v>243</v>
      </c>
      <c r="AA777" t="s">
        <v>243</v>
      </c>
      <c r="AD777" s="5"/>
      <c r="AI777">
        <f>VLOOKUP(C777,Koordinaten!$A:$C,2,FALSE)</f>
        <v>12.4853384</v>
      </c>
      <c r="AJ777">
        <f>VLOOKUP(C777,Koordinaten!$A:$C,3,FALSE)</f>
        <v>41.894801999999999</v>
      </c>
      <c r="AK777">
        <f>IF(ISBLANK($D777),VLOOKUP(C777,Koordinaten!$A:$C,2,FALSE),VLOOKUP($D777,Koordinaten!$F:$H,2,FALSE))</f>
        <v>11.354780099999999</v>
      </c>
      <c r="AL777">
        <f>IF(ISBLANK($D777),VLOOKUP(C777,Koordinaten!$A:$C,3,FALSE),VLOOKUP($D777,Koordinaten!$F:$H,3,FALSE))</f>
        <v>46.498112499999998</v>
      </c>
      <c r="AM777" t="str">
        <f t="shared" si="850"/>
        <v>41,894802;12,4853384</v>
      </c>
      <c r="AN777" t="str">
        <f t="shared" si="851"/>
        <v>46,4981125;11,3547801</v>
      </c>
      <c r="AO777">
        <f t="shared" si="846"/>
        <v>2016</v>
      </c>
    </row>
    <row r="778" spans="1:41" ht="14" x14ac:dyDescent="0.15">
      <c r="A778" s="5" t="s">
        <v>42</v>
      </c>
      <c r="B778" s="2">
        <v>2005</v>
      </c>
      <c r="C778" s="2" t="s">
        <v>22</v>
      </c>
      <c r="D778" s="2" t="s">
        <v>1262</v>
      </c>
      <c r="E778" s="2">
        <v>1</v>
      </c>
      <c r="F778" s="2"/>
      <c r="G778" s="73" t="s">
        <v>533</v>
      </c>
      <c r="H778" s="3" t="s">
        <v>534</v>
      </c>
      <c r="I778" s="3" t="s">
        <v>535</v>
      </c>
      <c r="J778" s="2" t="str">
        <f t="shared" si="852"/>
        <v>-/-/-/-/-</v>
      </c>
      <c r="K778" s="2" t="str">
        <f t="shared" si="853"/>
        <v>-/-/-/-/-</v>
      </c>
      <c r="L778" s="12"/>
      <c r="M778" s="2">
        <v>2013</v>
      </c>
      <c r="N778" s="2" t="str">
        <f t="shared" si="847"/>
        <v>-/-/-/-</v>
      </c>
      <c r="O778" s="2" t="s">
        <v>171</v>
      </c>
      <c r="P778" s="2" t="s">
        <v>536</v>
      </c>
      <c r="S778" s="6">
        <f t="shared" si="848"/>
        <v>0</v>
      </c>
      <c r="T778" s="7">
        <f t="shared" si="849"/>
        <v>0</v>
      </c>
      <c r="U778" s="3" t="s">
        <v>243</v>
      </c>
      <c r="AA778" t="s">
        <v>243</v>
      </c>
      <c r="AD778" s="5"/>
      <c r="AI778">
        <f>VLOOKUP(C778,Koordinaten!$A:$C,2,FALSE)</f>
        <v>12.4853384</v>
      </c>
      <c r="AJ778">
        <f>VLOOKUP(C778,Koordinaten!$A:$C,3,FALSE)</f>
        <v>41.894801999999999</v>
      </c>
      <c r="AK778">
        <f>IF(ISBLANK($D778),VLOOKUP(C778,Koordinaten!$A:$C,2,FALSE),VLOOKUP($D778,Koordinaten!$F:$H,2,FALSE))</f>
        <v>9.7688930000000003</v>
      </c>
      <c r="AL778">
        <f>IF(ISBLANK($D778),VLOOKUP(C778,Koordinaten!$A:$C,3,FALSE),VLOOKUP($D778,Koordinaten!$F:$H,3,FALSE))</f>
        <v>45.620899999999999</v>
      </c>
      <c r="AM778" t="str">
        <f t="shared" si="850"/>
        <v>41,894802;12,4853384</v>
      </c>
      <c r="AN778" t="str">
        <f t="shared" si="851"/>
        <v>45,6209;9,768893</v>
      </c>
      <c r="AO778">
        <f t="shared" si="846"/>
        <v>9999</v>
      </c>
    </row>
    <row r="779" spans="1:41" ht="14" x14ac:dyDescent="0.15">
      <c r="A779" s="5" t="s">
        <v>30</v>
      </c>
      <c r="B779" s="2">
        <v>2012</v>
      </c>
      <c r="C779" s="2" t="s">
        <v>22</v>
      </c>
      <c r="D779" s="2" t="s">
        <v>1258</v>
      </c>
      <c r="E779" s="2">
        <v>1</v>
      </c>
      <c r="F779" s="2"/>
      <c r="G779" s="73" t="s">
        <v>165</v>
      </c>
      <c r="H779" s="3" t="s">
        <v>537</v>
      </c>
      <c r="I779" s="3" t="s">
        <v>163</v>
      </c>
      <c r="J779" s="2" t="str">
        <f t="shared" si="852"/>
        <v>2014/-/2014/-/-</v>
      </c>
      <c r="K779" s="2" t="str">
        <f t="shared" si="853"/>
        <v>2017/-/2016/-/-</v>
      </c>
      <c r="L779" s="12"/>
      <c r="M779" s="2">
        <v>2013</v>
      </c>
      <c r="N779" s="2" t="str">
        <f t="shared" si="847"/>
        <v>88/-/88/-</v>
      </c>
      <c r="O779" s="2" t="s">
        <v>171</v>
      </c>
      <c r="P779" s="2" t="s">
        <v>536</v>
      </c>
      <c r="S779" s="6">
        <f t="shared" si="848"/>
        <v>0</v>
      </c>
      <c r="T779" s="7">
        <f t="shared" si="849"/>
        <v>0</v>
      </c>
      <c r="U779">
        <v>88</v>
      </c>
      <c r="V779">
        <v>2014</v>
      </c>
      <c r="W779">
        <v>2017</v>
      </c>
      <c r="X779" t="s">
        <v>243</v>
      </c>
      <c r="AA779">
        <v>88</v>
      </c>
      <c r="AB779">
        <v>2014</v>
      </c>
      <c r="AC779">
        <v>2016</v>
      </c>
      <c r="AD779" s="5"/>
      <c r="AI779">
        <f>VLOOKUP(C779,Koordinaten!$A:$C,2,FALSE)</f>
        <v>12.4853384</v>
      </c>
      <c r="AJ779">
        <f>VLOOKUP(C779,Koordinaten!$A:$C,3,FALSE)</f>
        <v>41.894801999999999</v>
      </c>
      <c r="AK779">
        <f>IF(ISBLANK($D779),VLOOKUP(C779,Koordinaten!$A:$C,2,FALSE),VLOOKUP($D779,Koordinaten!$F:$H,2,FALSE))</f>
        <v>11.354780099999999</v>
      </c>
      <c r="AL779">
        <f>IF(ISBLANK($D779),VLOOKUP(C779,Koordinaten!$A:$C,3,FALSE),VLOOKUP($D779,Koordinaten!$F:$H,3,FALSE))</f>
        <v>46.498112499999998</v>
      </c>
      <c r="AM779" t="str">
        <f t="shared" si="850"/>
        <v>41,894802;12,4853384</v>
      </c>
      <c r="AN779" t="str">
        <f t="shared" si="851"/>
        <v>46,4981125;11,3547801</v>
      </c>
      <c r="AO779">
        <f t="shared" si="846"/>
        <v>2016</v>
      </c>
    </row>
    <row r="780" spans="1:41" ht="14" x14ac:dyDescent="0.15">
      <c r="A780" s="5" t="s">
        <v>30</v>
      </c>
      <c r="B780" s="2">
        <v>2011</v>
      </c>
      <c r="C780" s="2" t="s">
        <v>22</v>
      </c>
      <c r="D780" s="2" t="s">
        <v>1258</v>
      </c>
      <c r="E780" s="2">
        <v>1</v>
      </c>
      <c r="F780" s="2"/>
      <c r="G780" s="73" t="s">
        <v>165</v>
      </c>
      <c r="H780" s="3" t="s">
        <v>532</v>
      </c>
      <c r="I780" s="3" t="s">
        <v>162</v>
      </c>
      <c r="J780" s="2" t="str">
        <f t="shared" si="852"/>
        <v>-/-/-/-/-</v>
      </c>
      <c r="K780" s="2" t="str">
        <f t="shared" si="853"/>
        <v>-/-/-/-/-</v>
      </c>
      <c r="L780" s="12"/>
      <c r="M780" s="2">
        <v>2013</v>
      </c>
      <c r="N780" s="2" t="str">
        <f t="shared" si="847"/>
        <v>-/-/-/-</v>
      </c>
      <c r="O780" s="2" t="s">
        <v>171</v>
      </c>
      <c r="P780" s="2" t="s">
        <v>536</v>
      </c>
      <c r="S780" s="6">
        <f t="shared" si="848"/>
        <v>0</v>
      </c>
      <c r="T780" s="7">
        <f t="shared" si="849"/>
        <v>0</v>
      </c>
      <c r="U780" s="3" t="s">
        <v>243</v>
      </c>
      <c r="X780" t="s">
        <v>243</v>
      </c>
      <c r="AA780" t="s">
        <v>243</v>
      </c>
      <c r="AD780" s="5"/>
      <c r="AI780">
        <f>VLOOKUP(C780,Koordinaten!$A:$C,2,FALSE)</f>
        <v>12.4853384</v>
      </c>
      <c r="AJ780">
        <f>VLOOKUP(C780,Koordinaten!$A:$C,3,FALSE)</f>
        <v>41.894801999999999</v>
      </c>
      <c r="AK780">
        <f>IF(ISBLANK($D780),VLOOKUP(C780,Koordinaten!$A:$C,2,FALSE),VLOOKUP($D780,Koordinaten!$F:$H,2,FALSE))</f>
        <v>11.354780099999999</v>
      </c>
      <c r="AL780">
        <f>IF(ISBLANK($D780),VLOOKUP(C780,Koordinaten!$A:$C,3,FALSE),VLOOKUP($D780,Koordinaten!$F:$H,3,FALSE))</f>
        <v>46.498112499999998</v>
      </c>
      <c r="AM780" t="str">
        <f t="shared" si="850"/>
        <v>41,894802;12,4853384</v>
      </c>
      <c r="AN780" t="str">
        <f t="shared" si="851"/>
        <v>46,4981125;11,3547801</v>
      </c>
      <c r="AO780">
        <f t="shared" si="846"/>
        <v>9999</v>
      </c>
    </row>
    <row r="781" spans="1:41" ht="14" x14ac:dyDescent="0.15">
      <c r="A781" s="5" t="s">
        <v>30</v>
      </c>
      <c r="B781" s="2">
        <v>2011</v>
      </c>
      <c r="C781" s="2" t="s">
        <v>22</v>
      </c>
      <c r="D781" s="2" t="s">
        <v>1258</v>
      </c>
      <c r="E781" s="2">
        <v>1</v>
      </c>
      <c r="F781" s="2"/>
      <c r="G781" s="73" t="s">
        <v>165</v>
      </c>
      <c r="H781" s="3" t="s">
        <v>538</v>
      </c>
      <c r="I781" s="3" t="s">
        <v>169</v>
      </c>
      <c r="J781" s="2" t="str">
        <f t="shared" si="852"/>
        <v>-/-/-/-/-</v>
      </c>
      <c r="K781" s="2" t="str">
        <f t="shared" si="853"/>
        <v>-/-/-/-/-</v>
      </c>
      <c r="L781" s="12"/>
      <c r="M781" s="2">
        <v>2013</v>
      </c>
      <c r="N781" s="2" t="str">
        <f t="shared" si="847"/>
        <v>-/-/-/-</v>
      </c>
      <c r="O781" s="2" t="s">
        <v>171</v>
      </c>
      <c r="P781" s="2" t="s">
        <v>536</v>
      </c>
      <c r="S781" s="6">
        <f t="shared" si="848"/>
        <v>0</v>
      </c>
      <c r="T781" s="7">
        <f t="shared" si="849"/>
        <v>0</v>
      </c>
      <c r="U781" s="3" t="s">
        <v>243</v>
      </c>
      <c r="X781" t="s">
        <v>243</v>
      </c>
      <c r="AA781" t="s">
        <v>243</v>
      </c>
      <c r="AD781" s="5"/>
      <c r="AI781">
        <f>VLOOKUP(C781,Koordinaten!$A:$C,2,FALSE)</f>
        <v>12.4853384</v>
      </c>
      <c r="AJ781">
        <f>VLOOKUP(C781,Koordinaten!$A:$C,3,FALSE)</f>
        <v>41.894801999999999</v>
      </c>
      <c r="AK781">
        <f>IF(ISBLANK($D781),VLOOKUP(C781,Koordinaten!$A:$C,2,FALSE),VLOOKUP($D781,Koordinaten!$F:$H,2,FALSE))</f>
        <v>11.354780099999999</v>
      </c>
      <c r="AL781">
        <f>IF(ISBLANK($D781),VLOOKUP(C781,Koordinaten!$A:$C,3,FALSE),VLOOKUP($D781,Koordinaten!$F:$H,3,FALSE))</f>
        <v>46.498112499999998</v>
      </c>
      <c r="AM781" t="str">
        <f t="shared" si="850"/>
        <v>41,894802;12,4853384</v>
      </c>
      <c r="AN781" t="str">
        <f t="shared" si="851"/>
        <v>46,4981125;11,3547801</v>
      </c>
      <c r="AO781">
        <f t="shared" si="846"/>
        <v>9999</v>
      </c>
    </row>
    <row r="782" spans="1:41" ht="14" x14ac:dyDescent="0.15">
      <c r="A782" s="5" t="s">
        <v>42</v>
      </c>
      <c r="B782" s="2">
        <v>2011</v>
      </c>
      <c r="C782" s="2" t="s">
        <v>22</v>
      </c>
      <c r="D782" s="2" t="s">
        <v>1257</v>
      </c>
      <c r="E782" s="2">
        <v>6</v>
      </c>
      <c r="F782" s="2"/>
      <c r="G782" s="73" t="s">
        <v>539</v>
      </c>
      <c r="H782" s="3" t="s">
        <v>540</v>
      </c>
      <c r="I782" s="3" t="s">
        <v>20</v>
      </c>
      <c r="J782" s="2" t="str">
        <f t="shared" si="852"/>
        <v>2013/-/2013/-/-</v>
      </c>
      <c r="K782" s="2" t="str">
        <f t="shared" si="853"/>
        <v>2015/-/2017/-/-</v>
      </c>
      <c r="L782" s="12"/>
      <c r="M782" s="2">
        <v>2013</v>
      </c>
      <c r="N782" s="2" t="str">
        <f t="shared" si="847"/>
        <v>87/-/89/-</v>
      </c>
      <c r="O782" s="2" t="s">
        <v>539</v>
      </c>
      <c r="P782" s="2" t="s">
        <v>541</v>
      </c>
      <c r="S782" s="6">
        <f t="shared" si="848"/>
        <v>0</v>
      </c>
      <c r="T782" s="7">
        <f t="shared" si="849"/>
        <v>0</v>
      </c>
      <c r="U782">
        <v>87</v>
      </c>
      <c r="V782">
        <v>2013</v>
      </c>
      <c r="W782">
        <v>2015</v>
      </c>
      <c r="AA782">
        <v>89</v>
      </c>
      <c r="AB782">
        <v>2013</v>
      </c>
      <c r="AC782">
        <v>2017</v>
      </c>
      <c r="AD782" s="5"/>
      <c r="AI782">
        <f>VLOOKUP(C782,Koordinaten!$A:$C,2,FALSE)</f>
        <v>12.4853384</v>
      </c>
      <c r="AJ782">
        <f>VLOOKUP(C782,Koordinaten!$A:$C,3,FALSE)</f>
        <v>41.894801999999999</v>
      </c>
      <c r="AK782">
        <f>IF(ISBLANK($D782),VLOOKUP(C782,Koordinaten!$A:$C,2,FALSE),VLOOKUP($D782,Koordinaten!$F:$H,2,FALSE))</f>
        <v>11.2555757</v>
      </c>
      <c r="AL782">
        <f>IF(ISBLANK($D782),VLOOKUP(C782,Koordinaten!$A:$C,3,FALSE),VLOOKUP($D782,Koordinaten!$F:$H,3,FALSE))</f>
        <v>43.769871199999997</v>
      </c>
      <c r="AM782" t="str">
        <f t="shared" si="850"/>
        <v>41,894802;12,4853384</v>
      </c>
      <c r="AN782" t="str">
        <f t="shared" si="851"/>
        <v>43,7698712;11,2555757</v>
      </c>
      <c r="AO782">
        <f t="shared" si="846"/>
        <v>2015</v>
      </c>
    </row>
    <row r="783" spans="1:41" ht="14" x14ac:dyDescent="0.15">
      <c r="A783" s="5" t="s">
        <v>37</v>
      </c>
      <c r="B783" s="2">
        <v>2008</v>
      </c>
      <c r="C783" s="2" t="s">
        <v>22</v>
      </c>
      <c r="D783" s="2" t="s">
        <v>1257</v>
      </c>
      <c r="E783" s="2">
        <v>2</v>
      </c>
      <c r="F783" s="2"/>
      <c r="G783" s="73" t="s">
        <v>539</v>
      </c>
      <c r="H783" s="3" t="s">
        <v>542</v>
      </c>
      <c r="I783" s="3" t="s">
        <v>46</v>
      </c>
      <c r="J783" s="2" t="str">
        <f t="shared" si="852"/>
        <v>-/-/-/-/-</v>
      </c>
      <c r="K783" s="2" t="str">
        <f t="shared" si="853"/>
        <v>-/-/-/-/-</v>
      </c>
      <c r="L783" s="12"/>
      <c r="M783" s="2">
        <v>2013</v>
      </c>
      <c r="N783" s="2" t="str">
        <f t="shared" si="847"/>
        <v>-/-/-/-</v>
      </c>
      <c r="O783" s="2" t="s">
        <v>539</v>
      </c>
      <c r="P783" s="2" t="s">
        <v>541</v>
      </c>
      <c r="S783" s="6">
        <f t="shared" si="848"/>
        <v>0</v>
      </c>
      <c r="T783" s="7">
        <f t="shared" si="849"/>
        <v>0</v>
      </c>
      <c r="U783" s="3" t="s">
        <v>243</v>
      </c>
      <c r="AA783" t="s">
        <v>243</v>
      </c>
      <c r="AD783" s="5"/>
      <c r="AI783">
        <f>VLOOKUP(C783,Koordinaten!$A:$C,2,FALSE)</f>
        <v>12.4853384</v>
      </c>
      <c r="AJ783">
        <f>VLOOKUP(C783,Koordinaten!$A:$C,3,FALSE)</f>
        <v>41.894801999999999</v>
      </c>
      <c r="AK783">
        <f>IF(ISBLANK($D783),VLOOKUP(C783,Koordinaten!$A:$C,2,FALSE),VLOOKUP($D783,Koordinaten!$F:$H,2,FALSE))</f>
        <v>11.2555757</v>
      </c>
      <c r="AL783">
        <f>IF(ISBLANK($D783),VLOOKUP(C783,Koordinaten!$A:$C,3,FALSE),VLOOKUP($D783,Koordinaten!$F:$H,3,FALSE))</f>
        <v>43.769871199999997</v>
      </c>
      <c r="AM783" t="str">
        <f t="shared" si="850"/>
        <v>41,894802;12,4853384</v>
      </c>
      <c r="AN783" t="str">
        <f t="shared" si="851"/>
        <v>43,7698712;11,2555757</v>
      </c>
      <c r="AO783">
        <f t="shared" si="846"/>
        <v>9999</v>
      </c>
    </row>
    <row r="784" spans="1:41" x14ac:dyDescent="0.15">
      <c r="A784" s="2" t="s">
        <v>42</v>
      </c>
      <c r="B784" s="2">
        <v>2010</v>
      </c>
      <c r="C784" s="2" t="s">
        <v>22</v>
      </c>
      <c r="D784" s="2" t="s">
        <v>1257</v>
      </c>
      <c r="E784" s="2">
        <v>3</v>
      </c>
      <c r="F784" s="2"/>
      <c r="G784" s="73" t="s">
        <v>539</v>
      </c>
      <c r="H784" s="3" t="s">
        <v>543</v>
      </c>
      <c r="I784" s="3" t="s">
        <v>20</v>
      </c>
      <c r="J784" s="2" t="str">
        <f t="shared" si="852"/>
        <v>2013/-/2015/-/-</v>
      </c>
      <c r="K784" s="2" t="str">
        <f t="shared" si="853"/>
        <v>2016/-/2025/-/-</v>
      </c>
      <c r="L784" s="12"/>
      <c r="M784" s="2">
        <v>2013</v>
      </c>
      <c r="N784" s="2" t="str">
        <f t="shared" si="847"/>
        <v>88/-/93/-</v>
      </c>
      <c r="O784" s="2" t="s">
        <v>539</v>
      </c>
      <c r="P784" s="2" t="s">
        <v>541</v>
      </c>
      <c r="S784" s="6">
        <f t="shared" si="848"/>
        <v>0</v>
      </c>
      <c r="T784" s="7">
        <f t="shared" si="849"/>
        <v>0</v>
      </c>
      <c r="U784">
        <v>88</v>
      </c>
      <c r="V784">
        <v>2013</v>
      </c>
      <c r="W784">
        <v>2016</v>
      </c>
      <c r="AA784">
        <v>93</v>
      </c>
      <c r="AB784">
        <v>2015</v>
      </c>
      <c r="AC784">
        <v>2025</v>
      </c>
      <c r="AD784" s="5"/>
      <c r="AI784">
        <f>VLOOKUP(C784,Koordinaten!$A:$C,2,FALSE)</f>
        <v>12.4853384</v>
      </c>
      <c r="AJ784">
        <f>VLOOKUP(C784,Koordinaten!$A:$C,3,FALSE)</f>
        <v>41.894801999999999</v>
      </c>
      <c r="AK784">
        <f>IF(ISBLANK($D784),VLOOKUP(C784,Koordinaten!$A:$C,2,FALSE),VLOOKUP($D784,Koordinaten!$F:$H,2,FALSE))</f>
        <v>11.2555757</v>
      </c>
      <c r="AL784">
        <f>IF(ISBLANK($D784),VLOOKUP(C784,Koordinaten!$A:$C,3,FALSE),VLOOKUP($D784,Koordinaten!$F:$H,3,FALSE))</f>
        <v>43.769871199999997</v>
      </c>
      <c r="AM784" t="str">
        <f t="shared" si="850"/>
        <v>41,894802;12,4853384</v>
      </c>
      <c r="AN784" t="str">
        <f t="shared" si="851"/>
        <v>43,7698712;11,2555757</v>
      </c>
      <c r="AO784">
        <f t="shared" si="846"/>
        <v>2016</v>
      </c>
    </row>
    <row r="785" spans="1:41" ht="14" x14ac:dyDescent="0.15">
      <c r="A785" s="2" t="s">
        <v>42</v>
      </c>
      <c r="B785" s="22">
        <v>2009</v>
      </c>
      <c r="C785" s="2" t="s">
        <v>22</v>
      </c>
      <c r="D785" s="2" t="s">
        <v>1257</v>
      </c>
      <c r="E785" s="2">
        <v>3</v>
      </c>
      <c r="F785" s="2"/>
      <c r="G785" s="73" t="s">
        <v>539</v>
      </c>
      <c r="H785" s="3" t="s">
        <v>544</v>
      </c>
      <c r="I785" s="3" t="s">
        <v>20</v>
      </c>
      <c r="J785" s="2" t="str">
        <f t="shared" si="852"/>
        <v>2014/-/2014/-/-</v>
      </c>
      <c r="K785" s="2" t="str">
        <f t="shared" si="853"/>
        <v>2024/-/2024/-/-</v>
      </c>
      <c r="L785" s="12"/>
      <c r="M785" s="2">
        <v>2013</v>
      </c>
      <c r="N785" s="2" t="str">
        <f t="shared" si="847"/>
        <v>94+/-/94+/91+/CT91,6</v>
      </c>
      <c r="O785" s="2" t="s">
        <v>539</v>
      </c>
      <c r="P785" s="2" t="s">
        <v>541</v>
      </c>
      <c r="S785" s="6">
        <f t="shared" si="848"/>
        <v>0</v>
      </c>
      <c r="T785" s="7">
        <f t="shared" si="849"/>
        <v>0</v>
      </c>
      <c r="U785" t="s">
        <v>1094</v>
      </c>
      <c r="V785">
        <v>2014</v>
      </c>
      <c r="W785">
        <v>2024</v>
      </c>
      <c r="AA785" t="s">
        <v>1128</v>
      </c>
      <c r="AB785">
        <v>2014</v>
      </c>
      <c r="AC785">
        <v>2024</v>
      </c>
      <c r="AD785" s="5" t="s">
        <v>1049</v>
      </c>
      <c r="AI785">
        <f>VLOOKUP(C785,Koordinaten!$A:$C,2,FALSE)</f>
        <v>12.4853384</v>
      </c>
      <c r="AJ785">
        <f>VLOOKUP(C785,Koordinaten!$A:$C,3,FALSE)</f>
        <v>41.894801999999999</v>
      </c>
      <c r="AK785">
        <f>IF(ISBLANK($D785),VLOOKUP(C785,Koordinaten!$A:$C,2,FALSE),VLOOKUP($D785,Koordinaten!$F:$H,2,FALSE))</f>
        <v>11.2555757</v>
      </c>
      <c r="AL785">
        <f>IF(ISBLANK($D785),VLOOKUP(C785,Koordinaten!$A:$C,3,FALSE),VLOOKUP($D785,Koordinaten!$F:$H,3,FALSE))</f>
        <v>43.769871199999997</v>
      </c>
      <c r="AM785" t="str">
        <f t="shared" si="850"/>
        <v>41,894802;12,4853384</v>
      </c>
      <c r="AN785" t="str">
        <f t="shared" si="851"/>
        <v>43,7698712;11,2555757</v>
      </c>
      <c r="AO785">
        <f t="shared" ref="AO785:AO848" si="854">MIN(IF(ISBLANK(W785),9999,W785),IF(ISBLANK(Z785),9999,Z785),IF(ISBLANK(AC785),9999,AC785),IF(ISBLANK(AF785),9999,AF785),IF(ISBLANK(AH785),9999,AH785))</f>
        <v>2024</v>
      </c>
    </row>
    <row r="786" spans="1:41" ht="14" x14ac:dyDescent="0.15">
      <c r="A786" s="5" t="s">
        <v>42</v>
      </c>
      <c r="B786" s="2">
        <v>2011</v>
      </c>
      <c r="C786" s="2" t="s">
        <v>22</v>
      </c>
      <c r="D786" s="2" t="s">
        <v>1257</v>
      </c>
      <c r="E786" s="2">
        <v>2</v>
      </c>
      <c r="F786" s="2"/>
      <c r="G786" s="3" t="s">
        <v>545</v>
      </c>
      <c r="H786" s="3" t="s">
        <v>546</v>
      </c>
      <c r="I786" s="3" t="s">
        <v>199</v>
      </c>
      <c r="J786" s="2" t="str">
        <f t="shared" si="852"/>
        <v>-/-/-/-/-</v>
      </c>
      <c r="K786" s="2" t="str">
        <f t="shared" si="853"/>
        <v>-/-/-/-/-</v>
      </c>
      <c r="L786" s="12"/>
      <c r="M786" s="2">
        <v>2013</v>
      </c>
      <c r="N786" s="2" t="str">
        <f t="shared" si="847"/>
        <v>-/-/-/-</v>
      </c>
      <c r="O786" s="2" t="s">
        <v>547</v>
      </c>
      <c r="P786" s="2" t="s">
        <v>541</v>
      </c>
      <c r="S786" s="6">
        <f t="shared" si="848"/>
        <v>0</v>
      </c>
      <c r="T786" s="7">
        <f t="shared" si="849"/>
        <v>0</v>
      </c>
      <c r="U786" t="s">
        <v>243</v>
      </c>
      <c r="AA786" t="s">
        <v>243</v>
      </c>
      <c r="AD786" s="5"/>
      <c r="AI786">
        <f>VLOOKUP(C786,Koordinaten!$A:$C,2,FALSE)</f>
        <v>12.4853384</v>
      </c>
      <c r="AJ786">
        <f>VLOOKUP(C786,Koordinaten!$A:$C,3,FALSE)</f>
        <v>41.894801999999999</v>
      </c>
      <c r="AK786">
        <f>IF(ISBLANK($D786),VLOOKUP(C786,Koordinaten!$A:$C,2,FALSE),VLOOKUP($D786,Koordinaten!$F:$H,2,FALSE))</f>
        <v>11.2555757</v>
      </c>
      <c r="AL786">
        <f>IF(ISBLANK($D786),VLOOKUP(C786,Koordinaten!$A:$C,3,FALSE),VLOOKUP($D786,Koordinaten!$F:$H,3,FALSE))</f>
        <v>43.769871199999997</v>
      </c>
      <c r="AM786" t="str">
        <f t="shared" si="850"/>
        <v>41,894802;12,4853384</v>
      </c>
      <c r="AN786" t="str">
        <f t="shared" si="851"/>
        <v>43,7698712;11,2555757</v>
      </c>
      <c r="AO786">
        <f t="shared" si="854"/>
        <v>9999</v>
      </c>
    </row>
    <row r="787" spans="1:41" ht="14" x14ac:dyDescent="0.15">
      <c r="A787" s="5" t="s">
        <v>42</v>
      </c>
      <c r="B787" s="2">
        <v>2008</v>
      </c>
      <c r="C787" s="2" t="s">
        <v>22</v>
      </c>
      <c r="D787" s="2"/>
      <c r="E787" s="2">
        <v>1</v>
      </c>
      <c r="F787" s="2"/>
      <c r="G787" s="73" t="s">
        <v>548</v>
      </c>
      <c r="H787" s="3" t="s">
        <v>301</v>
      </c>
      <c r="I787" s="3" t="s">
        <v>20</v>
      </c>
      <c r="J787" s="2" t="str">
        <f t="shared" si="852"/>
        <v>-/-/-/-/-</v>
      </c>
      <c r="K787" s="2" t="str">
        <f t="shared" si="853"/>
        <v>-/-/-/-/-</v>
      </c>
      <c r="L787" s="12"/>
      <c r="M787" s="2">
        <v>2013</v>
      </c>
      <c r="N787" s="2" t="str">
        <f t="shared" si="847"/>
        <v>-/-/-/-</v>
      </c>
      <c r="O787" s="2" t="s">
        <v>547</v>
      </c>
      <c r="P787" s="2" t="s">
        <v>541</v>
      </c>
      <c r="S787" s="6">
        <f t="shared" si="848"/>
        <v>0</v>
      </c>
      <c r="T787" s="7">
        <f t="shared" si="849"/>
        <v>0</v>
      </c>
      <c r="U787" t="s">
        <v>243</v>
      </c>
      <c r="AA787" t="s">
        <v>243</v>
      </c>
      <c r="AD787" s="5"/>
      <c r="AI787">
        <f>VLOOKUP(C787,Koordinaten!$A:$C,2,FALSE)</f>
        <v>12.4853384</v>
      </c>
      <c r="AJ787">
        <f>VLOOKUP(C787,Koordinaten!$A:$C,3,FALSE)</f>
        <v>41.894801999999999</v>
      </c>
      <c r="AK787">
        <f>IF(ISBLANK($D787),VLOOKUP(C787,Koordinaten!$A:$C,2,FALSE),VLOOKUP($D787,Koordinaten!$F:$H,2,FALSE))</f>
        <v>12.4853384</v>
      </c>
      <c r="AL787">
        <f>IF(ISBLANK($D787),VLOOKUP(C787,Koordinaten!$A:$C,3,FALSE),VLOOKUP($D787,Koordinaten!$F:$H,3,FALSE))</f>
        <v>41.894801999999999</v>
      </c>
      <c r="AM787" t="str">
        <f t="shared" si="850"/>
        <v>41,894802;12,4853384</v>
      </c>
      <c r="AN787" t="str">
        <f t="shared" si="851"/>
        <v>41,894802;12,4853384</v>
      </c>
      <c r="AO787">
        <f t="shared" si="854"/>
        <v>9999</v>
      </c>
    </row>
    <row r="788" spans="1:41" ht="14" x14ac:dyDescent="0.15">
      <c r="A788" s="5" t="s">
        <v>42</v>
      </c>
      <c r="B788" s="2">
        <v>2010</v>
      </c>
      <c r="C788" s="2" t="s">
        <v>22</v>
      </c>
      <c r="D788" s="2" t="s">
        <v>1257</v>
      </c>
      <c r="E788" s="2">
        <v>3</v>
      </c>
      <c r="F788" s="2"/>
      <c r="G788" s="73" t="s">
        <v>549</v>
      </c>
      <c r="H788" s="3" t="s">
        <v>550</v>
      </c>
      <c r="I788" s="3" t="s">
        <v>20</v>
      </c>
      <c r="J788" s="2" t="str">
        <f t="shared" si="852"/>
        <v>2014/2016/-/-/-</v>
      </c>
      <c r="K788" s="2" t="str">
        <f t="shared" si="853"/>
        <v>2022/2027/-/-/-</v>
      </c>
      <c r="L788" s="12"/>
      <c r="M788" s="2">
        <v>2013</v>
      </c>
      <c r="N788" s="2" t="str">
        <f t="shared" si="847"/>
        <v>91/91/-/-</v>
      </c>
      <c r="O788" s="2" t="s">
        <v>551</v>
      </c>
      <c r="P788" s="2" t="s">
        <v>541</v>
      </c>
      <c r="S788" s="6">
        <f t="shared" si="848"/>
        <v>0</v>
      </c>
      <c r="T788" s="7">
        <f t="shared" si="849"/>
        <v>0</v>
      </c>
      <c r="U788">
        <v>91</v>
      </c>
      <c r="V788">
        <v>2014</v>
      </c>
      <c r="W788">
        <v>2022</v>
      </c>
      <c r="X788">
        <v>91</v>
      </c>
      <c r="Y788">
        <v>2016</v>
      </c>
      <c r="Z788">
        <v>2027</v>
      </c>
      <c r="AA788" t="s">
        <v>243</v>
      </c>
      <c r="AD788" s="5"/>
      <c r="AI788">
        <f>VLOOKUP(C788,Koordinaten!$A:$C,2,FALSE)</f>
        <v>12.4853384</v>
      </c>
      <c r="AJ788">
        <f>VLOOKUP(C788,Koordinaten!$A:$C,3,FALSE)</f>
        <v>41.894801999999999</v>
      </c>
      <c r="AK788">
        <f>IF(ISBLANK($D788),VLOOKUP(C788,Koordinaten!$A:$C,2,FALSE),VLOOKUP($D788,Koordinaten!$F:$H,2,FALSE))</f>
        <v>11.2555757</v>
      </c>
      <c r="AL788">
        <f>IF(ISBLANK($D788),VLOOKUP(C788,Koordinaten!$A:$C,3,FALSE),VLOOKUP($D788,Koordinaten!$F:$H,3,FALSE))</f>
        <v>43.769871199999997</v>
      </c>
      <c r="AM788" t="str">
        <f t="shared" si="850"/>
        <v>41,894802;12,4853384</v>
      </c>
      <c r="AN788" t="str">
        <f t="shared" si="851"/>
        <v>43,7698712;11,2555757</v>
      </c>
      <c r="AO788">
        <f t="shared" si="854"/>
        <v>2022</v>
      </c>
    </row>
    <row r="789" spans="1:41" ht="14" x14ac:dyDescent="0.15">
      <c r="A789" s="5" t="s">
        <v>30</v>
      </c>
      <c r="B789" s="2">
        <v>2011</v>
      </c>
      <c r="C789" s="2" t="s">
        <v>17</v>
      </c>
      <c r="D789" s="2" t="s">
        <v>1270</v>
      </c>
      <c r="E789" s="2">
        <v>2</v>
      </c>
      <c r="F789" s="2"/>
      <c r="G789" s="3" t="s">
        <v>552</v>
      </c>
      <c r="H789" s="3" t="s">
        <v>553</v>
      </c>
      <c r="I789" s="3" t="s">
        <v>553</v>
      </c>
      <c r="J789" s="2" t="str">
        <f t="shared" si="852"/>
        <v>-/-/-/-/-</v>
      </c>
      <c r="K789" s="2" t="str">
        <f t="shared" si="853"/>
        <v>-/-/-/-/-</v>
      </c>
      <c r="L789" s="12"/>
      <c r="M789" s="2">
        <v>2013</v>
      </c>
      <c r="N789" s="2" t="str">
        <f t="shared" si="847"/>
        <v>-/-/-/-</v>
      </c>
      <c r="O789" s="2" t="s">
        <v>554</v>
      </c>
      <c r="P789" s="2" t="s">
        <v>541</v>
      </c>
      <c r="S789" s="6">
        <f t="shared" si="848"/>
        <v>0</v>
      </c>
      <c r="T789" s="7">
        <f t="shared" si="849"/>
        <v>0</v>
      </c>
      <c r="U789" t="s">
        <v>243</v>
      </c>
      <c r="AA789" t="s">
        <v>243</v>
      </c>
      <c r="AD789" s="5"/>
      <c r="AI789">
        <f>VLOOKUP(C789,Koordinaten!$A:$C,2,FALSE)</f>
        <v>2.3514615999999999</v>
      </c>
      <c r="AJ789">
        <f>VLOOKUP(C789,Koordinaten!$A:$C,3,FALSE)</f>
        <v>48.856696900000003</v>
      </c>
      <c r="AK789">
        <f>IF(ISBLANK($D789),VLOOKUP(C789,Koordinaten!$A:$C,2,FALSE),VLOOKUP($D789,Koordinaten!$F:$H,2,FALSE))</f>
        <v>9.0684138000000001</v>
      </c>
      <c r="AL789">
        <f>IF(ISBLANK($D789),VLOOKUP(C789,Koordinaten!$A:$C,3,FALSE),VLOOKUP($D789,Koordinaten!$F:$H,3,FALSE))</f>
        <v>42.188089699999999</v>
      </c>
      <c r="AM789" t="str">
        <f t="shared" si="850"/>
        <v>48,8566969;2,3514616</v>
      </c>
      <c r="AN789" t="str">
        <f t="shared" si="851"/>
        <v>42,1880897;9,0684138</v>
      </c>
      <c r="AO789">
        <f t="shared" si="854"/>
        <v>9999</v>
      </c>
    </row>
    <row r="790" spans="1:41" ht="14" x14ac:dyDescent="0.15">
      <c r="A790" s="5" t="s">
        <v>30</v>
      </c>
      <c r="B790" s="2">
        <v>2012</v>
      </c>
      <c r="C790" s="2" t="s">
        <v>17</v>
      </c>
      <c r="D790" s="2" t="s">
        <v>1270</v>
      </c>
      <c r="E790" s="2">
        <v>2</v>
      </c>
      <c r="F790" s="2"/>
      <c r="G790" s="3" t="s">
        <v>552</v>
      </c>
      <c r="H790" s="3" t="s">
        <v>555</v>
      </c>
      <c r="I790" s="3" t="s">
        <v>93</v>
      </c>
      <c r="J790" s="2" t="str">
        <f t="shared" si="852"/>
        <v>-/-/-/-/-</v>
      </c>
      <c r="K790" s="2" t="str">
        <f t="shared" si="853"/>
        <v>-/-/-/-/-</v>
      </c>
      <c r="L790" s="12"/>
      <c r="M790" s="2">
        <v>2013</v>
      </c>
      <c r="N790" s="2" t="str">
        <f t="shared" si="847"/>
        <v>91/-/-/-</v>
      </c>
      <c r="O790" s="2" t="s">
        <v>554</v>
      </c>
      <c r="P790" s="2" t="s">
        <v>541</v>
      </c>
      <c r="S790" s="6">
        <f t="shared" si="848"/>
        <v>0</v>
      </c>
      <c r="T790" s="7">
        <f t="shared" si="849"/>
        <v>0</v>
      </c>
      <c r="U790">
        <v>91</v>
      </c>
      <c r="AA790" t="s">
        <v>243</v>
      </c>
      <c r="AD790" s="5"/>
      <c r="AI790">
        <f>VLOOKUP(C790,Koordinaten!$A:$C,2,FALSE)</f>
        <v>2.3514615999999999</v>
      </c>
      <c r="AJ790">
        <f>VLOOKUP(C790,Koordinaten!$A:$C,3,FALSE)</f>
        <v>48.856696900000003</v>
      </c>
      <c r="AK790">
        <f>IF(ISBLANK($D790),VLOOKUP(C790,Koordinaten!$A:$C,2,FALSE),VLOOKUP($D790,Koordinaten!$F:$H,2,FALSE))</f>
        <v>9.0684138000000001</v>
      </c>
      <c r="AL790">
        <f>IF(ISBLANK($D790),VLOOKUP(C790,Koordinaten!$A:$C,3,FALSE),VLOOKUP($D790,Koordinaten!$F:$H,3,FALSE))</f>
        <v>42.188089699999999</v>
      </c>
      <c r="AM790" t="str">
        <f t="shared" si="850"/>
        <v>48,8566969;2,3514616</v>
      </c>
      <c r="AN790" t="str">
        <f t="shared" si="851"/>
        <v>42,1880897;9,0684138</v>
      </c>
      <c r="AO790">
        <f t="shared" si="854"/>
        <v>9999</v>
      </c>
    </row>
    <row r="791" spans="1:41" x14ac:dyDescent="0.15">
      <c r="A791" s="2" t="s">
        <v>42</v>
      </c>
      <c r="B791" s="2">
        <v>2010</v>
      </c>
      <c r="C791" s="2" t="s">
        <v>17</v>
      </c>
      <c r="D791" s="2" t="s">
        <v>1270</v>
      </c>
      <c r="E791" s="2">
        <v>1</v>
      </c>
      <c r="F791" s="2"/>
      <c r="G791" s="3" t="s">
        <v>552</v>
      </c>
      <c r="H791" s="3" t="s">
        <v>556</v>
      </c>
      <c r="I791" s="3" t="s">
        <v>20</v>
      </c>
      <c r="J791" s="2" t="str">
        <f t="shared" si="852"/>
        <v>-/-/-/-/-</v>
      </c>
      <c r="K791" s="2" t="str">
        <f t="shared" si="853"/>
        <v>-/-/-/-/-</v>
      </c>
      <c r="L791" s="12"/>
      <c r="M791" s="2">
        <v>2013</v>
      </c>
      <c r="N791" s="2" t="str">
        <f t="shared" si="847"/>
        <v>-/-/-/-</v>
      </c>
      <c r="O791" s="2" t="s">
        <v>554</v>
      </c>
      <c r="P791" s="2" t="s">
        <v>541</v>
      </c>
      <c r="S791" s="6">
        <f t="shared" si="848"/>
        <v>0</v>
      </c>
      <c r="T791" s="7">
        <f t="shared" si="849"/>
        <v>0</v>
      </c>
      <c r="U791" t="s">
        <v>243</v>
      </c>
      <c r="AA791" t="s">
        <v>243</v>
      </c>
      <c r="AD791" s="5"/>
      <c r="AI791">
        <f>VLOOKUP(C791,Koordinaten!$A:$C,2,FALSE)</f>
        <v>2.3514615999999999</v>
      </c>
      <c r="AJ791">
        <f>VLOOKUP(C791,Koordinaten!$A:$C,3,FALSE)</f>
        <v>48.856696900000003</v>
      </c>
      <c r="AK791">
        <f>IF(ISBLANK($D791),VLOOKUP(C791,Koordinaten!$A:$C,2,FALSE),VLOOKUP($D791,Koordinaten!$F:$H,2,FALSE))</f>
        <v>9.0684138000000001</v>
      </c>
      <c r="AL791">
        <f>IF(ISBLANK($D791),VLOOKUP(C791,Koordinaten!$A:$C,3,FALSE),VLOOKUP($D791,Koordinaten!$F:$H,3,FALSE))</f>
        <v>42.188089699999999</v>
      </c>
      <c r="AM791" t="str">
        <f t="shared" si="850"/>
        <v>48,8566969;2,3514616</v>
      </c>
      <c r="AN791" t="str">
        <f t="shared" si="851"/>
        <v>42,1880897;9,0684138</v>
      </c>
      <c r="AO791">
        <f t="shared" si="854"/>
        <v>9999</v>
      </c>
    </row>
    <row r="792" spans="1:41" ht="14" x14ac:dyDescent="0.15">
      <c r="A792" s="5" t="s">
        <v>42</v>
      </c>
      <c r="B792" s="2">
        <v>2011</v>
      </c>
      <c r="C792" s="2" t="s">
        <v>17</v>
      </c>
      <c r="D792" s="2" t="s">
        <v>1270</v>
      </c>
      <c r="E792" s="2">
        <v>1</v>
      </c>
      <c r="F792" s="2"/>
      <c r="G792" s="73" t="s">
        <v>557</v>
      </c>
      <c r="H792" s="3" t="s">
        <v>558</v>
      </c>
      <c r="I792" s="3" t="s">
        <v>20</v>
      </c>
      <c r="J792" s="2" t="str">
        <f t="shared" si="852"/>
        <v>-/-/-/-/-</v>
      </c>
      <c r="K792" s="2" t="str">
        <f t="shared" si="853"/>
        <v>-/-/-/-/-</v>
      </c>
      <c r="L792" s="12"/>
      <c r="M792" s="2">
        <v>2013</v>
      </c>
      <c r="N792" s="2" t="str">
        <f t="shared" si="847"/>
        <v>-/-/-/-</v>
      </c>
      <c r="O792" s="2" t="s">
        <v>559</v>
      </c>
      <c r="P792" s="2" t="s">
        <v>541</v>
      </c>
      <c r="S792" s="6">
        <f t="shared" si="848"/>
        <v>0</v>
      </c>
      <c r="T792" s="7">
        <f t="shared" si="849"/>
        <v>0</v>
      </c>
      <c r="U792" t="s">
        <v>243</v>
      </c>
      <c r="AA792" t="s">
        <v>243</v>
      </c>
      <c r="AD792" s="5"/>
      <c r="AI792">
        <f>VLOOKUP(C792,Koordinaten!$A:$C,2,FALSE)</f>
        <v>2.3514615999999999</v>
      </c>
      <c r="AJ792">
        <f>VLOOKUP(C792,Koordinaten!$A:$C,3,FALSE)</f>
        <v>48.856696900000003</v>
      </c>
      <c r="AK792">
        <f>IF(ISBLANK($D792),VLOOKUP(C792,Koordinaten!$A:$C,2,FALSE),VLOOKUP($D792,Koordinaten!$F:$H,2,FALSE))</f>
        <v>9.0684138000000001</v>
      </c>
      <c r="AL792">
        <f>IF(ISBLANK($D792),VLOOKUP(C792,Koordinaten!$A:$C,3,FALSE),VLOOKUP($D792,Koordinaten!$F:$H,3,FALSE))</f>
        <v>42.188089699999999</v>
      </c>
      <c r="AM792" t="str">
        <f t="shared" si="850"/>
        <v>48,8566969;2,3514616</v>
      </c>
      <c r="AN792" t="str">
        <f t="shared" si="851"/>
        <v>42,1880897;9,0684138</v>
      </c>
      <c r="AO792">
        <f t="shared" si="854"/>
        <v>9999</v>
      </c>
    </row>
    <row r="793" spans="1:41" ht="14" x14ac:dyDescent="0.15">
      <c r="A793" s="5" t="s">
        <v>30</v>
      </c>
      <c r="B793" s="2">
        <v>2011</v>
      </c>
      <c r="C793" s="2" t="s">
        <v>17</v>
      </c>
      <c r="D793" s="2" t="s">
        <v>1270</v>
      </c>
      <c r="E793" s="2">
        <v>1</v>
      </c>
      <c r="F793" s="2"/>
      <c r="G793" s="73" t="s">
        <v>560</v>
      </c>
      <c r="H793" s="3" t="s">
        <v>561</v>
      </c>
      <c r="I793" s="3" t="s">
        <v>93</v>
      </c>
      <c r="J793" s="2" t="str">
        <f t="shared" si="852"/>
        <v>-/-/-/-/-</v>
      </c>
      <c r="K793" s="2" t="str">
        <f t="shared" si="853"/>
        <v>-/-/-/-/-</v>
      </c>
      <c r="L793" s="12"/>
      <c r="M793" s="2">
        <v>2013</v>
      </c>
      <c r="N793" s="2" t="str">
        <f t="shared" si="847"/>
        <v>-/-/-/-</v>
      </c>
      <c r="O793" s="2" t="s">
        <v>559</v>
      </c>
      <c r="P793" s="2" t="s">
        <v>541</v>
      </c>
      <c r="S793" s="6">
        <f t="shared" si="848"/>
        <v>0</v>
      </c>
      <c r="T793" s="7">
        <f t="shared" si="849"/>
        <v>0</v>
      </c>
      <c r="U793" t="s">
        <v>243</v>
      </c>
      <c r="AA793" t="s">
        <v>243</v>
      </c>
      <c r="AD793" s="5"/>
      <c r="AI793">
        <f>VLOOKUP(C793,Koordinaten!$A:$C,2,FALSE)</f>
        <v>2.3514615999999999</v>
      </c>
      <c r="AJ793">
        <f>VLOOKUP(C793,Koordinaten!$A:$C,3,FALSE)</f>
        <v>48.856696900000003</v>
      </c>
      <c r="AK793">
        <f>IF(ISBLANK($D793),VLOOKUP(C793,Koordinaten!$A:$C,2,FALSE),VLOOKUP($D793,Koordinaten!$F:$H,2,FALSE))</f>
        <v>9.0684138000000001</v>
      </c>
      <c r="AL793">
        <f>IF(ISBLANK($D793),VLOOKUP(C793,Koordinaten!$A:$C,3,FALSE),VLOOKUP($D793,Koordinaten!$F:$H,3,FALSE))</f>
        <v>42.188089699999999</v>
      </c>
      <c r="AM793" t="str">
        <f t="shared" si="850"/>
        <v>48,8566969;2,3514616</v>
      </c>
      <c r="AN793" t="str">
        <f t="shared" si="851"/>
        <v>42,1880897;9,0684138</v>
      </c>
      <c r="AO793">
        <f t="shared" si="854"/>
        <v>9999</v>
      </c>
    </row>
    <row r="794" spans="1:41" ht="14" x14ac:dyDescent="0.15">
      <c r="A794" s="5" t="s">
        <v>30</v>
      </c>
      <c r="B794" s="2">
        <v>2012</v>
      </c>
      <c r="C794" s="2" t="s">
        <v>17</v>
      </c>
      <c r="D794" s="2" t="s">
        <v>1270</v>
      </c>
      <c r="E794" s="2">
        <v>1</v>
      </c>
      <c r="F794" s="2"/>
      <c r="G794" s="73" t="s">
        <v>562</v>
      </c>
      <c r="H794" s="3" t="s">
        <v>563</v>
      </c>
      <c r="I794" s="3" t="s">
        <v>93</v>
      </c>
      <c r="J794" s="2" t="str">
        <f t="shared" si="852"/>
        <v>-/-/-/-/-</v>
      </c>
      <c r="K794" s="2" t="str">
        <f t="shared" si="853"/>
        <v>-/-/-/-/-</v>
      </c>
      <c r="L794" s="12"/>
      <c r="M794" s="2">
        <v>2013</v>
      </c>
      <c r="N794" s="2" t="str">
        <f t="shared" si="847"/>
        <v>-/-/-/-</v>
      </c>
      <c r="O794" s="2" t="s">
        <v>559</v>
      </c>
      <c r="P794" s="2" t="s">
        <v>541</v>
      </c>
      <c r="S794" s="6">
        <f t="shared" si="848"/>
        <v>0</v>
      </c>
      <c r="T794" s="7">
        <f t="shared" si="849"/>
        <v>0</v>
      </c>
      <c r="U794" t="s">
        <v>243</v>
      </c>
      <c r="AA794" t="s">
        <v>243</v>
      </c>
      <c r="AD794" s="5"/>
      <c r="AI794">
        <f>VLOOKUP(C794,Koordinaten!$A:$C,2,FALSE)</f>
        <v>2.3514615999999999</v>
      </c>
      <c r="AJ794">
        <f>VLOOKUP(C794,Koordinaten!$A:$C,3,FALSE)</f>
        <v>48.856696900000003</v>
      </c>
      <c r="AK794">
        <f>IF(ISBLANK($D794),VLOOKUP(C794,Koordinaten!$A:$C,2,FALSE),VLOOKUP($D794,Koordinaten!$F:$H,2,FALSE))</f>
        <v>9.0684138000000001</v>
      </c>
      <c r="AL794">
        <f>IF(ISBLANK($D794),VLOOKUP(C794,Koordinaten!$A:$C,3,FALSE),VLOOKUP($D794,Koordinaten!$F:$H,3,FALSE))</f>
        <v>42.188089699999999</v>
      </c>
      <c r="AM794" t="str">
        <f t="shared" si="850"/>
        <v>48,8566969;2,3514616</v>
      </c>
      <c r="AN794" t="str">
        <f t="shared" si="851"/>
        <v>42,1880897;9,0684138</v>
      </c>
      <c r="AO794">
        <f t="shared" si="854"/>
        <v>9999</v>
      </c>
    </row>
    <row r="795" spans="1:41" ht="14" x14ac:dyDescent="0.15">
      <c r="A795" s="5" t="s">
        <v>42</v>
      </c>
      <c r="B795" s="2">
        <v>2010</v>
      </c>
      <c r="C795" s="2" t="s">
        <v>17</v>
      </c>
      <c r="D795" s="2" t="s">
        <v>1270</v>
      </c>
      <c r="E795" s="2">
        <v>1</v>
      </c>
      <c r="F795" s="2"/>
      <c r="G795" s="73" t="s">
        <v>564</v>
      </c>
      <c r="H795" s="3" t="s">
        <v>565</v>
      </c>
      <c r="I795" s="3" t="s">
        <v>20</v>
      </c>
      <c r="J795" s="2" t="str">
        <f t="shared" si="852"/>
        <v>-/-/-/-/-</v>
      </c>
      <c r="K795" s="2" t="str">
        <f t="shared" si="853"/>
        <v>-/-/-/-/-</v>
      </c>
      <c r="L795" s="12"/>
      <c r="M795" s="2">
        <v>2013</v>
      </c>
      <c r="N795" s="2" t="str">
        <f t="shared" si="847"/>
        <v>-/-/-/-</v>
      </c>
      <c r="O795" s="2" t="s">
        <v>559</v>
      </c>
      <c r="P795" s="2" t="s">
        <v>541</v>
      </c>
      <c r="S795" s="6">
        <f t="shared" si="848"/>
        <v>0</v>
      </c>
      <c r="T795" s="7">
        <f t="shared" si="849"/>
        <v>0</v>
      </c>
      <c r="U795" t="s">
        <v>243</v>
      </c>
      <c r="AA795" t="s">
        <v>243</v>
      </c>
      <c r="AD795" s="5"/>
      <c r="AI795">
        <f>VLOOKUP(C795,Koordinaten!$A:$C,2,FALSE)</f>
        <v>2.3514615999999999</v>
      </c>
      <c r="AJ795">
        <f>VLOOKUP(C795,Koordinaten!$A:$C,3,FALSE)</f>
        <v>48.856696900000003</v>
      </c>
      <c r="AK795">
        <f>IF(ISBLANK($D795),VLOOKUP(C795,Koordinaten!$A:$C,2,FALSE),VLOOKUP($D795,Koordinaten!$F:$H,2,FALSE))</f>
        <v>9.0684138000000001</v>
      </c>
      <c r="AL795">
        <f>IF(ISBLANK($D795),VLOOKUP(C795,Koordinaten!$A:$C,3,FALSE),VLOOKUP($D795,Koordinaten!$F:$H,3,FALSE))</f>
        <v>42.188089699999999</v>
      </c>
      <c r="AM795" t="str">
        <f t="shared" si="850"/>
        <v>48,8566969;2,3514616</v>
      </c>
      <c r="AN795" t="str">
        <f t="shared" si="851"/>
        <v>42,1880897;9,0684138</v>
      </c>
      <c r="AO795">
        <f t="shared" si="854"/>
        <v>9999</v>
      </c>
    </row>
    <row r="796" spans="1:41" ht="14" x14ac:dyDescent="0.15">
      <c r="A796" s="5" t="s">
        <v>42</v>
      </c>
      <c r="B796" s="2">
        <v>2011</v>
      </c>
      <c r="C796" s="2" t="s">
        <v>17</v>
      </c>
      <c r="D796" s="2" t="s">
        <v>1270</v>
      </c>
      <c r="E796" s="2">
        <v>1</v>
      </c>
      <c r="F796" s="2"/>
      <c r="G796" s="73" t="s">
        <v>562</v>
      </c>
      <c r="H796" s="3" t="s">
        <v>563</v>
      </c>
      <c r="I796" s="3" t="s">
        <v>20</v>
      </c>
      <c r="J796" s="2" t="str">
        <f t="shared" si="852"/>
        <v>-/-/-/-/-</v>
      </c>
      <c r="K796" s="2" t="str">
        <f t="shared" si="853"/>
        <v>-/-/-/-/-</v>
      </c>
      <c r="L796" s="12"/>
      <c r="M796" s="2">
        <v>2013</v>
      </c>
      <c r="N796" s="2" t="str">
        <f t="shared" si="847"/>
        <v>-/-/-/-</v>
      </c>
      <c r="O796" s="2" t="s">
        <v>559</v>
      </c>
      <c r="P796" s="2" t="s">
        <v>541</v>
      </c>
      <c r="S796" s="6">
        <f t="shared" si="848"/>
        <v>0</v>
      </c>
      <c r="T796" s="7">
        <f t="shared" si="849"/>
        <v>0</v>
      </c>
      <c r="U796" t="s">
        <v>243</v>
      </c>
      <c r="AA796" t="s">
        <v>243</v>
      </c>
      <c r="AD796" s="5"/>
      <c r="AI796">
        <f>VLOOKUP(C796,Koordinaten!$A:$C,2,FALSE)</f>
        <v>2.3514615999999999</v>
      </c>
      <c r="AJ796">
        <f>VLOOKUP(C796,Koordinaten!$A:$C,3,FALSE)</f>
        <v>48.856696900000003</v>
      </c>
      <c r="AK796">
        <f>IF(ISBLANK($D796),VLOOKUP(C796,Koordinaten!$A:$C,2,FALSE),VLOOKUP($D796,Koordinaten!$F:$H,2,FALSE))</f>
        <v>9.0684138000000001</v>
      </c>
      <c r="AL796">
        <f>IF(ISBLANK($D796),VLOOKUP(C796,Koordinaten!$A:$C,3,FALSE),VLOOKUP($D796,Koordinaten!$F:$H,3,FALSE))</f>
        <v>42.188089699999999</v>
      </c>
      <c r="AM796" t="str">
        <f t="shared" si="850"/>
        <v>48,8566969;2,3514616</v>
      </c>
      <c r="AN796" t="str">
        <f t="shared" si="851"/>
        <v>42,1880897;9,0684138</v>
      </c>
      <c r="AO796">
        <f t="shared" si="854"/>
        <v>9999</v>
      </c>
    </row>
    <row r="797" spans="1:41" ht="14" x14ac:dyDescent="0.15">
      <c r="A797" s="5" t="s">
        <v>30</v>
      </c>
      <c r="B797" s="2">
        <v>2012</v>
      </c>
      <c r="C797" s="2" t="s">
        <v>17</v>
      </c>
      <c r="D797" s="2" t="s">
        <v>1270</v>
      </c>
      <c r="E797" s="2">
        <v>1</v>
      </c>
      <c r="F797" s="2"/>
      <c r="G797" s="73" t="s">
        <v>557</v>
      </c>
      <c r="H797" s="3" t="s">
        <v>558</v>
      </c>
      <c r="I797" s="3" t="s">
        <v>553</v>
      </c>
      <c r="J797" s="2" t="str">
        <f t="shared" si="852"/>
        <v>-/-/-/-/-</v>
      </c>
      <c r="K797" s="2" t="str">
        <f t="shared" si="853"/>
        <v>-/-/-/-/-</v>
      </c>
      <c r="L797" s="12"/>
      <c r="M797" s="2">
        <v>2013</v>
      </c>
      <c r="N797" s="2" t="str">
        <f t="shared" si="847"/>
        <v>-/-/-/-</v>
      </c>
      <c r="O797" s="2" t="s">
        <v>559</v>
      </c>
      <c r="P797" s="2" t="s">
        <v>541</v>
      </c>
      <c r="S797" s="6">
        <f t="shared" si="848"/>
        <v>0</v>
      </c>
      <c r="T797" s="7">
        <f t="shared" si="849"/>
        <v>0</v>
      </c>
      <c r="U797" t="s">
        <v>243</v>
      </c>
      <c r="AA797" t="s">
        <v>243</v>
      </c>
      <c r="AD797" s="5"/>
      <c r="AI797">
        <f>VLOOKUP(C797,Koordinaten!$A:$C,2,FALSE)</f>
        <v>2.3514615999999999</v>
      </c>
      <c r="AJ797">
        <f>VLOOKUP(C797,Koordinaten!$A:$C,3,FALSE)</f>
        <v>48.856696900000003</v>
      </c>
      <c r="AK797">
        <f>IF(ISBLANK($D797),VLOOKUP(C797,Koordinaten!$A:$C,2,FALSE),VLOOKUP($D797,Koordinaten!$F:$H,2,FALSE))</f>
        <v>9.0684138000000001</v>
      </c>
      <c r="AL797">
        <f>IF(ISBLANK($D797),VLOOKUP(C797,Koordinaten!$A:$C,3,FALSE),VLOOKUP($D797,Koordinaten!$F:$H,3,FALSE))</f>
        <v>42.188089699999999</v>
      </c>
      <c r="AM797" t="str">
        <f t="shared" si="850"/>
        <v>48,8566969;2,3514616</v>
      </c>
      <c r="AN797" t="str">
        <f t="shared" si="851"/>
        <v>42,1880897;9,0684138</v>
      </c>
      <c r="AO797">
        <f t="shared" si="854"/>
        <v>9999</v>
      </c>
    </row>
    <row r="798" spans="1:41" x14ac:dyDescent="0.15">
      <c r="A798" s="2" t="s">
        <v>42</v>
      </c>
      <c r="B798" s="2">
        <v>2009</v>
      </c>
      <c r="C798" s="2" t="s">
        <v>17</v>
      </c>
      <c r="D798" s="2" t="s">
        <v>1270</v>
      </c>
      <c r="E798" s="2">
        <v>6</v>
      </c>
      <c r="F798" s="2"/>
      <c r="G798" s="73" t="s">
        <v>566</v>
      </c>
      <c r="H798" s="3" t="s">
        <v>567</v>
      </c>
      <c r="I798" s="3" t="s">
        <v>20</v>
      </c>
      <c r="J798" s="2" t="str">
        <f t="shared" si="852"/>
        <v>-/-/-/-/-</v>
      </c>
      <c r="K798" s="2" t="str">
        <f t="shared" si="853"/>
        <v>-/-/-/-/-</v>
      </c>
      <c r="L798" s="12"/>
      <c r="M798" s="2">
        <v>2013</v>
      </c>
      <c r="N798" s="2" t="str">
        <f t="shared" si="847"/>
        <v>-/-/-/-</v>
      </c>
      <c r="O798" s="2" t="s">
        <v>568</v>
      </c>
      <c r="P798" s="2" t="s">
        <v>541</v>
      </c>
      <c r="S798" s="6">
        <f t="shared" si="848"/>
        <v>0</v>
      </c>
      <c r="T798" s="7">
        <f t="shared" si="849"/>
        <v>0</v>
      </c>
      <c r="U798" t="s">
        <v>243</v>
      </c>
      <c r="AA798" t="s">
        <v>243</v>
      </c>
      <c r="AD798" s="2"/>
      <c r="AI798">
        <f>VLOOKUP(C798,Koordinaten!$A:$C,2,FALSE)</f>
        <v>2.3514615999999999</v>
      </c>
      <c r="AJ798">
        <f>VLOOKUP(C798,Koordinaten!$A:$C,3,FALSE)</f>
        <v>48.856696900000003</v>
      </c>
      <c r="AK798">
        <f>IF(ISBLANK($D798),VLOOKUP(C798,Koordinaten!$A:$C,2,FALSE),VLOOKUP($D798,Koordinaten!$F:$H,2,FALSE))</f>
        <v>9.0684138000000001</v>
      </c>
      <c r="AL798">
        <f>IF(ISBLANK($D798),VLOOKUP(C798,Koordinaten!$A:$C,3,FALSE),VLOOKUP($D798,Koordinaten!$F:$H,3,FALSE))</f>
        <v>42.188089699999999</v>
      </c>
      <c r="AM798" t="str">
        <f t="shared" si="850"/>
        <v>48,8566969;2,3514616</v>
      </c>
      <c r="AN798" t="str">
        <f t="shared" si="851"/>
        <v>42,1880897;9,0684138</v>
      </c>
      <c r="AO798">
        <f t="shared" si="854"/>
        <v>9999</v>
      </c>
    </row>
    <row r="799" spans="1:41" ht="14" x14ac:dyDescent="0.15">
      <c r="A799" s="5" t="s">
        <v>42</v>
      </c>
      <c r="B799" s="2">
        <v>2010</v>
      </c>
      <c r="C799" s="2" t="s">
        <v>17</v>
      </c>
      <c r="D799" s="2" t="s">
        <v>1270</v>
      </c>
      <c r="E799" s="2">
        <v>3</v>
      </c>
      <c r="F799" s="2"/>
      <c r="G799" s="73" t="s">
        <v>566</v>
      </c>
      <c r="H799" s="3" t="s">
        <v>569</v>
      </c>
      <c r="I799" s="3" t="s">
        <v>569</v>
      </c>
      <c r="J799" s="2" t="str">
        <f t="shared" si="852"/>
        <v>-/-/-/-/-</v>
      </c>
      <c r="K799" s="2" t="str">
        <f t="shared" si="853"/>
        <v>-/-/-/-/-</v>
      </c>
      <c r="L799" s="12"/>
      <c r="M799" s="2">
        <v>2013</v>
      </c>
      <c r="N799" s="2" t="str">
        <f t="shared" si="847"/>
        <v>-/-/-/-</v>
      </c>
      <c r="O799" s="2" t="s">
        <v>568</v>
      </c>
      <c r="P799" s="2" t="s">
        <v>541</v>
      </c>
      <c r="S799" s="6">
        <f t="shared" si="848"/>
        <v>0</v>
      </c>
      <c r="T799" s="7">
        <f t="shared" si="849"/>
        <v>0</v>
      </c>
      <c r="U799" t="s">
        <v>243</v>
      </c>
      <c r="AA799" t="s">
        <v>243</v>
      </c>
      <c r="AD799" s="5"/>
      <c r="AI799">
        <f>VLOOKUP(C799,Koordinaten!$A:$C,2,FALSE)</f>
        <v>2.3514615999999999</v>
      </c>
      <c r="AJ799">
        <f>VLOOKUP(C799,Koordinaten!$A:$C,3,FALSE)</f>
        <v>48.856696900000003</v>
      </c>
      <c r="AK799">
        <f>IF(ISBLANK($D799),VLOOKUP(C799,Koordinaten!$A:$C,2,FALSE),VLOOKUP($D799,Koordinaten!$F:$H,2,FALSE))</f>
        <v>9.0684138000000001</v>
      </c>
      <c r="AL799">
        <f>IF(ISBLANK($D799),VLOOKUP(C799,Koordinaten!$A:$C,3,FALSE),VLOOKUP($D799,Koordinaten!$F:$H,3,FALSE))</f>
        <v>42.188089699999999</v>
      </c>
      <c r="AM799" t="str">
        <f t="shared" si="850"/>
        <v>48,8566969;2,3514616</v>
      </c>
      <c r="AN799" t="str">
        <f t="shared" si="851"/>
        <v>42,1880897;9,0684138</v>
      </c>
      <c r="AO799">
        <f t="shared" si="854"/>
        <v>9999</v>
      </c>
    </row>
    <row r="800" spans="1:41" ht="14" x14ac:dyDescent="0.15">
      <c r="A800" s="5" t="s">
        <v>467</v>
      </c>
      <c r="B800" s="2">
        <v>2012</v>
      </c>
      <c r="C800" s="2" t="s">
        <v>17</v>
      </c>
      <c r="D800" s="2" t="s">
        <v>1270</v>
      </c>
      <c r="E800" s="2">
        <v>6</v>
      </c>
      <c r="F800" s="2"/>
      <c r="G800" s="73" t="s">
        <v>566</v>
      </c>
      <c r="H800" s="3" t="s">
        <v>570</v>
      </c>
      <c r="I800" s="3" t="s">
        <v>312</v>
      </c>
      <c r="J800" s="2" t="str">
        <f t="shared" si="852"/>
        <v>-/-/-/-/-</v>
      </c>
      <c r="K800" s="2" t="str">
        <f t="shared" si="853"/>
        <v>-/-/-/-/-</v>
      </c>
      <c r="L800" s="12"/>
      <c r="M800" s="2">
        <v>2013</v>
      </c>
      <c r="N800" s="2" t="str">
        <f t="shared" si="847"/>
        <v>-/-/-/-</v>
      </c>
      <c r="O800" s="2" t="s">
        <v>568</v>
      </c>
      <c r="P800" s="2" t="s">
        <v>541</v>
      </c>
      <c r="S800" s="6">
        <f t="shared" si="848"/>
        <v>0</v>
      </c>
      <c r="T800" s="7">
        <f t="shared" si="849"/>
        <v>0</v>
      </c>
      <c r="U800" t="s">
        <v>243</v>
      </c>
      <c r="AA800" t="s">
        <v>243</v>
      </c>
      <c r="AD800" s="5"/>
      <c r="AI800">
        <f>VLOOKUP(C800,Koordinaten!$A:$C,2,FALSE)</f>
        <v>2.3514615999999999</v>
      </c>
      <c r="AJ800">
        <f>VLOOKUP(C800,Koordinaten!$A:$C,3,FALSE)</f>
        <v>48.856696900000003</v>
      </c>
      <c r="AK800">
        <f>IF(ISBLANK($D800),VLOOKUP(C800,Koordinaten!$A:$C,2,FALSE),VLOOKUP($D800,Koordinaten!$F:$H,2,FALSE))</f>
        <v>9.0684138000000001</v>
      </c>
      <c r="AL800">
        <f>IF(ISBLANK($D800),VLOOKUP(C800,Koordinaten!$A:$C,3,FALSE),VLOOKUP($D800,Koordinaten!$F:$H,3,FALSE))</f>
        <v>42.188089699999999</v>
      </c>
      <c r="AM800" t="str">
        <f t="shared" si="850"/>
        <v>48,8566969;2,3514616</v>
      </c>
      <c r="AN800" t="str">
        <f t="shared" si="851"/>
        <v>42,1880897;9,0684138</v>
      </c>
      <c r="AO800">
        <f t="shared" si="854"/>
        <v>9999</v>
      </c>
    </row>
    <row r="801" spans="1:43" ht="14" x14ac:dyDescent="0.15">
      <c r="A801" s="5" t="s">
        <v>30</v>
      </c>
      <c r="B801" s="2">
        <v>2012</v>
      </c>
      <c r="C801" s="2" t="s">
        <v>17</v>
      </c>
      <c r="D801" s="2" t="s">
        <v>1270</v>
      </c>
      <c r="E801" s="2">
        <v>3</v>
      </c>
      <c r="F801" s="2"/>
      <c r="G801" s="73" t="s">
        <v>566</v>
      </c>
      <c r="H801" s="3" t="s">
        <v>571</v>
      </c>
      <c r="I801" s="3" t="s">
        <v>93</v>
      </c>
      <c r="J801" s="2" t="str">
        <f t="shared" si="852"/>
        <v>-/-/-/-/-</v>
      </c>
      <c r="K801" s="2" t="str">
        <f t="shared" si="853"/>
        <v>-/-/-/-/-</v>
      </c>
      <c r="L801" s="12"/>
      <c r="M801" s="2">
        <v>2013</v>
      </c>
      <c r="N801" s="2" t="str">
        <f t="shared" si="847"/>
        <v>-/-/-/-</v>
      </c>
      <c r="O801" s="2" t="s">
        <v>568</v>
      </c>
      <c r="P801" s="2" t="s">
        <v>541</v>
      </c>
      <c r="S801" s="6">
        <f t="shared" si="848"/>
        <v>0</v>
      </c>
      <c r="T801" s="7">
        <f t="shared" si="849"/>
        <v>0</v>
      </c>
      <c r="U801" t="s">
        <v>243</v>
      </c>
      <c r="AA801" t="s">
        <v>243</v>
      </c>
      <c r="AD801" s="5"/>
      <c r="AI801">
        <f>VLOOKUP(C801,Koordinaten!$A:$C,2,FALSE)</f>
        <v>2.3514615999999999</v>
      </c>
      <c r="AJ801">
        <f>VLOOKUP(C801,Koordinaten!$A:$C,3,FALSE)</f>
        <v>48.856696900000003</v>
      </c>
      <c r="AK801">
        <f>IF(ISBLANK($D801),VLOOKUP(C801,Koordinaten!$A:$C,2,FALSE),VLOOKUP($D801,Koordinaten!$F:$H,2,FALSE))</f>
        <v>9.0684138000000001</v>
      </c>
      <c r="AL801">
        <f>IF(ISBLANK($D801),VLOOKUP(C801,Koordinaten!$A:$C,3,FALSE),VLOOKUP($D801,Koordinaten!$F:$H,3,FALSE))</f>
        <v>42.188089699999999</v>
      </c>
      <c r="AM801" t="str">
        <f t="shared" si="850"/>
        <v>48,8566969;2,3514616</v>
      </c>
      <c r="AN801" t="str">
        <f t="shared" si="851"/>
        <v>42,1880897;9,0684138</v>
      </c>
      <c r="AO801">
        <f t="shared" si="854"/>
        <v>9999</v>
      </c>
    </row>
    <row r="802" spans="1:43" ht="14" x14ac:dyDescent="0.15">
      <c r="A802" s="5" t="s">
        <v>34</v>
      </c>
      <c r="B802" s="2"/>
      <c r="C802" s="2" t="s">
        <v>17</v>
      </c>
      <c r="D802" s="2" t="s">
        <v>1270</v>
      </c>
      <c r="E802" s="2">
        <v>3</v>
      </c>
      <c r="F802" s="2"/>
      <c r="G802" s="3" t="s">
        <v>572</v>
      </c>
      <c r="H802" s="3" t="s">
        <v>573</v>
      </c>
      <c r="I802" s="3" t="s">
        <v>36</v>
      </c>
      <c r="J802" s="2" t="str">
        <f t="shared" si="852"/>
        <v>-/-/-/-/-</v>
      </c>
      <c r="K802" s="2" t="str">
        <f t="shared" si="853"/>
        <v>-/-/-/-/-</v>
      </c>
      <c r="L802" s="12"/>
      <c r="M802" s="2">
        <v>2013</v>
      </c>
      <c r="N802" s="2" t="str">
        <f t="shared" si="847"/>
        <v>-/-/-/-</v>
      </c>
      <c r="O802" s="2" t="s">
        <v>574</v>
      </c>
      <c r="P802" s="2" t="s">
        <v>541</v>
      </c>
      <c r="S802" s="6">
        <f t="shared" si="848"/>
        <v>0</v>
      </c>
      <c r="T802" s="7">
        <f t="shared" si="849"/>
        <v>0</v>
      </c>
      <c r="U802" t="s">
        <v>243</v>
      </c>
      <c r="AA802" t="s">
        <v>243</v>
      </c>
      <c r="AD802" s="5"/>
      <c r="AI802">
        <f>VLOOKUP(C802,Koordinaten!$A:$C,2,FALSE)</f>
        <v>2.3514615999999999</v>
      </c>
      <c r="AJ802">
        <f>VLOOKUP(C802,Koordinaten!$A:$C,3,FALSE)</f>
        <v>48.856696900000003</v>
      </c>
      <c r="AK802">
        <f>IF(ISBLANK($D802),VLOOKUP(C802,Koordinaten!$A:$C,2,FALSE),VLOOKUP($D802,Koordinaten!$F:$H,2,FALSE))</f>
        <v>9.0684138000000001</v>
      </c>
      <c r="AL802">
        <f>IF(ISBLANK($D802),VLOOKUP(C802,Koordinaten!$A:$C,3,FALSE),VLOOKUP($D802,Koordinaten!$F:$H,3,FALSE))</f>
        <v>42.188089699999999</v>
      </c>
      <c r="AM802" t="str">
        <f t="shared" si="850"/>
        <v>48,8566969;2,3514616</v>
      </c>
      <c r="AN802" t="str">
        <f t="shared" si="851"/>
        <v>42,1880897;9,0684138</v>
      </c>
      <c r="AO802">
        <f t="shared" si="854"/>
        <v>9999</v>
      </c>
    </row>
    <row r="803" spans="1:43" ht="14" x14ac:dyDescent="0.15">
      <c r="A803" s="5" t="s">
        <v>30</v>
      </c>
      <c r="B803" s="2">
        <v>2012</v>
      </c>
      <c r="C803" s="2" t="s">
        <v>17</v>
      </c>
      <c r="D803" s="2" t="s">
        <v>1270</v>
      </c>
      <c r="E803" s="2">
        <v>3</v>
      </c>
      <c r="F803" s="2"/>
      <c r="G803" s="73" t="s">
        <v>557</v>
      </c>
      <c r="H803" s="3" t="s">
        <v>558</v>
      </c>
      <c r="I803" s="3" t="s">
        <v>553</v>
      </c>
      <c r="J803" s="2" t="str">
        <f t="shared" si="852"/>
        <v>-/-/-/-/-</v>
      </c>
      <c r="K803" s="2" t="str">
        <f t="shared" si="853"/>
        <v>-/-/-/-/-</v>
      </c>
      <c r="L803" s="12"/>
      <c r="M803" s="2">
        <v>2013</v>
      </c>
      <c r="N803" s="2" t="str">
        <f t="shared" si="847"/>
        <v>-/-/-/-</v>
      </c>
      <c r="O803" s="2" t="s">
        <v>557</v>
      </c>
      <c r="P803" s="2" t="s">
        <v>541</v>
      </c>
      <c r="S803" s="6">
        <f t="shared" si="848"/>
        <v>0</v>
      </c>
      <c r="T803" s="7">
        <f t="shared" si="849"/>
        <v>0</v>
      </c>
      <c r="U803" t="s">
        <v>243</v>
      </c>
      <c r="AA803" t="s">
        <v>243</v>
      </c>
      <c r="AD803" s="5"/>
      <c r="AI803">
        <f>VLOOKUP(C803,Koordinaten!$A:$C,2,FALSE)</f>
        <v>2.3514615999999999</v>
      </c>
      <c r="AJ803">
        <f>VLOOKUP(C803,Koordinaten!$A:$C,3,FALSE)</f>
        <v>48.856696900000003</v>
      </c>
      <c r="AK803">
        <f>IF(ISBLANK($D803),VLOOKUP(C803,Koordinaten!$A:$C,2,FALSE),VLOOKUP($D803,Koordinaten!$F:$H,2,FALSE))</f>
        <v>9.0684138000000001</v>
      </c>
      <c r="AL803">
        <f>IF(ISBLANK($D803),VLOOKUP(C803,Koordinaten!$A:$C,3,FALSE),VLOOKUP($D803,Koordinaten!$F:$H,3,FALSE))</f>
        <v>42.188089699999999</v>
      </c>
      <c r="AM803" t="str">
        <f t="shared" si="850"/>
        <v>48,8566969;2,3514616</v>
      </c>
      <c r="AN803" t="str">
        <f t="shared" si="851"/>
        <v>42,1880897;9,0684138</v>
      </c>
      <c r="AO803">
        <f t="shared" si="854"/>
        <v>9999</v>
      </c>
    </row>
    <row r="804" spans="1:43" ht="14" x14ac:dyDescent="0.15">
      <c r="A804" s="5" t="s">
        <v>42</v>
      </c>
      <c r="B804" s="2">
        <v>2010</v>
      </c>
      <c r="C804" s="2" t="s">
        <v>17</v>
      </c>
      <c r="D804" s="2" t="s">
        <v>1270</v>
      </c>
      <c r="E804" s="2">
        <v>3</v>
      </c>
      <c r="F804" s="2"/>
      <c r="G804" s="73" t="s">
        <v>557</v>
      </c>
      <c r="H804" s="3" t="s">
        <v>558</v>
      </c>
      <c r="I804" s="3" t="s">
        <v>20</v>
      </c>
      <c r="J804" s="2" t="str">
        <f t="shared" si="852"/>
        <v>-/-/-/-/-</v>
      </c>
      <c r="K804" s="2" t="str">
        <f t="shared" si="853"/>
        <v>-/-/-/-/-</v>
      </c>
      <c r="L804" s="12"/>
      <c r="M804" s="2">
        <v>2013</v>
      </c>
      <c r="N804" s="2" t="str">
        <f t="shared" si="847"/>
        <v>-/-/-/-</v>
      </c>
      <c r="O804" s="2" t="s">
        <v>557</v>
      </c>
      <c r="P804" s="2" t="s">
        <v>541</v>
      </c>
      <c r="S804" s="6">
        <f t="shared" si="848"/>
        <v>0</v>
      </c>
      <c r="T804" s="7">
        <f t="shared" si="849"/>
        <v>0</v>
      </c>
      <c r="U804" t="s">
        <v>243</v>
      </c>
      <c r="AA804" t="s">
        <v>243</v>
      </c>
      <c r="AD804" s="5"/>
      <c r="AI804">
        <f>VLOOKUP(C804,Koordinaten!$A:$C,2,FALSE)</f>
        <v>2.3514615999999999</v>
      </c>
      <c r="AJ804">
        <f>VLOOKUP(C804,Koordinaten!$A:$C,3,FALSE)</f>
        <v>48.856696900000003</v>
      </c>
      <c r="AK804">
        <f>IF(ISBLANK($D804),VLOOKUP(C804,Koordinaten!$A:$C,2,FALSE),VLOOKUP($D804,Koordinaten!$F:$H,2,FALSE))</f>
        <v>9.0684138000000001</v>
      </c>
      <c r="AL804">
        <f>IF(ISBLANK($D804),VLOOKUP(C804,Koordinaten!$A:$C,3,FALSE),VLOOKUP($D804,Koordinaten!$F:$H,3,FALSE))</f>
        <v>42.188089699999999</v>
      </c>
      <c r="AM804" t="str">
        <f t="shared" si="850"/>
        <v>48,8566969;2,3514616</v>
      </c>
      <c r="AN804" t="str">
        <f t="shared" si="851"/>
        <v>42,1880897;9,0684138</v>
      </c>
      <c r="AO804">
        <f t="shared" si="854"/>
        <v>9999</v>
      </c>
    </row>
    <row r="805" spans="1:43" ht="14" x14ac:dyDescent="0.15">
      <c r="A805" s="5" t="s">
        <v>42</v>
      </c>
      <c r="B805" s="2">
        <v>2010</v>
      </c>
      <c r="C805" s="2" t="s">
        <v>17</v>
      </c>
      <c r="D805" s="2" t="s">
        <v>1270</v>
      </c>
      <c r="E805" s="2">
        <v>3</v>
      </c>
      <c r="F805" s="2"/>
      <c r="G805" s="73" t="s">
        <v>557</v>
      </c>
      <c r="H805" s="3" t="s">
        <v>575</v>
      </c>
      <c r="I805" s="3" t="s">
        <v>20</v>
      </c>
      <c r="J805" s="2" t="str">
        <f t="shared" si="852"/>
        <v>-/-/-/-/-</v>
      </c>
      <c r="K805" s="2" t="str">
        <f t="shared" si="853"/>
        <v>-/-/-/-/-</v>
      </c>
      <c r="L805" s="12"/>
      <c r="M805" s="2">
        <v>2013</v>
      </c>
      <c r="N805" s="2" t="str">
        <f t="shared" si="847"/>
        <v>-/-/-/-</v>
      </c>
      <c r="O805" s="2" t="s">
        <v>557</v>
      </c>
      <c r="P805" s="2" t="s">
        <v>541</v>
      </c>
      <c r="S805" s="6">
        <f t="shared" si="848"/>
        <v>0</v>
      </c>
      <c r="T805" s="7">
        <f t="shared" si="849"/>
        <v>0</v>
      </c>
      <c r="U805" t="s">
        <v>243</v>
      </c>
      <c r="AA805" t="s">
        <v>243</v>
      </c>
      <c r="AD805" s="5"/>
      <c r="AI805">
        <f>VLOOKUP(C805,Koordinaten!$A:$C,2,FALSE)</f>
        <v>2.3514615999999999</v>
      </c>
      <c r="AJ805">
        <f>VLOOKUP(C805,Koordinaten!$A:$C,3,FALSE)</f>
        <v>48.856696900000003</v>
      </c>
      <c r="AK805">
        <f>IF(ISBLANK($D805),VLOOKUP(C805,Koordinaten!$A:$C,2,FALSE),VLOOKUP($D805,Koordinaten!$F:$H,2,FALSE))</f>
        <v>9.0684138000000001</v>
      </c>
      <c r="AL805">
        <f>IF(ISBLANK($D805),VLOOKUP(C805,Koordinaten!$A:$C,3,FALSE),VLOOKUP($D805,Koordinaten!$F:$H,3,FALSE))</f>
        <v>42.188089699999999</v>
      </c>
      <c r="AM805" t="str">
        <f t="shared" si="850"/>
        <v>48,8566969;2,3514616</v>
      </c>
      <c r="AN805" t="str">
        <f t="shared" si="851"/>
        <v>42,1880897;9,0684138</v>
      </c>
      <c r="AO805">
        <f t="shared" si="854"/>
        <v>9999</v>
      </c>
    </row>
    <row r="806" spans="1:43" ht="14" x14ac:dyDescent="0.15">
      <c r="A806" s="5" t="s">
        <v>30</v>
      </c>
      <c r="B806" s="2">
        <v>2011</v>
      </c>
      <c r="C806" s="2" t="s">
        <v>173</v>
      </c>
      <c r="D806" s="2" t="s">
        <v>1264</v>
      </c>
      <c r="E806" s="2">
        <v>6</v>
      </c>
      <c r="F806" s="2"/>
      <c r="G806" s="3" t="s">
        <v>419</v>
      </c>
      <c r="H806" s="3" t="s">
        <v>439</v>
      </c>
      <c r="I806" s="3" t="s">
        <v>58</v>
      </c>
      <c r="J806" s="2" t="str">
        <f t="shared" si="852"/>
        <v>-/-/-/-/-</v>
      </c>
      <c r="K806" s="2" t="str">
        <f t="shared" si="853"/>
        <v>-/-/-/-/-</v>
      </c>
      <c r="L806" s="12"/>
      <c r="M806" s="2">
        <v>2013</v>
      </c>
      <c r="N806" s="2" t="str">
        <f t="shared" si="847"/>
        <v>-/-/-/-</v>
      </c>
      <c r="O806" s="2" t="s">
        <v>183</v>
      </c>
      <c r="P806" s="2" t="s">
        <v>576</v>
      </c>
      <c r="S806" s="6">
        <f t="shared" si="848"/>
        <v>0</v>
      </c>
      <c r="T806" s="7">
        <f t="shared" si="849"/>
        <v>0</v>
      </c>
      <c r="U806" t="s">
        <v>243</v>
      </c>
      <c r="X806" t="s">
        <v>243</v>
      </c>
      <c r="AA806" t="s">
        <v>243</v>
      </c>
      <c r="AD806" s="5"/>
      <c r="AI806">
        <f>VLOOKUP(C806,Koordinaten!$A:$C,2,FALSE)</f>
        <v>16.372504200000002</v>
      </c>
      <c r="AJ806">
        <f>VLOOKUP(C806,Koordinaten!$A:$C,3,FALSE)</f>
        <v>48.208353700000004</v>
      </c>
      <c r="AK806">
        <f>IF(ISBLANK($D806),VLOOKUP(C806,Koordinaten!$A:$C,2,FALSE),VLOOKUP($D806,Koordinaten!$F:$H,2,FALSE))</f>
        <v>15.1666665</v>
      </c>
      <c r="AL806">
        <f>IF(ISBLANK($D806),VLOOKUP(C806,Koordinaten!$A:$C,3,FALSE),VLOOKUP($D806,Koordinaten!$F:$H,3,FALSE))</f>
        <v>47.250000100000001</v>
      </c>
      <c r="AM806" t="str">
        <f t="shared" si="850"/>
        <v>48,2083537;16,3725042</v>
      </c>
      <c r="AN806" t="str">
        <f t="shared" si="851"/>
        <v>47,2500001;15,1666665</v>
      </c>
      <c r="AO806">
        <f t="shared" si="854"/>
        <v>9999</v>
      </c>
    </row>
    <row r="807" spans="1:43" ht="14" x14ac:dyDescent="0.15">
      <c r="A807" s="5" t="s">
        <v>42</v>
      </c>
      <c r="B807" s="2">
        <v>2010</v>
      </c>
      <c r="C807" s="2" t="s">
        <v>22</v>
      </c>
      <c r="D807" s="2"/>
      <c r="E807" s="2">
        <v>3</v>
      </c>
      <c r="F807" s="2"/>
      <c r="G807" s="3" t="s">
        <v>577</v>
      </c>
      <c r="H807" s="3" t="s">
        <v>44</v>
      </c>
      <c r="I807" s="3" t="s">
        <v>44</v>
      </c>
      <c r="J807" s="2" t="str">
        <f t="shared" si="852"/>
        <v>-/-/-/-/-</v>
      </c>
      <c r="K807" s="2" t="str">
        <f t="shared" si="853"/>
        <v>-/-/-/-/-</v>
      </c>
      <c r="L807" s="12"/>
      <c r="M807" s="2">
        <v>2013</v>
      </c>
      <c r="N807" s="2" t="str">
        <f t="shared" ref="N807:N870" si="855">CONCATENATE(IF(ISBLANK(U807),"-",U807),"/",IF(ISBLANK(X807),"-",X807),"/",IF(ISBLANK(AA807),"-",AA807),"/",IF(ISBLANK(AD807),"-",AD807))</f>
        <v>-/-/-/-</v>
      </c>
      <c r="O807" s="2" t="s">
        <v>578</v>
      </c>
      <c r="P807" s="2" t="s">
        <v>578</v>
      </c>
      <c r="S807" s="6">
        <f t="shared" si="848"/>
        <v>0</v>
      </c>
      <c r="T807" s="7">
        <f t="shared" si="849"/>
        <v>0</v>
      </c>
      <c r="U807" t="s">
        <v>243</v>
      </c>
      <c r="AA807" t="s">
        <v>243</v>
      </c>
      <c r="AD807" s="5"/>
      <c r="AI807">
        <f>VLOOKUP(C807,Koordinaten!$A:$C,2,FALSE)</f>
        <v>12.4853384</v>
      </c>
      <c r="AJ807">
        <f>VLOOKUP(C807,Koordinaten!$A:$C,3,FALSE)</f>
        <v>41.894801999999999</v>
      </c>
      <c r="AK807">
        <f>IF(ISBLANK($D807),VLOOKUP(C807,Koordinaten!$A:$C,2,FALSE),VLOOKUP($D807,Koordinaten!$F:$H,2,FALSE))</f>
        <v>12.4853384</v>
      </c>
      <c r="AL807">
        <f>IF(ISBLANK($D807),VLOOKUP(C807,Koordinaten!$A:$C,3,FALSE),VLOOKUP($D807,Koordinaten!$F:$H,3,FALSE))</f>
        <v>41.894801999999999</v>
      </c>
      <c r="AM807" t="str">
        <f t="shared" si="850"/>
        <v>41,894802;12,4853384</v>
      </c>
      <c r="AN807" t="str">
        <f t="shared" si="851"/>
        <v>41,894802;12,4853384</v>
      </c>
      <c r="AO807">
        <f t="shared" si="854"/>
        <v>9999</v>
      </c>
    </row>
    <row r="808" spans="1:43" ht="14" x14ac:dyDescent="0.15">
      <c r="A808" s="5" t="s">
        <v>42</v>
      </c>
      <c r="B808" s="2">
        <v>2010</v>
      </c>
      <c r="C808" s="2" t="s">
        <v>22</v>
      </c>
      <c r="D808" s="2" t="s">
        <v>1257</v>
      </c>
      <c r="E808" s="2">
        <v>3</v>
      </c>
      <c r="F808" s="2"/>
      <c r="G808" s="3" t="s">
        <v>579</v>
      </c>
      <c r="H808" s="3" t="s">
        <v>580</v>
      </c>
      <c r="J808" s="2" t="str">
        <f t="shared" si="852"/>
        <v>-/-/2013/-/-</v>
      </c>
      <c r="K808" s="2" t="str">
        <f t="shared" si="853"/>
        <v>-/-/2016/-/-</v>
      </c>
      <c r="L808" s="12"/>
      <c r="M808" s="2">
        <v>2013</v>
      </c>
      <c r="N808" s="2" t="str">
        <f t="shared" si="855"/>
        <v>-/-/(87-89)/-</v>
      </c>
      <c r="O808" s="2" t="s">
        <v>578</v>
      </c>
      <c r="P808" s="2" t="s">
        <v>578</v>
      </c>
      <c r="S808" s="6">
        <f t="shared" si="848"/>
        <v>0</v>
      </c>
      <c r="T808" s="7">
        <f t="shared" si="849"/>
        <v>0</v>
      </c>
      <c r="U808" t="s">
        <v>243</v>
      </c>
      <c r="AA808" t="s">
        <v>1092</v>
      </c>
      <c r="AB808">
        <v>2013</v>
      </c>
      <c r="AC808">
        <v>2016</v>
      </c>
      <c r="AD808" s="5"/>
      <c r="AI808">
        <f>VLOOKUP(C808,Koordinaten!$A:$C,2,FALSE)</f>
        <v>12.4853384</v>
      </c>
      <c r="AJ808">
        <f>VLOOKUP(C808,Koordinaten!$A:$C,3,FALSE)</f>
        <v>41.894801999999999</v>
      </c>
      <c r="AK808">
        <f>IF(ISBLANK($D808),VLOOKUP(C808,Koordinaten!$A:$C,2,FALSE),VLOOKUP($D808,Koordinaten!$F:$H,2,FALSE))</f>
        <v>11.2555757</v>
      </c>
      <c r="AL808">
        <f>IF(ISBLANK($D808),VLOOKUP(C808,Koordinaten!$A:$C,3,FALSE),VLOOKUP($D808,Koordinaten!$F:$H,3,FALSE))</f>
        <v>43.769871199999997</v>
      </c>
      <c r="AM808" t="str">
        <f t="shared" si="850"/>
        <v>41,894802;12,4853384</v>
      </c>
      <c r="AN808" t="str">
        <f t="shared" si="851"/>
        <v>43,7698712;11,2555757</v>
      </c>
      <c r="AO808">
        <f t="shared" si="854"/>
        <v>2016</v>
      </c>
    </row>
    <row r="809" spans="1:43" ht="14" x14ac:dyDescent="0.15">
      <c r="A809" s="5" t="s">
        <v>42</v>
      </c>
      <c r="B809" s="2">
        <v>2010</v>
      </c>
      <c r="C809" s="2" t="s">
        <v>173</v>
      </c>
      <c r="D809" s="2" t="s">
        <v>1263</v>
      </c>
      <c r="E809" s="2">
        <v>2</v>
      </c>
      <c r="F809" s="2"/>
      <c r="G809" s="3" t="s">
        <v>581</v>
      </c>
      <c r="H809" s="3" t="s">
        <v>582</v>
      </c>
      <c r="I809" s="3" t="s">
        <v>583</v>
      </c>
      <c r="J809" s="2" t="str">
        <f t="shared" si="852"/>
        <v>-/-/-/-/-</v>
      </c>
      <c r="K809" s="2" t="str">
        <f t="shared" si="853"/>
        <v>-/-/-/-/-</v>
      </c>
      <c r="L809" s="12"/>
      <c r="M809" s="2">
        <v>2013</v>
      </c>
      <c r="N809" s="2" t="str">
        <f t="shared" si="855"/>
        <v>-/-/-/-</v>
      </c>
      <c r="O809" s="2" t="s">
        <v>584</v>
      </c>
      <c r="P809" s="2" t="s">
        <v>584</v>
      </c>
      <c r="S809" s="6">
        <f t="shared" si="848"/>
        <v>0</v>
      </c>
      <c r="T809" s="7">
        <f t="shared" si="849"/>
        <v>0</v>
      </c>
      <c r="U809" t="s">
        <v>243</v>
      </c>
      <c r="AA809" t="s">
        <v>243</v>
      </c>
      <c r="AD809" s="5"/>
      <c r="AI809">
        <f>VLOOKUP(C809,Koordinaten!$A:$C,2,FALSE)</f>
        <v>16.372504200000002</v>
      </c>
      <c r="AJ809">
        <f>VLOOKUP(C809,Koordinaten!$A:$C,3,FALSE)</f>
        <v>48.208353700000004</v>
      </c>
      <c r="AK809">
        <f>IF(ISBLANK($D809),VLOOKUP(C809,Koordinaten!$A:$C,2,FALSE),VLOOKUP($D809,Koordinaten!$F:$H,2,FALSE))</f>
        <v>16.416666599999999</v>
      </c>
      <c r="AL809">
        <f>IF(ISBLANK($D809),VLOOKUP(C809,Koordinaten!$A:$C,3,FALSE),VLOOKUP($D809,Koordinaten!$F:$H,3,FALSE))</f>
        <v>47.500000100000001</v>
      </c>
      <c r="AM809" t="str">
        <f t="shared" si="850"/>
        <v>48,2083537;16,3725042</v>
      </c>
      <c r="AN809" t="str">
        <f t="shared" si="851"/>
        <v>47,5000001;16,4166666</v>
      </c>
      <c r="AO809">
        <f t="shared" si="854"/>
        <v>9999</v>
      </c>
    </row>
    <row r="810" spans="1:43" ht="14" x14ac:dyDescent="0.15">
      <c r="A810" s="5" t="s">
        <v>42</v>
      </c>
      <c r="B810" s="2">
        <v>2010</v>
      </c>
      <c r="C810" s="2" t="s">
        <v>173</v>
      </c>
      <c r="D810" s="2" t="s">
        <v>1263</v>
      </c>
      <c r="E810" s="2">
        <v>4</v>
      </c>
      <c r="F810" s="2"/>
      <c r="G810" s="3" t="s">
        <v>581</v>
      </c>
      <c r="H810" s="3" t="s">
        <v>585</v>
      </c>
      <c r="I810" s="3" t="s">
        <v>312</v>
      </c>
      <c r="J810" s="2" t="str">
        <f t="shared" si="852"/>
        <v>-/-/-/-/-</v>
      </c>
      <c r="K810" s="2" t="str">
        <f t="shared" si="853"/>
        <v>-/-/-/-/-</v>
      </c>
      <c r="L810" s="12"/>
      <c r="M810" s="2">
        <v>2013</v>
      </c>
      <c r="N810" s="2" t="str">
        <f t="shared" si="855"/>
        <v>-/-/-/-</v>
      </c>
      <c r="O810" s="2" t="s">
        <v>584</v>
      </c>
      <c r="P810" s="2" t="s">
        <v>584</v>
      </c>
      <c r="S810" s="6">
        <f t="shared" si="848"/>
        <v>0</v>
      </c>
      <c r="T810" s="7">
        <f t="shared" si="849"/>
        <v>0</v>
      </c>
      <c r="U810" t="s">
        <v>243</v>
      </c>
      <c r="AA810" t="s">
        <v>243</v>
      </c>
      <c r="AD810" s="5"/>
      <c r="AI810">
        <f>VLOOKUP(C810,Koordinaten!$A:$C,2,FALSE)</f>
        <v>16.372504200000002</v>
      </c>
      <c r="AJ810">
        <f>VLOOKUP(C810,Koordinaten!$A:$C,3,FALSE)</f>
        <v>48.208353700000004</v>
      </c>
      <c r="AK810">
        <f>IF(ISBLANK($D810),VLOOKUP(C810,Koordinaten!$A:$C,2,FALSE),VLOOKUP($D810,Koordinaten!$F:$H,2,FALSE))</f>
        <v>16.416666599999999</v>
      </c>
      <c r="AL810">
        <f>IF(ISBLANK($D810),VLOOKUP(C810,Koordinaten!$A:$C,3,FALSE),VLOOKUP($D810,Koordinaten!$F:$H,3,FALSE))</f>
        <v>47.500000100000001</v>
      </c>
      <c r="AM810" t="str">
        <f t="shared" si="850"/>
        <v>48,2083537;16,3725042</v>
      </c>
      <c r="AN810" t="str">
        <f t="shared" si="851"/>
        <v>47,5000001;16,4166666</v>
      </c>
      <c r="AO810">
        <f t="shared" si="854"/>
        <v>9999</v>
      </c>
    </row>
    <row r="811" spans="1:43" ht="14" x14ac:dyDescent="0.15">
      <c r="A811" s="5" t="s">
        <v>42</v>
      </c>
      <c r="B811" s="2">
        <v>2010</v>
      </c>
      <c r="C811" s="2" t="s">
        <v>22</v>
      </c>
      <c r="D811" s="2" t="s">
        <v>1258</v>
      </c>
      <c r="E811" s="2">
        <v>3</v>
      </c>
      <c r="F811" s="2"/>
      <c r="G811" s="73" t="s">
        <v>59</v>
      </c>
      <c r="H811" s="3" t="s">
        <v>225</v>
      </c>
      <c r="I811" s="3" t="s">
        <v>51</v>
      </c>
      <c r="J811" s="2" t="str">
        <f t="shared" si="852"/>
        <v>-/-/-/-/-</v>
      </c>
      <c r="K811" s="2" t="str">
        <f t="shared" si="853"/>
        <v>-/-/-/-/-</v>
      </c>
      <c r="L811" s="12"/>
      <c r="M811" s="2">
        <v>2013</v>
      </c>
      <c r="N811" s="2" t="str">
        <f t="shared" si="855"/>
        <v>-/-/-/-</v>
      </c>
      <c r="O811" s="2" t="s">
        <v>59</v>
      </c>
      <c r="P811" s="2" t="s">
        <v>586</v>
      </c>
      <c r="S811" s="6">
        <f t="shared" si="848"/>
        <v>0</v>
      </c>
      <c r="T811" s="7">
        <f t="shared" si="849"/>
        <v>0</v>
      </c>
      <c r="U811" t="s">
        <v>243</v>
      </c>
      <c r="X811" t="s">
        <v>243</v>
      </c>
      <c r="AA811" t="s">
        <v>243</v>
      </c>
      <c r="AD811" s="5"/>
      <c r="AI811">
        <f>VLOOKUP(C811,Koordinaten!$A:$C,2,FALSE)</f>
        <v>12.4853384</v>
      </c>
      <c r="AJ811">
        <f>VLOOKUP(C811,Koordinaten!$A:$C,3,FALSE)</f>
        <v>41.894801999999999</v>
      </c>
      <c r="AK811">
        <f>IF(ISBLANK($D811),VLOOKUP(C811,Koordinaten!$A:$C,2,FALSE),VLOOKUP($D811,Koordinaten!$F:$H,2,FALSE))</f>
        <v>11.354780099999999</v>
      </c>
      <c r="AL811">
        <f>IF(ISBLANK($D811),VLOOKUP(C811,Koordinaten!$A:$C,3,FALSE),VLOOKUP($D811,Koordinaten!$F:$H,3,FALSE))</f>
        <v>46.498112499999998</v>
      </c>
      <c r="AM811" t="str">
        <f t="shared" si="850"/>
        <v>41,894802;12,4853384</v>
      </c>
      <c r="AN811" t="str">
        <f t="shared" si="851"/>
        <v>46,4981125;11,3547801</v>
      </c>
      <c r="AO811">
        <f t="shared" si="854"/>
        <v>9999</v>
      </c>
    </row>
    <row r="812" spans="1:43" ht="14" x14ac:dyDescent="0.15">
      <c r="A812" s="5" t="s">
        <v>42</v>
      </c>
      <c r="B812" s="2">
        <v>2010</v>
      </c>
      <c r="C812" s="2" t="s">
        <v>22</v>
      </c>
      <c r="D812" s="2" t="s">
        <v>1258</v>
      </c>
      <c r="E812" s="2">
        <v>3</v>
      </c>
      <c r="F812" s="2"/>
      <c r="G812" s="73" t="s">
        <v>59</v>
      </c>
      <c r="H812" s="3" t="s">
        <v>587</v>
      </c>
      <c r="I812" s="3" t="s">
        <v>44</v>
      </c>
      <c r="J812" s="2" t="str">
        <f t="shared" si="852"/>
        <v>-/-/-/-/-</v>
      </c>
      <c r="K812" s="2" t="str">
        <f t="shared" si="853"/>
        <v>-/-/-/-/-</v>
      </c>
      <c r="L812" s="12"/>
      <c r="M812" s="2">
        <v>2013</v>
      </c>
      <c r="N812" s="2" t="str">
        <f t="shared" si="855"/>
        <v>-/-/-/-</v>
      </c>
      <c r="O812" s="2" t="s">
        <v>59</v>
      </c>
      <c r="P812" s="2" t="s">
        <v>586</v>
      </c>
      <c r="S812" s="6">
        <f t="shared" si="848"/>
        <v>0</v>
      </c>
      <c r="T812" s="7">
        <f t="shared" si="849"/>
        <v>0</v>
      </c>
      <c r="U812" s="3" t="s">
        <v>243</v>
      </c>
      <c r="X812" t="s">
        <v>243</v>
      </c>
      <c r="AA812" t="s">
        <v>243</v>
      </c>
      <c r="AD812" s="5"/>
      <c r="AI812">
        <f>VLOOKUP(C812,Koordinaten!$A:$C,2,FALSE)</f>
        <v>12.4853384</v>
      </c>
      <c r="AJ812">
        <f>VLOOKUP(C812,Koordinaten!$A:$C,3,FALSE)</f>
        <v>41.894801999999999</v>
      </c>
      <c r="AK812">
        <f>IF(ISBLANK($D812),VLOOKUP(C812,Koordinaten!$A:$C,2,FALSE),VLOOKUP($D812,Koordinaten!$F:$H,2,FALSE))</f>
        <v>11.354780099999999</v>
      </c>
      <c r="AL812">
        <f>IF(ISBLANK($D812),VLOOKUP(C812,Koordinaten!$A:$C,3,FALSE),VLOOKUP($D812,Koordinaten!$F:$H,3,FALSE))</f>
        <v>46.498112499999998</v>
      </c>
      <c r="AM812" t="str">
        <f t="shared" si="850"/>
        <v>41,894802;12,4853384</v>
      </c>
      <c r="AN812" t="str">
        <f t="shared" si="851"/>
        <v>46,4981125;11,3547801</v>
      </c>
      <c r="AO812">
        <f t="shared" si="854"/>
        <v>9999</v>
      </c>
    </row>
    <row r="813" spans="1:43" x14ac:dyDescent="0.15">
      <c r="A813" s="2" t="s">
        <v>30</v>
      </c>
      <c r="B813" s="22">
        <v>2011</v>
      </c>
      <c r="C813" s="2" t="s">
        <v>22</v>
      </c>
      <c r="D813" s="2" t="s">
        <v>1258</v>
      </c>
      <c r="E813" s="2">
        <v>3</v>
      </c>
      <c r="F813" s="2"/>
      <c r="G813" s="73" t="s">
        <v>59</v>
      </c>
      <c r="H813" s="3" t="s">
        <v>588</v>
      </c>
      <c r="I813" s="3" t="s">
        <v>58</v>
      </c>
      <c r="J813" s="2" t="str">
        <f t="shared" si="852"/>
        <v>2014/2014/-/-/-</v>
      </c>
      <c r="K813" s="2" t="str">
        <f t="shared" si="853"/>
        <v>2025/2019/-/-/-</v>
      </c>
      <c r="L813" s="12"/>
      <c r="M813" s="2">
        <v>2013</v>
      </c>
      <c r="N813" s="2" t="str">
        <f t="shared" si="855"/>
        <v>94/91/91/-</v>
      </c>
      <c r="O813" s="2" t="s">
        <v>59</v>
      </c>
      <c r="P813" s="2" t="s">
        <v>586</v>
      </c>
      <c r="S813" s="6">
        <f t="shared" si="848"/>
        <v>0</v>
      </c>
      <c r="T813" s="7">
        <f t="shared" si="849"/>
        <v>0</v>
      </c>
      <c r="U813">
        <v>94</v>
      </c>
      <c r="V813">
        <v>2014</v>
      </c>
      <c r="W813">
        <v>2025</v>
      </c>
      <c r="X813">
        <v>91</v>
      </c>
      <c r="Y813">
        <v>2014</v>
      </c>
      <c r="Z813">
        <v>2019</v>
      </c>
      <c r="AA813">
        <v>91</v>
      </c>
      <c r="AD813" s="5"/>
      <c r="AI813">
        <f>VLOOKUP(C813,Koordinaten!$A:$C,2,FALSE)</f>
        <v>12.4853384</v>
      </c>
      <c r="AJ813">
        <f>VLOOKUP(C813,Koordinaten!$A:$C,3,FALSE)</f>
        <v>41.894801999999999</v>
      </c>
      <c r="AK813">
        <f>IF(ISBLANK($D813),VLOOKUP(C813,Koordinaten!$A:$C,2,FALSE),VLOOKUP($D813,Koordinaten!$F:$H,2,FALSE))</f>
        <v>11.354780099999999</v>
      </c>
      <c r="AL813">
        <f>IF(ISBLANK($D813),VLOOKUP(C813,Koordinaten!$A:$C,3,FALSE),VLOOKUP($D813,Koordinaten!$F:$H,3,FALSE))</f>
        <v>46.498112499999998</v>
      </c>
      <c r="AM813" t="str">
        <f t="shared" si="850"/>
        <v>41,894802;12,4853384</v>
      </c>
      <c r="AN813" t="str">
        <f t="shared" si="851"/>
        <v>46,4981125;11,3547801</v>
      </c>
      <c r="AO813">
        <f t="shared" si="854"/>
        <v>2019</v>
      </c>
      <c r="AP813" s="50">
        <v>44065</v>
      </c>
      <c r="AQ813">
        <v>2</v>
      </c>
    </row>
    <row r="814" spans="1:43" ht="14" x14ac:dyDescent="0.15">
      <c r="A814" s="5" t="s">
        <v>30</v>
      </c>
      <c r="B814" s="2">
        <v>2011</v>
      </c>
      <c r="C814" s="2" t="s">
        <v>22</v>
      </c>
      <c r="D814" s="2" t="s">
        <v>1258</v>
      </c>
      <c r="E814" s="2">
        <v>3</v>
      </c>
      <c r="F814" s="2"/>
      <c r="G814" s="73" t="s">
        <v>59</v>
      </c>
      <c r="H814" s="3" t="s">
        <v>223</v>
      </c>
      <c r="I814" s="3" t="s">
        <v>36</v>
      </c>
      <c r="J814" s="2" t="str">
        <f t="shared" si="852"/>
        <v>-/-/-/-/-</v>
      </c>
      <c r="K814" s="2" t="str">
        <f t="shared" si="853"/>
        <v>-/-/-/-/-</v>
      </c>
      <c r="L814" s="12"/>
      <c r="M814" s="2">
        <v>2013</v>
      </c>
      <c r="N814" s="2" t="str">
        <f t="shared" si="855"/>
        <v>-/-/-/-</v>
      </c>
      <c r="O814" s="2" t="s">
        <v>59</v>
      </c>
      <c r="P814" s="2" t="s">
        <v>586</v>
      </c>
      <c r="S814" s="6">
        <f t="shared" si="848"/>
        <v>0</v>
      </c>
      <c r="T814" s="7">
        <f t="shared" si="849"/>
        <v>0</v>
      </c>
      <c r="U814" t="s">
        <v>243</v>
      </c>
      <c r="X814" t="s">
        <v>243</v>
      </c>
      <c r="AA814" t="s">
        <v>243</v>
      </c>
      <c r="AD814" s="5"/>
      <c r="AI814">
        <f>VLOOKUP(C814,Koordinaten!$A:$C,2,FALSE)</f>
        <v>12.4853384</v>
      </c>
      <c r="AJ814">
        <f>VLOOKUP(C814,Koordinaten!$A:$C,3,FALSE)</f>
        <v>41.894801999999999</v>
      </c>
      <c r="AK814">
        <f>IF(ISBLANK($D814),VLOOKUP(C814,Koordinaten!$A:$C,2,FALSE),VLOOKUP($D814,Koordinaten!$F:$H,2,FALSE))</f>
        <v>11.354780099999999</v>
      </c>
      <c r="AL814">
        <f>IF(ISBLANK($D814),VLOOKUP(C814,Koordinaten!$A:$C,3,FALSE),VLOOKUP($D814,Koordinaten!$F:$H,3,FALSE))</f>
        <v>46.498112499999998</v>
      </c>
      <c r="AM814" t="str">
        <f t="shared" si="850"/>
        <v>41,894802;12,4853384</v>
      </c>
      <c r="AN814" t="str">
        <f t="shared" si="851"/>
        <v>46,4981125;11,3547801</v>
      </c>
      <c r="AO814">
        <f t="shared" si="854"/>
        <v>9999</v>
      </c>
    </row>
    <row r="815" spans="1:43" ht="14" x14ac:dyDescent="0.15">
      <c r="A815" s="5" t="s">
        <v>30</v>
      </c>
      <c r="B815" s="2">
        <v>2012</v>
      </c>
      <c r="C815" s="2" t="s">
        <v>22</v>
      </c>
      <c r="D815" s="2" t="s">
        <v>1258</v>
      </c>
      <c r="E815" s="2">
        <v>3</v>
      </c>
      <c r="F815" s="2"/>
      <c r="G815" s="73" t="s">
        <v>59</v>
      </c>
      <c r="H815" s="2" t="s">
        <v>589</v>
      </c>
      <c r="I815" s="3" t="s">
        <v>58</v>
      </c>
      <c r="J815" s="2" t="str">
        <f t="shared" si="852"/>
        <v>2014/-/-/-/-</v>
      </c>
      <c r="K815" s="2" t="str">
        <f t="shared" si="853"/>
        <v>2020/-/-/-/-</v>
      </c>
      <c r="L815" s="12"/>
      <c r="M815" s="2">
        <v>2013</v>
      </c>
      <c r="N815" s="2" t="str">
        <f t="shared" si="855"/>
        <v>92/-/-/-</v>
      </c>
      <c r="O815" s="2" t="s">
        <v>59</v>
      </c>
      <c r="P815" s="2" t="s">
        <v>586</v>
      </c>
      <c r="S815" s="6">
        <f t="shared" si="848"/>
        <v>0</v>
      </c>
      <c r="T815" s="7">
        <f t="shared" si="849"/>
        <v>0</v>
      </c>
      <c r="U815">
        <v>92</v>
      </c>
      <c r="V815">
        <v>2014</v>
      </c>
      <c r="W815">
        <v>2020</v>
      </c>
      <c r="X815" t="s">
        <v>243</v>
      </c>
      <c r="AA815" t="s">
        <v>243</v>
      </c>
      <c r="AD815" s="5"/>
      <c r="AI815">
        <f>VLOOKUP(C815,Koordinaten!$A:$C,2,FALSE)</f>
        <v>12.4853384</v>
      </c>
      <c r="AJ815">
        <f>VLOOKUP(C815,Koordinaten!$A:$C,3,FALSE)</f>
        <v>41.894801999999999</v>
      </c>
      <c r="AK815">
        <f>IF(ISBLANK($D815),VLOOKUP(C815,Koordinaten!$A:$C,2,FALSE),VLOOKUP($D815,Koordinaten!$F:$H,2,FALSE))</f>
        <v>11.354780099999999</v>
      </c>
      <c r="AL815">
        <f>IF(ISBLANK($D815),VLOOKUP(C815,Koordinaten!$A:$C,3,FALSE),VLOOKUP($D815,Koordinaten!$F:$H,3,FALSE))</f>
        <v>46.498112499999998</v>
      </c>
      <c r="AM815" t="str">
        <f t="shared" si="850"/>
        <v>41,894802;12,4853384</v>
      </c>
      <c r="AN815" t="str">
        <f t="shared" si="851"/>
        <v>46,4981125;11,3547801</v>
      </c>
      <c r="AO815">
        <f t="shared" si="854"/>
        <v>2020</v>
      </c>
    </row>
    <row r="816" spans="1:43" x14ac:dyDescent="0.15">
      <c r="A816" s="2" t="s">
        <v>42</v>
      </c>
      <c r="B816" s="2">
        <v>2012</v>
      </c>
      <c r="C816" s="2" t="s">
        <v>17</v>
      </c>
      <c r="D816" s="2"/>
      <c r="E816" s="2">
        <v>12</v>
      </c>
      <c r="F816" s="2"/>
      <c r="G816" s="73" t="s">
        <v>181</v>
      </c>
      <c r="H816" s="2" t="s">
        <v>181</v>
      </c>
      <c r="I816" s="3" t="s">
        <v>20</v>
      </c>
      <c r="J816" s="2" t="str">
        <f t="shared" si="852"/>
        <v>-/-/-/-/-</v>
      </c>
      <c r="K816" s="2" t="str">
        <f t="shared" si="853"/>
        <v>-/-/-/-/-</v>
      </c>
      <c r="L816" s="12"/>
      <c r="M816" s="2">
        <v>2013</v>
      </c>
      <c r="N816" s="2" t="str">
        <f t="shared" si="855"/>
        <v>-/-/-/-</v>
      </c>
      <c r="O816" s="2" t="s">
        <v>183</v>
      </c>
      <c r="P816" s="2" t="s">
        <v>177</v>
      </c>
      <c r="S816" s="6">
        <f t="shared" si="848"/>
        <v>0</v>
      </c>
      <c r="T816" s="7">
        <f t="shared" si="849"/>
        <v>0</v>
      </c>
      <c r="U816" t="s">
        <v>243</v>
      </c>
      <c r="AA816" t="s">
        <v>243</v>
      </c>
      <c r="AD816" s="5"/>
      <c r="AI816">
        <f>VLOOKUP(C816,Koordinaten!$A:$C,2,FALSE)</f>
        <v>2.3514615999999999</v>
      </c>
      <c r="AJ816">
        <f>VLOOKUP(C816,Koordinaten!$A:$C,3,FALSE)</f>
        <v>48.856696900000003</v>
      </c>
      <c r="AK816">
        <f>IF(ISBLANK($D816),VLOOKUP(C816,Koordinaten!$A:$C,2,FALSE),VLOOKUP($D816,Koordinaten!$F:$H,2,FALSE))</f>
        <v>2.3514615999999999</v>
      </c>
      <c r="AL816">
        <f>IF(ISBLANK($D816),VLOOKUP(C816,Koordinaten!$A:$C,3,FALSE),VLOOKUP($D816,Koordinaten!$F:$H,3,FALSE))</f>
        <v>48.856696900000003</v>
      </c>
      <c r="AM816" t="str">
        <f t="shared" si="850"/>
        <v>48,8566969;2,3514616</v>
      </c>
      <c r="AN816" t="str">
        <f t="shared" si="851"/>
        <v>48,8566969;2,3514616</v>
      </c>
      <c r="AO816">
        <f t="shared" si="854"/>
        <v>9999</v>
      </c>
    </row>
    <row r="817" spans="1:43" x14ac:dyDescent="0.15">
      <c r="A817" s="2" t="s">
        <v>30</v>
      </c>
      <c r="B817" s="2">
        <v>2011</v>
      </c>
      <c r="C817" s="2" t="s">
        <v>173</v>
      </c>
      <c r="D817" s="2" t="s">
        <v>1265</v>
      </c>
      <c r="E817" s="2">
        <v>0</v>
      </c>
      <c r="F817" s="2"/>
      <c r="G817" s="3" t="s">
        <v>590</v>
      </c>
      <c r="H817" s="2" t="s">
        <v>591</v>
      </c>
      <c r="I817" s="3" t="s">
        <v>36</v>
      </c>
      <c r="J817" s="2" t="str">
        <f t="shared" si="852"/>
        <v>-/-/-/-/-</v>
      </c>
      <c r="K817" s="2" t="str">
        <f t="shared" si="853"/>
        <v>-/-/-/-/-</v>
      </c>
      <c r="L817" s="12"/>
      <c r="M817" s="2">
        <v>2012</v>
      </c>
      <c r="N817" s="2" t="str">
        <f t="shared" si="855"/>
        <v>-/-/-/-</v>
      </c>
      <c r="P817" s="2" t="s">
        <v>592</v>
      </c>
      <c r="S817" s="6">
        <f t="shared" si="848"/>
        <v>0</v>
      </c>
      <c r="T817" s="7">
        <f t="shared" si="849"/>
        <v>0</v>
      </c>
      <c r="U817" t="s">
        <v>243</v>
      </c>
      <c r="AA817" t="s">
        <v>243</v>
      </c>
      <c r="AD817" s="5"/>
      <c r="AI817">
        <f>VLOOKUP(C817,Koordinaten!$A:$C,2,FALSE)</f>
        <v>16.372504200000002</v>
      </c>
      <c r="AJ817">
        <f>VLOOKUP(C817,Koordinaten!$A:$C,3,FALSE)</f>
        <v>48.208353700000004</v>
      </c>
      <c r="AK817">
        <f>IF(ISBLANK($D817),VLOOKUP(C817,Koordinaten!$A:$C,2,FALSE),VLOOKUP($D817,Koordinaten!$F:$H,2,FALSE))</f>
        <v>16.081600000000002</v>
      </c>
      <c r="AL817">
        <f>IF(ISBLANK($D817),VLOOKUP(C817,Koordinaten!$A:$C,3,FALSE),VLOOKUP($D817,Koordinaten!$F:$H,3,FALSE))</f>
        <v>47.722099999999998</v>
      </c>
      <c r="AM817" t="str">
        <f t="shared" si="850"/>
        <v>48,2083537;16,3725042</v>
      </c>
      <c r="AN817" t="str">
        <f t="shared" si="851"/>
        <v>47,7221;16,0816</v>
      </c>
      <c r="AO817">
        <f t="shared" si="854"/>
        <v>9999</v>
      </c>
    </row>
    <row r="818" spans="1:43" ht="14" x14ac:dyDescent="0.15">
      <c r="A818" s="5" t="s">
        <v>30</v>
      </c>
      <c r="B818" s="2">
        <v>2011</v>
      </c>
      <c r="C818" s="2" t="s">
        <v>22</v>
      </c>
      <c r="D818" s="2" t="s">
        <v>1258</v>
      </c>
      <c r="E818" s="2">
        <v>3</v>
      </c>
      <c r="F818" s="2"/>
      <c r="G818" s="73" t="s">
        <v>75</v>
      </c>
      <c r="H818" s="2" t="s">
        <v>80</v>
      </c>
      <c r="I818" s="3" t="s">
        <v>36</v>
      </c>
      <c r="J818" s="2" t="str">
        <f t="shared" si="852"/>
        <v>-/-/-/-/-</v>
      </c>
      <c r="K818" s="2" t="str">
        <f t="shared" si="853"/>
        <v>-/-/-/-/-</v>
      </c>
      <c r="L818" s="12"/>
      <c r="M818" s="2">
        <v>2012</v>
      </c>
      <c r="N818" s="2" t="str">
        <f t="shared" si="855"/>
        <v>-/-/-/-</v>
      </c>
      <c r="O818" s="2" t="s">
        <v>75</v>
      </c>
      <c r="P818" s="2" t="s">
        <v>593</v>
      </c>
      <c r="S818" s="6">
        <f t="shared" si="848"/>
        <v>0</v>
      </c>
      <c r="T818" s="7">
        <f t="shared" si="849"/>
        <v>0</v>
      </c>
      <c r="U818" t="s">
        <v>243</v>
      </c>
      <c r="X818" t="s">
        <v>243</v>
      </c>
      <c r="AA818" t="s">
        <v>243</v>
      </c>
      <c r="AD818" s="5"/>
      <c r="AI818">
        <f>VLOOKUP(C818,Koordinaten!$A:$C,2,FALSE)</f>
        <v>12.4853384</v>
      </c>
      <c r="AJ818">
        <f>VLOOKUP(C818,Koordinaten!$A:$C,3,FALSE)</f>
        <v>41.894801999999999</v>
      </c>
      <c r="AK818">
        <f>IF(ISBLANK($D818),VLOOKUP(C818,Koordinaten!$A:$C,2,FALSE),VLOOKUP($D818,Koordinaten!$F:$H,2,FALSE))</f>
        <v>11.354780099999999</v>
      </c>
      <c r="AL818">
        <f>IF(ISBLANK($D818),VLOOKUP(C818,Koordinaten!$A:$C,3,FALSE),VLOOKUP($D818,Koordinaten!$F:$H,3,FALSE))</f>
        <v>46.498112499999998</v>
      </c>
      <c r="AM818" t="str">
        <f t="shared" si="850"/>
        <v>41,894802;12,4853384</v>
      </c>
      <c r="AN818" t="str">
        <f t="shared" si="851"/>
        <v>46,4981125;11,3547801</v>
      </c>
      <c r="AO818">
        <f t="shared" si="854"/>
        <v>9999</v>
      </c>
    </row>
    <row r="819" spans="1:43" ht="14" x14ac:dyDescent="0.15">
      <c r="A819" s="5" t="s">
        <v>30</v>
      </c>
      <c r="B819" s="2">
        <v>2011</v>
      </c>
      <c r="C819" s="2" t="s">
        <v>22</v>
      </c>
      <c r="D819" s="2" t="s">
        <v>1258</v>
      </c>
      <c r="E819" s="2">
        <v>3</v>
      </c>
      <c r="F819" s="2"/>
      <c r="G819" s="73" t="s">
        <v>75</v>
      </c>
      <c r="H819" s="2" t="s">
        <v>81</v>
      </c>
      <c r="I819" s="3" t="s">
        <v>41</v>
      </c>
      <c r="J819" s="2" t="str">
        <f t="shared" si="852"/>
        <v>-/-/-/2013/-</v>
      </c>
      <c r="K819" s="2" t="str">
        <f t="shared" si="853"/>
        <v>-/-/-/2016/-</v>
      </c>
      <c r="L819" s="12"/>
      <c r="M819" s="2">
        <v>2012</v>
      </c>
      <c r="N819" s="2" t="str">
        <f t="shared" si="855"/>
        <v>-/-/-/CT91,5</v>
      </c>
      <c r="O819" s="2" t="s">
        <v>75</v>
      </c>
      <c r="P819" s="2" t="s">
        <v>593</v>
      </c>
      <c r="S819" s="6">
        <f t="shared" si="848"/>
        <v>0</v>
      </c>
      <c r="T819" s="7">
        <f t="shared" si="849"/>
        <v>0</v>
      </c>
      <c r="U819" t="s">
        <v>243</v>
      </c>
      <c r="X819" t="s">
        <v>243</v>
      </c>
      <c r="AA819" t="s">
        <v>243</v>
      </c>
      <c r="AD819" s="5" t="s">
        <v>1009</v>
      </c>
      <c r="AE819">
        <v>2013</v>
      </c>
      <c r="AF819">
        <v>2016</v>
      </c>
      <c r="AI819">
        <f>VLOOKUP(C819,Koordinaten!$A:$C,2,FALSE)</f>
        <v>12.4853384</v>
      </c>
      <c r="AJ819">
        <f>VLOOKUP(C819,Koordinaten!$A:$C,3,FALSE)</f>
        <v>41.894801999999999</v>
      </c>
      <c r="AK819">
        <f>IF(ISBLANK($D819),VLOOKUP(C819,Koordinaten!$A:$C,2,FALSE),VLOOKUP($D819,Koordinaten!$F:$H,2,FALSE))</f>
        <v>11.354780099999999</v>
      </c>
      <c r="AL819">
        <f>IF(ISBLANK($D819),VLOOKUP(C819,Koordinaten!$A:$C,3,FALSE),VLOOKUP($D819,Koordinaten!$F:$H,3,FALSE))</f>
        <v>46.498112499999998</v>
      </c>
      <c r="AM819" t="str">
        <f t="shared" si="850"/>
        <v>41,894802;12,4853384</v>
      </c>
      <c r="AN819" t="str">
        <f t="shared" si="851"/>
        <v>46,4981125;11,3547801</v>
      </c>
      <c r="AO819">
        <f t="shared" si="854"/>
        <v>2016</v>
      </c>
    </row>
    <row r="820" spans="1:43" x14ac:dyDescent="0.15">
      <c r="A820" s="2" t="s">
        <v>42</v>
      </c>
      <c r="B820" s="22">
        <v>2010</v>
      </c>
      <c r="C820" s="2" t="s">
        <v>22</v>
      </c>
      <c r="D820" s="2" t="s">
        <v>1258</v>
      </c>
      <c r="E820" s="2">
        <v>2</v>
      </c>
      <c r="F820" s="2">
        <v>1</v>
      </c>
      <c r="G820" s="73" t="s">
        <v>75</v>
      </c>
      <c r="H820" s="2" t="s">
        <v>594</v>
      </c>
      <c r="I820" s="3" t="s">
        <v>72</v>
      </c>
      <c r="J820" s="2" t="str">
        <f t="shared" si="852"/>
        <v>-/-/-/-/2012</v>
      </c>
      <c r="K820" s="2" t="str">
        <f t="shared" si="853"/>
        <v>-/-/-/-/2022</v>
      </c>
      <c r="L820" s="12"/>
      <c r="M820" s="2">
        <v>2012</v>
      </c>
      <c r="N820" s="2" t="str">
        <f t="shared" si="855"/>
        <v>-/-/-/CT93,7</v>
      </c>
      <c r="O820" s="2" t="s">
        <v>75</v>
      </c>
      <c r="P820" s="2" t="s">
        <v>593</v>
      </c>
      <c r="S820" s="6">
        <f t="shared" si="848"/>
        <v>0</v>
      </c>
      <c r="T820" s="7">
        <f t="shared" si="849"/>
        <v>0</v>
      </c>
      <c r="U820" t="s">
        <v>243</v>
      </c>
      <c r="X820" t="s">
        <v>243</v>
      </c>
      <c r="AA820" t="s">
        <v>243</v>
      </c>
      <c r="AD820" s="2" t="s">
        <v>1017</v>
      </c>
      <c r="AG820">
        <v>2012</v>
      </c>
      <c r="AH820">
        <v>2022</v>
      </c>
      <c r="AI820">
        <f>VLOOKUP(C820,Koordinaten!$A:$C,2,FALSE)</f>
        <v>12.4853384</v>
      </c>
      <c r="AJ820">
        <f>VLOOKUP(C820,Koordinaten!$A:$C,3,FALSE)</f>
        <v>41.894801999999999</v>
      </c>
      <c r="AK820">
        <f>IF(ISBLANK($D820),VLOOKUP(C820,Koordinaten!$A:$C,2,FALSE),VLOOKUP($D820,Koordinaten!$F:$H,2,FALSE))</f>
        <v>11.354780099999999</v>
      </c>
      <c r="AL820">
        <f>IF(ISBLANK($D820),VLOOKUP(C820,Koordinaten!$A:$C,3,FALSE),VLOOKUP($D820,Koordinaten!$F:$H,3,FALSE))</f>
        <v>46.498112499999998</v>
      </c>
      <c r="AM820" t="str">
        <f t="shared" si="850"/>
        <v>41,894802;12,4853384</v>
      </c>
      <c r="AN820" t="str">
        <f t="shared" si="851"/>
        <v>46,4981125;11,3547801</v>
      </c>
      <c r="AO820">
        <f t="shared" si="854"/>
        <v>2022</v>
      </c>
      <c r="AP820" s="50">
        <v>44066</v>
      </c>
      <c r="AQ820">
        <v>9</v>
      </c>
    </row>
    <row r="821" spans="1:43" x14ac:dyDescent="0.15">
      <c r="A821" s="2" t="s">
        <v>42</v>
      </c>
      <c r="B821" s="22">
        <v>2009</v>
      </c>
      <c r="C821" s="2" t="s">
        <v>22</v>
      </c>
      <c r="D821" s="2" t="s">
        <v>1258</v>
      </c>
      <c r="E821" s="2">
        <v>1</v>
      </c>
      <c r="F821" s="2"/>
      <c r="G821" s="73" t="s">
        <v>75</v>
      </c>
      <c r="H821" s="2" t="s">
        <v>76</v>
      </c>
      <c r="I821" s="3" t="s">
        <v>20</v>
      </c>
      <c r="J821" s="2" t="str">
        <f t="shared" si="852"/>
        <v>-/-/-/-/-</v>
      </c>
      <c r="K821" s="2" t="str">
        <f t="shared" si="853"/>
        <v>-/-/-/-/-</v>
      </c>
      <c r="L821" s="12"/>
      <c r="M821" s="2">
        <v>2012</v>
      </c>
      <c r="N821" s="2" t="str">
        <f t="shared" si="855"/>
        <v>-/-/-/CT92</v>
      </c>
      <c r="O821" s="2" t="s">
        <v>75</v>
      </c>
      <c r="P821" s="2" t="s">
        <v>593</v>
      </c>
      <c r="S821" s="6">
        <f t="shared" si="848"/>
        <v>0</v>
      </c>
      <c r="T821" s="7">
        <f t="shared" si="849"/>
        <v>0</v>
      </c>
      <c r="U821" t="s">
        <v>243</v>
      </c>
      <c r="X821" t="s">
        <v>243</v>
      </c>
      <c r="AA821" t="s">
        <v>243</v>
      </c>
      <c r="AD821" s="2" t="s">
        <v>990</v>
      </c>
      <c r="AI821">
        <f>VLOOKUP(C821,Koordinaten!$A:$C,2,FALSE)</f>
        <v>12.4853384</v>
      </c>
      <c r="AJ821">
        <f>VLOOKUP(C821,Koordinaten!$A:$C,3,FALSE)</f>
        <v>41.894801999999999</v>
      </c>
      <c r="AK821">
        <f>IF(ISBLANK($D821),VLOOKUP(C821,Koordinaten!$A:$C,2,FALSE),VLOOKUP($D821,Koordinaten!$F:$H,2,FALSE))</f>
        <v>11.354780099999999</v>
      </c>
      <c r="AL821">
        <f>IF(ISBLANK($D821),VLOOKUP(C821,Koordinaten!$A:$C,3,FALSE),VLOOKUP($D821,Koordinaten!$F:$H,3,FALSE))</f>
        <v>46.498112499999998</v>
      </c>
      <c r="AM821" t="str">
        <f t="shared" si="850"/>
        <v>41,894802;12,4853384</v>
      </c>
      <c r="AN821" t="str">
        <f t="shared" si="851"/>
        <v>46,4981125;11,3547801</v>
      </c>
      <c r="AO821">
        <f t="shared" si="854"/>
        <v>9999</v>
      </c>
    </row>
    <row r="822" spans="1:43" x14ac:dyDescent="0.15">
      <c r="A822" s="2" t="s">
        <v>37</v>
      </c>
      <c r="B822" s="22">
        <v>2010</v>
      </c>
      <c r="C822" s="2" t="s">
        <v>22</v>
      </c>
      <c r="D822" s="2" t="s">
        <v>1258</v>
      </c>
      <c r="E822" s="2">
        <v>1</v>
      </c>
      <c r="F822" s="2"/>
      <c r="G822" s="73" t="s">
        <v>75</v>
      </c>
      <c r="H822" s="2" t="s">
        <v>509</v>
      </c>
      <c r="I822" s="3" t="s">
        <v>65</v>
      </c>
      <c r="J822" s="2" t="str">
        <f t="shared" si="852"/>
        <v>-/-/-/2010/-</v>
      </c>
      <c r="K822" s="2" t="str">
        <f t="shared" si="853"/>
        <v>-/-/-/2020/-</v>
      </c>
      <c r="L822" s="12"/>
      <c r="M822" s="2">
        <v>2012</v>
      </c>
      <c r="N822" s="2" t="str">
        <f t="shared" si="855"/>
        <v>-/-/-/CT</v>
      </c>
      <c r="O822" s="2" t="s">
        <v>75</v>
      </c>
      <c r="P822" s="2" t="s">
        <v>593</v>
      </c>
      <c r="S822" s="6">
        <f t="shared" si="848"/>
        <v>0</v>
      </c>
      <c r="T822" s="7">
        <f t="shared" si="849"/>
        <v>0</v>
      </c>
      <c r="U822" t="s">
        <v>243</v>
      </c>
      <c r="X822" t="s">
        <v>243</v>
      </c>
      <c r="AA822" t="s">
        <v>243</v>
      </c>
      <c r="AD822" s="2" t="s">
        <v>1209</v>
      </c>
      <c r="AE822">
        <v>2010</v>
      </c>
      <c r="AF822">
        <v>2020</v>
      </c>
      <c r="AI822">
        <f>VLOOKUP(C822,Koordinaten!$A:$C,2,FALSE)</f>
        <v>12.4853384</v>
      </c>
      <c r="AJ822">
        <f>VLOOKUP(C822,Koordinaten!$A:$C,3,FALSE)</f>
        <v>41.894801999999999</v>
      </c>
      <c r="AK822">
        <f>IF(ISBLANK($D822),VLOOKUP(C822,Koordinaten!$A:$C,2,FALSE),VLOOKUP($D822,Koordinaten!$F:$H,2,FALSE))</f>
        <v>11.354780099999999</v>
      </c>
      <c r="AL822">
        <f>IF(ISBLANK($D822),VLOOKUP(C822,Koordinaten!$A:$C,3,FALSE),VLOOKUP($D822,Koordinaten!$F:$H,3,FALSE))</f>
        <v>46.498112499999998</v>
      </c>
      <c r="AM822" t="str">
        <f t="shared" si="850"/>
        <v>41,894802;12,4853384</v>
      </c>
      <c r="AN822" t="str">
        <f t="shared" si="851"/>
        <v>46,4981125;11,3547801</v>
      </c>
      <c r="AO822">
        <f t="shared" si="854"/>
        <v>2020</v>
      </c>
    </row>
    <row r="823" spans="1:43" ht="14" x14ac:dyDescent="0.15">
      <c r="A823" s="5" t="s">
        <v>42</v>
      </c>
      <c r="B823" s="2">
        <v>2011</v>
      </c>
      <c r="C823" s="2" t="s">
        <v>22</v>
      </c>
      <c r="D823" s="2" t="s">
        <v>1258</v>
      </c>
      <c r="E823" s="2">
        <v>0</v>
      </c>
      <c r="F823" s="2"/>
      <c r="G823" s="73" t="s">
        <v>75</v>
      </c>
      <c r="H823" s="2" t="s">
        <v>595</v>
      </c>
      <c r="I823" s="3" t="s">
        <v>20</v>
      </c>
      <c r="J823" s="2" t="str">
        <f t="shared" si="852"/>
        <v>-/2014/-/-/-</v>
      </c>
      <c r="K823" s="2" t="str">
        <f t="shared" si="853"/>
        <v>-/2017/-/-/-</v>
      </c>
      <c r="L823" s="5"/>
      <c r="M823" s="2">
        <v>2012</v>
      </c>
      <c r="N823" s="2" t="str">
        <f t="shared" si="855"/>
        <v>-/88/-/-</v>
      </c>
      <c r="O823" s="2" t="s">
        <v>75</v>
      </c>
      <c r="P823" s="2" t="s">
        <v>593</v>
      </c>
      <c r="S823" s="6">
        <f t="shared" si="848"/>
        <v>0</v>
      </c>
      <c r="T823" s="7">
        <f t="shared" si="849"/>
        <v>0</v>
      </c>
      <c r="U823" t="s">
        <v>243</v>
      </c>
      <c r="X823">
        <v>88</v>
      </c>
      <c r="Y823">
        <v>2014</v>
      </c>
      <c r="Z823">
        <v>2017</v>
      </c>
      <c r="AA823" t="s">
        <v>243</v>
      </c>
      <c r="AD823" s="5"/>
      <c r="AI823">
        <f>VLOOKUP(C823,Koordinaten!$A:$C,2,FALSE)</f>
        <v>12.4853384</v>
      </c>
      <c r="AJ823">
        <f>VLOOKUP(C823,Koordinaten!$A:$C,3,FALSE)</f>
        <v>41.894801999999999</v>
      </c>
      <c r="AK823">
        <f>IF(ISBLANK($D823),VLOOKUP(C823,Koordinaten!$A:$C,2,FALSE),VLOOKUP($D823,Koordinaten!$F:$H,2,FALSE))</f>
        <v>11.354780099999999</v>
      </c>
      <c r="AL823">
        <f>IF(ISBLANK($D823),VLOOKUP(C823,Koordinaten!$A:$C,3,FALSE),VLOOKUP($D823,Koordinaten!$F:$H,3,FALSE))</f>
        <v>46.498112499999998</v>
      </c>
      <c r="AM823" t="str">
        <f t="shared" si="850"/>
        <v>41,894802;12,4853384</v>
      </c>
      <c r="AN823" t="str">
        <f t="shared" si="851"/>
        <v>46,4981125;11,3547801</v>
      </c>
      <c r="AO823">
        <f t="shared" si="854"/>
        <v>2017</v>
      </c>
    </row>
    <row r="824" spans="1:43" ht="14" x14ac:dyDescent="0.15">
      <c r="A824" s="5" t="s">
        <v>30</v>
      </c>
      <c r="B824" s="2">
        <v>2011</v>
      </c>
      <c r="C824" s="2" t="s">
        <v>22</v>
      </c>
      <c r="D824" s="2" t="s">
        <v>1258</v>
      </c>
      <c r="E824" s="2">
        <v>0</v>
      </c>
      <c r="F824" s="2"/>
      <c r="G824" s="73" t="s">
        <v>75</v>
      </c>
      <c r="H824" s="2" t="s">
        <v>418</v>
      </c>
      <c r="I824" s="3" t="s">
        <v>227</v>
      </c>
      <c r="J824" s="2" t="str">
        <f t="shared" si="852"/>
        <v>-/2014/-/-/-</v>
      </c>
      <c r="K824" s="2" t="str">
        <f t="shared" si="853"/>
        <v>-/2014/-/-/-</v>
      </c>
      <c r="L824" s="5"/>
      <c r="M824" s="2">
        <v>2012</v>
      </c>
      <c r="N824" s="2" t="str">
        <f t="shared" si="855"/>
        <v>-/85/-/-</v>
      </c>
      <c r="O824" s="2" t="s">
        <v>75</v>
      </c>
      <c r="P824" s="2" t="s">
        <v>593</v>
      </c>
      <c r="S824" s="6">
        <f t="shared" si="848"/>
        <v>0</v>
      </c>
      <c r="T824" s="7">
        <f t="shared" si="849"/>
        <v>0</v>
      </c>
      <c r="U824" t="s">
        <v>243</v>
      </c>
      <c r="X824">
        <v>85</v>
      </c>
      <c r="Y824">
        <v>2014</v>
      </c>
      <c r="Z824">
        <v>2014</v>
      </c>
      <c r="AA824" t="s">
        <v>243</v>
      </c>
      <c r="AD824" s="5"/>
      <c r="AI824">
        <f>VLOOKUP(C824,Koordinaten!$A:$C,2,FALSE)</f>
        <v>12.4853384</v>
      </c>
      <c r="AJ824">
        <f>VLOOKUP(C824,Koordinaten!$A:$C,3,FALSE)</f>
        <v>41.894801999999999</v>
      </c>
      <c r="AK824">
        <f>IF(ISBLANK($D824),VLOOKUP(C824,Koordinaten!$A:$C,2,FALSE),VLOOKUP($D824,Koordinaten!$F:$H,2,FALSE))</f>
        <v>11.354780099999999</v>
      </c>
      <c r="AL824">
        <f>IF(ISBLANK($D824),VLOOKUP(C824,Koordinaten!$A:$C,3,FALSE),VLOOKUP($D824,Koordinaten!$F:$H,3,FALSE))</f>
        <v>46.498112499999998</v>
      </c>
      <c r="AM824" t="str">
        <f t="shared" si="850"/>
        <v>41,894802;12,4853384</v>
      </c>
      <c r="AN824" t="str">
        <f t="shared" si="851"/>
        <v>46,4981125;11,3547801</v>
      </c>
      <c r="AO824">
        <f t="shared" si="854"/>
        <v>2014</v>
      </c>
    </row>
    <row r="825" spans="1:43" ht="14" x14ac:dyDescent="0.15">
      <c r="A825" s="5" t="s">
        <v>30</v>
      </c>
      <c r="B825" s="2">
        <v>2011</v>
      </c>
      <c r="C825" s="2" t="s">
        <v>22</v>
      </c>
      <c r="D825" s="2" t="s">
        <v>1258</v>
      </c>
      <c r="E825" s="2">
        <v>6</v>
      </c>
      <c r="F825" s="2"/>
      <c r="G825" s="3" t="s">
        <v>1113</v>
      </c>
      <c r="H825" s="2" t="s">
        <v>32</v>
      </c>
      <c r="I825" s="3" t="s">
        <v>32</v>
      </c>
      <c r="J825" s="2" t="str">
        <f t="shared" si="852"/>
        <v>-/-/-/-/-</v>
      </c>
      <c r="K825" s="2" t="str">
        <f t="shared" si="853"/>
        <v>-/-/-/-/-</v>
      </c>
      <c r="L825" s="12"/>
      <c r="M825" s="2">
        <v>2012</v>
      </c>
      <c r="N825" s="2" t="str">
        <f t="shared" si="855"/>
        <v>-/-/-/GR3</v>
      </c>
      <c r="O825" s="2" t="s">
        <v>596</v>
      </c>
      <c r="P825" s="2" t="s">
        <v>593</v>
      </c>
      <c r="S825" s="6">
        <f t="shared" si="848"/>
        <v>0</v>
      </c>
      <c r="T825" s="7">
        <f t="shared" si="849"/>
        <v>0</v>
      </c>
      <c r="U825" t="s">
        <v>243</v>
      </c>
      <c r="AA825" t="s">
        <v>243</v>
      </c>
      <c r="AD825" s="5" t="s">
        <v>277</v>
      </c>
      <c r="AI825">
        <f>VLOOKUP(C825,Koordinaten!$A:$C,2,FALSE)</f>
        <v>12.4853384</v>
      </c>
      <c r="AJ825">
        <f>VLOOKUP(C825,Koordinaten!$A:$C,3,FALSE)</f>
        <v>41.894801999999999</v>
      </c>
      <c r="AK825">
        <f>IF(ISBLANK($D825),VLOOKUP(C825,Koordinaten!$A:$C,2,FALSE),VLOOKUP($D825,Koordinaten!$F:$H,2,FALSE))</f>
        <v>11.354780099999999</v>
      </c>
      <c r="AL825">
        <f>IF(ISBLANK($D825),VLOOKUP(C825,Koordinaten!$A:$C,3,FALSE),VLOOKUP($D825,Koordinaten!$F:$H,3,FALSE))</f>
        <v>46.498112499999998</v>
      </c>
      <c r="AM825" t="str">
        <f t="shared" si="850"/>
        <v>41,894802;12,4853384</v>
      </c>
      <c r="AN825" t="str">
        <f t="shared" si="851"/>
        <v>46,4981125;11,3547801</v>
      </c>
      <c r="AO825">
        <f t="shared" si="854"/>
        <v>9999</v>
      </c>
    </row>
    <row r="826" spans="1:43" ht="14" x14ac:dyDescent="0.15">
      <c r="A826" s="5" t="s">
        <v>42</v>
      </c>
      <c r="B826" s="2">
        <v>2009</v>
      </c>
      <c r="C826" s="2" t="s">
        <v>22</v>
      </c>
      <c r="D826" s="2" t="s">
        <v>1258</v>
      </c>
      <c r="E826" s="2">
        <v>3</v>
      </c>
      <c r="F826" s="2"/>
      <c r="G826" s="2" t="s">
        <v>1061</v>
      </c>
      <c r="H826" s="2" t="s">
        <v>73</v>
      </c>
      <c r="I826" s="3" t="s">
        <v>51</v>
      </c>
      <c r="J826" s="2" t="str">
        <f t="shared" si="852"/>
        <v>-/-/-/-/-</v>
      </c>
      <c r="K826" s="2" t="str">
        <f t="shared" si="853"/>
        <v>-/-/-/-/-</v>
      </c>
      <c r="L826" s="12"/>
      <c r="M826" s="2">
        <v>2012</v>
      </c>
      <c r="N826" s="2" t="str">
        <f t="shared" si="855"/>
        <v>-/-/-/-</v>
      </c>
      <c r="O826" s="2" t="s">
        <v>1061</v>
      </c>
      <c r="P826" s="2" t="s">
        <v>593</v>
      </c>
      <c r="S826" s="6">
        <f t="shared" si="848"/>
        <v>0</v>
      </c>
      <c r="T826" s="7">
        <f t="shared" si="849"/>
        <v>0</v>
      </c>
      <c r="U826" t="s">
        <v>243</v>
      </c>
      <c r="X826" t="s">
        <v>243</v>
      </c>
      <c r="AA826" t="s">
        <v>243</v>
      </c>
      <c r="AD826" s="5"/>
      <c r="AI826">
        <f>VLOOKUP(C826,Koordinaten!$A:$C,2,FALSE)</f>
        <v>12.4853384</v>
      </c>
      <c r="AJ826">
        <f>VLOOKUP(C826,Koordinaten!$A:$C,3,FALSE)</f>
        <v>41.894801999999999</v>
      </c>
      <c r="AK826">
        <f>IF(ISBLANK($D826),VLOOKUP(C826,Koordinaten!$A:$C,2,FALSE),VLOOKUP($D826,Koordinaten!$F:$H,2,FALSE))</f>
        <v>11.354780099999999</v>
      </c>
      <c r="AL826">
        <f>IF(ISBLANK($D826),VLOOKUP(C826,Koordinaten!$A:$C,3,FALSE),VLOOKUP($D826,Koordinaten!$F:$H,3,FALSE))</f>
        <v>46.498112499999998</v>
      </c>
      <c r="AM826" t="str">
        <f t="shared" si="850"/>
        <v>41,894802;12,4853384</v>
      </c>
      <c r="AN826" t="str">
        <f t="shared" si="851"/>
        <v>46,4981125;11,3547801</v>
      </c>
      <c r="AO826">
        <f t="shared" si="854"/>
        <v>9999</v>
      </c>
    </row>
    <row r="827" spans="1:43" ht="14" x14ac:dyDescent="0.15">
      <c r="A827" s="5" t="s">
        <v>42</v>
      </c>
      <c r="B827" s="2">
        <v>2006</v>
      </c>
      <c r="C827" s="2" t="s">
        <v>22</v>
      </c>
      <c r="D827" s="2" t="s">
        <v>1258</v>
      </c>
      <c r="E827" s="2">
        <v>3</v>
      </c>
      <c r="F827" s="2"/>
      <c r="G827" s="2" t="s">
        <v>1061</v>
      </c>
      <c r="H827" s="2" t="s">
        <v>597</v>
      </c>
      <c r="I827" s="3" t="s">
        <v>69</v>
      </c>
      <c r="J827" s="2" t="str">
        <f t="shared" si="852"/>
        <v>-/-/-/-/-</v>
      </c>
      <c r="K827" s="2" t="str">
        <f t="shared" si="853"/>
        <v>-/-/-/-/-</v>
      </c>
      <c r="L827" s="12"/>
      <c r="M827" s="2">
        <v>2012</v>
      </c>
      <c r="N827" s="2" t="str">
        <f t="shared" si="855"/>
        <v>-/-/-/-</v>
      </c>
      <c r="O827" s="2" t="s">
        <v>1061</v>
      </c>
      <c r="P827" s="2" t="s">
        <v>593</v>
      </c>
      <c r="S827" s="6">
        <f t="shared" si="848"/>
        <v>0</v>
      </c>
      <c r="T827" s="7">
        <f t="shared" si="849"/>
        <v>0</v>
      </c>
      <c r="U827" t="s">
        <v>243</v>
      </c>
      <c r="X827" t="s">
        <v>243</v>
      </c>
      <c r="AA827" t="s">
        <v>243</v>
      </c>
      <c r="AD827" s="5"/>
      <c r="AI827">
        <f>VLOOKUP(C827,Koordinaten!$A:$C,2,FALSE)</f>
        <v>12.4853384</v>
      </c>
      <c r="AJ827">
        <f>VLOOKUP(C827,Koordinaten!$A:$C,3,FALSE)</f>
        <v>41.894801999999999</v>
      </c>
      <c r="AK827">
        <f>IF(ISBLANK($D827),VLOOKUP(C827,Koordinaten!$A:$C,2,FALSE),VLOOKUP($D827,Koordinaten!$F:$H,2,FALSE))</f>
        <v>11.354780099999999</v>
      </c>
      <c r="AL827">
        <f>IF(ISBLANK($D827),VLOOKUP(C827,Koordinaten!$A:$C,3,FALSE),VLOOKUP($D827,Koordinaten!$F:$H,3,FALSE))</f>
        <v>46.498112499999998</v>
      </c>
      <c r="AM827" t="str">
        <f t="shared" si="850"/>
        <v>41,894802;12,4853384</v>
      </c>
      <c r="AN827" t="str">
        <f t="shared" si="851"/>
        <v>46,4981125;11,3547801</v>
      </c>
      <c r="AO827">
        <f t="shared" si="854"/>
        <v>9999</v>
      </c>
    </row>
    <row r="828" spans="1:43" ht="14" x14ac:dyDescent="0.15">
      <c r="A828" s="2" t="s">
        <v>30</v>
      </c>
      <c r="B828" s="2">
        <v>2010</v>
      </c>
      <c r="C828" s="2" t="s">
        <v>22</v>
      </c>
      <c r="D828" s="2" t="s">
        <v>1258</v>
      </c>
      <c r="E828" s="2">
        <v>3</v>
      </c>
      <c r="F828" s="2"/>
      <c r="G828" s="2" t="s">
        <v>1061</v>
      </c>
      <c r="H828" s="2" t="s">
        <v>172</v>
      </c>
      <c r="I828" s="3" t="s">
        <v>58</v>
      </c>
      <c r="J828" s="2" t="str">
        <f t="shared" si="852"/>
        <v>-/2013/-/2012/-</v>
      </c>
      <c r="K828" s="2" t="str">
        <f t="shared" si="853"/>
        <v>-/2016/-/2018/-</v>
      </c>
      <c r="L828" s="12"/>
      <c r="M828" s="2">
        <v>2012</v>
      </c>
      <c r="N828" s="2" t="str">
        <f t="shared" si="855"/>
        <v>-/89/91/CT90,8</v>
      </c>
      <c r="O828" s="2" t="s">
        <v>63</v>
      </c>
      <c r="P828" s="2" t="s">
        <v>593</v>
      </c>
      <c r="S828" s="6">
        <f t="shared" si="848"/>
        <v>0</v>
      </c>
      <c r="T828" s="7">
        <f t="shared" si="849"/>
        <v>0</v>
      </c>
      <c r="U828" t="s">
        <v>243</v>
      </c>
      <c r="X828">
        <v>89</v>
      </c>
      <c r="Y828">
        <v>2013</v>
      </c>
      <c r="Z828">
        <v>2016</v>
      </c>
      <c r="AA828">
        <v>91</v>
      </c>
      <c r="AD828" s="5" t="s">
        <v>1210</v>
      </c>
      <c r="AE828">
        <v>2012</v>
      </c>
      <c r="AF828">
        <v>2018</v>
      </c>
      <c r="AI828">
        <f>VLOOKUP(C828,Koordinaten!$A:$C,2,FALSE)</f>
        <v>12.4853384</v>
      </c>
      <c r="AJ828">
        <f>VLOOKUP(C828,Koordinaten!$A:$C,3,FALSE)</f>
        <v>41.894801999999999</v>
      </c>
      <c r="AK828">
        <f>IF(ISBLANK($D828),VLOOKUP(C828,Koordinaten!$A:$C,2,FALSE),VLOOKUP($D828,Koordinaten!$F:$H,2,FALSE))</f>
        <v>11.354780099999999</v>
      </c>
      <c r="AL828">
        <f>IF(ISBLANK($D828),VLOOKUP(C828,Koordinaten!$A:$C,3,FALSE),VLOOKUP($D828,Koordinaten!$F:$H,3,FALSE))</f>
        <v>46.498112499999998</v>
      </c>
      <c r="AM828" t="str">
        <f t="shared" si="850"/>
        <v>41,894802;12,4853384</v>
      </c>
      <c r="AN828" t="str">
        <f t="shared" si="851"/>
        <v>46,4981125;11,3547801</v>
      </c>
      <c r="AO828">
        <f t="shared" si="854"/>
        <v>2016</v>
      </c>
    </row>
    <row r="829" spans="1:43" ht="14" x14ac:dyDescent="0.15">
      <c r="A829" s="2" t="s">
        <v>42</v>
      </c>
      <c r="B829" s="22">
        <v>2009</v>
      </c>
      <c r="C829" s="2" t="s">
        <v>22</v>
      </c>
      <c r="D829" s="2" t="s">
        <v>1258</v>
      </c>
      <c r="E829" s="2">
        <v>1</v>
      </c>
      <c r="F829" s="2"/>
      <c r="G829" s="2" t="s">
        <v>1061</v>
      </c>
      <c r="H829" s="2" t="s">
        <v>172</v>
      </c>
      <c r="I829" s="3" t="s">
        <v>69</v>
      </c>
      <c r="J829" s="2" t="str">
        <f t="shared" si="852"/>
        <v>-/2013/2013/2013/-</v>
      </c>
      <c r="K829" s="2" t="str">
        <f t="shared" si="853"/>
        <v>-/2017/2015/2020/-</v>
      </c>
      <c r="L829" s="12"/>
      <c r="M829" s="2">
        <v>2012</v>
      </c>
      <c r="N829" s="2" t="str">
        <f t="shared" si="855"/>
        <v>-/89/91/GR3, CT88</v>
      </c>
      <c r="O829" s="2" t="s">
        <v>1061</v>
      </c>
      <c r="P829" s="2" t="s">
        <v>593</v>
      </c>
      <c r="S829" s="6">
        <f t="shared" si="848"/>
        <v>0</v>
      </c>
      <c r="T829" s="7">
        <f t="shared" si="849"/>
        <v>0</v>
      </c>
      <c r="U829" t="s">
        <v>243</v>
      </c>
      <c r="X829">
        <v>89</v>
      </c>
      <c r="Y829">
        <v>2013</v>
      </c>
      <c r="Z829">
        <v>2017</v>
      </c>
      <c r="AA829">
        <v>91</v>
      </c>
      <c r="AB829">
        <v>2013</v>
      </c>
      <c r="AC829">
        <v>2015</v>
      </c>
      <c r="AD829" s="5" t="s">
        <v>1190</v>
      </c>
      <c r="AE829">
        <v>2013</v>
      </c>
      <c r="AF829">
        <v>2020</v>
      </c>
      <c r="AI829">
        <f>VLOOKUP(C829,Koordinaten!$A:$C,2,FALSE)</f>
        <v>12.4853384</v>
      </c>
      <c r="AJ829">
        <f>VLOOKUP(C829,Koordinaten!$A:$C,3,FALSE)</f>
        <v>41.894801999999999</v>
      </c>
      <c r="AK829">
        <f>IF(ISBLANK($D829),VLOOKUP(C829,Koordinaten!$A:$C,2,FALSE),VLOOKUP($D829,Koordinaten!$F:$H,2,FALSE))</f>
        <v>11.354780099999999</v>
      </c>
      <c r="AL829">
        <f>IF(ISBLANK($D829),VLOOKUP(C829,Koordinaten!$A:$C,3,FALSE),VLOOKUP($D829,Koordinaten!$F:$H,3,FALSE))</f>
        <v>46.498112499999998</v>
      </c>
      <c r="AM829" t="str">
        <f t="shared" si="850"/>
        <v>41,894802;12,4853384</v>
      </c>
      <c r="AN829" t="str">
        <f t="shared" si="851"/>
        <v>46,4981125;11,3547801</v>
      </c>
      <c r="AO829">
        <f t="shared" si="854"/>
        <v>2015</v>
      </c>
    </row>
    <row r="830" spans="1:43" x14ac:dyDescent="0.15">
      <c r="A830" s="2" t="s">
        <v>37</v>
      </c>
      <c r="B830" s="22">
        <v>2009</v>
      </c>
      <c r="C830" s="2" t="s">
        <v>22</v>
      </c>
      <c r="D830" s="2" t="s">
        <v>1258</v>
      </c>
      <c r="E830" s="2">
        <v>0</v>
      </c>
      <c r="F830" s="2"/>
      <c r="G830" s="2" t="s">
        <v>1061</v>
      </c>
      <c r="H830" s="2" t="s">
        <v>598</v>
      </c>
      <c r="I830" s="3" t="s">
        <v>229</v>
      </c>
      <c r="J830" s="2" t="str">
        <f t="shared" si="852"/>
        <v>-/-/-/-/-</v>
      </c>
      <c r="K830" s="2" t="str">
        <f t="shared" si="853"/>
        <v>-/-/-/-/-</v>
      </c>
      <c r="L830" s="12"/>
      <c r="M830" s="2">
        <v>2012</v>
      </c>
      <c r="N830" s="2" t="str">
        <f t="shared" si="855"/>
        <v>-/-/-/-</v>
      </c>
      <c r="O830" s="2" t="s">
        <v>63</v>
      </c>
      <c r="P830" s="2" t="s">
        <v>593</v>
      </c>
      <c r="S830" s="6">
        <f t="shared" si="848"/>
        <v>0</v>
      </c>
      <c r="T830" s="7">
        <f t="shared" si="849"/>
        <v>0</v>
      </c>
      <c r="U830" t="s">
        <v>243</v>
      </c>
      <c r="X830" t="s">
        <v>243</v>
      </c>
      <c r="AA830" t="s">
        <v>243</v>
      </c>
      <c r="AD830" s="2"/>
      <c r="AI830">
        <f>VLOOKUP(C830,Koordinaten!$A:$C,2,FALSE)</f>
        <v>12.4853384</v>
      </c>
      <c r="AJ830">
        <f>VLOOKUP(C830,Koordinaten!$A:$C,3,FALSE)</f>
        <v>41.894801999999999</v>
      </c>
      <c r="AK830">
        <f>IF(ISBLANK($D830),VLOOKUP(C830,Koordinaten!$A:$C,2,FALSE),VLOOKUP($D830,Koordinaten!$F:$H,2,FALSE))</f>
        <v>11.354780099999999</v>
      </c>
      <c r="AL830">
        <f>IF(ISBLANK($D830),VLOOKUP(C830,Koordinaten!$A:$C,3,FALSE),VLOOKUP($D830,Koordinaten!$F:$H,3,FALSE))</f>
        <v>46.498112499999998</v>
      </c>
      <c r="AM830" t="str">
        <f t="shared" si="850"/>
        <v>41,894802;12,4853384</v>
      </c>
      <c r="AN830" t="str">
        <f t="shared" si="851"/>
        <v>46,4981125;11,3547801</v>
      </c>
      <c r="AO830">
        <f t="shared" si="854"/>
        <v>9999</v>
      </c>
    </row>
    <row r="831" spans="1:43" x14ac:dyDescent="0.15">
      <c r="A831" s="2" t="s">
        <v>30</v>
      </c>
      <c r="B831" s="2">
        <v>2010</v>
      </c>
      <c r="C831" s="2" t="s">
        <v>22</v>
      </c>
      <c r="D831" s="2" t="s">
        <v>1258</v>
      </c>
      <c r="E831" s="2">
        <v>3</v>
      </c>
      <c r="F831" s="2"/>
      <c r="G831" s="73" t="s">
        <v>59</v>
      </c>
      <c r="H831" s="2" t="s">
        <v>61</v>
      </c>
      <c r="I831" s="3" t="s">
        <v>46</v>
      </c>
      <c r="J831" s="2" t="str">
        <f t="shared" si="852"/>
        <v>-/2014/-/-/-</v>
      </c>
      <c r="K831" s="2" t="str">
        <f t="shared" si="853"/>
        <v>-/2019/-/-/-</v>
      </c>
      <c r="L831" s="12"/>
      <c r="M831" s="2">
        <v>2012</v>
      </c>
      <c r="N831" s="2" t="str">
        <f t="shared" si="855"/>
        <v>-/91/-/-</v>
      </c>
      <c r="O831" s="2" t="s">
        <v>59</v>
      </c>
      <c r="P831" s="2" t="s">
        <v>593</v>
      </c>
      <c r="S831" s="6">
        <f t="shared" si="848"/>
        <v>0</v>
      </c>
      <c r="T831" s="7">
        <f t="shared" si="849"/>
        <v>0</v>
      </c>
      <c r="U831" t="s">
        <v>243</v>
      </c>
      <c r="X831">
        <v>91</v>
      </c>
      <c r="Y831">
        <v>2014</v>
      </c>
      <c r="Z831">
        <v>2019</v>
      </c>
      <c r="AA831" t="s">
        <v>243</v>
      </c>
      <c r="AD831" s="5"/>
      <c r="AI831">
        <f>VLOOKUP(C831,Koordinaten!$A:$C,2,FALSE)</f>
        <v>12.4853384</v>
      </c>
      <c r="AJ831">
        <f>VLOOKUP(C831,Koordinaten!$A:$C,3,FALSE)</f>
        <v>41.894801999999999</v>
      </c>
      <c r="AK831">
        <f>IF(ISBLANK($D831),VLOOKUP(C831,Koordinaten!$A:$C,2,FALSE),VLOOKUP($D831,Koordinaten!$F:$H,2,FALSE))</f>
        <v>11.354780099999999</v>
      </c>
      <c r="AL831">
        <f>IF(ISBLANK($D831),VLOOKUP(C831,Koordinaten!$A:$C,3,FALSE),VLOOKUP($D831,Koordinaten!$F:$H,3,FALSE))</f>
        <v>46.498112499999998</v>
      </c>
      <c r="AM831" t="str">
        <f t="shared" si="850"/>
        <v>41,894802;12,4853384</v>
      </c>
      <c r="AN831" t="str">
        <f t="shared" si="851"/>
        <v>46,4981125;11,3547801</v>
      </c>
      <c r="AO831">
        <f t="shared" si="854"/>
        <v>2019</v>
      </c>
    </row>
    <row r="832" spans="1:43" ht="14" x14ac:dyDescent="0.15">
      <c r="A832" s="2" t="s">
        <v>30</v>
      </c>
      <c r="B832" s="2">
        <v>2010</v>
      </c>
      <c r="C832" s="2" t="s">
        <v>22</v>
      </c>
      <c r="D832" s="2" t="s">
        <v>1258</v>
      </c>
      <c r="E832" s="2">
        <v>6</v>
      </c>
      <c r="F832" s="2"/>
      <c r="G832" s="73" t="s">
        <v>59</v>
      </c>
      <c r="H832" s="2" t="s">
        <v>599</v>
      </c>
      <c r="I832" s="3" t="s">
        <v>58</v>
      </c>
      <c r="J832" s="2" t="str">
        <f t="shared" si="852"/>
        <v>2012/2013/2013/-/-</v>
      </c>
      <c r="K832" s="2" t="str">
        <f t="shared" si="853"/>
        <v>2019/2015/2019/-/-</v>
      </c>
      <c r="L832" s="12"/>
      <c r="M832" s="2">
        <v>2012</v>
      </c>
      <c r="N832" s="2" t="str">
        <f t="shared" si="855"/>
        <v>91/90/91/GR3</v>
      </c>
      <c r="O832" s="2" t="s">
        <v>59</v>
      </c>
      <c r="P832" s="2" t="s">
        <v>593</v>
      </c>
      <c r="S832" s="6">
        <f t="shared" si="848"/>
        <v>0</v>
      </c>
      <c r="T832" s="7">
        <f t="shared" si="849"/>
        <v>0</v>
      </c>
      <c r="U832">
        <v>91</v>
      </c>
      <c r="V832">
        <v>2012</v>
      </c>
      <c r="W832">
        <v>2019</v>
      </c>
      <c r="X832">
        <v>90</v>
      </c>
      <c r="Y832">
        <v>2013</v>
      </c>
      <c r="Z832">
        <v>2015</v>
      </c>
      <c r="AA832">
        <v>91</v>
      </c>
      <c r="AB832">
        <v>2013</v>
      </c>
      <c r="AC832">
        <v>2019</v>
      </c>
      <c r="AD832" s="5" t="s">
        <v>277</v>
      </c>
      <c r="AI832">
        <f>VLOOKUP(C832,Koordinaten!$A:$C,2,FALSE)</f>
        <v>12.4853384</v>
      </c>
      <c r="AJ832">
        <f>VLOOKUP(C832,Koordinaten!$A:$C,3,FALSE)</f>
        <v>41.894801999999999</v>
      </c>
      <c r="AK832">
        <f>IF(ISBLANK($D832),VLOOKUP(C832,Koordinaten!$A:$C,2,FALSE),VLOOKUP($D832,Koordinaten!$F:$H,2,FALSE))</f>
        <v>11.354780099999999</v>
      </c>
      <c r="AL832">
        <f>IF(ISBLANK($D832),VLOOKUP(C832,Koordinaten!$A:$C,3,FALSE),VLOOKUP($D832,Koordinaten!$F:$H,3,FALSE))</f>
        <v>46.498112499999998</v>
      </c>
      <c r="AM832" t="str">
        <f t="shared" si="850"/>
        <v>41,894802;12,4853384</v>
      </c>
      <c r="AN832" t="str">
        <f t="shared" si="851"/>
        <v>46,4981125;11,3547801</v>
      </c>
      <c r="AO832">
        <f t="shared" si="854"/>
        <v>2015</v>
      </c>
    </row>
    <row r="833" spans="1:43" ht="14" x14ac:dyDescent="0.15">
      <c r="A833" s="5" t="s">
        <v>30</v>
      </c>
      <c r="B833" s="2">
        <v>2010</v>
      </c>
      <c r="C833" s="2" t="s">
        <v>22</v>
      </c>
      <c r="D833" s="2" t="s">
        <v>1258</v>
      </c>
      <c r="E833" s="2">
        <v>1</v>
      </c>
      <c r="F833" s="2"/>
      <c r="G833" s="73" t="s">
        <v>59</v>
      </c>
      <c r="H833" s="2" t="s">
        <v>600</v>
      </c>
      <c r="I833" s="3" t="s">
        <v>338</v>
      </c>
      <c r="J833" s="2" t="str">
        <f t="shared" si="852"/>
        <v>-/2013/-/-/-</v>
      </c>
      <c r="K833" s="2" t="str">
        <f t="shared" si="853"/>
        <v>-/2018/-/-/-</v>
      </c>
      <c r="L833" s="12"/>
      <c r="M833" s="2">
        <v>2012</v>
      </c>
      <c r="N833" s="2" t="str">
        <f t="shared" si="855"/>
        <v>-/89/-/-</v>
      </c>
      <c r="O833" s="2" t="s">
        <v>59</v>
      </c>
      <c r="P833" s="2" t="s">
        <v>593</v>
      </c>
      <c r="S833" s="6">
        <f t="shared" si="848"/>
        <v>0</v>
      </c>
      <c r="T833" s="7">
        <f t="shared" si="849"/>
        <v>0</v>
      </c>
      <c r="U833" t="s">
        <v>243</v>
      </c>
      <c r="X833">
        <v>89</v>
      </c>
      <c r="Y833">
        <v>2013</v>
      </c>
      <c r="Z833">
        <v>2018</v>
      </c>
      <c r="AA833" t="s">
        <v>243</v>
      </c>
      <c r="AD833" s="5"/>
      <c r="AI833">
        <f>VLOOKUP(C833,Koordinaten!$A:$C,2,FALSE)</f>
        <v>12.4853384</v>
      </c>
      <c r="AJ833">
        <f>VLOOKUP(C833,Koordinaten!$A:$C,3,FALSE)</f>
        <v>41.894801999999999</v>
      </c>
      <c r="AK833">
        <f>IF(ISBLANK($D833),VLOOKUP(C833,Koordinaten!$A:$C,2,FALSE),VLOOKUP($D833,Koordinaten!$F:$H,2,FALSE))</f>
        <v>11.354780099999999</v>
      </c>
      <c r="AL833">
        <f>IF(ISBLANK($D833),VLOOKUP(C833,Koordinaten!$A:$C,3,FALSE),VLOOKUP($D833,Koordinaten!$F:$H,3,FALSE))</f>
        <v>46.498112499999998</v>
      </c>
      <c r="AM833" t="str">
        <f t="shared" si="850"/>
        <v>41,894802;12,4853384</v>
      </c>
      <c r="AN833" t="str">
        <f t="shared" si="851"/>
        <v>46,4981125;11,3547801</v>
      </c>
      <c r="AO833">
        <f t="shared" si="854"/>
        <v>2018</v>
      </c>
    </row>
    <row r="834" spans="1:43" ht="14" x14ac:dyDescent="0.15">
      <c r="A834" s="5" t="s">
        <v>30</v>
      </c>
      <c r="B834" s="2">
        <v>2011</v>
      </c>
      <c r="C834" s="2" t="s">
        <v>22</v>
      </c>
      <c r="D834" s="2" t="s">
        <v>1271</v>
      </c>
      <c r="E834" s="2">
        <v>12</v>
      </c>
      <c r="F834" s="2"/>
      <c r="G834" s="73" t="s">
        <v>601</v>
      </c>
      <c r="H834" s="2" t="s">
        <v>602</v>
      </c>
      <c r="I834" s="3" t="s">
        <v>93</v>
      </c>
      <c r="J834" s="2" t="str">
        <f t="shared" si="852"/>
        <v>-/-/-/-/-</v>
      </c>
      <c r="K834" s="2" t="str">
        <f t="shared" si="853"/>
        <v>-/-/-/-/-</v>
      </c>
      <c r="L834" s="12"/>
      <c r="M834" s="2">
        <v>2012</v>
      </c>
      <c r="N834" s="2" t="str">
        <f t="shared" si="855"/>
        <v>-/-/-/-</v>
      </c>
      <c r="O834" s="2" t="s">
        <v>601</v>
      </c>
      <c r="P834" s="2" t="s">
        <v>603</v>
      </c>
      <c r="S834" s="6">
        <f t="shared" ref="S834:S897" si="856">L834*E834</f>
        <v>0</v>
      </c>
      <c r="T834" s="7">
        <f t="shared" ref="T834:T897" si="857">F834*L834</f>
        <v>0</v>
      </c>
      <c r="U834" t="s">
        <v>243</v>
      </c>
      <c r="AA834" t="s">
        <v>243</v>
      </c>
      <c r="AD834" s="5"/>
      <c r="AI834">
        <f>VLOOKUP(C834,Koordinaten!$A:$C,2,FALSE)</f>
        <v>12.4853384</v>
      </c>
      <c r="AJ834">
        <f>VLOOKUP(C834,Koordinaten!$A:$C,3,FALSE)</f>
        <v>41.894801999999999</v>
      </c>
      <c r="AK834">
        <f>IF(ISBLANK($D834),VLOOKUP(C834,Koordinaten!$A:$C,2,FALSE),VLOOKUP($D834,Koordinaten!$F:$H,2,FALSE))</f>
        <v>9.0977537999999996</v>
      </c>
      <c r="AL834">
        <f>IF(ISBLANK($D834),VLOOKUP(C834,Koordinaten!$A:$C,3,FALSE),VLOOKUP($D834,Koordinaten!$F:$H,3,FALSE))</f>
        <v>40.061604000000003</v>
      </c>
      <c r="AM834" t="str">
        <f t="shared" si="850"/>
        <v>41,894802;12,4853384</v>
      </c>
      <c r="AN834" t="str">
        <f t="shared" si="851"/>
        <v>40,061604;9,0977538</v>
      </c>
      <c r="AO834">
        <f t="shared" si="854"/>
        <v>9999</v>
      </c>
    </row>
    <row r="835" spans="1:43" ht="14" x14ac:dyDescent="0.15">
      <c r="A835" s="5" t="s">
        <v>30</v>
      </c>
      <c r="B835" s="2">
        <v>2011</v>
      </c>
      <c r="C835" s="2" t="s">
        <v>22</v>
      </c>
      <c r="D835" s="2" t="s">
        <v>1271</v>
      </c>
      <c r="E835" s="2">
        <v>6</v>
      </c>
      <c r="F835" s="2"/>
      <c r="G835" s="73" t="s">
        <v>601</v>
      </c>
      <c r="H835" s="3" t="s">
        <v>604</v>
      </c>
      <c r="I835" s="3" t="s">
        <v>93</v>
      </c>
      <c r="J835" s="2" t="str">
        <f t="shared" si="852"/>
        <v>-/-/-/-/-</v>
      </c>
      <c r="K835" s="2" t="str">
        <f t="shared" si="853"/>
        <v>-/-/-/-/-</v>
      </c>
      <c r="L835" s="12"/>
      <c r="M835" s="2">
        <v>2012</v>
      </c>
      <c r="N835" s="2" t="str">
        <f t="shared" si="855"/>
        <v>-/-/-/-</v>
      </c>
      <c r="O835" s="2" t="s">
        <v>601</v>
      </c>
      <c r="P835" s="2" t="s">
        <v>603</v>
      </c>
      <c r="S835" s="6">
        <f t="shared" si="856"/>
        <v>0</v>
      </c>
      <c r="T835" s="7">
        <f t="shared" si="857"/>
        <v>0</v>
      </c>
      <c r="U835" t="s">
        <v>243</v>
      </c>
      <c r="AA835" t="s">
        <v>243</v>
      </c>
      <c r="AD835" s="5"/>
      <c r="AI835">
        <f>VLOOKUP(C835,Koordinaten!$A:$C,2,FALSE)</f>
        <v>12.4853384</v>
      </c>
      <c r="AJ835">
        <f>VLOOKUP(C835,Koordinaten!$A:$C,3,FALSE)</f>
        <v>41.894801999999999</v>
      </c>
      <c r="AK835">
        <f>IF(ISBLANK($D835),VLOOKUP(C835,Koordinaten!$A:$C,2,FALSE),VLOOKUP($D835,Koordinaten!$F:$H,2,FALSE))</f>
        <v>9.0977537999999996</v>
      </c>
      <c r="AL835">
        <f>IF(ISBLANK($D835),VLOOKUP(C835,Koordinaten!$A:$C,3,FALSE),VLOOKUP($D835,Koordinaten!$F:$H,3,FALSE))</f>
        <v>40.061604000000003</v>
      </c>
      <c r="AM835" t="str">
        <f t="shared" si="850"/>
        <v>41,894802;12,4853384</v>
      </c>
      <c r="AN835" t="str">
        <f t="shared" si="851"/>
        <v>40,061604;9,0977538</v>
      </c>
      <c r="AO835">
        <f t="shared" si="854"/>
        <v>9999</v>
      </c>
    </row>
    <row r="836" spans="1:43" ht="14" x14ac:dyDescent="0.15">
      <c r="A836" s="5" t="s">
        <v>30</v>
      </c>
      <c r="B836" s="2">
        <v>2011</v>
      </c>
      <c r="C836" s="2" t="s">
        <v>22</v>
      </c>
      <c r="D836" s="2" t="s">
        <v>1271</v>
      </c>
      <c r="E836" s="2">
        <v>6</v>
      </c>
      <c r="F836" s="2"/>
      <c r="G836" s="73" t="s">
        <v>601</v>
      </c>
      <c r="H836" s="3" t="s">
        <v>605</v>
      </c>
      <c r="J836" s="2" t="str">
        <f t="shared" si="852"/>
        <v>-/-/-/-/-</v>
      </c>
      <c r="K836" s="2" t="str">
        <f t="shared" si="853"/>
        <v>-/-/-/-/-</v>
      </c>
      <c r="L836" s="12"/>
      <c r="M836" s="2">
        <v>2012</v>
      </c>
      <c r="N836" s="2" t="str">
        <f t="shared" si="855"/>
        <v>-/-/-/-</v>
      </c>
      <c r="O836" s="2" t="s">
        <v>601</v>
      </c>
      <c r="P836" s="2" t="s">
        <v>603</v>
      </c>
      <c r="S836" s="6">
        <f t="shared" si="856"/>
        <v>0</v>
      </c>
      <c r="T836" s="7">
        <f t="shared" si="857"/>
        <v>0</v>
      </c>
      <c r="U836" t="s">
        <v>243</v>
      </c>
      <c r="AA836" t="s">
        <v>243</v>
      </c>
      <c r="AD836" s="5"/>
      <c r="AI836">
        <f>VLOOKUP(C836,Koordinaten!$A:$C,2,FALSE)</f>
        <v>12.4853384</v>
      </c>
      <c r="AJ836">
        <f>VLOOKUP(C836,Koordinaten!$A:$C,3,FALSE)</f>
        <v>41.894801999999999</v>
      </c>
      <c r="AK836">
        <f>IF(ISBLANK($D836),VLOOKUP(C836,Koordinaten!$A:$C,2,FALSE),VLOOKUP($D836,Koordinaten!$F:$H,2,FALSE))</f>
        <v>9.0977537999999996</v>
      </c>
      <c r="AL836">
        <f>IF(ISBLANK($D836),VLOOKUP(C836,Koordinaten!$A:$C,3,FALSE),VLOOKUP($D836,Koordinaten!$F:$H,3,FALSE))</f>
        <v>40.061604000000003</v>
      </c>
      <c r="AM836" t="str">
        <f t="shared" si="850"/>
        <v>41,894802;12,4853384</v>
      </c>
      <c r="AN836" t="str">
        <f t="shared" si="851"/>
        <v>40,061604;9,0977538</v>
      </c>
      <c r="AO836">
        <f t="shared" si="854"/>
        <v>9999</v>
      </c>
    </row>
    <row r="837" spans="1:43" ht="14" x14ac:dyDescent="0.15">
      <c r="A837" s="2" t="s">
        <v>42</v>
      </c>
      <c r="B837" s="2">
        <v>2006</v>
      </c>
      <c r="C837" s="2" t="s">
        <v>22</v>
      </c>
      <c r="D837" s="2" t="s">
        <v>1271</v>
      </c>
      <c r="E837" s="2">
        <v>1</v>
      </c>
      <c r="F837" s="2"/>
      <c r="G837" s="75" t="s">
        <v>606</v>
      </c>
      <c r="H837" s="3" t="s">
        <v>607</v>
      </c>
      <c r="I837" s="3" t="s">
        <v>69</v>
      </c>
      <c r="J837" s="2" t="str">
        <f t="shared" si="852"/>
        <v>2013/2013/2013/-/-</v>
      </c>
      <c r="K837" s="2" t="str">
        <f t="shared" si="853"/>
        <v>2026/2013/2026/-/-</v>
      </c>
      <c r="L837" s="12"/>
      <c r="M837" s="2">
        <v>2012</v>
      </c>
      <c r="N837" s="2" t="str">
        <f t="shared" si="855"/>
        <v>94+/88/94+/CT88,4</v>
      </c>
      <c r="O837" s="2" t="s">
        <v>608</v>
      </c>
      <c r="P837" s="2" t="s">
        <v>603</v>
      </c>
      <c r="S837" s="6">
        <f t="shared" si="856"/>
        <v>0</v>
      </c>
      <c r="T837" s="7">
        <f t="shared" si="857"/>
        <v>0</v>
      </c>
      <c r="U837" t="s">
        <v>1094</v>
      </c>
      <c r="V837">
        <v>2013</v>
      </c>
      <c r="W837">
        <v>2026</v>
      </c>
      <c r="X837">
        <v>88</v>
      </c>
      <c r="Y837">
        <v>2013</v>
      </c>
      <c r="Z837">
        <v>2013</v>
      </c>
      <c r="AA837" t="s">
        <v>1094</v>
      </c>
      <c r="AB837">
        <v>2013</v>
      </c>
      <c r="AC837">
        <v>2026</v>
      </c>
      <c r="AD837" s="5" t="s">
        <v>1240</v>
      </c>
      <c r="AI837">
        <f>VLOOKUP(C837,Koordinaten!$A:$C,2,FALSE)</f>
        <v>12.4853384</v>
      </c>
      <c r="AJ837">
        <f>VLOOKUP(C837,Koordinaten!$A:$C,3,FALSE)</f>
        <v>41.894801999999999</v>
      </c>
      <c r="AK837">
        <f>IF(ISBLANK($D837),VLOOKUP(C837,Koordinaten!$A:$C,2,FALSE),VLOOKUP($D837,Koordinaten!$F:$H,2,FALSE))</f>
        <v>9.0977537999999996</v>
      </c>
      <c r="AL837">
        <f>IF(ISBLANK($D837),VLOOKUP(C837,Koordinaten!$A:$C,3,FALSE),VLOOKUP($D837,Koordinaten!$F:$H,3,FALSE))</f>
        <v>40.061604000000003</v>
      </c>
      <c r="AM837" t="str">
        <f t="shared" si="850"/>
        <v>41,894802;12,4853384</v>
      </c>
      <c r="AN837" t="str">
        <f t="shared" si="851"/>
        <v>40,061604;9,0977538</v>
      </c>
      <c r="AO837">
        <f t="shared" si="854"/>
        <v>2013</v>
      </c>
    </row>
    <row r="838" spans="1:43" x14ac:dyDescent="0.15">
      <c r="A838" s="2" t="s">
        <v>30</v>
      </c>
      <c r="B838" s="2">
        <v>2011</v>
      </c>
      <c r="C838" s="2" t="s">
        <v>22</v>
      </c>
      <c r="D838" s="2" t="s">
        <v>1271</v>
      </c>
      <c r="E838" s="2">
        <v>2</v>
      </c>
      <c r="F838" s="2"/>
      <c r="G838" s="73" t="s">
        <v>609</v>
      </c>
      <c r="H838" s="2" t="s">
        <v>610</v>
      </c>
      <c r="I838" s="3" t="s">
        <v>93</v>
      </c>
      <c r="J838" s="2" t="str">
        <f t="shared" si="852"/>
        <v>2013/-/2013/-/-</v>
      </c>
      <c r="K838" s="2" t="str">
        <f t="shared" si="853"/>
        <v>2018/-/2018/-/-</v>
      </c>
      <c r="L838" s="12"/>
      <c r="M838" s="2">
        <v>2012</v>
      </c>
      <c r="N838" s="2" t="str">
        <f t="shared" si="855"/>
        <v>92/-/92/-</v>
      </c>
      <c r="O838" s="2" t="s">
        <v>608</v>
      </c>
      <c r="P838" s="2" t="s">
        <v>603</v>
      </c>
      <c r="S838" s="6">
        <f t="shared" si="856"/>
        <v>0</v>
      </c>
      <c r="T838" s="7">
        <f t="shared" si="857"/>
        <v>0</v>
      </c>
      <c r="U838">
        <v>92</v>
      </c>
      <c r="V838">
        <v>2013</v>
      </c>
      <c r="W838">
        <v>2018</v>
      </c>
      <c r="AA838">
        <v>92</v>
      </c>
      <c r="AB838">
        <v>2013</v>
      </c>
      <c r="AC838">
        <v>2018</v>
      </c>
      <c r="AD838" s="5"/>
      <c r="AI838">
        <f>VLOOKUP(C838,Koordinaten!$A:$C,2,FALSE)</f>
        <v>12.4853384</v>
      </c>
      <c r="AJ838">
        <f>VLOOKUP(C838,Koordinaten!$A:$C,3,FALSE)</f>
        <v>41.894801999999999</v>
      </c>
      <c r="AK838">
        <f>IF(ISBLANK($D838),VLOOKUP(C838,Koordinaten!$A:$C,2,FALSE),VLOOKUP($D838,Koordinaten!$F:$H,2,FALSE))</f>
        <v>9.0977537999999996</v>
      </c>
      <c r="AL838">
        <f>IF(ISBLANK($D838),VLOOKUP(C838,Koordinaten!$A:$C,3,FALSE),VLOOKUP($D838,Koordinaten!$F:$H,3,FALSE))</f>
        <v>40.061604000000003</v>
      </c>
      <c r="AM838" t="str">
        <f t="shared" ref="AM838:AM901" si="858">CONCATENATE(AJ838,";",AI838)</f>
        <v>41,894802;12,4853384</v>
      </c>
      <c r="AN838" t="str">
        <f t="shared" ref="AN838:AN901" si="859">CONCATENATE(AL838,";",AK838)</f>
        <v>40,061604;9,0977538</v>
      </c>
      <c r="AO838">
        <f t="shared" si="854"/>
        <v>2018</v>
      </c>
    </row>
    <row r="839" spans="1:43" x14ac:dyDescent="0.15">
      <c r="A839" s="2" t="s">
        <v>42</v>
      </c>
      <c r="B839" s="2">
        <v>2007</v>
      </c>
      <c r="C839" s="2" t="s">
        <v>22</v>
      </c>
      <c r="D839" s="2" t="s">
        <v>1271</v>
      </c>
      <c r="E839" s="2">
        <v>1</v>
      </c>
      <c r="F839" s="2"/>
      <c r="G839" s="73" t="s">
        <v>611</v>
      </c>
      <c r="H839" s="2" t="s">
        <v>612</v>
      </c>
      <c r="I839" s="3" t="s">
        <v>613</v>
      </c>
      <c r="J839" s="2" t="str">
        <f t="shared" si="852"/>
        <v>2013/2013/2013/-/-</v>
      </c>
      <c r="K839" s="2" t="str">
        <f t="shared" si="853"/>
        <v>2017/2017/2017/-/-</v>
      </c>
      <c r="L839" s="12"/>
      <c r="M839" s="2">
        <v>2012</v>
      </c>
      <c r="N839" s="2" t="str">
        <f t="shared" si="855"/>
        <v>94/89/94/-</v>
      </c>
      <c r="O839" s="2" t="s">
        <v>608</v>
      </c>
      <c r="P839" s="2" t="s">
        <v>603</v>
      </c>
      <c r="S839" s="6">
        <f t="shared" si="856"/>
        <v>0</v>
      </c>
      <c r="T839" s="7">
        <f t="shared" si="857"/>
        <v>0</v>
      </c>
      <c r="U839">
        <v>94</v>
      </c>
      <c r="V839">
        <v>2013</v>
      </c>
      <c r="W839">
        <v>2017</v>
      </c>
      <c r="X839">
        <v>89</v>
      </c>
      <c r="Y839">
        <v>2013</v>
      </c>
      <c r="Z839">
        <v>2017</v>
      </c>
      <c r="AA839">
        <v>94</v>
      </c>
      <c r="AB839">
        <v>2013</v>
      </c>
      <c r="AC839">
        <v>2017</v>
      </c>
      <c r="AD839" s="5"/>
      <c r="AI839">
        <f>VLOOKUP(C839,Koordinaten!$A:$C,2,FALSE)</f>
        <v>12.4853384</v>
      </c>
      <c r="AJ839">
        <f>VLOOKUP(C839,Koordinaten!$A:$C,3,FALSE)</f>
        <v>41.894801999999999</v>
      </c>
      <c r="AK839">
        <f>IF(ISBLANK($D839),VLOOKUP(C839,Koordinaten!$A:$C,2,FALSE),VLOOKUP($D839,Koordinaten!$F:$H,2,FALSE))</f>
        <v>9.0977537999999996</v>
      </c>
      <c r="AL839">
        <f>IF(ISBLANK($D839),VLOOKUP(C839,Koordinaten!$A:$C,3,FALSE),VLOOKUP($D839,Koordinaten!$F:$H,3,FALSE))</f>
        <v>40.061604000000003</v>
      </c>
      <c r="AM839" t="str">
        <f t="shared" si="858"/>
        <v>41,894802;12,4853384</v>
      </c>
      <c r="AN839" t="str">
        <f t="shared" si="859"/>
        <v>40,061604;9,0977538</v>
      </c>
      <c r="AO839">
        <f t="shared" si="854"/>
        <v>2017</v>
      </c>
    </row>
    <row r="840" spans="1:43" x14ac:dyDescent="0.15">
      <c r="A840" s="2" t="s">
        <v>42</v>
      </c>
      <c r="B840" s="2">
        <v>2008</v>
      </c>
      <c r="C840" s="2" t="s">
        <v>22</v>
      </c>
      <c r="D840" s="2" t="s">
        <v>1271</v>
      </c>
      <c r="E840" s="2">
        <v>1</v>
      </c>
      <c r="F840" s="2"/>
      <c r="G840" s="73" t="s">
        <v>614</v>
      </c>
      <c r="H840" s="2" t="s">
        <v>615</v>
      </c>
      <c r="I840" s="3" t="s">
        <v>20</v>
      </c>
      <c r="J840" s="2" t="str">
        <f t="shared" si="852"/>
        <v>-/-/-/-/-</v>
      </c>
      <c r="K840" s="2" t="str">
        <f t="shared" si="853"/>
        <v>-/-/-/-/-</v>
      </c>
      <c r="L840" s="12"/>
      <c r="M840" s="2">
        <v>2012</v>
      </c>
      <c r="N840" s="2" t="str">
        <f t="shared" si="855"/>
        <v>-/-/-/-</v>
      </c>
      <c r="O840" s="2" t="s">
        <v>614</v>
      </c>
      <c r="P840" s="2" t="s">
        <v>603</v>
      </c>
      <c r="S840" s="6">
        <f t="shared" si="856"/>
        <v>0</v>
      </c>
      <c r="T840" s="7">
        <f t="shared" si="857"/>
        <v>0</v>
      </c>
      <c r="U840" t="s">
        <v>243</v>
      </c>
      <c r="AA840" t="s">
        <v>243</v>
      </c>
      <c r="AD840" s="2"/>
      <c r="AI840">
        <f>VLOOKUP(C840,Koordinaten!$A:$C,2,FALSE)</f>
        <v>12.4853384</v>
      </c>
      <c r="AJ840">
        <f>VLOOKUP(C840,Koordinaten!$A:$C,3,FALSE)</f>
        <v>41.894801999999999</v>
      </c>
      <c r="AK840">
        <f>IF(ISBLANK($D840),VLOOKUP(C840,Koordinaten!$A:$C,2,FALSE),VLOOKUP($D840,Koordinaten!$F:$H,2,FALSE))</f>
        <v>9.0977537999999996</v>
      </c>
      <c r="AL840">
        <f>IF(ISBLANK($D840),VLOOKUP(C840,Koordinaten!$A:$C,3,FALSE),VLOOKUP($D840,Koordinaten!$F:$H,3,FALSE))</f>
        <v>40.061604000000003</v>
      </c>
      <c r="AM840" t="str">
        <f t="shared" si="858"/>
        <v>41,894802;12,4853384</v>
      </c>
      <c r="AN840" t="str">
        <f t="shared" si="859"/>
        <v>40,061604;9,0977538</v>
      </c>
      <c r="AO840">
        <f t="shared" si="854"/>
        <v>9999</v>
      </c>
    </row>
    <row r="841" spans="1:43" ht="14" x14ac:dyDescent="0.15">
      <c r="A841" s="5" t="s">
        <v>42</v>
      </c>
      <c r="B841" s="2">
        <v>2007</v>
      </c>
      <c r="C841" s="2" t="s">
        <v>22</v>
      </c>
      <c r="D841" s="2" t="s">
        <v>1271</v>
      </c>
      <c r="E841" s="2">
        <v>12</v>
      </c>
      <c r="F841" s="2"/>
      <c r="G841" s="73" t="s">
        <v>614</v>
      </c>
      <c r="H841" s="2" t="s">
        <v>616</v>
      </c>
      <c r="I841" s="3" t="s">
        <v>20</v>
      </c>
      <c r="J841" s="2" t="str">
        <f t="shared" ref="J841:J904" si="860">CONCATENATE(IF(ISBLANK(V841),"-",V841),"/",IF(ISBLANK(Y841),"-",Y841),"/",IF(ISBLANK(AB841),"-",AB841),"/",IF(ISBLANK(AE841),"-",AE841),"/",IF(ISBLANK(AG841),"-",AG841))</f>
        <v>-/-/-/-/-</v>
      </c>
      <c r="K841" s="2" t="str">
        <f t="shared" ref="K841:K904" si="861">CONCATENATE(IF(ISBLANK(W841),"-",W841),"/",IF(ISBLANK(Z841),"-",Z841),"/",IF(ISBLANK(AC841),"-",AC841),"/",IF(ISBLANK(AF841),"-",AF841),"/",IF(ISBLANK(AH841),"-",AH841))</f>
        <v>-/-/-/-/-</v>
      </c>
      <c r="L841" s="12"/>
      <c r="M841" s="2">
        <v>2012</v>
      </c>
      <c r="N841" s="2" t="str">
        <f t="shared" si="855"/>
        <v>-/-/-/-</v>
      </c>
      <c r="O841" s="2" t="s">
        <v>614</v>
      </c>
      <c r="P841" s="2" t="s">
        <v>603</v>
      </c>
      <c r="S841" s="6">
        <f t="shared" si="856"/>
        <v>0</v>
      </c>
      <c r="T841" s="7">
        <f t="shared" si="857"/>
        <v>0</v>
      </c>
      <c r="U841" t="s">
        <v>243</v>
      </c>
      <c r="AA841" t="s">
        <v>243</v>
      </c>
      <c r="AD841" s="5"/>
      <c r="AI841">
        <f>VLOOKUP(C841,Koordinaten!$A:$C,2,FALSE)</f>
        <v>12.4853384</v>
      </c>
      <c r="AJ841">
        <f>VLOOKUP(C841,Koordinaten!$A:$C,3,FALSE)</f>
        <v>41.894801999999999</v>
      </c>
      <c r="AK841">
        <f>IF(ISBLANK($D841),VLOOKUP(C841,Koordinaten!$A:$C,2,FALSE),VLOOKUP($D841,Koordinaten!$F:$H,2,FALSE))</f>
        <v>9.0977537999999996</v>
      </c>
      <c r="AL841">
        <f>IF(ISBLANK($D841),VLOOKUP(C841,Koordinaten!$A:$C,3,FALSE),VLOOKUP($D841,Koordinaten!$F:$H,3,FALSE))</f>
        <v>40.061604000000003</v>
      </c>
      <c r="AM841" t="str">
        <f t="shared" si="858"/>
        <v>41,894802;12,4853384</v>
      </c>
      <c r="AN841" t="str">
        <f t="shared" si="859"/>
        <v>40,061604;9,0977538</v>
      </c>
      <c r="AO841">
        <f t="shared" si="854"/>
        <v>9999</v>
      </c>
    </row>
    <row r="842" spans="1:43" ht="14" x14ac:dyDescent="0.15">
      <c r="A842" s="5" t="s">
        <v>42</v>
      </c>
      <c r="B842" s="2">
        <v>2008</v>
      </c>
      <c r="C842" s="2" t="s">
        <v>22</v>
      </c>
      <c r="D842" s="2" t="s">
        <v>1271</v>
      </c>
      <c r="E842" s="2">
        <v>6</v>
      </c>
      <c r="F842" s="2"/>
      <c r="G842" s="73" t="s">
        <v>614</v>
      </c>
      <c r="H842" s="3" t="s">
        <v>617</v>
      </c>
      <c r="I842" s="3" t="s">
        <v>618</v>
      </c>
      <c r="J842" s="2" t="str">
        <f t="shared" si="860"/>
        <v>-/-/-/-/-</v>
      </c>
      <c r="K842" s="2" t="str">
        <f t="shared" si="861"/>
        <v>-/-/-/-/-</v>
      </c>
      <c r="L842" s="12"/>
      <c r="M842" s="2">
        <v>2012</v>
      </c>
      <c r="N842" s="2" t="str">
        <f t="shared" si="855"/>
        <v>-/-/-/-</v>
      </c>
      <c r="O842" s="2" t="s">
        <v>614</v>
      </c>
      <c r="P842" s="2" t="s">
        <v>603</v>
      </c>
      <c r="S842" s="6">
        <f t="shared" si="856"/>
        <v>0</v>
      </c>
      <c r="T842" s="7">
        <f t="shared" si="857"/>
        <v>0</v>
      </c>
      <c r="U842" t="s">
        <v>243</v>
      </c>
      <c r="AA842" t="s">
        <v>243</v>
      </c>
      <c r="AD842" s="5"/>
      <c r="AI842">
        <f>VLOOKUP(C842,Koordinaten!$A:$C,2,FALSE)</f>
        <v>12.4853384</v>
      </c>
      <c r="AJ842">
        <f>VLOOKUP(C842,Koordinaten!$A:$C,3,FALSE)</f>
        <v>41.894801999999999</v>
      </c>
      <c r="AK842">
        <f>IF(ISBLANK($D842),VLOOKUP(C842,Koordinaten!$A:$C,2,FALSE),VLOOKUP($D842,Koordinaten!$F:$H,2,FALSE))</f>
        <v>9.0977537999999996</v>
      </c>
      <c r="AL842">
        <f>IF(ISBLANK($D842),VLOOKUP(C842,Koordinaten!$A:$C,3,FALSE),VLOOKUP($D842,Koordinaten!$F:$H,3,FALSE))</f>
        <v>40.061604000000003</v>
      </c>
      <c r="AM842" t="str">
        <f t="shared" si="858"/>
        <v>41,894802;12,4853384</v>
      </c>
      <c r="AN842" t="str">
        <f t="shared" si="859"/>
        <v>40,061604;9,0977538</v>
      </c>
      <c r="AO842">
        <f t="shared" si="854"/>
        <v>9999</v>
      </c>
    </row>
    <row r="843" spans="1:43" ht="14" x14ac:dyDescent="0.15">
      <c r="A843" s="5" t="s">
        <v>42</v>
      </c>
      <c r="B843" s="2">
        <v>2010</v>
      </c>
      <c r="C843" s="2" t="s">
        <v>22</v>
      </c>
      <c r="D843" s="2" t="s">
        <v>1271</v>
      </c>
      <c r="E843" s="2">
        <v>12</v>
      </c>
      <c r="F843" s="2"/>
      <c r="G843" s="73" t="s">
        <v>614</v>
      </c>
      <c r="H843" s="3" t="s">
        <v>619</v>
      </c>
      <c r="I843" s="3" t="s">
        <v>618</v>
      </c>
      <c r="J843" s="2" t="str">
        <f t="shared" si="860"/>
        <v>-/-/-/-/-</v>
      </c>
      <c r="K843" s="2" t="str">
        <f t="shared" si="861"/>
        <v>-/-/-/-/-</v>
      </c>
      <c r="L843" s="12"/>
      <c r="M843" s="2">
        <v>2012</v>
      </c>
      <c r="N843" s="2" t="str">
        <f t="shared" si="855"/>
        <v>-/-/-/-</v>
      </c>
      <c r="O843" s="2" t="s">
        <v>614</v>
      </c>
      <c r="P843" s="2" t="s">
        <v>603</v>
      </c>
      <c r="S843" s="6">
        <f t="shared" si="856"/>
        <v>0</v>
      </c>
      <c r="T843" s="7">
        <f t="shared" si="857"/>
        <v>0</v>
      </c>
      <c r="U843" t="s">
        <v>243</v>
      </c>
      <c r="AA843" t="s">
        <v>243</v>
      </c>
      <c r="AD843" s="5"/>
      <c r="AI843">
        <f>VLOOKUP(C843,Koordinaten!$A:$C,2,FALSE)</f>
        <v>12.4853384</v>
      </c>
      <c r="AJ843">
        <f>VLOOKUP(C843,Koordinaten!$A:$C,3,FALSE)</f>
        <v>41.894801999999999</v>
      </c>
      <c r="AK843">
        <f>IF(ISBLANK($D843),VLOOKUP(C843,Koordinaten!$A:$C,2,FALSE),VLOOKUP($D843,Koordinaten!$F:$H,2,FALSE))</f>
        <v>9.0977537999999996</v>
      </c>
      <c r="AL843">
        <f>IF(ISBLANK($D843),VLOOKUP(C843,Koordinaten!$A:$C,3,FALSE),VLOOKUP($D843,Koordinaten!$F:$H,3,FALSE))</f>
        <v>40.061604000000003</v>
      </c>
      <c r="AM843" t="str">
        <f t="shared" si="858"/>
        <v>41,894802;12,4853384</v>
      </c>
      <c r="AN843" t="str">
        <f t="shared" si="859"/>
        <v>40,061604;9,0977538</v>
      </c>
      <c r="AO843">
        <f t="shared" si="854"/>
        <v>9999</v>
      </c>
    </row>
    <row r="844" spans="1:43" ht="14" x14ac:dyDescent="0.15">
      <c r="A844" s="5" t="s">
        <v>30</v>
      </c>
      <c r="B844" s="2">
        <v>2009</v>
      </c>
      <c r="C844" s="2" t="s">
        <v>22</v>
      </c>
      <c r="D844" s="2"/>
      <c r="E844" s="2">
        <v>3</v>
      </c>
      <c r="F844" s="2"/>
      <c r="G844" s="73" t="s">
        <v>620</v>
      </c>
      <c r="H844" s="75" t="s">
        <v>621</v>
      </c>
      <c r="I844" s="3" t="s">
        <v>622</v>
      </c>
      <c r="J844" s="2" t="str">
        <f t="shared" si="860"/>
        <v>-/-/-/-/-</v>
      </c>
      <c r="K844" s="2" t="str">
        <f t="shared" si="861"/>
        <v>-/-/-/-/-</v>
      </c>
      <c r="L844" s="12"/>
      <c r="M844" s="2">
        <v>2012</v>
      </c>
      <c r="N844" s="2" t="str">
        <f t="shared" si="855"/>
        <v>-/-/-/-</v>
      </c>
      <c r="O844" s="2" t="s">
        <v>623</v>
      </c>
      <c r="P844" s="2" t="s">
        <v>624</v>
      </c>
      <c r="S844" s="6">
        <f t="shared" si="856"/>
        <v>0</v>
      </c>
      <c r="T844" s="7">
        <f t="shared" si="857"/>
        <v>0</v>
      </c>
      <c r="U844" t="s">
        <v>243</v>
      </c>
      <c r="AA844" t="s">
        <v>243</v>
      </c>
      <c r="AD844" s="5"/>
      <c r="AI844">
        <f>VLOOKUP(C844,Koordinaten!$A:$C,2,FALSE)</f>
        <v>12.4853384</v>
      </c>
      <c r="AJ844">
        <f>VLOOKUP(C844,Koordinaten!$A:$C,3,FALSE)</f>
        <v>41.894801999999999</v>
      </c>
      <c r="AK844">
        <f>IF(ISBLANK($D844),VLOOKUP(C844,Koordinaten!$A:$C,2,FALSE),VLOOKUP($D844,Koordinaten!$F:$H,2,FALSE))</f>
        <v>12.4853384</v>
      </c>
      <c r="AL844">
        <f>IF(ISBLANK($D844),VLOOKUP(C844,Koordinaten!$A:$C,3,FALSE),VLOOKUP($D844,Koordinaten!$F:$H,3,FALSE))</f>
        <v>41.894801999999999</v>
      </c>
      <c r="AM844" t="str">
        <f t="shared" si="858"/>
        <v>41,894802;12,4853384</v>
      </c>
      <c r="AN844" t="str">
        <f t="shared" si="859"/>
        <v>41,894802;12,4853384</v>
      </c>
      <c r="AO844">
        <f t="shared" si="854"/>
        <v>9999</v>
      </c>
    </row>
    <row r="845" spans="1:43" ht="14" x14ac:dyDescent="0.15">
      <c r="A845" s="5" t="s">
        <v>30</v>
      </c>
      <c r="B845" s="2"/>
      <c r="C845" s="2" t="s">
        <v>22</v>
      </c>
      <c r="D845" s="2"/>
      <c r="E845" s="2">
        <v>3</v>
      </c>
      <c r="F845" s="2"/>
      <c r="G845" s="3" t="s">
        <v>625</v>
      </c>
      <c r="H845" s="2"/>
      <c r="J845" s="2" t="str">
        <f t="shared" si="860"/>
        <v>-/-/-/-/-</v>
      </c>
      <c r="K845" s="2" t="str">
        <f t="shared" si="861"/>
        <v>-/-/-/-/-</v>
      </c>
      <c r="L845" s="12"/>
      <c r="M845" s="2">
        <v>2012</v>
      </c>
      <c r="N845" s="2" t="str">
        <f t="shared" si="855"/>
        <v>-/-/-/-</v>
      </c>
      <c r="O845" s="2" t="s">
        <v>623</v>
      </c>
      <c r="P845" s="2" t="s">
        <v>624</v>
      </c>
      <c r="S845" s="6">
        <f t="shared" si="856"/>
        <v>0</v>
      </c>
      <c r="T845" s="7">
        <f t="shared" si="857"/>
        <v>0</v>
      </c>
      <c r="U845" t="s">
        <v>243</v>
      </c>
      <c r="AA845" t="s">
        <v>243</v>
      </c>
      <c r="AD845" s="5"/>
      <c r="AI845">
        <f>VLOOKUP(C845,Koordinaten!$A:$C,2,FALSE)</f>
        <v>12.4853384</v>
      </c>
      <c r="AJ845">
        <f>VLOOKUP(C845,Koordinaten!$A:$C,3,FALSE)</f>
        <v>41.894801999999999</v>
      </c>
      <c r="AK845">
        <f>IF(ISBLANK($D845),VLOOKUP(C845,Koordinaten!$A:$C,2,FALSE),VLOOKUP($D845,Koordinaten!$F:$H,2,FALSE))</f>
        <v>12.4853384</v>
      </c>
      <c r="AL845">
        <f>IF(ISBLANK($D845),VLOOKUP(C845,Koordinaten!$A:$C,3,FALSE),VLOOKUP($D845,Koordinaten!$F:$H,3,FALSE))</f>
        <v>41.894801999999999</v>
      </c>
      <c r="AM845" t="str">
        <f t="shared" si="858"/>
        <v>41,894802;12,4853384</v>
      </c>
      <c r="AN845" t="str">
        <f t="shared" si="859"/>
        <v>41,894802;12,4853384</v>
      </c>
      <c r="AO845">
        <f t="shared" si="854"/>
        <v>9999</v>
      </c>
    </row>
    <row r="846" spans="1:43" x14ac:dyDescent="0.15">
      <c r="A846" s="2" t="s">
        <v>37</v>
      </c>
      <c r="B846" s="22">
        <v>2009</v>
      </c>
      <c r="C846" s="2" t="s">
        <v>22</v>
      </c>
      <c r="D846" s="2" t="s">
        <v>1288</v>
      </c>
      <c r="E846" s="2">
        <v>2</v>
      </c>
      <c r="F846" s="2">
        <v>1</v>
      </c>
      <c r="G846" s="3" t="s">
        <v>625</v>
      </c>
      <c r="H846" s="2" t="s">
        <v>626</v>
      </c>
      <c r="I846" s="3" t="s">
        <v>46</v>
      </c>
      <c r="J846" s="2" t="str">
        <f t="shared" si="860"/>
        <v>-/-/-/-/-</v>
      </c>
      <c r="K846" s="2" t="str">
        <f t="shared" si="861"/>
        <v>-/-/-/-/-</v>
      </c>
      <c r="L846" s="12"/>
      <c r="M846" s="2">
        <v>2012</v>
      </c>
      <c r="N846" s="2" t="str">
        <f t="shared" si="855"/>
        <v>-/-/-/-</v>
      </c>
      <c r="O846" s="2" t="s">
        <v>623</v>
      </c>
      <c r="P846" s="2" t="s">
        <v>624</v>
      </c>
      <c r="S846" s="6">
        <f t="shared" si="856"/>
        <v>0</v>
      </c>
      <c r="T846" s="7">
        <f t="shared" si="857"/>
        <v>0</v>
      </c>
      <c r="U846" t="s">
        <v>243</v>
      </c>
      <c r="AA846" t="s">
        <v>243</v>
      </c>
      <c r="AD846" s="5"/>
      <c r="AI846">
        <f>VLOOKUP(C846,Koordinaten!$A:$C,2,FALSE)</f>
        <v>12.4853384</v>
      </c>
      <c r="AJ846">
        <f>VLOOKUP(C846,Koordinaten!$A:$C,3,FALSE)</f>
        <v>41.894801999999999</v>
      </c>
      <c r="AK846">
        <f>IF(ISBLANK($D846),VLOOKUP(C846,Koordinaten!$A:$C,2,FALSE),VLOOKUP($D846,Koordinaten!$F:$H,2,FALSE))</f>
        <v>8.7026295999999999</v>
      </c>
      <c r="AL846">
        <f>IF(ISBLANK($D846),VLOOKUP(C846,Koordinaten!$A:$C,3,FALSE),VLOOKUP($D846,Koordinaten!$F:$H,3,FALSE))</f>
        <v>44.477761700000002</v>
      </c>
      <c r="AM846" t="str">
        <f t="shared" si="858"/>
        <v>41,894802;12,4853384</v>
      </c>
      <c r="AN846" t="str">
        <f t="shared" si="859"/>
        <v>44,4777617;8,7026296</v>
      </c>
      <c r="AO846">
        <f t="shared" si="854"/>
        <v>9999</v>
      </c>
      <c r="AP846" s="50">
        <v>44107</v>
      </c>
      <c r="AQ846" t="s">
        <v>1437</v>
      </c>
    </row>
    <row r="847" spans="1:43" ht="14" x14ac:dyDescent="0.15">
      <c r="A847" s="5" t="s">
        <v>30</v>
      </c>
      <c r="B847" s="2">
        <v>2011</v>
      </c>
      <c r="C847" s="2" t="s">
        <v>22</v>
      </c>
      <c r="D847" s="2"/>
      <c r="E847" s="2">
        <v>3</v>
      </c>
      <c r="F847" s="2"/>
      <c r="G847" s="3" t="s">
        <v>627</v>
      </c>
      <c r="H847" s="2" t="s">
        <v>628</v>
      </c>
      <c r="I847" s="3" t="s">
        <v>312</v>
      </c>
      <c r="J847" s="2" t="str">
        <f t="shared" si="860"/>
        <v>-/-/-/-/-</v>
      </c>
      <c r="K847" s="2" t="str">
        <f t="shared" si="861"/>
        <v>-/-/-/-/-</v>
      </c>
      <c r="L847" s="12"/>
      <c r="M847" s="2">
        <v>2012</v>
      </c>
      <c r="N847" s="2" t="str">
        <f t="shared" si="855"/>
        <v>-/-/-/-</v>
      </c>
      <c r="O847" s="2" t="s">
        <v>629</v>
      </c>
      <c r="P847" s="2" t="s">
        <v>624</v>
      </c>
      <c r="S847" s="6">
        <f t="shared" si="856"/>
        <v>0</v>
      </c>
      <c r="T847" s="7">
        <f t="shared" si="857"/>
        <v>0</v>
      </c>
      <c r="U847" t="s">
        <v>243</v>
      </c>
      <c r="AA847" t="s">
        <v>243</v>
      </c>
      <c r="AD847" s="5"/>
      <c r="AI847">
        <f>VLOOKUP(C847,Koordinaten!$A:$C,2,FALSE)</f>
        <v>12.4853384</v>
      </c>
      <c r="AJ847">
        <f>VLOOKUP(C847,Koordinaten!$A:$C,3,FALSE)</f>
        <v>41.894801999999999</v>
      </c>
      <c r="AK847">
        <f>IF(ISBLANK($D847),VLOOKUP(C847,Koordinaten!$A:$C,2,FALSE),VLOOKUP($D847,Koordinaten!$F:$H,2,FALSE))</f>
        <v>12.4853384</v>
      </c>
      <c r="AL847">
        <f>IF(ISBLANK($D847),VLOOKUP(C847,Koordinaten!$A:$C,3,FALSE),VLOOKUP($D847,Koordinaten!$F:$H,3,FALSE))</f>
        <v>41.894801999999999</v>
      </c>
      <c r="AM847" t="str">
        <f t="shared" si="858"/>
        <v>41,894802;12,4853384</v>
      </c>
      <c r="AN847" t="str">
        <f t="shared" si="859"/>
        <v>41,894802;12,4853384</v>
      </c>
      <c r="AO847">
        <f t="shared" si="854"/>
        <v>9999</v>
      </c>
    </row>
    <row r="848" spans="1:43" ht="24" x14ac:dyDescent="0.15">
      <c r="A848" s="5" t="s">
        <v>42</v>
      </c>
      <c r="B848" s="2">
        <v>2008</v>
      </c>
      <c r="C848" s="2" t="s">
        <v>22</v>
      </c>
      <c r="D848" s="2" t="s">
        <v>1261</v>
      </c>
      <c r="E848" s="2">
        <v>3</v>
      </c>
      <c r="F848" s="2"/>
      <c r="G848" s="73" t="s">
        <v>630</v>
      </c>
      <c r="H848" s="2" t="s">
        <v>631</v>
      </c>
      <c r="I848" s="3" t="s">
        <v>312</v>
      </c>
      <c r="J848" s="2" t="str">
        <f t="shared" si="860"/>
        <v>-/-/-/-/-</v>
      </c>
      <c r="K848" s="2" t="str">
        <f t="shared" si="861"/>
        <v>-/-/-/-/-</v>
      </c>
      <c r="L848" s="12"/>
      <c r="M848" s="2">
        <v>2012</v>
      </c>
      <c r="N848" s="2" t="str">
        <f t="shared" si="855"/>
        <v>-/-/-/GR2</v>
      </c>
      <c r="O848" s="2" t="s">
        <v>630</v>
      </c>
      <c r="P848" s="2" t="s">
        <v>633</v>
      </c>
      <c r="S848" s="6">
        <f t="shared" si="856"/>
        <v>0</v>
      </c>
      <c r="T848" s="7">
        <f t="shared" si="857"/>
        <v>0</v>
      </c>
      <c r="U848" t="s">
        <v>243</v>
      </c>
      <c r="AA848" t="s">
        <v>243</v>
      </c>
      <c r="AD848" s="5" t="s">
        <v>632</v>
      </c>
      <c r="AI848">
        <f>VLOOKUP(C848,Koordinaten!$A:$C,2,FALSE)</f>
        <v>12.4853384</v>
      </c>
      <c r="AJ848">
        <f>VLOOKUP(C848,Koordinaten!$A:$C,3,FALSE)</f>
        <v>41.894801999999999</v>
      </c>
      <c r="AK848">
        <f>IF(ISBLANK($D848),VLOOKUP(C848,Koordinaten!$A:$C,2,FALSE),VLOOKUP($D848,Koordinaten!$F:$H,2,FALSE))</f>
        <v>10.9924122</v>
      </c>
      <c r="AL848">
        <f>IF(ISBLANK($D848),VLOOKUP(C848,Koordinaten!$A:$C,3,FALSE),VLOOKUP($D848,Koordinaten!$F:$H,3,FALSE))</f>
        <v>45.438495799999998</v>
      </c>
      <c r="AM848" t="str">
        <f t="shared" si="858"/>
        <v>41,894802;12,4853384</v>
      </c>
      <c r="AN848" t="str">
        <f t="shared" si="859"/>
        <v>45,4384958;10,9924122</v>
      </c>
      <c r="AO848">
        <f t="shared" si="854"/>
        <v>9999</v>
      </c>
    </row>
    <row r="849" spans="1:41" ht="14" x14ac:dyDescent="0.15">
      <c r="A849" s="5" t="s">
        <v>30</v>
      </c>
      <c r="B849" s="2">
        <v>2008</v>
      </c>
      <c r="C849" s="2" t="s">
        <v>22</v>
      </c>
      <c r="D849" s="2" t="s">
        <v>1261</v>
      </c>
      <c r="E849" s="2">
        <v>3</v>
      </c>
      <c r="F849" s="2"/>
      <c r="G849" s="73" t="s">
        <v>630</v>
      </c>
      <c r="H849" s="2" t="s">
        <v>634</v>
      </c>
      <c r="I849" s="3" t="s">
        <v>360</v>
      </c>
      <c r="J849" s="2" t="str">
        <f t="shared" si="860"/>
        <v>-/-/-/-/-</v>
      </c>
      <c r="K849" s="2" t="str">
        <f t="shared" si="861"/>
        <v>-/-/-/-/-</v>
      </c>
      <c r="L849" s="12"/>
      <c r="M849" s="2">
        <v>2012</v>
      </c>
      <c r="N849" s="2" t="str">
        <f t="shared" si="855"/>
        <v>-/-/-/GR3</v>
      </c>
      <c r="O849" s="2" t="s">
        <v>630</v>
      </c>
      <c r="P849" s="2" t="s">
        <v>633</v>
      </c>
      <c r="S849" s="6">
        <f t="shared" si="856"/>
        <v>0</v>
      </c>
      <c r="T849" s="7">
        <f t="shared" si="857"/>
        <v>0</v>
      </c>
      <c r="U849" t="s">
        <v>243</v>
      </c>
      <c r="AA849" t="s">
        <v>243</v>
      </c>
      <c r="AD849" s="5" t="s">
        <v>277</v>
      </c>
      <c r="AI849">
        <f>VLOOKUP(C849,Koordinaten!$A:$C,2,FALSE)</f>
        <v>12.4853384</v>
      </c>
      <c r="AJ849">
        <f>VLOOKUP(C849,Koordinaten!$A:$C,3,FALSE)</f>
        <v>41.894801999999999</v>
      </c>
      <c r="AK849">
        <f>IF(ISBLANK($D849),VLOOKUP(C849,Koordinaten!$A:$C,2,FALSE),VLOOKUP($D849,Koordinaten!$F:$H,2,FALSE))</f>
        <v>10.9924122</v>
      </c>
      <c r="AL849">
        <f>IF(ISBLANK($D849),VLOOKUP(C849,Koordinaten!$A:$C,3,FALSE),VLOOKUP($D849,Koordinaten!$F:$H,3,FALSE))</f>
        <v>45.438495799999998</v>
      </c>
      <c r="AM849" t="str">
        <f t="shared" si="858"/>
        <v>41,894802;12,4853384</v>
      </c>
      <c r="AN849" t="str">
        <f t="shared" si="859"/>
        <v>45,4384958;10,9924122</v>
      </c>
      <c r="AO849">
        <f t="shared" ref="AO849:AO912" si="862">MIN(IF(ISBLANK(W849),9999,W849),IF(ISBLANK(Z849),9999,Z849),IF(ISBLANK(AC849),9999,AC849),IF(ISBLANK(AF849),9999,AF849),IF(ISBLANK(AH849),9999,AH849))</f>
        <v>9999</v>
      </c>
    </row>
    <row r="850" spans="1:41" ht="14" x14ac:dyDescent="0.15">
      <c r="A850" s="5" t="s">
        <v>30</v>
      </c>
      <c r="B850" s="2">
        <v>2011</v>
      </c>
      <c r="C850" s="2" t="s">
        <v>22</v>
      </c>
      <c r="D850" s="2" t="s">
        <v>1261</v>
      </c>
      <c r="E850" s="2">
        <v>6</v>
      </c>
      <c r="F850" s="2"/>
      <c r="G850" s="73" t="s">
        <v>630</v>
      </c>
      <c r="H850" s="2" t="s">
        <v>635</v>
      </c>
      <c r="J850" s="2" t="str">
        <f t="shared" si="860"/>
        <v>-/-/-/-/-</v>
      </c>
      <c r="K850" s="2" t="str">
        <f t="shared" si="861"/>
        <v>-/-/-/-/-</v>
      </c>
      <c r="L850" s="12"/>
      <c r="M850" s="2">
        <v>2012</v>
      </c>
      <c r="N850" s="2" t="str">
        <f t="shared" si="855"/>
        <v>-/-/-/GR2</v>
      </c>
      <c r="O850" s="2" t="s">
        <v>630</v>
      </c>
      <c r="P850" s="2" t="s">
        <v>633</v>
      </c>
      <c r="S850" s="6">
        <f t="shared" si="856"/>
        <v>0</v>
      </c>
      <c r="T850" s="7">
        <f t="shared" si="857"/>
        <v>0</v>
      </c>
      <c r="U850" t="s">
        <v>243</v>
      </c>
      <c r="AA850" t="s">
        <v>243</v>
      </c>
      <c r="AD850" s="5" t="s">
        <v>632</v>
      </c>
      <c r="AI850">
        <f>VLOOKUP(C850,Koordinaten!$A:$C,2,FALSE)</f>
        <v>12.4853384</v>
      </c>
      <c r="AJ850">
        <f>VLOOKUP(C850,Koordinaten!$A:$C,3,FALSE)</f>
        <v>41.894801999999999</v>
      </c>
      <c r="AK850">
        <f>IF(ISBLANK($D850),VLOOKUP(C850,Koordinaten!$A:$C,2,FALSE),VLOOKUP($D850,Koordinaten!$F:$H,2,FALSE))</f>
        <v>10.9924122</v>
      </c>
      <c r="AL850">
        <f>IF(ISBLANK($D850),VLOOKUP(C850,Koordinaten!$A:$C,3,FALSE),VLOOKUP($D850,Koordinaten!$F:$H,3,FALSE))</f>
        <v>45.438495799999998</v>
      </c>
      <c r="AM850" t="str">
        <f t="shared" si="858"/>
        <v>41,894802;12,4853384</v>
      </c>
      <c r="AN850" t="str">
        <f t="shared" si="859"/>
        <v>45,4384958;10,9924122</v>
      </c>
      <c r="AO850">
        <f t="shared" si="862"/>
        <v>9999</v>
      </c>
    </row>
    <row r="851" spans="1:41" ht="14" x14ac:dyDescent="0.15">
      <c r="A851" s="5" t="s">
        <v>30</v>
      </c>
      <c r="B851" s="2"/>
      <c r="C851" s="2" t="s">
        <v>22</v>
      </c>
      <c r="D851" s="2" t="s">
        <v>1261</v>
      </c>
      <c r="E851" s="2">
        <v>6</v>
      </c>
      <c r="F851" s="2"/>
      <c r="G851" s="73" t="s">
        <v>281</v>
      </c>
      <c r="H851" s="2" t="s">
        <v>636</v>
      </c>
      <c r="J851" s="2" t="str">
        <f t="shared" si="860"/>
        <v>-/-/-/-/-</v>
      </c>
      <c r="K851" s="2" t="str">
        <f t="shared" si="861"/>
        <v>-/-/-/-/-</v>
      </c>
      <c r="L851" s="12"/>
      <c r="M851" s="2">
        <v>2012</v>
      </c>
      <c r="N851" s="2" t="str">
        <f t="shared" si="855"/>
        <v>-/-/-/GR3</v>
      </c>
      <c r="O851" s="2" t="s">
        <v>281</v>
      </c>
      <c r="P851" s="2" t="s">
        <v>633</v>
      </c>
      <c r="S851" s="6">
        <f t="shared" si="856"/>
        <v>0</v>
      </c>
      <c r="T851" s="7">
        <f t="shared" si="857"/>
        <v>0</v>
      </c>
      <c r="U851" t="s">
        <v>243</v>
      </c>
      <c r="AA851" t="s">
        <v>243</v>
      </c>
      <c r="AD851" s="5" t="s">
        <v>277</v>
      </c>
      <c r="AI851">
        <f>VLOOKUP(C851,Koordinaten!$A:$C,2,FALSE)</f>
        <v>12.4853384</v>
      </c>
      <c r="AJ851">
        <f>VLOOKUP(C851,Koordinaten!$A:$C,3,FALSE)</f>
        <v>41.894801999999999</v>
      </c>
      <c r="AK851">
        <f>IF(ISBLANK($D851),VLOOKUP(C851,Koordinaten!$A:$C,2,FALSE),VLOOKUP($D851,Koordinaten!$F:$H,2,FALSE))</f>
        <v>10.9924122</v>
      </c>
      <c r="AL851">
        <f>IF(ISBLANK($D851),VLOOKUP(C851,Koordinaten!$A:$C,3,FALSE),VLOOKUP($D851,Koordinaten!$F:$H,3,FALSE))</f>
        <v>45.438495799999998</v>
      </c>
      <c r="AM851" t="str">
        <f t="shared" si="858"/>
        <v>41,894802;12,4853384</v>
      </c>
      <c r="AN851" t="str">
        <f t="shared" si="859"/>
        <v>45,4384958;10,9924122</v>
      </c>
      <c r="AO851">
        <f t="shared" si="862"/>
        <v>9999</v>
      </c>
    </row>
    <row r="852" spans="1:41" ht="14" x14ac:dyDescent="0.15">
      <c r="A852" s="5" t="s">
        <v>30</v>
      </c>
      <c r="B852" s="2">
        <v>2011</v>
      </c>
      <c r="C852" s="2" t="s">
        <v>22</v>
      </c>
      <c r="D852" s="2" t="s">
        <v>1261</v>
      </c>
      <c r="E852" s="2">
        <v>6</v>
      </c>
      <c r="F852" s="2"/>
      <c r="G852" s="73" t="s">
        <v>281</v>
      </c>
      <c r="H852" s="2" t="s">
        <v>637</v>
      </c>
      <c r="J852" s="2" t="str">
        <f t="shared" si="860"/>
        <v>-/-/-/-/-</v>
      </c>
      <c r="K852" s="2" t="str">
        <f t="shared" si="861"/>
        <v>-/-/-/-/-</v>
      </c>
      <c r="L852" s="12"/>
      <c r="M852" s="2">
        <v>2012</v>
      </c>
      <c r="N852" s="2" t="str">
        <f t="shared" si="855"/>
        <v>-/-/-/GR2</v>
      </c>
      <c r="O852" s="2" t="s">
        <v>281</v>
      </c>
      <c r="P852" s="2" t="s">
        <v>633</v>
      </c>
      <c r="S852" s="6">
        <f t="shared" si="856"/>
        <v>0</v>
      </c>
      <c r="T852" s="7">
        <f t="shared" si="857"/>
        <v>0</v>
      </c>
      <c r="U852" t="s">
        <v>243</v>
      </c>
      <c r="AA852" t="s">
        <v>243</v>
      </c>
      <c r="AD852" s="5" t="s">
        <v>632</v>
      </c>
      <c r="AI852">
        <f>VLOOKUP(C852,Koordinaten!$A:$C,2,FALSE)</f>
        <v>12.4853384</v>
      </c>
      <c r="AJ852">
        <f>VLOOKUP(C852,Koordinaten!$A:$C,3,FALSE)</f>
        <v>41.894801999999999</v>
      </c>
      <c r="AK852">
        <f>IF(ISBLANK($D852),VLOOKUP(C852,Koordinaten!$A:$C,2,FALSE),VLOOKUP($D852,Koordinaten!$F:$H,2,FALSE))</f>
        <v>10.9924122</v>
      </c>
      <c r="AL852">
        <f>IF(ISBLANK($D852),VLOOKUP(C852,Koordinaten!$A:$C,3,FALSE),VLOOKUP($D852,Koordinaten!$F:$H,3,FALSE))</f>
        <v>45.438495799999998</v>
      </c>
      <c r="AM852" t="str">
        <f t="shared" si="858"/>
        <v>41,894802;12,4853384</v>
      </c>
      <c r="AN852" t="str">
        <f t="shared" si="859"/>
        <v>45,4384958;10,9924122</v>
      </c>
      <c r="AO852">
        <f t="shared" si="862"/>
        <v>9999</v>
      </c>
    </row>
    <row r="853" spans="1:41" ht="14" x14ac:dyDescent="0.15">
      <c r="A853" s="5" t="s">
        <v>30</v>
      </c>
      <c r="B853" s="2">
        <v>2010</v>
      </c>
      <c r="C853" s="2" t="s">
        <v>22</v>
      </c>
      <c r="D853" s="2" t="s">
        <v>1261</v>
      </c>
      <c r="E853" s="2">
        <v>6</v>
      </c>
      <c r="F853" s="2"/>
      <c r="G853" s="73" t="s">
        <v>638</v>
      </c>
      <c r="H853" s="2" t="s">
        <v>639</v>
      </c>
      <c r="J853" s="2" t="str">
        <f t="shared" si="860"/>
        <v>-/-/-/-/-</v>
      </c>
      <c r="K853" s="2" t="str">
        <f t="shared" si="861"/>
        <v>-/-/-/-/-</v>
      </c>
      <c r="L853" s="12"/>
      <c r="M853" s="2">
        <v>2012</v>
      </c>
      <c r="N853" s="2" t="str">
        <f t="shared" si="855"/>
        <v>-/-/-/GR3</v>
      </c>
      <c r="O853" s="2" t="s">
        <v>638</v>
      </c>
      <c r="P853" s="2" t="s">
        <v>633</v>
      </c>
      <c r="S853" s="6">
        <f t="shared" si="856"/>
        <v>0</v>
      </c>
      <c r="T853" s="7">
        <f t="shared" si="857"/>
        <v>0</v>
      </c>
      <c r="U853" t="s">
        <v>243</v>
      </c>
      <c r="AA853" t="s">
        <v>243</v>
      </c>
      <c r="AD853" s="5" t="s">
        <v>277</v>
      </c>
      <c r="AI853">
        <f>VLOOKUP(C853,Koordinaten!$A:$C,2,FALSE)</f>
        <v>12.4853384</v>
      </c>
      <c r="AJ853">
        <f>VLOOKUP(C853,Koordinaten!$A:$C,3,FALSE)</f>
        <v>41.894801999999999</v>
      </c>
      <c r="AK853">
        <f>IF(ISBLANK($D853),VLOOKUP(C853,Koordinaten!$A:$C,2,FALSE),VLOOKUP($D853,Koordinaten!$F:$H,2,FALSE))</f>
        <v>10.9924122</v>
      </c>
      <c r="AL853">
        <f>IF(ISBLANK($D853),VLOOKUP(C853,Koordinaten!$A:$C,3,FALSE),VLOOKUP($D853,Koordinaten!$F:$H,3,FALSE))</f>
        <v>45.438495799999998</v>
      </c>
      <c r="AM853" t="str">
        <f t="shared" si="858"/>
        <v>41,894802;12,4853384</v>
      </c>
      <c r="AN853" t="str">
        <f t="shared" si="859"/>
        <v>45,4384958;10,9924122</v>
      </c>
      <c r="AO853">
        <f t="shared" si="862"/>
        <v>9999</v>
      </c>
    </row>
    <row r="854" spans="1:41" ht="14" x14ac:dyDescent="0.15">
      <c r="A854" s="5" t="s">
        <v>30</v>
      </c>
      <c r="B854" s="2">
        <v>2009</v>
      </c>
      <c r="C854" s="2" t="s">
        <v>22</v>
      </c>
      <c r="D854" s="2" t="s">
        <v>1261</v>
      </c>
      <c r="E854" s="2">
        <v>6</v>
      </c>
      <c r="F854" s="2"/>
      <c r="G854" s="73" t="s">
        <v>638</v>
      </c>
      <c r="H854" s="2" t="s">
        <v>640</v>
      </c>
      <c r="J854" s="2" t="str">
        <f t="shared" si="860"/>
        <v>-/-/-/-/-</v>
      </c>
      <c r="K854" s="2" t="str">
        <f t="shared" si="861"/>
        <v>-/-/-/-/-</v>
      </c>
      <c r="L854" s="12"/>
      <c r="M854" s="2">
        <v>2012</v>
      </c>
      <c r="N854" s="2" t="str">
        <f t="shared" si="855"/>
        <v>-/-/-/GR2</v>
      </c>
      <c r="O854" s="2" t="s">
        <v>638</v>
      </c>
      <c r="P854" s="2" t="s">
        <v>633</v>
      </c>
      <c r="S854" s="6">
        <f t="shared" si="856"/>
        <v>0</v>
      </c>
      <c r="T854" s="7">
        <f t="shared" si="857"/>
        <v>0</v>
      </c>
      <c r="U854" t="s">
        <v>243</v>
      </c>
      <c r="AA854" t="s">
        <v>243</v>
      </c>
      <c r="AD854" s="5" t="s">
        <v>632</v>
      </c>
      <c r="AI854">
        <f>VLOOKUP(C854,Koordinaten!$A:$C,2,FALSE)</f>
        <v>12.4853384</v>
      </c>
      <c r="AJ854">
        <f>VLOOKUP(C854,Koordinaten!$A:$C,3,FALSE)</f>
        <v>41.894801999999999</v>
      </c>
      <c r="AK854">
        <f>IF(ISBLANK($D854),VLOOKUP(C854,Koordinaten!$A:$C,2,FALSE),VLOOKUP($D854,Koordinaten!$F:$H,2,FALSE))</f>
        <v>10.9924122</v>
      </c>
      <c r="AL854">
        <f>IF(ISBLANK($D854),VLOOKUP(C854,Koordinaten!$A:$C,3,FALSE),VLOOKUP($D854,Koordinaten!$F:$H,3,FALSE))</f>
        <v>45.438495799999998</v>
      </c>
      <c r="AM854" t="str">
        <f t="shared" si="858"/>
        <v>41,894802;12,4853384</v>
      </c>
      <c r="AN854" t="str">
        <f t="shared" si="859"/>
        <v>45,4384958;10,9924122</v>
      </c>
      <c r="AO854">
        <f t="shared" si="862"/>
        <v>9999</v>
      </c>
    </row>
    <row r="855" spans="1:41" ht="14" x14ac:dyDescent="0.15">
      <c r="A855" s="5" t="s">
        <v>30</v>
      </c>
      <c r="B855" s="2">
        <v>2011</v>
      </c>
      <c r="C855" s="2" t="s">
        <v>22</v>
      </c>
      <c r="D855" s="2" t="s">
        <v>1261</v>
      </c>
      <c r="E855" s="2">
        <v>6</v>
      </c>
      <c r="F855" s="2"/>
      <c r="G855" s="73" t="s">
        <v>638</v>
      </c>
      <c r="H855" s="2" t="s">
        <v>637</v>
      </c>
      <c r="J855" s="2" t="str">
        <f t="shared" si="860"/>
        <v>-/-/-/-/-</v>
      </c>
      <c r="K855" s="2" t="str">
        <f t="shared" si="861"/>
        <v>-/-/-/-/-</v>
      </c>
      <c r="L855" s="12"/>
      <c r="M855" s="2">
        <v>2012</v>
      </c>
      <c r="N855" s="2" t="str">
        <f t="shared" si="855"/>
        <v>-/-/-/GR2</v>
      </c>
      <c r="O855" s="2" t="s">
        <v>638</v>
      </c>
      <c r="P855" s="2" t="s">
        <v>633</v>
      </c>
      <c r="S855" s="6">
        <f t="shared" si="856"/>
        <v>0</v>
      </c>
      <c r="T855" s="7">
        <f t="shared" si="857"/>
        <v>0</v>
      </c>
      <c r="U855" t="s">
        <v>243</v>
      </c>
      <c r="AA855" t="s">
        <v>243</v>
      </c>
      <c r="AD855" s="5" t="s">
        <v>632</v>
      </c>
      <c r="AI855">
        <f>VLOOKUP(C855,Koordinaten!$A:$C,2,FALSE)</f>
        <v>12.4853384</v>
      </c>
      <c r="AJ855">
        <f>VLOOKUP(C855,Koordinaten!$A:$C,3,FALSE)</f>
        <v>41.894801999999999</v>
      </c>
      <c r="AK855">
        <f>IF(ISBLANK($D855),VLOOKUP(C855,Koordinaten!$A:$C,2,FALSE),VLOOKUP($D855,Koordinaten!$F:$H,2,FALSE))</f>
        <v>10.9924122</v>
      </c>
      <c r="AL855">
        <f>IF(ISBLANK($D855),VLOOKUP(C855,Koordinaten!$A:$C,3,FALSE),VLOOKUP($D855,Koordinaten!$F:$H,3,FALSE))</f>
        <v>45.438495799999998</v>
      </c>
      <c r="AM855" t="str">
        <f t="shared" si="858"/>
        <v>41,894802;12,4853384</v>
      </c>
      <c r="AN855" t="str">
        <f t="shared" si="859"/>
        <v>45,4384958;10,9924122</v>
      </c>
      <c r="AO855">
        <f t="shared" si="862"/>
        <v>9999</v>
      </c>
    </row>
    <row r="856" spans="1:41" ht="14" x14ac:dyDescent="0.15">
      <c r="A856" s="5" t="s">
        <v>34</v>
      </c>
      <c r="B856" s="2"/>
      <c r="C856" s="2" t="s">
        <v>22</v>
      </c>
      <c r="D856" s="2" t="s">
        <v>1262</v>
      </c>
      <c r="E856" s="2">
        <v>6</v>
      </c>
      <c r="F856" s="2"/>
      <c r="G856" s="73" t="s">
        <v>137</v>
      </c>
      <c r="H856" s="2" t="s">
        <v>248</v>
      </c>
      <c r="J856" s="2" t="str">
        <f t="shared" si="860"/>
        <v>-/-/-/-/-</v>
      </c>
      <c r="K856" s="2" t="str">
        <f t="shared" si="861"/>
        <v>-/-/-/-/-</v>
      </c>
      <c r="L856" s="12"/>
      <c r="M856" s="2">
        <v>2012</v>
      </c>
      <c r="N856" s="2" t="str">
        <f t="shared" si="855"/>
        <v>-/-/-/GR2</v>
      </c>
      <c r="O856" s="2" t="s">
        <v>641</v>
      </c>
      <c r="P856" s="2" t="s">
        <v>633</v>
      </c>
      <c r="S856" s="6">
        <f t="shared" si="856"/>
        <v>0</v>
      </c>
      <c r="T856" s="7">
        <f t="shared" si="857"/>
        <v>0</v>
      </c>
      <c r="U856" t="s">
        <v>243</v>
      </c>
      <c r="AA856" t="s">
        <v>243</v>
      </c>
      <c r="AD856" s="5" t="s">
        <v>632</v>
      </c>
      <c r="AI856">
        <f>VLOOKUP(C856,Koordinaten!$A:$C,2,FALSE)</f>
        <v>12.4853384</v>
      </c>
      <c r="AJ856">
        <f>VLOOKUP(C856,Koordinaten!$A:$C,3,FALSE)</f>
        <v>41.894801999999999</v>
      </c>
      <c r="AK856">
        <f>IF(ISBLANK($D856),VLOOKUP(C856,Koordinaten!$A:$C,2,FALSE),VLOOKUP($D856,Koordinaten!$F:$H,2,FALSE))</f>
        <v>9.7688930000000003</v>
      </c>
      <c r="AL856">
        <f>IF(ISBLANK($D856),VLOOKUP(C856,Koordinaten!$A:$C,3,FALSE),VLOOKUP($D856,Koordinaten!$F:$H,3,FALSE))</f>
        <v>45.620899999999999</v>
      </c>
      <c r="AM856" t="str">
        <f t="shared" si="858"/>
        <v>41,894802;12,4853384</v>
      </c>
      <c r="AN856" t="str">
        <f t="shared" si="859"/>
        <v>45,6209;9,768893</v>
      </c>
      <c r="AO856">
        <f t="shared" si="862"/>
        <v>9999</v>
      </c>
    </row>
    <row r="857" spans="1:41" ht="14" x14ac:dyDescent="0.15">
      <c r="A857" s="5" t="s">
        <v>34</v>
      </c>
      <c r="B857" s="2">
        <v>2007</v>
      </c>
      <c r="C857" s="2" t="s">
        <v>22</v>
      </c>
      <c r="D857" s="2" t="s">
        <v>1262</v>
      </c>
      <c r="E857" s="2">
        <v>6</v>
      </c>
      <c r="F857" s="2"/>
      <c r="G857" s="73" t="s">
        <v>642</v>
      </c>
      <c r="H857" s="2" t="s">
        <v>643</v>
      </c>
      <c r="I857" s="3" t="s">
        <v>36</v>
      </c>
      <c r="J857" s="2" t="str">
        <f t="shared" si="860"/>
        <v>-/-/-/-/-</v>
      </c>
      <c r="K857" s="2" t="str">
        <f t="shared" si="861"/>
        <v>-/-/-/-/-</v>
      </c>
      <c r="L857" s="12"/>
      <c r="M857" s="2">
        <v>2012</v>
      </c>
      <c r="N857" s="2" t="str">
        <f t="shared" si="855"/>
        <v>-/-/-/GR2</v>
      </c>
      <c r="O857" s="2" t="s">
        <v>641</v>
      </c>
      <c r="P857" s="2" t="s">
        <v>633</v>
      </c>
      <c r="S857" s="6">
        <f t="shared" si="856"/>
        <v>0</v>
      </c>
      <c r="T857" s="7">
        <f t="shared" si="857"/>
        <v>0</v>
      </c>
      <c r="U857" t="s">
        <v>243</v>
      </c>
      <c r="AA857" t="s">
        <v>243</v>
      </c>
      <c r="AD857" s="5" t="s">
        <v>632</v>
      </c>
      <c r="AI857">
        <f>VLOOKUP(C857,Koordinaten!$A:$C,2,FALSE)</f>
        <v>12.4853384</v>
      </c>
      <c r="AJ857">
        <f>VLOOKUP(C857,Koordinaten!$A:$C,3,FALSE)</f>
        <v>41.894801999999999</v>
      </c>
      <c r="AK857">
        <f>IF(ISBLANK($D857),VLOOKUP(C857,Koordinaten!$A:$C,2,FALSE),VLOOKUP($D857,Koordinaten!$F:$H,2,FALSE))</f>
        <v>9.7688930000000003</v>
      </c>
      <c r="AL857">
        <f>IF(ISBLANK($D857),VLOOKUP(C857,Koordinaten!$A:$C,3,FALSE),VLOOKUP($D857,Koordinaten!$F:$H,3,FALSE))</f>
        <v>45.620899999999999</v>
      </c>
      <c r="AM857" t="str">
        <f t="shared" si="858"/>
        <v>41,894802;12,4853384</v>
      </c>
      <c r="AN857" t="str">
        <f t="shared" si="859"/>
        <v>45,6209;9,768893</v>
      </c>
      <c r="AO857">
        <f t="shared" si="862"/>
        <v>9999</v>
      </c>
    </row>
    <row r="858" spans="1:41" ht="14" x14ac:dyDescent="0.15">
      <c r="A858" s="5" t="s">
        <v>34</v>
      </c>
      <c r="B858" s="2">
        <v>2011</v>
      </c>
      <c r="C858" s="2" t="s">
        <v>22</v>
      </c>
      <c r="D858" s="2" t="s">
        <v>1262</v>
      </c>
      <c r="E858" s="2">
        <v>6</v>
      </c>
      <c r="F858" s="2"/>
      <c r="G858" s="73" t="s">
        <v>644</v>
      </c>
      <c r="H858" s="2" t="s">
        <v>645</v>
      </c>
      <c r="I858" s="3" t="s">
        <v>312</v>
      </c>
      <c r="J858" s="2" t="str">
        <f t="shared" si="860"/>
        <v>-/-/2018/-/-</v>
      </c>
      <c r="K858" s="2" t="str">
        <f t="shared" si="861"/>
        <v>-/-/2021/-/-</v>
      </c>
      <c r="L858" s="12"/>
      <c r="M858" s="2">
        <v>2012</v>
      </c>
      <c r="N858" s="2" t="str">
        <f t="shared" si="855"/>
        <v>-/-/91/GR3</v>
      </c>
      <c r="O858" s="2" t="s">
        <v>641</v>
      </c>
      <c r="P858" s="2" t="s">
        <v>633</v>
      </c>
      <c r="S858" s="6">
        <f t="shared" si="856"/>
        <v>0</v>
      </c>
      <c r="T858" s="7">
        <f t="shared" si="857"/>
        <v>0</v>
      </c>
      <c r="U858" t="s">
        <v>243</v>
      </c>
      <c r="AA858">
        <v>91</v>
      </c>
      <c r="AB858">
        <v>2018</v>
      </c>
      <c r="AC858">
        <v>2021</v>
      </c>
      <c r="AD858" s="5" t="s">
        <v>277</v>
      </c>
      <c r="AI858">
        <f>VLOOKUP(C858,Koordinaten!$A:$C,2,FALSE)</f>
        <v>12.4853384</v>
      </c>
      <c r="AJ858">
        <f>VLOOKUP(C858,Koordinaten!$A:$C,3,FALSE)</f>
        <v>41.894801999999999</v>
      </c>
      <c r="AK858">
        <f>IF(ISBLANK($D858),VLOOKUP(C858,Koordinaten!$A:$C,2,FALSE),VLOOKUP($D858,Koordinaten!$F:$H,2,FALSE))</f>
        <v>9.7688930000000003</v>
      </c>
      <c r="AL858">
        <f>IF(ISBLANK($D858),VLOOKUP(C858,Koordinaten!$A:$C,3,FALSE),VLOOKUP($D858,Koordinaten!$F:$H,3,FALSE))</f>
        <v>45.620899999999999</v>
      </c>
      <c r="AM858" t="str">
        <f t="shared" si="858"/>
        <v>41,894802;12,4853384</v>
      </c>
      <c r="AN858" t="str">
        <f t="shared" si="859"/>
        <v>45,6209;9,768893</v>
      </c>
      <c r="AO858">
        <f t="shared" si="862"/>
        <v>2021</v>
      </c>
    </row>
    <row r="859" spans="1:41" ht="14" x14ac:dyDescent="0.15">
      <c r="A859" s="5" t="s">
        <v>42</v>
      </c>
      <c r="B859" s="2">
        <v>2009</v>
      </c>
      <c r="C859" s="2" t="s">
        <v>22</v>
      </c>
      <c r="D859" s="2" t="s">
        <v>1258</v>
      </c>
      <c r="E859" s="2">
        <v>3</v>
      </c>
      <c r="F859" s="2"/>
      <c r="G859" s="73" t="s">
        <v>646</v>
      </c>
      <c r="H859" s="2" t="s">
        <v>647</v>
      </c>
      <c r="I859" s="3" t="s">
        <v>72</v>
      </c>
      <c r="J859" s="2" t="str">
        <f t="shared" si="860"/>
        <v>-/-/-/-/-</v>
      </c>
      <c r="K859" s="2" t="str">
        <f t="shared" si="861"/>
        <v>-/-/-/-/-</v>
      </c>
      <c r="L859" s="12"/>
      <c r="M859" s="2">
        <v>2011</v>
      </c>
      <c r="N859" s="2" t="str">
        <f t="shared" si="855"/>
        <v>-/-/-/-</v>
      </c>
      <c r="O859" s="2" t="s">
        <v>646</v>
      </c>
      <c r="P859" s="2" t="s">
        <v>648</v>
      </c>
      <c r="S859" s="6">
        <f t="shared" si="856"/>
        <v>0</v>
      </c>
      <c r="T859" s="7">
        <f t="shared" si="857"/>
        <v>0</v>
      </c>
      <c r="U859" t="s">
        <v>243</v>
      </c>
      <c r="AA859" t="s">
        <v>243</v>
      </c>
      <c r="AD859" s="5"/>
      <c r="AI859">
        <f>VLOOKUP(C859,Koordinaten!$A:$C,2,FALSE)</f>
        <v>12.4853384</v>
      </c>
      <c r="AJ859">
        <f>VLOOKUP(C859,Koordinaten!$A:$C,3,FALSE)</f>
        <v>41.894801999999999</v>
      </c>
      <c r="AK859">
        <f>IF(ISBLANK($D859),VLOOKUP(C859,Koordinaten!$A:$C,2,FALSE),VLOOKUP($D859,Koordinaten!$F:$H,2,FALSE))</f>
        <v>11.354780099999999</v>
      </c>
      <c r="AL859">
        <f>IF(ISBLANK($D859),VLOOKUP(C859,Koordinaten!$A:$C,3,FALSE),VLOOKUP($D859,Koordinaten!$F:$H,3,FALSE))</f>
        <v>46.498112499999998</v>
      </c>
      <c r="AM859" t="str">
        <f t="shared" si="858"/>
        <v>41,894802;12,4853384</v>
      </c>
      <c r="AN859" t="str">
        <f t="shared" si="859"/>
        <v>46,4981125;11,3547801</v>
      </c>
      <c r="AO859">
        <f t="shared" si="862"/>
        <v>9999</v>
      </c>
    </row>
    <row r="860" spans="1:41" ht="14" x14ac:dyDescent="0.15">
      <c r="A860" s="5" t="s">
        <v>42</v>
      </c>
      <c r="B860" s="2">
        <v>2007</v>
      </c>
      <c r="C860" s="2" t="s">
        <v>22</v>
      </c>
      <c r="D860" s="2" t="s">
        <v>1258</v>
      </c>
      <c r="E860" s="2">
        <v>3</v>
      </c>
      <c r="F860" s="2"/>
      <c r="G860" s="73" t="s">
        <v>646</v>
      </c>
      <c r="H860" s="2" t="s">
        <v>649</v>
      </c>
      <c r="I860" s="3" t="s">
        <v>20</v>
      </c>
      <c r="J860" s="2" t="str">
        <f t="shared" si="860"/>
        <v>-/-/-/-/-</v>
      </c>
      <c r="K860" s="2" t="str">
        <f t="shared" si="861"/>
        <v>-/-/-/-/-</v>
      </c>
      <c r="L860" s="12"/>
      <c r="M860" s="2">
        <v>2011</v>
      </c>
      <c r="N860" s="2" t="str">
        <f t="shared" si="855"/>
        <v>-/-/-/-</v>
      </c>
      <c r="O860" s="2" t="s">
        <v>646</v>
      </c>
      <c r="P860" s="2" t="s">
        <v>648</v>
      </c>
      <c r="S860" s="6">
        <f t="shared" si="856"/>
        <v>0</v>
      </c>
      <c r="T860" s="7">
        <f t="shared" si="857"/>
        <v>0</v>
      </c>
      <c r="U860" t="s">
        <v>243</v>
      </c>
      <c r="AA860" t="s">
        <v>243</v>
      </c>
      <c r="AD860" s="5"/>
      <c r="AI860">
        <f>VLOOKUP(C860,Koordinaten!$A:$C,2,FALSE)</f>
        <v>12.4853384</v>
      </c>
      <c r="AJ860">
        <f>VLOOKUP(C860,Koordinaten!$A:$C,3,FALSE)</f>
        <v>41.894801999999999</v>
      </c>
      <c r="AK860">
        <f>IF(ISBLANK($D860),VLOOKUP(C860,Koordinaten!$A:$C,2,FALSE),VLOOKUP($D860,Koordinaten!$F:$H,2,FALSE))</f>
        <v>11.354780099999999</v>
      </c>
      <c r="AL860">
        <f>IF(ISBLANK($D860),VLOOKUP(C860,Koordinaten!$A:$C,3,FALSE),VLOOKUP($D860,Koordinaten!$F:$H,3,FALSE))</f>
        <v>46.498112499999998</v>
      </c>
      <c r="AM860" t="str">
        <f t="shared" si="858"/>
        <v>41,894802;12,4853384</v>
      </c>
      <c r="AN860" t="str">
        <f t="shared" si="859"/>
        <v>46,4981125;11,3547801</v>
      </c>
      <c r="AO860">
        <f t="shared" si="862"/>
        <v>9999</v>
      </c>
    </row>
    <row r="861" spans="1:41" ht="14" x14ac:dyDescent="0.15">
      <c r="A861" s="5" t="s">
        <v>30</v>
      </c>
      <c r="B861" s="2">
        <v>2010</v>
      </c>
      <c r="C861" s="2" t="s">
        <v>22</v>
      </c>
      <c r="D861" s="2" t="s">
        <v>1258</v>
      </c>
      <c r="E861" s="2">
        <v>3</v>
      </c>
      <c r="F861" s="2"/>
      <c r="G861" s="73" t="s">
        <v>646</v>
      </c>
      <c r="H861" s="3" t="s">
        <v>650</v>
      </c>
      <c r="J861" s="2" t="str">
        <f t="shared" si="860"/>
        <v>-/-/-/-/-</v>
      </c>
      <c r="K861" s="2" t="str">
        <f t="shared" si="861"/>
        <v>-/-/-/-/-</v>
      </c>
      <c r="L861" s="12"/>
      <c r="M861" s="2">
        <v>2011</v>
      </c>
      <c r="N861" s="2" t="str">
        <f t="shared" si="855"/>
        <v>-/-/-/-</v>
      </c>
      <c r="O861" s="2" t="s">
        <v>646</v>
      </c>
      <c r="P861" s="2" t="s">
        <v>648</v>
      </c>
      <c r="S861" s="6">
        <f t="shared" si="856"/>
        <v>0</v>
      </c>
      <c r="T861" s="7">
        <f t="shared" si="857"/>
        <v>0</v>
      </c>
      <c r="U861" t="s">
        <v>243</v>
      </c>
      <c r="AA861" t="s">
        <v>243</v>
      </c>
      <c r="AD861" s="5"/>
      <c r="AI861">
        <f>VLOOKUP(C861,Koordinaten!$A:$C,2,FALSE)</f>
        <v>12.4853384</v>
      </c>
      <c r="AJ861">
        <f>VLOOKUP(C861,Koordinaten!$A:$C,3,FALSE)</f>
        <v>41.894801999999999</v>
      </c>
      <c r="AK861">
        <f>IF(ISBLANK($D861),VLOOKUP(C861,Koordinaten!$A:$C,2,FALSE),VLOOKUP($D861,Koordinaten!$F:$H,2,FALSE))</f>
        <v>11.354780099999999</v>
      </c>
      <c r="AL861">
        <f>IF(ISBLANK($D861),VLOOKUP(C861,Koordinaten!$A:$C,3,FALSE),VLOOKUP($D861,Koordinaten!$F:$H,3,FALSE))</f>
        <v>46.498112499999998</v>
      </c>
      <c r="AM861" t="str">
        <f t="shared" si="858"/>
        <v>41,894802;12,4853384</v>
      </c>
      <c r="AN861" t="str">
        <f t="shared" si="859"/>
        <v>46,4981125;11,3547801</v>
      </c>
      <c r="AO861">
        <f t="shared" si="862"/>
        <v>9999</v>
      </c>
    </row>
    <row r="862" spans="1:41" x14ac:dyDescent="0.15">
      <c r="A862" s="2" t="s">
        <v>42</v>
      </c>
      <c r="B862" s="2">
        <v>2006</v>
      </c>
      <c r="C862" s="2" t="s">
        <v>22</v>
      </c>
      <c r="D862" s="2" t="s">
        <v>1257</v>
      </c>
      <c r="E862" s="2">
        <v>2</v>
      </c>
      <c r="F862" s="2"/>
      <c r="G862" s="73" t="s">
        <v>651</v>
      </c>
      <c r="H862" s="73" t="s">
        <v>651</v>
      </c>
      <c r="I862" s="3" t="s">
        <v>20</v>
      </c>
      <c r="J862" s="2" t="str">
        <f t="shared" si="860"/>
        <v>2010/2010/2013/-/-</v>
      </c>
      <c r="K862" s="2" t="str">
        <f t="shared" si="861"/>
        <v>2018/2015/2018/-/-</v>
      </c>
      <c r="L862" s="12"/>
      <c r="M862" s="2">
        <v>2011</v>
      </c>
      <c r="N862" s="2" t="str">
        <f t="shared" si="855"/>
        <v>92/91/92/-</v>
      </c>
      <c r="O862" s="2" t="s">
        <v>651</v>
      </c>
      <c r="P862" s="2" t="s">
        <v>652</v>
      </c>
      <c r="S862" s="6">
        <f t="shared" si="856"/>
        <v>0</v>
      </c>
      <c r="T862" s="7">
        <f t="shared" si="857"/>
        <v>0</v>
      </c>
      <c r="U862">
        <v>92</v>
      </c>
      <c r="V862">
        <v>2010</v>
      </c>
      <c r="W862">
        <v>2018</v>
      </c>
      <c r="X862">
        <v>91</v>
      </c>
      <c r="Y862">
        <v>2010</v>
      </c>
      <c r="Z862">
        <v>2015</v>
      </c>
      <c r="AA862">
        <v>92</v>
      </c>
      <c r="AB862">
        <v>2013</v>
      </c>
      <c r="AC862">
        <v>2018</v>
      </c>
      <c r="AD862" s="5"/>
      <c r="AI862">
        <f>VLOOKUP(C862,Koordinaten!$A:$C,2,FALSE)</f>
        <v>12.4853384</v>
      </c>
      <c r="AJ862">
        <f>VLOOKUP(C862,Koordinaten!$A:$C,3,FALSE)</f>
        <v>41.894801999999999</v>
      </c>
      <c r="AK862">
        <f>IF(ISBLANK($D862),VLOOKUP(C862,Koordinaten!$A:$C,2,FALSE),VLOOKUP($D862,Koordinaten!$F:$H,2,FALSE))</f>
        <v>11.2555757</v>
      </c>
      <c r="AL862">
        <f>IF(ISBLANK($D862),VLOOKUP(C862,Koordinaten!$A:$C,3,FALSE),VLOOKUP($D862,Koordinaten!$F:$H,3,FALSE))</f>
        <v>43.769871199999997</v>
      </c>
      <c r="AM862" t="str">
        <f t="shared" si="858"/>
        <v>41,894802;12,4853384</v>
      </c>
      <c r="AN862" t="str">
        <f t="shared" si="859"/>
        <v>43,7698712;11,2555757</v>
      </c>
      <c r="AO862">
        <f t="shared" si="862"/>
        <v>2015</v>
      </c>
    </row>
    <row r="863" spans="1:41" x14ac:dyDescent="0.15">
      <c r="A863" s="2" t="s">
        <v>42</v>
      </c>
      <c r="B863" s="2">
        <v>2006</v>
      </c>
      <c r="C863" s="2" t="s">
        <v>22</v>
      </c>
      <c r="D863" s="2" t="s">
        <v>1257</v>
      </c>
      <c r="E863" s="2">
        <v>4</v>
      </c>
      <c r="F863" s="2"/>
      <c r="G863" s="73" t="s">
        <v>651</v>
      </c>
      <c r="H863" s="73" t="s">
        <v>653</v>
      </c>
      <c r="I863" s="3" t="s">
        <v>20</v>
      </c>
      <c r="J863" s="2" t="str">
        <f t="shared" si="860"/>
        <v>2012/2010/2013/-/-</v>
      </c>
      <c r="K863" s="2" t="str">
        <f t="shared" si="861"/>
        <v>2017/2020/2016/-/-</v>
      </c>
      <c r="L863" s="12"/>
      <c r="M863" s="2">
        <v>2011</v>
      </c>
      <c r="N863" s="2" t="str">
        <f t="shared" si="855"/>
        <v>90/91/90/-</v>
      </c>
      <c r="O863" s="2" t="s">
        <v>651</v>
      </c>
      <c r="P863" s="2" t="s">
        <v>652</v>
      </c>
      <c r="S863" s="6">
        <f t="shared" si="856"/>
        <v>0</v>
      </c>
      <c r="T863" s="7">
        <f t="shared" si="857"/>
        <v>0</v>
      </c>
      <c r="U863">
        <v>90</v>
      </c>
      <c r="V863">
        <v>2012</v>
      </c>
      <c r="W863">
        <v>2017</v>
      </c>
      <c r="X863">
        <v>91</v>
      </c>
      <c r="Y863">
        <v>2010</v>
      </c>
      <c r="Z863">
        <v>2020</v>
      </c>
      <c r="AA863">
        <v>90</v>
      </c>
      <c r="AB863">
        <v>2013</v>
      </c>
      <c r="AC863">
        <v>2016</v>
      </c>
      <c r="AD863" s="5"/>
      <c r="AI863">
        <f>VLOOKUP(C863,Koordinaten!$A:$C,2,FALSE)</f>
        <v>12.4853384</v>
      </c>
      <c r="AJ863">
        <f>VLOOKUP(C863,Koordinaten!$A:$C,3,FALSE)</f>
        <v>41.894801999999999</v>
      </c>
      <c r="AK863">
        <f>IF(ISBLANK($D863),VLOOKUP(C863,Koordinaten!$A:$C,2,FALSE),VLOOKUP($D863,Koordinaten!$F:$H,2,FALSE))</f>
        <v>11.2555757</v>
      </c>
      <c r="AL863">
        <f>IF(ISBLANK($D863),VLOOKUP(C863,Koordinaten!$A:$C,3,FALSE),VLOOKUP($D863,Koordinaten!$F:$H,3,FALSE))</f>
        <v>43.769871199999997</v>
      </c>
      <c r="AM863" t="str">
        <f t="shared" si="858"/>
        <v>41,894802;12,4853384</v>
      </c>
      <c r="AN863" t="str">
        <f t="shared" si="859"/>
        <v>43,7698712;11,2555757</v>
      </c>
      <c r="AO863">
        <f t="shared" si="862"/>
        <v>2016</v>
      </c>
    </row>
    <row r="864" spans="1:41" ht="14" x14ac:dyDescent="0.15">
      <c r="A864" s="5" t="s">
        <v>42</v>
      </c>
      <c r="B864" s="2">
        <v>2010</v>
      </c>
      <c r="C864" s="2" t="s">
        <v>22</v>
      </c>
      <c r="D864" s="2" t="s">
        <v>1257</v>
      </c>
      <c r="E864" s="2">
        <v>6</v>
      </c>
      <c r="F864" s="2"/>
      <c r="G864" s="73" t="s">
        <v>778</v>
      </c>
      <c r="H864" s="3" t="s">
        <v>655</v>
      </c>
      <c r="J864" s="2" t="str">
        <f t="shared" si="860"/>
        <v>2011/-/2013/-/-</v>
      </c>
      <c r="K864" s="2" t="str">
        <f t="shared" si="861"/>
        <v>2014/-/2014/-/-</v>
      </c>
      <c r="L864" s="12"/>
      <c r="M864" s="2">
        <v>2011</v>
      </c>
      <c r="N864" s="2" t="str">
        <f t="shared" si="855"/>
        <v>90/-/90/-</v>
      </c>
      <c r="O864" s="2" t="s">
        <v>654</v>
      </c>
      <c r="P864" s="2" t="s">
        <v>652</v>
      </c>
      <c r="S864" s="6">
        <f t="shared" si="856"/>
        <v>0</v>
      </c>
      <c r="T864" s="7">
        <f t="shared" si="857"/>
        <v>0</v>
      </c>
      <c r="U864">
        <v>90</v>
      </c>
      <c r="V864">
        <v>2011</v>
      </c>
      <c r="W864">
        <v>2014</v>
      </c>
      <c r="AA864">
        <v>90</v>
      </c>
      <c r="AB864">
        <v>2013</v>
      </c>
      <c r="AC864">
        <v>2014</v>
      </c>
      <c r="AD864" s="5"/>
      <c r="AI864">
        <f>VLOOKUP(C864,Koordinaten!$A:$C,2,FALSE)</f>
        <v>12.4853384</v>
      </c>
      <c r="AJ864">
        <f>VLOOKUP(C864,Koordinaten!$A:$C,3,FALSE)</f>
        <v>41.894801999999999</v>
      </c>
      <c r="AK864">
        <f>IF(ISBLANK($D864),VLOOKUP(C864,Koordinaten!$A:$C,2,FALSE),VLOOKUP($D864,Koordinaten!$F:$H,2,FALSE))</f>
        <v>11.2555757</v>
      </c>
      <c r="AL864">
        <f>IF(ISBLANK($D864),VLOOKUP(C864,Koordinaten!$A:$C,3,FALSE),VLOOKUP($D864,Koordinaten!$F:$H,3,FALSE))</f>
        <v>43.769871199999997</v>
      </c>
      <c r="AM864" t="str">
        <f t="shared" si="858"/>
        <v>41,894802;12,4853384</v>
      </c>
      <c r="AN864" t="str">
        <f t="shared" si="859"/>
        <v>43,7698712;11,2555757</v>
      </c>
      <c r="AO864">
        <f t="shared" si="862"/>
        <v>2014</v>
      </c>
    </row>
    <row r="865" spans="1:41" ht="14" x14ac:dyDescent="0.15">
      <c r="A865" s="5" t="s">
        <v>42</v>
      </c>
      <c r="B865" s="2">
        <v>2007</v>
      </c>
      <c r="C865" s="2" t="s">
        <v>22</v>
      </c>
      <c r="D865" s="2" t="s">
        <v>1257</v>
      </c>
      <c r="E865" s="2">
        <v>4</v>
      </c>
      <c r="F865" s="2"/>
      <c r="G865" s="73" t="s">
        <v>778</v>
      </c>
      <c r="H865" s="3" t="s">
        <v>656</v>
      </c>
      <c r="I865" s="3" t="s">
        <v>20</v>
      </c>
      <c r="J865" s="2" t="str">
        <f t="shared" si="860"/>
        <v>2010/-/-/-/-</v>
      </c>
      <c r="K865" s="2" t="str">
        <f t="shared" si="861"/>
        <v>2019/-/-/-/-</v>
      </c>
      <c r="L865" s="12"/>
      <c r="M865" s="2">
        <v>2011</v>
      </c>
      <c r="N865" s="2" t="str">
        <f t="shared" si="855"/>
        <v>90/-/90/-</v>
      </c>
      <c r="O865" s="2" t="s">
        <v>654</v>
      </c>
      <c r="P865" s="2" t="s">
        <v>652</v>
      </c>
      <c r="S865" s="6">
        <f t="shared" si="856"/>
        <v>0</v>
      </c>
      <c r="T865" s="7">
        <f t="shared" si="857"/>
        <v>0</v>
      </c>
      <c r="U865">
        <v>90</v>
      </c>
      <c r="V865">
        <v>2010</v>
      </c>
      <c r="W865">
        <v>2019</v>
      </c>
      <c r="AA865">
        <v>90</v>
      </c>
      <c r="AD865" s="5"/>
      <c r="AI865">
        <f>VLOOKUP(C865,Koordinaten!$A:$C,2,FALSE)</f>
        <v>12.4853384</v>
      </c>
      <c r="AJ865">
        <f>VLOOKUP(C865,Koordinaten!$A:$C,3,FALSE)</f>
        <v>41.894801999999999</v>
      </c>
      <c r="AK865">
        <f>IF(ISBLANK($D865),VLOOKUP(C865,Koordinaten!$A:$C,2,FALSE),VLOOKUP($D865,Koordinaten!$F:$H,2,FALSE))</f>
        <v>11.2555757</v>
      </c>
      <c r="AL865">
        <f>IF(ISBLANK($D865),VLOOKUP(C865,Koordinaten!$A:$C,3,FALSE),VLOOKUP($D865,Koordinaten!$F:$H,3,FALSE))</f>
        <v>43.769871199999997</v>
      </c>
      <c r="AM865" t="str">
        <f t="shared" si="858"/>
        <v>41,894802;12,4853384</v>
      </c>
      <c r="AN865" t="str">
        <f t="shared" si="859"/>
        <v>43,7698712;11,2555757</v>
      </c>
      <c r="AO865">
        <f t="shared" si="862"/>
        <v>2019</v>
      </c>
    </row>
    <row r="866" spans="1:41" x14ac:dyDescent="0.15">
      <c r="A866" s="2" t="s">
        <v>42</v>
      </c>
      <c r="B866" s="22">
        <v>2007</v>
      </c>
      <c r="C866" s="2" t="s">
        <v>22</v>
      </c>
      <c r="D866" s="2" t="s">
        <v>1257</v>
      </c>
      <c r="E866" s="2">
        <v>2</v>
      </c>
      <c r="F866" s="2"/>
      <c r="G866" s="73" t="s">
        <v>778</v>
      </c>
      <c r="H866" s="3" t="s">
        <v>657</v>
      </c>
      <c r="I866" s="3" t="s">
        <v>20</v>
      </c>
      <c r="J866" s="2" t="str">
        <f t="shared" si="860"/>
        <v>2012/2010/-/-/-</v>
      </c>
      <c r="K866" s="2" t="str">
        <f t="shared" si="861"/>
        <v>2027/2010/-/-/-</v>
      </c>
      <c r="L866" s="12"/>
      <c r="M866" s="2">
        <v>2011</v>
      </c>
      <c r="N866" s="2" t="str">
        <f t="shared" si="855"/>
        <v>93/88/93/-</v>
      </c>
      <c r="O866" s="2" t="s">
        <v>654</v>
      </c>
      <c r="P866" s="2" t="s">
        <v>652</v>
      </c>
      <c r="S866" s="6">
        <f t="shared" si="856"/>
        <v>0</v>
      </c>
      <c r="T866" s="7">
        <f t="shared" si="857"/>
        <v>0</v>
      </c>
      <c r="U866">
        <v>93</v>
      </c>
      <c r="V866">
        <v>2012</v>
      </c>
      <c r="W866">
        <v>2027</v>
      </c>
      <c r="X866">
        <v>88</v>
      </c>
      <c r="Y866">
        <v>2010</v>
      </c>
      <c r="Z866">
        <v>2010</v>
      </c>
      <c r="AA866">
        <v>93</v>
      </c>
      <c r="AD866" s="5"/>
      <c r="AI866">
        <f>VLOOKUP(C866,Koordinaten!$A:$C,2,FALSE)</f>
        <v>12.4853384</v>
      </c>
      <c r="AJ866">
        <f>VLOOKUP(C866,Koordinaten!$A:$C,3,FALSE)</f>
        <v>41.894801999999999</v>
      </c>
      <c r="AK866">
        <f>IF(ISBLANK($D866),VLOOKUP(C866,Koordinaten!$A:$C,2,FALSE),VLOOKUP($D866,Koordinaten!$F:$H,2,FALSE))</f>
        <v>11.2555757</v>
      </c>
      <c r="AL866">
        <f>IF(ISBLANK($D866),VLOOKUP(C866,Koordinaten!$A:$C,3,FALSE),VLOOKUP($D866,Koordinaten!$F:$H,3,FALSE))</f>
        <v>43.769871199999997</v>
      </c>
      <c r="AM866" t="str">
        <f t="shared" si="858"/>
        <v>41,894802;12,4853384</v>
      </c>
      <c r="AN866" t="str">
        <f t="shared" si="859"/>
        <v>43,7698712;11,2555757</v>
      </c>
      <c r="AO866">
        <f t="shared" si="862"/>
        <v>2010</v>
      </c>
    </row>
    <row r="867" spans="1:41" x14ac:dyDescent="0.15">
      <c r="A867" s="2" t="s">
        <v>42</v>
      </c>
      <c r="B867" s="2">
        <v>2009</v>
      </c>
      <c r="C867" s="2" t="s">
        <v>22</v>
      </c>
      <c r="D867" s="2" t="s">
        <v>1257</v>
      </c>
      <c r="E867" s="2">
        <v>6</v>
      </c>
      <c r="F867" s="2"/>
      <c r="G867" s="73" t="s">
        <v>549</v>
      </c>
      <c r="H867" s="73" t="s">
        <v>658</v>
      </c>
      <c r="I867" s="3" t="s">
        <v>20</v>
      </c>
      <c r="J867" s="2" t="str">
        <f t="shared" si="860"/>
        <v>2011/2013/-/-/-</v>
      </c>
      <c r="K867" s="2" t="str">
        <f t="shared" si="861"/>
        <v>2014/2024/-/-/-</v>
      </c>
      <c r="L867" s="12"/>
      <c r="M867" s="2">
        <v>2011</v>
      </c>
      <c r="N867" s="2" t="str">
        <f t="shared" si="855"/>
        <v>89+/92/-/-</v>
      </c>
      <c r="O867" s="2" t="s">
        <v>551</v>
      </c>
      <c r="P867" s="2" t="s">
        <v>652</v>
      </c>
      <c r="S867" s="6">
        <f t="shared" si="856"/>
        <v>0</v>
      </c>
      <c r="T867" s="7">
        <f t="shared" si="857"/>
        <v>0</v>
      </c>
      <c r="U867" t="s">
        <v>1088</v>
      </c>
      <c r="V867">
        <v>2011</v>
      </c>
      <c r="W867">
        <v>2014</v>
      </c>
      <c r="X867">
        <v>92</v>
      </c>
      <c r="Y867">
        <v>2013</v>
      </c>
      <c r="Z867">
        <v>2024</v>
      </c>
      <c r="AA867" t="s">
        <v>243</v>
      </c>
      <c r="AD867" s="5"/>
      <c r="AI867">
        <f>VLOOKUP(C867,Koordinaten!$A:$C,2,FALSE)</f>
        <v>12.4853384</v>
      </c>
      <c r="AJ867">
        <f>VLOOKUP(C867,Koordinaten!$A:$C,3,FALSE)</f>
        <v>41.894801999999999</v>
      </c>
      <c r="AK867">
        <f>IF(ISBLANK($D867),VLOOKUP(C867,Koordinaten!$A:$C,2,FALSE),VLOOKUP($D867,Koordinaten!$F:$H,2,FALSE))</f>
        <v>11.2555757</v>
      </c>
      <c r="AL867">
        <f>IF(ISBLANK($D867),VLOOKUP(C867,Koordinaten!$A:$C,3,FALSE),VLOOKUP($D867,Koordinaten!$F:$H,3,FALSE))</f>
        <v>43.769871199999997</v>
      </c>
      <c r="AM867" t="str">
        <f t="shared" si="858"/>
        <v>41,894802;12,4853384</v>
      </c>
      <c r="AN867" t="str">
        <f t="shared" si="859"/>
        <v>43,7698712;11,2555757</v>
      </c>
      <c r="AO867">
        <f t="shared" si="862"/>
        <v>2014</v>
      </c>
    </row>
    <row r="868" spans="1:41" ht="14" x14ac:dyDescent="0.15">
      <c r="A868" s="2" t="s">
        <v>42</v>
      </c>
      <c r="B868" s="22">
        <v>2007</v>
      </c>
      <c r="C868" s="2" t="s">
        <v>22</v>
      </c>
      <c r="D868" s="2" t="s">
        <v>1257</v>
      </c>
      <c r="E868" s="2">
        <v>3</v>
      </c>
      <c r="F868" s="2"/>
      <c r="G868" s="73" t="s">
        <v>549</v>
      </c>
      <c r="H868" s="73" t="s">
        <v>659</v>
      </c>
      <c r="I868" s="3" t="s">
        <v>20</v>
      </c>
      <c r="J868" s="2" t="str">
        <f t="shared" si="860"/>
        <v>2010/2007/-/-/-</v>
      </c>
      <c r="K868" s="2" t="str">
        <f t="shared" si="861"/>
        <v>2022/2007/-/-/-</v>
      </c>
      <c r="L868" s="12"/>
      <c r="M868" s="2">
        <v>2011</v>
      </c>
      <c r="N868" s="2" t="str">
        <f t="shared" si="855"/>
        <v>92/92/89/GR3, CT90</v>
      </c>
      <c r="O868" s="2" t="s">
        <v>551</v>
      </c>
      <c r="P868" s="2" t="s">
        <v>652</v>
      </c>
      <c r="S868" s="6">
        <f t="shared" si="856"/>
        <v>0</v>
      </c>
      <c r="T868" s="7">
        <f t="shared" si="857"/>
        <v>0</v>
      </c>
      <c r="U868">
        <v>92</v>
      </c>
      <c r="V868">
        <v>2010</v>
      </c>
      <c r="W868">
        <v>2022</v>
      </c>
      <c r="X868">
        <v>92</v>
      </c>
      <c r="Y868">
        <v>2007</v>
      </c>
      <c r="Z868">
        <v>2007</v>
      </c>
      <c r="AA868">
        <v>89</v>
      </c>
      <c r="AD868" s="5" t="s">
        <v>1191</v>
      </c>
      <c r="AI868">
        <f>VLOOKUP(C868,Koordinaten!$A:$C,2,FALSE)</f>
        <v>12.4853384</v>
      </c>
      <c r="AJ868">
        <f>VLOOKUP(C868,Koordinaten!$A:$C,3,FALSE)</f>
        <v>41.894801999999999</v>
      </c>
      <c r="AK868">
        <f>IF(ISBLANK($D868),VLOOKUP(C868,Koordinaten!$A:$C,2,FALSE),VLOOKUP($D868,Koordinaten!$F:$H,2,FALSE))</f>
        <v>11.2555757</v>
      </c>
      <c r="AL868">
        <f>IF(ISBLANK($D868),VLOOKUP(C868,Koordinaten!$A:$C,3,FALSE),VLOOKUP($D868,Koordinaten!$F:$H,3,FALSE))</f>
        <v>43.769871199999997</v>
      </c>
      <c r="AM868" t="str">
        <f t="shared" si="858"/>
        <v>41,894802;12,4853384</v>
      </c>
      <c r="AN868" t="str">
        <f t="shared" si="859"/>
        <v>43,7698712;11,2555757</v>
      </c>
      <c r="AO868">
        <f t="shared" si="862"/>
        <v>2007</v>
      </c>
    </row>
    <row r="869" spans="1:41" ht="14" x14ac:dyDescent="0.15">
      <c r="A869" s="2" t="s">
        <v>42</v>
      </c>
      <c r="B869" s="2">
        <v>2007</v>
      </c>
      <c r="C869" s="2" t="s">
        <v>22</v>
      </c>
      <c r="D869" s="2" t="s">
        <v>1257</v>
      </c>
      <c r="E869" s="2">
        <v>3</v>
      </c>
      <c r="F869" s="2"/>
      <c r="G869" s="73" t="s">
        <v>660</v>
      </c>
      <c r="H869" s="3" t="s">
        <v>1036</v>
      </c>
      <c r="I869" s="3" t="s">
        <v>20</v>
      </c>
      <c r="J869" s="2" t="str">
        <f t="shared" si="860"/>
        <v>2012/2014/2013/-/-</v>
      </c>
      <c r="K869" s="2" t="str">
        <f t="shared" si="861"/>
        <v>2022/2022/2016/-/-</v>
      </c>
      <c r="L869" s="12"/>
      <c r="M869" s="2">
        <v>2011</v>
      </c>
      <c r="N869" s="2" t="str">
        <f t="shared" si="855"/>
        <v>91/90/91/GR2</v>
      </c>
      <c r="O869" s="2" t="s">
        <v>551</v>
      </c>
      <c r="P869" s="2" t="s">
        <v>652</v>
      </c>
      <c r="S869" s="6">
        <f t="shared" si="856"/>
        <v>0</v>
      </c>
      <c r="T869" s="7">
        <f t="shared" si="857"/>
        <v>0</v>
      </c>
      <c r="U869">
        <v>91</v>
      </c>
      <c r="V869">
        <v>2012</v>
      </c>
      <c r="W869">
        <v>2022</v>
      </c>
      <c r="X869">
        <v>90</v>
      </c>
      <c r="Y869">
        <v>2014</v>
      </c>
      <c r="Z869">
        <v>2022</v>
      </c>
      <c r="AA869">
        <v>91</v>
      </c>
      <c r="AB869">
        <v>2013</v>
      </c>
      <c r="AC869">
        <v>2016</v>
      </c>
      <c r="AD869" s="5" t="s">
        <v>632</v>
      </c>
      <c r="AI869">
        <f>VLOOKUP(C869,Koordinaten!$A:$C,2,FALSE)</f>
        <v>12.4853384</v>
      </c>
      <c r="AJ869">
        <f>VLOOKUP(C869,Koordinaten!$A:$C,3,FALSE)</f>
        <v>41.894801999999999</v>
      </c>
      <c r="AK869">
        <f>IF(ISBLANK($D869),VLOOKUP(C869,Koordinaten!$A:$C,2,FALSE),VLOOKUP($D869,Koordinaten!$F:$H,2,FALSE))</f>
        <v>11.2555757</v>
      </c>
      <c r="AL869">
        <f>IF(ISBLANK($D869),VLOOKUP(C869,Koordinaten!$A:$C,3,FALSE),VLOOKUP($D869,Koordinaten!$F:$H,3,FALSE))</f>
        <v>43.769871199999997</v>
      </c>
      <c r="AM869" t="str">
        <f t="shared" si="858"/>
        <v>41,894802;12,4853384</v>
      </c>
      <c r="AN869" t="str">
        <f t="shared" si="859"/>
        <v>43,7698712;11,2555757</v>
      </c>
      <c r="AO869">
        <f t="shared" si="862"/>
        <v>2016</v>
      </c>
    </row>
    <row r="870" spans="1:41" ht="14" x14ac:dyDescent="0.15">
      <c r="A870" s="5" t="s">
        <v>30</v>
      </c>
      <c r="B870" s="2">
        <v>2010</v>
      </c>
      <c r="C870" s="2" t="s">
        <v>22</v>
      </c>
      <c r="D870" s="2" t="s">
        <v>1257</v>
      </c>
      <c r="E870" s="2">
        <v>2</v>
      </c>
      <c r="F870" s="2"/>
      <c r="G870" s="73" t="s">
        <v>661</v>
      </c>
      <c r="H870" s="3" t="s">
        <v>662</v>
      </c>
      <c r="J870" s="2" t="str">
        <f t="shared" si="860"/>
        <v>-/-/-/-/-</v>
      </c>
      <c r="K870" s="2" t="str">
        <f t="shared" si="861"/>
        <v>-/-/-/-/-</v>
      </c>
      <c r="L870" s="12"/>
      <c r="M870" s="2">
        <v>2011</v>
      </c>
      <c r="N870" s="2" t="str">
        <f t="shared" si="855"/>
        <v>-/-/-/-</v>
      </c>
      <c r="O870" s="2" t="s">
        <v>663</v>
      </c>
      <c r="P870" s="2" t="s">
        <v>652</v>
      </c>
      <c r="S870" s="6">
        <f t="shared" si="856"/>
        <v>0</v>
      </c>
      <c r="T870" s="7">
        <f t="shared" si="857"/>
        <v>0</v>
      </c>
      <c r="U870" t="s">
        <v>243</v>
      </c>
      <c r="AA870" t="s">
        <v>243</v>
      </c>
      <c r="AD870" s="5"/>
      <c r="AI870">
        <f>VLOOKUP(C870,Koordinaten!$A:$C,2,FALSE)</f>
        <v>12.4853384</v>
      </c>
      <c r="AJ870">
        <f>VLOOKUP(C870,Koordinaten!$A:$C,3,FALSE)</f>
        <v>41.894801999999999</v>
      </c>
      <c r="AK870">
        <f>IF(ISBLANK($D870),VLOOKUP(C870,Koordinaten!$A:$C,2,FALSE),VLOOKUP($D870,Koordinaten!$F:$H,2,FALSE))</f>
        <v>11.2555757</v>
      </c>
      <c r="AL870">
        <f>IF(ISBLANK($D870),VLOOKUP(C870,Koordinaten!$A:$C,3,FALSE),VLOOKUP($D870,Koordinaten!$F:$H,3,FALSE))</f>
        <v>43.769871199999997</v>
      </c>
      <c r="AM870" t="str">
        <f t="shared" si="858"/>
        <v>41,894802;12,4853384</v>
      </c>
      <c r="AN870" t="str">
        <f t="shared" si="859"/>
        <v>43,7698712;11,2555757</v>
      </c>
      <c r="AO870">
        <f t="shared" si="862"/>
        <v>9999</v>
      </c>
    </row>
    <row r="871" spans="1:41" x14ac:dyDescent="0.15">
      <c r="A871" s="2" t="s">
        <v>42</v>
      </c>
      <c r="B871" s="2">
        <v>2007</v>
      </c>
      <c r="C871" s="2" t="s">
        <v>22</v>
      </c>
      <c r="D871" s="2" t="s">
        <v>1257</v>
      </c>
      <c r="E871" s="2">
        <v>1</v>
      </c>
      <c r="F871" s="2"/>
      <c r="G871" s="73" t="s">
        <v>664</v>
      </c>
      <c r="H871" s="73" t="s">
        <v>665</v>
      </c>
      <c r="I871" s="3" t="s">
        <v>44</v>
      </c>
      <c r="J871" s="2" t="str">
        <f t="shared" si="860"/>
        <v>2012/2010/2015/-/-</v>
      </c>
      <c r="K871" s="2" t="str">
        <f t="shared" si="861"/>
        <v>2022/2015/2027/-/-</v>
      </c>
      <c r="L871" s="12"/>
      <c r="M871" s="2">
        <v>2011</v>
      </c>
      <c r="N871" s="2" t="str">
        <f t="shared" ref="N871:N934" si="863">CONCATENATE(IF(ISBLANK(U871),"-",U871),"/",IF(ISBLANK(X871),"-",X871),"/",IF(ISBLANK(AA871),"-",AA871),"/",IF(ISBLANK(AD871),"-",AD871))</f>
        <v>92/88/92/-</v>
      </c>
      <c r="O871" s="2" t="s">
        <v>666</v>
      </c>
      <c r="P871" s="2" t="s">
        <v>652</v>
      </c>
      <c r="S871" s="6">
        <f t="shared" si="856"/>
        <v>0</v>
      </c>
      <c r="T871" s="7">
        <f t="shared" si="857"/>
        <v>0</v>
      </c>
      <c r="U871">
        <v>92</v>
      </c>
      <c r="V871">
        <v>2012</v>
      </c>
      <c r="W871">
        <v>2022</v>
      </c>
      <c r="X871">
        <v>88</v>
      </c>
      <c r="Y871">
        <v>2010</v>
      </c>
      <c r="Z871">
        <v>2015</v>
      </c>
      <c r="AA871">
        <v>92</v>
      </c>
      <c r="AB871">
        <v>2015</v>
      </c>
      <c r="AC871">
        <v>2027</v>
      </c>
      <c r="AD871" s="5"/>
      <c r="AI871">
        <f>VLOOKUP(C871,Koordinaten!$A:$C,2,FALSE)</f>
        <v>12.4853384</v>
      </c>
      <c r="AJ871">
        <f>VLOOKUP(C871,Koordinaten!$A:$C,3,FALSE)</f>
        <v>41.894801999999999</v>
      </c>
      <c r="AK871">
        <f>IF(ISBLANK($D871),VLOOKUP(C871,Koordinaten!$A:$C,2,FALSE),VLOOKUP($D871,Koordinaten!$F:$H,2,FALSE))</f>
        <v>11.2555757</v>
      </c>
      <c r="AL871">
        <f>IF(ISBLANK($D871),VLOOKUP(C871,Koordinaten!$A:$C,3,FALSE),VLOOKUP($D871,Koordinaten!$F:$H,3,FALSE))</f>
        <v>43.769871199999997</v>
      </c>
      <c r="AM871" t="str">
        <f t="shared" si="858"/>
        <v>41,894802;12,4853384</v>
      </c>
      <c r="AN871" t="str">
        <f t="shared" si="859"/>
        <v>43,7698712;11,2555757</v>
      </c>
      <c r="AO871">
        <f t="shared" si="862"/>
        <v>2015</v>
      </c>
    </row>
    <row r="872" spans="1:41" ht="14" x14ac:dyDescent="0.15">
      <c r="A872" s="5" t="s">
        <v>30</v>
      </c>
      <c r="B872" s="2">
        <v>2010</v>
      </c>
      <c r="C872" s="2" t="s">
        <v>22</v>
      </c>
      <c r="D872" s="2" t="s">
        <v>1261</v>
      </c>
      <c r="E872" s="2">
        <v>6</v>
      </c>
      <c r="F872" s="2"/>
      <c r="G872" s="73" t="s">
        <v>667</v>
      </c>
      <c r="H872" s="3" t="s">
        <v>668</v>
      </c>
      <c r="J872" s="2" t="str">
        <f t="shared" si="860"/>
        <v>-/-/-/-/-</v>
      </c>
      <c r="K872" s="2" t="str">
        <f t="shared" si="861"/>
        <v>-/-/-/-/-</v>
      </c>
      <c r="L872" s="12"/>
      <c r="M872" s="2">
        <v>2011</v>
      </c>
      <c r="N872" s="2" t="str">
        <f t="shared" si="863"/>
        <v>-/-/-/-</v>
      </c>
      <c r="O872" s="2" t="s">
        <v>667</v>
      </c>
      <c r="P872" s="2" t="s">
        <v>669</v>
      </c>
      <c r="S872" s="6">
        <f t="shared" si="856"/>
        <v>0</v>
      </c>
      <c r="T872" s="7">
        <f t="shared" si="857"/>
        <v>0</v>
      </c>
      <c r="U872" t="s">
        <v>243</v>
      </c>
      <c r="AA872" t="s">
        <v>243</v>
      </c>
      <c r="AD872" s="5"/>
      <c r="AI872">
        <f>VLOOKUP(C872,Koordinaten!$A:$C,2,FALSE)</f>
        <v>12.4853384</v>
      </c>
      <c r="AJ872">
        <f>VLOOKUP(C872,Koordinaten!$A:$C,3,FALSE)</f>
        <v>41.894801999999999</v>
      </c>
      <c r="AK872">
        <f>IF(ISBLANK($D872),VLOOKUP(C872,Koordinaten!$A:$C,2,FALSE),VLOOKUP($D872,Koordinaten!$F:$H,2,FALSE))</f>
        <v>10.9924122</v>
      </c>
      <c r="AL872">
        <f>IF(ISBLANK($D872),VLOOKUP(C872,Koordinaten!$A:$C,3,FALSE),VLOOKUP($D872,Koordinaten!$F:$H,3,FALSE))</f>
        <v>45.438495799999998</v>
      </c>
      <c r="AM872" t="str">
        <f t="shared" si="858"/>
        <v>41,894802;12,4853384</v>
      </c>
      <c r="AN872" t="str">
        <f t="shared" si="859"/>
        <v>45,4384958;10,9924122</v>
      </c>
      <c r="AO872">
        <f t="shared" si="862"/>
        <v>9999</v>
      </c>
    </row>
    <row r="873" spans="1:41" ht="14" x14ac:dyDescent="0.15">
      <c r="A873" s="5" t="s">
        <v>30</v>
      </c>
      <c r="B873" s="2">
        <v>2008</v>
      </c>
      <c r="C873" s="2" t="s">
        <v>22</v>
      </c>
      <c r="D873" s="2" t="s">
        <v>1261</v>
      </c>
      <c r="E873" s="2">
        <v>3</v>
      </c>
      <c r="F873" s="2"/>
      <c r="G873" s="73" t="s">
        <v>667</v>
      </c>
      <c r="H873" s="3" t="s">
        <v>670</v>
      </c>
      <c r="I873" s="3" t="s">
        <v>360</v>
      </c>
      <c r="J873" s="2" t="str">
        <f t="shared" si="860"/>
        <v>-/-/-/-/-</v>
      </c>
      <c r="K873" s="2" t="str">
        <f t="shared" si="861"/>
        <v>-/-/-/-/-</v>
      </c>
      <c r="L873" s="12"/>
      <c r="M873" s="2">
        <v>2011</v>
      </c>
      <c r="N873" s="2" t="str">
        <f t="shared" si="863"/>
        <v>-/-/-/-</v>
      </c>
      <c r="O873" s="2" t="s">
        <v>667</v>
      </c>
      <c r="P873" s="2" t="s">
        <v>669</v>
      </c>
      <c r="S873" s="6">
        <f t="shared" si="856"/>
        <v>0</v>
      </c>
      <c r="T873" s="7">
        <f t="shared" si="857"/>
        <v>0</v>
      </c>
      <c r="U873" t="s">
        <v>243</v>
      </c>
      <c r="AA873" t="s">
        <v>243</v>
      </c>
      <c r="AD873" s="5"/>
      <c r="AI873">
        <f>VLOOKUP(C873,Koordinaten!$A:$C,2,FALSE)</f>
        <v>12.4853384</v>
      </c>
      <c r="AJ873">
        <f>VLOOKUP(C873,Koordinaten!$A:$C,3,FALSE)</f>
        <v>41.894801999999999</v>
      </c>
      <c r="AK873">
        <f>IF(ISBLANK($D873),VLOOKUP(C873,Koordinaten!$A:$C,2,FALSE),VLOOKUP($D873,Koordinaten!$F:$H,2,FALSE))</f>
        <v>10.9924122</v>
      </c>
      <c r="AL873">
        <f>IF(ISBLANK($D873),VLOOKUP(C873,Koordinaten!$A:$C,3,FALSE),VLOOKUP($D873,Koordinaten!$F:$H,3,FALSE))</f>
        <v>45.438495799999998</v>
      </c>
      <c r="AM873" t="str">
        <f t="shared" si="858"/>
        <v>41,894802;12,4853384</v>
      </c>
      <c r="AN873" t="str">
        <f t="shared" si="859"/>
        <v>45,4384958;10,9924122</v>
      </c>
      <c r="AO873">
        <f t="shared" si="862"/>
        <v>9999</v>
      </c>
    </row>
    <row r="874" spans="1:41" ht="14" x14ac:dyDescent="0.15">
      <c r="A874" s="5" t="s">
        <v>30</v>
      </c>
      <c r="B874" s="2">
        <v>2010</v>
      </c>
      <c r="C874" s="2" t="s">
        <v>22</v>
      </c>
      <c r="D874" s="2" t="s">
        <v>1261</v>
      </c>
      <c r="E874" s="2">
        <v>6</v>
      </c>
      <c r="F874" s="2"/>
      <c r="G874" s="73" t="s">
        <v>630</v>
      </c>
      <c r="H874" s="3" t="s">
        <v>668</v>
      </c>
      <c r="J874" s="2" t="str">
        <f t="shared" si="860"/>
        <v>-/-/-/-/-</v>
      </c>
      <c r="K874" s="2" t="str">
        <f t="shared" si="861"/>
        <v>-/-/-/-/-</v>
      </c>
      <c r="L874" s="12"/>
      <c r="M874" s="2">
        <v>2011</v>
      </c>
      <c r="N874" s="2" t="str">
        <f t="shared" si="863"/>
        <v>-/-/-/-</v>
      </c>
      <c r="O874" s="2" t="s">
        <v>630</v>
      </c>
      <c r="P874" s="2" t="s">
        <v>669</v>
      </c>
      <c r="S874" s="6">
        <f t="shared" si="856"/>
        <v>0</v>
      </c>
      <c r="T874" s="7">
        <f t="shared" si="857"/>
        <v>0</v>
      </c>
      <c r="U874" t="s">
        <v>243</v>
      </c>
      <c r="AA874" t="s">
        <v>243</v>
      </c>
      <c r="AD874" s="5"/>
      <c r="AI874">
        <f>VLOOKUP(C874,Koordinaten!$A:$C,2,FALSE)</f>
        <v>12.4853384</v>
      </c>
      <c r="AJ874">
        <f>VLOOKUP(C874,Koordinaten!$A:$C,3,FALSE)</f>
        <v>41.894801999999999</v>
      </c>
      <c r="AK874">
        <f>IF(ISBLANK($D874),VLOOKUP(C874,Koordinaten!$A:$C,2,FALSE),VLOOKUP($D874,Koordinaten!$F:$H,2,FALSE))</f>
        <v>10.9924122</v>
      </c>
      <c r="AL874">
        <f>IF(ISBLANK($D874),VLOOKUP(C874,Koordinaten!$A:$C,3,FALSE),VLOOKUP($D874,Koordinaten!$F:$H,3,FALSE))</f>
        <v>45.438495799999998</v>
      </c>
      <c r="AM874" t="str">
        <f t="shared" si="858"/>
        <v>41,894802;12,4853384</v>
      </c>
      <c r="AN874" t="str">
        <f t="shared" si="859"/>
        <v>45,4384958;10,9924122</v>
      </c>
      <c r="AO874">
        <f t="shared" si="862"/>
        <v>9999</v>
      </c>
    </row>
    <row r="875" spans="1:41" ht="14" x14ac:dyDescent="0.15">
      <c r="A875" s="5" t="s">
        <v>30</v>
      </c>
      <c r="B875" s="2">
        <v>2008</v>
      </c>
      <c r="C875" s="2" t="s">
        <v>22</v>
      </c>
      <c r="D875" s="2" t="s">
        <v>1261</v>
      </c>
      <c r="E875" s="2">
        <v>3</v>
      </c>
      <c r="F875" s="2"/>
      <c r="G875" s="73" t="s">
        <v>630</v>
      </c>
      <c r="H875" s="3" t="s">
        <v>671</v>
      </c>
      <c r="J875" s="2" t="str">
        <f t="shared" si="860"/>
        <v>-/-/-/-/-</v>
      </c>
      <c r="K875" s="2" t="str">
        <f t="shared" si="861"/>
        <v>-/-/-/-/-</v>
      </c>
      <c r="L875" s="12"/>
      <c r="M875" s="2">
        <v>2011</v>
      </c>
      <c r="N875" s="2" t="str">
        <f t="shared" si="863"/>
        <v>-/-/-/-</v>
      </c>
      <c r="O875" s="2" t="s">
        <v>630</v>
      </c>
      <c r="P875" s="2" t="s">
        <v>669</v>
      </c>
      <c r="S875" s="6">
        <f t="shared" si="856"/>
        <v>0</v>
      </c>
      <c r="T875" s="7">
        <f t="shared" si="857"/>
        <v>0</v>
      </c>
      <c r="U875" t="s">
        <v>243</v>
      </c>
      <c r="AA875" t="s">
        <v>243</v>
      </c>
      <c r="AD875" s="5"/>
      <c r="AI875">
        <f>VLOOKUP(C875,Koordinaten!$A:$C,2,FALSE)</f>
        <v>12.4853384</v>
      </c>
      <c r="AJ875">
        <f>VLOOKUP(C875,Koordinaten!$A:$C,3,FALSE)</f>
        <v>41.894801999999999</v>
      </c>
      <c r="AK875">
        <f>IF(ISBLANK($D875),VLOOKUP(C875,Koordinaten!$A:$C,2,FALSE),VLOOKUP($D875,Koordinaten!$F:$H,2,FALSE))</f>
        <v>10.9924122</v>
      </c>
      <c r="AL875">
        <f>IF(ISBLANK($D875),VLOOKUP(C875,Koordinaten!$A:$C,3,FALSE),VLOOKUP($D875,Koordinaten!$F:$H,3,FALSE))</f>
        <v>45.438495799999998</v>
      </c>
      <c r="AM875" t="str">
        <f t="shared" si="858"/>
        <v>41,894802;12,4853384</v>
      </c>
      <c r="AN875" t="str">
        <f t="shared" si="859"/>
        <v>45,4384958;10,9924122</v>
      </c>
      <c r="AO875">
        <f t="shared" si="862"/>
        <v>9999</v>
      </c>
    </row>
    <row r="876" spans="1:41" ht="14" x14ac:dyDescent="0.15">
      <c r="A876" s="5" t="s">
        <v>30</v>
      </c>
      <c r="B876" s="2">
        <v>2010</v>
      </c>
      <c r="C876" s="2" t="s">
        <v>22</v>
      </c>
      <c r="D876" s="2" t="s">
        <v>1261</v>
      </c>
      <c r="E876" s="2">
        <v>6</v>
      </c>
      <c r="F876" s="2"/>
      <c r="G876" s="3" t="s">
        <v>672</v>
      </c>
      <c r="H876" s="3" t="s">
        <v>673</v>
      </c>
      <c r="J876" s="2" t="str">
        <f t="shared" si="860"/>
        <v>-/-/-/-/-</v>
      </c>
      <c r="K876" s="2" t="str">
        <f t="shared" si="861"/>
        <v>-/-/-/-/-</v>
      </c>
      <c r="L876" s="12"/>
      <c r="M876" s="2">
        <v>2011</v>
      </c>
      <c r="N876" s="2" t="str">
        <f t="shared" si="863"/>
        <v>-/-/-/-</v>
      </c>
      <c r="O876" s="2" t="s">
        <v>672</v>
      </c>
      <c r="P876" s="2" t="s">
        <v>669</v>
      </c>
      <c r="S876" s="6">
        <f t="shared" si="856"/>
        <v>0</v>
      </c>
      <c r="T876" s="7">
        <f t="shared" si="857"/>
        <v>0</v>
      </c>
      <c r="U876" t="s">
        <v>243</v>
      </c>
      <c r="AA876" t="s">
        <v>243</v>
      </c>
      <c r="AD876" s="5"/>
      <c r="AI876">
        <f>VLOOKUP(C876,Koordinaten!$A:$C,2,FALSE)</f>
        <v>12.4853384</v>
      </c>
      <c r="AJ876">
        <f>VLOOKUP(C876,Koordinaten!$A:$C,3,FALSE)</f>
        <v>41.894801999999999</v>
      </c>
      <c r="AK876">
        <f>IF(ISBLANK($D876),VLOOKUP(C876,Koordinaten!$A:$C,2,FALSE),VLOOKUP($D876,Koordinaten!$F:$H,2,FALSE))</f>
        <v>10.9924122</v>
      </c>
      <c r="AL876">
        <f>IF(ISBLANK($D876),VLOOKUP(C876,Koordinaten!$A:$C,3,FALSE),VLOOKUP($D876,Koordinaten!$F:$H,3,FALSE))</f>
        <v>45.438495799999998</v>
      </c>
      <c r="AM876" t="str">
        <f t="shared" si="858"/>
        <v>41,894802;12,4853384</v>
      </c>
      <c r="AN876" t="str">
        <f t="shared" si="859"/>
        <v>45,4384958;10,9924122</v>
      </c>
      <c r="AO876">
        <f t="shared" si="862"/>
        <v>9999</v>
      </c>
    </row>
    <row r="877" spans="1:41" ht="14" x14ac:dyDescent="0.15">
      <c r="A877" s="5" t="s">
        <v>30</v>
      </c>
      <c r="B877" s="2">
        <v>2009</v>
      </c>
      <c r="C877" s="2" t="s">
        <v>22</v>
      </c>
      <c r="D877" s="2" t="s">
        <v>1261</v>
      </c>
      <c r="E877" s="2">
        <v>3</v>
      </c>
      <c r="F877" s="2"/>
      <c r="G877" s="3" t="s">
        <v>672</v>
      </c>
      <c r="H877" s="3" t="s">
        <v>674</v>
      </c>
      <c r="J877" s="2" t="str">
        <f t="shared" si="860"/>
        <v>-/-/-/-/-</v>
      </c>
      <c r="K877" s="2" t="str">
        <f t="shared" si="861"/>
        <v>-/-/-/-/-</v>
      </c>
      <c r="L877" s="12"/>
      <c r="M877" s="2">
        <v>2011</v>
      </c>
      <c r="N877" s="2" t="str">
        <f t="shared" si="863"/>
        <v>-/-/-/-</v>
      </c>
      <c r="O877" s="2" t="s">
        <v>672</v>
      </c>
      <c r="P877" s="2" t="s">
        <v>669</v>
      </c>
      <c r="S877" s="6">
        <f t="shared" si="856"/>
        <v>0</v>
      </c>
      <c r="T877" s="7">
        <f t="shared" si="857"/>
        <v>0</v>
      </c>
      <c r="U877" t="s">
        <v>243</v>
      </c>
      <c r="AA877" t="s">
        <v>243</v>
      </c>
      <c r="AD877" s="5"/>
      <c r="AI877">
        <f>VLOOKUP(C877,Koordinaten!$A:$C,2,FALSE)</f>
        <v>12.4853384</v>
      </c>
      <c r="AJ877">
        <f>VLOOKUP(C877,Koordinaten!$A:$C,3,FALSE)</f>
        <v>41.894801999999999</v>
      </c>
      <c r="AK877">
        <f>IF(ISBLANK($D877),VLOOKUP(C877,Koordinaten!$A:$C,2,FALSE),VLOOKUP($D877,Koordinaten!$F:$H,2,FALSE))</f>
        <v>10.9924122</v>
      </c>
      <c r="AL877">
        <f>IF(ISBLANK($D877),VLOOKUP(C877,Koordinaten!$A:$C,3,FALSE),VLOOKUP($D877,Koordinaten!$F:$H,3,FALSE))</f>
        <v>45.438495799999998</v>
      </c>
      <c r="AM877" t="str">
        <f t="shared" si="858"/>
        <v>41,894802;12,4853384</v>
      </c>
      <c r="AN877" t="str">
        <f t="shared" si="859"/>
        <v>45,4384958;10,9924122</v>
      </c>
      <c r="AO877">
        <f t="shared" si="862"/>
        <v>9999</v>
      </c>
    </row>
    <row r="878" spans="1:41" ht="14" x14ac:dyDescent="0.15">
      <c r="A878" s="5" t="s">
        <v>30</v>
      </c>
      <c r="B878" s="2">
        <v>2008</v>
      </c>
      <c r="C878" s="2" t="s">
        <v>22</v>
      </c>
      <c r="D878" s="2" t="s">
        <v>1261</v>
      </c>
      <c r="E878" s="2">
        <v>3</v>
      </c>
      <c r="F878" s="2"/>
      <c r="G878" s="3" t="s">
        <v>672</v>
      </c>
      <c r="H878" s="3" t="s">
        <v>675</v>
      </c>
      <c r="J878" s="2" t="str">
        <f t="shared" si="860"/>
        <v>-/-/-/-/-</v>
      </c>
      <c r="K878" s="2" t="str">
        <f t="shared" si="861"/>
        <v>-/-/-/-/-</v>
      </c>
      <c r="L878" s="12"/>
      <c r="M878" s="2">
        <v>2011</v>
      </c>
      <c r="N878" s="2" t="str">
        <f t="shared" si="863"/>
        <v>-/-/-/-</v>
      </c>
      <c r="O878" s="2" t="s">
        <v>672</v>
      </c>
      <c r="P878" s="2" t="s">
        <v>669</v>
      </c>
      <c r="S878" s="6">
        <f t="shared" si="856"/>
        <v>0</v>
      </c>
      <c r="T878" s="7">
        <f t="shared" si="857"/>
        <v>0</v>
      </c>
      <c r="U878" t="s">
        <v>243</v>
      </c>
      <c r="AA878" t="s">
        <v>243</v>
      </c>
      <c r="AD878" s="5"/>
      <c r="AI878">
        <f>VLOOKUP(C878,Koordinaten!$A:$C,2,FALSE)</f>
        <v>12.4853384</v>
      </c>
      <c r="AJ878">
        <f>VLOOKUP(C878,Koordinaten!$A:$C,3,FALSE)</f>
        <v>41.894801999999999</v>
      </c>
      <c r="AK878">
        <f>IF(ISBLANK($D878),VLOOKUP(C878,Koordinaten!$A:$C,2,FALSE),VLOOKUP($D878,Koordinaten!$F:$H,2,FALSE))</f>
        <v>10.9924122</v>
      </c>
      <c r="AL878">
        <f>IF(ISBLANK($D878),VLOOKUP(C878,Koordinaten!$A:$C,3,FALSE),VLOOKUP($D878,Koordinaten!$F:$H,3,FALSE))</f>
        <v>45.438495799999998</v>
      </c>
      <c r="AM878" t="str">
        <f t="shared" si="858"/>
        <v>41,894802;12,4853384</v>
      </c>
      <c r="AN878" t="str">
        <f t="shared" si="859"/>
        <v>45,4384958;10,9924122</v>
      </c>
      <c r="AO878">
        <f t="shared" si="862"/>
        <v>9999</v>
      </c>
    </row>
    <row r="879" spans="1:41" ht="14" x14ac:dyDescent="0.15">
      <c r="A879" s="5" t="s">
        <v>30</v>
      </c>
      <c r="B879" s="2">
        <v>2010</v>
      </c>
      <c r="C879" s="2" t="s">
        <v>22</v>
      </c>
      <c r="D879" s="2" t="s">
        <v>1261</v>
      </c>
      <c r="E879" s="2">
        <v>6</v>
      </c>
      <c r="F879" s="2"/>
      <c r="G879" s="73" t="s">
        <v>300</v>
      </c>
      <c r="H879" s="3" t="s">
        <v>676</v>
      </c>
      <c r="I879" s="3" t="s">
        <v>46</v>
      </c>
      <c r="J879" s="2" t="str">
        <f t="shared" si="860"/>
        <v>2013/-/-/-/-</v>
      </c>
      <c r="K879" s="2" t="str">
        <f t="shared" si="861"/>
        <v>2018/-/-/-/-</v>
      </c>
      <c r="L879" s="12"/>
      <c r="M879" s="2">
        <v>2011</v>
      </c>
      <c r="N879" s="2" t="str">
        <f t="shared" si="863"/>
        <v>89+/-/90/-</v>
      </c>
      <c r="O879" s="2" t="s">
        <v>300</v>
      </c>
      <c r="P879" s="2" t="s">
        <v>677</v>
      </c>
      <c r="S879" s="6">
        <f t="shared" si="856"/>
        <v>0</v>
      </c>
      <c r="T879" s="7">
        <f t="shared" si="857"/>
        <v>0</v>
      </c>
      <c r="U879" t="s">
        <v>1088</v>
      </c>
      <c r="V879">
        <v>2013</v>
      </c>
      <c r="W879">
        <v>2018</v>
      </c>
      <c r="AA879">
        <v>90</v>
      </c>
      <c r="AD879" s="5"/>
      <c r="AI879">
        <f>VLOOKUP(C879,Koordinaten!$A:$C,2,FALSE)</f>
        <v>12.4853384</v>
      </c>
      <c r="AJ879">
        <f>VLOOKUP(C879,Koordinaten!$A:$C,3,FALSE)</f>
        <v>41.894801999999999</v>
      </c>
      <c r="AK879">
        <f>IF(ISBLANK($D879),VLOOKUP(C879,Koordinaten!$A:$C,2,FALSE),VLOOKUP($D879,Koordinaten!$F:$H,2,FALSE))</f>
        <v>10.9924122</v>
      </c>
      <c r="AL879">
        <f>IF(ISBLANK($D879),VLOOKUP(C879,Koordinaten!$A:$C,3,FALSE),VLOOKUP($D879,Koordinaten!$F:$H,3,FALSE))</f>
        <v>45.438495799999998</v>
      </c>
      <c r="AM879" t="str">
        <f t="shared" si="858"/>
        <v>41,894802;12,4853384</v>
      </c>
      <c r="AN879" t="str">
        <f t="shared" si="859"/>
        <v>45,4384958;10,9924122</v>
      </c>
      <c r="AO879">
        <f t="shared" si="862"/>
        <v>2018</v>
      </c>
    </row>
    <row r="880" spans="1:41" ht="14" x14ac:dyDescent="0.15">
      <c r="A880" s="2" t="s">
        <v>30</v>
      </c>
      <c r="B880" s="22">
        <v>2008</v>
      </c>
      <c r="C880" s="2" t="s">
        <v>22</v>
      </c>
      <c r="D880" s="2" t="s">
        <v>1261</v>
      </c>
      <c r="E880" s="2">
        <v>3</v>
      </c>
      <c r="F880" s="2"/>
      <c r="G880" s="73" t="s">
        <v>300</v>
      </c>
      <c r="H880" s="3" t="s">
        <v>678</v>
      </c>
      <c r="I880" s="3" t="s">
        <v>46</v>
      </c>
      <c r="J880" s="2" t="str">
        <f t="shared" si="860"/>
        <v>2012/2011/2013/-/-</v>
      </c>
      <c r="K880" s="2" t="str">
        <f t="shared" si="861"/>
        <v>2018/2013/2018/-/-</v>
      </c>
      <c r="L880" s="12"/>
      <c r="M880" s="2">
        <v>2011</v>
      </c>
      <c r="N880" s="2" t="str">
        <f t="shared" si="863"/>
        <v>92/90/92/CT88,1</v>
      </c>
      <c r="O880" s="2" t="s">
        <v>300</v>
      </c>
      <c r="P880" s="2" t="s">
        <v>677</v>
      </c>
      <c r="S880" s="6">
        <f t="shared" si="856"/>
        <v>0</v>
      </c>
      <c r="T880" s="7">
        <f t="shared" si="857"/>
        <v>0</v>
      </c>
      <c r="U880">
        <v>92</v>
      </c>
      <c r="V880">
        <v>2012</v>
      </c>
      <c r="W880">
        <v>2018</v>
      </c>
      <c r="X880">
        <v>90</v>
      </c>
      <c r="Y880">
        <v>2011</v>
      </c>
      <c r="Z880">
        <v>2013</v>
      </c>
      <c r="AA880">
        <v>92</v>
      </c>
      <c r="AB880">
        <v>2013</v>
      </c>
      <c r="AC880">
        <v>2018</v>
      </c>
      <c r="AD880" s="5" t="s">
        <v>1241</v>
      </c>
      <c r="AI880">
        <f>VLOOKUP(C880,Koordinaten!$A:$C,2,FALSE)</f>
        <v>12.4853384</v>
      </c>
      <c r="AJ880">
        <f>VLOOKUP(C880,Koordinaten!$A:$C,3,FALSE)</f>
        <v>41.894801999999999</v>
      </c>
      <c r="AK880">
        <f>IF(ISBLANK($D880),VLOOKUP(C880,Koordinaten!$A:$C,2,FALSE),VLOOKUP($D880,Koordinaten!$F:$H,2,FALSE))</f>
        <v>10.9924122</v>
      </c>
      <c r="AL880">
        <f>IF(ISBLANK($D880),VLOOKUP(C880,Koordinaten!$A:$C,3,FALSE),VLOOKUP($D880,Koordinaten!$F:$H,3,FALSE))</f>
        <v>45.438495799999998</v>
      </c>
      <c r="AM880" t="str">
        <f t="shared" si="858"/>
        <v>41,894802;12,4853384</v>
      </c>
      <c r="AN880" t="str">
        <f t="shared" si="859"/>
        <v>45,4384958;10,9924122</v>
      </c>
      <c r="AO880">
        <f t="shared" si="862"/>
        <v>2013</v>
      </c>
    </row>
    <row r="881" spans="1:43" ht="14" x14ac:dyDescent="0.15">
      <c r="A881" s="2" t="s">
        <v>30</v>
      </c>
      <c r="B881" s="22">
        <v>2008</v>
      </c>
      <c r="C881" s="2" t="s">
        <v>22</v>
      </c>
      <c r="D881" s="2" t="s">
        <v>1261</v>
      </c>
      <c r="E881" s="2">
        <v>3</v>
      </c>
      <c r="F881" s="2">
        <v>2</v>
      </c>
      <c r="G881" s="73" t="s">
        <v>300</v>
      </c>
      <c r="H881" s="3" t="s">
        <v>301</v>
      </c>
      <c r="I881" s="3" t="s">
        <v>286</v>
      </c>
      <c r="J881" s="2" t="str">
        <f t="shared" si="860"/>
        <v>2011/2011/-/-/-</v>
      </c>
      <c r="K881" s="2" t="str">
        <f t="shared" si="861"/>
        <v>2018/2013/-/-/-</v>
      </c>
      <c r="L881" s="12"/>
      <c r="M881" s="2">
        <v>2011</v>
      </c>
      <c r="N881" s="2" t="str">
        <f t="shared" si="863"/>
        <v>92/91/92+/CT90,6</v>
      </c>
      <c r="O881" s="2" t="s">
        <v>300</v>
      </c>
      <c r="P881" s="2" t="s">
        <v>677</v>
      </c>
      <c r="S881" s="6">
        <f t="shared" si="856"/>
        <v>0</v>
      </c>
      <c r="T881" s="7">
        <f t="shared" si="857"/>
        <v>0</v>
      </c>
      <c r="U881">
        <v>92</v>
      </c>
      <c r="V881">
        <v>2011</v>
      </c>
      <c r="W881">
        <v>2018</v>
      </c>
      <c r="X881">
        <v>91</v>
      </c>
      <c r="Y881">
        <v>2011</v>
      </c>
      <c r="Z881">
        <v>2013</v>
      </c>
      <c r="AA881" t="s">
        <v>1086</v>
      </c>
      <c r="AD881" s="5" t="s">
        <v>1242</v>
      </c>
      <c r="AI881">
        <f>VLOOKUP(C881,Koordinaten!$A:$C,2,FALSE)</f>
        <v>12.4853384</v>
      </c>
      <c r="AJ881">
        <f>VLOOKUP(C881,Koordinaten!$A:$C,3,FALSE)</f>
        <v>41.894801999999999</v>
      </c>
      <c r="AK881">
        <f>IF(ISBLANK($D881),VLOOKUP(C881,Koordinaten!$A:$C,2,FALSE),VLOOKUP($D881,Koordinaten!$F:$H,2,FALSE))</f>
        <v>10.9924122</v>
      </c>
      <c r="AL881">
        <f>IF(ISBLANK($D881),VLOOKUP(C881,Koordinaten!$A:$C,3,FALSE),VLOOKUP($D881,Koordinaten!$F:$H,3,FALSE))</f>
        <v>45.438495799999998</v>
      </c>
      <c r="AM881" t="str">
        <f t="shared" si="858"/>
        <v>41,894802;12,4853384</v>
      </c>
      <c r="AN881" t="str">
        <f t="shared" si="859"/>
        <v>45,4384958;10,9924122</v>
      </c>
      <c r="AO881">
        <f t="shared" si="862"/>
        <v>2013</v>
      </c>
      <c r="AP881" s="50">
        <v>44065</v>
      </c>
      <c r="AQ881">
        <v>4</v>
      </c>
    </row>
    <row r="882" spans="1:43" ht="14" x14ac:dyDescent="0.15">
      <c r="A882" s="5" t="s">
        <v>42</v>
      </c>
      <c r="B882" s="2">
        <v>2008</v>
      </c>
      <c r="C882" s="2" t="s">
        <v>22</v>
      </c>
      <c r="D882" s="2" t="s">
        <v>1261</v>
      </c>
      <c r="E882" s="2">
        <v>6</v>
      </c>
      <c r="F882" s="2"/>
      <c r="G882" s="3" t="s">
        <v>679</v>
      </c>
      <c r="H882" s="3" t="s">
        <v>680</v>
      </c>
      <c r="J882" s="2" t="str">
        <f t="shared" si="860"/>
        <v>-/-/-/-/-</v>
      </c>
      <c r="K882" s="2" t="str">
        <f t="shared" si="861"/>
        <v>-/-/-/-/-</v>
      </c>
      <c r="L882" s="12"/>
      <c r="M882" s="2">
        <v>2010</v>
      </c>
      <c r="N882" s="2" t="str">
        <f t="shared" si="863"/>
        <v>-/-/-/-</v>
      </c>
      <c r="O882" s="2" t="s">
        <v>679</v>
      </c>
      <c r="P882" s="2" t="s">
        <v>681</v>
      </c>
      <c r="S882" s="6">
        <f t="shared" si="856"/>
        <v>0</v>
      </c>
      <c r="T882" s="7">
        <f t="shared" si="857"/>
        <v>0</v>
      </c>
      <c r="U882" t="s">
        <v>243</v>
      </c>
      <c r="AA882" t="s">
        <v>243</v>
      </c>
      <c r="AD882" s="5"/>
      <c r="AI882">
        <f>VLOOKUP(C882,Koordinaten!$A:$C,2,FALSE)</f>
        <v>12.4853384</v>
      </c>
      <c r="AJ882">
        <f>VLOOKUP(C882,Koordinaten!$A:$C,3,FALSE)</f>
        <v>41.894801999999999</v>
      </c>
      <c r="AK882">
        <f>IF(ISBLANK($D882),VLOOKUP(C882,Koordinaten!$A:$C,2,FALSE),VLOOKUP($D882,Koordinaten!$F:$H,2,FALSE))</f>
        <v>10.9924122</v>
      </c>
      <c r="AL882">
        <f>IF(ISBLANK($D882),VLOOKUP(C882,Koordinaten!$A:$C,3,FALSE),VLOOKUP($D882,Koordinaten!$F:$H,3,FALSE))</f>
        <v>45.438495799999998</v>
      </c>
      <c r="AM882" t="str">
        <f t="shared" si="858"/>
        <v>41,894802;12,4853384</v>
      </c>
      <c r="AN882" t="str">
        <f t="shared" si="859"/>
        <v>45,4384958;10,9924122</v>
      </c>
      <c r="AO882">
        <f t="shared" si="862"/>
        <v>9999</v>
      </c>
    </row>
    <row r="883" spans="1:43" ht="14" x14ac:dyDescent="0.15">
      <c r="A883" s="2" t="s">
        <v>30</v>
      </c>
      <c r="B883" s="22">
        <v>2008</v>
      </c>
      <c r="C883" s="2" t="s">
        <v>22</v>
      </c>
      <c r="D883" s="2" t="s">
        <v>1258</v>
      </c>
      <c r="E883" s="2">
        <v>2</v>
      </c>
      <c r="F883" s="2"/>
      <c r="G883" s="73" t="s">
        <v>208</v>
      </c>
      <c r="H883" s="3" t="s">
        <v>682</v>
      </c>
      <c r="I883" s="3" t="s">
        <v>46</v>
      </c>
      <c r="J883" s="2" t="str">
        <f t="shared" si="860"/>
        <v>-/2011/-/2009/-</v>
      </c>
      <c r="K883" s="2" t="str">
        <f t="shared" si="861"/>
        <v>-/2018/-/2015/2026</v>
      </c>
      <c r="L883" s="12"/>
      <c r="M883" s="2">
        <v>2010</v>
      </c>
      <c r="N883" s="2" t="str">
        <f t="shared" si="863"/>
        <v>-/90/-/CT89,9</v>
      </c>
      <c r="O883" s="2" t="s">
        <v>208</v>
      </c>
      <c r="P883" s="2" t="s">
        <v>683</v>
      </c>
      <c r="S883" s="6">
        <f t="shared" si="856"/>
        <v>0</v>
      </c>
      <c r="T883" s="7">
        <f t="shared" si="857"/>
        <v>0</v>
      </c>
      <c r="U883" t="s">
        <v>243</v>
      </c>
      <c r="X883">
        <v>90</v>
      </c>
      <c r="Y883">
        <v>2011</v>
      </c>
      <c r="Z883">
        <v>2018</v>
      </c>
      <c r="AA883" t="s">
        <v>243</v>
      </c>
      <c r="AD883" s="5" t="s">
        <v>1213</v>
      </c>
      <c r="AE883">
        <v>2009</v>
      </c>
      <c r="AF883">
        <v>2015</v>
      </c>
      <c r="AH883">
        <v>2026</v>
      </c>
      <c r="AI883">
        <f>VLOOKUP(C883,Koordinaten!$A:$C,2,FALSE)</f>
        <v>12.4853384</v>
      </c>
      <c r="AJ883">
        <f>VLOOKUP(C883,Koordinaten!$A:$C,3,FALSE)</f>
        <v>41.894801999999999</v>
      </c>
      <c r="AK883">
        <f>IF(ISBLANK($D883),VLOOKUP(C883,Koordinaten!$A:$C,2,FALSE),VLOOKUP($D883,Koordinaten!$F:$H,2,FALSE))</f>
        <v>11.354780099999999</v>
      </c>
      <c r="AL883">
        <f>IF(ISBLANK($D883),VLOOKUP(C883,Koordinaten!$A:$C,3,FALSE),VLOOKUP($D883,Koordinaten!$F:$H,3,FALSE))</f>
        <v>46.498112499999998</v>
      </c>
      <c r="AM883" t="str">
        <f t="shared" si="858"/>
        <v>41,894802;12,4853384</v>
      </c>
      <c r="AN883" t="str">
        <f t="shared" si="859"/>
        <v>46,4981125;11,3547801</v>
      </c>
      <c r="AO883">
        <f t="shared" si="862"/>
        <v>2015</v>
      </c>
      <c r="AP883" s="50">
        <v>44065</v>
      </c>
      <c r="AQ883">
        <v>2</v>
      </c>
    </row>
    <row r="884" spans="1:43" ht="14" x14ac:dyDescent="0.15">
      <c r="A884" s="5" t="s">
        <v>30</v>
      </c>
      <c r="B884" s="2">
        <v>2007</v>
      </c>
      <c r="C884" s="2" t="s">
        <v>22</v>
      </c>
      <c r="D884" s="2" t="s">
        <v>1258</v>
      </c>
      <c r="E884" s="2">
        <v>4</v>
      </c>
      <c r="F884" s="2"/>
      <c r="G884" s="73" t="s">
        <v>208</v>
      </c>
      <c r="H884" s="3" t="s">
        <v>36</v>
      </c>
      <c r="I884" s="3" t="s">
        <v>36</v>
      </c>
      <c r="J884" s="2" t="str">
        <f t="shared" si="860"/>
        <v>-/-/-/-/-</v>
      </c>
      <c r="K884" s="2" t="str">
        <f t="shared" si="861"/>
        <v>-/-/-/-/-</v>
      </c>
      <c r="L884" s="12"/>
      <c r="M884" s="2">
        <v>2010</v>
      </c>
      <c r="N884" s="2" t="str">
        <f t="shared" si="863"/>
        <v>-/-/-/-</v>
      </c>
      <c r="O884" s="2" t="s">
        <v>208</v>
      </c>
      <c r="P884" s="2" t="s">
        <v>683</v>
      </c>
      <c r="S884" s="6">
        <f t="shared" si="856"/>
        <v>0</v>
      </c>
      <c r="T884" s="7">
        <f t="shared" si="857"/>
        <v>0</v>
      </c>
      <c r="U884" t="s">
        <v>243</v>
      </c>
      <c r="X884" t="s">
        <v>243</v>
      </c>
      <c r="AA884" t="s">
        <v>243</v>
      </c>
      <c r="AD884" s="5"/>
      <c r="AI884">
        <f>VLOOKUP(C884,Koordinaten!$A:$C,2,FALSE)</f>
        <v>12.4853384</v>
      </c>
      <c r="AJ884">
        <f>VLOOKUP(C884,Koordinaten!$A:$C,3,FALSE)</f>
        <v>41.894801999999999</v>
      </c>
      <c r="AK884">
        <f>IF(ISBLANK($D884),VLOOKUP(C884,Koordinaten!$A:$C,2,FALSE),VLOOKUP($D884,Koordinaten!$F:$H,2,FALSE))</f>
        <v>11.354780099999999</v>
      </c>
      <c r="AL884">
        <f>IF(ISBLANK($D884),VLOOKUP(C884,Koordinaten!$A:$C,3,FALSE),VLOOKUP($D884,Koordinaten!$F:$H,3,FALSE))</f>
        <v>46.498112499999998</v>
      </c>
      <c r="AM884" t="str">
        <f t="shared" si="858"/>
        <v>41,894802;12,4853384</v>
      </c>
      <c r="AN884" t="str">
        <f t="shared" si="859"/>
        <v>46,4981125;11,3547801</v>
      </c>
      <c r="AO884">
        <f t="shared" si="862"/>
        <v>9999</v>
      </c>
    </row>
    <row r="885" spans="1:43" x14ac:dyDescent="0.15">
      <c r="A885" s="2" t="s">
        <v>42</v>
      </c>
      <c r="B885" s="22">
        <v>2008</v>
      </c>
      <c r="C885" s="2" t="s">
        <v>22</v>
      </c>
      <c r="D885" s="2" t="s">
        <v>1258</v>
      </c>
      <c r="E885" s="2">
        <v>2</v>
      </c>
      <c r="F885" s="2">
        <v>1</v>
      </c>
      <c r="G885" s="75" t="s">
        <v>38</v>
      </c>
      <c r="H885" s="2" t="s">
        <v>684</v>
      </c>
      <c r="I885" s="3" t="s">
        <v>72</v>
      </c>
      <c r="J885" s="2" t="str">
        <f t="shared" si="860"/>
        <v>-/2011/-/-/-</v>
      </c>
      <c r="K885" s="2" t="str">
        <f t="shared" si="861"/>
        <v>-/2013/-/-/-</v>
      </c>
      <c r="L885" s="12"/>
      <c r="M885" s="2">
        <v>2010</v>
      </c>
      <c r="N885" s="2" t="str">
        <f t="shared" si="863"/>
        <v>-/88/-/89</v>
      </c>
      <c r="O885" s="2" t="s">
        <v>38</v>
      </c>
      <c r="P885" s="2" t="s">
        <v>683</v>
      </c>
      <c r="S885" s="6">
        <f t="shared" si="856"/>
        <v>0</v>
      </c>
      <c r="T885" s="7">
        <f t="shared" si="857"/>
        <v>0</v>
      </c>
      <c r="U885" s="2" t="s">
        <v>243</v>
      </c>
      <c r="X885">
        <v>88</v>
      </c>
      <c r="Y885">
        <v>2011</v>
      </c>
      <c r="Z885">
        <v>2013</v>
      </c>
      <c r="AA885" t="s">
        <v>243</v>
      </c>
      <c r="AD885" s="5">
        <v>89</v>
      </c>
      <c r="AI885">
        <f>VLOOKUP(C885,Koordinaten!$A:$C,2,FALSE)</f>
        <v>12.4853384</v>
      </c>
      <c r="AJ885">
        <f>VLOOKUP(C885,Koordinaten!$A:$C,3,FALSE)</f>
        <v>41.894801999999999</v>
      </c>
      <c r="AK885">
        <f>IF(ISBLANK($D885),VLOOKUP(C885,Koordinaten!$A:$C,2,FALSE),VLOOKUP($D885,Koordinaten!$F:$H,2,FALSE))</f>
        <v>11.354780099999999</v>
      </c>
      <c r="AL885">
        <f>IF(ISBLANK($D885),VLOOKUP(C885,Koordinaten!$A:$C,3,FALSE),VLOOKUP($D885,Koordinaten!$F:$H,3,FALSE))</f>
        <v>46.498112499999998</v>
      </c>
      <c r="AM885" t="str">
        <f t="shared" si="858"/>
        <v>41,894802;12,4853384</v>
      </c>
      <c r="AN885" t="str">
        <f t="shared" si="859"/>
        <v>46,4981125;11,3547801</v>
      </c>
      <c r="AO885">
        <f t="shared" si="862"/>
        <v>2013</v>
      </c>
      <c r="AP885" s="50">
        <v>44066</v>
      </c>
      <c r="AQ885">
        <v>9</v>
      </c>
    </row>
    <row r="886" spans="1:43" x14ac:dyDescent="0.15">
      <c r="A886" s="2" t="s">
        <v>30</v>
      </c>
      <c r="B886" s="22">
        <v>2009</v>
      </c>
      <c r="C886" s="2" t="s">
        <v>22</v>
      </c>
      <c r="D886" s="2" t="s">
        <v>1258</v>
      </c>
      <c r="E886" s="2">
        <v>4</v>
      </c>
      <c r="F886" s="2"/>
      <c r="G886" s="75" t="s">
        <v>38</v>
      </c>
      <c r="H886" s="3" t="s">
        <v>45</v>
      </c>
      <c r="I886" s="3" t="s">
        <v>46</v>
      </c>
      <c r="J886" s="2" t="str">
        <f t="shared" si="860"/>
        <v>2012/2011/2013/-/-</v>
      </c>
      <c r="K886" s="2" t="str">
        <f t="shared" si="861"/>
        <v>2017/2020/2017/-/-</v>
      </c>
      <c r="L886" s="12"/>
      <c r="M886" s="2">
        <v>2010</v>
      </c>
      <c r="N886" s="2" t="str">
        <f t="shared" si="863"/>
        <v>91/91/91/-</v>
      </c>
      <c r="O886" s="2" t="s">
        <v>38</v>
      </c>
      <c r="P886" s="2" t="s">
        <v>683</v>
      </c>
      <c r="S886" s="6">
        <f t="shared" si="856"/>
        <v>0</v>
      </c>
      <c r="T886" s="7">
        <f t="shared" si="857"/>
        <v>0</v>
      </c>
      <c r="U886">
        <v>91</v>
      </c>
      <c r="V886">
        <v>2012</v>
      </c>
      <c r="W886">
        <v>2017</v>
      </c>
      <c r="X886">
        <v>91</v>
      </c>
      <c r="Y886">
        <v>2011</v>
      </c>
      <c r="Z886">
        <v>2020</v>
      </c>
      <c r="AA886">
        <v>91</v>
      </c>
      <c r="AB886">
        <v>2013</v>
      </c>
      <c r="AC886">
        <v>2017</v>
      </c>
      <c r="AD886" s="5"/>
      <c r="AI886">
        <f>VLOOKUP(C886,Koordinaten!$A:$C,2,FALSE)</f>
        <v>12.4853384</v>
      </c>
      <c r="AJ886">
        <f>VLOOKUP(C886,Koordinaten!$A:$C,3,FALSE)</f>
        <v>41.894801999999999</v>
      </c>
      <c r="AK886">
        <f>IF(ISBLANK($D886),VLOOKUP(C886,Koordinaten!$A:$C,2,FALSE),VLOOKUP($D886,Koordinaten!$F:$H,2,FALSE))</f>
        <v>11.354780099999999</v>
      </c>
      <c r="AL886">
        <f>IF(ISBLANK($D886),VLOOKUP(C886,Koordinaten!$A:$C,3,FALSE),VLOOKUP($D886,Koordinaten!$F:$H,3,FALSE))</f>
        <v>46.498112499999998</v>
      </c>
      <c r="AM886" t="str">
        <f t="shared" si="858"/>
        <v>41,894802;12,4853384</v>
      </c>
      <c r="AN886" t="str">
        <f t="shared" si="859"/>
        <v>46,4981125;11,3547801</v>
      </c>
      <c r="AO886">
        <f t="shared" si="862"/>
        <v>2017</v>
      </c>
    </row>
    <row r="887" spans="1:43" ht="14" x14ac:dyDescent="0.15">
      <c r="A887" s="5" t="s">
        <v>30</v>
      </c>
      <c r="B887" s="2"/>
      <c r="C887" s="2" t="s">
        <v>22</v>
      </c>
      <c r="D887" s="2" t="s">
        <v>1258</v>
      </c>
      <c r="E887" s="2">
        <v>6</v>
      </c>
      <c r="F887" s="2"/>
      <c r="G887" s="3" t="s">
        <v>345</v>
      </c>
      <c r="H887" s="3" t="s">
        <v>685</v>
      </c>
      <c r="J887" s="2" t="str">
        <f t="shared" si="860"/>
        <v>-/-/-/-/-</v>
      </c>
      <c r="K887" s="2" t="str">
        <f t="shared" si="861"/>
        <v>-/-/-/-/-</v>
      </c>
      <c r="L887" s="12"/>
      <c r="M887" s="2">
        <v>2010</v>
      </c>
      <c r="N887" s="2" t="str">
        <f t="shared" si="863"/>
        <v>-/-/-/-</v>
      </c>
      <c r="O887" s="2" t="s">
        <v>345</v>
      </c>
      <c r="P887" s="2" t="s">
        <v>683</v>
      </c>
      <c r="S887" s="6">
        <f t="shared" si="856"/>
        <v>0</v>
      </c>
      <c r="T887" s="7">
        <f t="shared" si="857"/>
        <v>0</v>
      </c>
      <c r="U887" t="s">
        <v>243</v>
      </c>
      <c r="AA887" t="s">
        <v>243</v>
      </c>
      <c r="AD887" s="5"/>
      <c r="AI887">
        <f>VLOOKUP(C887,Koordinaten!$A:$C,2,FALSE)</f>
        <v>12.4853384</v>
      </c>
      <c r="AJ887">
        <f>VLOOKUP(C887,Koordinaten!$A:$C,3,FALSE)</f>
        <v>41.894801999999999</v>
      </c>
      <c r="AK887">
        <f>IF(ISBLANK($D887),VLOOKUP(C887,Koordinaten!$A:$C,2,FALSE),VLOOKUP($D887,Koordinaten!$F:$H,2,FALSE))</f>
        <v>11.354780099999999</v>
      </c>
      <c r="AL887">
        <f>IF(ISBLANK($D887),VLOOKUP(C887,Koordinaten!$A:$C,3,FALSE),VLOOKUP($D887,Koordinaten!$F:$H,3,FALSE))</f>
        <v>46.498112499999998</v>
      </c>
      <c r="AM887" t="str">
        <f t="shared" si="858"/>
        <v>41,894802;12,4853384</v>
      </c>
      <c r="AN887" t="str">
        <f t="shared" si="859"/>
        <v>46,4981125;11,3547801</v>
      </c>
      <c r="AO887">
        <f t="shared" si="862"/>
        <v>9999</v>
      </c>
    </row>
    <row r="888" spans="1:43" ht="14" x14ac:dyDescent="0.15">
      <c r="A888" s="5" t="s">
        <v>42</v>
      </c>
      <c r="B888" s="2"/>
      <c r="C888" s="2" t="s">
        <v>22</v>
      </c>
      <c r="D888" s="2" t="s">
        <v>1272</v>
      </c>
      <c r="E888" s="2">
        <v>4</v>
      </c>
      <c r="F888" s="2"/>
      <c r="G888" s="3" t="s">
        <v>686</v>
      </c>
      <c r="H888" s="3" t="s">
        <v>687</v>
      </c>
      <c r="J888" s="2" t="str">
        <f t="shared" si="860"/>
        <v>-/-/-/-/-</v>
      </c>
      <c r="K888" s="2" t="str">
        <f t="shared" si="861"/>
        <v>-/-/-/-/-</v>
      </c>
      <c r="L888" s="12"/>
      <c r="M888" s="2">
        <v>2010</v>
      </c>
      <c r="N888" s="2" t="str">
        <f t="shared" si="863"/>
        <v>-/-/-/-</v>
      </c>
      <c r="O888" s="2" t="s">
        <v>686</v>
      </c>
      <c r="P888" s="2" t="s">
        <v>688</v>
      </c>
      <c r="S888" s="6">
        <f t="shared" si="856"/>
        <v>0</v>
      </c>
      <c r="T888" s="7">
        <f t="shared" si="857"/>
        <v>0</v>
      </c>
      <c r="U888" t="s">
        <v>243</v>
      </c>
      <c r="AA888" t="s">
        <v>243</v>
      </c>
      <c r="AD888" s="5"/>
      <c r="AI888">
        <f>VLOOKUP(C888,Koordinaten!$A:$C,2,FALSE)</f>
        <v>12.4853384</v>
      </c>
      <c r="AJ888">
        <f>VLOOKUP(C888,Koordinaten!$A:$C,3,FALSE)</f>
        <v>41.894801999999999</v>
      </c>
      <c r="AK888">
        <f>IF(ISBLANK($D888),VLOOKUP(C888,Koordinaten!$A:$C,2,FALSE),VLOOKUP($D888,Koordinaten!$F:$H,2,FALSE))</f>
        <v>13.1415872</v>
      </c>
      <c r="AL888">
        <f>IF(ISBLANK($D888),VLOOKUP(C888,Koordinaten!$A:$C,3,FALSE),VLOOKUP($D888,Koordinaten!$F:$H,3,FALSE))</f>
        <v>43.345838800000003</v>
      </c>
      <c r="AM888" t="str">
        <f t="shared" si="858"/>
        <v>41,894802;12,4853384</v>
      </c>
      <c r="AN888" t="str">
        <f t="shared" si="859"/>
        <v>43,3458388;13,1415872</v>
      </c>
      <c r="AO888">
        <f t="shared" si="862"/>
        <v>9999</v>
      </c>
    </row>
    <row r="889" spans="1:43" ht="14" x14ac:dyDescent="0.15">
      <c r="A889" s="5" t="s">
        <v>42</v>
      </c>
      <c r="B889" s="2"/>
      <c r="C889" s="2" t="s">
        <v>22</v>
      </c>
      <c r="D889" s="2" t="s">
        <v>1272</v>
      </c>
      <c r="E889" s="2">
        <v>1</v>
      </c>
      <c r="F889" s="2"/>
      <c r="G889" s="3" t="s">
        <v>686</v>
      </c>
      <c r="H889" s="3" t="s">
        <v>689</v>
      </c>
      <c r="J889" s="2" t="str">
        <f t="shared" si="860"/>
        <v>-/-/-/-/-</v>
      </c>
      <c r="K889" s="2" t="str">
        <f t="shared" si="861"/>
        <v>-/-/-/-/-</v>
      </c>
      <c r="L889" s="12"/>
      <c r="M889" s="2">
        <v>2010</v>
      </c>
      <c r="N889" s="2" t="str">
        <f t="shared" si="863"/>
        <v>-/-/-/-</v>
      </c>
      <c r="O889" s="2" t="s">
        <v>686</v>
      </c>
      <c r="P889" s="2" t="s">
        <v>688</v>
      </c>
      <c r="S889" s="6">
        <f t="shared" si="856"/>
        <v>0</v>
      </c>
      <c r="T889" s="7">
        <f t="shared" si="857"/>
        <v>0</v>
      </c>
      <c r="U889" t="s">
        <v>243</v>
      </c>
      <c r="AA889" t="s">
        <v>243</v>
      </c>
      <c r="AD889" s="5"/>
      <c r="AI889">
        <f>VLOOKUP(C889,Koordinaten!$A:$C,2,FALSE)</f>
        <v>12.4853384</v>
      </c>
      <c r="AJ889">
        <f>VLOOKUP(C889,Koordinaten!$A:$C,3,FALSE)</f>
        <v>41.894801999999999</v>
      </c>
      <c r="AK889">
        <f>IF(ISBLANK($D889),VLOOKUP(C889,Koordinaten!$A:$C,2,FALSE),VLOOKUP($D889,Koordinaten!$F:$H,2,FALSE))</f>
        <v>13.1415872</v>
      </c>
      <c r="AL889">
        <f>IF(ISBLANK($D889),VLOOKUP(C889,Koordinaten!$A:$C,3,FALSE),VLOOKUP($D889,Koordinaten!$F:$H,3,FALSE))</f>
        <v>43.345838800000003</v>
      </c>
      <c r="AM889" t="str">
        <f t="shared" si="858"/>
        <v>41,894802;12,4853384</v>
      </c>
      <c r="AN889" t="str">
        <f t="shared" si="859"/>
        <v>43,3458388;13,1415872</v>
      </c>
      <c r="AO889">
        <f t="shared" si="862"/>
        <v>9999</v>
      </c>
    </row>
    <row r="890" spans="1:43" ht="14" x14ac:dyDescent="0.15">
      <c r="A890" s="5" t="s">
        <v>42</v>
      </c>
      <c r="B890" s="2"/>
      <c r="C890" s="2" t="s">
        <v>22</v>
      </c>
      <c r="D890" s="2" t="s">
        <v>1272</v>
      </c>
      <c r="E890" s="2">
        <v>2</v>
      </c>
      <c r="F890" s="2"/>
      <c r="G890" s="3" t="s">
        <v>686</v>
      </c>
      <c r="H890" s="3" t="s">
        <v>690</v>
      </c>
      <c r="J890" s="2" t="str">
        <f t="shared" si="860"/>
        <v>-/-/-/-/-</v>
      </c>
      <c r="K890" s="2" t="str">
        <f t="shared" si="861"/>
        <v>-/-/-/-/-</v>
      </c>
      <c r="L890" s="12"/>
      <c r="M890" s="2">
        <v>2010</v>
      </c>
      <c r="N890" s="2" t="str">
        <f t="shared" si="863"/>
        <v>-/-/-/-</v>
      </c>
      <c r="O890" s="2" t="s">
        <v>686</v>
      </c>
      <c r="P890" s="2" t="s">
        <v>688</v>
      </c>
      <c r="S890" s="6">
        <f t="shared" si="856"/>
        <v>0</v>
      </c>
      <c r="T890" s="7">
        <f t="shared" si="857"/>
        <v>0</v>
      </c>
      <c r="U890" t="s">
        <v>243</v>
      </c>
      <c r="AA890" t="s">
        <v>243</v>
      </c>
      <c r="AD890" s="5"/>
      <c r="AI890">
        <f>VLOOKUP(C890,Koordinaten!$A:$C,2,FALSE)</f>
        <v>12.4853384</v>
      </c>
      <c r="AJ890">
        <f>VLOOKUP(C890,Koordinaten!$A:$C,3,FALSE)</f>
        <v>41.894801999999999</v>
      </c>
      <c r="AK890">
        <f>IF(ISBLANK($D890),VLOOKUP(C890,Koordinaten!$A:$C,2,FALSE),VLOOKUP($D890,Koordinaten!$F:$H,2,FALSE))</f>
        <v>13.1415872</v>
      </c>
      <c r="AL890">
        <f>IF(ISBLANK($D890),VLOOKUP(C890,Koordinaten!$A:$C,3,FALSE),VLOOKUP($D890,Koordinaten!$F:$H,3,FALSE))</f>
        <v>43.345838800000003</v>
      </c>
      <c r="AM890" t="str">
        <f t="shared" si="858"/>
        <v>41,894802;12,4853384</v>
      </c>
      <c r="AN890" t="str">
        <f t="shared" si="859"/>
        <v>43,3458388;13,1415872</v>
      </c>
      <c r="AO890">
        <f t="shared" si="862"/>
        <v>9999</v>
      </c>
    </row>
    <row r="891" spans="1:43" ht="14" x14ac:dyDescent="0.15">
      <c r="A891" s="5" t="s">
        <v>37</v>
      </c>
      <c r="B891" s="2"/>
      <c r="C891" s="2" t="s">
        <v>22</v>
      </c>
      <c r="D891" s="2" t="s">
        <v>1272</v>
      </c>
      <c r="E891" s="2">
        <v>1</v>
      </c>
      <c r="F891" s="2"/>
      <c r="G891" s="3" t="s">
        <v>686</v>
      </c>
      <c r="H891" s="3" t="s">
        <v>691</v>
      </c>
      <c r="J891" s="2" t="str">
        <f t="shared" si="860"/>
        <v>-/-/-/-/-</v>
      </c>
      <c r="K891" s="2" t="str">
        <f t="shared" si="861"/>
        <v>-/-/-/-/-</v>
      </c>
      <c r="L891" s="12"/>
      <c r="M891" s="2">
        <v>2010</v>
      </c>
      <c r="N891" s="2" t="str">
        <f t="shared" si="863"/>
        <v>-/-/-/-</v>
      </c>
      <c r="O891" s="2" t="s">
        <v>686</v>
      </c>
      <c r="P891" s="2" t="s">
        <v>688</v>
      </c>
      <c r="S891" s="6">
        <f t="shared" si="856"/>
        <v>0</v>
      </c>
      <c r="T891" s="7">
        <f t="shared" si="857"/>
        <v>0</v>
      </c>
      <c r="U891" t="s">
        <v>243</v>
      </c>
      <c r="AA891" t="s">
        <v>243</v>
      </c>
      <c r="AD891" s="5"/>
      <c r="AI891">
        <f>VLOOKUP(C891,Koordinaten!$A:$C,2,FALSE)</f>
        <v>12.4853384</v>
      </c>
      <c r="AJ891">
        <f>VLOOKUP(C891,Koordinaten!$A:$C,3,FALSE)</f>
        <v>41.894801999999999</v>
      </c>
      <c r="AK891">
        <f>IF(ISBLANK($D891),VLOOKUP(C891,Koordinaten!$A:$C,2,FALSE),VLOOKUP($D891,Koordinaten!$F:$H,2,FALSE))</f>
        <v>13.1415872</v>
      </c>
      <c r="AL891">
        <f>IF(ISBLANK($D891),VLOOKUP(C891,Koordinaten!$A:$C,3,FALSE),VLOOKUP($D891,Koordinaten!$F:$H,3,FALSE))</f>
        <v>43.345838800000003</v>
      </c>
      <c r="AM891" t="str">
        <f t="shared" si="858"/>
        <v>41,894802;12,4853384</v>
      </c>
      <c r="AN891" t="str">
        <f t="shared" si="859"/>
        <v>43,3458388;13,1415872</v>
      </c>
      <c r="AO891">
        <f t="shared" si="862"/>
        <v>9999</v>
      </c>
    </row>
    <row r="892" spans="1:43" ht="14" x14ac:dyDescent="0.15">
      <c r="A892" s="5" t="s">
        <v>30</v>
      </c>
      <c r="B892" s="2">
        <v>2005</v>
      </c>
      <c r="C892" s="2" t="s">
        <v>22</v>
      </c>
      <c r="D892" s="2" t="s">
        <v>1272</v>
      </c>
      <c r="E892" s="2">
        <v>3</v>
      </c>
      <c r="F892" s="2"/>
      <c r="G892" s="73" t="s">
        <v>692</v>
      </c>
      <c r="H892" s="3" t="s">
        <v>693</v>
      </c>
      <c r="J892" s="2" t="str">
        <f t="shared" si="860"/>
        <v>-/-/-/-/-</v>
      </c>
      <c r="K892" s="2" t="str">
        <f t="shared" si="861"/>
        <v>-/-/-/-/-</v>
      </c>
      <c r="L892" s="12"/>
      <c r="M892" s="2">
        <v>2010</v>
      </c>
      <c r="N892" s="2" t="str">
        <f t="shared" si="863"/>
        <v>-/-/90/-</v>
      </c>
      <c r="O892" s="2" t="s">
        <v>692</v>
      </c>
      <c r="P892" s="2" t="s">
        <v>688</v>
      </c>
      <c r="S892" s="6">
        <f t="shared" si="856"/>
        <v>0</v>
      </c>
      <c r="T892" s="7">
        <f t="shared" si="857"/>
        <v>0</v>
      </c>
      <c r="U892" t="s">
        <v>243</v>
      </c>
      <c r="AA892">
        <v>90</v>
      </c>
      <c r="AD892" s="5"/>
      <c r="AI892">
        <f>VLOOKUP(C892,Koordinaten!$A:$C,2,FALSE)</f>
        <v>12.4853384</v>
      </c>
      <c r="AJ892">
        <f>VLOOKUP(C892,Koordinaten!$A:$C,3,FALSE)</f>
        <v>41.894801999999999</v>
      </c>
      <c r="AK892">
        <f>IF(ISBLANK($D892),VLOOKUP(C892,Koordinaten!$A:$C,2,FALSE),VLOOKUP($D892,Koordinaten!$F:$H,2,FALSE))</f>
        <v>13.1415872</v>
      </c>
      <c r="AL892">
        <f>IF(ISBLANK($D892),VLOOKUP(C892,Koordinaten!$A:$C,3,FALSE),VLOOKUP($D892,Koordinaten!$F:$H,3,FALSE))</f>
        <v>43.345838800000003</v>
      </c>
      <c r="AM892" t="str">
        <f t="shared" si="858"/>
        <v>41,894802;12,4853384</v>
      </c>
      <c r="AN892" t="str">
        <f t="shared" si="859"/>
        <v>43,3458388;13,1415872</v>
      </c>
      <c r="AO892">
        <f t="shared" si="862"/>
        <v>9999</v>
      </c>
    </row>
    <row r="893" spans="1:43" ht="14" x14ac:dyDescent="0.15">
      <c r="A893" s="5" t="s">
        <v>30</v>
      </c>
      <c r="B893" s="2">
        <v>2008</v>
      </c>
      <c r="C893" s="2" t="s">
        <v>22</v>
      </c>
      <c r="D893" s="2" t="s">
        <v>1272</v>
      </c>
      <c r="E893" s="2">
        <v>6</v>
      </c>
      <c r="F893" s="2"/>
      <c r="G893" s="73" t="s">
        <v>692</v>
      </c>
      <c r="H893" s="3" t="s">
        <v>694</v>
      </c>
      <c r="I893" s="3" t="s">
        <v>695</v>
      </c>
      <c r="J893" s="2" t="str">
        <f t="shared" si="860"/>
        <v>-/-/-/-/-</v>
      </c>
      <c r="K893" s="2" t="str">
        <f t="shared" si="861"/>
        <v>-/-/-/-/-</v>
      </c>
      <c r="L893" s="12"/>
      <c r="M893" s="2">
        <v>2010</v>
      </c>
      <c r="N893" s="2" t="str">
        <f t="shared" si="863"/>
        <v>-/-/-/-</v>
      </c>
      <c r="O893" s="2" t="s">
        <v>692</v>
      </c>
      <c r="P893" s="2" t="s">
        <v>688</v>
      </c>
      <c r="S893" s="6">
        <f t="shared" si="856"/>
        <v>0</v>
      </c>
      <c r="T893" s="7">
        <f t="shared" si="857"/>
        <v>0</v>
      </c>
      <c r="U893" t="s">
        <v>243</v>
      </c>
      <c r="AA893" t="s">
        <v>243</v>
      </c>
      <c r="AD893" s="5"/>
      <c r="AI893">
        <f>VLOOKUP(C893,Koordinaten!$A:$C,2,FALSE)</f>
        <v>12.4853384</v>
      </c>
      <c r="AJ893">
        <f>VLOOKUP(C893,Koordinaten!$A:$C,3,FALSE)</f>
        <v>41.894801999999999</v>
      </c>
      <c r="AK893">
        <f>IF(ISBLANK($D893),VLOOKUP(C893,Koordinaten!$A:$C,2,FALSE),VLOOKUP($D893,Koordinaten!$F:$H,2,FALSE))</f>
        <v>13.1415872</v>
      </c>
      <c r="AL893">
        <f>IF(ISBLANK($D893),VLOOKUP(C893,Koordinaten!$A:$C,3,FALSE),VLOOKUP($D893,Koordinaten!$F:$H,3,FALSE))</f>
        <v>43.345838800000003</v>
      </c>
      <c r="AM893" t="str">
        <f t="shared" si="858"/>
        <v>41,894802;12,4853384</v>
      </c>
      <c r="AN893" t="str">
        <f t="shared" si="859"/>
        <v>43,3458388;13,1415872</v>
      </c>
      <c r="AO893">
        <f t="shared" si="862"/>
        <v>9999</v>
      </c>
    </row>
    <row r="894" spans="1:43" ht="14" x14ac:dyDescent="0.15">
      <c r="A894" s="5" t="s">
        <v>42</v>
      </c>
      <c r="B894" s="2">
        <v>2006</v>
      </c>
      <c r="C894" s="2" t="s">
        <v>22</v>
      </c>
      <c r="D894" s="2" t="s">
        <v>1272</v>
      </c>
      <c r="E894" s="2">
        <v>2</v>
      </c>
      <c r="F894" s="2"/>
      <c r="G894" s="73" t="s">
        <v>696</v>
      </c>
      <c r="H894" s="3" t="s">
        <v>697</v>
      </c>
      <c r="J894" s="2" t="str">
        <f t="shared" si="860"/>
        <v>2012/-/2013/-/-</v>
      </c>
      <c r="K894" s="2" t="str">
        <f t="shared" si="861"/>
        <v>2018/-/2018/-/-</v>
      </c>
      <c r="L894" s="12"/>
      <c r="M894" s="2">
        <v>2010</v>
      </c>
      <c r="N894" s="2" t="str">
        <f t="shared" si="863"/>
        <v>88/-/88/-</v>
      </c>
      <c r="O894" s="2" t="s">
        <v>696</v>
      </c>
      <c r="P894" s="2" t="s">
        <v>688</v>
      </c>
      <c r="S894" s="6">
        <f t="shared" si="856"/>
        <v>0</v>
      </c>
      <c r="T894" s="7">
        <f t="shared" si="857"/>
        <v>0</v>
      </c>
      <c r="U894">
        <v>88</v>
      </c>
      <c r="V894">
        <v>2012</v>
      </c>
      <c r="W894">
        <v>2018</v>
      </c>
      <c r="AA894">
        <v>88</v>
      </c>
      <c r="AB894">
        <v>2013</v>
      </c>
      <c r="AC894">
        <v>2018</v>
      </c>
      <c r="AD894" s="5"/>
      <c r="AI894">
        <f>VLOOKUP(C894,Koordinaten!$A:$C,2,FALSE)</f>
        <v>12.4853384</v>
      </c>
      <c r="AJ894">
        <f>VLOOKUP(C894,Koordinaten!$A:$C,3,FALSE)</f>
        <v>41.894801999999999</v>
      </c>
      <c r="AK894">
        <f>IF(ISBLANK($D894),VLOOKUP(C894,Koordinaten!$A:$C,2,FALSE),VLOOKUP($D894,Koordinaten!$F:$H,2,FALSE))</f>
        <v>13.1415872</v>
      </c>
      <c r="AL894">
        <f>IF(ISBLANK($D894),VLOOKUP(C894,Koordinaten!$A:$C,3,FALSE),VLOOKUP($D894,Koordinaten!$F:$H,3,FALSE))</f>
        <v>43.345838800000003</v>
      </c>
      <c r="AM894" t="str">
        <f t="shared" si="858"/>
        <v>41,894802;12,4853384</v>
      </c>
      <c r="AN894" t="str">
        <f t="shared" si="859"/>
        <v>43,3458388;13,1415872</v>
      </c>
      <c r="AO894">
        <f t="shared" si="862"/>
        <v>2018</v>
      </c>
    </row>
    <row r="895" spans="1:43" ht="14" x14ac:dyDescent="0.15">
      <c r="A895" s="5" t="s">
        <v>42</v>
      </c>
      <c r="B895" s="2">
        <v>2006</v>
      </c>
      <c r="C895" s="2" t="s">
        <v>22</v>
      </c>
      <c r="D895" s="2" t="s">
        <v>1272</v>
      </c>
      <c r="E895" s="2">
        <v>1</v>
      </c>
      <c r="F895" s="2"/>
      <c r="G895" s="73" t="s">
        <v>696</v>
      </c>
      <c r="H895" s="3" t="s">
        <v>698</v>
      </c>
      <c r="I895" s="3" t="s">
        <v>20</v>
      </c>
      <c r="J895" s="2" t="str">
        <f t="shared" si="860"/>
        <v>2012/-/2013/-/-</v>
      </c>
      <c r="K895" s="2" t="str">
        <f t="shared" si="861"/>
        <v>2021/-/2021/-/-</v>
      </c>
      <c r="L895" s="12"/>
      <c r="M895" s="2">
        <v>2010</v>
      </c>
      <c r="N895" s="2" t="str">
        <f t="shared" si="863"/>
        <v>90/-/90/GR3</v>
      </c>
      <c r="O895" s="2" t="s">
        <v>696</v>
      </c>
      <c r="P895" s="2" t="s">
        <v>688</v>
      </c>
      <c r="S895" s="6">
        <f t="shared" si="856"/>
        <v>0</v>
      </c>
      <c r="T895" s="7">
        <f t="shared" si="857"/>
        <v>0</v>
      </c>
      <c r="U895">
        <v>90</v>
      </c>
      <c r="V895">
        <v>2012</v>
      </c>
      <c r="W895">
        <v>2021</v>
      </c>
      <c r="AA895">
        <v>90</v>
      </c>
      <c r="AB895">
        <v>2013</v>
      </c>
      <c r="AC895">
        <v>2021</v>
      </c>
      <c r="AD895" s="5" t="s">
        <v>277</v>
      </c>
      <c r="AI895">
        <f>VLOOKUP(C895,Koordinaten!$A:$C,2,FALSE)</f>
        <v>12.4853384</v>
      </c>
      <c r="AJ895">
        <f>VLOOKUP(C895,Koordinaten!$A:$C,3,FALSE)</f>
        <v>41.894801999999999</v>
      </c>
      <c r="AK895">
        <f>IF(ISBLANK($D895),VLOOKUP(C895,Koordinaten!$A:$C,2,FALSE),VLOOKUP($D895,Koordinaten!$F:$H,2,FALSE))</f>
        <v>13.1415872</v>
      </c>
      <c r="AL895">
        <f>IF(ISBLANK($D895),VLOOKUP(C895,Koordinaten!$A:$C,3,FALSE),VLOOKUP($D895,Koordinaten!$F:$H,3,FALSE))</f>
        <v>43.345838800000003</v>
      </c>
      <c r="AM895" t="str">
        <f t="shared" si="858"/>
        <v>41,894802;12,4853384</v>
      </c>
      <c r="AN895" t="str">
        <f t="shared" si="859"/>
        <v>43,3458388;13,1415872</v>
      </c>
      <c r="AO895">
        <f t="shared" si="862"/>
        <v>2021</v>
      </c>
    </row>
    <row r="896" spans="1:43" ht="14" x14ac:dyDescent="0.15">
      <c r="A896" s="5" t="s">
        <v>42</v>
      </c>
      <c r="B896" s="2">
        <v>2004</v>
      </c>
      <c r="C896" s="2" t="s">
        <v>22</v>
      </c>
      <c r="D896" s="2" t="s">
        <v>1272</v>
      </c>
      <c r="E896" s="2">
        <v>3</v>
      </c>
      <c r="F896" s="2"/>
      <c r="G896" s="73" t="s">
        <v>696</v>
      </c>
      <c r="H896" s="3" t="s">
        <v>699</v>
      </c>
      <c r="J896" s="2" t="str">
        <f t="shared" si="860"/>
        <v>-/-/-/-/-</v>
      </c>
      <c r="K896" s="2" t="str">
        <f t="shared" si="861"/>
        <v>-/-/-/-/-</v>
      </c>
      <c r="L896" s="12"/>
      <c r="M896" s="2">
        <v>2010</v>
      </c>
      <c r="N896" s="2" t="str">
        <f t="shared" si="863"/>
        <v>-/-/-/-</v>
      </c>
      <c r="O896" s="2" t="s">
        <v>696</v>
      </c>
      <c r="P896" s="2" t="s">
        <v>688</v>
      </c>
      <c r="S896" s="6">
        <f t="shared" si="856"/>
        <v>0</v>
      </c>
      <c r="T896" s="7">
        <f t="shared" si="857"/>
        <v>0</v>
      </c>
      <c r="U896" t="s">
        <v>243</v>
      </c>
      <c r="AA896" t="s">
        <v>243</v>
      </c>
      <c r="AD896" s="5"/>
      <c r="AI896">
        <f>VLOOKUP(C896,Koordinaten!$A:$C,2,FALSE)</f>
        <v>12.4853384</v>
      </c>
      <c r="AJ896">
        <f>VLOOKUP(C896,Koordinaten!$A:$C,3,FALSE)</f>
        <v>41.894801999999999</v>
      </c>
      <c r="AK896">
        <f>IF(ISBLANK($D896),VLOOKUP(C896,Koordinaten!$A:$C,2,FALSE),VLOOKUP($D896,Koordinaten!$F:$H,2,FALSE))</f>
        <v>13.1415872</v>
      </c>
      <c r="AL896">
        <f>IF(ISBLANK($D896),VLOOKUP(C896,Koordinaten!$A:$C,3,FALSE),VLOOKUP($D896,Koordinaten!$F:$H,3,FALSE))</f>
        <v>43.345838800000003</v>
      </c>
      <c r="AM896" t="str">
        <f t="shared" si="858"/>
        <v>41,894802;12,4853384</v>
      </c>
      <c r="AN896" t="str">
        <f t="shared" si="859"/>
        <v>43,3458388;13,1415872</v>
      </c>
      <c r="AO896">
        <f t="shared" si="862"/>
        <v>9999</v>
      </c>
    </row>
    <row r="897" spans="1:41" ht="14" x14ac:dyDescent="0.15">
      <c r="A897" s="5" t="s">
        <v>30</v>
      </c>
      <c r="B897" s="2">
        <v>2007</v>
      </c>
      <c r="C897" s="2" t="s">
        <v>22</v>
      </c>
      <c r="D897" s="2" t="s">
        <v>1272</v>
      </c>
      <c r="E897" s="2">
        <v>3</v>
      </c>
      <c r="F897" s="2"/>
      <c r="G897" s="73" t="s">
        <v>696</v>
      </c>
      <c r="H897" s="3" t="s">
        <v>700</v>
      </c>
      <c r="J897" s="2" t="str">
        <f t="shared" si="860"/>
        <v>-/-/-/-/-</v>
      </c>
      <c r="K897" s="2" t="str">
        <f t="shared" si="861"/>
        <v>-/-/-/-/-</v>
      </c>
      <c r="L897" s="12"/>
      <c r="M897" s="2">
        <v>2010</v>
      </c>
      <c r="N897" s="2" t="str">
        <f t="shared" si="863"/>
        <v>-/-/-/-</v>
      </c>
      <c r="O897" s="2" t="s">
        <v>696</v>
      </c>
      <c r="P897" s="2" t="s">
        <v>688</v>
      </c>
      <c r="S897" s="6">
        <f t="shared" si="856"/>
        <v>0</v>
      </c>
      <c r="T897" s="7">
        <f t="shared" si="857"/>
        <v>0</v>
      </c>
      <c r="U897" t="s">
        <v>243</v>
      </c>
      <c r="AA897" t="s">
        <v>243</v>
      </c>
      <c r="AD897" s="5"/>
      <c r="AI897">
        <f>VLOOKUP(C897,Koordinaten!$A:$C,2,FALSE)</f>
        <v>12.4853384</v>
      </c>
      <c r="AJ897">
        <f>VLOOKUP(C897,Koordinaten!$A:$C,3,FALSE)</f>
        <v>41.894801999999999</v>
      </c>
      <c r="AK897">
        <f>IF(ISBLANK($D897),VLOOKUP(C897,Koordinaten!$A:$C,2,FALSE),VLOOKUP($D897,Koordinaten!$F:$H,2,FALSE))</f>
        <v>13.1415872</v>
      </c>
      <c r="AL897">
        <f>IF(ISBLANK($D897),VLOOKUP(C897,Koordinaten!$A:$C,3,FALSE),VLOOKUP($D897,Koordinaten!$F:$H,3,FALSE))</f>
        <v>43.345838800000003</v>
      </c>
      <c r="AM897" t="str">
        <f t="shared" si="858"/>
        <v>41,894802;12,4853384</v>
      </c>
      <c r="AN897" t="str">
        <f t="shared" si="859"/>
        <v>43,3458388;13,1415872</v>
      </c>
      <c r="AO897">
        <f t="shared" si="862"/>
        <v>9999</v>
      </c>
    </row>
    <row r="898" spans="1:41" ht="14" x14ac:dyDescent="0.15">
      <c r="A898" s="5" t="s">
        <v>30</v>
      </c>
      <c r="B898" s="2">
        <v>2006</v>
      </c>
      <c r="C898" s="2" t="s">
        <v>22</v>
      </c>
      <c r="D898" s="2" t="s">
        <v>1272</v>
      </c>
      <c r="E898" s="2">
        <v>3</v>
      </c>
      <c r="F898" s="2"/>
      <c r="G898" s="73" t="s">
        <v>696</v>
      </c>
      <c r="H898" s="3" t="s">
        <v>701</v>
      </c>
      <c r="I898" s="3" t="s">
        <v>695</v>
      </c>
      <c r="J898" s="2" t="str">
        <f t="shared" si="860"/>
        <v>2010/-/2013/-/-</v>
      </c>
      <c r="K898" s="2" t="str">
        <f t="shared" si="861"/>
        <v>2016/-/2016/-/-</v>
      </c>
      <c r="L898" s="12"/>
      <c r="M898" s="2">
        <v>2010</v>
      </c>
      <c r="N898" s="2" t="str">
        <f t="shared" si="863"/>
        <v>90/-/90/-</v>
      </c>
      <c r="O898" s="2" t="s">
        <v>696</v>
      </c>
      <c r="P898" s="2" t="s">
        <v>688</v>
      </c>
      <c r="S898" s="6">
        <f t="shared" ref="S898:S947" si="864">L898*E898</f>
        <v>0</v>
      </c>
      <c r="T898" s="7">
        <f t="shared" ref="T898:T961" si="865">F898*L898</f>
        <v>0</v>
      </c>
      <c r="U898">
        <v>90</v>
      </c>
      <c r="V898">
        <v>2010</v>
      </c>
      <c r="W898">
        <v>2016</v>
      </c>
      <c r="AA898">
        <v>90</v>
      </c>
      <c r="AB898">
        <v>2013</v>
      </c>
      <c r="AC898">
        <v>2016</v>
      </c>
      <c r="AD898" s="5"/>
      <c r="AI898">
        <f>VLOOKUP(C898,Koordinaten!$A:$C,2,FALSE)</f>
        <v>12.4853384</v>
      </c>
      <c r="AJ898">
        <f>VLOOKUP(C898,Koordinaten!$A:$C,3,FALSE)</f>
        <v>41.894801999999999</v>
      </c>
      <c r="AK898">
        <f>IF(ISBLANK($D898),VLOOKUP(C898,Koordinaten!$A:$C,2,FALSE),VLOOKUP($D898,Koordinaten!$F:$H,2,FALSE))</f>
        <v>13.1415872</v>
      </c>
      <c r="AL898">
        <f>IF(ISBLANK($D898),VLOOKUP(C898,Koordinaten!$A:$C,3,FALSE),VLOOKUP($D898,Koordinaten!$F:$H,3,FALSE))</f>
        <v>43.345838800000003</v>
      </c>
      <c r="AM898" t="str">
        <f t="shared" si="858"/>
        <v>41,894802;12,4853384</v>
      </c>
      <c r="AN898" t="str">
        <f t="shared" si="859"/>
        <v>43,3458388;13,1415872</v>
      </c>
      <c r="AO898">
        <f t="shared" si="862"/>
        <v>2016</v>
      </c>
    </row>
    <row r="899" spans="1:41" x14ac:dyDescent="0.15">
      <c r="A899" t="s">
        <v>42</v>
      </c>
      <c r="B899" s="3">
        <v>2006</v>
      </c>
      <c r="C899" s="3" t="s">
        <v>22</v>
      </c>
      <c r="D899" s="2" t="s">
        <v>1272</v>
      </c>
      <c r="E899" s="3">
        <v>1</v>
      </c>
      <c r="G899" s="73" t="s">
        <v>702</v>
      </c>
      <c r="H899" s="3" t="s">
        <v>703</v>
      </c>
      <c r="J899" s="2" t="str">
        <f t="shared" si="860"/>
        <v>-/-/-/-/-</v>
      </c>
      <c r="K899" s="2" t="str">
        <f t="shared" si="861"/>
        <v>-/-/-/-/-</v>
      </c>
      <c r="M899" s="2">
        <v>2010</v>
      </c>
      <c r="N899" s="2" t="str">
        <f t="shared" si="863"/>
        <v>-/-/-/-</v>
      </c>
      <c r="O899" s="2" t="s">
        <v>702</v>
      </c>
      <c r="P899" s="2" t="s">
        <v>688</v>
      </c>
      <c r="S899" s="6">
        <f t="shared" si="864"/>
        <v>0</v>
      </c>
      <c r="T899" s="7">
        <f t="shared" si="865"/>
        <v>0</v>
      </c>
      <c r="U899" t="s">
        <v>243</v>
      </c>
      <c r="AA899" t="s">
        <v>243</v>
      </c>
      <c r="AD899"/>
      <c r="AI899">
        <f>VLOOKUP(C899,Koordinaten!$A:$C,2,FALSE)</f>
        <v>12.4853384</v>
      </c>
      <c r="AJ899">
        <f>VLOOKUP(C899,Koordinaten!$A:$C,3,FALSE)</f>
        <v>41.894801999999999</v>
      </c>
      <c r="AK899">
        <f>IF(ISBLANK($D899),VLOOKUP(C899,Koordinaten!$A:$C,2,FALSE),VLOOKUP($D899,Koordinaten!$F:$H,2,FALSE))</f>
        <v>13.1415872</v>
      </c>
      <c r="AL899">
        <f>IF(ISBLANK($D899),VLOOKUP(C899,Koordinaten!$A:$C,3,FALSE),VLOOKUP($D899,Koordinaten!$F:$H,3,FALSE))</f>
        <v>43.345838800000003</v>
      </c>
      <c r="AM899" t="str">
        <f t="shared" si="858"/>
        <v>41,894802;12,4853384</v>
      </c>
      <c r="AN899" t="str">
        <f t="shared" si="859"/>
        <v>43,3458388;13,1415872</v>
      </c>
      <c r="AO899">
        <f t="shared" si="862"/>
        <v>9999</v>
      </c>
    </row>
    <row r="900" spans="1:41" x14ac:dyDescent="0.15">
      <c r="A900" t="s">
        <v>42</v>
      </c>
      <c r="B900" s="3">
        <v>2005</v>
      </c>
      <c r="C900" s="3" t="s">
        <v>22</v>
      </c>
      <c r="D900" s="2" t="s">
        <v>1272</v>
      </c>
      <c r="E900" s="3">
        <v>2</v>
      </c>
      <c r="G900" s="73" t="s">
        <v>702</v>
      </c>
      <c r="H900" s="3" t="s">
        <v>704</v>
      </c>
      <c r="J900" s="2" t="str">
        <f t="shared" si="860"/>
        <v>2010/-/-/-/-</v>
      </c>
      <c r="K900" s="2" t="str">
        <f t="shared" si="861"/>
        <v>2017/-/-/-/-</v>
      </c>
      <c r="M900" s="2">
        <v>2010</v>
      </c>
      <c r="N900" s="2" t="str">
        <f t="shared" si="863"/>
        <v>91/-/89/-</v>
      </c>
      <c r="O900" s="2" t="s">
        <v>702</v>
      </c>
      <c r="P900" s="2" t="s">
        <v>688</v>
      </c>
      <c r="S900" s="6">
        <f t="shared" si="864"/>
        <v>0</v>
      </c>
      <c r="T900" s="7">
        <f t="shared" si="865"/>
        <v>0</v>
      </c>
      <c r="U900">
        <v>91</v>
      </c>
      <c r="V900">
        <v>2010</v>
      </c>
      <c r="W900">
        <v>2017</v>
      </c>
      <c r="AA900">
        <v>89</v>
      </c>
      <c r="AD900"/>
      <c r="AI900">
        <f>VLOOKUP(C900,Koordinaten!$A:$C,2,FALSE)</f>
        <v>12.4853384</v>
      </c>
      <c r="AJ900">
        <f>VLOOKUP(C900,Koordinaten!$A:$C,3,FALSE)</f>
        <v>41.894801999999999</v>
      </c>
      <c r="AK900">
        <f>IF(ISBLANK($D900),VLOOKUP(C900,Koordinaten!$A:$C,2,FALSE),VLOOKUP($D900,Koordinaten!$F:$H,2,FALSE))</f>
        <v>13.1415872</v>
      </c>
      <c r="AL900">
        <f>IF(ISBLANK($D900),VLOOKUP(C900,Koordinaten!$A:$C,3,FALSE),VLOOKUP($D900,Koordinaten!$F:$H,3,FALSE))</f>
        <v>43.345838800000003</v>
      </c>
      <c r="AM900" t="str">
        <f t="shared" si="858"/>
        <v>41,894802;12,4853384</v>
      </c>
      <c r="AN900" t="str">
        <f t="shared" si="859"/>
        <v>43,3458388;13,1415872</v>
      </c>
      <c r="AO900">
        <f t="shared" si="862"/>
        <v>2017</v>
      </c>
    </row>
    <row r="901" spans="1:41" x14ac:dyDescent="0.15">
      <c r="A901" t="s">
        <v>42</v>
      </c>
      <c r="B901" s="3">
        <v>2005</v>
      </c>
      <c r="C901" s="3" t="s">
        <v>22</v>
      </c>
      <c r="D901" s="2" t="s">
        <v>1272</v>
      </c>
      <c r="E901" s="3">
        <v>2</v>
      </c>
      <c r="G901" s="73" t="s">
        <v>702</v>
      </c>
      <c r="H901" s="3" t="s">
        <v>705</v>
      </c>
      <c r="I901" s="3" t="s">
        <v>357</v>
      </c>
      <c r="J901" s="2" t="str">
        <f t="shared" si="860"/>
        <v>2009/-/2013/-/-</v>
      </c>
      <c r="K901" s="2" t="str">
        <f t="shared" si="861"/>
        <v>2013/-/2013/-/-</v>
      </c>
      <c r="M901" s="2">
        <v>2010</v>
      </c>
      <c r="N901" s="2" t="str">
        <f t="shared" si="863"/>
        <v>89/-/89/-</v>
      </c>
      <c r="O901" s="2" t="s">
        <v>702</v>
      </c>
      <c r="P901" s="2" t="s">
        <v>688</v>
      </c>
      <c r="S901" s="6">
        <f t="shared" si="864"/>
        <v>0</v>
      </c>
      <c r="T901" s="7">
        <f t="shared" si="865"/>
        <v>0</v>
      </c>
      <c r="U901">
        <v>89</v>
      </c>
      <c r="V901">
        <v>2009</v>
      </c>
      <c r="W901">
        <v>2013</v>
      </c>
      <c r="AA901">
        <v>89</v>
      </c>
      <c r="AB901">
        <v>2013</v>
      </c>
      <c r="AC901">
        <v>2013</v>
      </c>
      <c r="AD901"/>
      <c r="AI901">
        <f>VLOOKUP(C901,Koordinaten!$A:$C,2,FALSE)</f>
        <v>12.4853384</v>
      </c>
      <c r="AJ901">
        <f>VLOOKUP(C901,Koordinaten!$A:$C,3,FALSE)</f>
        <v>41.894801999999999</v>
      </c>
      <c r="AK901">
        <f>IF(ISBLANK($D901),VLOOKUP(C901,Koordinaten!$A:$C,2,FALSE),VLOOKUP($D901,Koordinaten!$F:$H,2,FALSE))</f>
        <v>13.1415872</v>
      </c>
      <c r="AL901">
        <f>IF(ISBLANK($D901),VLOOKUP(C901,Koordinaten!$A:$C,3,FALSE),VLOOKUP($D901,Koordinaten!$F:$H,3,FALSE))</f>
        <v>43.345838800000003</v>
      </c>
      <c r="AM901" t="str">
        <f t="shared" si="858"/>
        <v>41,894802;12,4853384</v>
      </c>
      <c r="AN901" t="str">
        <f t="shared" si="859"/>
        <v>43,3458388;13,1415872</v>
      </c>
      <c r="AO901">
        <f t="shared" si="862"/>
        <v>2013</v>
      </c>
    </row>
    <row r="902" spans="1:41" x14ac:dyDescent="0.15">
      <c r="A902" s="2" t="s">
        <v>42</v>
      </c>
      <c r="B902" s="2">
        <v>2007</v>
      </c>
      <c r="C902" s="2" t="s">
        <v>22</v>
      </c>
      <c r="D902" s="2" t="s">
        <v>1258</v>
      </c>
      <c r="E902" s="2">
        <v>1</v>
      </c>
      <c r="F902" s="2"/>
      <c r="G902" s="73" t="s">
        <v>112</v>
      </c>
      <c r="H902" s="3" t="s">
        <v>706</v>
      </c>
      <c r="I902" s="3" t="s">
        <v>20</v>
      </c>
      <c r="J902" s="2" t="str">
        <f t="shared" si="860"/>
        <v>-/-/-/2015/-</v>
      </c>
      <c r="K902" s="2" t="str">
        <f t="shared" si="861"/>
        <v>-/-/-/2020/-</v>
      </c>
      <c r="L902" s="12"/>
      <c r="M902" s="2">
        <v>2010</v>
      </c>
      <c r="N902" s="2" t="str">
        <f t="shared" si="863"/>
        <v>-/-/-/CT</v>
      </c>
      <c r="O902" s="2" t="s">
        <v>112</v>
      </c>
      <c r="P902" s="2" t="s">
        <v>707</v>
      </c>
      <c r="S902" s="6">
        <f t="shared" si="864"/>
        <v>0</v>
      </c>
      <c r="T902" s="7">
        <f t="shared" si="865"/>
        <v>0</v>
      </c>
      <c r="U902" s="3" t="s">
        <v>243</v>
      </c>
      <c r="X902" t="s">
        <v>243</v>
      </c>
      <c r="AA902" t="s">
        <v>243</v>
      </c>
      <c r="AD902" s="2" t="s">
        <v>1209</v>
      </c>
      <c r="AE902">
        <v>2015</v>
      </c>
      <c r="AF902">
        <v>2020</v>
      </c>
      <c r="AI902">
        <f>VLOOKUP(C902,Koordinaten!$A:$C,2,FALSE)</f>
        <v>12.4853384</v>
      </c>
      <c r="AJ902">
        <f>VLOOKUP(C902,Koordinaten!$A:$C,3,FALSE)</f>
        <v>41.894801999999999</v>
      </c>
      <c r="AK902">
        <f>IF(ISBLANK($D902),VLOOKUP(C902,Koordinaten!$A:$C,2,FALSE),VLOOKUP($D902,Koordinaten!$F:$H,2,FALSE))</f>
        <v>11.354780099999999</v>
      </c>
      <c r="AL902">
        <f>IF(ISBLANK($D902),VLOOKUP(C902,Koordinaten!$A:$C,3,FALSE),VLOOKUP($D902,Koordinaten!$F:$H,3,FALSE))</f>
        <v>46.498112499999998</v>
      </c>
      <c r="AM902" t="str">
        <f t="shared" ref="AM902:AM965" si="866">CONCATENATE(AJ902,";",AI902)</f>
        <v>41,894802;12,4853384</v>
      </c>
      <c r="AN902" t="str">
        <f t="shared" ref="AN902:AN965" si="867">CONCATENATE(AL902,";",AK902)</f>
        <v>46,4981125;11,3547801</v>
      </c>
      <c r="AO902">
        <f t="shared" si="862"/>
        <v>2020</v>
      </c>
    </row>
    <row r="903" spans="1:41" ht="14" x14ac:dyDescent="0.15">
      <c r="A903" s="5" t="s">
        <v>42</v>
      </c>
      <c r="B903" s="2"/>
      <c r="C903" s="2" t="s">
        <v>22</v>
      </c>
      <c r="D903" s="2" t="s">
        <v>1258</v>
      </c>
      <c r="E903" s="2">
        <v>2</v>
      </c>
      <c r="F903" s="2"/>
      <c r="G903" s="73" t="s">
        <v>112</v>
      </c>
      <c r="H903" s="3" t="s">
        <v>113</v>
      </c>
      <c r="J903" s="2" t="str">
        <f t="shared" si="860"/>
        <v>-/-/-/-/-</v>
      </c>
      <c r="K903" s="2" t="str">
        <f t="shared" si="861"/>
        <v>-/-/-/-/-</v>
      </c>
      <c r="L903" s="12"/>
      <c r="M903" s="2">
        <v>2010</v>
      </c>
      <c r="N903" s="2" t="str">
        <f t="shared" si="863"/>
        <v>-/-/-/-</v>
      </c>
      <c r="O903" s="2" t="s">
        <v>112</v>
      </c>
      <c r="P903" s="2" t="s">
        <v>707</v>
      </c>
      <c r="S903" s="6">
        <f t="shared" si="864"/>
        <v>0</v>
      </c>
      <c r="T903" s="7">
        <f t="shared" si="865"/>
        <v>0</v>
      </c>
      <c r="U903" t="s">
        <v>243</v>
      </c>
      <c r="X903" t="s">
        <v>243</v>
      </c>
      <c r="AA903" t="s">
        <v>243</v>
      </c>
      <c r="AD903" s="5"/>
      <c r="AI903">
        <f>VLOOKUP(C903,Koordinaten!$A:$C,2,FALSE)</f>
        <v>12.4853384</v>
      </c>
      <c r="AJ903">
        <f>VLOOKUP(C903,Koordinaten!$A:$C,3,FALSE)</f>
        <v>41.894801999999999</v>
      </c>
      <c r="AK903">
        <f>IF(ISBLANK($D903),VLOOKUP(C903,Koordinaten!$A:$C,2,FALSE),VLOOKUP($D903,Koordinaten!$F:$H,2,FALSE))</f>
        <v>11.354780099999999</v>
      </c>
      <c r="AL903">
        <f>IF(ISBLANK($D903),VLOOKUP(C903,Koordinaten!$A:$C,3,FALSE),VLOOKUP($D903,Koordinaten!$F:$H,3,FALSE))</f>
        <v>46.498112499999998</v>
      </c>
      <c r="AM903" t="str">
        <f t="shared" si="866"/>
        <v>41,894802;12,4853384</v>
      </c>
      <c r="AN903" t="str">
        <f t="shared" si="867"/>
        <v>46,4981125;11,3547801</v>
      </c>
      <c r="AO903">
        <f t="shared" si="862"/>
        <v>9999</v>
      </c>
    </row>
    <row r="904" spans="1:41" ht="14" x14ac:dyDescent="0.15">
      <c r="A904" s="5" t="s">
        <v>30</v>
      </c>
      <c r="B904" s="2"/>
      <c r="C904" s="2" t="s">
        <v>22</v>
      </c>
      <c r="D904" s="2" t="s">
        <v>1258</v>
      </c>
      <c r="E904" s="2">
        <v>6</v>
      </c>
      <c r="F904" s="2"/>
      <c r="G904" s="73" t="s">
        <v>112</v>
      </c>
      <c r="H904" s="3" t="s">
        <v>41</v>
      </c>
      <c r="J904" s="2" t="str">
        <f t="shared" si="860"/>
        <v>-/-/-/-/-</v>
      </c>
      <c r="K904" s="2" t="str">
        <f t="shared" si="861"/>
        <v>-/-/-/-/-</v>
      </c>
      <c r="L904" s="12"/>
      <c r="M904" s="2">
        <v>2010</v>
      </c>
      <c r="N904" s="2" t="str">
        <f t="shared" si="863"/>
        <v>-/-/-/-</v>
      </c>
      <c r="O904" s="2" t="s">
        <v>112</v>
      </c>
      <c r="P904" s="2" t="s">
        <v>707</v>
      </c>
      <c r="S904" s="6">
        <f t="shared" si="864"/>
        <v>0</v>
      </c>
      <c r="T904" s="7">
        <f t="shared" si="865"/>
        <v>0</v>
      </c>
      <c r="U904" t="s">
        <v>243</v>
      </c>
      <c r="X904" t="s">
        <v>243</v>
      </c>
      <c r="AA904" t="s">
        <v>243</v>
      </c>
      <c r="AD904" s="5"/>
      <c r="AI904">
        <f>VLOOKUP(C904,Koordinaten!$A:$C,2,FALSE)</f>
        <v>12.4853384</v>
      </c>
      <c r="AJ904">
        <f>VLOOKUP(C904,Koordinaten!$A:$C,3,FALSE)</f>
        <v>41.894801999999999</v>
      </c>
      <c r="AK904">
        <f>IF(ISBLANK($D904),VLOOKUP(C904,Koordinaten!$A:$C,2,FALSE),VLOOKUP($D904,Koordinaten!$F:$H,2,FALSE))</f>
        <v>11.354780099999999</v>
      </c>
      <c r="AL904">
        <f>IF(ISBLANK($D904),VLOOKUP(C904,Koordinaten!$A:$C,3,FALSE),VLOOKUP($D904,Koordinaten!$F:$H,3,FALSE))</f>
        <v>46.498112499999998</v>
      </c>
      <c r="AM904" t="str">
        <f t="shared" si="866"/>
        <v>41,894802;12,4853384</v>
      </c>
      <c r="AN904" t="str">
        <f t="shared" si="867"/>
        <v>46,4981125;11,3547801</v>
      </c>
      <c r="AO904">
        <f t="shared" si="862"/>
        <v>9999</v>
      </c>
    </row>
    <row r="905" spans="1:41" ht="14" x14ac:dyDescent="0.15">
      <c r="A905" s="2" t="s">
        <v>30</v>
      </c>
      <c r="B905" s="22">
        <v>2009</v>
      </c>
      <c r="C905" s="2" t="s">
        <v>22</v>
      </c>
      <c r="D905" s="2" t="s">
        <v>1258</v>
      </c>
      <c r="E905" s="2">
        <v>0</v>
      </c>
      <c r="F905" s="2"/>
      <c r="G905" s="73" t="s">
        <v>112</v>
      </c>
      <c r="H905" s="3" t="s">
        <v>708</v>
      </c>
      <c r="I905" s="3" t="s">
        <v>338</v>
      </c>
      <c r="J905" s="2" t="str">
        <f t="shared" ref="J905:J968" si="868">CONCATENATE(IF(ISBLANK(V905),"-",V905),"/",IF(ISBLANK(Y905),"-",Y905),"/",IF(ISBLANK(AB905),"-",AB905),"/",IF(ISBLANK(AE905),"-",AE905),"/",IF(ISBLANK(AG905),"-",AG905))</f>
        <v>2011/2011/2013/-/-</v>
      </c>
      <c r="K905" s="2" t="str">
        <f t="shared" ref="K905:K968" si="869">CONCATENATE(IF(ISBLANK(W905),"-",W905),"/",IF(ISBLANK(Z905),"-",Z905),"/",IF(ISBLANK(AC905),"-",AC905),"/",IF(ISBLANK(AF905),"-",AF905),"/",IF(ISBLANK(AH905),"-",AH905))</f>
        <v>2014/2018/2014/-/-</v>
      </c>
      <c r="L905" s="12"/>
      <c r="M905" s="2">
        <v>2010</v>
      </c>
      <c r="N905" s="2" t="str">
        <f t="shared" si="863"/>
        <v>90/90/90/GR3</v>
      </c>
      <c r="O905" s="2" t="s">
        <v>112</v>
      </c>
      <c r="P905" s="2" t="s">
        <v>707</v>
      </c>
      <c r="R905" t="s">
        <v>1112</v>
      </c>
      <c r="S905" s="6">
        <f t="shared" si="864"/>
        <v>0</v>
      </c>
      <c r="T905" s="7">
        <f t="shared" si="865"/>
        <v>0</v>
      </c>
      <c r="U905">
        <v>90</v>
      </c>
      <c r="V905">
        <v>2011</v>
      </c>
      <c r="W905">
        <v>2014</v>
      </c>
      <c r="X905">
        <v>90</v>
      </c>
      <c r="Y905">
        <v>2011</v>
      </c>
      <c r="Z905">
        <v>2018</v>
      </c>
      <c r="AA905">
        <v>90</v>
      </c>
      <c r="AB905">
        <v>2013</v>
      </c>
      <c r="AC905">
        <v>2014</v>
      </c>
      <c r="AD905" s="5" t="s">
        <v>277</v>
      </c>
      <c r="AI905">
        <f>VLOOKUP(C905,Koordinaten!$A:$C,2,FALSE)</f>
        <v>12.4853384</v>
      </c>
      <c r="AJ905">
        <f>VLOOKUP(C905,Koordinaten!$A:$C,3,FALSE)</f>
        <v>41.894801999999999</v>
      </c>
      <c r="AK905">
        <f>IF(ISBLANK($D905),VLOOKUP(C905,Koordinaten!$A:$C,2,FALSE),VLOOKUP($D905,Koordinaten!$F:$H,2,FALSE))</f>
        <v>11.354780099999999</v>
      </c>
      <c r="AL905">
        <f>IF(ISBLANK($D905),VLOOKUP(C905,Koordinaten!$A:$C,3,FALSE),VLOOKUP($D905,Koordinaten!$F:$H,3,FALSE))</f>
        <v>46.498112499999998</v>
      </c>
      <c r="AM905" t="str">
        <f t="shared" si="866"/>
        <v>41,894802;12,4853384</v>
      </c>
      <c r="AN905" t="str">
        <f t="shared" si="867"/>
        <v>46,4981125;11,3547801</v>
      </c>
      <c r="AO905">
        <f t="shared" si="862"/>
        <v>2014</v>
      </c>
    </row>
    <row r="906" spans="1:41" ht="14" x14ac:dyDescent="0.15">
      <c r="A906" s="5" t="s">
        <v>30</v>
      </c>
      <c r="B906" s="2">
        <v>2009</v>
      </c>
      <c r="C906" s="2" t="s">
        <v>22</v>
      </c>
      <c r="D906" s="2" t="s">
        <v>1261</v>
      </c>
      <c r="E906" s="2">
        <v>4</v>
      </c>
      <c r="F906" s="2"/>
      <c r="G906" s="3" t="s">
        <v>300</v>
      </c>
      <c r="H906" s="3" t="s">
        <v>676</v>
      </c>
      <c r="J906" s="2" t="str">
        <f t="shared" si="868"/>
        <v>2011/-/2013/-/-</v>
      </c>
      <c r="K906" s="2" t="str">
        <f t="shared" si="869"/>
        <v>2014/-/2013/-/-</v>
      </c>
      <c r="L906" s="12"/>
      <c r="M906" s="2">
        <v>2010</v>
      </c>
      <c r="N906" s="2" t="str">
        <f t="shared" si="863"/>
        <v>89/-/87/-</v>
      </c>
      <c r="O906" s="2" t="s">
        <v>709</v>
      </c>
      <c r="P906" s="2" t="s">
        <v>681</v>
      </c>
      <c r="S906" s="6">
        <f t="shared" si="864"/>
        <v>0</v>
      </c>
      <c r="T906" s="7">
        <f t="shared" si="865"/>
        <v>0</v>
      </c>
      <c r="U906">
        <v>89</v>
      </c>
      <c r="V906">
        <v>2011</v>
      </c>
      <c r="W906">
        <v>2014</v>
      </c>
      <c r="AA906">
        <v>87</v>
      </c>
      <c r="AB906">
        <v>2013</v>
      </c>
      <c r="AC906">
        <v>2013</v>
      </c>
      <c r="AD906" s="5"/>
      <c r="AI906">
        <f>VLOOKUP(C906,Koordinaten!$A:$C,2,FALSE)</f>
        <v>12.4853384</v>
      </c>
      <c r="AJ906">
        <f>VLOOKUP(C906,Koordinaten!$A:$C,3,FALSE)</f>
        <v>41.894801999999999</v>
      </c>
      <c r="AK906">
        <f>IF(ISBLANK($D906),VLOOKUP(C906,Koordinaten!$A:$C,2,FALSE),VLOOKUP($D906,Koordinaten!$F:$H,2,FALSE))</f>
        <v>10.9924122</v>
      </c>
      <c r="AL906">
        <f>IF(ISBLANK($D906),VLOOKUP(C906,Koordinaten!$A:$C,3,FALSE),VLOOKUP($D906,Koordinaten!$F:$H,3,FALSE))</f>
        <v>45.438495799999998</v>
      </c>
      <c r="AM906" t="str">
        <f t="shared" si="866"/>
        <v>41,894802;12,4853384</v>
      </c>
      <c r="AN906" t="str">
        <f t="shared" si="867"/>
        <v>45,4384958;10,9924122</v>
      </c>
      <c r="AO906">
        <f t="shared" si="862"/>
        <v>2013</v>
      </c>
    </row>
    <row r="907" spans="1:41" ht="14" x14ac:dyDescent="0.15">
      <c r="A907" s="5" t="s">
        <v>42</v>
      </c>
      <c r="B907" s="2">
        <v>2006</v>
      </c>
      <c r="C907" s="2" t="s">
        <v>22</v>
      </c>
      <c r="D907" s="2" t="s">
        <v>1261</v>
      </c>
      <c r="E907" s="2">
        <v>2</v>
      </c>
      <c r="F907" s="2"/>
      <c r="G907" s="73"/>
      <c r="H907" s="3" t="s">
        <v>710</v>
      </c>
      <c r="J907" s="2" t="str">
        <f t="shared" si="868"/>
        <v>-/-/-/-/-</v>
      </c>
      <c r="K907" s="2" t="str">
        <f t="shared" si="869"/>
        <v>-/-/-/-/-</v>
      </c>
      <c r="L907" s="12"/>
      <c r="M907" s="2">
        <v>2010</v>
      </c>
      <c r="N907" s="2" t="str">
        <f t="shared" si="863"/>
        <v>-/-/-/-</v>
      </c>
      <c r="O907" s="2" t="s">
        <v>709</v>
      </c>
      <c r="P907" s="2" t="s">
        <v>681</v>
      </c>
      <c r="S907" s="6">
        <f t="shared" si="864"/>
        <v>0</v>
      </c>
      <c r="T907" s="7">
        <f t="shared" si="865"/>
        <v>0</v>
      </c>
      <c r="U907" t="s">
        <v>243</v>
      </c>
      <c r="AA907" t="s">
        <v>243</v>
      </c>
      <c r="AD907" s="5"/>
      <c r="AI907">
        <f>VLOOKUP(C907,Koordinaten!$A:$C,2,FALSE)</f>
        <v>12.4853384</v>
      </c>
      <c r="AJ907">
        <f>VLOOKUP(C907,Koordinaten!$A:$C,3,FALSE)</f>
        <v>41.894801999999999</v>
      </c>
      <c r="AK907">
        <f>IF(ISBLANK($D907),VLOOKUP(C907,Koordinaten!$A:$C,2,FALSE),VLOOKUP($D907,Koordinaten!$F:$H,2,FALSE))</f>
        <v>10.9924122</v>
      </c>
      <c r="AL907">
        <f>IF(ISBLANK($D907),VLOOKUP(C907,Koordinaten!$A:$C,3,FALSE),VLOOKUP($D907,Koordinaten!$F:$H,3,FALSE))</f>
        <v>45.438495799999998</v>
      </c>
      <c r="AM907" t="str">
        <f t="shared" si="866"/>
        <v>41,894802;12,4853384</v>
      </c>
      <c r="AN907" t="str">
        <f t="shared" si="867"/>
        <v>45,4384958;10,9924122</v>
      </c>
      <c r="AO907">
        <f t="shared" si="862"/>
        <v>9999</v>
      </c>
    </row>
    <row r="908" spans="1:41" ht="14" x14ac:dyDescent="0.15">
      <c r="A908" s="5" t="s">
        <v>30</v>
      </c>
      <c r="B908" s="2">
        <v>2009</v>
      </c>
      <c r="C908" s="2" t="s">
        <v>22</v>
      </c>
      <c r="D908" s="2" t="s">
        <v>1261</v>
      </c>
      <c r="E908" s="2">
        <v>6</v>
      </c>
      <c r="F908" s="2"/>
      <c r="G908" s="3" t="s">
        <v>1073</v>
      </c>
      <c r="H908" s="3" t="s">
        <v>712</v>
      </c>
      <c r="J908" s="2" t="str">
        <f t="shared" si="868"/>
        <v>-/-/-/-/-</v>
      </c>
      <c r="K908" s="2" t="str">
        <f t="shared" si="869"/>
        <v>-/-/-/-/-</v>
      </c>
      <c r="L908" s="12"/>
      <c r="M908" s="2">
        <v>2010</v>
      </c>
      <c r="N908" s="2" t="str">
        <f t="shared" si="863"/>
        <v>-/-/-/-</v>
      </c>
      <c r="O908" s="2" t="s">
        <v>711</v>
      </c>
      <c r="P908" s="2" t="s">
        <v>681</v>
      </c>
      <c r="S908" s="6">
        <f t="shared" si="864"/>
        <v>0</v>
      </c>
      <c r="T908" s="7">
        <f t="shared" si="865"/>
        <v>0</v>
      </c>
      <c r="U908" t="s">
        <v>243</v>
      </c>
      <c r="X908" t="s">
        <v>243</v>
      </c>
      <c r="AA908" t="s">
        <v>243</v>
      </c>
      <c r="AD908" s="5"/>
      <c r="AI908">
        <f>VLOOKUP(C908,Koordinaten!$A:$C,2,FALSE)</f>
        <v>12.4853384</v>
      </c>
      <c r="AJ908">
        <f>VLOOKUP(C908,Koordinaten!$A:$C,3,FALSE)</f>
        <v>41.894801999999999</v>
      </c>
      <c r="AK908">
        <f>IF(ISBLANK($D908),VLOOKUP(C908,Koordinaten!$A:$C,2,FALSE),VLOOKUP($D908,Koordinaten!$F:$H,2,FALSE))</f>
        <v>10.9924122</v>
      </c>
      <c r="AL908">
        <f>IF(ISBLANK($D908),VLOOKUP(C908,Koordinaten!$A:$C,3,FALSE),VLOOKUP($D908,Koordinaten!$F:$H,3,FALSE))</f>
        <v>45.438495799999998</v>
      </c>
      <c r="AM908" t="str">
        <f t="shared" si="866"/>
        <v>41,894802;12,4853384</v>
      </c>
      <c r="AN908" t="str">
        <f t="shared" si="867"/>
        <v>45,4384958;10,9924122</v>
      </c>
      <c r="AO908">
        <f t="shared" si="862"/>
        <v>9999</v>
      </c>
    </row>
    <row r="909" spans="1:41" ht="14" x14ac:dyDescent="0.15">
      <c r="A909" s="5" t="s">
        <v>30</v>
      </c>
      <c r="B909" s="2"/>
      <c r="C909" s="2" t="s">
        <v>22</v>
      </c>
      <c r="D909" s="2" t="s">
        <v>1261</v>
      </c>
      <c r="E909" s="2">
        <v>6</v>
      </c>
      <c r="F909" s="2"/>
      <c r="G909" s="3" t="s">
        <v>1073</v>
      </c>
      <c r="H909" s="3" t="s">
        <v>713</v>
      </c>
      <c r="J909" s="2" t="str">
        <f t="shared" si="868"/>
        <v>-/-/-/-/-</v>
      </c>
      <c r="K909" s="2" t="str">
        <f t="shared" si="869"/>
        <v>-/-/-/-/-</v>
      </c>
      <c r="L909" s="12"/>
      <c r="M909" s="2">
        <v>2010</v>
      </c>
      <c r="N909" s="2" t="str">
        <f t="shared" si="863"/>
        <v>-/-/-/-</v>
      </c>
      <c r="O909" s="2" t="s">
        <v>711</v>
      </c>
      <c r="P909" s="2" t="s">
        <v>681</v>
      </c>
      <c r="S909" s="6">
        <f t="shared" si="864"/>
        <v>0</v>
      </c>
      <c r="T909" s="7">
        <f t="shared" si="865"/>
        <v>0</v>
      </c>
      <c r="U909" t="s">
        <v>243</v>
      </c>
      <c r="X909" t="s">
        <v>243</v>
      </c>
      <c r="AA909" t="s">
        <v>243</v>
      </c>
      <c r="AD909" s="5"/>
      <c r="AI909">
        <f>VLOOKUP(C909,Koordinaten!$A:$C,2,FALSE)</f>
        <v>12.4853384</v>
      </c>
      <c r="AJ909">
        <f>VLOOKUP(C909,Koordinaten!$A:$C,3,FALSE)</f>
        <v>41.894801999999999</v>
      </c>
      <c r="AK909">
        <f>IF(ISBLANK($D909),VLOOKUP(C909,Koordinaten!$A:$C,2,FALSE),VLOOKUP($D909,Koordinaten!$F:$H,2,FALSE))</f>
        <v>10.9924122</v>
      </c>
      <c r="AL909">
        <f>IF(ISBLANK($D909),VLOOKUP(C909,Koordinaten!$A:$C,3,FALSE),VLOOKUP($D909,Koordinaten!$F:$H,3,FALSE))</f>
        <v>45.438495799999998</v>
      </c>
      <c r="AM909" t="str">
        <f t="shared" si="866"/>
        <v>41,894802;12,4853384</v>
      </c>
      <c r="AN909" t="str">
        <f t="shared" si="867"/>
        <v>45,4384958;10,9924122</v>
      </c>
      <c r="AO909">
        <f t="shared" si="862"/>
        <v>9999</v>
      </c>
    </row>
    <row r="910" spans="1:41" ht="14" x14ac:dyDescent="0.15">
      <c r="A910" s="5" t="s">
        <v>42</v>
      </c>
      <c r="B910" s="2">
        <v>2008</v>
      </c>
      <c r="C910" s="2" t="s">
        <v>22</v>
      </c>
      <c r="D910" s="2" t="s">
        <v>1261</v>
      </c>
      <c r="E910" s="2">
        <v>3</v>
      </c>
      <c r="F910" s="2"/>
      <c r="G910" s="3" t="s">
        <v>679</v>
      </c>
      <c r="H910" s="3" t="s">
        <v>714</v>
      </c>
      <c r="J910" s="2" t="str">
        <f t="shared" si="868"/>
        <v>-/-/-/-/-</v>
      </c>
      <c r="K910" s="2" t="str">
        <f t="shared" si="869"/>
        <v>-/-/-/-/-</v>
      </c>
      <c r="L910" s="12"/>
      <c r="M910" s="2">
        <v>2010</v>
      </c>
      <c r="N910" s="2" t="str">
        <f t="shared" si="863"/>
        <v>-/-/-/-</v>
      </c>
      <c r="O910" s="2" t="s">
        <v>679</v>
      </c>
      <c r="P910" s="2" t="s">
        <v>681</v>
      </c>
      <c r="S910" s="6">
        <f t="shared" si="864"/>
        <v>0</v>
      </c>
      <c r="T910" s="7">
        <f t="shared" si="865"/>
        <v>0</v>
      </c>
      <c r="U910" t="s">
        <v>243</v>
      </c>
      <c r="AA910" t="s">
        <v>243</v>
      </c>
      <c r="AD910" s="5"/>
      <c r="AI910">
        <f>VLOOKUP(C910,Koordinaten!$A:$C,2,FALSE)</f>
        <v>12.4853384</v>
      </c>
      <c r="AJ910">
        <f>VLOOKUP(C910,Koordinaten!$A:$C,3,FALSE)</f>
        <v>41.894801999999999</v>
      </c>
      <c r="AK910">
        <f>IF(ISBLANK($D910),VLOOKUP(C910,Koordinaten!$A:$C,2,FALSE),VLOOKUP($D910,Koordinaten!$F:$H,2,FALSE))</f>
        <v>10.9924122</v>
      </c>
      <c r="AL910">
        <f>IF(ISBLANK($D910),VLOOKUP(C910,Koordinaten!$A:$C,3,FALSE),VLOOKUP($D910,Koordinaten!$F:$H,3,FALSE))</f>
        <v>45.438495799999998</v>
      </c>
      <c r="AM910" t="str">
        <f t="shared" si="866"/>
        <v>41,894802;12,4853384</v>
      </c>
      <c r="AN910" t="str">
        <f t="shared" si="867"/>
        <v>45,4384958;10,9924122</v>
      </c>
      <c r="AO910">
        <f t="shared" si="862"/>
        <v>9999</v>
      </c>
    </row>
    <row r="911" spans="1:41" ht="14" x14ac:dyDescent="0.15">
      <c r="A911" s="5" t="s">
        <v>42</v>
      </c>
      <c r="B911" s="2">
        <v>2008</v>
      </c>
      <c r="C911" s="2" t="s">
        <v>22</v>
      </c>
      <c r="D911" s="2" t="s">
        <v>1261</v>
      </c>
      <c r="E911" s="2">
        <v>3</v>
      </c>
      <c r="F911" s="2"/>
      <c r="G911" s="3" t="s">
        <v>679</v>
      </c>
      <c r="H911" s="3" t="s">
        <v>680</v>
      </c>
      <c r="J911" s="2" t="str">
        <f t="shared" si="868"/>
        <v>-/-/-/-/-</v>
      </c>
      <c r="K911" s="2" t="str">
        <f t="shared" si="869"/>
        <v>-/-/-/-/-</v>
      </c>
      <c r="L911" s="12"/>
      <c r="M911" s="2">
        <v>2010</v>
      </c>
      <c r="N911" s="2" t="str">
        <f t="shared" si="863"/>
        <v>-/-/-/-</v>
      </c>
      <c r="O911" s="2" t="s">
        <v>679</v>
      </c>
      <c r="P911" s="2" t="s">
        <v>681</v>
      </c>
      <c r="S911" s="6">
        <f t="shared" si="864"/>
        <v>0</v>
      </c>
      <c r="T911" s="7">
        <f t="shared" si="865"/>
        <v>0</v>
      </c>
      <c r="U911" t="s">
        <v>243</v>
      </c>
      <c r="AA911" t="s">
        <v>243</v>
      </c>
      <c r="AD911" s="5"/>
      <c r="AI911">
        <f>VLOOKUP(C911,Koordinaten!$A:$C,2,FALSE)</f>
        <v>12.4853384</v>
      </c>
      <c r="AJ911">
        <f>VLOOKUP(C911,Koordinaten!$A:$C,3,FALSE)</f>
        <v>41.894801999999999</v>
      </c>
      <c r="AK911">
        <f>IF(ISBLANK($D911),VLOOKUP(C911,Koordinaten!$A:$C,2,FALSE),VLOOKUP($D911,Koordinaten!$F:$H,2,FALSE))</f>
        <v>10.9924122</v>
      </c>
      <c r="AL911">
        <f>IF(ISBLANK($D911),VLOOKUP(C911,Koordinaten!$A:$C,3,FALSE),VLOOKUP($D911,Koordinaten!$F:$H,3,FALSE))</f>
        <v>45.438495799999998</v>
      </c>
      <c r="AM911" t="str">
        <f t="shared" si="866"/>
        <v>41,894802;12,4853384</v>
      </c>
      <c r="AN911" t="str">
        <f t="shared" si="867"/>
        <v>45,4384958;10,9924122</v>
      </c>
      <c r="AO911">
        <f t="shared" si="862"/>
        <v>9999</v>
      </c>
    </row>
    <row r="912" spans="1:41" ht="14" x14ac:dyDescent="0.15">
      <c r="A912" s="5" t="s">
        <v>42</v>
      </c>
      <c r="B912" s="2"/>
      <c r="C912" s="2" t="s">
        <v>22</v>
      </c>
      <c r="D912" s="2" t="s">
        <v>1267</v>
      </c>
      <c r="E912" s="2">
        <v>3</v>
      </c>
      <c r="F912" s="2"/>
      <c r="G912" s="3" t="s">
        <v>715</v>
      </c>
      <c r="H912" s="3" t="s">
        <v>716</v>
      </c>
      <c r="J912" s="2" t="str">
        <f t="shared" si="868"/>
        <v>-/-/-/-/-</v>
      </c>
      <c r="K912" s="2" t="str">
        <f t="shared" si="869"/>
        <v>-/-/-/-/-</v>
      </c>
      <c r="L912" s="12"/>
      <c r="M912" s="2">
        <v>2009</v>
      </c>
      <c r="N912" s="2" t="str">
        <f t="shared" si="863"/>
        <v>-/-/-/-</v>
      </c>
      <c r="O912" s="2" t="s">
        <v>715</v>
      </c>
      <c r="P912" s="2" t="s">
        <v>717</v>
      </c>
      <c r="S912" s="6">
        <f t="shared" si="864"/>
        <v>0</v>
      </c>
      <c r="T912" s="7">
        <f t="shared" si="865"/>
        <v>0</v>
      </c>
      <c r="U912" t="s">
        <v>243</v>
      </c>
      <c r="AA912" t="s">
        <v>243</v>
      </c>
      <c r="AD912" s="5"/>
      <c r="AI912">
        <f>VLOOKUP(C912,Koordinaten!$A:$C,2,FALSE)</f>
        <v>12.4853384</v>
      </c>
      <c r="AJ912">
        <f>VLOOKUP(C912,Koordinaten!$A:$C,3,FALSE)</f>
        <v>41.894801999999999</v>
      </c>
      <c r="AK912">
        <f>IF(ISBLANK($D912),VLOOKUP(C912,Koordinaten!$A:$C,2,FALSE),VLOOKUP($D912,Koordinaten!$F:$H,2,FALSE))</f>
        <v>12.490235999999999</v>
      </c>
      <c r="AL912">
        <f>IF(ISBLANK($D912),VLOOKUP(C912,Koordinaten!$A:$C,3,FALSE),VLOOKUP($D912,Koordinaten!$F:$H,3,FALSE))</f>
        <v>42.965916</v>
      </c>
      <c r="AM912" t="str">
        <f t="shared" si="866"/>
        <v>41,894802;12,4853384</v>
      </c>
      <c r="AN912" t="str">
        <f t="shared" si="867"/>
        <v>42,965916;12,490236</v>
      </c>
      <c r="AO912">
        <f t="shared" si="862"/>
        <v>9999</v>
      </c>
    </row>
    <row r="913" spans="1:41" ht="14" x14ac:dyDescent="0.15">
      <c r="A913" s="5" t="s">
        <v>30</v>
      </c>
      <c r="B913" s="2"/>
      <c r="C913" s="2" t="s">
        <v>22</v>
      </c>
      <c r="D913" s="2" t="s">
        <v>1267</v>
      </c>
      <c r="E913" s="2">
        <v>6</v>
      </c>
      <c r="F913" s="2"/>
      <c r="G913" s="3" t="s">
        <v>715</v>
      </c>
      <c r="H913" s="3" t="s">
        <v>718</v>
      </c>
      <c r="J913" s="2" t="str">
        <f t="shared" si="868"/>
        <v>-/-/-/-/-</v>
      </c>
      <c r="K913" s="2" t="str">
        <f t="shared" si="869"/>
        <v>-/-/-/-/-</v>
      </c>
      <c r="L913" s="12"/>
      <c r="M913" s="2">
        <v>2009</v>
      </c>
      <c r="N913" s="2" t="str">
        <f t="shared" si="863"/>
        <v>-/-/-/-</v>
      </c>
      <c r="O913" s="2" t="s">
        <v>715</v>
      </c>
      <c r="P913" s="2" t="s">
        <v>717</v>
      </c>
      <c r="S913" s="6">
        <f t="shared" si="864"/>
        <v>0</v>
      </c>
      <c r="T913" s="7">
        <f t="shared" si="865"/>
        <v>0</v>
      </c>
      <c r="U913" t="s">
        <v>243</v>
      </c>
      <c r="AA913" t="s">
        <v>243</v>
      </c>
      <c r="AD913" s="5"/>
      <c r="AI913">
        <f>VLOOKUP(C913,Koordinaten!$A:$C,2,FALSE)</f>
        <v>12.4853384</v>
      </c>
      <c r="AJ913">
        <f>VLOOKUP(C913,Koordinaten!$A:$C,3,FALSE)</f>
        <v>41.894801999999999</v>
      </c>
      <c r="AK913">
        <f>IF(ISBLANK($D913),VLOOKUP(C913,Koordinaten!$A:$C,2,FALSE),VLOOKUP($D913,Koordinaten!$F:$H,2,FALSE))</f>
        <v>12.490235999999999</v>
      </c>
      <c r="AL913">
        <f>IF(ISBLANK($D913),VLOOKUP(C913,Koordinaten!$A:$C,3,FALSE),VLOOKUP($D913,Koordinaten!$F:$H,3,FALSE))</f>
        <v>42.965916</v>
      </c>
      <c r="AM913" t="str">
        <f t="shared" si="866"/>
        <v>41,894802;12,4853384</v>
      </c>
      <c r="AN913" t="str">
        <f t="shared" si="867"/>
        <v>42,965916;12,490236</v>
      </c>
      <c r="AO913">
        <f t="shared" ref="AO913:AO976" si="870">MIN(IF(ISBLANK(W913),9999,W913),IF(ISBLANK(Z913),9999,Z913),IF(ISBLANK(AC913),9999,AC913),IF(ISBLANK(AF913),9999,AF913),IF(ISBLANK(AH913),9999,AH913))</f>
        <v>9999</v>
      </c>
    </row>
    <row r="914" spans="1:41" ht="14" x14ac:dyDescent="0.15">
      <c r="A914" s="5" t="s">
        <v>42</v>
      </c>
      <c r="B914" s="2">
        <v>2005</v>
      </c>
      <c r="C914" s="2" t="s">
        <v>22</v>
      </c>
      <c r="D914" s="2" t="s">
        <v>1267</v>
      </c>
      <c r="E914" s="2">
        <v>2</v>
      </c>
      <c r="F914" s="2"/>
      <c r="G914" s="73" t="s">
        <v>387</v>
      </c>
      <c r="H914" s="3" t="s">
        <v>719</v>
      </c>
      <c r="J914" s="2" t="str">
        <f t="shared" si="868"/>
        <v>2010/-/2013/-/-</v>
      </c>
      <c r="K914" s="2" t="str">
        <f t="shared" si="869"/>
        <v>2015/-/2015/-/-</v>
      </c>
      <c r="L914" s="12"/>
      <c r="M914" s="2">
        <v>2009</v>
      </c>
      <c r="N914" s="2" t="str">
        <f t="shared" si="863"/>
        <v>91/-/91/-</v>
      </c>
      <c r="O914" s="2" t="s">
        <v>387</v>
      </c>
      <c r="P914" s="2" t="s">
        <v>717</v>
      </c>
      <c r="S914" s="6">
        <f t="shared" si="864"/>
        <v>0</v>
      </c>
      <c r="T914" s="7">
        <f t="shared" si="865"/>
        <v>0</v>
      </c>
      <c r="U914">
        <v>91</v>
      </c>
      <c r="V914">
        <v>2010</v>
      </c>
      <c r="W914">
        <v>2015</v>
      </c>
      <c r="AA914">
        <v>91</v>
      </c>
      <c r="AB914">
        <v>2013</v>
      </c>
      <c r="AC914">
        <v>2015</v>
      </c>
      <c r="AD914" s="5"/>
      <c r="AI914">
        <f>VLOOKUP(C914,Koordinaten!$A:$C,2,FALSE)</f>
        <v>12.4853384</v>
      </c>
      <c r="AJ914">
        <f>VLOOKUP(C914,Koordinaten!$A:$C,3,FALSE)</f>
        <v>41.894801999999999</v>
      </c>
      <c r="AK914">
        <f>IF(ISBLANK($D914),VLOOKUP(C914,Koordinaten!$A:$C,2,FALSE),VLOOKUP($D914,Koordinaten!$F:$H,2,FALSE))</f>
        <v>12.490235999999999</v>
      </c>
      <c r="AL914">
        <f>IF(ISBLANK($D914),VLOOKUP(C914,Koordinaten!$A:$C,3,FALSE),VLOOKUP($D914,Koordinaten!$F:$H,3,FALSE))</f>
        <v>42.965916</v>
      </c>
      <c r="AM914" t="str">
        <f t="shared" si="866"/>
        <v>41,894802;12,4853384</v>
      </c>
      <c r="AN914" t="str">
        <f t="shared" si="867"/>
        <v>42,965916;12,490236</v>
      </c>
      <c r="AO914">
        <f t="shared" si="870"/>
        <v>2015</v>
      </c>
    </row>
    <row r="915" spans="1:41" x14ac:dyDescent="0.15">
      <c r="A915" s="2" t="s">
        <v>42</v>
      </c>
      <c r="B915" s="22">
        <v>2005</v>
      </c>
      <c r="C915" s="2" t="s">
        <v>22</v>
      </c>
      <c r="D915" s="2" t="s">
        <v>1267</v>
      </c>
      <c r="E915" s="2">
        <v>1</v>
      </c>
      <c r="F915" s="2"/>
      <c r="G915" s="73" t="s">
        <v>387</v>
      </c>
      <c r="H915" s="3" t="s">
        <v>388</v>
      </c>
      <c r="I915" s="3" t="s">
        <v>366</v>
      </c>
      <c r="J915" s="2" t="str">
        <f t="shared" si="868"/>
        <v>2011/2012/2013/-/-</v>
      </c>
      <c r="K915" s="2" t="str">
        <f t="shared" si="869"/>
        <v>2021/2020/2021/-/-</v>
      </c>
      <c r="L915" s="12"/>
      <c r="M915" s="2">
        <v>2009</v>
      </c>
      <c r="N915" s="2" t="str">
        <f t="shared" si="863"/>
        <v>92/90/92+/-</v>
      </c>
      <c r="O915" s="2" t="s">
        <v>387</v>
      </c>
      <c r="P915" s="2" t="s">
        <v>717</v>
      </c>
      <c r="S915" s="6">
        <f t="shared" si="864"/>
        <v>0</v>
      </c>
      <c r="T915" s="7">
        <f t="shared" si="865"/>
        <v>0</v>
      </c>
      <c r="U915">
        <v>92</v>
      </c>
      <c r="V915">
        <v>2011</v>
      </c>
      <c r="W915">
        <v>2021</v>
      </c>
      <c r="X915">
        <v>90</v>
      </c>
      <c r="Y915">
        <v>2012</v>
      </c>
      <c r="Z915">
        <v>2020</v>
      </c>
      <c r="AA915" t="s">
        <v>1086</v>
      </c>
      <c r="AB915">
        <v>2013</v>
      </c>
      <c r="AC915">
        <v>2021</v>
      </c>
      <c r="AD915" s="5"/>
      <c r="AI915">
        <f>VLOOKUP(C915,Koordinaten!$A:$C,2,FALSE)</f>
        <v>12.4853384</v>
      </c>
      <c r="AJ915">
        <f>VLOOKUP(C915,Koordinaten!$A:$C,3,FALSE)</f>
        <v>41.894801999999999</v>
      </c>
      <c r="AK915">
        <f>IF(ISBLANK($D915),VLOOKUP(C915,Koordinaten!$A:$C,2,FALSE),VLOOKUP($D915,Koordinaten!$F:$H,2,FALSE))</f>
        <v>12.490235999999999</v>
      </c>
      <c r="AL915">
        <f>IF(ISBLANK($D915),VLOOKUP(C915,Koordinaten!$A:$C,3,FALSE),VLOOKUP($D915,Koordinaten!$F:$H,3,FALSE))</f>
        <v>42.965916</v>
      </c>
      <c r="AM915" t="str">
        <f t="shared" si="866"/>
        <v>41,894802;12,4853384</v>
      </c>
      <c r="AN915" t="str">
        <f t="shared" si="867"/>
        <v>42,965916;12,490236</v>
      </c>
      <c r="AO915">
        <f t="shared" si="870"/>
        <v>2020</v>
      </c>
    </row>
    <row r="916" spans="1:41" ht="14" x14ac:dyDescent="0.15">
      <c r="A916" s="5" t="s">
        <v>42</v>
      </c>
      <c r="B916" s="2">
        <v>2005</v>
      </c>
      <c r="C916" s="2" t="s">
        <v>22</v>
      </c>
      <c r="D916" s="2" t="s">
        <v>1271</v>
      </c>
      <c r="E916" s="2">
        <v>1</v>
      </c>
      <c r="F916" s="2"/>
      <c r="G916" s="3" t="s">
        <v>611</v>
      </c>
      <c r="H916" s="3" t="s">
        <v>612</v>
      </c>
      <c r="I916" s="3" t="s">
        <v>613</v>
      </c>
      <c r="J916" s="2" t="str">
        <f t="shared" si="868"/>
        <v>2010/-/2013/-/-</v>
      </c>
      <c r="K916" s="2" t="str">
        <f t="shared" si="869"/>
        <v>2025/-/2025/-/-</v>
      </c>
      <c r="L916" s="12"/>
      <c r="M916" s="2">
        <v>2009</v>
      </c>
      <c r="N916" s="2" t="str">
        <f t="shared" si="863"/>
        <v>94/-/94/-</v>
      </c>
      <c r="O916" s="2" t="s">
        <v>608</v>
      </c>
      <c r="P916" s="2" t="s">
        <v>720</v>
      </c>
      <c r="S916" s="6">
        <f t="shared" si="864"/>
        <v>0</v>
      </c>
      <c r="T916" s="7">
        <f t="shared" si="865"/>
        <v>0</v>
      </c>
      <c r="U916">
        <v>94</v>
      </c>
      <c r="V916">
        <v>2010</v>
      </c>
      <c r="W916">
        <v>2025</v>
      </c>
      <c r="AA916">
        <v>94</v>
      </c>
      <c r="AB916">
        <v>2013</v>
      </c>
      <c r="AC916">
        <v>2025</v>
      </c>
      <c r="AD916" s="5"/>
      <c r="AI916">
        <f>VLOOKUP(C916,Koordinaten!$A:$C,2,FALSE)</f>
        <v>12.4853384</v>
      </c>
      <c r="AJ916">
        <f>VLOOKUP(C916,Koordinaten!$A:$C,3,FALSE)</f>
        <v>41.894801999999999</v>
      </c>
      <c r="AK916">
        <f>IF(ISBLANK($D916),VLOOKUP(C916,Koordinaten!$A:$C,2,FALSE),VLOOKUP($D916,Koordinaten!$F:$H,2,FALSE))</f>
        <v>9.0977537999999996</v>
      </c>
      <c r="AL916">
        <f>IF(ISBLANK($D916),VLOOKUP(C916,Koordinaten!$A:$C,3,FALSE),VLOOKUP($D916,Koordinaten!$F:$H,3,FALSE))</f>
        <v>40.061604000000003</v>
      </c>
      <c r="AM916" t="str">
        <f t="shared" si="866"/>
        <v>41,894802;12,4853384</v>
      </c>
      <c r="AN916" t="str">
        <f t="shared" si="867"/>
        <v>40,061604;9,0977538</v>
      </c>
      <c r="AO916">
        <f t="shared" si="870"/>
        <v>2025</v>
      </c>
    </row>
    <row r="917" spans="1:41" ht="14" x14ac:dyDescent="0.15">
      <c r="A917" s="5" t="s">
        <v>42</v>
      </c>
      <c r="B917" s="2">
        <v>2006</v>
      </c>
      <c r="C917" s="2" t="s">
        <v>22</v>
      </c>
      <c r="D917" s="2" t="s">
        <v>1271</v>
      </c>
      <c r="E917" s="2">
        <v>2</v>
      </c>
      <c r="F917" s="2"/>
      <c r="G917" s="3" t="s">
        <v>611</v>
      </c>
      <c r="H917" s="3" t="s">
        <v>721</v>
      </c>
      <c r="I917" s="3" t="s">
        <v>613</v>
      </c>
      <c r="J917" s="2" t="str">
        <f t="shared" si="868"/>
        <v>2010/-/2013/-/-</v>
      </c>
      <c r="K917" s="2" t="str">
        <f t="shared" si="869"/>
        <v>2018/-/2018/-/-</v>
      </c>
      <c r="L917" s="12"/>
      <c r="M917" s="2">
        <v>2009</v>
      </c>
      <c r="N917" s="2" t="str">
        <f t="shared" si="863"/>
        <v>92/-/92/-</v>
      </c>
      <c r="O917" s="2" t="s">
        <v>608</v>
      </c>
      <c r="P917" s="2" t="s">
        <v>720</v>
      </c>
      <c r="S917" s="6">
        <f t="shared" si="864"/>
        <v>0</v>
      </c>
      <c r="T917" s="7">
        <f t="shared" si="865"/>
        <v>0</v>
      </c>
      <c r="U917">
        <v>92</v>
      </c>
      <c r="V917">
        <v>2010</v>
      </c>
      <c r="W917">
        <v>2018</v>
      </c>
      <c r="AA917">
        <v>92</v>
      </c>
      <c r="AB917">
        <v>2013</v>
      </c>
      <c r="AC917">
        <v>2018</v>
      </c>
      <c r="AD917" s="5"/>
      <c r="AI917">
        <f>VLOOKUP(C917,Koordinaten!$A:$C,2,FALSE)</f>
        <v>12.4853384</v>
      </c>
      <c r="AJ917">
        <f>VLOOKUP(C917,Koordinaten!$A:$C,3,FALSE)</f>
        <v>41.894801999999999</v>
      </c>
      <c r="AK917">
        <f>IF(ISBLANK($D917),VLOOKUP(C917,Koordinaten!$A:$C,2,FALSE),VLOOKUP($D917,Koordinaten!$F:$H,2,FALSE))</f>
        <v>9.0977537999999996</v>
      </c>
      <c r="AL917">
        <f>IF(ISBLANK($D917),VLOOKUP(C917,Koordinaten!$A:$C,3,FALSE),VLOOKUP($D917,Koordinaten!$F:$H,3,FALSE))</f>
        <v>40.061604000000003</v>
      </c>
      <c r="AM917" t="str">
        <f t="shared" si="866"/>
        <v>41,894802;12,4853384</v>
      </c>
      <c r="AN917" t="str">
        <f t="shared" si="867"/>
        <v>40,061604;9,0977538</v>
      </c>
      <c r="AO917">
        <f t="shared" si="870"/>
        <v>2018</v>
      </c>
    </row>
    <row r="918" spans="1:41" ht="14" x14ac:dyDescent="0.15">
      <c r="A918" s="5" t="s">
        <v>42</v>
      </c>
      <c r="B918" s="2">
        <v>2008</v>
      </c>
      <c r="C918" s="2" t="s">
        <v>22</v>
      </c>
      <c r="D918" s="2" t="s">
        <v>1271</v>
      </c>
      <c r="E918" s="2">
        <v>6</v>
      </c>
      <c r="F918" s="2"/>
      <c r="G918" s="3" t="s">
        <v>614</v>
      </c>
      <c r="H918" s="3" t="s">
        <v>619</v>
      </c>
      <c r="I918" s="3" t="s">
        <v>618</v>
      </c>
      <c r="J918" s="2" t="str">
        <f t="shared" si="868"/>
        <v>-/-/-/-/-</v>
      </c>
      <c r="K918" s="2" t="str">
        <f t="shared" si="869"/>
        <v>-/-/-/-/-</v>
      </c>
      <c r="L918" s="12"/>
      <c r="M918" s="2">
        <v>2009</v>
      </c>
      <c r="N918" s="2" t="str">
        <f t="shared" si="863"/>
        <v>-/-/-/-</v>
      </c>
      <c r="O918" s="2" t="s">
        <v>614</v>
      </c>
      <c r="P918" s="2" t="s">
        <v>720</v>
      </c>
      <c r="S918" s="6">
        <f t="shared" si="864"/>
        <v>0</v>
      </c>
      <c r="T918" s="7">
        <f t="shared" si="865"/>
        <v>0</v>
      </c>
      <c r="U918" t="s">
        <v>243</v>
      </c>
      <c r="AA918" t="s">
        <v>243</v>
      </c>
      <c r="AD918" s="5"/>
      <c r="AI918">
        <f>VLOOKUP(C918,Koordinaten!$A:$C,2,FALSE)</f>
        <v>12.4853384</v>
      </c>
      <c r="AJ918">
        <f>VLOOKUP(C918,Koordinaten!$A:$C,3,FALSE)</f>
        <v>41.894801999999999</v>
      </c>
      <c r="AK918">
        <f>IF(ISBLANK($D918),VLOOKUP(C918,Koordinaten!$A:$C,2,FALSE),VLOOKUP($D918,Koordinaten!$F:$H,2,FALSE))</f>
        <v>9.0977537999999996</v>
      </c>
      <c r="AL918">
        <f>IF(ISBLANK($D918),VLOOKUP(C918,Koordinaten!$A:$C,3,FALSE),VLOOKUP($D918,Koordinaten!$F:$H,3,FALSE))</f>
        <v>40.061604000000003</v>
      </c>
      <c r="AM918" t="str">
        <f t="shared" si="866"/>
        <v>41,894802;12,4853384</v>
      </c>
      <c r="AN918" t="str">
        <f t="shared" si="867"/>
        <v>40,061604;9,0977538</v>
      </c>
      <c r="AO918">
        <f t="shared" si="870"/>
        <v>9999</v>
      </c>
    </row>
    <row r="919" spans="1:41" ht="14" x14ac:dyDescent="0.15">
      <c r="A919" s="5" t="s">
        <v>42</v>
      </c>
      <c r="B919" s="2">
        <v>2006</v>
      </c>
      <c r="C919" s="2" t="s">
        <v>22</v>
      </c>
      <c r="D919" s="2" t="s">
        <v>1271</v>
      </c>
      <c r="E919" s="2">
        <v>3</v>
      </c>
      <c r="F919" s="2"/>
      <c r="G919" s="3" t="s">
        <v>614</v>
      </c>
      <c r="H919" s="3" t="s">
        <v>617</v>
      </c>
      <c r="I919" s="3" t="s">
        <v>618</v>
      </c>
      <c r="J919" s="2" t="str">
        <f t="shared" si="868"/>
        <v>-/-/-/-/-</v>
      </c>
      <c r="K919" s="2" t="str">
        <f t="shared" si="869"/>
        <v>-/-/-/-/-</v>
      </c>
      <c r="L919" s="12"/>
      <c r="M919" s="2">
        <v>2009</v>
      </c>
      <c r="N919" s="2" t="str">
        <f t="shared" si="863"/>
        <v>-/-/-/GR3</v>
      </c>
      <c r="O919" s="2" t="s">
        <v>614</v>
      </c>
      <c r="P919" s="2" t="s">
        <v>720</v>
      </c>
      <c r="S919" s="6">
        <f t="shared" si="864"/>
        <v>0</v>
      </c>
      <c r="T919" s="7">
        <f t="shared" si="865"/>
        <v>0</v>
      </c>
      <c r="U919" t="s">
        <v>243</v>
      </c>
      <c r="AA919" t="s">
        <v>243</v>
      </c>
      <c r="AD919" s="5" t="s">
        <v>277</v>
      </c>
      <c r="AI919">
        <f>VLOOKUP(C919,Koordinaten!$A:$C,2,FALSE)</f>
        <v>12.4853384</v>
      </c>
      <c r="AJ919">
        <f>VLOOKUP(C919,Koordinaten!$A:$C,3,FALSE)</f>
        <v>41.894801999999999</v>
      </c>
      <c r="AK919">
        <f>IF(ISBLANK($D919),VLOOKUP(C919,Koordinaten!$A:$C,2,FALSE),VLOOKUP($D919,Koordinaten!$F:$H,2,FALSE))</f>
        <v>9.0977537999999996</v>
      </c>
      <c r="AL919">
        <f>IF(ISBLANK($D919),VLOOKUP(C919,Koordinaten!$A:$C,3,FALSE),VLOOKUP($D919,Koordinaten!$F:$H,3,FALSE))</f>
        <v>40.061604000000003</v>
      </c>
      <c r="AM919" t="str">
        <f t="shared" si="866"/>
        <v>41,894802;12,4853384</v>
      </c>
      <c r="AN919" t="str">
        <f t="shared" si="867"/>
        <v>40,061604;9,0977538</v>
      </c>
      <c r="AO919">
        <f t="shared" si="870"/>
        <v>9999</v>
      </c>
    </row>
    <row r="920" spans="1:41" ht="14" x14ac:dyDescent="0.15">
      <c r="A920" s="5" t="s">
        <v>42</v>
      </c>
      <c r="B920" s="2">
        <v>2007</v>
      </c>
      <c r="C920" s="2" t="s">
        <v>22</v>
      </c>
      <c r="D920" s="2" t="s">
        <v>1271</v>
      </c>
      <c r="E920" s="2">
        <v>3</v>
      </c>
      <c r="F920" s="2"/>
      <c r="G920" s="3" t="s">
        <v>614</v>
      </c>
      <c r="H920" s="3" t="s">
        <v>616</v>
      </c>
      <c r="I920" s="3" t="s">
        <v>312</v>
      </c>
      <c r="J920" s="2" t="str">
        <f t="shared" si="868"/>
        <v>-/-/-/-/-</v>
      </c>
      <c r="K920" s="2" t="str">
        <f t="shared" si="869"/>
        <v>-/-/-/-/-</v>
      </c>
      <c r="L920" s="12"/>
      <c r="M920" s="2">
        <v>2009</v>
      </c>
      <c r="N920" s="2" t="str">
        <f t="shared" si="863"/>
        <v>-/-/-/-</v>
      </c>
      <c r="O920" s="2" t="s">
        <v>614</v>
      </c>
      <c r="P920" s="2" t="s">
        <v>720</v>
      </c>
      <c r="S920" s="6">
        <f t="shared" si="864"/>
        <v>0</v>
      </c>
      <c r="T920" s="7">
        <f t="shared" si="865"/>
        <v>0</v>
      </c>
      <c r="U920" t="s">
        <v>243</v>
      </c>
      <c r="AA920" t="s">
        <v>243</v>
      </c>
      <c r="AD920" s="5"/>
      <c r="AI920">
        <f>VLOOKUP(C920,Koordinaten!$A:$C,2,FALSE)</f>
        <v>12.4853384</v>
      </c>
      <c r="AJ920">
        <f>VLOOKUP(C920,Koordinaten!$A:$C,3,FALSE)</f>
        <v>41.894801999999999</v>
      </c>
      <c r="AK920">
        <f>IF(ISBLANK($D920),VLOOKUP(C920,Koordinaten!$A:$C,2,FALSE),VLOOKUP($D920,Koordinaten!$F:$H,2,FALSE))</f>
        <v>9.0977537999999996</v>
      </c>
      <c r="AL920">
        <f>IF(ISBLANK($D920),VLOOKUP(C920,Koordinaten!$A:$C,3,FALSE),VLOOKUP($D920,Koordinaten!$F:$H,3,FALSE))</f>
        <v>40.061604000000003</v>
      </c>
      <c r="AM920" t="str">
        <f t="shared" si="866"/>
        <v>41,894802;12,4853384</v>
      </c>
      <c r="AN920" t="str">
        <f t="shared" si="867"/>
        <v>40,061604;9,0977538</v>
      </c>
      <c r="AO920">
        <f t="shared" si="870"/>
        <v>9999</v>
      </c>
    </row>
    <row r="921" spans="1:41" ht="14" x14ac:dyDescent="0.15">
      <c r="A921" s="5" t="s">
        <v>42</v>
      </c>
      <c r="B921" s="2">
        <v>2001</v>
      </c>
      <c r="C921" s="2" t="s">
        <v>22</v>
      </c>
      <c r="D921" s="2" t="s">
        <v>1271</v>
      </c>
      <c r="E921" s="2">
        <v>3</v>
      </c>
      <c r="F921" s="2"/>
      <c r="G921" s="3" t="s">
        <v>722</v>
      </c>
      <c r="H921" s="3" t="s">
        <v>723</v>
      </c>
      <c r="J921" s="2" t="str">
        <f t="shared" si="868"/>
        <v>-/-/-/-/-</v>
      </c>
      <c r="K921" s="2" t="str">
        <f t="shared" si="869"/>
        <v>-/-/-/-/-</v>
      </c>
      <c r="L921" s="12"/>
      <c r="M921" s="2">
        <v>2009</v>
      </c>
      <c r="N921" s="2" t="str">
        <f t="shared" si="863"/>
        <v>-/-/-/GR3</v>
      </c>
      <c r="O921" s="2" t="s">
        <v>722</v>
      </c>
      <c r="P921" s="2" t="s">
        <v>720</v>
      </c>
      <c r="S921" s="6">
        <f t="shared" si="864"/>
        <v>0</v>
      </c>
      <c r="T921" s="7">
        <f t="shared" si="865"/>
        <v>0</v>
      </c>
      <c r="U921" t="s">
        <v>243</v>
      </c>
      <c r="AA921" t="s">
        <v>243</v>
      </c>
      <c r="AD921" s="5" t="s">
        <v>277</v>
      </c>
      <c r="AI921">
        <f>VLOOKUP(C921,Koordinaten!$A:$C,2,FALSE)</f>
        <v>12.4853384</v>
      </c>
      <c r="AJ921">
        <f>VLOOKUP(C921,Koordinaten!$A:$C,3,FALSE)</f>
        <v>41.894801999999999</v>
      </c>
      <c r="AK921">
        <f>IF(ISBLANK($D921),VLOOKUP(C921,Koordinaten!$A:$C,2,FALSE),VLOOKUP($D921,Koordinaten!$F:$H,2,FALSE))</f>
        <v>9.0977537999999996</v>
      </c>
      <c r="AL921">
        <f>IF(ISBLANK($D921),VLOOKUP(C921,Koordinaten!$A:$C,3,FALSE),VLOOKUP($D921,Koordinaten!$F:$H,3,FALSE))</f>
        <v>40.061604000000003</v>
      </c>
      <c r="AM921" t="str">
        <f t="shared" si="866"/>
        <v>41,894802;12,4853384</v>
      </c>
      <c r="AN921" t="str">
        <f t="shared" si="867"/>
        <v>40,061604;9,0977538</v>
      </c>
      <c r="AO921">
        <f t="shared" si="870"/>
        <v>9999</v>
      </c>
    </row>
    <row r="922" spans="1:41" ht="14" x14ac:dyDescent="0.15">
      <c r="A922" s="5" t="s">
        <v>42</v>
      </c>
      <c r="B922" s="2">
        <v>2005</v>
      </c>
      <c r="C922" s="2" t="s">
        <v>22</v>
      </c>
      <c r="D922" s="2" t="s">
        <v>1271</v>
      </c>
      <c r="E922" s="2">
        <v>6</v>
      </c>
      <c r="F922" s="2"/>
      <c r="G922" s="3" t="s">
        <v>722</v>
      </c>
      <c r="H922" s="3" t="s">
        <v>724</v>
      </c>
      <c r="I922" s="3" t="s">
        <v>618</v>
      </c>
      <c r="J922" s="2" t="str">
        <f t="shared" si="868"/>
        <v>-/-/-/-/-</v>
      </c>
      <c r="K922" s="2" t="str">
        <f t="shared" si="869"/>
        <v>-/-/-/-/-</v>
      </c>
      <c r="L922" s="12"/>
      <c r="M922" s="2">
        <v>2009</v>
      </c>
      <c r="N922" s="2" t="str">
        <f t="shared" si="863"/>
        <v>-/-/-/-</v>
      </c>
      <c r="O922" s="2" t="s">
        <v>722</v>
      </c>
      <c r="P922" s="2" t="s">
        <v>720</v>
      </c>
      <c r="S922" s="6">
        <f t="shared" si="864"/>
        <v>0</v>
      </c>
      <c r="T922" s="7">
        <f t="shared" si="865"/>
        <v>0</v>
      </c>
      <c r="U922" t="s">
        <v>243</v>
      </c>
      <c r="AA922" t="s">
        <v>243</v>
      </c>
      <c r="AD922" s="5"/>
      <c r="AI922">
        <f>VLOOKUP(C922,Koordinaten!$A:$C,2,FALSE)</f>
        <v>12.4853384</v>
      </c>
      <c r="AJ922">
        <f>VLOOKUP(C922,Koordinaten!$A:$C,3,FALSE)</f>
        <v>41.894801999999999</v>
      </c>
      <c r="AK922">
        <f>IF(ISBLANK($D922),VLOOKUP(C922,Koordinaten!$A:$C,2,FALSE),VLOOKUP($D922,Koordinaten!$F:$H,2,FALSE))</f>
        <v>9.0977537999999996</v>
      </c>
      <c r="AL922">
        <f>IF(ISBLANK($D922),VLOOKUP(C922,Koordinaten!$A:$C,3,FALSE),VLOOKUP($D922,Koordinaten!$F:$H,3,FALSE))</f>
        <v>40.061604000000003</v>
      </c>
      <c r="AM922" t="str">
        <f t="shared" si="866"/>
        <v>41,894802;12,4853384</v>
      </c>
      <c r="AN922" t="str">
        <f t="shared" si="867"/>
        <v>40,061604;9,0977538</v>
      </c>
      <c r="AO922">
        <f t="shared" si="870"/>
        <v>9999</v>
      </c>
    </row>
    <row r="923" spans="1:41" ht="14" x14ac:dyDescent="0.15">
      <c r="A923" s="5" t="s">
        <v>42</v>
      </c>
      <c r="B923" s="2">
        <v>2005</v>
      </c>
      <c r="C923" s="2" t="s">
        <v>22</v>
      </c>
      <c r="D923" s="2" t="s">
        <v>1271</v>
      </c>
      <c r="E923" s="2">
        <v>3</v>
      </c>
      <c r="F923" s="2"/>
      <c r="G923" s="3" t="s">
        <v>722</v>
      </c>
      <c r="H923" s="3" t="s">
        <v>725</v>
      </c>
      <c r="I923" s="3" t="s">
        <v>618</v>
      </c>
      <c r="J923" s="2" t="str">
        <f t="shared" si="868"/>
        <v>-/-/-/-/-</v>
      </c>
      <c r="K923" s="2" t="str">
        <f t="shared" si="869"/>
        <v>-/-/-/-/-</v>
      </c>
      <c r="L923" s="12"/>
      <c r="M923" s="2">
        <v>2009</v>
      </c>
      <c r="N923" s="2" t="str">
        <f t="shared" si="863"/>
        <v>-/-/-/-</v>
      </c>
      <c r="O923" s="2" t="s">
        <v>722</v>
      </c>
      <c r="P923" s="2" t="s">
        <v>720</v>
      </c>
      <c r="S923" s="6">
        <f t="shared" si="864"/>
        <v>0</v>
      </c>
      <c r="T923" s="7">
        <f t="shared" si="865"/>
        <v>0</v>
      </c>
      <c r="U923" t="s">
        <v>243</v>
      </c>
      <c r="AA923" t="s">
        <v>243</v>
      </c>
      <c r="AD923" s="5"/>
      <c r="AI923">
        <f>VLOOKUP(C923,Koordinaten!$A:$C,2,FALSE)</f>
        <v>12.4853384</v>
      </c>
      <c r="AJ923">
        <f>VLOOKUP(C923,Koordinaten!$A:$C,3,FALSE)</f>
        <v>41.894801999999999</v>
      </c>
      <c r="AK923">
        <f>IF(ISBLANK($D923),VLOOKUP(C923,Koordinaten!$A:$C,2,FALSE),VLOOKUP($D923,Koordinaten!$F:$H,2,FALSE))</f>
        <v>9.0977537999999996</v>
      </c>
      <c r="AL923">
        <f>IF(ISBLANK($D923),VLOOKUP(C923,Koordinaten!$A:$C,3,FALSE),VLOOKUP($D923,Koordinaten!$F:$H,3,FALSE))</f>
        <v>40.061604000000003</v>
      </c>
      <c r="AM923" t="str">
        <f t="shared" si="866"/>
        <v>41,894802;12,4853384</v>
      </c>
      <c r="AN923" t="str">
        <f t="shared" si="867"/>
        <v>40,061604;9,0977538</v>
      </c>
      <c r="AO923">
        <f t="shared" si="870"/>
        <v>9999</v>
      </c>
    </row>
    <row r="924" spans="1:41" ht="14" x14ac:dyDescent="0.15">
      <c r="A924" s="5" t="s">
        <v>30</v>
      </c>
      <c r="B924" s="2">
        <v>2008</v>
      </c>
      <c r="C924" s="2" t="s">
        <v>22</v>
      </c>
      <c r="D924" s="2" t="s">
        <v>1271</v>
      </c>
      <c r="E924" s="2">
        <v>6</v>
      </c>
      <c r="F924" s="2"/>
      <c r="G924" s="3" t="s">
        <v>726</v>
      </c>
      <c r="H924" s="3" t="s">
        <v>727</v>
      </c>
      <c r="I924" s="3" t="s">
        <v>93</v>
      </c>
      <c r="J924" s="2" t="str">
        <f t="shared" si="868"/>
        <v>-/-/-/-/-</v>
      </c>
      <c r="K924" s="2" t="str">
        <f t="shared" si="869"/>
        <v>-/-/-/-/-</v>
      </c>
      <c r="L924" s="12"/>
      <c r="M924" s="2">
        <v>2009</v>
      </c>
      <c r="N924" s="2" t="str">
        <f t="shared" si="863"/>
        <v>-/-/-/-</v>
      </c>
      <c r="O924" s="2" t="s">
        <v>726</v>
      </c>
      <c r="P924" s="2" t="s">
        <v>720</v>
      </c>
      <c r="S924" s="6">
        <f t="shared" si="864"/>
        <v>0</v>
      </c>
      <c r="T924" s="7">
        <f t="shared" si="865"/>
        <v>0</v>
      </c>
      <c r="U924" t="s">
        <v>243</v>
      </c>
      <c r="AA924" t="s">
        <v>243</v>
      </c>
      <c r="AD924" s="5"/>
      <c r="AI924">
        <f>VLOOKUP(C924,Koordinaten!$A:$C,2,FALSE)</f>
        <v>12.4853384</v>
      </c>
      <c r="AJ924">
        <f>VLOOKUP(C924,Koordinaten!$A:$C,3,FALSE)</f>
        <v>41.894801999999999</v>
      </c>
      <c r="AK924">
        <f>IF(ISBLANK($D924),VLOOKUP(C924,Koordinaten!$A:$C,2,FALSE),VLOOKUP($D924,Koordinaten!$F:$H,2,FALSE))</f>
        <v>9.0977537999999996</v>
      </c>
      <c r="AL924">
        <f>IF(ISBLANK($D924),VLOOKUP(C924,Koordinaten!$A:$C,3,FALSE),VLOOKUP($D924,Koordinaten!$F:$H,3,FALSE))</f>
        <v>40.061604000000003</v>
      </c>
      <c r="AM924" t="str">
        <f t="shared" si="866"/>
        <v>41,894802;12,4853384</v>
      </c>
      <c r="AN924" t="str">
        <f t="shared" si="867"/>
        <v>40,061604;9,0977538</v>
      </c>
      <c r="AO924">
        <f t="shared" si="870"/>
        <v>9999</v>
      </c>
    </row>
    <row r="925" spans="1:41" ht="14" x14ac:dyDescent="0.15">
      <c r="A925" s="5" t="s">
        <v>37</v>
      </c>
      <c r="B925" s="2">
        <v>2008</v>
      </c>
      <c r="C925" s="2" t="s">
        <v>22</v>
      </c>
      <c r="D925" s="2" t="s">
        <v>1271</v>
      </c>
      <c r="E925" s="2">
        <v>1</v>
      </c>
      <c r="F925" s="2"/>
      <c r="G925" s="3" t="s">
        <v>726</v>
      </c>
      <c r="H925" s="3" t="s">
        <v>728</v>
      </c>
      <c r="I925" s="3" t="s">
        <v>93</v>
      </c>
      <c r="J925" s="2" t="str">
        <f t="shared" si="868"/>
        <v>-/-/-/-/-</v>
      </c>
      <c r="K925" s="2" t="str">
        <f t="shared" si="869"/>
        <v>-/-/-/-/-</v>
      </c>
      <c r="L925" s="12"/>
      <c r="M925" s="2">
        <v>2009</v>
      </c>
      <c r="N925" s="2" t="str">
        <f t="shared" si="863"/>
        <v>-/-/-/-</v>
      </c>
      <c r="O925" s="2" t="s">
        <v>726</v>
      </c>
      <c r="P925" s="2" t="s">
        <v>720</v>
      </c>
      <c r="S925" s="6">
        <f t="shared" si="864"/>
        <v>0</v>
      </c>
      <c r="T925" s="7">
        <f t="shared" si="865"/>
        <v>0</v>
      </c>
      <c r="U925" t="s">
        <v>243</v>
      </c>
      <c r="AA925" t="s">
        <v>243</v>
      </c>
      <c r="AD925" s="5"/>
      <c r="AI925">
        <f>VLOOKUP(C925,Koordinaten!$A:$C,2,FALSE)</f>
        <v>12.4853384</v>
      </c>
      <c r="AJ925">
        <f>VLOOKUP(C925,Koordinaten!$A:$C,3,FALSE)</f>
        <v>41.894801999999999</v>
      </c>
      <c r="AK925">
        <f>IF(ISBLANK($D925),VLOOKUP(C925,Koordinaten!$A:$C,2,FALSE),VLOOKUP($D925,Koordinaten!$F:$H,2,FALSE))</f>
        <v>9.0977537999999996</v>
      </c>
      <c r="AL925">
        <f>IF(ISBLANK($D925),VLOOKUP(C925,Koordinaten!$A:$C,3,FALSE),VLOOKUP($D925,Koordinaten!$F:$H,3,FALSE))</f>
        <v>40.061604000000003</v>
      </c>
      <c r="AM925" t="str">
        <f t="shared" si="866"/>
        <v>41,894802;12,4853384</v>
      </c>
      <c r="AN925" t="str">
        <f t="shared" si="867"/>
        <v>40,061604;9,0977538</v>
      </c>
      <c r="AO925">
        <f t="shared" si="870"/>
        <v>9999</v>
      </c>
    </row>
    <row r="926" spans="1:41" ht="14" x14ac:dyDescent="0.15">
      <c r="A926" s="5" t="s">
        <v>30</v>
      </c>
      <c r="B926" s="2">
        <v>2007</v>
      </c>
      <c r="C926" s="2" t="s">
        <v>22</v>
      </c>
      <c r="D926" s="2" t="s">
        <v>1271</v>
      </c>
      <c r="E926" s="2">
        <v>3</v>
      </c>
      <c r="F926" s="2"/>
      <c r="G926" s="3" t="s">
        <v>726</v>
      </c>
      <c r="H926" s="3" t="s">
        <v>729</v>
      </c>
      <c r="I926" s="3" t="s">
        <v>93</v>
      </c>
      <c r="J926" s="2" t="str">
        <f t="shared" si="868"/>
        <v>-/-/-/-/-</v>
      </c>
      <c r="K926" s="2" t="str">
        <f t="shared" si="869"/>
        <v>-/-/-/-/-</v>
      </c>
      <c r="L926" s="12"/>
      <c r="M926" s="2">
        <v>2009</v>
      </c>
      <c r="N926" s="2" t="str">
        <f t="shared" si="863"/>
        <v>-/-/-/-</v>
      </c>
      <c r="O926" s="2" t="s">
        <v>726</v>
      </c>
      <c r="P926" s="2" t="s">
        <v>720</v>
      </c>
      <c r="S926" s="6">
        <f t="shared" si="864"/>
        <v>0</v>
      </c>
      <c r="T926" s="7">
        <f t="shared" si="865"/>
        <v>0</v>
      </c>
      <c r="U926" t="s">
        <v>243</v>
      </c>
      <c r="AA926" t="s">
        <v>243</v>
      </c>
      <c r="AD926" s="5"/>
      <c r="AI926">
        <f>VLOOKUP(C926,Koordinaten!$A:$C,2,FALSE)</f>
        <v>12.4853384</v>
      </c>
      <c r="AJ926">
        <f>VLOOKUP(C926,Koordinaten!$A:$C,3,FALSE)</f>
        <v>41.894801999999999</v>
      </c>
      <c r="AK926">
        <f>IF(ISBLANK($D926),VLOOKUP(C926,Koordinaten!$A:$C,2,FALSE),VLOOKUP($D926,Koordinaten!$F:$H,2,FALSE))</f>
        <v>9.0977537999999996</v>
      </c>
      <c r="AL926">
        <f>IF(ISBLANK($D926),VLOOKUP(C926,Koordinaten!$A:$C,3,FALSE),VLOOKUP($D926,Koordinaten!$F:$H,3,FALSE))</f>
        <v>40.061604000000003</v>
      </c>
      <c r="AM926" t="str">
        <f t="shared" si="866"/>
        <v>41,894802;12,4853384</v>
      </c>
      <c r="AN926" t="str">
        <f t="shared" si="867"/>
        <v>40,061604;9,0977538</v>
      </c>
      <c r="AO926">
        <f t="shared" si="870"/>
        <v>9999</v>
      </c>
    </row>
    <row r="927" spans="1:41" ht="14" x14ac:dyDescent="0.15">
      <c r="A927" s="5" t="s">
        <v>30</v>
      </c>
      <c r="B927" s="2">
        <v>2008</v>
      </c>
      <c r="C927" s="2" t="s">
        <v>22</v>
      </c>
      <c r="D927" s="2" t="s">
        <v>1271</v>
      </c>
      <c r="E927" s="2">
        <v>6</v>
      </c>
      <c r="F927" s="2"/>
      <c r="G927" s="3" t="s">
        <v>730</v>
      </c>
      <c r="H927" s="3" t="s">
        <v>731</v>
      </c>
      <c r="I927" s="3" t="s">
        <v>93</v>
      </c>
      <c r="J927" s="2" t="str">
        <f t="shared" si="868"/>
        <v>-/-/-/-/-</v>
      </c>
      <c r="K927" s="2" t="str">
        <f t="shared" si="869"/>
        <v>-/-/-/-/-</v>
      </c>
      <c r="L927" s="12"/>
      <c r="M927" s="2">
        <v>2009</v>
      </c>
      <c r="N927" s="2" t="str">
        <f t="shared" si="863"/>
        <v>-/-/-/-</v>
      </c>
      <c r="O927" s="2" t="s">
        <v>730</v>
      </c>
      <c r="P927" s="2" t="s">
        <v>720</v>
      </c>
      <c r="S927" s="6">
        <f t="shared" si="864"/>
        <v>0</v>
      </c>
      <c r="T927" s="7">
        <f t="shared" si="865"/>
        <v>0</v>
      </c>
      <c r="U927" t="s">
        <v>243</v>
      </c>
      <c r="AA927" t="s">
        <v>243</v>
      </c>
      <c r="AD927" s="5"/>
      <c r="AI927">
        <f>VLOOKUP(C927,Koordinaten!$A:$C,2,FALSE)</f>
        <v>12.4853384</v>
      </c>
      <c r="AJ927">
        <f>VLOOKUP(C927,Koordinaten!$A:$C,3,FALSE)</f>
        <v>41.894801999999999</v>
      </c>
      <c r="AK927">
        <f>IF(ISBLANK($D927),VLOOKUP(C927,Koordinaten!$A:$C,2,FALSE),VLOOKUP($D927,Koordinaten!$F:$H,2,FALSE))</f>
        <v>9.0977537999999996</v>
      </c>
      <c r="AL927">
        <f>IF(ISBLANK($D927),VLOOKUP(C927,Koordinaten!$A:$C,3,FALSE),VLOOKUP($D927,Koordinaten!$F:$H,3,FALSE))</f>
        <v>40.061604000000003</v>
      </c>
      <c r="AM927" t="str">
        <f t="shared" si="866"/>
        <v>41,894802;12,4853384</v>
      </c>
      <c r="AN927" t="str">
        <f t="shared" si="867"/>
        <v>40,061604;9,0977538</v>
      </c>
      <c r="AO927">
        <f t="shared" si="870"/>
        <v>9999</v>
      </c>
    </row>
    <row r="928" spans="1:41" ht="14" x14ac:dyDescent="0.15">
      <c r="A928" s="5" t="s">
        <v>30</v>
      </c>
      <c r="B928" s="2">
        <v>2007</v>
      </c>
      <c r="C928" s="2" t="s">
        <v>22</v>
      </c>
      <c r="D928" s="2" t="s">
        <v>1271</v>
      </c>
      <c r="E928" s="2">
        <v>3</v>
      </c>
      <c r="F928" s="2"/>
      <c r="G928" s="3" t="s">
        <v>730</v>
      </c>
      <c r="H928" s="3" t="s">
        <v>732</v>
      </c>
      <c r="I928" s="3" t="s">
        <v>93</v>
      </c>
      <c r="J928" s="2" t="str">
        <f t="shared" si="868"/>
        <v>-/-/-/-/-</v>
      </c>
      <c r="K928" s="2" t="str">
        <f t="shared" si="869"/>
        <v>-/-/-/-/-</v>
      </c>
      <c r="L928" s="12"/>
      <c r="M928" s="2">
        <v>2009</v>
      </c>
      <c r="N928" s="2" t="str">
        <f t="shared" si="863"/>
        <v>-/-/88/-</v>
      </c>
      <c r="O928" s="2" t="s">
        <v>730</v>
      </c>
      <c r="P928" s="2" t="s">
        <v>720</v>
      </c>
      <c r="S928" s="6">
        <f t="shared" si="864"/>
        <v>0</v>
      </c>
      <c r="T928" s="7">
        <f t="shared" si="865"/>
        <v>0</v>
      </c>
      <c r="U928" t="s">
        <v>243</v>
      </c>
      <c r="AA928">
        <v>88</v>
      </c>
      <c r="AD928" s="5"/>
      <c r="AI928">
        <f>VLOOKUP(C928,Koordinaten!$A:$C,2,FALSE)</f>
        <v>12.4853384</v>
      </c>
      <c r="AJ928">
        <f>VLOOKUP(C928,Koordinaten!$A:$C,3,FALSE)</f>
        <v>41.894801999999999</v>
      </c>
      <c r="AK928">
        <f>IF(ISBLANK($D928),VLOOKUP(C928,Koordinaten!$A:$C,2,FALSE),VLOOKUP($D928,Koordinaten!$F:$H,2,FALSE))</f>
        <v>9.0977537999999996</v>
      </c>
      <c r="AL928">
        <f>IF(ISBLANK($D928),VLOOKUP(C928,Koordinaten!$A:$C,3,FALSE),VLOOKUP($D928,Koordinaten!$F:$H,3,FALSE))</f>
        <v>40.061604000000003</v>
      </c>
      <c r="AM928" t="str">
        <f t="shared" si="866"/>
        <v>41,894802;12,4853384</v>
      </c>
      <c r="AN928" t="str">
        <f t="shared" si="867"/>
        <v>40,061604;9,0977538</v>
      </c>
      <c r="AO928">
        <f t="shared" si="870"/>
        <v>9999</v>
      </c>
    </row>
    <row r="929" spans="1:41" ht="14" x14ac:dyDescent="0.15">
      <c r="A929" s="5" t="s">
        <v>30</v>
      </c>
      <c r="B929" s="2"/>
      <c r="C929" s="2" t="s">
        <v>22</v>
      </c>
      <c r="D929" s="2" t="s">
        <v>1262</v>
      </c>
      <c r="E929" s="2">
        <v>3</v>
      </c>
      <c r="F929" s="2"/>
      <c r="G929" s="3" t="s">
        <v>733</v>
      </c>
      <c r="H929" s="3" t="s">
        <v>36</v>
      </c>
      <c r="I929" s="3" t="s">
        <v>36</v>
      </c>
      <c r="J929" s="2" t="str">
        <f t="shared" si="868"/>
        <v>-/-/-/-/-</v>
      </c>
      <c r="K929" s="2" t="str">
        <f t="shared" si="869"/>
        <v>-/-/-/-/-</v>
      </c>
      <c r="L929" s="12"/>
      <c r="M929" s="2">
        <v>2009</v>
      </c>
      <c r="N929" s="2" t="str">
        <f t="shared" si="863"/>
        <v>-/-/-/-</v>
      </c>
      <c r="O929" s="2" t="s">
        <v>733</v>
      </c>
      <c r="P929" s="2" t="s">
        <v>734</v>
      </c>
      <c r="S929" s="6">
        <f t="shared" si="864"/>
        <v>0</v>
      </c>
      <c r="T929" s="7">
        <f t="shared" si="865"/>
        <v>0</v>
      </c>
      <c r="U929" t="s">
        <v>243</v>
      </c>
      <c r="AA929" t="s">
        <v>243</v>
      </c>
      <c r="AD929" s="5"/>
      <c r="AI929">
        <f>VLOOKUP(C929,Koordinaten!$A:$C,2,FALSE)</f>
        <v>12.4853384</v>
      </c>
      <c r="AJ929">
        <f>VLOOKUP(C929,Koordinaten!$A:$C,3,FALSE)</f>
        <v>41.894801999999999</v>
      </c>
      <c r="AK929">
        <f>IF(ISBLANK($D929),VLOOKUP(C929,Koordinaten!$A:$C,2,FALSE),VLOOKUP($D929,Koordinaten!$F:$H,2,FALSE))</f>
        <v>9.7688930000000003</v>
      </c>
      <c r="AL929">
        <f>IF(ISBLANK($D929),VLOOKUP(C929,Koordinaten!$A:$C,3,FALSE),VLOOKUP($D929,Koordinaten!$F:$H,3,FALSE))</f>
        <v>45.620899999999999</v>
      </c>
      <c r="AM929" t="str">
        <f t="shared" si="866"/>
        <v>41,894802;12,4853384</v>
      </c>
      <c r="AN929" t="str">
        <f t="shared" si="867"/>
        <v>45,6209;9,768893</v>
      </c>
      <c r="AO929">
        <f t="shared" si="870"/>
        <v>9999</v>
      </c>
    </row>
    <row r="930" spans="1:41" ht="14" x14ac:dyDescent="0.15">
      <c r="A930" s="5" t="s">
        <v>42</v>
      </c>
      <c r="B930" s="2"/>
      <c r="C930" s="2" t="s">
        <v>22</v>
      </c>
      <c r="D930" s="2" t="s">
        <v>1262</v>
      </c>
      <c r="E930" s="2">
        <v>4</v>
      </c>
      <c r="F930" s="2"/>
      <c r="G930" s="3" t="s">
        <v>733</v>
      </c>
      <c r="H930" s="3" t="s">
        <v>735</v>
      </c>
      <c r="J930" s="2" t="str">
        <f t="shared" si="868"/>
        <v>-/-/-/-/-</v>
      </c>
      <c r="K930" s="2" t="str">
        <f t="shared" si="869"/>
        <v>-/-/-/-/-</v>
      </c>
      <c r="L930" s="12"/>
      <c r="M930" s="2">
        <v>2009</v>
      </c>
      <c r="N930" s="2" t="str">
        <f t="shared" si="863"/>
        <v>-/-/-/-</v>
      </c>
      <c r="O930" s="2" t="s">
        <v>733</v>
      </c>
      <c r="P930" s="2" t="s">
        <v>734</v>
      </c>
      <c r="S930" s="6">
        <f t="shared" si="864"/>
        <v>0</v>
      </c>
      <c r="T930" s="7">
        <f t="shared" si="865"/>
        <v>0</v>
      </c>
      <c r="U930" t="s">
        <v>243</v>
      </c>
      <c r="AA930" t="s">
        <v>243</v>
      </c>
      <c r="AD930" s="5"/>
      <c r="AI930">
        <f>VLOOKUP(C930,Koordinaten!$A:$C,2,FALSE)</f>
        <v>12.4853384</v>
      </c>
      <c r="AJ930">
        <f>VLOOKUP(C930,Koordinaten!$A:$C,3,FALSE)</f>
        <v>41.894801999999999</v>
      </c>
      <c r="AK930">
        <f>IF(ISBLANK($D930),VLOOKUP(C930,Koordinaten!$A:$C,2,FALSE),VLOOKUP($D930,Koordinaten!$F:$H,2,FALSE))</f>
        <v>9.7688930000000003</v>
      </c>
      <c r="AL930">
        <f>IF(ISBLANK($D930),VLOOKUP(C930,Koordinaten!$A:$C,3,FALSE),VLOOKUP($D930,Koordinaten!$F:$H,3,FALSE))</f>
        <v>45.620899999999999</v>
      </c>
      <c r="AM930" t="str">
        <f t="shared" si="866"/>
        <v>41,894802;12,4853384</v>
      </c>
      <c r="AN930" t="str">
        <f t="shared" si="867"/>
        <v>45,6209;9,768893</v>
      </c>
      <c r="AO930">
        <f t="shared" si="870"/>
        <v>9999</v>
      </c>
    </row>
    <row r="931" spans="1:41" ht="14" x14ac:dyDescent="0.15">
      <c r="A931" s="5" t="s">
        <v>42</v>
      </c>
      <c r="B931" s="2"/>
      <c r="C931" s="2" t="s">
        <v>22</v>
      </c>
      <c r="D931" s="2" t="s">
        <v>1262</v>
      </c>
      <c r="E931" s="2">
        <v>2</v>
      </c>
      <c r="F931" s="2"/>
      <c r="G931" s="3" t="s">
        <v>733</v>
      </c>
      <c r="H931" s="3" t="s">
        <v>736</v>
      </c>
      <c r="J931" s="2" t="str">
        <f t="shared" si="868"/>
        <v>-/-/-/-/-</v>
      </c>
      <c r="K931" s="2" t="str">
        <f t="shared" si="869"/>
        <v>-/-/-/-/-</v>
      </c>
      <c r="L931" s="12"/>
      <c r="M931" s="2">
        <v>2009</v>
      </c>
      <c r="N931" s="2" t="str">
        <f t="shared" si="863"/>
        <v>-/-/-/-</v>
      </c>
      <c r="O931" s="2" t="s">
        <v>733</v>
      </c>
      <c r="P931" s="2" t="s">
        <v>734</v>
      </c>
      <c r="S931" s="6">
        <f t="shared" si="864"/>
        <v>0</v>
      </c>
      <c r="T931" s="7">
        <f t="shared" si="865"/>
        <v>0</v>
      </c>
      <c r="U931" t="s">
        <v>243</v>
      </c>
      <c r="AA931" t="s">
        <v>243</v>
      </c>
      <c r="AD931" s="5"/>
      <c r="AI931">
        <f>VLOOKUP(C931,Koordinaten!$A:$C,2,FALSE)</f>
        <v>12.4853384</v>
      </c>
      <c r="AJ931">
        <f>VLOOKUP(C931,Koordinaten!$A:$C,3,FALSE)</f>
        <v>41.894801999999999</v>
      </c>
      <c r="AK931">
        <f>IF(ISBLANK($D931),VLOOKUP(C931,Koordinaten!$A:$C,2,FALSE),VLOOKUP($D931,Koordinaten!$F:$H,2,FALSE))</f>
        <v>9.7688930000000003</v>
      </c>
      <c r="AL931">
        <f>IF(ISBLANK($D931),VLOOKUP(C931,Koordinaten!$A:$C,3,FALSE),VLOOKUP($D931,Koordinaten!$F:$H,3,FALSE))</f>
        <v>45.620899999999999</v>
      </c>
      <c r="AM931" t="str">
        <f t="shared" si="866"/>
        <v>41,894802;12,4853384</v>
      </c>
      <c r="AN931" t="str">
        <f t="shared" si="867"/>
        <v>45,6209;9,768893</v>
      </c>
      <c r="AO931">
        <f t="shared" si="870"/>
        <v>9999</v>
      </c>
    </row>
    <row r="932" spans="1:41" ht="14" x14ac:dyDescent="0.15">
      <c r="A932" s="5" t="s">
        <v>30</v>
      </c>
      <c r="B932" s="2">
        <v>2007</v>
      </c>
      <c r="C932" s="2" t="s">
        <v>22</v>
      </c>
      <c r="D932" s="2" t="s">
        <v>1271</v>
      </c>
      <c r="E932" s="2">
        <v>1</v>
      </c>
      <c r="F932" s="2"/>
      <c r="G932" s="3" t="s">
        <v>609</v>
      </c>
      <c r="H932" s="3" t="s">
        <v>737</v>
      </c>
      <c r="J932" s="2" t="str">
        <f t="shared" si="868"/>
        <v>2009/-/2013/-/-</v>
      </c>
      <c r="K932" s="2" t="str">
        <f t="shared" si="869"/>
        <v>2011/-/2013/-/-</v>
      </c>
      <c r="L932" s="12"/>
      <c r="M932" s="2">
        <v>2009</v>
      </c>
      <c r="N932" s="2" t="str">
        <f t="shared" si="863"/>
        <v>89/-/89/-</v>
      </c>
      <c r="O932" s="2" t="s">
        <v>738</v>
      </c>
      <c r="P932" s="2" t="s">
        <v>720</v>
      </c>
      <c r="S932" s="6">
        <f t="shared" si="864"/>
        <v>0</v>
      </c>
      <c r="T932" s="7">
        <f t="shared" si="865"/>
        <v>0</v>
      </c>
      <c r="U932">
        <v>89</v>
      </c>
      <c r="V932">
        <v>2009</v>
      </c>
      <c r="W932">
        <v>2011</v>
      </c>
      <c r="AA932">
        <v>89</v>
      </c>
      <c r="AB932">
        <v>2013</v>
      </c>
      <c r="AC932">
        <v>2013</v>
      </c>
      <c r="AD932" s="5"/>
      <c r="AI932">
        <f>VLOOKUP(C932,Koordinaten!$A:$C,2,FALSE)</f>
        <v>12.4853384</v>
      </c>
      <c r="AJ932">
        <f>VLOOKUP(C932,Koordinaten!$A:$C,3,FALSE)</f>
        <v>41.894801999999999</v>
      </c>
      <c r="AK932">
        <f>IF(ISBLANK($D932),VLOOKUP(C932,Koordinaten!$A:$C,2,FALSE),VLOOKUP($D932,Koordinaten!$F:$H,2,FALSE))</f>
        <v>9.0977537999999996</v>
      </c>
      <c r="AL932">
        <f>IF(ISBLANK($D932),VLOOKUP(C932,Koordinaten!$A:$C,3,FALSE),VLOOKUP($D932,Koordinaten!$F:$H,3,FALSE))</f>
        <v>40.061604000000003</v>
      </c>
      <c r="AM932" t="str">
        <f t="shared" si="866"/>
        <v>41,894802;12,4853384</v>
      </c>
      <c r="AN932" t="str">
        <f t="shared" si="867"/>
        <v>40,061604;9,0977538</v>
      </c>
      <c r="AO932">
        <f t="shared" si="870"/>
        <v>2011</v>
      </c>
    </row>
    <row r="933" spans="1:41" x14ac:dyDescent="0.15">
      <c r="A933" t="s">
        <v>42</v>
      </c>
      <c r="B933" s="3">
        <v>2003</v>
      </c>
      <c r="C933" s="3" t="s">
        <v>22</v>
      </c>
      <c r="D933" s="3" t="s">
        <v>1258</v>
      </c>
      <c r="E933" s="3">
        <v>3</v>
      </c>
      <c r="G933" s="73" t="s">
        <v>214</v>
      </c>
      <c r="H933" s="3" t="s">
        <v>739</v>
      </c>
      <c r="I933" s="3" t="s">
        <v>69</v>
      </c>
      <c r="J933" s="2" t="str">
        <f t="shared" si="868"/>
        <v>-/-/-/-/-</v>
      </c>
      <c r="K933" s="2" t="str">
        <f t="shared" si="869"/>
        <v>-/-/-/-/-</v>
      </c>
      <c r="M933" s="2">
        <v>2008</v>
      </c>
      <c r="N933" s="2" t="str">
        <f t="shared" si="863"/>
        <v>-/-/-/-</v>
      </c>
      <c r="O933" s="2" t="s">
        <v>214</v>
      </c>
      <c r="P933" s="2" t="s">
        <v>740</v>
      </c>
      <c r="S933" s="6">
        <f t="shared" si="864"/>
        <v>0</v>
      </c>
      <c r="T933" s="7">
        <f t="shared" si="865"/>
        <v>0</v>
      </c>
      <c r="U933" s="3" t="s">
        <v>243</v>
      </c>
      <c r="X933" t="s">
        <v>243</v>
      </c>
      <c r="AA933" t="s">
        <v>243</v>
      </c>
      <c r="AD933"/>
      <c r="AI933">
        <f>VLOOKUP(C933,Koordinaten!$A:$C,2,FALSE)</f>
        <v>12.4853384</v>
      </c>
      <c r="AJ933">
        <f>VLOOKUP(C933,Koordinaten!$A:$C,3,FALSE)</f>
        <v>41.894801999999999</v>
      </c>
      <c r="AK933">
        <f>IF(ISBLANK($D933),VLOOKUP(C933,Koordinaten!$A:$C,2,FALSE),VLOOKUP($D933,Koordinaten!$F:$H,2,FALSE))</f>
        <v>11.354780099999999</v>
      </c>
      <c r="AL933">
        <f>IF(ISBLANK($D933),VLOOKUP(C933,Koordinaten!$A:$C,3,FALSE),VLOOKUP($D933,Koordinaten!$F:$H,3,FALSE))</f>
        <v>46.498112499999998</v>
      </c>
      <c r="AM933" t="str">
        <f t="shared" si="866"/>
        <v>41,894802;12,4853384</v>
      </c>
      <c r="AN933" t="str">
        <f t="shared" si="867"/>
        <v>46,4981125;11,3547801</v>
      </c>
      <c r="AO933">
        <f t="shared" si="870"/>
        <v>9999</v>
      </c>
    </row>
    <row r="934" spans="1:41" x14ac:dyDescent="0.15">
      <c r="A934" t="s">
        <v>30</v>
      </c>
      <c r="B934" s="3">
        <v>2007</v>
      </c>
      <c r="C934" s="3" t="s">
        <v>22</v>
      </c>
      <c r="D934" s="3" t="s">
        <v>1258</v>
      </c>
      <c r="E934" s="3">
        <v>3</v>
      </c>
      <c r="G934" s="73" t="s">
        <v>214</v>
      </c>
      <c r="H934" s="3" t="s">
        <v>511</v>
      </c>
      <c r="I934" s="3" t="s">
        <v>57</v>
      </c>
      <c r="J934" s="2" t="str">
        <f t="shared" si="868"/>
        <v>-/2008/-/-/-</v>
      </c>
      <c r="K934" s="2" t="str">
        <f t="shared" si="869"/>
        <v>-/2008/-/-/-</v>
      </c>
      <c r="M934" s="2">
        <v>2008</v>
      </c>
      <c r="N934" s="2" t="str">
        <f t="shared" si="863"/>
        <v>-/92/91/-</v>
      </c>
      <c r="O934" s="2" t="s">
        <v>214</v>
      </c>
      <c r="P934" s="2" t="s">
        <v>740</v>
      </c>
      <c r="S934" s="6">
        <f t="shared" si="864"/>
        <v>0</v>
      </c>
      <c r="T934" s="7">
        <f t="shared" si="865"/>
        <v>0</v>
      </c>
      <c r="U934" s="3" t="s">
        <v>243</v>
      </c>
      <c r="X934">
        <v>92</v>
      </c>
      <c r="Y934">
        <v>2008</v>
      </c>
      <c r="Z934">
        <v>2008</v>
      </c>
      <c r="AA934">
        <v>91</v>
      </c>
      <c r="AD934"/>
      <c r="AI934">
        <f>VLOOKUP(C934,Koordinaten!$A:$C,2,FALSE)</f>
        <v>12.4853384</v>
      </c>
      <c r="AJ934">
        <f>VLOOKUP(C934,Koordinaten!$A:$C,3,FALSE)</f>
        <v>41.894801999999999</v>
      </c>
      <c r="AK934">
        <f>IF(ISBLANK($D934),VLOOKUP(C934,Koordinaten!$A:$C,2,FALSE),VLOOKUP($D934,Koordinaten!$F:$H,2,FALSE))</f>
        <v>11.354780099999999</v>
      </c>
      <c r="AL934">
        <f>IF(ISBLANK($D934),VLOOKUP(C934,Koordinaten!$A:$C,3,FALSE),VLOOKUP($D934,Koordinaten!$F:$H,3,FALSE))</f>
        <v>46.498112499999998</v>
      </c>
      <c r="AM934" t="str">
        <f t="shared" si="866"/>
        <v>41,894802;12,4853384</v>
      </c>
      <c r="AN934" t="str">
        <f t="shared" si="867"/>
        <v>46,4981125;11,3547801</v>
      </c>
      <c r="AO934">
        <f t="shared" si="870"/>
        <v>2008</v>
      </c>
    </row>
    <row r="935" spans="1:41" x14ac:dyDescent="0.15">
      <c r="A935" t="s">
        <v>30</v>
      </c>
      <c r="B935" s="3">
        <v>2007</v>
      </c>
      <c r="C935" s="3" t="s">
        <v>22</v>
      </c>
      <c r="D935" s="3" t="s">
        <v>1258</v>
      </c>
      <c r="E935" s="3">
        <v>4</v>
      </c>
      <c r="G935" s="3" t="s">
        <v>741</v>
      </c>
      <c r="H935" s="3" t="s">
        <v>742</v>
      </c>
      <c r="I935" s="3" t="s">
        <v>32</v>
      </c>
      <c r="J935" s="2" t="str">
        <f t="shared" si="868"/>
        <v>-/-/-/-/-</v>
      </c>
      <c r="K935" s="2" t="str">
        <f t="shared" si="869"/>
        <v>-/-/-/-/-</v>
      </c>
      <c r="M935" s="2">
        <v>2008</v>
      </c>
      <c r="N935" s="2" t="str">
        <f t="shared" ref="N935:N998" si="871">CONCATENATE(IF(ISBLANK(U935),"-",U935),"/",IF(ISBLANK(X935),"-",X935),"/",IF(ISBLANK(AA935),"-",AA935),"/",IF(ISBLANK(AD935),"-",AD935))</f>
        <v>-/-/-/-</v>
      </c>
      <c r="O935" s="2" t="s">
        <v>743</v>
      </c>
      <c r="P935" s="2" t="s">
        <v>740</v>
      </c>
      <c r="S935" s="6">
        <f t="shared" si="864"/>
        <v>0</v>
      </c>
      <c r="T935" s="7">
        <f t="shared" si="865"/>
        <v>0</v>
      </c>
      <c r="U935" t="s">
        <v>243</v>
      </c>
      <c r="AA935" t="s">
        <v>243</v>
      </c>
      <c r="AD935"/>
      <c r="AI935">
        <f>VLOOKUP(C935,Koordinaten!$A:$C,2,FALSE)</f>
        <v>12.4853384</v>
      </c>
      <c r="AJ935">
        <f>VLOOKUP(C935,Koordinaten!$A:$C,3,FALSE)</f>
        <v>41.894801999999999</v>
      </c>
      <c r="AK935">
        <f>IF(ISBLANK($D935),VLOOKUP(C935,Koordinaten!$A:$C,2,FALSE),VLOOKUP($D935,Koordinaten!$F:$H,2,FALSE))</f>
        <v>11.354780099999999</v>
      </c>
      <c r="AL935">
        <f>IF(ISBLANK($D935),VLOOKUP(C935,Koordinaten!$A:$C,3,FALSE),VLOOKUP($D935,Koordinaten!$F:$H,3,FALSE))</f>
        <v>46.498112499999998</v>
      </c>
      <c r="AM935" t="str">
        <f t="shared" si="866"/>
        <v>41,894802;12,4853384</v>
      </c>
      <c r="AN935" t="str">
        <f t="shared" si="867"/>
        <v>46,4981125;11,3547801</v>
      </c>
      <c r="AO935">
        <f t="shared" si="870"/>
        <v>9999</v>
      </c>
    </row>
    <row r="936" spans="1:41" x14ac:dyDescent="0.15">
      <c r="A936" t="s">
        <v>42</v>
      </c>
      <c r="B936" s="3">
        <v>2001</v>
      </c>
      <c r="C936" s="3" t="s">
        <v>22</v>
      </c>
      <c r="D936" s="3" t="s">
        <v>1272</v>
      </c>
      <c r="E936" s="3">
        <v>2</v>
      </c>
      <c r="G936" s="3" t="s">
        <v>744</v>
      </c>
      <c r="H936" s="3" t="s">
        <v>745</v>
      </c>
      <c r="J936" s="2" t="str">
        <f t="shared" si="868"/>
        <v>-/-/-/-/-</v>
      </c>
      <c r="K936" s="2" t="str">
        <f t="shared" si="869"/>
        <v>-/-/-/-/-</v>
      </c>
      <c r="M936" s="2">
        <v>2008</v>
      </c>
      <c r="N936" s="2" t="str">
        <f t="shared" si="871"/>
        <v>-/-/-/noch nicht im GR</v>
      </c>
      <c r="O936" s="2" t="s">
        <v>747</v>
      </c>
      <c r="P936" s="2" t="s">
        <v>748</v>
      </c>
      <c r="S936" s="6">
        <f t="shared" si="864"/>
        <v>0</v>
      </c>
      <c r="T936" s="7">
        <f t="shared" si="865"/>
        <v>0</v>
      </c>
      <c r="U936" t="s">
        <v>243</v>
      </c>
      <c r="AA936" t="s">
        <v>243</v>
      </c>
      <c r="AD936" t="s">
        <v>746</v>
      </c>
      <c r="AI936">
        <f>VLOOKUP(C936,Koordinaten!$A:$C,2,FALSE)</f>
        <v>12.4853384</v>
      </c>
      <c r="AJ936">
        <f>VLOOKUP(C936,Koordinaten!$A:$C,3,FALSE)</f>
        <v>41.894801999999999</v>
      </c>
      <c r="AK936">
        <f>IF(ISBLANK($D936),VLOOKUP(C936,Koordinaten!$A:$C,2,FALSE),VLOOKUP($D936,Koordinaten!$F:$H,2,FALSE))</f>
        <v>13.1415872</v>
      </c>
      <c r="AL936">
        <f>IF(ISBLANK($D936),VLOOKUP(C936,Koordinaten!$A:$C,3,FALSE),VLOOKUP($D936,Koordinaten!$F:$H,3,FALSE))</f>
        <v>43.345838800000003</v>
      </c>
      <c r="AM936" t="str">
        <f t="shared" si="866"/>
        <v>41,894802;12,4853384</v>
      </c>
      <c r="AN936" t="str">
        <f t="shared" si="867"/>
        <v>43,3458388;13,1415872</v>
      </c>
      <c r="AO936">
        <f t="shared" si="870"/>
        <v>9999</v>
      </c>
    </row>
    <row r="937" spans="1:41" x14ac:dyDescent="0.15">
      <c r="A937" t="s">
        <v>42</v>
      </c>
      <c r="B937" s="3">
        <v>2003</v>
      </c>
      <c r="C937" s="3" t="s">
        <v>22</v>
      </c>
      <c r="D937" s="3" t="s">
        <v>1272</v>
      </c>
      <c r="E937" s="3">
        <v>4</v>
      </c>
      <c r="G937" s="3" t="s">
        <v>744</v>
      </c>
      <c r="H937" s="3" t="s">
        <v>749</v>
      </c>
      <c r="J937" s="2" t="str">
        <f t="shared" si="868"/>
        <v>-/-/-/-/-</v>
      </c>
      <c r="K937" s="2" t="str">
        <f t="shared" si="869"/>
        <v>-/-/-/-/-</v>
      </c>
      <c r="M937" s="2">
        <v>2008</v>
      </c>
      <c r="N937" s="2" t="str">
        <f t="shared" si="871"/>
        <v>-/-/-/noch nicht im GR</v>
      </c>
      <c r="O937" s="2" t="s">
        <v>747</v>
      </c>
      <c r="P937" s="2" t="s">
        <v>748</v>
      </c>
      <c r="S937" s="6">
        <f t="shared" si="864"/>
        <v>0</v>
      </c>
      <c r="T937" s="7">
        <f t="shared" si="865"/>
        <v>0</v>
      </c>
      <c r="U937" t="s">
        <v>243</v>
      </c>
      <c r="AA937" t="s">
        <v>243</v>
      </c>
      <c r="AD937" t="s">
        <v>746</v>
      </c>
      <c r="AI937">
        <f>VLOOKUP(C937,Koordinaten!$A:$C,2,FALSE)</f>
        <v>12.4853384</v>
      </c>
      <c r="AJ937">
        <f>VLOOKUP(C937,Koordinaten!$A:$C,3,FALSE)</f>
        <v>41.894801999999999</v>
      </c>
      <c r="AK937">
        <f>IF(ISBLANK($D937),VLOOKUP(C937,Koordinaten!$A:$C,2,FALSE),VLOOKUP($D937,Koordinaten!$F:$H,2,FALSE))</f>
        <v>13.1415872</v>
      </c>
      <c r="AL937">
        <f>IF(ISBLANK($D937),VLOOKUP(C937,Koordinaten!$A:$C,3,FALSE),VLOOKUP($D937,Koordinaten!$F:$H,3,FALSE))</f>
        <v>43.345838800000003</v>
      </c>
      <c r="AM937" t="str">
        <f t="shared" si="866"/>
        <v>41,894802;12,4853384</v>
      </c>
      <c r="AN937" t="str">
        <f t="shared" si="867"/>
        <v>43,3458388;13,1415872</v>
      </c>
      <c r="AO937">
        <f t="shared" si="870"/>
        <v>9999</v>
      </c>
    </row>
    <row r="938" spans="1:41" x14ac:dyDescent="0.15">
      <c r="A938" t="s">
        <v>42</v>
      </c>
      <c r="B938" s="3">
        <v>2004</v>
      </c>
      <c r="C938" s="3" t="s">
        <v>22</v>
      </c>
      <c r="D938" s="3" t="s">
        <v>1272</v>
      </c>
      <c r="E938" s="3">
        <v>1</v>
      </c>
      <c r="G938" s="3" t="s">
        <v>702</v>
      </c>
      <c r="H938" s="3" t="s">
        <v>704</v>
      </c>
      <c r="J938" s="2" t="str">
        <f t="shared" si="868"/>
        <v>2009/-/2013/-/-</v>
      </c>
      <c r="K938" s="2" t="str">
        <f t="shared" si="869"/>
        <v>2019/-/2019/-/-</v>
      </c>
      <c r="M938" s="2">
        <v>2008</v>
      </c>
      <c r="N938" s="2" t="str">
        <f t="shared" si="871"/>
        <v>92/-/92/GR3</v>
      </c>
      <c r="O938" s="2" t="s">
        <v>702</v>
      </c>
      <c r="P938" s="2" t="s">
        <v>748</v>
      </c>
      <c r="S938" s="6">
        <f t="shared" si="864"/>
        <v>0</v>
      </c>
      <c r="T938" s="7">
        <f t="shared" si="865"/>
        <v>0</v>
      </c>
      <c r="U938">
        <v>92</v>
      </c>
      <c r="V938">
        <v>2009</v>
      </c>
      <c r="W938">
        <v>2019</v>
      </c>
      <c r="AA938">
        <v>92</v>
      </c>
      <c r="AB938">
        <v>2013</v>
      </c>
      <c r="AC938">
        <v>2019</v>
      </c>
      <c r="AD938" t="s">
        <v>277</v>
      </c>
      <c r="AI938">
        <f>VLOOKUP(C938,Koordinaten!$A:$C,2,FALSE)</f>
        <v>12.4853384</v>
      </c>
      <c r="AJ938">
        <f>VLOOKUP(C938,Koordinaten!$A:$C,3,FALSE)</f>
        <v>41.894801999999999</v>
      </c>
      <c r="AK938">
        <f>IF(ISBLANK($D938),VLOOKUP(C938,Koordinaten!$A:$C,2,FALSE),VLOOKUP($D938,Koordinaten!$F:$H,2,FALSE))</f>
        <v>13.1415872</v>
      </c>
      <c r="AL938">
        <f>IF(ISBLANK($D938),VLOOKUP(C938,Koordinaten!$A:$C,3,FALSE),VLOOKUP($D938,Koordinaten!$F:$H,3,FALSE))</f>
        <v>43.345838800000003</v>
      </c>
      <c r="AM938" t="str">
        <f t="shared" si="866"/>
        <v>41,894802;12,4853384</v>
      </c>
      <c r="AN938" t="str">
        <f t="shared" si="867"/>
        <v>43,3458388;13,1415872</v>
      </c>
      <c r="AO938">
        <f t="shared" si="870"/>
        <v>2019</v>
      </c>
    </row>
    <row r="939" spans="1:41" x14ac:dyDescent="0.15">
      <c r="A939" t="s">
        <v>42</v>
      </c>
      <c r="B939" s="3">
        <v>2003</v>
      </c>
      <c r="C939" s="3" t="s">
        <v>22</v>
      </c>
      <c r="D939" s="3" t="s">
        <v>1272</v>
      </c>
      <c r="E939" s="3">
        <v>2</v>
      </c>
      <c r="G939" s="3" t="s">
        <v>702</v>
      </c>
      <c r="H939" s="3" t="s">
        <v>750</v>
      </c>
      <c r="J939" s="2" t="str">
        <f t="shared" si="868"/>
        <v>-/-/-/-/-</v>
      </c>
      <c r="K939" s="2" t="str">
        <f t="shared" si="869"/>
        <v>-/-/-/-/-</v>
      </c>
      <c r="M939" s="2">
        <v>2008</v>
      </c>
      <c r="N939" s="2" t="str">
        <f t="shared" si="871"/>
        <v>-/-/-/GR2</v>
      </c>
      <c r="O939" s="2" t="s">
        <v>702</v>
      </c>
      <c r="P939" s="2" t="s">
        <v>748</v>
      </c>
      <c r="S939" s="6">
        <f t="shared" si="864"/>
        <v>0</v>
      </c>
      <c r="T939" s="7">
        <f t="shared" si="865"/>
        <v>0</v>
      </c>
      <c r="U939" t="s">
        <v>243</v>
      </c>
      <c r="AA939" t="s">
        <v>243</v>
      </c>
      <c r="AD939" t="s">
        <v>632</v>
      </c>
      <c r="AI939">
        <f>VLOOKUP(C939,Koordinaten!$A:$C,2,FALSE)</f>
        <v>12.4853384</v>
      </c>
      <c r="AJ939">
        <f>VLOOKUP(C939,Koordinaten!$A:$C,3,FALSE)</f>
        <v>41.894801999999999</v>
      </c>
      <c r="AK939">
        <f>IF(ISBLANK($D939),VLOOKUP(C939,Koordinaten!$A:$C,2,FALSE),VLOOKUP($D939,Koordinaten!$F:$H,2,FALSE))</f>
        <v>13.1415872</v>
      </c>
      <c r="AL939">
        <f>IF(ISBLANK($D939),VLOOKUP(C939,Koordinaten!$A:$C,3,FALSE),VLOOKUP($D939,Koordinaten!$F:$H,3,FALSE))</f>
        <v>43.345838800000003</v>
      </c>
      <c r="AM939" t="str">
        <f t="shared" si="866"/>
        <v>41,894802;12,4853384</v>
      </c>
      <c r="AN939" t="str">
        <f t="shared" si="867"/>
        <v>43,3458388;13,1415872</v>
      </c>
      <c r="AO939">
        <f t="shared" si="870"/>
        <v>9999</v>
      </c>
    </row>
    <row r="940" spans="1:41" x14ac:dyDescent="0.15">
      <c r="A940" t="s">
        <v>42</v>
      </c>
      <c r="B940" s="3">
        <v>2004</v>
      </c>
      <c r="C940" s="3" t="s">
        <v>22</v>
      </c>
      <c r="D940" s="3" t="s">
        <v>1272</v>
      </c>
      <c r="E940" s="3">
        <v>3</v>
      </c>
      <c r="G940" s="3" t="s">
        <v>702</v>
      </c>
      <c r="H940" s="3" t="s">
        <v>705</v>
      </c>
      <c r="J940" s="2" t="str">
        <f t="shared" si="868"/>
        <v>2009/-/2013/-/-</v>
      </c>
      <c r="K940" s="2" t="str">
        <f t="shared" si="869"/>
        <v>2016/-/2016/-/-</v>
      </c>
      <c r="M940" s="2">
        <v>2008</v>
      </c>
      <c r="N940" s="2" t="str">
        <f t="shared" si="871"/>
        <v>92/-/92/GR3</v>
      </c>
      <c r="O940" s="2" t="s">
        <v>702</v>
      </c>
      <c r="P940" s="2" t="s">
        <v>748</v>
      </c>
      <c r="S940" s="6">
        <f t="shared" si="864"/>
        <v>0</v>
      </c>
      <c r="T940" s="7">
        <f t="shared" si="865"/>
        <v>0</v>
      </c>
      <c r="U940">
        <v>92</v>
      </c>
      <c r="V940">
        <v>2009</v>
      </c>
      <c r="W940">
        <v>2016</v>
      </c>
      <c r="AA940">
        <v>92</v>
      </c>
      <c r="AB940">
        <v>2013</v>
      </c>
      <c r="AC940">
        <v>2016</v>
      </c>
      <c r="AD940" t="s">
        <v>277</v>
      </c>
      <c r="AI940">
        <f>VLOOKUP(C940,Koordinaten!$A:$C,2,FALSE)</f>
        <v>12.4853384</v>
      </c>
      <c r="AJ940">
        <f>VLOOKUP(C940,Koordinaten!$A:$C,3,FALSE)</f>
        <v>41.894801999999999</v>
      </c>
      <c r="AK940">
        <f>IF(ISBLANK($D940),VLOOKUP(C940,Koordinaten!$A:$C,2,FALSE),VLOOKUP($D940,Koordinaten!$F:$H,2,FALSE))</f>
        <v>13.1415872</v>
      </c>
      <c r="AL940">
        <f>IF(ISBLANK($D940),VLOOKUP(C940,Koordinaten!$A:$C,3,FALSE),VLOOKUP($D940,Koordinaten!$F:$H,3,FALSE))</f>
        <v>43.345838800000003</v>
      </c>
      <c r="AM940" t="str">
        <f t="shared" si="866"/>
        <v>41,894802;12,4853384</v>
      </c>
      <c r="AN940" t="str">
        <f t="shared" si="867"/>
        <v>43,3458388;13,1415872</v>
      </c>
      <c r="AO940">
        <f t="shared" si="870"/>
        <v>2016</v>
      </c>
    </row>
    <row r="941" spans="1:41" x14ac:dyDescent="0.15">
      <c r="A941" t="s">
        <v>30</v>
      </c>
      <c r="B941" s="3">
        <v>2006</v>
      </c>
      <c r="C941" s="3" t="s">
        <v>22</v>
      </c>
      <c r="D941" s="3" t="s">
        <v>1272</v>
      </c>
      <c r="E941" s="3">
        <v>10</v>
      </c>
      <c r="G941" s="3" t="s">
        <v>692</v>
      </c>
      <c r="H941" s="3" t="s">
        <v>694</v>
      </c>
      <c r="J941" s="2" t="str">
        <f t="shared" si="868"/>
        <v>-/-/-/-/-</v>
      </c>
      <c r="K941" s="2" t="str">
        <f t="shared" si="869"/>
        <v>-/-/-/-/-</v>
      </c>
      <c r="M941" s="2">
        <v>2008</v>
      </c>
      <c r="N941" s="2" t="str">
        <f t="shared" si="871"/>
        <v>-/-/92/noch nicht im GR</v>
      </c>
      <c r="O941" s="2" t="s">
        <v>692</v>
      </c>
      <c r="P941" s="2" t="s">
        <v>748</v>
      </c>
      <c r="S941" s="6">
        <f t="shared" si="864"/>
        <v>0</v>
      </c>
      <c r="T941" s="7">
        <f t="shared" si="865"/>
        <v>0</v>
      </c>
      <c r="U941" t="s">
        <v>243</v>
      </c>
      <c r="AA941">
        <v>92</v>
      </c>
      <c r="AD941" t="s">
        <v>746</v>
      </c>
      <c r="AI941">
        <f>VLOOKUP(C941,Koordinaten!$A:$C,2,FALSE)</f>
        <v>12.4853384</v>
      </c>
      <c r="AJ941">
        <f>VLOOKUP(C941,Koordinaten!$A:$C,3,FALSE)</f>
        <v>41.894801999999999</v>
      </c>
      <c r="AK941">
        <f>IF(ISBLANK($D941),VLOOKUP(C941,Koordinaten!$A:$C,2,FALSE),VLOOKUP($D941,Koordinaten!$F:$H,2,FALSE))</f>
        <v>13.1415872</v>
      </c>
      <c r="AL941">
        <f>IF(ISBLANK($D941),VLOOKUP(C941,Koordinaten!$A:$C,3,FALSE),VLOOKUP($D941,Koordinaten!$F:$H,3,FALSE))</f>
        <v>43.345838800000003</v>
      </c>
      <c r="AM941" t="str">
        <f t="shared" si="866"/>
        <v>41,894802;12,4853384</v>
      </c>
      <c r="AN941" t="str">
        <f t="shared" si="867"/>
        <v>43,3458388;13,1415872</v>
      </c>
      <c r="AO941">
        <f t="shared" si="870"/>
        <v>9999</v>
      </c>
    </row>
    <row r="942" spans="1:41" x14ac:dyDescent="0.15">
      <c r="A942" t="s">
        <v>42</v>
      </c>
      <c r="B942" s="3">
        <v>2004</v>
      </c>
      <c r="C942" s="3" t="s">
        <v>22</v>
      </c>
      <c r="D942" s="3" t="s">
        <v>1272</v>
      </c>
      <c r="E942" s="3">
        <v>2</v>
      </c>
      <c r="G942" s="3" t="s">
        <v>692</v>
      </c>
      <c r="H942" s="3" t="s">
        <v>751</v>
      </c>
      <c r="J942" s="2" t="str">
        <f t="shared" si="868"/>
        <v>-/-/-/-/-</v>
      </c>
      <c r="K942" s="2" t="str">
        <f t="shared" si="869"/>
        <v>-/-/-/-/-</v>
      </c>
      <c r="M942" s="2">
        <v>2008</v>
      </c>
      <c r="N942" s="2" t="str">
        <f t="shared" si="871"/>
        <v>-/-/-/GR2</v>
      </c>
      <c r="O942" s="2" t="s">
        <v>692</v>
      </c>
      <c r="P942" s="2" t="s">
        <v>748</v>
      </c>
      <c r="S942" s="6">
        <f t="shared" si="864"/>
        <v>0</v>
      </c>
      <c r="T942" s="7">
        <f t="shared" si="865"/>
        <v>0</v>
      </c>
      <c r="U942" t="s">
        <v>243</v>
      </c>
      <c r="AA942" t="s">
        <v>243</v>
      </c>
      <c r="AD942" t="s">
        <v>632</v>
      </c>
      <c r="AI942">
        <f>VLOOKUP(C942,Koordinaten!$A:$C,2,FALSE)</f>
        <v>12.4853384</v>
      </c>
      <c r="AJ942">
        <f>VLOOKUP(C942,Koordinaten!$A:$C,3,FALSE)</f>
        <v>41.894801999999999</v>
      </c>
      <c r="AK942">
        <f>IF(ISBLANK($D942),VLOOKUP(C942,Koordinaten!$A:$C,2,FALSE),VLOOKUP($D942,Koordinaten!$F:$H,2,FALSE))</f>
        <v>13.1415872</v>
      </c>
      <c r="AL942">
        <f>IF(ISBLANK($D942),VLOOKUP(C942,Koordinaten!$A:$C,3,FALSE),VLOOKUP($D942,Koordinaten!$F:$H,3,FALSE))</f>
        <v>43.345838800000003</v>
      </c>
      <c r="AM942" t="str">
        <f t="shared" si="866"/>
        <v>41,894802;12,4853384</v>
      </c>
      <c r="AN942" t="str">
        <f t="shared" si="867"/>
        <v>43,3458388;13,1415872</v>
      </c>
      <c r="AO942">
        <f t="shared" si="870"/>
        <v>9999</v>
      </c>
    </row>
    <row r="943" spans="1:41" x14ac:dyDescent="0.15">
      <c r="A943" t="s">
        <v>42</v>
      </c>
      <c r="B943" s="3">
        <v>2005</v>
      </c>
      <c r="C943" s="3" t="s">
        <v>22</v>
      </c>
      <c r="D943" s="3" t="s">
        <v>1272</v>
      </c>
      <c r="E943" s="3">
        <v>6</v>
      </c>
      <c r="G943" s="3" t="s">
        <v>692</v>
      </c>
      <c r="H943" s="3" t="s">
        <v>752</v>
      </c>
      <c r="J943" s="2" t="str">
        <f t="shared" si="868"/>
        <v>-/-/-/-/-</v>
      </c>
      <c r="K943" s="2" t="str">
        <f t="shared" si="869"/>
        <v>-/-/-/-/-</v>
      </c>
      <c r="M943" s="2">
        <v>2008</v>
      </c>
      <c r="N943" s="2" t="str">
        <f t="shared" si="871"/>
        <v>-/-/-/noch nicht im GR</v>
      </c>
      <c r="O943" s="2" t="s">
        <v>692</v>
      </c>
      <c r="P943" s="2" t="s">
        <v>748</v>
      </c>
      <c r="S943" s="6">
        <f t="shared" si="864"/>
        <v>0</v>
      </c>
      <c r="T943" s="7">
        <f t="shared" si="865"/>
        <v>0</v>
      </c>
      <c r="U943" t="s">
        <v>243</v>
      </c>
      <c r="AA943" t="s">
        <v>243</v>
      </c>
      <c r="AD943" t="s">
        <v>746</v>
      </c>
      <c r="AI943">
        <f>VLOOKUP(C943,Koordinaten!$A:$C,2,FALSE)</f>
        <v>12.4853384</v>
      </c>
      <c r="AJ943">
        <f>VLOOKUP(C943,Koordinaten!$A:$C,3,FALSE)</f>
        <v>41.894801999999999</v>
      </c>
      <c r="AK943">
        <f>IF(ISBLANK($D943),VLOOKUP(C943,Koordinaten!$A:$C,2,FALSE),VLOOKUP($D943,Koordinaten!$F:$H,2,FALSE))</f>
        <v>13.1415872</v>
      </c>
      <c r="AL943">
        <f>IF(ISBLANK($D943),VLOOKUP(C943,Koordinaten!$A:$C,3,FALSE),VLOOKUP($D943,Koordinaten!$F:$H,3,FALSE))</f>
        <v>43.345838800000003</v>
      </c>
      <c r="AM943" t="str">
        <f t="shared" si="866"/>
        <v>41,894802;12,4853384</v>
      </c>
      <c r="AN943" t="str">
        <f t="shared" si="867"/>
        <v>43,3458388;13,1415872</v>
      </c>
      <c r="AO943">
        <f t="shared" si="870"/>
        <v>9999</v>
      </c>
    </row>
    <row r="944" spans="1:41" x14ac:dyDescent="0.15">
      <c r="A944" t="s">
        <v>37</v>
      </c>
      <c r="B944" s="3"/>
      <c r="C944" s="3" t="s">
        <v>22</v>
      </c>
      <c r="D944" s="3" t="s">
        <v>1272</v>
      </c>
      <c r="E944" s="3">
        <v>1</v>
      </c>
      <c r="G944" s="3" t="s">
        <v>692</v>
      </c>
      <c r="H944" s="3" t="s">
        <v>753</v>
      </c>
      <c r="J944" s="2" t="str">
        <f t="shared" si="868"/>
        <v>-/-/-/-/-</v>
      </c>
      <c r="K944" s="2" t="str">
        <f t="shared" si="869"/>
        <v>-/-/-/-/-</v>
      </c>
      <c r="M944" s="2">
        <v>2008</v>
      </c>
      <c r="N944" s="2" t="str">
        <f t="shared" si="871"/>
        <v>-/-/-/-</v>
      </c>
      <c r="O944" s="2" t="s">
        <v>692</v>
      </c>
      <c r="P944" s="2" t="s">
        <v>748</v>
      </c>
      <c r="S944" s="6">
        <f t="shared" si="864"/>
        <v>0</v>
      </c>
      <c r="T944" s="7">
        <f t="shared" si="865"/>
        <v>0</v>
      </c>
      <c r="U944" t="s">
        <v>243</v>
      </c>
      <c r="AA944" t="s">
        <v>243</v>
      </c>
      <c r="AD944"/>
      <c r="AI944">
        <f>VLOOKUP(C944,Koordinaten!$A:$C,2,FALSE)</f>
        <v>12.4853384</v>
      </c>
      <c r="AJ944">
        <f>VLOOKUP(C944,Koordinaten!$A:$C,3,FALSE)</f>
        <v>41.894801999999999</v>
      </c>
      <c r="AK944">
        <f>IF(ISBLANK($D944),VLOOKUP(C944,Koordinaten!$A:$C,2,FALSE),VLOOKUP($D944,Koordinaten!$F:$H,2,FALSE))</f>
        <v>13.1415872</v>
      </c>
      <c r="AL944">
        <f>IF(ISBLANK($D944),VLOOKUP(C944,Koordinaten!$A:$C,3,FALSE),VLOOKUP($D944,Koordinaten!$F:$H,3,FALSE))</f>
        <v>43.345838800000003</v>
      </c>
      <c r="AM944" t="str">
        <f t="shared" si="866"/>
        <v>41,894802;12,4853384</v>
      </c>
      <c r="AN944" t="str">
        <f t="shared" si="867"/>
        <v>43,3458388;13,1415872</v>
      </c>
      <c r="AO944">
        <f t="shared" si="870"/>
        <v>9999</v>
      </c>
    </row>
    <row r="945" spans="1:43" x14ac:dyDescent="0.15">
      <c r="A945" t="s">
        <v>34</v>
      </c>
      <c r="B945" s="3"/>
      <c r="C945" s="3" t="s">
        <v>22</v>
      </c>
      <c r="D945" s="3" t="s">
        <v>1272</v>
      </c>
      <c r="E945" s="3">
        <v>6</v>
      </c>
      <c r="G945" s="3" t="s">
        <v>692</v>
      </c>
      <c r="H945" s="3" t="s">
        <v>754</v>
      </c>
      <c r="J945" s="2" t="str">
        <f t="shared" si="868"/>
        <v>-/-/-/-/-</v>
      </c>
      <c r="K945" s="2" t="str">
        <f t="shared" si="869"/>
        <v>-/-/-/-/-</v>
      </c>
      <c r="M945" s="2">
        <v>2008</v>
      </c>
      <c r="N945" s="2" t="str">
        <f t="shared" si="871"/>
        <v>-/-/-/-</v>
      </c>
      <c r="O945" s="2" t="s">
        <v>692</v>
      </c>
      <c r="P945" s="2" t="s">
        <v>748</v>
      </c>
      <c r="S945" s="6">
        <f t="shared" si="864"/>
        <v>0</v>
      </c>
      <c r="T945" s="7">
        <f t="shared" si="865"/>
        <v>0</v>
      </c>
      <c r="U945" t="s">
        <v>243</v>
      </c>
      <c r="AA945" t="s">
        <v>243</v>
      </c>
      <c r="AD945"/>
      <c r="AI945">
        <f>VLOOKUP(C945,Koordinaten!$A:$C,2,FALSE)</f>
        <v>12.4853384</v>
      </c>
      <c r="AJ945">
        <f>VLOOKUP(C945,Koordinaten!$A:$C,3,FALSE)</f>
        <v>41.894801999999999</v>
      </c>
      <c r="AK945">
        <f>IF(ISBLANK($D945),VLOOKUP(C945,Koordinaten!$A:$C,2,FALSE),VLOOKUP($D945,Koordinaten!$F:$H,2,FALSE))</f>
        <v>13.1415872</v>
      </c>
      <c r="AL945">
        <f>IF(ISBLANK($D945),VLOOKUP(C945,Koordinaten!$A:$C,3,FALSE),VLOOKUP($D945,Koordinaten!$F:$H,3,FALSE))</f>
        <v>43.345838800000003</v>
      </c>
      <c r="AM945" t="str">
        <f t="shared" si="866"/>
        <v>41,894802;12,4853384</v>
      </c>
      <c r="AN945" t="str">
        <f t="shared" si="867"/>
        <v>43,3458388;13,1415872</v>
      </c>
      <c r="AO945">
        <f t="shared" si="870"/>
        <v>9999</v>
      </c>
    </row>
    <row r="946" spans="1:43" x14ac:dyDescent="0.15">
      <c r="A946" t="s">
        <v>30</v>
      </c>
      <c r="B946" s="3">
        <v>2006</v>
      </c>
      <c r="C946" s="3" t="s">
        <v>22</v>
      </c>
      <c r="D946" s="3" t="s">
        <v>1272</v>
      </c>
      <c r="E946" s="3">
        <v>3</v>
      </c>
      <c r="G946" s="3" t="s">
        <v>755</v>
      </c>
      <c r="H946" s="3" t="s">
        <v>756</v>
      </c>
      <c r="J946" s="2" t="str">
        <f t="shared" si="868"/>
        <v>-/-/-/-/-</v>
      </c>
      <c r="K946" s="2" t="str">
        <f t="shared" si="869"/>
        <v>-/-/-/-/-</v>
      </c>
      <c r="M946" s="2">
        <v>2008</v>
      </c>
      <c r="N946" s="2" t="str">
        <f t="shared" si="871"/>
        <v>-/-/-/noch nicht im GR</v>
      </c>
      <c r="O946" s="2" t="s">
        <v>757</v>
      </c>
      <c r="P946" s="2" t="s">
        <v>748</v>
      </c>
      <c r="S946" s="6">
        <f t="shared" si="864"/>
        <v>0</v>
      </c>
      <c r="T946" s="7">
        <f t="shared" si="865"/>
        <v>0</v>
      </c>
      <c r="U946" t="s">
        <v>243</v>
      </c>
      <c r="AA946" t="s">
        <v>243</v>
      </c>
      <c r="AD946" t="s">
        <v>746</v>
      </c>
      <c r="AI946">
        <f>VLOOKUP(C946,Koordinaten!$A:$C,2,FALSE)</f>
        <v>12.4853384</v>
      </c>
      <c r="AJ946">
        <f>VLOOKUP(C946,Koordinaten!$A:$C,3,FALSE)</f>
        <v>41.894801999999999</v>
      </c>
      <c r="AK946">
        <f>IF(ISBLANK($D946),VLOOKUP(C946,Koordinaten!$A:$C,2,FALSE),VLOOKUP($D946,Koordinaten!$F:$H,2,FALSE))</f>
        <v>13.1415872</v>
      </c>
      <c r="AL946">
        <f>IF(ISBLANK($D946),VLOOKUP(C946,Koordinaten!$A:$C,3,FALSE),VLOOKUP($D946,Koordinaten!$F:$H,3,FALSE))</f>
        <v>43.345838800000003</v>
      </c>
      <c r="AM946" t="str">
        <f t="shared" si="866"/>
        <v>41,894802;12,4853384</v>
      </c>
      <c r="AN946" t="str">
        <f t="shared" si="867"/>
        <v>43,3458388;13,1415872</v>
      </c>
      <c r="AO946">
        <f t="shared" si="870"/>
        <v>9999</v>
      </c>
    </row>
    <row r="947" spans="1:43" x14ac:dyDescent="0.15">
      <c r="A947" t="s">
        <v>30</v>
      </c>
      <c r="B947" s="3">
        <v>2007</v>
      </c>
      <c r="C947" s="3" t="s">
        <v>22</v>
      </c>
      <c r="D947" s="3" t="s">
        <v>1272</v>
      </c>
      <c r="E947" s="3">
        <v>2</v>
      </c>
      <c r="G947" s="3" t="s">
        <v>755</v>
      </c>
      <c r="H947" s="3" t="s">
        <v>758</v>
      </c>
      <c r="J947" s="2" t="str">
        <f t="shared" si="868"/>
        <v>-/-/-/-/-</v>
      </c>
      <c r="K947" s="2" t="str">
        <f t="shared" si="869"/>
        <v>-/-/-/-/-</v>
      </c>
      <c r="M947" s="2">
        <v>2008</v>
      </c>
      <c r="N947" s="2" t="str">
        <f t="shared" si="871"/>
        <v>-/-/-/noch nicht im GR</v>
      </c>
      <c r="O947" s="2" t="s">
        <v>757</v>
      </c>
      <c r="P947" s="2" t="s">
        <v>748</v>
      </c>
      <c r="S947" s="6">
        <f t="shared" si="864"/>
        <v>0</v>
      </c>
      <c r="T947" s="7">
        <f t="shared" si="865"/>
        <v>0</v>
      </c>
      <c r="U947" t="s">
        <v>243</v>
      </c>
      <c r="AA947" t="s">
        <v>243</v>
      </c>
      <c r="AD947" t="s">
        <v>746</v>
      </c>
      <c r="AI947">
        <f>VLOOKUP(C947,Koordinaten!$A:$C,2,FALSE)</f>
        <v>12.4853384</v>
      </c>
      <c r="AJ947">
        <f>VLOOKUP(C947,Koordinaten!$A:$C,3,FALSE)</f>
        <v>41.894801999999999</v>
      </c>
      <c r="AK947">
        <f>IF(ISBLANK($D947),VLOOKUP(C947,Koordinaten!$A:$C,2,FALSE),VLOOKUP($D947,Koordinaten!$F:$H,2,FALSE))</f>
        <v>13.1415872</v>
      </c>
      <c r="AL947">
        <f>IF(ISBLANK($D947),VLOOKUP(C947,Koordinaten!$A:$C,3,FALSE),VLOOKUP($D947,Koordinaten!$F:$H,3,FALSE))</f>
        <v>43.345838800000003</v>
      </c>
      <c r="AM947" t="str">
        <f t="shared" si="866"/>
        <v>41,894802;12,4853384</v>
      </c>
      <c r="AN947" t="str">
        <f t="shared" si="867"/>
        <v>43,3458388;13,1415872</v>
      </c>
      <c r="AO947">
        <f t="shared" si="870"/>
        <v>9999</v>
      </c>
    </row>
    <row r="948" spans="1:43" x14ac:dyDescent="0.15">
      <c r="A948" t="s">
        <v>42</v>
      </c>
      <c r="B948" s="3">
        <v>2004</v>
      </c>
      <c r="C948" s="3" t="s">
        <v>22</v>
      </c>
      <c r="D948" s="3" t="s">
        <v>1267</v>
      </c>
      <c r="E948" s="3">
        <v>3</v>
      </c>
      <c r="G948" s="3" t="s">
        <v>759</v>
      </c>
      <c r="H948" s="3" t="s">
        <v>366</v>
      </c>
      <c r="J948" s="2" t="str">
        <f t="shared" si="868"/>
        <v>2009/-/2013/-/-</v>
      </c>
      <c r="K948" s="2" t="str">
        <f t="shared" si="869"/>
        <v>2019/-/2019/-/-</v>
      </c>
      <c r="M948" s="2">
        <v>2008</v>
      </c>
      <c r="N948" s="2" t="str">
        <f t="shared" si="871"/>
        <v>90/-/90/GR3</v>
      </c>
      <c r="O948" s="2" t="s">
        <v>759</v>
      </c>
      <c r="P948" s="2" t="s">
        <v>748</v>
      </c>
      <c r="S948" s="6"/>
      <c r="T948" s="7">
        <f t="shared" si="865"/>
        <v>0</v>
      </c>
      <c r="U948">
        <v>90</v>
      </c>
      <c r="V948">
        <v>2009</v>
      </c>
      <c r="W948">
        <v>2019</v>
      </c>
      <c r="AA948">
        <v>90</v>
      </c>
      <c r="AB948">
        <v>2013</v>
      </c>
      <c r="AC948">
        <v>2019</v>
      </c>
      <c r="AD948" t="s">
        <v>277</v>
      </c>
      <c r="AI948">
        <f>VLOOKUP(C948,Koordinaten!$A:$C,2,FALSE)</f>
        <v>12.4853384</v>
      </c>
      <c r="AJ948">
        <f>VLOOKUP(C948,Koordinaten!$A:$C,3,FALSE)</f>
        <v>41.894801999999999</v>
      </c>
      <c r="AK948">
        <f>IF(ISBLANK($D948),VLOOKUP(C948,Koordinaten!$A:$C,2,FALSE),VLOOKUP($D948,Koordinaten!$F:$H,2,FALSE))</f>
        <v>12.490235999999999</v>
      </c>
      <c r="AL948">
        <f>IF(ISBLANK($D948),VLOOKUP(C948,Koordinaten!$A:$C,3,FALSE),VLOOKUP($D948,Koordinaten!$F:$H,3,FALSE))</f>
        <v>42.965916</v>
      </c>
      <c r="AM948" t="str">
        <f t="shared" si="866"/>
        <v>41,894802;12,4853384</v>
      </c>
      <c r="AN948" t="str">
        <f t="shared" si="867"/>
        <v>42,965916;12,490236</v>
      </c>
      <c r="AO948">
        <f t="shared" si="870"/>
        <v>2019</v>
      </c>
    </row>
    <row r="949" spans="1:43" x14ac:dyDescent="0.15">
      <c r="A949" t="s">
        <v>42</v>
      </c>
      <c r="B949" s="3">
        <v>2005</v>
      </c>
      <c r="C949" s="3" t="s">
        <v>22</v>
      </c>
      <c r="D949" s="3" t="s">
        <v>1267</v>
      </c>
      <c r="E949" s="3">
        <v>2</v>
      </c>
      <c r="G949" s="73" t="s">
        <v>387</v>
      </c>
      <c r="H949" s="3" t="s">
        <v>719</v>
      </c>
      <c r="J949" s="2" t="str">
        <f t="shared" si="868"/>
        <v>2010/-/2013/-/-</v>
      </c>
      <c r="K949" s="2" t="str">
        <f t="shared" si="869"/>
        <v>2015/-/2015/-/-</v>
      </c>
      <c r="M949" s="2">
        <v>2008</v>
      </c>
      <c r="N949" s="2" t="str">
        <f t="shared" si="871"/>
        <v>91/-/91/GR2</v>
      </c>
      <c r="O949" s="2" t="s">
        <v>387</v>
      </c>
      <c r="P949" s="2" t="s">
        <v>748</v>
      </c>
      <c r="S949" s="6"/>
      <c r="T949" s="7">
        <f t="shared" si="865"/>
        <v>0</v>
      </c>
      <c r="U949">
        <v>91</v>
      </c>
      <c r="V949">
        <v>2010</v>
      </c>
      <c r="W949">
        <v>2015</v>
      </c>
      <c r="AA949">
        <v>91</v>
      </c>
      <c r="AB949">
        <v>2013</v>
      </c>
      <c r="AC949">
        <v>2015</v>
      </c>
      <c r="AD949" t="s">
        <v>632</v>
      </c>
      <c r="AI949">
        <f>VLOOKUP(C949,Koordinaten!$A:$C,2,FALSE)</f>
        <v>12.4853384</v>
      </c>
      <c r="AJ949">
        <f>VLOOKUP(C949,Koordinaten!$A:$C,3,FALSE)</f>
        <v>41.894801999999999</v>
      </c>
      <c r="AK949">
        <f>IF(ISBLANK($D949),VLOOKUP(C949,Koordinaten!$A:$C,2,FALSE),VLOOKUP($D949,Koordinaten!$F:$H,2,FALSE))</f>
        <v>12.490235999999999</v>
      </c>
      <c r="AL949">
        <f>IF(ISBLANK($D949),VLOOKUP(C949,Koordinaten!$A:$C,3,FALSE),VLOOKUP($D949,Koordinaten!$F:$H,3,FALSE))</f>
        <v>42.965916</v>
      </c>
      <c r="AM949" t="str">
        <f t="shared" si="866"/>
        <v>41,894802;12,4853384</v>
      </c>
      <c r="AN949" t="str">
        <f t="shared" si="867"/>
        <v>42,965916;12,490236</v>
      </c>
      <c r="AO949">
        <f t="shared" si="870"/>
        <v>2015</v>
      </c>
    </row>
    <row r="950" spans="1:43" x14ac:dyDescent="0.15">
      <c r="A950" t="s">
        <v>42</v>
      </c>
      <c r="B950" s="3">
        <v>2004</v>
      </c>
      <c r="C950" s="3" t="s">
        <v>22</v>
      </c>
      <c r="D950" s="3" t="s">
        <v>1267</v>
      </c>
      <c r="E950" s="3">
        <v>3</v>
      </c>
      <c r="G950" s="73" t="s">
        <v>387</v>
      </c>
      <c r="H950" s="3" t="s">
        <v>389</v>
      </c>
      <c r="J950" s="2" t="str">
        <f t="shared" si="868"/>
        <v>2010/-/2013/-/-</v>
      </c>
      <c r="K950" s="2" t="str">
        <f t="shared" si="869"/>
        <v>2020/-/2020/-/-</v>
      </c>
      <c r="M950" s="2">
        <v>2008</v>
      </c>
      <c r="N950" s="2" t="str">
        <f t="shared" si="871"/>
        <v>92/-/92/GR2</v>
      </c>
      <c r="O950" s="2" t="s">
        <v>387</v>
      </c>
      <c r="P950" s="2" t="s">
        <v>748</v>
      </c>
      <c r="S950" s="6"/>
      <c r="T950" s="7">
        <f t="shared" si="865"/>
        <v>0</v>
      </c>
      <c r="U950">
        <v>92</v>
      </c>
      <c r="V950">
        <v>2010</v>
      </c>
      <c r="W950">
        <v>2020</v>
      </c>
      <c r="AA950">
        <v>92</v>
      </c>
      <c r="AB950">
        <v>2013</v>
      </c>
      <c r="AC950">
        <v>2020</v>
      </c>
      <c r="AD950" t="s">
        <v>632</v>
      </c>
      <c r="AI950">
        <f>VLOOKUP(C950,Koordinaten!$A:$C,2,FALSE)</f>
        <v>12.4853384</v>
      </c>
      <c r="AJ950">
        <f>VLOOKUP(C950,Koordinaten!$A:$C,3,FALSE)</f>
        <v>41.894801999999999</v>
      </c>
      <c r="AK950">
        <f>IF(ISBLANK($D950),VLOOKUP(C950,Koordinaten!$A:$C,2,FALSE),VLOOKUP($D950,Koordinaten!$F:$H,2,FALSE))</f>
        <v>12.490235999999999</v>
      </c>
      <c r="AL950">
        <f>IF(ISBLANK($D950),VLOOKUP(C950,Koordinaten!$A:$C,3,FALSE),VLOOKUP($D950,Koordinaten!$F:$H,3,FALSE))</f>
        <v>42.965916</v>
      </c>
      <c r="AM950" t="str">
        <f t="shared" si="866"/>
        <v>41,894802;12,4853384</v>
      </c>
      <c r="AN950" t="str">
        <f t="shared" si="867"/>
        <v>42,965916;12,490236</v>
      </c>
      <c r="AO950">
        <f t="shared" si="870"/>
        <v>2020</v>
      </c>
    </row>
    <row r="951" spans="1:43" ht="24" x14ac:dyDescent="0.15">
      <c r="A951" s="3" t="s">
        <v>42</v>
      </c>
      <c r="B951" s="72">
        <v>2004</v>
      </c>
      <c r="C951" s="3" t="s">
        <v>22</v>
      </c>
      <c r="D951" s="3" t="s">
        <v>1267</v>
      </c>
      <c r="E951" s="3">
        <v>1</v>
      </c>
      <c r="G951" s="73" t="s">
        <v>387</v>
      </c>
      <c r="H951" s="3" t="s">
        <v>388</v>
      </c>
      <c r="I951" s="3" t="s">
        <v>366</v>
      </c>
      <c r="J951" s="2" t="str">
        <f t="shared" si="868"/>
        <v>2012/-/2013/-/-</v>
      </c>
      <c r="K951" s="2" t="str">
        <f t="shared" si="869"/>
        <v>2024/-/2024/-/-</v>
      </c>
      <c r="M951" s="2">
        <v>2008</v>
      </c>
      <c r="N951" s="2" t="str">
        <f t="shared" si="871"/>
        <v>94/-/94/GR3, WS91, CT91</v>
      </c>
      <c r="O951" s="2" t="s">
        <v>387</v>
      </c>
      <c r="P951" s="2" t="s">
        <v>748</v>
      </c>
      <c r="S951" s="6"/>
      <c r="T951" s="7">
        <f t="shared" si="865"/>
        <v>0</v>
      </c>
      <c r="U951">
        <v>94</v>
      </c>
      <c r="V951">
        <v>2012</v>
      </c>
      <c r="W951">
        <v>2024</v>
      </c>
      <c r="AA951">
        <v>94</v>
      </c>
      <c r="AB951">
        <v>2013</v>
      </c>
      <c r="AC951">
        <v>2024</v>
      </c>
      <c r="AD951" t="s">
        <v>1055</v>
      </c>
      <c r="AI951">
        <f>VLOOKUP(C951,Koordinaten!$A:$C,2,FALSE)</f>
        <v>12.4853384</v>
      </c>
      <c r="AJ951">
        <f>VLOOKUP(C951,Koordinaten!$A:$C,3,FALSE)</f>
        <v>41.894801999999999</v>
      </c>
      <c r="AK951">
        <f>IF(ISBLANK($D951),VLOOKUP(C951,Koordinaten!$A:$C,2,FALSE),VLOOKUP($D951,Koordinaten!$F:$H,2,FALSE))</f>
        <v>12.490235999999999</v>
      </c>
      <c r="AL951">
        <f>IF(ISBLANK($D951),VLOOKUP(C951,Koordinaten!$A:$C,3,FALSE),VLOOKUP($D951,Koordinaten!$F:$H,3,FALSE))</f>
        <v>42.965916</v>
      </c>
      <c r="AM951" t="str">
        <f t="shared" si="866"/>
        <v>41,894802;12,4853384</v>
      </c>
      <c r="AN951" t="str">
        <f t="shared" si="867"/>
        <v>42,965916;12,490236</v>
      </c>
      <c r="AO951">
        <f t="shared" si="870"/>
        <v>2024</v>
      </c>
    </row>
    <row r="952" spans="1:43" x14ac:dyDescent="0.15">
      <c r="A952" t="s">
        <v>37</v>
      </c>
      <c r="B952" s="3"/>
      <c r="C952" s="3" t="s">
        <v>22</v>
      </c>
      <c r="D952" s="3" t="s">
        <v>1267</v>
      </c>
      <c r="E952" s="3">
        <v>1</v>
      </c>
      <c r="G952" s="73" t="s">
        <v>387</v>
      </c>
      <c r="H952" s="3" t="s">
        <v>368</v>
      </c>
      <c r="J952" s="2" t="str">
        <f t="shared" si="868"/>
        <v>-/-/-/-/-</v>
      </c>
      <c r="K952" s="2" t="str">
        <f t="shared" si="869"/>
        <v>-/-/-/-/-</v>
      </c>
      <c r="M952" s="2">
        <v>2008</v>
      </c>
      <c r="N952" s="2" t="str">
        <f t="shared" si="871"/>
        <v>-/-/-/noch nicht im GR</v>
      </c>
      <c r="P952" s="2" t="s">
        <v>748</v>
      </c>
      <c r="S952" s="6"/>
      <c r="T952" s="7">
        <f t="shared" si="865"/>
        <v>0</v>
      </c>
      <c r="U952" t="s">
        <v>243</v>
      </c>
      <c r="AA952" t="s">
        <v>243</v>
      </c>
      <c r="AD952" t="s">
        <v>746</v>
      </c>
      <c r="AI952">
        <f>VLOOKUP(C952,Koordinaten!$A:$C,2,FALSE)</f>
        <v>12.4853384</v>
      </c>
      <c r="AJ952">
        <f>VLOOKUP(C952,Koordinaten!$A:$C,3,FALSE)</f>
        <v>41.894801999999999</v>
      </c>
      <c r="AK952">
        <f>IF(ISBLANK($D952),VLOOKUP(C952,Koordinaten!$A:$C,2,FALSE),VLOOKUP($D952,Koordinaten!$F:$H,2,FALSE))</f>
        <v>12.490235999999999</v>
      </c>
      <c r="AL952">
        <f>IF(ISBLANK($D952),VLOOKUP(C952,Koordinaten!$A:$C,3,FALSE),VLOOKUP($D952,Koordinaten!$F:$H,3,FALSE))</f>
        <v>42.965916</v>
      </c>
      <c r="AM952" t="str">
        <f t="shared" si="866"/>
        <v>41,894802;12,4853384</v>
      </c>
      <c r="AN952" t="str">
        <f t="shared" si="867"/>
        <v>42,965916;12,490236</v>
      </c>
      <c r="AO952">
        <f t="shared" si="870"/>
        <v>9999</v>
      </c>
    </row>
    <row r="953" spans="1:43" x14ac:dyDescent="0.15">
      <c r="A953" t="s">
        <v>30</v>
      </c>
      <c r="B953" s="3">
        <v>2007</v>
      </c>
      <c r="C953" s="3" t="s">
        <v>173</v>
      </c>
      <c r="D953" s="3" t="s">
        <v>1265</v>
      </c>
      <c r="E953" s="3">
        <v>6</v>
      </c>
      <c r="G953" s="74" t="s">
        <v>760</v>
      </c>
      <c r="H953" s="3" t="s">
        <v>761</v>
      </c>
      <c r="I953" s="3" t="s">
        <v>169</v>
      </c>
      <c r="J953" s="2" t="str">
        <f t="shared" si="868"/>
        <v>2009/-/-/-/-</v>
      </c>
      <c r="K953" s="2" t="str">
        <f t="shared" si="869"/>
        <v>2012/-/-/-/-</v>
      </c>
      <c r="M953" s="2">
        <v>2008</v>
      </c>
      <c r="N953" s="2" t="str">
        <f t="shared" si="871"/>
        <v>88/-/87/-</v>
      </c>
      <c r="O953" s="2" t="s">
        <v>762</v>
      </c>
      <c r="P953" s="2" t="s">
        <v>763</v>
      </c>
      <c r="S953" s="6">
        <f t="shared" ref="S953:S984" si="872">L953*E953</f>
        <v>0</v>
      </c>
      <c r="T953" s="7">
        <f t="shared" si="865"/>
        <v>0</v>
      </c>
      <c r="U953">
        <v>88</v>
      </c>
      <c r="V953">
        <v>2009</v>
      </c>
      <c r="W953">
        <v>2012</v>
      </c>
      <c r="AA953">
        <v>87</v>
      </c>
      <c r="AD953"/>
      <c r="AI953">
        <f>VLOOKUP(C953,Koordinaten!$A:$C,2,FALSE)</f>
        <v>16.372504200000002</v>
      </c>
      <c r="AJ953">
        <f>VLOOKUP(C953,Koordinaten!$A:$C,3,FALSE)</f>
        <v>48.208353700000004</v>
      </c>
      <c r="AK953">
        <f>IF(ISBLANK($D953),VLOOKUP(C953,Koordinaten!$A:$C,2,FALSE),VLOOKUP($D953,Koordinaten!$F:$H,2,FALSE))</f>
        <v>16.081600000000002</v>
      </c>
      <c r="AL953">
        <f>IF(ISBLANK($D953),VLOOKUP(C953,Koordinaten!$A:$C,3,FALSE),VLOOKUP($D953,Koordinaten!$F:$H,3,FALSE))</f>
        <v>47.722099999999998</v>
      </c>
      <c r="AM953" t="str">
        <f t="shared" si="866"/>
        <v>48,2083537;16,3725042</v>
      </c>
      <c r="AN953" t="str">
        <f t="shared" si="867"/>
        <v>47,7221;16,0816</v>
      </c>
      <c r="AO953">
        <f t="shared" si="870"/>
        <v>2012</v>
      </c>
    </row>
    <row r="954" spans="1:43" x14ac:dyDescent="0.15">
      <c r="A954" t="s">
        <v>34</v>
      </c>
      <c r="B954" s="3">
        <v>2006</v>
      </c>
      <c r="C954" s="3" t="s">
        <v>173</v>
      </c>
      <c r="D954" s="3" t="s">
        <v>1265</v>
      </c>
      <c r="E954" s="3">
        <v>3</v>
      </c>
      <c r="G954" s="74" t="s">
        <v>760</v>
      </c>
      <c r="H954" s="3" t="s">
        <v>764</v>
      </c>
      <c r="I954" s="3" t="s">
        <v>169</v>
      </c>
      <c r="J954" s="2" t="str">
        <f t="shared" si="868"/>
        <v>-/-/-/-/-</v>
      </c>
      <c r="K954" s="2" t="str">
        <f t="shared" si="869"/>
        <v>-/-/-/-/-</v>
      </c>
      <c r="M954" s="2">
        <v>2008</v>
      </c>
      <c r="N954" s="2" t="str">
        <f t="shared" si="871"/>
        <v>-/-/-/-</v>
      </c>
      <c r="O954" s="2" t="s">
        <v>762</v>
      </c>
      <c r="P954" s="2" t="s">
        <v>763</v>
      </c>
      <c r="S954" s="6">
        <f t="shared" si="872"/>
        <v>0</v>
      </c>
      <c r="T954" s="7">
        <f t="shared" si="865"/>
        <v>0</v>
      </c>
      <c r="U954" t="s">
        <v>243</v>
      </c>
      <c r="AA954" t="s">
        <v>243</v>
      </c>
      <c r="AD954"/>
      <c r="AI954">
        <f>VLOOKUP(C954,Koordinaten!$A:$C,2,FALSE)</f>
        <v>16.372504200000002</v>
      </c>
      <c r="AJ954">
        <f>VLOOKUP(C954,Koordinaten!$A:$C,3,FALSE)</f>
        <v>48.208353700000004</v>
      </c>
      <c r="AK954">
        <f>IF(ISBLANK($D954),VLOOKUP(C954,Koordinaten!$A:$C,2,FALSE),VLOOKUP($D954,Koordinaten!$F:$H,2,FALSE))</f>
        <v>16.081600000000002</v>
      </c>
      <c r="AL954">
        <f>IF(ISBLANK($D954),VLOOKUP(C954,Koordinaten!$A:$C,3,FALSE),VLOOKUP($D954,Koordinaten!$F:$H,3,FALSE))</f>
        <v>47.722099999999998</v>
      </c>
      <c r="AM954" t="str">
        <f t="shared" si="866"/>
        <v>48,2083537;16,3725042</v>
      </c>
      <c r="AN954" t="str">
        <f t="shared" si="867"/>
        <v>47,7221;16,0816</v>
      </c>
      <c r="AO954">
        <f t="shared" si="870"/>
        <v>9999</v>
      </c>
    </row>
    <row r="955" spans="1:43" x14ac:dyDescent="0.15">
      <c r="A955" t="s">
        <v>30</v>
      </c>
      <c r="B955" s="3">
        <v>2007</v>
      </c>
      <c r="C955" s="3" t="s">
        <v>173</v>
      </c>
      <c r="D955" s="3" t="s">
        <v>1265</v>
      </c>
      <c r="E955" s="3">
        <v>3</v>
      </c>
      <c r="G955" s="74" t="s">
        <v>760</v>
      </c>
      <c r="H955" s="3" t="s">
        <v>765</v>
      </c>
      <c r="I955" s="3" t="s">
        <v>32</v>
      </c>
      <c r="J955" s="2" t="str">
        <f t="shared" si="868"/>
        <v>-/-/-/-/-</v>
      </c>
      <c r="K955" s="2" t="str">
        <f t="shared" si="869"/>
        <v>-/-/-/-/-</v>
      </c>
      <c r="M955" s="2">
        <v>2008</v>
      </c>
      <c r="N955" s="2" t="str">
        <f t="shared" si="871"/>
        <v>89/-/89/-</v>
      </c>
      <c r="O955" s="2" t="s">
        <v>762</v>
      </c>
      <c r="P955" s="2" t="s">
        <v>763</v>
      </c>
      <c r="S955" s="6">
        <f t="shared" si="872"/>
        <v>0</v>
      </c>
      <c r="T955" s="7">
        <f t="shared" si="865"/>
        <v>0</v>
      </c>
      <c r="U955">
        <v>89</v>
      </c>
      <c r="AA955">
        <v>89</v>
      </c>
      <c r="AD955"/>
      <c r="AI955">
        <f>VLOOKUP(C955,Koordinaten!$A:$C,2,FALSE)</f>
        <v>16.372504200000002</v>
      </c>
      <c r="AJ955">
        <f>VLOOKUP(C955,Koordinaten!$A:$C,3,FALSE)</f>
        <v>48.208353700000004</v>
      </c>
      <c r="AK955">
        <f>IF(ISBLANK($D955),VLOOKUP(C955,Koordinaten!$A:$C,2,FALSE),VLOOKUP($D955,Koordinaten!$F:$H,2,FALSE))</f>
        <v>16.081600000000002</v>
      </c>
      <c r="AL955">
        <f>IF(ISBLANK($D955),VLOOKUP(C955,Koordinaten!$A:$C,3,FALSE),VLOOKUP($D955,Koordinaten!$F:$H,3,FALSE))</f>
        <v>47.722099999999998</v>
      </c>
      <c r="AM955" t="str">
        <f t="shared" si="866"/>
        <v>48,2083537;16,3725042</v>
      </c>
      <c r="AN955" t="str">
        <f t="shared" si="867"/>
        <v>47,7221;16,0816</v>
      </c>
      <c r="AO955">
        <f t="shared" si="870"/>
        <v>9999</v>
      </c>
    </row>
    <row r="956" spans="1:43" x14ac:dyDescent="0.15">
      <c r="A956" t="s">
        <v>30</v>
      </c>
      <c r="B956" s="3">
        <v>2007</v>
      </c>
      <c r="C956" s="3" t="s">
        <v>173</v>
      </c>
      <c r="D956" s="3" t="s">
        <v>1265</v>
      </c>
      <c r="E956" s="3">
        <v>6</v>
      </c>
      <c r="G956" s="74" t="s">
        <v>766</v>
      </c>
      <c r="H956" s="3" t="s">
        <v>767</v>
      </c>
      <c r="I956" s="3" t="s">
        <v>169</v>
      </c>
      <c r="J956" s="2" t="str">
        <f t="shared" si="868"/>
        <v>-/-/-/-/-</v>
      </c>
      <c r="K956" s="2" t="str">
        <f t="shared" si="869"/>
        <v>-/-/-/-/-</v>
      </c>
      <c r="M956" s="2">
        <v>2008</v>
      </c>
      <c r="N956" s="2" t="str">
        <f t="shared" si="871"/>
        <v>-/-/-/-</v>
      </c>
      <c r="O956" s="2" t="s">
        <v>766</v>
      </c>
      <c r="P956" s="2" t="s">
        <v>763</v>
      </c>
      <c r="S956" s="6">
        <f t="shared" si="872"/>
        <v>0</v>
      </c>
      <c r="T956" s="7">
        <f t="shared" si="865"/>
        <v>0</v>
      </c>
      <c r="U956" t="s">
        <v>243</v>
      </c>
      <c r="AA956" t="s">
        <v>243</v>
      </c>
      <c r="AD956"/>
      <c r="AI956">
        <f>VLOOKUP(C956,Koordinaten!$A:$C,2,FALSE)</f>
        <v>16.372504200000002</v>
      </c>
      <c r="AJ956">
        <f>VLOOKUP(C956,Koordinaten!$A:$C,3,FALSE)</f>
        <v>48.208353700000004</v>
      </c>
      <c r="AK956">
        <f>IF(ISBLANK($D956),VLOOKUP(C956,Koordinaten!$A:$C,2,FALSE),VLOOKUP($D956,Koordinaten!$F:$H,2,FALSE))</f>
        <v>16.081600000000002</v>
      </c>
      <c r="AL956">
        <f>IF(ISBLANK($D956),VLOOKUP(C956,Koordinaten!$A:$C,3,FALSE),VLOOKUP($D956,Koordinaten!$F:$H,3,FALSE))</f>
        <v>47.722099999999998</v>
      </c>
      <c r="AM956" t="str">
        <f t="shared" si="866"/>
        <v>48,2083537;16,3725042</v>
      </c>
      <c r="AN956" t="str">
        <f t="shared" si="867"/>
        <v>47,7221;16,0816</v>
      </c>
      <c r="AO956">
        <f t="shared" si="870"/>
        <v>9999</v>
      </c>
    </row>
    <row r="957" spans="1:43" x14ac:dyDescent="0.15">
      <c r="A957" t="s">
        <v>30</v>
      </c>
      <c r="B957" s="3">
        <v>2005</v>
      </c>
      <c r="C957" s="3" t="s">
        <v>173</v>
      </c>
      <c r="D957" s="3" t="s">
        <v>1265</v>
      </c>
      <c r="E957" s="3">
        <v>6</v>
      </c>
      <c r="G957" s="74" t="s">
        <v>766</v>
      </c>
      <c r="H957" s="3" t="s">
        <v>768</v>
      </c>
      <c r="I957" s="3" t="s">
        <v>32</v>
      </c>
      <c r="J957" s="2" t="str">
        <f t="shared" si="868"/>
        <v>-/-/-/-/-</v>
      </c>
      <c r="K957" s="2" t="str">
        <f t="shared" si="869"/>
        <v>-/-/-/-/-</v>
      </c>
      <c r="M957" s="2">
        <v>2008</v>
      </c>
      <c r="N957" s="2" t="str">
        <f t="shared" si="871"/>
        <v>-/-/-/-</v>
      </c>
      <c r="O957" s="2" t="s">
        <v>766</v>
      </c>
      <c r="P957" s="2" t="s">
        <v>763</v>
      </c>
      <c r="S957" s="6">
        <f t="shared" si="872"/>
        <v>0</v>
      </c>
      <c r="T957" s="7">
        <f t="shared" si="865"/>
        <v>0</v>
      </c>
      <c r="U957" t="s">
        <v>243</v>
      </c>
      <c r="AA957" t="s">
        <v>243</v>
      </c>
      <c r="AD957"/>
      <c r="AI957">
        <f>VLOOKUP(C957,Koordinaten!$A:$C,2,FALSE)</f>
        <v>16.372504200000002</v>
      </c>
      <c r="AJ957">
        <f>VLOOKUP(C957,Koordinaten!$A:$C,3,FALSE)</f>
        <v>48.208353700000004</v>
      </c>
      <c r="AK957">
        <f>IF(ISBLANK($D957),VLOOKUP(C957,Koordinaten!$A:$C,2,FALSE),VLOOKUP($D957,Koordinaten!$F:$H,2,FALSE))</f>
        <v>16.081600000000002</v>
      </c>
      <c r="AL957">
        <f>IF(ISBLANK($D957),VLOOKUP(C957,Koordinaten!$A:$C,3,FALSE),VLOOKUP($D957,Koordinaten!$F:$H,3,FALSE))</f>
        <v>47.722099999999998</v>
      </c>
      <c r="AM957" t="str">
        <f t="shared" si="866"/>
        <v>48,2083537;16,3725042</v>
      </c>
      <c r="AN957" t="str">
        <f t="shared" si="867"/>
        <v>47,7221;16,0816</v>
      </c>
      <c r="AO957">
        <f t="shared" si="870"/>
        <v>9999</v>
      </c>
    </row>
    <row r="958" spans="1:43" x14ac:dyDescent="0.15">
      <c r="A958" s="2" t="s">
        <v>30</v>
      </c>
      <c r="B958" s="22">
        <v>2007</v>
      </c>
      <c r="C958" s="2" t="s">
        <v>173</v>
      </c>
      <c r="D958" s="3" t="s">
        <v>1265</v>
      </c>
      <c r="E958" s="2">
        <v>3</v>
      </c>
      <c r="F958" s="2">
        <v>1</v>
      </c>
      <c r="G958" s="3" t="s">
        <v>769</v>
      </c>
      <c r="H958" s="2" t="s">
        <v>770</v>
      </c>
      <c r="I958" s="3" t="s">
        <v>32</v>
      </c>
      <c r="J958" s="2" t="str">
        <f t="shared" si="868"/>
        <v>-/-/-/-/-</v>
      </c>
      <c r="K958" s="2" t="str">
        <f t="shared" si="869"/>
        <v>-/-/-/-/-</v>
      </c>
      <c r="L958" s="12"/>
      <c r="M958" s="2">
        <v>2008</v>
      </c>
      <c r="N958" s="2" t="str">
        <f t="shared" si="871"/>
        <v>(90-91)+/-/-/-</v>
      </c>
      <c r="O958" s="2" t="s">
        <v>771</v>
      </c>
      <c r="P958" s="2" t="s">
        <v>763</v>
      </c>
      <c r="S958" s="6">
        <f t="shared" si="872"/>
        <v>0</v>
      </c>
      <c r="T958" s="7">
        <f t="shared" si="865"/>
        <v>0</v>
      </c>
      <c r="U958" t="s">
        <v>1103</v>
      </c>
      <c r="AA958" t="s">
        <v>243</v>
      </c>
      <c r="AD958" s="2"/>
      <c r="AI958">
        <f>VLOOKUP(C958,Koordinaten!$A:$C,2,FALSE)</f>
        <v>16.372504200000002</v>
      </c>
      <c r="AJ958">
        <f>VLOOKUP(C958,Koordinaten!$A:$C,3,FALSE)</f>
        <v>48.208353700000004</v>
      </c>
      <c r="AK958">
        <f>IF(ISBLANK($D958),VLOOKUP(C958,Koordinaten!$A:$C,2,FALSE),VLOOKUP($D958,Koordinaten!$F:$H,2,FALSE))</f>
        <v>16.081600000000002</v>
      </c>
      <c r="AL958">
        <f>IF(ISBLANK($D958),VLOOKUP(C958,Koordinaten!$A:$C,3,FALSE),VLOOKUP($D958,Koordinaten!$F:$H,3,FALSE))</f>
        <v>47.722099999999998</v>
      </c>
      <c r="AM958" t="str">
        <f t="shared" si="866"/>
        <v>48,2083537;16,3725042</v>
      </c>
      <c r="AN958" t="str">
        <f t="shared" si="867"/>
        <v>47,7221;16,0816</v>
      </c>
      <c r="AO958">
        <f t="shared" si="870"/>
        <v>9999</v>
      </c>
      <c r="AP958" s="50">
        <v>44065</v>
      </c>
      <c r="AQ958">
        <v>6</v>
      </c>
    </row>
    <row r="959" spans="1:43" x14ac:dyDescent="0.15">
      <c r="A959" t="s">
        <v>30</v>
      </c>
      <c r="B959" s="3">
        <v>2006</v>
      </c>
      <c r="C959" s="3" t="s">
        <v>22</v>
      </c>
      <c r="D959" s="3" t="s">
        <v>1261</v>
      </c>
      <c r="E959" s="3">
        <v>6</v>
      </c>
      <c r="G959" s="74" t="s">
        <v>772</v>
      </c>
      <c r="H959" s="3" t="s">
        <v>773</v>
      </c>
      <c r="J959" s="2" t="str">
        <f t="shared" si="868"/>
        <v>-/-/-/-/-</v>
      </c>
      <c r="K959" s="2" t="str">
        <f t="shared" si="869"/>
        <v>-/-/-/-/-</v>
      </c>
      <c r="M959" s="2">
        <v>2008</v>
      </c>
      <c r="N959" s="2" t="str">
        <f t="shared" si="871"/>
        <v>-/-/-/-</v>
      </c>
      <c r="O959" s="2" t="s">
        <v>772</v>
      </c>
      <c r="P959" s="2" t="s">
        <v>774</v>
      </c>
      <c r="S959" s="6">
        <f t="shared" si="872"/>
        <v>0</v>
      </c>
      <c r="T959" s="7">
        <f t="shared" si="865"/>
        <v>0</v>
      </c>
      <c r="U959" t="s">
        <v>243</v>
      </c>
      <c r="AA959" t="s">
        <v>243</v>
      </c>
      <c r="AD959"/>
      <c r="AI959">
        <f>VLOOKUP(C959,Koordinaten!$A:$C,2,FALSE)</f>
        <v>12.4853384</v>
      </c>
      <c r="AJ959">
        <f>VLOOKUP(C959,Koordinaten!$A:$C,3,FALSE)</f>
        <v>41.894801999999999</v>
      </c>
      <c r="AK959">
        <f>IF(ISBLANK($D959),VLOOKUP(C959,Koordinaten!$A:$C,2,FALSE),VLOOKUP($D959,Koordinaten!$F:$H,2,FALSE))</f>
        <v>10.9924122</v>
      </c>
      <c r="AL959">
        <f>IF(ISBLANK($D959),VLOOKUP(C959,Koordinaten!$A:$C,3,FALSE),VLOOKUP($D959,Koordinaten!$F:$H,3,FALSE))</f>
        <v>45.438495799999998</v>
      </c>
      <c r="AM959" t="str">
        <f t="shared" si="866"/>
        <v>41,894802;12,4853384</v>
      </c>
      <c r="AN959" t="str">
        <f t="shared" si="867"/>
        <v>45,4384958;10,9924122</v>
      </c>
      <c r="AO959">
        <f t="shared" si="870"/>
        <v>9999</v>
      </c>
    </row>
    <row r="960" spans="1:43" x14ac:dyDescent="0.15">
      <c r="A960" t="s">
        <v>30</v>
      </c>
      <c r="B960" s="3">
        <v>2007</v>
      </c>
      <c r="C960" s="3" t="s">
        <v>22</v>
      </c>
      <c r="D960" s="3" t="s">
        <v>1261</v>
      </c>
      <c r="E960" s="3">
        <v>6</v>
      </c>
      <c r="G960" s="74" t="s">
        <v>772</v>
      </c>
      <c r="H960" s="3" t="s">
        <v>775</v>
      </c>
      <c r="J960" s="2" t="str">
        <f t="shared" si="868"/>
        <v>-/-/-/-/-</v>
      </c>
      <c r="K960" s="2" t="str">
        <f t="shared" si="869"/>
        <v>-/-/-/-/-</v>
      </c>
      <c r="M960" s="2">
        <v>2008</v>
      </c>
      <c r="N960" s="2" t="str">
        <f t="shared" si="871"/>
        <v>-/-/-/-</v>
      </c>
      <c r="O960" s="2" t="s">
        <v>772</v>
      </c>
      <c r="P960" s="2" t="s">
        <v>774</v>
      </c>
      <c r="S960" s="6">
        <f t="shared" si="872"/>
        <v>0</v>
      </c>
      <c r="T960" s="7">
        <f t="shared" si="865"/>
        <v>0</v>
      </c>
      <c r="U960" t="s">
        <v>243</v>
      </c>
      <c r="AA960" t="s">
        <v>243</v>
      </c>
      <c r="AD960"/>
      <c r="AI960">
        <f>VLOOKUP(C960,Koordinaten!$A:$C,2,FALSE)</f>
        <v>12.4853384</v>
      </c>
      <c r="AJ960">
        <f>VLOOKUP(C960,Koordinaten!$A:$C,3,FALSE)</f>
        <v>41.894801999999999</v>
      </c>
      <c r="AK960">
        <f>IF(ISBLANK($D960),VLOOKUP(C960,Koordinaten!$A:$C,2,FALSE),VLOOKUP($D960,Koordinaten!$F:$H,2,FALSE))</f>
        <v>10.9924122</v>
      </c>
      <c r="AL960">
        <f>IF(ISBLANK($D960),VLOOKUP(C960,Koordinaten!$A:$C,3,FALSE),VLOOKUP($D960,Koordinaten!$F:$H,3,FALSE))</f>
        <v>45.438495799999998</v>
      </c>
      <c r="AM960" t="str">
        <f t="shared" si="866"/>
        <v>41,894802;12,4853384</v>
      </c>
      <c r="AN960" t="str">
        <f t="shared" si="867"/>
        <v>45,4384958;10,9924122</v>
      </c>
      <c r="AO960">
        <f t="shared" si="870"/>
        <v>9999</v>
      </c>
    </row>
    <row r="961" spans="1:41" x14ac:dyDescent="0.15">
      <c r="A961" t="s">
        <v>37</v>
      </c>
      <c r="B961" s="3">
        <v>2003</v>
      </c>
      <c r="C961" s="3" t="s">
        <v>22</v>
      </c>
      <c r="D961" s="3" t="s">
        <v>1261</v>
      </c>
      <c r="E961" s="3">
        <v>1</v>
      </c>
      <c r="G961" s="74" t="s">
        <v>772</v>
      </c>
      <c r="H961" s="3" t="s">
        <v>776</v>
      </c>
      <c r="J961" s="2" t="str">
        <f t="shared" si="868"/>
        <v>2007/-/2013/-/-</v>
      </c>
      <c r="K961" s="2" t="str">
        <f t="shared" si="869"/>
        <v>2017/-/2017/-/-</v>
      </c>
      <c r="M961" s="2">
        <v>2008</v>
      </c>
      <c r="N961" s="2" t="str">
        <f t="shared" si="871"/>
        <v>96/-/96/-</v>
      </c>
      <c r="O961" s="2" t="s">
        <v>772</v>
      </c>
      <c r="P961" s="2" t="s">
        <v>774</v>
      </c>
      <c r="S961" s="6">
        <f t="shared" si="872"/>
        <v>0</v>
      </c>
      <c r="T961" s="7">
        <f t="shared" si="865"/>
        <v>0</v>
      </c>
      <c r="U961">
        <v>96</v>
      </c>
      <c r="V961">
        <v>2007</v>
      </c>
      <c r="W961">
        <v>2017</v>
      </c>
      <c r="AA961">
        <v>96</v>
      </c>
      <c r="AB961">
        <v>2013</v>
      </c>
      <c r="AC961">
        <v>2017</v>
      </c>
      <c r="AD961"/>
      <c r="AI961">
        <f>VLOOKUP(C961,Koordinaten!$A:$C,2,FALSE)</f>
        <v>12.4853384</v>
      </c>
      <c r="AJ961">
        <f>VLOOKUP(C961,Koordinaten!$A:$C,3,FALSE)</f>
        <v>41.894801999999999</v>
      </c>
      <c r="AK961">
        <f>IF(ISBLANK($D961),VLOOKUP(C961,Koordinaten!$A:$C,2,FALSE),VLOOKUP($D961,Koordinaten!$F:$H,2,FALSE))</f>
        <v>10.9924122</v>
      </c>
      <c r="AL961">
        <f>IF(ISBLANK($D961),VLOOKUP(C961,Koordinaten!$A:$C,3,FALSE),VLOOKUP($D961,Koordinaten!$F:$H,3,FALSE))</f>
        <v>45.438495799999998</v>
      </c>
      <c r="AM961" t="str">
        <f t="shared" si="866"/>
        <v>41,894802;12,4853384</v>
      </c>
      <c r="AN961" t="str">
        <f t="shared" si="867"/>
        <v>45,4384958;10,9924122</v>
      </c>
      <c r="AO961">
        <f t="shared" si="870"/>
        <v>2017</v>
      </c>
    </row>
    <row r="962" spans="1:41" x14ac:dyDescent="0.15">
      <c r="A962" t="s">
        <v>42</v>
      </c>
      <c r="B962" s="3">
        <v>2006</v>
      </c>
      <c r="C962" s="3" t="s">
        <v>22</v>
      </c>
      <c r="D962" s="3" t="s">
        <v>1261</v>
      </c>
      <c r="E962" s="3">
        <v>6</v>
      </c>
      <c r="G962" s="74" t="s">
        <v>772</v>
      </c>
      <c r="H962" s="3" t="s">
        <v>777</v>
      </c>
      <c r="J962" s="2" t="str">
        <f t="shared" si="868"/>
        <v>-/-/-/-/-</v>
      </c>
      <c r="K962" s="2" t="str">
        <f t="shared" si="869"/>
        <v>-/-/-/-/-</v>
      </c>
      <c r="M962" s="2">
        <v>2008</v>
      </c>
      <c r="N962" s="2" t="str">
        <f t="shared" si="871"/>
        <v>-/-/-/-</v>
      </c>
      <c r="O962" s="2" t="s">
        <v>772</v>
      </c>
      <c r="P962" s="2" t="s">
        <v>774</v>
      </c>
      <c r="S962" s="6">
        <f t="shared" si="872"/>
        <v>0</v>
      </c>
      <c r="T962" s="7">
        <f t="shared" ref="T962:T1025" si="873">F962*L962</f>
        <v>0</v>
      </c>
      <c r="U962" t="s">
        <v>243</v>
      </c>
      <c r="AA962" t="s">
        <v>243</v>
      </c>
      <c r="AD962"/>
      <c r="AI962">
        <f>VLOOKUP(C962,Koordinaten!$A:$C,2,FALSE)</f>
        <v>12.4853384</v>
      </c>
      <c r="AJ962">
        <f>VLOOKUP(C962,Koordinaten!$A:$C,3,FALSE)</f>
        <v>41.894801999999999</v>
      </c>
      <c r="AK962">
        <f>IF(ISBLANK($D962),VLOOKUP(C962,Koordinaten!$A:$C,2,FALSE),VLOOKUP($D962,Koordinaten!$F:$H,2,FALSE))</f>
        <v>10.9924122</v>
      </c>
      <c r="AL962">
        <f>IF(ISBLANK($D962),VLOOKUP(C962,Koordinaten!$A:$C,3,FALSE),VLOOKUP($D962,Koordinaten!$F:$H,3,FALSE))</f>
        <v>45.438495799999998</v>
      </c>
      <c r="AM962" t="str">
        <f t="shared" si="866"/>
        <v>41,894802;12,4853384</v>
      </c>
      <c r="AN962" t="str">
        <f t="shared" si="867"/>
        <v>45,4384958;10,9924122</v>
      </c>
      <c r="AO962">
        <f t="shared" si="870"/>
        <v>9999</v>
      </c>
    </row>
    <row r="963" spans="1:41" x14ac:dyDescent="0.15">
      <c r="A963" t="s">
        <v>42</v>
      </c>
      <c r="B963" s="3">
        <v>2004</v>
      </c>
      <c r="C963" s="3" t="s">
        <v>22</v>
      </c>
      <c r="D963" s="3" t="s">
        <v>1257</v>
      </c>
      <c r="E963" s="3">
        <v>1</v>
      </c>
      <c r="G963" s="74" t="s">
        <v>778</v>
      </c>
      <c r="H963" s="3" t="s">
        <v>657</v>
      </c>
      <c r="J963" s="2" t="str">
        <f t="shared" si="868"/>
        <v>2010/-/2013/-/-</v>
      </c>
      <c r="K963" s="2" t="str">
        <f t="shared" si="869"/>
        <v>2022/-/2022/-/-</v>
      </c>
      <c r="M963" s="2">
        <v>2007</v>
      </c>
      <c r="N963" s="2" t="str">
        <f t="shared" si="871"/>
        <v>92/-/92/GR3</v>
      </c>
      <c r="O963" s="2" t="s">
        <v>779</v>
      </c>
      <c r="P963" s="2" t="s">
        <v>780</v>
      </c>
      <c r="S963" s="6">
        <f t="shared" si="872"/>
        <v>0</v>
      </c>
      <c r="T963" s="7">
        <f t="shared" si="873"/>
        <v>0</v>
      </c>
      <c r="U963">
        <v>92</v>
      </c>
      <c r="V963">
        <v>2010</v>
      </c>
      <c r="W963">
        <v>2022</v>
      </c>
      <c r="AA963">
        <v>92</v>
      </c>
      <c r="AB963">
        <v>2013</v>
      </c>
      <c r="AC963">
        <v>2022</v>
      </c>
      <c r="AD963" t="s">
        <v>277</v>
      </c>
      <c r="AI963">
        <f>VLOOKUP(C963,Koordinaten!$A:$C,2,FALSE)</f>
        <v>12.4853384</v>
      </c>
      <c r="AJ963">
        <f>VLOOKUP(C963,Koordinaten!$A:$C,3,FALSE)</f>
        <v>41.894801999999999</v>
      </c>
      <c r="AK963">
        <f>IF(ISBLANK($D963),VLOOKUP(C963,Koordinaten!$A:$C,2,FALSE),VLOOKUP($D963,Koordinaten!$F:$H,2,FALSE))</f>
        <v>11.2555757</v>
      </c>
      <c r="AL963">
        <f>IF(ISBLANK($D963),VLOOKUP(C963,Koordinaten!$A:$C,3,FALSE),VLOOKUP($D963,Koordinaten!$F:$H,3,FALSE))</f>
        <v>43.769871199999997</v>
      </c>
      <c r="AM963" t="str">
        <f t="shared" si="866"/>
        <v>41,894802;12,4853384</v>
      </c>
      <c r="AN963" t="str">
        <f t="shared" si="867"/>
        <v>43,7698712;11,2555757</v>
      </c>
      <c r="AO963">
        <f t="shared" si="870"/>
        <v>2022</v>
      </c>
    </row>
    <row r="964" spans="1:41" x14ac:dyDescent="0.15">
      <c r="A964" t="s">
        <v>42</v>
      </c>
      <c r="B964" s="3">
        <v>2004</v>
      </c>
      <c r="C964" s="3" t="s">
        <v>22</v>
      </c>
      <c r="D964" s="3" t="s">
        <v>1257</v>
      </c>
      <c r="E964" s="3">
        <v>2</v>
      </c>
      <c r="G964" s="74" t="s">
        <v>778</v>
      </c>
      <c r="H964" s="3" t="s">
        <v>656</v>
      </c>
      <c r="J964" s="2" t="str">
        <f t="shared" si="868"/>
        <v>-/-/2013/-/-</v>
      </c>
      <c r="K964" s="2" t="str">
        <f t="shared" si="869"/>
        <v>-/-/2016/-/-</v>
      </c>
      <c r="M964" s="2">
        <v>2007</v>
      </c>
      <c r="N964" s="2" t="str">
        <f t="shared" si="871"/>
        <v>-/-/91/GR1</v>
      </c>
      <c r="O964" s="2" t="s">
        <v>779</v>
      </c>
      <c r="P964" s="2" t="s">
        <v>780</v>
      </c>
      <c r="S964" s="6">
        <f t="shared" si="872"/>
        <v>0</v>
      </c>
      <c r="T964" s="7">
        <f t="shared" si="873"/>
        <v>0</v>
      </c>
      <c r="U964" t="s">
        <v>243</v>
      </c>
      <c r="AA964">
        <v>91</v>
      </c>
      <c r="AB964">
        <v>2013</v>
      </c>
      <c r="AC964">
        <v>2016</v>
      </c>
      <c r="AD964" t="s">
        <v>781</v>
      </c>
      <c r="AI964">
        <f>VLOOKUP(C964,Koordinaten!$A:$C,2,FALSE)</f>
        <v>12.4853384</v>
      </c>
      <c r="AJ964">
        <f>VLOOKUP(C964,Koordinaten!$A:$C,3,FALSE)</f>
        <v>41.894801999999999</v>
      </c>
      <c r="AK964">
        <f>IF(ISBLANK($D964),VLOOKUP(C964,Koordinaten!$A:$C,2,FALSE),VLOOKUP($D964,Koordinaten!$F:$H,2,FALSE))</f>
        <v>11.2555757</v>
      </c>
      <c r="AL964">
        <f>IF(ISBLANK($D964),VLOOKUP(C964,Koordinaten!$A:$C,3,FALSE),VLOOKUP($D964,Koordinaten!$F:$H,3,FALSE))</f>
        <v>43.769871199999997</v>
      </c>
      <c r="AM964" t="str">
        <f t="shared" si="866"/>
        <v>41,894802;12,4853384</v>
      </c>
      <c r="AN964" t="str">
        <f t="shared" si="867"/>
        <v>43,7698712;11,2555757</v>
      </c>
      <c r="AO964">
        <f t="shared" si="870"/>
        <v>2016</v>
      </c>
    </row>
    <row r="965" spans="1:41" x14ac:dyDescent="0.15">
      <c r="A965" t="s">
        <v>42</v>
      </c>
      <c r="B965" s="3">
        <v>2004</v>
      </c>
      <c r="C965" s="3" t="s">
        <v>22</v>
      </c>
      <c r="D965" s="3" t="s">
        <v>1257</v>
      </c>
      <c r="E965" s="3">
        <v>1</v>
      </c>
      <c r="G965" s="74" t="s">
        <v>461</v>
      </c>
      <c r="H965" s="3" t="s">
        <v>465</v>
      </c>
      <c r="I965" s="3" t="s">
        <v>312</v>
      </c>
      <c r="J965" s="2" t="str">
        <f t="shared" si="868"/>
        <v>2010/-/2013/-/-</v>
      </c>
      <c r="K965" s="2" t="str">
        <f t="shared" si="869"/>
        <v>2024/-/2024/-/-</v>
      </c>
      <c r="M965" s="2">
        <v>2007</v>
      </c>
      <c r="N965" s="2" t="str">
        <f t="shared" si="871"/>
        <v>92/-/92/-</v>
      </c>
      <c r="O965" s="2" t="s">
        <v>782</v>
      </c>
      <c r="P965" s="2" t="s">
        <v>780</v>
      </c>
      <c r="S965" s="6">
        <f t="shared" si="872"/>
        <v>0</v>
      </c>
      <c r="T965" s="7">
        <f t="shared" si="873"/>
        <v>0</v>
      </c>
      <c r="U965">
        <v>92</v>
      </c>
      <c r="V965">
        <v>2010</v>
      </c>
      <c r="W965">
        <v>2024</v>
      </c>
      <c r="AA965">
        <v>92</v>
      </c>
      <c r="AB965">
        <v>2013</v>
      </c>
      <c r="AC965">
        <v>2024</v>
      </c>
      <c r="AD965"/>
      <c r="AI965">
        <f>VLOOKUP(C965,Koordinaten!$A:$C,2,FALSE)</f>
        <v>12.4853384</v>
      </c>
      <c r="AJ965">
        <f>VLOOKUP(C965,Koordinaten!$A:$C,3,FALSE)</f>
        <v>41.894801999999999</v>
      </c>
      <c r="AK965">
        <f>IF(ISBLANK($D965),VLOOKUP(C965,Koordinaten!$A:$C,2,FALSE),VLOOKUP($D965,Koordinaten!$F:$H,2,FALSE))</f>
        <v>11.2555757</v>
      </c>
      <c r="AL965">
        <f>IF(ISBLANK($D965),VLOOKUP(C965,Koordinaten!$A:$C,3,FALSE),VLOOKUP($D965,Koordinaten!$F:$H,3,FALSE))</f>
        <v>43.769871199999997</v>
      </c>
      <c r="AM965" t="str">
        <f t="shared" si="866"/>
        <v>41,894802;12,4853384</v>
      </c>
      <c r="AN965" t="str">
        <f t="shared" si="867"/>
        <v>43,7698712;11,2555757</v>
      </c>
      <c r="AO965">
        <f t="shared" si="870"/>
        <v>2024</v>
      </c>
    </row>
    <row r="966" spans="1:41" x14ac:dyDescent="0.15">
      <c r="A966" s="3" t="s">
        <v>42</v>
      </c>
      <c r="B966" s="3">
        <v>2004</v>
      </c>
      <c r="C966" s="3" t="s">
        <v>22</v>
      </c>
      <c r="D966" s="3" t="s">
        <v>1257</v>
      </c>
      <c r="E966" s="3">
        <v>5</v>
      </c>
      <c r="G966" s="74" t="s">
        <v>461</v>
      </c>
      <c r="H966" s="3" t="s">
        <v>466</v>
      </c>
      <c r="I966" s="3" t="s">
        <v>20</v>
      </c>
      <c r="J966" s="2" t="str">
        <f t="shared" si="868"/>
        <v>2007/2008/2013/-/-</v>
      </c>
      <c r="K966" s="2" t="str">
        <f t="shared" si="869"/>
        <v>2016/2013/2016/-/-</v>
      </c>
      <c r="M966" s="2">
        <v>2007</v>
      </c>
      <c r="N966" s="2" t="str">
        <f t="shared" si="871"/>
        <v>89/87/89/-</v>
      </c>
      <c r="O966" s="2" t="s">
        <v>782</v>
      </c>
      <c r="P966" s="2" t="s">
        <v>780</v>
      </c>
      <c r="S966" s="6">
        <f t="shared" si="872"/>
        <v>0</v>
      </c>
      <c r="T966" s="7">
        <f t="shared" si="873"/>
        <v>0</v>
      </c>
      <c r="U966">
        <v>89</v>
      </c>
      <c r="V966">
        <v>2007</v>
      </c>
      <c r="W966">
        <v>2016</v>
      </c>
      <c r="X966">
        <v>87</v>
      </c>
      <c r="Y966">
        <v>2008</v>
      </c>
      <c r="Z966">
        <v>2013</v>
      </c>
      <c r="AA966">
        <v>89</v>
      </c>
      <c r="AB966">
        <v>2013</v>
      </c>
      <c r="AC966">
        <v>2016</v>
      </c>
      <c r="AD966"/>
      <c r="AI966">
        <f>VLOOKUP(C966,Koordinaten!$A:$C,2,FALSE)</f>
        <v>12.4853384</v>
      </c>
      <c r="AJ966">
        <f>VLOOKUP(C966,Koordinaten!$A:$C,3,FALSE)</f>
        <v>41.894801999999999</v>
      </c>
      <c r="AK966">
        <f>IF(ISBLANK($D966),VLOOKUP(C966,Koordinaten!$A:$C,2,FALSE),VLOOKUP($D966,Koordinaten!$F:$H,2,FALSE))</f>
        <v>11.2555757</v>
      </c>
      <c r="AL966">
        <f>IF(ISBLANK($D966),VLOOKUP(C966,Koordinaten!$A:$C,3,FALSE),VLOOKUP($D966,Koordinaten!$F:$H,3,FALSE))</f>
        <v>43.769871199999997</v>
      </c>
      <c r="AM966" t="str">
        <f t="shared" ref="AM966:AM1029" si="874">CONCATENATE(AJ966,";",AI966)</f>
        <v>41,894802;12,4853384</v>
      </c>
      <c r="AN966" t="str">
        <f t="shared" ref="AN966:AN1029" si="875">CONCATENATE(AL966,";",AK966)</f>
        <v>43,7698712;11,2555757</v>
      </c>
      <c r="AO966">
        <f t="shared" si="870"/>
        <v>2013</v>
      </c>
    </row>
    <row r="967" spans="1:41" x14ac:dyDescent="0.15">
      <c r="A967" s="3" t="s">
        <v>37</v>
      </c>
      <c r="B967" s="72">
        <v>1995</v>
      </c>
      <c r="C967" s="3" t="s">
        <v>22</v>
      </c>
      <c r="D967" s="3" t="s">
        <v>1257</v>
      </c>
      <c r="E967" s="3">
        <v>1</v>
      </c>
      <c r="G967" s="74" t="s">
        <v>461</v>
      </c>
      <c r="H967" s="3" t="s">
        <v>462</v>
      </c>
      <c r="I967" s="3" t="s">
        <v>46</v>
      </c>
      <c r="J967" s="2" t="str">
        <f t="shared" si="868"/>
        <v>-/-/-/2008/-</v>
      </c>
      <c r="K967" s="2" t="str">
        <f t="shared" si="869"/>
        <v>-/-/-/2040/2020</v>
      </c>
      <c r="M967" s="2">
        <v>2007</v>
      </c>
      <c r="N967" s="2" t="str">
        <f t="shared" si="871"/>
        <v>(90-91)+/-/-/CT95</v>
      </c>
      <c r="O967" s="2" t="s">
        <v>782</v>
      </c>
      <c r="P967" s="2" t="s">
        <v>780</v>
      </c>
      <c r="S967" s="6">
        <f t="shared" si="872"/>
        <v>0</v>
      </c>
      <c r="T967" s="7">
        <f t="shared" si="873"/>
        <v>0</v>
      </c>
      <c r="U967" t="s">
        <v>1103</v>
      </c>
      <c r="AA967" t="s">
        <v>243</v>
      </c>
      <c r="AD967" t="s">
        <v>1010</v>
      </c>
      <c r="AE967">
        <v>2008</v>
      </c>
      <c r="AF967">
        <v>2040</v>
      </c>
      <c r="AH967">
        <v>2020</v>
      </c>
      <c r="AI967">
        <f>VLOOKUP(C967,Koordinaten!$A:$C,2,FALSE)</f>
        <v>12.4853384</v>
      </c>
      <c r="AJ967">
        <f>VLOOKUP(C967,Koordinaten!$A:$C,3,FALSE)</f>
        <v>41.894801999999999</v>
      </c>
      <c r="AK967">
        <f>IF(ISBLANK($D967),VLOOKUP(C967,Koordinaten!$A:$C,2,FALSE),VLOOKUP($D967,Koordinaten!$F:$H,2,FALSE))</f>
        <v>11.2555757</v>
      </c>
      <c r="AL967">
        <f>IF(ISBLANK($D967),VLOOKUP(C967,Koordinaten!$A:$C,3,FALSE),VLOOKUP($D967,Koordinaten!$F:$H,3,FALSE))</f>
        <v>43.769871199999997</v>
      </c>
      <c r="AM967" t="str">
        <f t="shared" si="874"/>
        <v>41,894802;12,4853384</v>
      </c>
      <c r="AN967" t="str">
        <f t="shared" si="875"/>
        <v>43,7698712;11,2555757</v>
      </c>
      <c r="AO967">
        <f t="shared" si="870"/>
        <v>2020</v>
      </c>
    </row>
    <row r="968" spans="1:41" x14ac:dyDescent="0.15">
      <c r="A968" t="s">
        <v>42</v>
      </c>
      <c r="B968" s="3">
        <v>2003</v>
      </c>
      <c r="C968" s="3" t="s">
        <v>22</v>
      </c>
      <c r="D968" s="3" t="s">
        <v>1257</v>
      </c>
      <c r="E968" s="3">
        <v>2</v>
      </c>
      <c r="G968" s="74" t="s">
        <v>783</v>
      </c>
      <c r="H968" s="3" t="s">
        <v>784</v>
      </c>
      <c r="J968" s="2" t="str">
        <f t="shared" si="868"/>
        <v>-/-/-/-/-</v>
      </c>
      <c r="K968" s="2" t="str">
        <f t="shared" si="869"/>
        <v>-/-/-/-/-</v>
      </c>
      <c r="M968" s="2">
        <v>2007</v>
      </c>
      <c r="N968" s="2" t="str">
        <f t="shared" si="871"/>
        <v>-/-/-/GR2</v>
      </c>
      <c r="O968" s="2" t="s">
        <v>785</v>
      </c>
      <c r="P968" s="2" t="s">
        <v>780</v>
      </c>
      <c r="S968" s="6">
        <f t="shared" si="872"/>
        <v>0</v>
      </c>
      <c r="T968" s="7">
        <f t="shared" si="873"/>
        <v>0</v>
      </c>
      <c r="U968" t="s">
        <v>243</v>
      </c>
      <c r="AA968" t="s">
        <v>243</v>
      </c>
      <c r="AD968" t="s">
        <v>632</v>
      </c>
      <c r="AI968">
        <f>VLOOKUP(C968,Koordinaten!$A:$C,2,FALSE)</f>
        <v>12.4853384</v>
      </c>
      <c r="AJ968">
        <f>VLOOKUP(C968,Koordinaten!$A:$C,3,FALSE)</f>
        <v>41.894801999999999</v>
      </c>
      <c r="AK968">
        <f>IF(ISBLANK($D968),VLOOKUP(C968,Koordinaten!$A:$C,2,FALSE),VLOOKUP($D968,Koordinaten!$F:$H,2,FALSE))</f>
        <v>11.2555757</v>
      </c>
      <c r="AL968">
        <f>IF(ISBLANK($D968),VLOOKUP(C968,Koordinaten!$A:$C,3,FALSE),VLOOKUP($D968,Koordinaten!$F:$H,3,FALSE))</f>
        <v>43.769871199999997</v>
      </c>
      <c r="AM968" t="str">
        <f t="shared" si="874"/>
        <v>41,894802;12,4853384</v>
      </c>
      <c r="AN968" t="str">
        <f t="shared" si="875"/>
        <v>43,7698712;11,2555757</v>
      </c>
      <c r="AO968">
        <f t="shared" si="870"/>
        <v>9999</v>
      </c>
    </row>
    <row r="969" spans="1:41" x14ac:dyDescent="0.15">
      <c r="A969" t="s">
        <v>30</v>
      </c>
      <c r="B969" s="3">
        <v>2006</v>
      </c>
      <c r="C969" s="3" t="s">
        <v>22</v>
      </c>
      <c r="D969" s="3" t="s">
        <v>1257</v>
      </c>
      <c r="E969" s="3">
        <v>3</v>
      </c>
      <c r="G969" s="3" t="s">
        <v>786</v>
      </c>
      <c r="H969" s="3" t="s">
        <v>787</v>
      </c>
      <c r="J969" s="2" t="str">
        <f t="shared" ref="J969:J1032" si="876">CONCATENATE(IF(ISBLANK(V969),"-",V969),"/",IF(ISBLANK(Y969),"-",Y969),"/",IF(ISBLANK(AB969),"-",AB969),"/",IF(ISBLANK(AE969),"-",AE969),"/",IF(ISBLANK(AG969),"-",AG969))</f>
        <v>-/-/-/-/-</v>
      </c>
      <c r="K969" s="2" t="str">
        <f t="shared" ref="K969:K1032" si="877">CONCATENATE(IF(ISBLANK(W969),"-",W969),"/",IF(ISBLANK(Z969),"-",Z969),"/",IF(ISBLANK(AC969),"-",AC969),"/",IF(ISBLANK(AF969),"-",AF969),"/",IF(ISBLANK(AH969),"-",AH969))</f>
        <v>-/-/-/-/-</v>
      </c>
      <c r="M969" s="2">
        <v>2007</v>
      </c>
      <c r="N969" s="2" t="str">
        <f t="shared" si="871"/>
        <v>-/-/-/GR1</v>
      </c>
      <c r="O969" s="2" t="s">
        <v>788</v>
      </c>
      <c r="P969" s="2" t="s">
        <v>780</v>
      </c>
      <c r="S969" s="6">
        <f t="shared" si="872"/>
        <v>0</v>
      </c>
      <c r="T969" s="7">
        <f t="shared" si="873"/>
        <v>0</v>
      </c>
      <c r="U969" t="s">
        <v>243</v>
      </c>
      <c r="AA969" t="s">
        <v>243</v>
      </c>
      <c r="AD969" t="s">
        <v>781</v>
      </c>
      <c r="AI969">
        <f>VLOOKUP(C969,Koordinaten!$A:$C,2,FALSE)</f>
        <v>12.4853384</v>
      </c>
      <c r="AJ969">
        <f>VLOOKUP(C969,Koordinaten!$A:$C,3,FALSE)</f>
        <v>41.894801999999999</v>
      </c>
      <c r="AK969">
        <f>IF(ISBLANK($D969),VLOOKUP(C969,Koordinaten!$A:$C,2,FALSE),VLOOKUP($D969,Koordinaten!$F:$H,2,FALSE))</f>
        <v>11.2555757</v>
      </c>
      <c r="AL969">
        <f>IF(ISBLANK($D969),VLOOKUP(C969,Koordinaten!$A:$C,3,FALSE),VLOOKUP($D969,Koordinaten!$F:$H,3,FALSE))</f>
        <v>43.769871199999997</v>
      </c>
      <c r="AM969" t="str">
        <f t="shared" si="874"/>
        <v>41,894802;12,4853384</v>
      </c>
      <c r="AN969" t="str">
        <f t="shared" si="875"/>
        <v>43,7698712;11,2555757</v>
      </c>
      <c r="AO969">
        <f t="shared" si="870"/>
        <v>9999</v>
      </c>
    </row>
    <row r="970" spans="1:41" x14ac:dyDescent="0.15">
      <c r="A970" t="s">
        <v>30</v>
      </c>
      <c r="B970" s="3">
        <v>2005</v>
      </c>
      <c r="C970" s="3" t="s">
        <v>22</v>
      </c>
      <c r="D970" s="3" t="s">
        <v>1257</v>
      </c>
      <c r="E970" s="3">
        <v>3</v>
      </c>
      <c r="G970" s="74" t="s">
        <v>789</v>
      </c>
      <c r="H970" s="3" t="s">
        <v>790</v>
      </c>
      <c r="J970" s="2" t="str">
        <f t="shared" si="876"/>
        <v>-/-/-/-/-</v>
      </c>
      <c r="K970" s="2" t="str">
        <f t="shared" si="877"/>
        <v>-/-/-/-/-</v>
      </c>
      <c r="M970" s="2">
        <v>2007</v>
      </c>
      <c r="N970" s="2" t="str">
        <f t="shared" si="871"/>
        <v>-/-/-/GR2</v>
      </c>
      <c r="O970" s="2" t="s">
        <v>791</v>
      </c>
      <c r="P970" s="2" t="s">
        <v>780</v>
      </c>
      <c r="S970" s="6">
        <f t="shared" si="872"/>
        <v>0</v>
      </c>
      <c r="T970" s="7">
        <f t="shared" si="873"/>
        <v>0</v>
      </c>
      <c r="U970" t="s">
        <v>243</v>
      </c>
      <c r="AA970" t="s">
        <v>243</v>
      </c>
      <c r="AD970" t="s">
        <v>632</v>
      </c>
      <c r="AI970">
        <f>VLOOKUP(C970,Koordinaten!$A:$C,2,FALSE)</f>
        <v>12.4853384</v>
      </c>
      <c r="AJ970">
        <f>VLOOKUP(C970,Koordinaten!$A:$C,3,FALSE)</f>
        <v>41.894801999999999</v>
      </c>
      <c r="AK970">
        <f>IF(ISBLANK($D970),VLOOKUP(C970,Koordinaten!$A:$C,2,FALSE),VLOOKUP($D970,Koordinaten!$F:$H,2,FALSE))</f>
        <v>11.2555757</v>
      </c>
      <c r="AL970">
        <f>IF(ISBLANK($D970),VLOOKUP(C970,Koordinaten!$A:$C,3,FALSE),VLOOKUP($D970,Koordinaten!$F:$H,3,FALSE))</f>
        <v>43.769871199999997</v>
      </c>
      <c r="AM970" t="str">
        <f t="shared" si="874"/>
        <v>41,894802;12,4853384</v>
      </c>
      <c r="AN970" t="str">
        <f t="shared" si="875"/>
        <v>43,7698712;11,2555757</v>
      </c>
      <c r="AO970">
        <f t="shared" si="870"/>
        <v>9999</v>
      </c>
    </row>
    <row r="971" spans="1:41" x14ac:dyDescent="0.15">
      <c r="A971" t="s">
        <v>42</v>
      </c>
      <c r="B971" s="3">
        <v>2004</v>
      </c>
      <c r="C971" s="3" t="s">
        <v>22</v>
      </c>
      <c r="D971" s="3" t="s">
        <v>1257</v>
      </c>
      <c r="E971" s="3">
        <v>2</v>
      </c>
      <c r="G971" s="74" t="s">
        <v>792</v>
      </c>
      <c r="H971" s="3" t="s">
        <v>656</v>
      </c>
      <c r="J971" s="2" t="str">
        <f t="shared" si="876"/>
        <v>2009/-/2013/-/-</v>
      </c>
      <c r="K971" s="2" t="str">
        <f t="shared" si="877"/>
        <v>2019/-/2019/-/-</v>
      </c>
      <c r="M971" s="2">
        <v>2007</v>
      </c>
      <c r="N971" s="2" t="str">
        <f t="shared" si="871"/>
        <v>92/-/92/GR3</v>
      </c>
      <c r="O971" s="2" t="s">
        <v>792</v>
      </c>
      <c r="P971" s="2" t="s">
        <v>780</v>
      </c>
      <c r="S971" s="6">
        <f t="shared" si="872"/>
        <v>0</v>
      </c>
      <c r="T971" s="7">
        <f t="shared" si="873"/>
        <v>0</v>
      </c>
      <c r="U971">
        <v>92</v>
      </c>
      <c r="V971">
        <v>2009</v>
      </c>
      <c r="W971">
        <v>2019</v>
      </c>
      <c r="AA971">
        <v>92</v>
      </c>
      <c r="AB971">
        <v>2013</v>
      </c>
      <c r="AC971">
        <v>2019</v>
      </c>
      <c r="AD971" t="s">
        <v>277</v>
      </c>
      <c r="AI971">
        <f>VLOOKUP(C971,Koordinaten!$A:$C,2,FALSE)</f>
        <v>12.4853384</v>
      </c>
      <c r="AJ971">
        <f>VLOOKUP(C971,Koordinaten!$A:$C,3,FALSE)</f>
        <v>41.894801999999999</v>
      </c>
      <c r="AK971">
        <f>IF(ISBLANK($D971),VLOOKUP(C971,Koordinaten!$A:$C,2,FALSE),VLOOKUP($D971,Koordinaten!$F:$H,2,FALSE))</f>
        <v>11.2555757</v>
      </c>
      <c r="AL971">
        <f>IF(ISBLANK($D971),VLOOKUP(C971,Koordinaten!$A:$C,3,FALSE),VLOOKUP($D971,Koordinaten!$F:$H,3,FALSE))</f>
        <v>43.769871199999997</v>
      </c>
      <c r="AM971" t="str">
        <f t="shared" si="874"/>
        <v>41,894802;12,4853384</v>
      </c>
      <c r="AN971" t="str">
        <f t="shared" si="875"/>
        <v>43,7698712;11,2555757</v>
      </c>
      <c r="AO971">
        <f t="shared" si="870"/>
        <v>2019</v>
      </c>
    </row>
    <row r="972" spans="1:41" x14ac:dyDescent="0.15">
      <c r="A972" t="s">
        <v>42</v>
      </c>
      <c r="B972" s="3">
        <v>2003</v>
      </c>
      <c r="C972" s="3" t="s">
        <v>22</v>
      </c>
      <c r="D972" s="3" t="s">
        <v>1257</v>
      </c>
      <c r="E972" s="3">
        <v>1</v>
      </c>
      <c r="G972" s="74" t="s">
        <v>792</v>
      </c>
      <c r="H972" s="3" t="s">
        <v>793</v>
      </c>
      <c r="J972" s="2" t="str">
        <f t="shared" si="876"/>
        <v>2007/-/2013/-/-</v>
      </c>
      <c r="K972" s="2" t="str">
        <f t="shared" si="877"/>
        <v>2015/-/2023/-/-</v>
      </c>
      <c r="M972" s="2">
        <v>2007</v>
      </c>
      <c r="N972" s="2" t="str">
        <f t="shared" si="871"/>
        <v>91/-/92/GR3</v>
      </c>
      <c r="O972" s="2" t="s">
        <v>792</v>
      </c>
      <c r="P972" s="2" t="s">
        <v>780</v>
      </c>
      <c r="S972" s="6">
        <f t="shared" si="872"/>
        <v>0</v>
      </c>
      <c r="T972" s="7">
        <f t="shared" si="873"/>
        <v>0</v>
      </c>
      <c r="U972">
        <v>91</v>
      </c>
      <c r="V972">
        <v>2007</v>
      </c>
      <c r="W972">
        <v>2015</v>
      </c>
      <c r="AA972">
        <v>92</v>
      </c>
      <c r="AB972">
        <v>2013</v>
      </c>
      <c r="AC972">
        <v>2023</v>
      </c>
      <c r="AD972" t="s">
        <v>277</v>
      </c>
      <c r="AI972">
        <f>VLOOKUP(C972,Koordinaten!$A:$C,2,FALSE)</f>
        <v>12.4853384</v>
      </c>
      <c r="AJ972">
        <f>VLOOKUP(C972,Koordinaten!$A:$C,3,FALSE)</f>
        <v>41.894801999999999</v>
      </c>
      <c r="AK972">
        <f>IF(ISBLANK($D972),VLOOKUP(C972,Koordinaten!$A:$C,2,FALSE),VLOOKUP($D972,Koordinaten!$F:$H,2,FALSE))</f>
        <v>11.2555757</v>
      </c>
      <c r="AL972">
        <f>IF(ISBLANK($D972),VLOOKUP(C972,Koordinaten!$A:$C,3,FALSE),VLOOKUP($D972,Koordinaten!$F:$H,3,FALSE))</f>
        <v>43.769871199999997</v>
      </c>
      <c r="AM972" t="str">
        <f t="shared" si="874"/>
        <v>41,894802;12,4853384</v>
      </c>
      <c r="AN972" t="str">
        <f t="shared" si="875"/>
        <v>43,7698712;11,2555757</v>
      </c>
      <c r="AO972">
        <f t="shared" si="870"/>
        <v>2015</v>
      </c>
    </row>
    <row r="973" spans="1:41" x14ac:dyDescent="0.15">
      <c r="A973" t="s">
        <v>42</v>
      </c>
      <c r="B973" s="3">
        <v>2000</v>
      </c>
      <c r="C973" s="3" t="s">
        <v>22</v>
      </c>
      <c r="D973" s="3" t="s">
        <v>1261</v>
      </c>
      <c r="E973" s="3">
        <v>2</v>
      </c>
      <c r="G973" s="73" t="s">
        <v>794</v>
      </c>
      <c r="H973" s="3" t="s">
        <v>795</v>
      </c>
      <c r="I973" s="3" t="s">
        <v>20</v>
      </c>
      <c r="J973" s="2" t="str">
        <f t="shared" si="876"/>
        <v>-/-/-/-/-</v>
      </c>
      <c r="K973" s="2" t="str">
        <f t="shared" si="877"/>
        <v>-/-/-/-/-</v>
      </c>
      <c r="M973" s="2">
        <v>2006</v>
      </c>
      <c r="N973" s="2" t="str">
        <f t="shared" si="871"/>
        <v>-/-/-/GR3</v>
      </c>
      <c r="O973" s="2" t="s">
        <v>796</v>
      </c>
      <c r="P973" s="2" t="s">
        <v>797</v>
      </c>
      <c r="S973" s="6">
        <f t="shared" si="872"/>
        <v>0</v>
      </c>
      <c r="T973" s="7">
        <f t="shared" si="873"/>
        <v>0</v>
      </c>
      <c r="U973" t="s">
        <v>243</v>
      </c>
      <c r="AA973" t="s">
        <v>243</v>
      </c>
      <c r="AD973" t="s">
        <v>277</v>
      </c>
      <c r="AI973">
        <f>VLOOKUP(C973,Koordinaten!$A:$C,2,FALSE)</f>
        <v>12.4853384</v>
      </c>
      <c r="AJ973">
        <f>VLOOKUP(C973,Koordinaten!$A:$C,3,FALSE)</f>
        <v>41.894801999999999</v>
      </c>
      <c r="AK973">
        <f>IF(ISBLANK($D973),VLOOKUP(C973,Koordinaten!$A:$C,2,FALSE),VLOOKUP($D973,Koordinaten!$F:$H,2,FALSE))</f>
        <v>10.9924122</v>
      </c>
      <c r="AL973">
        <f>IF(ISBLANK($D973),VLOOKUP(C973,Koordinaten!$A:$C,3,FALSE),VLOOKUP($D973,Koordinaten!$F:$H,3,FALSE))</f>
        <v>45.438495799999998</v>
      </c>
      <c r="AM973" t="str">
        <f t="shared" si="874"/>
        <v>41,894802;12,4853384</v>
      </c>
      <c r="AN973" t="str">
        <f t="shared" si="875"/>
        <v>45,4384958;10,9924122</v>
      </c>
      <c r="AO973">
        <f t="shared" si="870"/>
        <v>9999</v>
      </c>
    </row>
    <row r="974" spans="1:41" x14ac:dyDescent="0.15">
      <c r="A974" t="s">
        <v>42</v>
      </c>
      <c r="B974" s="3">
        <v>2002</v>
      </c>
      <c r="C974" s="3" t="s">
        <v>22</v>
      </c>
      <c r="D974" s="3" t="s">
        <v>1261</v>
      </c>
      <c r="E974" s="3">
        <v>2</v>
      </c>
      <c r="G974" s="73" t="s">
        <v>794</v>
      </c>
      <c r="H974" s="3" t="s">
        <v>798</v>
      </c>
      <c r="J974" s="2" t="str">
        <f t="shared" si="876"/>
        <v>-/-/-/-/-</v>
      </c>
      <c r="K974" s="2" t="str">
        <f t="shared" si="877"/>
        <v>-/-/-/-/-</v>
      </c>
      <c r="M974" s="2">
        <v>2006</v>
      </c>
      <c r="N974" s="2" t="str">
        <f t="shared" si="871"/>
        <v>-/-/-/GR2</v>
      </c>
      <c r="O974" s="2" t="s">
        <v>796</v>
      </c>
      <c r="P974" s="2" t="s">
        <v>797</v>
      </c>
      <c r="S974" s="6">
        <f t="shared" si="872"/>
        <v>0</v>
      </c>
      <c r="T974" s="7">
        <f t="shared" si="873"/>
        <v>0</v>
      </c>
      <c r="U974" t="s">
        <v>243</v>
      </c>
      <c r="AA974" t="s">
        <v>243</v>
      </c>
      <c r="AD974" t="s">
        <v>632</v>
      </c>
      <c r="AI974">
        <f>VLOOKUP(C974,Koordinaten!$A:$C,2,FALSE)</f>
        <v>12.4853384</v>
      </c>
      <c r="AJ974">
        <f>VLOOKUP(C974,Koordinaten!$A:$C,3,FALSE)</f>
        <v>41.894801999999999</v>
      </c>
      <c r="AK974">
        <f>IF(ISBLANK($D974),VLOOKUP(C974,Koordinaten!$A:$C,2,FALSE),VLOOKUP($D974,Koordinaten!$F:$H,2,FALSE))</f>
        <v>10.9924122</v>
      </c>
      <c r="AL974">
        <f>IF(ISBLANK($D974),VLOOKUP(C974,Koordinaten!$A:$C,3,FALSE),VLOOKUP($D974,Koordinaten!$F:$H,3,FALSE))</f>
        <v>45.438495799999998</v>
      </c>
      <c r="AM974" t="str">
        <f t="shared" si="874"/>
        <v>41,894802;12,4853384</v>
      </c>
      <c r="AN974" t="str">
        <f t="shared" si="875"/>
        <v>45,4384958;10,9924122</v>
      </c>
      <c r="AO974">
        <f t="shared" si="870"/>
        <v>9999</v>
      </c>
    </row>
    <row r="975" spans="1:41" x14ac:dyDescent="0.15">
      <c r="A975" t="s">
        <v>42</v>
      </c>
      <c r="B975" s="3">
        <v>2001</v>
      </c>
      <c r="C975" s="3" t="s">
        <v>22</v>
      </c>
      <c r="D975" s="3" t="s">
        <v>1273</v>
      </c>
      <c r="E975" s="3">
        <v>1</v>
      </c>
      <c r="G975" s="74" t="s">
        <v>799</v>
      </c>
      <c r="H975" s="3" t="s">
        <v>800</v>
      </c>
      <c r="J975" s="2" t="str">
        <f t="shared" si="876"/>
        <v>-/-/-/-/-</v>
      </c>
      <c r="K975" s="2" t="str">
        <f t="shared" si="877"/>
        <v>-/-/-/-/-</v>
      </c>
      <c r="M975" s="2">
        <v>2006</v>
      </c>
      <c r="N975" s="2" t="str">
        <f t="shared" si="871"/>
        <v>-/-/91/GR3</v>
      </c>
      <c r="O975" s="2" t="s">
        <v>801</v>
      </c>
      <c r="P975" s="2" t="s">
        <v>802</v>
      </c>
      <c r="S975" s="6">
        <f t="shared" si="872"/>
        <v>0</v>
      </c>
      <c r="T975" s="7">
        <f t="shared" si="873"/>
        <v>0</v>
      </c>
      <c r="U975" t="s">
        <v>243</v>
      </c>
      <c r="AA975">
        <v>91</v>
      </c>
      <c r="AD975" t="s">
        <v>277</v>
      </c>
      <c r="AI975">
        <f>VLOOKUP(C975,Koordinaten!$A:$C,2,FALSE)</f>
        <v>12.4853384</v>
      </c>
      <c r="AJ975">
        <f>VLOOKUP(C975,Koordinaten!$A:$C,3,FALSE)</f>
        <v>41.894801999999999</v>
      </c>
      <c r="AK975">
        <f>IF(ISBLANK($D975),VLOOKUP(C975,Koordinaten!$A:$C,2,FALSE),VLOOKUP($D975,Koordinaten!$F:$H,2,FALSE))</f>
        <v>13.055904</v>
      </c>
      <c r="AL975">
        <f>IF(ISBLANK($D975),VLOOKUP(C975,Koordinaten!$A:$C,3,FALSE),VLOOKUP($D975,Koordinaten!$F:$H,3,FALSE))</f>
        <v>46.151041999999997</v>
      </c>
      <c r="AM975" t="str">
        <f t="shared" si="874"/>
        <v>41,894802;12,4853384</v>
      </c>
      <c r="AN975" t="str">
        <f t="shared" si="875"/>
        <v>46,151042;13,055904</v>
      </c>
      <c r="AO975">
        <f t="shared" si="870"/>
        <v>9999</v>
      </c>
    </row>
    <row r="976" spans="1:41" x14ac:dyDescent="0.15">
      <c r="A976" t="s">
        <v>30</v>
      </c>
      <c r="B976" s="3"/>
      <c r="C976" s="3" t="s">
        <v>22</v>
      </c>
      <c r="D976" s="3" t="s">
        <v>1273</v>
      </c>
      <c r="E976" s="3">
        <v>3</v>
      </c>
      <c r="G976" s="74" t="s">
        <v>799</v>
      </c>
      <c r="H976" s="3" t="s">
        <v>803</v>
      </c>
      <c r="J976" s="2" t="str">
        <f t="shared" si="876"/>
        <v>-/-/-/-/-</v>
      </c>
      <c r="K976" s="2" t="str">
        <f t="shared" si="877"/>
        <v>-/-/-/-/-</v>
      </c>
      <c r="M976" s="2">
        <v>2006</v>
      </c>
      <c r="N976" s="2" t="str">
        <f t="shared" si="871"/>
        <v>-/-/-/-</v>
      </c>
      <c r="O976" s="2" t="s">
        <v>801</v>
      </c>
      <c r="P976" s="2" t="s">
        <v>802</v>
      </c>
      <c r="S976" s="6">
        <f t="shared" si="872"/>
        <v>0</v>
      </c>
      <c r="T976" s="7">
        <f t="shared" si="873"/>
        <v>0</v>
      </c>
      <c r="U976" t="s">
        <v>243</v>
      </c>
      <c r="AA976" t="s">
        <v>243</v>
      </c>
      <c r="AD976"/>
      <c r="AI976">
        <f>VLOOKUP(C976,Koordinaten!$A:$C,2,FALSE)</f>
        <v>12.4853384</v>
      </c>
      <c r="AJ976">
        <f>VLOOKUP(C976,Koordinaten!$A:$C,3,FALSE)</f>
        <v>41.894801999999999</v>
      </c>
      <c r="AK976">
        <f>IF(ISBLANK($D976),VLOOKUP(C976,Koordinaten!$A:$C,2,FALSE),VLOOKUP($D976,Koordinaten!$F:$H,2,FALSE))</f>
        <v>13.055904</v>
      </c>
      <c r="AL976">
        <f>IF(ISBLANK($D976),VLOOKUP(C976,Koordinaten!$A:$C,3,FALSE),VLOOKUP($D976,Koordinaten!$F:$H,3,FALSE))</f>
        <v>46.151041999999997</v>
      </c>
      <c r="AM976" t="str">
        <f t="shared" si="874"/>
        <v>41,894802;12,4853384</v>
      </c>
      <c r="AN976" t="str">
        <f t="shared" si="875"/>
        <v>46,151042;13,055904</v>
      </c>
      <c r="AO976">
        <f t="shared" si="870"/>
        <v>9999</v>
      </c>
    </row>
    <row r="977" spans="1:41" x14ac:dyDescent="0.15">
      <c r="A977" t="s">
        <v>30</v>
      </c>
      <c r="B977" s="3"/>
      <c r="C977" s="3" t="s">
        <v>22</v>
      </c>
      <c r="D977" s="3" t="s">
        <v>1273</v>
      </c>
      <c r="E977" s="3">
        <v>6</v>
      </c>
      <c r="G977" s="74" t="s">
        <v>799</v>
      </c>
      <c r="H977" s="3" t="s">
        <v>804</v>
      </c>
      <c r="I977" s="3" t="s">
        <v>805</v>
      </c>
      <c r="J977" s="2" t="str">
        <f t="shared" si="876"/>
        <v>-/-/-/-/-</v>
      </c>
      <c r="K977" s="2" t="str">
        <f t="shared" si="877"/>
        <v>-/-/-/-/-</v>
      </c>
      <c r="M977" s="2">
        <v>2006</v>
      </c>
      <c r="N977" s="2" t="str">
        <f t="shared" si="871"/>
        <v>-/-/-/-</v>
      </c>
      <c r="O977" s="2" t="s">
        <v>801</v>
      </c>
      <c r="P977" s="2" t="s">
        <v>802</v>
      </c>
      <c r="S977" s="6">
        <f t="shared" si="872"/>
        <v>0</v>
      </c>
      <c r="T977" s="7">
        <f t="shared" si="873"/>
        <v>0</v>
      </c>
      <c r="U977" t="s">
        <v>243</v>
      </c>
      <c r="AA977" t="s">
        <v>243</v>
      </c>
      <c r="AD977"/>
      <c r="AI977">
        <f>VLOOKUP(C977,Koordinaten!$A:$C,2,FALSE)</f>
        <v>12.4853384</v>
      </c>
      <c r="AJ977">
        <f>VLOOKUP(C977,Koordinaten!$A:$C,3,FALSE)</f>
        <v>41.894801999999999</v>
      </c>
      <c r="AK977">
        <f>IF(ISBLANK($D977),VLOOKUP(C977,Koordinaten!$A:$C,2,FALSE),VLOOKUP($D977,Koordinaten!$F:$H,2,FALSE))</f>
        <v>13.055904</v>
      </c>
      <c r="AL977">
        <f>IF(ISBLANK($D977),VLOOKUP(C977,Koordinaten!$A:$C,3,FALSE),VLOOKUP($D977,Koordinaten!$F:$H,3,FALSE))</f>
        <v>46.151041999999997</v>
      </c>
      <c r="AM977" t="str">
        <f t="shared" si="874"/>
        <v>41,894802;12,4853384</v>
      </c>
      <c r="AN977" t="str">
        <f t="shared" si="875"/>
        <v>46,151042;13,055904</v>
      </c>
      <c r="AO977">
        <f t="shared" ref="AO977:AO1034" si="878">MIN(IF(ISBLANK(W977),9999,W977),IF(ISBLANK(Z977),9999,Z977),IF(ISBLANK(AC977),9999,AC977),IF(ISBLANK(AF977),9999,AF977),IF(ISBLANK(AH977),9999,AH977))</f>
        <v>9999</v>
      </c>
    </row>
    <row r="978" spans="1:41" x14ac:dyDescent="0.15">
      <c r="A978" t="s">
        <v>30</v>
      </c>
      <c r="B978" s="3"/>
      <c r="C978" s="3" t="s">
        <v>22</v>
      </c>
      <c r="D978" s="3" t="s">
        <v>1273</v>
      </c>
      <c r="E978" s="3">
        <v>2</v>
      </c>
      <c r="G978" s="74" t="s">
        <v>799</v>
      </c>
      <c r="H978" s="3" t="s">
        <v>806</v>
      </c>
      <c r="J978" s="2" t="str">
        <f t="shared" si="876"/>
        <v>-/-/-/-/-</v>
      </c>
      <c r="K978" s="2" t="str">
        <f t="shared" si="877"/>
        <v>-/-/-/-/-</v>
      </c>
      <c r="M978" s="2">
        <v>2006</v>
      </c>
      <c r="N978" s="2" t="str">
        <f t="shared" si="871"/>
        <v>-/-/-/-</v>
      </c>
      <c r="O978" s="2" t="s">
        <v>801</v>
      </c>
      <c r="P978" s="2" t="s">
        <v>802</v>
      </c>
      <c r="S978" s="6">
        <f t="shared" si="872"/>
        <v>0</v>
      </c>
      <c r="T978" s="7">
        <f t="shared" si="873"/>
        <v>0</v>
      </c>
      <c r="U978" t="s">
        <v>243</v>
      </c>
      <c r="AA978" t="s">
        <v>243</v>
      </c>
      <c r="AD978"/>
      <c r="AI978">
        <f>VLOOKUP(C978,Koordinaten!$A:$C,2,FALSE)</f>
        <v>12.4853384</v>
      </c>
      <c r="AJ978">
        <f>VLOOKUP(C978,Koordinaten!$A:$C,3,FALSE)</f>
        <v>41.894801999999999</v>
      </c>
      <c r="AK978">
        <f>IF(ISBLANK($D978),VLOOKUP(C978,Koordinaten!$A:$C,2,FALSE),VLOOKUP($D978,Koordinaten!$F:$H,2,FALSE))</f>
        <v>13.055904</v>
      </c>
      <c r="AL978">
        <f>IF(ISBLANK($D978),VLOOKUP(C978,Koordinaten!$A:$C,3,FALSE),VLOOKUP($D978,Koordinaten!$F:$H,3,FALSE))</f>
        <v>46.151041999999997</v>
      </c>
      <c r="AM978" t="str">
        <f t="shared" si="874"/>
        <v>41,894802;12,4853384</v>
      </c>
      <c r="AN978" t="str">
        <f t="shared" si="875"/>
        <v>46,151042;13,055904</v>
      </c>
      <c r="AO978">
        <f t="shared" si="878"/>
        <v>9999</v>
      </c>
    </row>
    <row r="979" spans="1:41" x14ac:dyDescent="0.15">
      <c r="A979" t="s">
        <v>467</v>
      </c>
      <c r="B979" s="3"/>
      <c r="C979" s="3" t="s">
        <v>22</v>
      </c>
      <c r="D979" s="3" t="s">
        <v>1273</v>
      </c>
      <c r="E979" s="3">
        <v>3</v>
      </c>
      <c r="G979" s="3" t="s">
        <v>807</v>
      </c>
      <c r="H979" s="3" t="s">
        <v>808</v>
      </c>
      <c r="I979" s="3" t="s">
        <v>44</v>
      </c>
      <c r="J979" s="2" t="str">
        <f t="shared" si="876"/>
        <v>-/-/-/-/-</v>
      </c>
      <c r="K979" s="2" t="str">
        <f t="shared" si="877"/>
        <v>-/-/-/-/-</v>
      </c>
      <c r="M979" s="2">
        <v>2006</v>
      </c>
      <c r="N979" s="2" t="str">
        <f t="shared" si="871"/>
        <v>-/-/-/-</v>
      </c>
      <c r="O979" s="2" t="s">
        <v>807</v>
      </c>
      <c r="P979" s="2" t="s">
        <v>802</v>
      </c>
      <c r="S979" s="6">
        <f t="shared" si="872"/>
        <v>0</v>
      </c>
      <c r="T979" s="7">
        <f t="shared" si="873"/>
        <v>0</v>
      </c>
      <c r="U979" t="s">
        <v>243</v>
      </c>
      <c r="AA979" t="s">
        <v>243</v>
      </c>
      <c r="AD979"/>
      <c r="AI979">
        <f>VLOOKUP(C979,Koordinaten!$A:$C,2,FALSE)</f>
        <v>12.4853384</v>
      </c>
      <c r="AJ979">
        <f>VLOOKUP(C979,Koordinaten!$A:$C,3,FALSE)</f>
        <v>41.894801999999999</v>
      </c>
      <c r="AK979">
        <f>IF(ISBLANK($D979),VLOOKUP(C979,Koordinaten!$A:$C,2,FALSE),VLOOKUP($D979,Koordinaten!$F:$H,2,FALSE))</f>
        <v>13.055904</v>
      </c>
      <c r="AL979">
        <f>IF(ISBLANK($D979),VLOOKUP(C979,Koordinaten!$A:$C,3,FALSE),VLOOKUP($D979,Koordinaten!$F:$H,3,FALSE))</f>
        <v>46.151041999999997</v>
      </c>
      <c r="AM979" t="str">
        <f t="shared" si="874"/>
        <v>41,894802;12,4853384</v>
      </c>
      <c r="AN979" t="str">
        <f t="shared" si="875"/>
        <v>46,151042;13,055904</v>
      </c>
      <c r="AO979">
        <f t="shared" si="878"/>
        <v>9999</v>
      </c>
    </row>
    <row r="980" spans="1:41" x14ac:dyDescent="0.15">
      <c r="A980" t="s">
        <v>30</v>
      </c>
      <c r="B980" s="3"/>
      <c r="C980" s="3" t="s">
        <v>22</v>
      </c>
      <c r="D980" s="3" t="s">
        <v>1273</v>
      </c>
      <c r="E980" s="3">
        <v>6</v>
      </c>
      <c r="G980" s="3" t="s">
        <v>807</v>
      </c>
      <c r="I980" s="3" t="s">
        <v>809</v>
      </c>
      <c r="J980" s="2" t="str">
        <f t="shared" si="876"/>
        <v>-/-/-/-/-</v>
      </c>
      <c r="K980" s="2" t="str">
        <f t="shared" si="877"/>
        <v>-/-/-/-/-</v>
      </c>
      <c r="M980" s="2">
        <v>2006</v>
      </c>
      <c r="N980" s="2" t="str">
        <f t="shared" si="871"/>
        <v>-/-/-/-</v>
      </c>
      <c r="O980" s="2" t="s">
        <v>807</v>
      </c>
      <c r="P980" s="2" t="s">
        <v>802</v>
      </c>
      <c r="S980" s="6">
        <f t="shared" si="872"/>
        <v>0</v>
      </c>
      <c r="T980" s="7">
        <f t="shared" si="873"/>
        <v>0</v>
      </c>
      <c r="U980" t="s">
        <v>243</v>
      </c>
      <c r="AA980" t="s">
        <v>243</v>
      </c>
      <c r="AD980"/>
      <c r="AI980">
        <f>VLOOKUP(C980,Koordinaten!$A:$C,2,FALSE)</f>
        <v>12.4853384</v>
      </c>
      <c r="AJ980">
        <f>VLOOKUP(C980,Koordinaten!$A:$C,3,FALSE)</f>
        <v>41.894801999999999</v>
      </c>
      <c r="AK980">
        <f>IF(ISBLANK($D980),VLOOKUP(C980,Koordinaten!$A:$C,2,FALSE),VLOOKUP($D980,Koordinaten!$F:$H,2,FALSE))</f>
        <v>13.055904</v>
      </c>
      <c r="AL980">
        <f>IF(ISBLANK($D980),VLOOKUP(C980,Koordinaten!$A:$C,3,FALSE),VLOOKUP($D980,Koordinaten!$F:$H,3,FALSE))</f>
        <v>46.151041999999997</v>
      </c>
      <c r="AM980" t="str">
        <f t="shared" si="874"/>
        <v>41,894802;12,4853384</v>
      </c>
      <c r="AN980" t="str">
        <f t="shared" si="875"/>
        <v>46,151042;13,055904</v>
      </c>
      <c r="AO980">
        <f t="shared" si="878"/>
        <v>9999</v>
      </c>
    </row>
    <row r="981" spans="1:41" x14ac:dyDescent="0.15">
      <c r="A981" t="s">
        <v>30</v>
      </c>
      <c r="B981" s="3"/>
      <c r="C981" s="3" t="s">
        <v>22</v>
      </c>
      <c r="D981" s="3" t="s">
        <v>1273</v>
      </c>
      <c r="E981" s="3">
        <v>6</v>
      </c>
      <c r="G981" s="3" t="s">
        <v>807</v>
      </c>
      <c r="I981" s="3" t="s">
        <v>57</v>
      </c>
      <c r="J981" s="2" t="str">
        <f t="shared" si="876"/>
        <v>-/-/-/-/-</v>
      </c>
      <c r="K981" s="2" t="str">
        <f t="shared" si="877"/>
        <v>-/-/-/-/-</v>
      </c>
      <c r="M981" s="2">
        <v>2006</v>
      </c>
      <c r="N981" s="2" t="str">
        <f t="shared" si="871"/>
        <v>-/-/-/-</v>
      </c>
      <c r="O981" s="2" t="s">
        <v>807</v>
      </c>
      <c r="P981" s="2" t="s">
        <v>802</v>
      </c>
      <c r="S981" s="6">
        <f t="shared" si="872"/>
        <v>0</v>
      </c>
      <c r="T981" s="7">
        <f t="shared" si="873"/>
        <v>0</v>
      </c>
      <c r="U981" t="s">
        <v>243</v>
      </c>
      <c r="AA981" t="s">
        <v>243</v>
      </c>
      <c r="AD981"/>
      <c r="AI981">
        <f>VLOOKUP(C981,Koordinaten!$A:$C,2,FALSE)</f>
        <v>12.4853384</v>
      </c>
      <c r="AJ981">
        <f>VLOOKUP(C981,Koordinaten!$A:$C,3,FALSE)</f>
        <v>41.894801999999999</v>
      </c>
      <c r="AK981">
        <f>IF(ISBLANK($D981),VLOOKUP(C981,Koordinaten!$A:$C,2,FALSE),VLOOKUP($D981,Koordinaten!$F:$H,2,FALSE))</f>
        <v>13.055904</v>
      </c>
      <c r="AL981">
        <f>IF(ISBLANK($D981),VLOOKUP(C981,Koordinaten!$A:$C,3,FALSE),VLOOKUP($D981,Koordinaten!$F:$H,3,FALSE))</f>
        <v>46.151041999999997</v>
      </c>
      <c r="AM981" t="str">
        <f t="shared" si="874"/>
        <v>41,894802;12,4853384</v>
      </c>
      <c r="AN981" t="str">
        <f t="shared" si="875"/>
        <v>46,151042;13,055904</v>
      </c>
      <c r="AO981">
        <f t="shared" si="878"/>
        <v>9999</v>
      </c>
    </row>
    <row r="982" spans="1:41" x14ac:dyDescent="0.15">
      <c r="A982" t="s">
        <v>37</v>
      </c>
      <c r="B982" s="3">
        <v>2004</v>
      </c>
      <c r="C982" s="3" t="s">
        <v>22</v>
      </c>
      <c r="D982" s="3" t="s">
        <v>1273</v>
      </c>
      <c r="E982" s="3">
        <v>2</v>
      </c>
      <c r="G982" s="3" t="s">
        <v>810</v>
      </c>
      <c r="H982" s="3" t="s">
        <v>811</v>
      </c>
      <c r="I982" s="3" t="s">
        <v>812</v>
      </c>
      <c r="J982" s="2" t="str">
        <f t="shared" si="876"/>
        <v>-/-/-/-/-</v>
      </c>
      <c r="K982" s="2" t="str">
        <f t="shared" si="877"/>
        <v>-/-/-/-/-</v>
      </c>
      <c r="M982" s="2">
        <v>2006</v>
      </c>
      <c r="N982" s="2" t="str">
        <f t="shared" si="871"/>
        <v>-/-/-/-</v>
      </c>
      <c r="O982" s="2" t="s">
        <v>813</v>
      </c>
      <c r="P982" s="2" t="s">
        <v>802</v>
      </c>
      <c r="S982" s="6">
        <f t="shared" si="872"/>
        <v>0</v>
      </c>
      <c r="T982" s="7">
        <f t="shared" si="873"/>
        <v>0</v>
      </c>
      <c r="U982" t="s">
        <v>243</v>
      </c>
      <c r="AA982" t="s">
        <v>243</v>
      </c>
      <c r="AD982"/>
      <c r="AI982">
        <f>VLOOKUP(C982,Koordinaten!$A:$C,2,FALSE)</f>
        <v>12.4853384</v>
      </c>
      <c r="AJ982">
        <f>VLOOKUP(C982,Koordinaten!$A:$C,3,FALSE)</f>
        <v>41.894801999999999</v>
      </c>
      <c r="AK982">
        <f>IF(ISBLANK($D982),VLOOKUP(C982,Koordinaten!$A:$C,2,FALSE),VLOOKUP($D982,Koordinaten!$F:$H,2,FALSE))</f>
        <v>13.055904</v>
      </c>
      <c r="AL982">
        <f>IF(ISBLANK($D982),VLOOKUP(C982,Koordinaten!$A:$C,3,FALSE),VLOOKUP($D982,Koordinaten!$F:$H,3,FALSE))</f>
        <v>46.151041999999997</v>
      </c>
      <c r="AM982" t="str">
        <f t="shared" si="874"/>
        <v>41,894802;12,4853384</v>
      </c>
      <c r="AN982" t="str">
        <f t="shared" si="875"/>
        <v>46,151042;13,055904</v>
      </c>
      <c r="AO982">
        <f t="shared" si="878"/>
        <v>9999</v>
      </c>
    </row>
    <row r="983" spans="1:41" x14ac:dyDescent="0.15">
      <c r="A983" t="s">
        <v>42</v>
      </c>
      <c r="B983" s="3"/>
      <c r="C983" s="3" t="s">
        <v>22</v>
      </c>
      <c r="D983" s="3" t="s">
        <v>1273</v>
      </c>
      <c r="E983" s="3">
        <v>6</v>
      </c>
      <c r="I983" s="3" t="s">
        <v>814</v>
      </c>
      <c r="J983" s="2" t="str">
        <f t="shared" si="876"/>
        <v>-/-/-/-/-</v>
      </c>
      <c r="K983" s="2" t="str">
        <f t="shared" si="877"/>
        <v>-/-/-/-/-</v>
      </c>
      <c r="M983" s="2">
        <v>2006</v>
      </c>
      <c r="N983" s="2" t="str">
        <f t="shared" si="871"/>
        <v>-/-/-/-</v>
      </c>
      <c r="O983" s="2" t="s">
        <v>813</v>
      </c>
      <c r="P983" s="2" t="s">
        <v>802</v>
      </c>
      <c r="S983" s="6">
        <f t="shared" si="872"/>
        <v>0</v>
      </c>
      <c r="T983" s="7">
        <f t="shared" si="873"/>
        <v>0</v>
      </c>
      <c r="U983" t="s">
        <v>243</v>
      </c>
      <c r="AA983" t="s">
        <v>243</v>
      </c>
      <c r="AD983"/>
      <c r="AI983">
        <f>VLOOKUP(C983,Koordinaten!$A:$C,2,FALSE)</f>
        <v>12.4853384</v>
      </c>
      <c r="AJ983">
        <f>VLOOKUP(C983,Koordinaten!$A:$C,3,FALSE)</f>
        <v>41.894801999999999</v>
      </c>
      <c r="AK983">
        <f>IF(ISBLANK($D983),VLOOKUP(C983,Koordinaten!$A:$C,2,FALSE),VLOOKUP($D983,Koordinaten!$F:$H,2,FALSE))</f>
        <v>13.055904</v>
      </c>
      <c r="AL983">
        <f>IF(ISBLANK($D983),VLOOKUP(C983,Koordinaten!$A:$C,3,FALSE),VLOOKUP($D983,Koordinaten!$F:$H,3,FALSE))</f>
        <v>46.151041999999997</v>
      </c>
      <c r="AM983" t="str">
        <f t="shared" si="874"/>
        <v>41,894802;12,4853384</v>
      </c>
      <c r="AN983" t="str">
        <f t="shared" si="875"/>
        <v>46,151042;13,055904</v>
      </c>
      <c r="AO983">
        <f t="shared" si="878"/>
        <v>9999</v>
      </c>
    </row>
    <row r="984" spans="1:41" x14ac:dyDescent="0.15">
      <c r="A984" t="s">
        <v>30</v>
      </c>
      <c r="B984" s="3"/>
      <c r="C984" s="3" t="s">
        <v>22</v>
      </c>
      <c r="D984" s="3" t="s">
        <v>1273</v>
      </c>
      <c r="E984" s="3">
        <v>3</v>
      </c>
      <c r="I984" s="3" t="s">
        <v>809</v>
      </c>
      <c r="J984" s="2" t="str">
        <f t="shared" si="876"/>
        <v>-/-/-/-/-</v>
      </c>
      <c r="K984" s="2" t="str">
        <f t="shared" si="877"/>
        <v>-/-/-/-/-</v>
      </c>
      <c r="M984" s="2">
        <v>2006</v>
      </c>
      <c r="N984" s="2" t="str">
        <f t="shared" si="871"/>
        <v>-/-/-/-</v>
      </c>
      <c r="O984" s="2" t="s">
        <v>813</v>
      </c>
      <c r="P984" s="2" t="s">
        <v>802</v>
      </c>
      <c r="S984" s="6">
        <f t="shared" si="872"/>
        <v>0</v>
      </c>
      <c r="T984" s="7">
        <f t="shared" si="873"/>
        <v>0</v>
      </c>
      <c r="U984" t="s">
        <v>243</v>
      </c>
      <c r="AA984" t="s">
        <v>243</v>
      </c>
      <c r="AD984"/>
      <c r="AI984">
        <f>VLOOKUP(C984,Koordinaten!$A:$C,2,FALSE)</f>
        <v>12.4853384</v>
      </c>
      <c r="AJ984">
        <f>VLOOKUP(C984,Koordinaten!$A:$C,3,FALSE)</f>
        <v>41.894801999999999</v>
      </c>
      <c r="AK984">
        <f>IF(ISBLANK($D984),VLOOKUP(C984,Koordinaten!$A:$C,2,FALSE),VLOOKUP($D984,Koordinaten!$F:$H,2,FALSE))</f>
        <v>13.055904</v>
      </c>
      <c r="AL984">
        <f>IF(ISBLANK($D984),VLOOKUP(C984,Koordinaten!$A:$C,3,FALSE),VLOOKUP($D984,Koordinaten!$F:$H,3,FALSE))</f>
        <v>46.151041999999997</v>
      </c>
      <c r="AM984" t="str">
        <f t="shared" si="874"/>
        <v>41,894802;12,4853384</v>
      </c>
      <c r="AN984" t="str">
        <f t="shared" si="875"/>
        <v>46,151042;13,055904</v>
      </c>
      <c r="AO984">
        <f t="shared" si="878"/>
        <v>9999</v>
      </c>
    </row>
    <row r="985" spans="1:41" x14ac:dyDescent="0.15">
      <c r="A985" t="s">
        <v>30</v>
      </c>
      <c r="B985" s="3"/>
      <c r="C985" s="3" t="s">
        <v>22</v>
      </c>
      <c r="D985" s="3" t="s">
        <v>1273</v>
      </c>
      <c r="E985" s="3">
        <v>6</v>
      </c>
      <c r="I985" s="3" t="s">
        <v>815</v>
      </c>
      <c r="J985" s="2" t="str">
        <f t="shared" si="876"/>
        <v>-/-/-/-/-</v>
      </c>
      <c r="K985" s="2" t="str">
        <f t="shared" si="877"/>
        <v>-/-/-/-/-</v>
      </c>
      <c r="M985" s="2">
        <v>2006</v>
      </c>
      <c r="N985" s="2" t="str">
        <f t="shared" si="871"/>
        <v>-/-/-/-</v>
      </c>
      <c r="O985" s="2" t="s">
        <v>813</v>
      </c>
      <c r="P985" s="2" t="s">
        <v>802</v>
      </c>
      <c r="S985" s="6">
        <f t="shared" ref="S985:S1016" si="879">L985*E985</f>
        <v>0</v>
      </c>
      <c r="T985" s="7">
        <f t="shared" si="873"/>
        <v>0</v>
      </c>
      <c r="U985" t="s">
        <v>243</v>
      </c>
      <c r="AA985" t="s">
        <v>243</v>
      </c>
      <c r="AD985"/>
      <c r="AI985">
        <f>VLOOKUP(C985,Koordinaten!$A:$C,2,FALSE)</f>
        <v>12.4853384</v>
      </c>
      <c r="AJ985">
        <f>VLOOKUP(C985,Koordinaten!$A:$C,3,FALSE)</f>
        <v>41.894801999999999</v>
      </c>
      <c r="AK985">
        <f>IF(ISBLANK($D985),VLOOKUP(C985,Koordinaten!$A:$C,2,FALSE),VLOOKUP($D985,Koordinaten!$F:$H,2,FALSE))</f>
        <v>13.055904</v>
      </c>
      <c r="AL985">
        <f>IF(ISBLANK($D985),VLOOKUP(C985,Koordinaten!$A:$C,3,FALSE),VLOOKUP($D985,Koordinaten!$F:$H,3,FALSE))</f>
        <v>46.151041999999997</v>
      </c>
      <c r="AM985" t="str">
        <f t="shared" si="874"/>
        <v>41,894802;12,4853384</v>
      </c>
      <c r="AN985" t="str">
        <f t="shared" si="875"/>
        <v>46,151042;13,055904</v>
      </c>
      <c r="AO985">
        <f t="shared" si="878"/>
        <v>9999</v>
      </c>
    </row>
    <row r="986" spans="1:41" x14ac:dyDescent="0.15">
      <c r="A986" t="s">
        <v>30</v>
      </c>
      <c r="B986" s="3"/>
      <c r="C986" s="3" t="s">
        <v>22</v>
      </c>
      <c r="D986" s="3" t="s">
        <v>1273</v>
      </c>
      <c r="E986" s="3">
        <v>1</v>
      </c>
      <c r="I986" s="3" t="s">
        <v>815</v>
      </c>
      <c r="J986" s="2" t="str">
        <f t="shared" si="876"/>
        <v>-/-/-/-/-</v>
      </c>
      <c r="K986" s="2" t="str">
        <f t="shared" si="877"/>
        <v>-/-/-/-/-</v>
      </c>
      <c r="M986" s="2">
        <v>2006</v>
      </c>
      <c r="N986" s="2" t="str">
        <f t="shared" si="871"/>
        <v>-/-/-/-</v>
      </c>
      <c r="O986" s="2" t="s">
        <v>816</v>
      </c>
      <c r="P986" s="2" t="s">
        <v>802</v>
      </c>
      <c r="S986" s="6">
        <f t="shared" si="879"/>
        <v>0</v>
      </c>
      <c r="T986" s="7">
        <f t="shared" si="873"/>
        <v>0</v>
      </c>
      <c r="U986" t="s">
        <v>243</v>
      </c>
      <c r="AA986" t="s">
        <v>243</v>
      </c>
      <c r="AD986"/>
      <c r="AI986">
        <f>VLOOKUP(C986,Koordinaten!$A:$C,2,FALSE)</f>
        <v>12.4853384</v>
      </c>
      <c r="AJ986">
        <f>VLOOKUP(C986,Koordinaten!$A:$C,3,FALSE)</f>
        <v>41.894801999999999</v>
      </c>
      <c r="AK986">
        <f>IF(ISBLANK($D986),VLOOKUP(C986,Koordinaten!$A:$C,2,FALSE),VLOOKUP($D986,Koordinaten!$F:$H,2,FALSE))</f>
        <v>13.055904</v>
      </c>
      <c r="AL986">
        <f>IF(ISBLANK($D986),VLOOKUP(C986,Koordinaten!$A:$C,3,FALSE),VLOOKUP($D986,Koordinaten!$F:$H,3,FALSE))</f>
        <v>46.151041999999997</v>
      </c>
      <c r="AM986" t="str">
        <f t="shared" si="874"/>
        <v>41,894802;12,4853384</v>
      </c>
      <c r="AN986" t="str">
        <f t="shared" si="875"/>
        <v>46,151042;13,055904</v>
      </c>
      <c r="AO986">
        <f t="shared" si="878"/>
        <v>9999</v>
      </c>
    </row>
    <row r="987" spans="1:41" x14ac:dyDescent="0.15">
      <c r="A987" t="s">
        <v>30</v>
      </c>
      <c r="B987" s="3"/>
      <c r="C987" s="3" t="s">
        <v>22</v>
      </c>
      <c r="D987" s="3" t="s">
        <v>1273</v>
      </c>
      <c r="E987" s="3">
        <v>1</v>
      </c>
      <c r="I987" s="3" t="s">
        <v>817</v>
      </c>
      <c r="J987" s="2" t="str">
        <f t="shared" si="876"/>
        <v>-/-/-/-/-</v>
      </c>
      <c r="K987" s="2" t="str">
        <f t="shared" si="877"/>
        <v>-/-/-/-/-</v>
      </c>
      <c r="M987" s="2">
        <v>2006</v>
      </c>
      <c r="N987" s="2" t="str">
        <f t="shared" si="871"/>
        <v>-/-/-/-</v>
      </c>
      <c r="O987" s="2" t="s">
        <v>816</v>
      </c>
      <c r="P987" s="2" t="s">
        <v>802</v>
      </c>
      <c r="S987" s="6">
        <f t="shared" si="879"/>
        <v>0</v>
      </c>
      <c r="T987" s="7">
        <f t="shared" si="873"/>
        <v>0</v>
      </c>
      <c r="U987" t="s">
        <v>243</v>
      </c>
      <c r="AA987" t="s">
        <v>243</v>
      </c>
      <c r="AD987"/>
      <c r="AI987">
        <f>VLOOKUP(C987,Koordinaten!$A:$C,2,FALSE)</f>
        <v>12.4853384</v>
      </c>
      <c r="AJ987">
        <f>VLOOKUP(C987,Koordinaten!$A:$C,3,FALSE)</f>
        <v>41.894801999999999</v>
      </c>
      <c r="AK987">
        <f>IF(ISBLANK($D987),VLOOKUP(C987,Koordinaten!$A:$C,2,FALSE),VLOOKUP($D987,Koordinaten!$F:$H,2,FALSE))</f>
        <v>13.055904</v>
      </c>
      <c r="AL987">
        <f>IF(ISBLANK($D987),VLOOKUP(C987,Koordinaten!$A:$C,3,FALSE),VLOOKUP($D987,Koordinaten!$F:$H,3,FALSE))</f>
        <v>46.151041999999997</v>
      </c>
      <c r="AM987" t="str">
        <f t="shared" si="874"/>
        <v>41,894802;12,4853384</v>
      </c>
      <c r="AN987" t="str">
        <f t="shared" si="875"/>
        <v>46,151042;13,055904</v>
      </c>
      <c r="AO987">
        <f t="shared" si="878"/>
        <v>9999</v>
      </c>
    </row>
    <row r="988" spans="1:41" x14ac:dyDescent="0.15">
      <c r="A988" t="s">
        <v>37</v>
      </c>
      <c r="B988" s="3"/>
      <c r="C988" s="3" t="s">
        <v>22</v>
      </c>
      <c r="D988" s="3" t="s">
        <v>1273</v>
      </c>
      <c r="E988" s="3">
        <v>1</v>
      </c>
      <c r="I988" s="3" t="s">
        <v>818</v>
      </c>
      <c r="J988" s="2" t="str">
        <f t="shared" si="876"/>
        <v>-/-/-/-/-</v>
      </c>
      <c r="K988" s="2" t="str">
        <f t="shared" si="877"/>
        <v>-/-/-/-/-</v>
      </c>
      <c r="M988" s="2">
        <v>2006</v>
      </c>
      <c r="N988" s="2" t="str">
        <f t="shared" si="871"/>
        <v>-/-/-/-</v>
      </c>
      <c r="O988" s="2" t="s">
        <v>816</v>
      </c>
      <c r="P988" s="2" t="s">
        <v>802</v>
      </c>
      <c r="S988" s="6">
        <f t="shared" si="879"/>
        <v>0</v>
      </c>
      <c r="T988" s="7">
        <f t="shared" si="873"/>
        <v>0</v>
      </c>
      <c r="U988" t="s">
        <v>243</v>
      </c>
      <c r="AA988" t="s">
        <v>243</v>
      </c>
      <c r="AD988"/>
      <c r="AI988">
        <f>VLOOKUP(C988,Koordinaten!$A:$C,2,FALSE)</f>
        <v>12.4853384</v>
      </c>
      <c r="AJ988">
        <f>VLOOKUP(C988,Koordinaten!$A:$C,3,FALSE)</f>
        <v>41.894801999999999</v>
      </c>
      <c r="AK988">
        <f>IF(ISBLANK($D988),VLOOKUP(C988,Koordinaten!$A:$C,2,FALSE),VLOOKUP($D988,Koordinaten!$F:$H,2,FALSE))</f>
        <v>13.055904</v>
      </c>
      <c r="AL988">
        <f>IF(ISBLANK($D988),VLOOKUP(C988,Koordinaten!$A:$C,3,FALSE),VLOOKUP($D988,Koordinaten!$F:$H,3,FALSE))</f>
        <v>46.151041999999997</v>
      </c>
      <c r="AM988" t="str">
        <f t="shared" si="874"/>
        <v>41,894802;12,4853384</v>
      </c>
      <c r="AN988" t="str">
        <f t="shared" si="875"/>
        <v>46,151042;13,055904</v>
      </c>
      <c r="AO988">
        <f t="shared" si="878"/>
        <v>9999</v>
      </c>
    </row>
    <row r="989" spans="1:41" x14ac:dyDescent="0.15">
      <c r="A989" t="s">
        <v>30</v>
      </c>
      <c r="B989" s="3">
        <v>2001</v>
      </c>
      <c r="C989" s="3" t="s">
        <v>22</v>
      </c>
      <c r="D989" s="3" t="s">
        <v>1257</v>
      </c>
      <c r="E989" s="3">
        <v>1</v>
      </c>
      <c r="G989" s="74" t="s">
        <v>819</v>
      </c>
      <c r="H989" s="3" t="s">
        <v>820</v>
      </c>
      <c r="I989" s="3" t="s">
        <v>36</v>
      </c>
      <c r="J989" s="2" t="str">
        <f t="shared" si="876"/>
        <v>-/-/-/-/-</v>
      </c>
      <c r="K989" s="2" t="str">
        <f t="shared" si="877"/>
        <v>-/-/-/-/-</v>
      </c>
      <c r="M989" s="2">
        <v>2003</v>
      </c>
      <c r="N989" s="2" t="str">
        <f t="shared" si="871"/>
        <v>-/-/-/-</v>
      </c>
      <c r="O989" s="2" t="s">
        <v>819</v>
      </c>
      <c r="P989" s="2" t="s">
        <v>821</v>
      </c>
      <c r="S989" s="6">
        <f t="shared" si="879"/>
        <v>0</v>
      </c>
      <c r="T989" s="7">
        <f t="shared" si="873"/>
        <v>0</v>
      </c>
      <c r="U989" t="s">
        <v>243</v>
      </c>
      <c r="AA989" t="s">
        <v>243</v>
      </c>
      <c r="AD989"/>
      <c r="AI989">
        <f>VLOOKUP(C989,Koordinaten!$A:$C,2,FALSE)</f>
        <v>12.4853384</v>
      </c>
      <c r="AJ989">
        <f>VLOOKUP(C989,Koordinaten!$A:$C,3,FALSE)</f>
        <v>41.894801999999999</v>
      </c>
      <c r="AK989">
        <f>IF(ISBLANK($D989),VLOOKUP(C989,Koordinaten!$A:$C,2,FALSE),VLOOKUP($D989,Koordinaten!$F:$H,2,FALSE))</f>
        <v>11.2555757</v>
      </c>
      <c r="AL989">
        <f>IF(ISBLANK($D989),VLOOKUP(C989,Koordinaten!$A:$C,3,FALSE),VLOOKUP($D989,Koordinaten!$F:$H,3,FALSE))</f>
        <v>43.769871199999997</v>
      </c>
      <c r="AM989" t="str">
        <f t="shared" si="874"/>
        <v>41,894802;12,4853384</v>
      </c>
      <c r="AN989" t="str">
        <f t="shared" si="875"/>
        <v>43,7698712;11,2555757</v>
      </c>
      <c r="AO989">
        <f t="shared" si="878"/>
        <v>9999</v>
      </c>
    </row>
    <row r="990" spans="1:41" x14ac:dyDescent="0.15">
      <c r="A990" t="s">
        <v>30</v>
      </c>
      <c r="B990" s="3">
        <v>2000</v>
      </c>
      <c r="C990" s="3" t="s">
        <v>22</v>
      </c>
      <c r="D990" s="3" t="s">
        <v>1267</v>
      </c>
      <c r="E990" s="3">
        <v>3</v>
      </c>
      <c r="G990" s="74" t="s">
        <v>822</v>
      </c>
      <c r="H990" s="3" t="s">
        <v>460</v>
      </c>
      <c r="I990" s="3" t="s">
        <v>312</v>
      </c>
      <c r="J990" s="2" t="str">
        <f t="shared" si="876"/>
        <v>-/-/-/-/-</v>
      </c>
      <c r="K990" s="2" t="str">
        <f t="shared" si="877"/>
        <v>-/-/-/-/-</v>
      </c>
      <c r="M990" s="2">
        <v>2003</v>
      </c>
      <c r="N990" s="2" t="str">
        <f t="shared" si="871"/>
        <v>-/-/-/GR3</v>
      </c>
      <c r="O990" s="2" t="s">
        <v>823</v>
      </c>
      <c r="P990" s="2" t="s">
        <v>821</v>
      </c>
      <c r="S990" s="6">
        <f t="shared" si="879"/>
        <v>0</v>
      </c>
      <c r="T990" s="7">
        <f t="shared" si="873"/>
        <v>0</v>
      </c>
      <c r="U990" t="s">
        <v>243</v>
      </c>
      <c r="AA990" t="s">
        <v>243</v>
      </c>
      <c r="AD990" t="s">
        <v>277</v>
      </c>
      <c r="AI990">
        <f>VLOOKUP(C990,Koordinaten!$A:$C,2,FALSE)</f>
        <v>12.4853384</v>
      </c>
      <c r="AJ990">
        <f>VLOOKUP(C990,Koordinaten!$A:$C,3,FALSE)</f>
        <v>41.894801999999999</v>
      </c>
      <c r="AK990">
        <f>IF(ISBLANK($D990),VLOOKUP(C990,Koordinaten!$A:$C,2,FALSE),VLOOKUP($D990,Koordinaten!$F:$H,2,FALSE))</f>
        <v>12.490235999999999</v>
      </c>
      <c r="AL990">
        <f>IF(ISBLANK($D990),VLOOKUP(C990,Koordinaten!$A:$C,3,FALSE),VLOOKUP($D990,Koordinaten!$F:$H,3,FALSE))</f>
        <v>42.965916</v>
      </c>
      <c r="AM990" t="str">
        <f t="shared" si="874"/>
        <v>41,894802;12,4853384</v>
      </c>
      <c r="AN990" t="str">
        <f t="shared" si="875"/>
        <v>42,965916;12,490236</v>
      </c>
      <c r="AO990">
        <f t="shared" si="878"/>
        <v>9999</v>
      </c>
    </row>
    <row r="991" spans="1:41" x14ac:dyDescent="0.15">
      <c r="A991" t="s">
        <v>42</v>
      </c>
      <c r="B991" s="3">
        <v>2001</v>
      </c>
      <c r="C991" s="3" t="s">
        <v>22</v>
      </c>
      <c r="D991" s="3" t="s">
        <v>1266</v>
      </c>
      <c r="E991" s="3">
        <v>3</v>
      </c>
      <c r="G991" s="74" t="s">
        <v>824</v>
      </c>
      <c r="H991" s="3" t="s">
        <v>69</v>
      </c>
      <c r="I991" s="3" t="s">
        <v>69</v>
      </c>
      <c r="J991" s="2" t="str">
        <f t="shared" si="876"/>
        <v>-/-/-/-/-</v>
      </c>
      <c r="K991" s="2" t="str">
        <f t="shared" si="877"/>
        <v>-/-/-/-/-</v>
      </c>
      <c r="M991" s="2">
        <v>2004</v>
      </c>
      <c r="N991" s="2" t="str">
        <f t="shared" si="871"/>
        <v>-/-/-/GR3</v>
      </c>
      <c r="O991" s="2" t="s">
        <v>825</v>
      </c>
      <c r="P991" s="2" t="s">
        <v>826</v>
      </c>
      <c r="S991" s="6">
        <f t="shared" si="879"/>
        <v>0</v>
      </c>
      <c r="T991" s="7">
        <f t="shared" si="873"/>
        <v>0</v>
      </c>
      <c r="U991" t="s">
        <v>243</v>
      </c>
      <c r="AA991" t="s">
        <v>243</v>
      </c>
      <c r="AD991" t="s">
        <v>277</v>
      </c>
      <c r="AI991">
        <f>VLOOKUP(C991,Koordinaten!$A:$C,2,FALSE)</f>
        <v>12.4853384</v>
      </c>
      <c r="AJ991">
        <f>VLOOKUP(C991,Koordinaten!$A:$C,3,FALSE)</f>
        <v>41.894801999999999</v>
      </c>
      <c r="AK991">
        <f>IF(ISBLANK($D991),VLOOKUP(C991,Koordinaten!$A:$C,2,FALSE),VLOOKUP($D991,Koordinaten!$F:$H,2,FALSE))</f>
        <v>14.155048000000001</v>
      </c>
      <c r="AL991">
        <f>IF(ISBLANK($D991),VLOOKUP(C991,Koordinaten!$A:$C,3,FALSE),VLOOKUP($D991,Koordinaten!$F:$H,3,FALSE))</f>
        <v>37.587794000000002</v>
      </c>
      <c r="AM991" t="str">
        <f t="shared" si="874"/>
        <v>41,894802;12,4853384</v>
      </c>
      <c r="AN991" t="str">
        <f t="shared" si="875"/>
        <v>37,587794;14,155048</v>
      </c>
      <c r="AO991">
        <f t="shared" si="878"/>
        <v>9999</v>
      </c>
    </row>
    <row r="992" spans="1:41" x14ac:dyDescent="0.15">
      <c r="A992" t="s">
        <v>42</v>
      </c>
      <c r="B992" s="3">
        <v>2001</v>
      </c>
      <c r="C992" s="3" t="s">
        <v>22</v>
      </c>
      <c r="D992" s="3" t="s">
        <v>1266</v>
      </c>
      <c r="E992" s="3">
        <v>1</v>
      </c>
      <c r="G992" s="74" t="s">
        <v>827</v>
      </c>
      <c r="H992" s="3" t="s">
        <v>828</v>
      </c>
      <c r="I992" s="3" t="s">
        <v>829</v>
      </c>
      <c r="J992" s="2" t="str">
        <f t="shared" si="876"/>
        <v>2004/-/-/-/-</v>
      </c>
      <c r="K992" s="2" t="str">
        <f t="shared" si="877"/>
        <v>2008/-/-/-/-</v>
      </c>
      <c r="M992" s="2">
        <v>2004</v>
      </c>
      <c r="N992" s="2" t="str">
        <f t="shared" si="871"/>
        <v>89/-/-/-</v>
      </c>
      <c r="P992" s="2" t="s">
        <v>826</v>
      </c>
      <c r="S992" s="6">
        <f t="shared" si="879"/>
        <v>0</v>
      </c>
      <c r="T992" s="7">
        <f t="shared" si="873"/>
        <v>0</v>
      </c>
      <c r="U992">
        <v>89</v>
      </c>
      <c r="V992">
        <v>2004</v>
      </c>
      <c r="W992">
        <v>2008</v>
      </c>
      <c r="AA992" t="s">
        <v>243</v>
      </c>
      <c r="AD992"/>
      <c r="AI992">
        <f>VLOOKUP(C992,Koordinaten!$A:$C,2,FALSE)</f>
        <v>12.4853384</v>
      </c>
      <c r="AJ992">
        <f>VLOOKUP(C992,Koordinaten!$A:$C,3,FALSE)</f>
        <v>41.894801999999999</v>
      </c>
      <c r="AK992">
        <f>IF(ISBLANK($D992),VLOOKUP(C992,Koordinaten!$A:$C,2,FALSE),VLOOKUP($D992,Koordinaten!$F:$H,2,FALSE))</f>
        <v>14.155048000000001</v>
      </c>
      <c r="AL992">
        <f>IF(ISBLANK($D992),VLOOKUP(C992,Koordinaten!$A:$C,3,FALSE),VLOOKUP($D992,Koordinaten!$F:$H,3,FALSE))</f>
        <v>37.587794000000002</v>
      </c>
      <c r="AM992" t="str">
        <f t="shared" si="874"/>
        <v>41,894802;12,4853384</v>
      </c>
      <c r="AN992" t="str">
        <f t="shared" si="875"/>
        <v>37,587794;14,155048</v>
      </c>
      <c r="AO992">
        <f t="shared" si="878"/>
        <v>2008</v>
      </c>
    </row>
    <row r="993" spans="1:41" x14ac:dyDescent="0.15">
      <c r="A993" t="s">
        <v>42</v>
      </c>
      <c r="B993" s="3">
        <v>1996</v>
      </c>
      <c r="C993" s="3" t="s">
        <v>22</v>
      </c>
      <c r="E993" s="3">
        <v>1</v>
      </c>
      <c r="G993" s="74" t="s">
        <v>830</v>
      </c>
      <c r="H993" s="3" t="s">
        <v>831</v>
      </c>
      <c r="J993" s="2" t="str">
        <f t="shared" si="876"/>
        <v>-/-/-/-/-</v>
      </c>
      <c r="K993" s="2" t="str">
        <f t="shared" si="877"/>
        <v>-/-/-/-/-</v>
      </c>
      <c r="N993" s="2" t="str">
        <f t="shared" si="871"/>
        <v>-/-/-/-</v>
      </c>
      <c r="O993" s="2" t="s">
        <v>832</v>
      </c>
      <c r="S993" s="6">
        <f t="shared" si="879"/>
        <v>0</v>
      </c>
      <c r="T993" s="7">
        <f t="shared" si="873"/>
        <v>0</v>
      </c>
      <c r="U993" t="s">
        <v>243</v>
      </c>
      <c r="AA993" t="s">
        <v>243</v>
      </c>
      <c r="AD993"/>
      <c r="AI993">
        <f>VLOOKUP(C993,Koordinaten!$A:$C,2,FALSE)</f>
        <v>12.4853384</v>
      </c>
      <c r="AJ993">
        <f>VLOOKUP(C993,Koordinaten!$A:$C,3,FALSE)</f>
        <v>41.894801999999999</v>
      </c>
      <c r="AK993">
        <f>IF(ISBLANK($D993),VLOOKUP(C993,Koordinaten!$A:$C,2,FALSE),VLOOKUP($D993,Koordinaten!$F:$H,2,FALSE))</f>
        <v>12.4853384</v>
      </c>
      <c r="AL993">
        <f>IF(ISBLANK($D993),VLOOKUP(C993,Koordinaten!$A:$C,3,FALSE),VLOOKUP($D993,Koordinaten!$F:$H,3,FALSE))</f>
        <v>41.894801999999999</v>
      </c>
      <c r="AM993" t="str">
        <f t="shared" si="874"/>
        <v>41,894802;12,4853384</v>
      </c>
      <c r="AN993" t="str">
        <f t="shared" si="875"/>
        <v>41,894802;12,4853384</v>
      </c>
      <c r="AO993">
        <f t="shared" si="878"/>
        <v>9999</v>
      </c>
    </row>
    <row r="994" spans="1:41" x14ac:dyDescent="0.15">
      <c r="A994" t="s">
        <v>42</v>
      </c>
      <c r="B994" s="3">
        <v>2000</v>
      </c>
      <c r="C994" s="3" t="s">
        <v>22</v>
      </c>
      <c r="D994" s="3" t="s">
        <v>1257</v>
      </c>
      <c r="E994" s="3">
        <v>3</v>
      </c>
      <c r="G994" s="74" t="s">
        <v>461</v>
      </c>
      <c r="H994" s="3" t="s">
        <v>466</v>
      </c>
      <c r="J994" s="2" t="str">
        <f t="shared" si="876"/>
        <v>2004/-/-/-/-</v>
      </c>
      <c r="K994" s="2" t="str">
        <f t="shared" si="877"/>
        <v>2010/-/-/-/-</v>
      </c>
      <c r="M994" s="2">
        <v>2003</v>
      </c>
      <c r="N994" s="2" t="str">
        <f t="shared" si="871"/>
        <v>(89-90)/-/-/GR2</v>
      </c>
      <c r="O994" s="2" t="s">
        <v>461</v>
      </c>
      <c r="P994" s="2" t="s">
        <v>821</v>
      </c>
      <c r="S994" s="6">
        <f t="shared" si="879"/>
        <v>0</v>
      </c>
      <c r="T994" s="7">
        <f t="shared" si="873"/>
        <v>0</v>
      </c>
      <c r="U994" t="s">
        <v>1111</v>
      </c>
      <c r="V994">
        <v>2004</v>
      </c>
      <c r="W994">
        <v>2010</v>
      </c>
      <c r="AA994" t="s">
        <v>243</v>
      </c>
      <c r="AD994" t="s">
        <v>632</v>
      </c>
      <c r="AI994">
        <f>VLOOKUP(C994,Koordinaten!$A:$C,2,FALSE)</f>
        <v>12.4853384</v>
      </c>
      <c r="AJ994">
        <f>VLOOKUP(C994,Koordinaten!$A:$C,3,FALSE)</f>
        <v>41.894801999999999</v>
      </c>
      <c r="AK994">
        <f>IF(ISBLANK($D994),VLOOKUP(C994,Koordinaten!$A:$C,2,FALSE),VLOOKUP($D994,Koordinaten!$F:$H,2,FALSE))</f>
        <v>11.2555757</v>
      </c>
      <c r="AL994">
        <f>IF(ISBLANK($D994),VLOOKUP(C994,Koordinaten!$A:$C,3,FALSE),VLOOKUP($D994,Koordinaten!$F:$H,3,FALSE))</f>
        <v>43.769871199999997</v>
      </c>
      <c r="AM994" t="str">
        <f t="shared" si="874"/>
        <v>41,894802;12,4853384</v>
      </c>
      <c r="AN994" t="str">
        <f t="shared" si="875"/>
        <v>43,7698712;11,2555757</v>
      </c>
      <c r="AO994">
        <f t="shared" si="878"/>
        <v>2010</v>
      </c>
    </row>
    <row r="995" spans="1:41" x14ac:dyDescent="0.15">
      <c r="A995" t="s">
        <v>42</v>
      </c>
      <c r="B995" s="3">
        <v>2000</v>
      </c>
      <c r="C995" s="3" t="s">
        <v>22</v>
      </c>
      <c r="D995" s="3" t="s">
        <v>1257</v>
      </c>
      <c r="E995" s="3">
        <v>1</v>
      </c>
      <c r="G995" s="74" t="s">
        <v>461</v>
      </c>
      <c r="H995" s="3" t="s">
        <v>464</v>
      </c>
      <c r="J995" s="2" t="str">
        <f t="shared" si="876"/>
        <v>2005/-/-/-/-</v>
      </c>
      <c r="K995" s="2" t="str">
        <f t="shared" si="877"/>
        <v>2014/-/-/-/-</v>
      </c>
      <c r="M995" s="2">
        <v>2003</v>
      </c>
      <c r="N995" s="2" t="str">
        <f t="shared" si="871"/>
        <v>90/-/-/GR3</v>
      </c>
      <c r="O995" s="2" t="s">
        <v>461</v>
      </c>
      <c r="P995" s="2" t="s">
        <v>821</v>
      </c>
      <c r="S995" s="6">
        <f t="shared" si="879"/>
        <v>0</v>
      </c>
      <c r="T995" s="7">
        <f t="shared" si="873"/>
        <v>0</v>
      </c>
      <c r="U995">
        <v>90</v>
      </c>
      <c r="V995">
        <v>2005</v>
      </c>
      <c r="W995">
        <v>2014</v>
      </c>
      <c r="AA995" t="s">
        <v>243</v>
      </c>
      <c r="AD995" t="s">
        <v>277</v>
      </c>
      <c r="AI995">
        <f>VLOOKUP(C995,Koordinaten!$A:$C,2,FALSE)</f>
        <v>12.4853384</v>
      </c>
      <c r="AJ995">
        <f>VLOOKUP(C995,Koordinaten!$A:$C,3,FALSE)</f>
        <v>41.894801999999999</v>
      </c>
      <c r="AK995">
        <f>IF(ISBLANK($D995),VLOOKUP(C995,Koordinaten!$A:$C,2,FALSE),VLOOKUP($D995,Koordinaten!$F:$H,2,FALSE))</f>
        <v>11.2555757</v>
      </c>
      <c r="AL995">
        <f>IF(ISBLANK($D995),VLOOKUP(C995,Koordinaten!$A:$C,3,FALSE),VLOOKUP($D995,Koordinaten!$F:$H,3,FALSE))</f>
        <v>43.769871199999997</v>
      </c>
      <c r="AM995" t="str">
        <f t="shared" si="874"/>
        <v>41,894802;12,4853384</v>
      </c>
      <c r="AN995" t="str">
        <f t="shared" si="875"/>
        <v>43,7698712;11,2555757</v>
      </c>
      <c r="AO995">
        <f t="shared" si="878"/>
        <v>2014</v>
      </c>
    </row>
    <row r="996" spans="1:41" x14ac:dyDescent="0.15">
      <c r="A996" t="s">
        <v>42</v>
      </c>
      <c r="B996" s="3">
        <v>1998</v>
      </c>
      <c r="C996" s="3" t="s">
        <v>22</v>
      </c>
      <c r="D996" s="3" t="s">
        <v>1257</v>
      </c>
      <c r="E996" s="3">
        <v>1</v>
      </c>
      <c r="G996" s="74" t="s">
        <v>833</v>
      </c>
      <c r="H996" s="3" t="s">
        <v>834</v>
      </c>
      <c r="J996" s="2" t="str">
        <f t="shared" si="876"/>
        <v>-/-/-/-/-</v>
      </c>
      <c r="K996" s="2" t="str">
        <f t="shared" si="877"/>
        <v>-/-/-/-/-</v>
      </c>
      <c r="M996" s="2">
        <v>2001</v>
      </c>
      <c r="N996" s="2" t="str">
        <f t="shared" si="871"/>
        <v>-/-/-/-</v>
      </c>
      <c r="O996" s="2" t="s">
        <v>835</v>
      </c>
      <c r="P996" s="2" t="s">
        <v>836</v>
      </c>
      <c r="S996" s="6">
        <f t="shared" si="879"/>
        <v>0</v>
      </c>
      <c r="T996" s="7">
        <f t="shared" si="873"/>
        <v>0</v>
      </c>
      <c r="U996" t="s">
        <v>243</v>
      </c>
      <c r="AA996" t="s">
        <v>243</v>
      </c>
      <c r="AD996"/>
      <c r="AI996">
        <f>VLOOKUP(C996,Koordinaten!$A:$C,2,FALSE)</f>
        <v>12.4853384</v>
      </c>
      <c r="AJ996">
        <f>VLOOKUP(C996,Koordinaten!$A:$C,3,FALSE)</f>
        <v>41.894801999999999</v>
      </c>
      <c r="AK996">
        <f>IF(ISBLANK($D996),VLOOKUP(C996,Koordinaten!$A:$C,2,FALSE),VLOOKUP($D996,Koordinaten!$F:$H,2,FALSE))</f>
        <v>11.2555757</v>
      </c>
      <c r="AL996">
        <f>IF(ISBLANK($D996),VLOOKUP(C996,Koordinaten!$A:$C,3,FALSE),VLOOKUP($D996,Koordinaten!$F:$H,3,FALSE))</f>
        <v>43.769871199999997</v>
      </c>
      <c r="AM996" t="str">
        <f t="shared" si="874"/>
        <v>41,894802;12,4853384</v>
      </c>
      <c r="AN996" t="str">
        <f t="shared" si="875"/>
        <v>43,7698712;11,2555757</v>
      </c>
      <c r="AO996">
        <f t="shared" si="878"/>
        <v>9999</v>
      </c>
    </row>
    <row r="997" spans="1:41" x14ac:dyDescent="0.15">
      <c r="A997" t="s">
        <v>42</v>
      </c>
      <c r="B997" s="3">
        <v>1998</v>
      </c>
      <c r="C997" s="3" t="s">
        <v>22</v>
      </c>
      <c r="D997" s="3" t="s">
        <v>1257</v>
      </c>
      <c r="E997" s="3">
        <v>1</v>
      </c>
      <c r="G997" s="74" t="s">
        <v>833</v>
      </c>
      <c r="H997" s="3" t="s">
        <v>540</v>
      </c>
      <c r="J997" s="2" t="str">
        <f t="shared" si="876"/>
        <v>2001/-/-/-/-</v>
      </c>
      <c r="K997" s="2" t="str">
        <f t="shared" si="877"/>
        <v>2008/-/-/-/-</v>
      </c>
      <c r="M997" s="2">
        <v>2001</v>
      </c>
      <c r="N997" s="2" t="str">
        <f t="shared" si="871"/>
        <v>86/-/-/-</v>
      </c>
      <c r="O997" s="2" t="s">
        <v>835</v>
      </c>
      <c r="P997" s="2" t="s">
        <v>836</v>
      </c>
      <c r="S997" s="6">
        <f t="shared" si="879"/>
        <v>0</v>
      </c>
      <c r="T997" s="7">
        <f t="shared" si="873"/>
        <v>0</v>
      </c>
      <c r="U997">
        <v>86</v>
      </c>
      <c r="V997">
        <v>2001</v>
      </c>
      <c r="W997">
        <v>2008</v>
      </c>
      <c r="AA997" t="s">
        <v>243</v>
      </c>
      <c r="AD997"/>
      <c r="AI997">
        <f>VLOOKUP(C997,Koordinaten!$A:$C,2,FALSE)</f>
        <v>12.4853384</v>
      </c>
      <c r="AJ997">
        <f>VLOOKUP(C997,Koordinaten!$A:$C,3,FALSE)</f>
        <v>41.894801999999999</v>
      </c>
      <c r="AK997">
        <f>IF(ISBLANK($D997),VLOOKUP(C997,Koordinaten!$A:$C,2,FALSE),VLOOKUP($D997,Koordinaten!$F:$H,2,FALSE))</f>
        <v>11.2555757</v>
      </c>
      <c r="AL997">
        <f>IF(ISBLANK($D997),VLOOKUP(C997,Koordinaten!$A:$C,3,FALSE),VLOOKUP($D997,Koordinaten!$F:$H,3,FALSE))</f>
        <v>43.769871199999997</v>
      </c>
      <c r="AM997" t="str">
        <f t="shared" si="874"/>
        <v>41,894802;12,4853384</v>
      </c>
      <c r="AN997" t="str">
        <f t="shared" si="875"/>
        <v>43,7698712;11,2555757</v>
      </c>
      <c r="AO997">
        <f t="shared" si="878"/>
        <v>2008</v>
      </c>
    </row>
    <row r="998" spans="1:41" x14ac:dyDescent="0.15">
      <c r="A998" t="s">
        <v>42</v>
      </c>
      <c r="B998" s="3">
        <v>1998</v>
      </c>
      <c r="C998" s="3" t="s">
        <v>22</v>
      </c>
      <c r="D998" s="3" t="s">
        <v>1257</v>
      </c>
      <c r="E998" s="3">
        <v>3</v>
      </c>
      <c r="G998" s="74" t="s">
        <v>819</v>
      </c>
      <c r="H998" s="3" t="s">
        <v>837</v>
      </c>
      <c r="I998" s="3" t="s">
        <v>199</v>
      </c>
      <c r="J998" s="2" t="str">
        <f t="shared" si="876"/>
        <v>-/-/-/-/-</v>
      </c>
      <c r="K998" s="2" t="str">
        <f t="shared" si="877"/>
        <v>-/-/-/-/-</v>
      </c>
      <c r="M998" s="2">
        <v>2003</v>
      </c>
      <c r="N998" s="2" t="str">
        <f t="shared" si="871"/>
        <v>-/-/-/GR3/RP94</v>
      </c>
      <c r="O998" s="2" t="s">
        <v>819</v>
      </c>
      <c r="P998" s="2" t="s">
        <v>821</v>
      </c>
      <c r="S998" s="6">
        <f t="shared" si="879"/>
        <v>0</v>
      </c>
      <c r="T998" s="7">
        <f t="shared" si="873"/>
        <v>0</v>
      </c>
      <c r="U998" t="s">
        <v>243</v>
      </c>
      <c r="AA998" t="s">
        <v>243</v>
      </c>
      <c r="AD998" t="s">
        <v>838</v>
      </c>
      <c r="AI998">
        <f>VLOOKUP(C998,Koordinaten!$A:$C,2,FALSE)</f>
        <v>12.4853384</v>
      </c>
      <c r="AJ998">
        <f>VLOOKUP(C998,Koordinaten!$A:$C,3,FALSE)</f>
        <v>41.894801999999999</v>
      </c>
      <c r="AK998">
        <f>IF(ISBLANK($D998),VLOOKUP(C998,Koordinaten!$A:$C,2,FALSE),VLOOKUP($D998,Koordinaten!$F:$H,2,FALSE))</f>
        <v>11.2555757</v>
      </c>
      <c r="AL998">
        <f>IF(ISBLANK($D998),VLOOKUP(C998,Koordinaten!$A:$C,3,FALSE),VLOOKUP($D998,Koordinaten!$F:$H,3,FALSE))</f>
        <v>43.769871199999997</v>
      </c>
      <c r="AM998" t="str">
        <f t="shared" si="874"/>
        <v>41,894802;12,4853384</v>
      </c>
      <c r="AN998" t="str">
        <f t="shared" si="875"/>
        <v>43,7698712;11,2555757</v>
      </c>
      <c r="AO998">
        <f t="shared" si="878"/>
        <v>9999</v>
      </c>
    </row>
    <row r="999" spans="1:41" x14ac:dyDescent="0.15">
      <c r="A999" t="s">
        <v>42</v>
      </c>
      <c r="B999" s="3">
        <v>1998</v>
      </c>
      <c r="C999" s="3" t="s">
        <v>22</v>
      </c>
      <c r="D999" s="3" t="s">
        <v>1257</v>
      </c>
      <c r="E999" s="3">
        <v>1</v>
      </c>
      <c r="G999" s="74" t="s">
        <v>819</v>
      </c>
      <c r="H999" s="3" t="s">
        <v>839</v>
      </c>
      <c r="J999" s="2" t="str">
        <f t="shared" si="876"/>
        <v>-/-/-/-/-</v>
      </c>
      <c r="K999" s="2" t="str">
        <f t="shared" si="877"/>
        <v>-/-/-/-/-</v>
      </c>
      <c r="M999" s="2">
        <v>2003</v>
      </c>
      <c r="N999" s="2" t="str">
        <f t="shared" ref="N999:N1034" si="880">CONCATENATE(IF(ISBLANK(U999),"-",U999),"/",IF(ISBLANK(X999),"-",X999),"/",IF(ISBLANK(AA999),"-",AA999),"/",IF(ISBLANK(AD999),"-",AD999))</f>
        <v>-/-/-/-</v>
      </c>
      <c r="O999" s="2" t="s">
        <v>819</v>
      </c>
      <c r="P999" s="2" t="s">
        <v>821</v>
      </c>
      <c r="S999" s="6">
        <f t="shared" si="879"/>
        <v>0</v>
      </c>
      <c r="T999" s="7">
        <f t="shared" si="873"/>
        <v>0</v>
      </c>
      <c r="U999" t="s">
        <v>243</v>
      </c>
      <c r="AA999" t="s">
        <v>243</v>
      </c>
      <c r="AD999"/>
      <c r="AI999">
        <f>VLOOKUP(C999,Koordinaten!$A:$C,2,FALSE)</f>
        <v>12.4853384</v>
      </c>
      <c r="AJ999">
        <f>VLOOKUP(C999,Koordinaten!$A:$C,3,FALSE)</f>
        <v>41.894801999999999</v>
      </c>
      <c r="AK999">
        <f>IF(ISBLANK($D999),VLOOKUP(C999,Koordinaten!$A:$C,2,FALSE),VLOOKUP($D999,Koordinaten!$F:$H,2,FALSE))</f>
        <v>11.2555757</v>
      </c>
      <c r="AL999">
        <f>IF(ISBLANK($D999),VLOOKUP(C999,Koordinaten!$A:$C,3,FALSE),VLOOKUP($D999,Koordinaten!$F:$H,3,FALSE))</f>
        <v>43.769871199999997</v>
      </c>
      <c r="AM999" t="str">
        <f t="shared" si="874"/>
        <v>41,894802;12,4853384</v>
      </c>
      <c r="AN999" t="str">
        <f t="shared" si="875"/>
        <v>43,7698712;11,2555757</v>
      </c>
      <c r="AO999">
        <f t="shared" si="878"/>
        <v>9999</v>
      </c>
    </row>
    <row r="1000" spans="1:41" x14ac:dyDescent="0.15">
      <c r="A1000" t="s">
        <v>37</v>
      </c>
      <c r="B1000" s="3">
        <v>1994</v>
      </c>
      <c r="C1000" s="3" t="s">
        <v>22</v>
      </c>
      <c r="D1000" s="3" t="s">
        <v>1257</v>
      </c>
      <c r="E1000" s="3">
        <v>1</v>
      </c>
      <c r="G1000" s="74" t="s">
        <v>819</v>
      </c>
      <c r="H1000" s="3" t="s">
        <v>840</v>
      </c>
      <c r="J1000" s="2" t="str">
        <f t="shared" si="876"/>
        <v>-/-/-/-/-</v>
      </c>
      <c r="K1000" s="2" t="str">
        <f t="shared" si="877"/>
        <v>-/-/-/-/-</v>
      </c>
      <c r="M1000" s="2">
        <v>2003</v>
      </c>
      <c r="N1000" s="2" t="str">
        <f t="shared" si="880"/>
        <v>-/-/-/-</v>
      </c>
      <c r="O1000" s="2" t="s">
        <v>819</v>
      </c>
      <c r="P1000" s="2" t="s">
        <v>821</v>
      </c>
      <c r="S1000" s="6">
        <f t="shared" si="879"/>
        <v>0</v>
      </c>
      <c r="T1000" s="7">
        <f t="shared" si="873"/>
        <v>0</v>
      </c>
      <c r="U1000" t="s">
        <v>243</v>
      </c>
      <c r="AA1000" t="s">
        <v>243</v>
      </c>
      <c r="AD1000"/>
      <c r="AI1000">
        <f>VLOOKUP(C1000,Koordinaten!$A:$C,2,FALSE)</f>
        <v>12.4853384</v>
      </c>
      <c r="AJ1000">
        <f>VLOOKUP(C1000,Koordinaten!$A:$C,3,FALSE)</f>
        <v>41.894801999999999</v>
      </c>
      <c r="AK1000">
        <f>IF(ISBLANK($D1000),VLOOKUP(C1000,Koordinaten!$A:$C,2,FALSE),VLOOKUP($D1000,Koordinaten!$F:$H,2,FALSE))</f>
        <v>11.2555757</v>
      </c>
      <c r="AL1000">
        <f>IF(ISBLANK($D1000),VLOOKUP(C1000,Koordinaten!$A:$C,3,FALSE),VLOOKUP($D1000,Koordinaten!$F:$H,3,FALSE))</f>
        <v>43.769871199999997</v>
      </c>
      <c r="AM1000" t="str">
        <f t="shared" si="874"/>
        <v>41,894802;12,4853384</v>
      </c>
      <c r="AN1000" t="str">
        <f t="shared" si="875"/>
        <v>43,7698712;11,2555757</v>
      </c>
      <c r="AO1000">
        <f t="shared" si="878"/>
        <v>9999</v>
      </c>
    </row>
    <row r="1001" spans="1:41" x14ac:dyDescent="0.15">
      <c r="A1001" t="s">
        <v>42</v>
      </c>
      <c r="B1001" s="3">
        <v>1998</v>
      </c>
      <c r="C1001" s="3" t="s">
        <v>22</v>
      </c>
      <c r="D1001" s="3" t="s">
        <v>1257</v>
      </c>
      <c r="E1001" s="3">
        <v>1</v>
      </c>
      <c r="G1001" s="74" t="s">
        <v>459</v>
      </c>
      <c r="H1001" s="3" t="s">
        <v>841</v>
      </c>
      <c r="J1001" s="2" t="str">
        <f t="shared" si="876"/>
        <v>2003/-/-/-/-</v>
      </c>
      <c r="K1001" s="2" t="str">
        <f t="shared" si="877"/>
        <v>2017/-/-/-/-</v>
      </c>
      <c r="M1001" s="2">
        <v>2001</v>
      </c>
      <c r="N1001" s="2" t="str">
        <f t="shared" si="880"/>
        <v>91/89/89/RP 91/100</v>
      </c>
      <c r="P1001" s="2" t="s">
        <v>836</v>
      </c>
      <c r="S1001" s="6">
        <f t="shared" si="879"/>
        <v>0</v>
      </c>
      <c r="T1001" s="7">
        <f t="shared" si="873"/>
        <v>0</v>
      </c>
      <c r="U1001">
        <v>91</v>
      </c>
      <c r="V1001">
        <v>2003</v>
      </c>
      <c r="W1001">
        <v>2017</v>
      </c>
      <c r="X1001">
        <v>89</v>
      </c>
      <c r="AA1001">
        <v>89</v>
      </c>
      <c r="AD1001" t="s">
        <v>842</v>
      </c>
      <c r="AI1001">
        <f>VLOOKUP(C1001,Koordinaten!$A:$C,2,FALSE)</f>
        <v>12.4853384</v>
      </c>
      <c r="AJ1001">
        <f>VLOOKUP(C1001,Koordinaten!$A:$C,3,FALSE)</f>
        <v>41.894801999999999</v>
      </c>
      <c r="AK1001">
        <f>IF(ISBLANK($D1001),VLOOKUP(C1001,Koordinaten!$A:$C,2,FALSE),VLOOKUP($D1001,Koordinaten!$F:$H,2,FALSE))</f>
        <v>11.2555757</v>
      </c>
      <c r="AL1001">
        <f>IF(ISBLANK($D1001),VLOOKUP(C1001,Koordinaten!$A:$C,3,FALSE),VLOOKUP($D1001,Koordinaten!$F:$H,3,FALSE))</f>
        <v>43.769871199999997</v>
      </c>
      <c r="AM1001" t="str">
        <f t="shared" si="874"/>
        <v>41,894802;12,4853384</v>
      </c>
      <c r="AN1001" t="str">
        <f t="shared" si="875"/>
        <v>43,7698712;11,2555757</v>
      </c>
      <c r="AO1001">
        <f t="shared" si="878"/>
        <v>2017</v>
      </c>
    </row>
    <row r="1002" spans="1:41" x14ac:dyDescent="0.15">
      <c r="A1002" t="s">
        <v>42</v>
      </c>
      <c r="B1002" s="3">
        <v>1998</v>
      </c>
      <c r="C1002" s="3" t="s">
        <v>22</v>
      </c>
      <c r="D1002" s="3" t="s">
        <v>1257</v>
      </c>
      <c r="E1002" s="3">
        <v>1</v>
      </c>
      <c r="G1002" s="74" t="s">
        <v>843</v>
      </c>
      <c r="H1002" s="3" t="s">
        <v>844</v>
      </c>
      <c r="J1002" s="2" t="str">
        <f t="shared" si="876"/>
        <v>-/-/-/-/-</v>
      </c>
      <c r="K1002" s="2" t="str">
        <f t="shared" si="877"/>
        <v>-/-/-/-/-</v>
      </c>
      <c r="M1002" s="2">
        <v>2001</v>
      </c>
      <c r="N1002" s="2" t="str">
        <f t="shared" si="880"/>
        <v>-/-/-/FS 92/100</v>
      </c>
      <c r="P1002" s="2" t="s">
        <v>836</v>
      </c>
      <c r="S1002" s="6">
        <f t="shared" si="879"/>
        <v>0</v>
      </c>
      <c r="T1002" s="7">
        <f t="shared" si="873"/>
        <v>0</v>
      </c>
      <c r="U1002" t="s">
        <v>243</v>
      </c>
      <c r="AA1002" t="s">
        <v>243</v>
      </c>
      <c r="AD1002" t="s">
        <v>845</v>
      </c>
      <c r="AI1002">
        <f>VLOOKUP(C1002,Koordinaten!$A:$C,2,FALSE)</f>
        <v>12.4853384</v>
      </c>
      <c r="AJ1002">
        <f>VLOOKUP(C1002,Koordinaten!$A:$C,3,FALSE)</f>
        <v>41.894801999999999</v>
      </c>
      <c r="AK1002">
        <f>IF(ISBLANK($D1002),VLOOKUP(C1002,Koordinaten!$A:$C,2,FALSE),VLOOKUP($D1002,Koordinaten!$F:$H,2,FALSE))</f>
        <v>11.2555757</v>
      </c>
      <c r="AL1002">
        <f>IF(ISBLANK($D1002),VLOOKUP(C1002,Koordinaten!$A:$C,3,FALSE),VLOOKUP($D1002,Koordinaten!$F:$H,3,FALSE))</f>
        <v>43.769871199999997</v>
      </c>
      <c r="AM1002" t="str">
        <f t="shared" si="874"/>
        <v>41,894802;12,4853384</v>
      </c>
      <c r="AN1002" t="str">
        <f t="shared" si="875"/>
        <v>43,7698712;11,2555757</v>
      </c>
      <c r="AO1002">
        <f t="shared" si="878"/>
        <v>9999</v>
      </c>
    </row>
    <row r="1003" spans="1:41" x14ac:dyDescent="0.15">
      <c r="A1003" t="s">
        <v>37</v>
      </c>
      <c r="B1003" s="3">
        <v>1994</v>
      </c>
      <c r="C1003" s="3" t="s">
        <v>173</v>
      </c>
      <c r="D1003" s="3" t="s">
        <v>1263</v>
      </c>
      <c r="E1003" s="3">
        <v>1</v>
      </c>
      <c r="G1003" s="74" t="s">
        <v>846</v>
      </c>
      <c r="H1003" s="3" t="s">
        <v>847</v>
      </c>
      <c r="J1003" s="2" t="str">
        <f t="shared" si="876"/>
        <v>-/-/-/-/-</v>
      </c>
      <c r="K1003" s="2" t="str">
        <f t="shared" si="877"/>
        <v>-/-/-/-/-</v>
      </c>
      <c r="N1003" s="2" t="str">
        <f t="shared" si="880"/>
        <v>-/-/-/-</v>
      </c>
      <c r="S1003" s="6">
        <f t="shared" si="879"/>
        <v>0</v>
      </c>
      <c r="T1003" s="7">
        <f t="shared" si="873"/>
        <v>0</v>
      </c>
      <c r="U1003" t="s">
        <v>243</v>
      </c>
      <c r="AA1003" t="s">
        <v>243</v>
      </c>
      <c r="AD1003"/>
      <c r="AI1003">
        <f>VLOOKUP(C1003,Koordinaten!$A:$C,2,FALSE)</f>
        <v>16.372504200000002</v>
      </c>
      <c r="AJ1003">
        <f>VLOOKUP(C1003,Koordinaten!$A:$C,3,FALSE)</f>
        <v>48.208353700000004</v>
      </c>
      <c r="AK1003">
        <f>IF(ISBLANK($D1003),VLOOKUP(C1003,Koordinaten!$A:$C,2,FALSE),VLOOKUP($D1003,Koordinaten!$F:$H,2,FALSE))</f>
        <v>16.416666599999999</v>
      </c>
      <c r="AL1003">
        <f>IF(ISBLANK($D1003),VLOOKUP(C1003,Koordinaten!$A:$C,3,FALSE),VLOOKUP($D1003,Koordinaten!$F:$H,3,FALSE))</f>
        <v>47.500000100000001</v>
      </c>
      <c r="AM1003" t="str">
        <f t="shared" si="874"/>
        <v>48,2083537;16,3725042</v>
      </c>
      <c r="AN1003" t="str">
        <f t="shared" si="875"/>
        <v>47,5000001;16,4166666</v>
      </c>
      <c r="AO1003">
        <f t="shared" si="878"/>
        <v>9999</v>
      </c>
    </row>
    <row r="1004" spans="1:41" x14ac:dyDescent="0.15">
      <c r="A1004" t="s">
        <v>42</v>
      </c>
      <c r="B1004" s="3">
        <v>1997</v>
      </c>
      <c r="C1004" s="3" t="s">
        <v>173</v>
      </c>
      <c r="D1004" s="3" t="s">
        <v>1263</v>
      </c>
      <c r="E1004" s="3">
        <v>1</v>
      </c>
      <c r="G1004" s="74" t="s">
        <v>848</v>
      </c>
      <c r="H1004" s="3" t="s">
        <v>849</v>
      </c>
      <c r="J1004" s="2" t="str">
        <f t="shared" si="876"/>
        <v>-/-/-/-/-</v>
      </c>
      <c r="K1004" s="2" t="str">
        <f t="shared" si="877"/>
        <v>-/-/-/-/-</v>
      </c>
      <c r="M1004" s="2">
        <v>2001</v>
      </c>
      <c r="N1004" s="2" t="str">
        <f t="shared" si="880"/>
        <v>-/-/-/-</v>
      </c>
      <c r="O1004" s="2" t="s">
        <v>850</v>
      </c>
      <c r="S1004" s="6">
        <f t="shared" si="879"/>
        <v>0</v>
      </c>
      <c r="T1004" s="7">
        <f t="shared" si="873"/>
        <v>0</v>
      </c>
      <c r="U1004" t="s">
        <v>243</v>
      </c>
      <c r="AA1004" t="s">
        <v>243</v>
      </c>
      <c r="AD1004"/>
      <c r="AI1004">
        <f>VLOOKUP(C1004,Koordinaten!$A:$C,2,FALSE)</f>
        <v>16.372504200000002</v>
      </c>
      <c r="AJ1004">
        <f>VLOOKUP(C1004,Koordinaten!$A:$C,3,FALSE)</f>
        <v>48.208353700000004</v>
      </c>
      <c r="AK1004">
        <f>IF(ISBLANK($D1004),VLOOKUP(C1004,Koordinaten!$A:$C,2,FALSE),VLOOKUP($D1004,Koordinaten!$F:$H,2,FALSE))</f>
        <v>16.416666599999999</v>
      </c>
      <c r="AL1004">
        <f>IF(ISBLANK($D1004),VLOOKUP(C1004,Koordinaten!$A:$C,3,FALSE),VLOOKUP($D1004,Koordinaten!$F:$H,3,FALSE))</f>
        <v>47.500000100000001</v>
      </c>
      <c r="AM1004" t="str">
        <f t="shared" si="874"/>
        <v>48,2083537;16,3725042</v>
      </c>
      <c r="AN1004" t="str">
        <f t="shared" si="875"/>
        <v>47,5000001;16,4166666</v>
      </c>
      <c r="AO1004">
        <f t="shared" si="878"/>
        <v>9999</v>
      </c>
    </row>
    <row r="1005" spans="1:41" x14ac:dyDescent="0.15">
      <c r="A1005" t="s">
        <v>42</v>
      </c>
      <c r="B1005" s="3">
        <v>1997</v>
      </c>
      <c r="C1005" s="3" t="s">
        <v>173</v>
      </c>
      <c r="D1005" s="3" t="s">
        <v>1263</v>
      </c>
      <c r="E1005" s="3">
        <v>1</v>
      </c>
      <c r="G1005" s="74" t="s">
        <v>848</v>
      </c>
      <c r="H1005" s="3" t="s">
        <v>851</v>
      </c>
      <c r="J1005" s="2" t="str">
        <f t="shared" si="876"/>
        <v>-/-/-/-/-</v>
      </c>
      <c r="K1005" s="2" t="str">
        <f t="shared" si="877"/>
        <v>-/-/-/-/-</v>
      </c>
      <c r="M1005" s="2">
        <v>2001</v>
      </c>
      <c r="N1005" s="2" t="str">
        <f t="shared" si="880"/>
        <v>-/-/-/-</v>
      </c>
      <c r="O1005" s="2" t="s">
        <v>850</v>
      </c>
      <c r="S1005" s="6">
        <f t="shared" si="879"/>
        <v>0</v>
      </c>
      <c r="T1005" s="7">
        <f t="shared" si="873"/>
        <v>0</v>
      </c>
      <c r="U1005" t="s">
        <v>243</v>
      </c>
      <c r="AA1005" t="s">
        <v>243</v>
      </c>
      <c r="AD1005"/>
      <c r="AI1005">
        <f>VLOOKUP(C1005,Koordinaten!$A:$C,2,FALSE)</f>
        <v>16.372504200000002</v>
      </c>
      <c r="AJ1005">
        <f>VLOOKUP(C1005,Koordinaten!$A:$C,3,FALSE)</f>
        <v>48.208353700000004</v>
      </c>
      <c r="AK1005">
        <f>IF(ISBLANK($D1005),VLOOKUP(C1005,Koordinaten!$A:$C,2,FALSE),VLOOKUP($D1005,Koordinaten!$F:$H,2,FALSE))</f>
        <v>16.416666599999999</v>
      </c>
      <c r="AL1005">
        <f>IF(ISBLANK($D1005),VLOOKUP(C1005,Koordinaten!$A:$C,3,FALSE),VLOOKUP($D1005,Koordinaten!$F:$H,3,FALSE))</f>
        <v>47.500000100000001</v>
      </c>
      <c r="AM1005" t="str">
        <f t="shared" si="874"/>
        <v>48,2083537;16,3725042</v>
      </c>
      <c r="AN1005" t="str">
        <f t="shared" si="875"/>
        <v>47,5000001;16,4166666</v>
      </c>
      <c r="AO1005">
        <f t="shared" si="878"/>
        <v>9999</v>
      </c>
    </row>
    <row r="1006" spans="1:41" x14ac:dyDescent="0.15">
      <c r="A1006" t="s">
        <v>42</v>
      </c>
      <c r="B1006" s="3">
        <v>2004</v>
      </c>
      <c r="C1006" s="3" t="s">
        <v>17</v>
      </c>
      <c r="E1006" s="3">
        <v>3</v>
      </c>
      <c r="G1006" s="74" t="s">
        <v>181</v>
      </c>
      <c r="H1006" s="3" t="s">
        <v>852</v>
      </c>
      <c r="J1006" s="2" t="str">
        <f t="shared" si="876"/>
        <v>-/-/-/-/-</v>
      </c>
      <c r="K1006" s="2" t="str">
        <f t="shared" si="877"/>
        <v>-/-/-/-/-</v>
      </c>
      <c r="M1006" s="2">
        <v>2006</v>
      </c>
      <c r="N1006" s="2" t="str">
        <f t="shared" si="880"/>
        <v>-/-/-/-</v>
      </c>
      <c r="O1006" s="2" t="s">
        <v>853</v>
      </c>
      <c r="P1006" s="2" t="s">
        <v>854</v>
      </c>
      <c r="S1006" s="6">
        <f t="shared" si="879"/>
        <v>0</v>
      </c>
      <c r="T1006" s="7">
        <f t="shared" si="873"/>
        <v>0</v>
      </c>
      <c r="U1006" t="s">
        <v>243</v>
      </c>
      <c r="AA1006" t="s">
        <v>243</v>
      </c>
      <c r="AD1006"/>
      <c r="AI1006">
        <f>VLOOKUP(C1006,Koordinaten!$A:$C,2,FALSE)</f>
        <v>2.3514615999999999</v>
      </c>
      <c r="AJ1006">
        <f>VLOOKUP(C1006,Koordinaten!$A:$C,3,FALSE)</f>
        <v>48.856696900000003</v>
      </c>
      <c r="AK1006">
        <f>IF(ISBLANK($D1006),VLOOKUP(C1006,Koordinaten!$A:$C,2,FALSE),VLOOKUP($D1006,Koordinaten!$F:$H,2,FALSE))</f>
        <v>2.3514615999999999</v>
      </c>
      <c r="AL1006">
        <f>IF(ISBLANK($D1006),VLOOKUP(C1006,Koordinaten!$A:$C,3,FALSE),VLOOKUP($D1006,Koordinaten!$F:$H,3,FALSE))</f>
        <v>48.856696900000003</v>
      </c>
      <c r="AM1006" t="str">
        <f t="shared" si="874"/>
        <v>48,8566969;2,3514616</v>
      </c>
      <c r="AN1006" t="str">
        <f t="shared" si="875"/>
        <v>48,8566969;2,3514616</v>
      </c>
      <c r="AO1006">
        <f t="shared" si="878"/>
        <v>9999</v>
      </c>
    </row>
    <row r="1007" spans="1:41" x14ac:dyDescent="0.15">
      <c r="A1007" t="s">
        <v>42</v>
      </c>
      <c r="B1007" s="3">
        <v>1996</v>
      </c>
      <c r="C1007" s="3" t="s">
        <v>17</v>
      </c>
      <c r="E1007" s="3">
        <v>2</v>
      </c>
      <c r="G1007" s="74" t="s">
        <v>855</v>
      </c>
      <c r="H1007" s="3" t="s">
        <v>856</v>
      </c>
      <c r="J1007" s="2" t="str">
        <f t="shared" si="876"/>
        <v>2002/-/-/-/-</v>
      </c>
      <c r="K1007" s="2" t="str">
        <f t="shared" si="877"/>
        <v>2015/-/-/-/-</v>
      </c>
      <c r="N1007" s="2" t="str">
        <f t="shared" si="880"/>
        <v>88/-/-/-</v>
      </c>
      <c r="O1007" s="2" t="s">
        <v>857</v>
      </c>
      <c r="S1007" s="6">
        <f t="shared" si="879"/>
        <v>0</v>
      </c>
      <c r="T1007" s="7">
        <f t="shared" si="873"/>
        <v>0</v>
      </c>
      <c r="U1007">
        <v>88</v>
      </c>
      <c r="V1007">
        <v>2002</v>
      </c>
      <c r="W1007">
        <v>2015</v>
      </c>
      <c r="AA1007" t="s">
        <v>243</v>
      </c>
      <c r="AD1007"/>
      <c r="AI1007">
        <f>VLOOKUP(C1007,Koordinaten!$A:$C,2,FALSE)</f>
        <v>2.3514615999999999</v>
      </c>
      <c r="AJ1007">
        <f>VLOOKUP(C1007,Koordinaten!$A:$C,3,FALSE)</f>
        <v>48.856696900000003</v>
      </c>
      <c r="AK1007">
        <f>IF(ISBLANK($D1007),VLOOKUP(C1007,Koordinaten!$A:$C,2,FALSE),VLOOKUP($D1007,Koordinaten!$F:$H,2,FALSE))</f>
        <v>2.3514615999999999</v>
      </c>
      <c r="AL1007">
        <f>IF(ISBLANK($D1007),VLOOKUP(C1007,Koordinaten!$A:$C,3,FALSE),VLOOKUP($D1007,Koordinaten!$F:$H,3,FALSE))</f>
        <v>48.856696900000003</v>
      </c>
      <c r="AM1007" t="str">
        <f t="shared" si="874"/>
        <v>48,8566969;2,3514616</v>
      </c>
      <c r="AN1007" t="str">
        <f t="shared" si="875"/>
        <v>48,8566969;2,3514616</v>
      </c>
      <c r="AO1007">
        <f t="shared" si="878"/>
        <v>2015</v>
      </c>
    </row>
    <row r="1008" spans="1:41" x14ac:dyDescent="0.15">
      <c r="A1008" t="s">
        <v>42</v>
      </c>
      <c r="B1008" s="3">
        <v>1999</v>
      </c>
      <c r="C1008" s="3" t="s">
        <v>17</v>
      </c>
      <c r="E1008" s="3">
        <v>1</v>
      </c>
      <c r="G1008" s="3" t="s">
        <v>858</v>
      </c>
      <c r="H1008" s="3" t="s">
        <v>859</v>
      </c>
      <c r="J1008" s="2" t="str">
        <f t="shared" si="876"/>
        <v>-/-/-/-/-</v>
      </c>
      <c r="K1008" s="2" t="str">
        <f t="shared" si="877"/>
        <v>-/-/-/-/-</v>
      </c>
      <c r="N1008" s="2" t="str">
        <f t="shared" si="880"/>
        <v>-/-/-/-</v>
      </c>
      <c r="S1008" s="6">
        <f t="shared" si="879"/>
        <v>0</v>
      </c>
      <c r="T1008" s="7">
        <f t="shared" si="873"/>
        <v>0</v>
      </c>
      <c r="U1008" t="s">
        <v>243</v>
      </c>
      <c r="AA1008" t="s">
        <v>243</v>
      </c>
      <c r="AD1008"/>
      <c r="AI1008">
        <f>VLOOKUP(C1008,Koordinaten!$A:$C,2,FALSE)</f>
        <v>2.3514615999999999</v>
      </c>
      <c r="AJ1008">
        <f>VLOOKUP(C1008,Koordinaten!$A:$C,3,FALSE)</f>
        <v>48.856696900000003</v>
      </c>
      <c r="AK1008">
        <f>IF(ISBLANK($D1008),VLOOKUP(C1008,Koordinaten!$A:$C,2,FALSE),VLOOKUP($D1008,Koordinaten!$F:$H,2,FALSE))</f>
        <v>2.3514615999999999</v>
      </c>
      <c r="AL1008">
        <f>IF(ISBLANK($D1008),VLOOKUP(C1008,Koordinaten!$A:$C,3,FALSE),VLOOKUP($D1008,Koordinaten!$F:$H,3,FALSE))</f>
        <v>48.856696900000003</v>
      </c>
      <c r="AM1008" t="str">
        <f t="shared" si="874"/>
        <v>48,8566969;2,3514616</v>
      </c>
      <c r="AN1008" t="str">
        <f t="shared" si="875"/>
        <v>48,8566969;2,3514616</v>
      </c>
      <c r="AO1008">
        <f t="shared" si="878"/>
        <v>9999</v>
      </c>
    </row>
    <row r="1009" spans="1:43" x14ac:dyDescent="0.15">
      <c r="A1009" t="s">
        <v>42</v>
      </c>
      <c r="B1009" s="3">
        <v>1996</v>
      </c>
      <c r="C1009" s="3" t="s">
        <v>17</v>
      </c>
      <c r="E1009" s="3">
        <v>5</v>
      </c>
      <c r="G1009" s="74" t="s">
        <v>860</v>
      </c>
      <c r="H1009" s="3" t="s">
        <v>861</v>
      </c>
      <c r="J1009" s="2" t="str">
        <f t="shared" si="876"/>
        <v>2016/-/-/-/-</v>
      </c>
      <c r="K1009" s="2" t="str">
        <f t="shared" si="877"/>
        <v>2030/-/-/-/-</v>
      </c>
      <c r="N1009" s="2" t="str">
        <f t="shared" si="880"/>
        <v>90/-/87-89/RP 89/100</v>
      </c>
      <c r="S1009" s="6">
        <f t="shared" si="879"/>
        <v>0</v>
      </c>
      <c r="T1009" s="7">
        <f t="shared" si="873"/>
        <v>0</v>
      </c>
      <c r="U1009">
        <v>90</v>
      </c>
      <c r="V1009">
        <v>2016</v>
      </c>
      <c r="W1009">
        <v>2030</v>
      </c>
      <c r="AA1009" t="s">
        <v>1129</v>
      </c>
      <c r="AD1009" s="13" t="s">
        <v>862</v>
      </c>
      <c r="AI1009">
        <f>VLOOKUP(C1009,Koordinaten!$A:$C,2,FALSE)</f>
        <v>2.3514615999999999</v>
      </c>
      <c r="AJ1009">
        <f>VLOOKUP(C1009,Koordinaten!$A:$C,3,FALSE)</f>
        <v>48.856696900000003</v>
      </c>
      <c r="AK1009">
        <f>IF(ISBLANK($D1009),VLOOKUP(C1009,Koordinaten!$A:$C,2,FALSE),VLOOKUP($D1009,Koordinaten!$F:$H,2,FALSE))</f>
        <v>2.3514615999999999</v>
      </c>
      <c r="AL1009">
        <f>IF(ISBLANK($D1009),VLOOKUP(C1009,Koordinaten!$A:$C,3,FALSE),VLOOKUP($D1009,Koordinaten!$F:$H,3,FALSE))</f>
        <v>48.856696900000003</v>
      </c>
      <c r="AM1009" t="str">
        <f t="shared" si="874"/>
        <v>48,8566969;2,3514616</v>
      </c>
      <c r="AN1009" t="str">
        <f t="shared" si="875"/>
        <v>48,8566969;2,3514616</v>
      </c>
      <c r="AO1009">
        <f t="shared" si="878"/>
        <v>2030</v>
      </c>
    </row>
    <row r="1010" spans="1:43" x14ac:dyDescent="0.15">
      <c r="A1010" t="s">
        <v>42</v>
      </c>
      <c r="B1010" s="3">
        <v>1995</v>
      </c>
      <c r="C1010" s="3" t="s">
        <v>17</v>
      </c>
      <c r="E1010" s="3">
        <v>1</v>
      </c>
      <c r="G1010" s="74" t="s">
        <v>103</v>
      </c>
      <c r="H1010" s="3" t="s">
        <v>863</v>
      </c>
      <c r="J1010" s="2" t="str">
        <f t="shared" si="876"/>
        <v>1999/-/-/-/-</v>
      </c>
      <c r="K1010" s="2" t="str">
        <f t="shared" si="877"/>
        <v>2015/-/-/-/-</v>
      </c>
      <c r="N1010" s="2" t="str">
        <f t="shared" si="880"/>
        <v>88/91/-/-</v>
      </c>
      <c r="S1010" s="6">
        <f t="shared" si="879"/>
        <v>0</v>
      </c>
      <c r="T1010" s="7">
        <f t="shared" si="873"/>
        <v>0</v>
      </c>
      <c r="U1010">
        <v>88</v>
      </c>
      <c r="V1010">
        <v>1999</v>
      </c>
      <c r="W1010">
        <v>2015</v>
      </c>
      <c r="X1010">
        <v>91</v>
      </c>
      <c r="AA1010" t="s">
        <v>243</v>
      </c>
      <c r="AD1010"/>
      <c r="AI1010">
        <f>VLOOKUP(C1010,Koordinaten!$A:$C,2,FALSE)</f>
        <v>2.3514615999999999</v>
      </c>
      <c r="AJ1010">
        <f>VLOOKUP(C1010,Koordinaten!$A:$C,3,FALSE)</f>
        <v>48.856696900000003</v>
      </c>
      <c r="AK1010">
        <f>IF(ISBLANK($D1010),VLOOKUP(C1010,Koordinaten!$A:$C,2,FALSE),VLOOKUP($D1010,Koordinaten!$F:$H,2,FALSE))</f>
        <v>2.3514615999999999</v>
      </c>
      <c r="AL1010">
        <f>IF(ISBLANK($D1010),VLOOKUP(C1010,Koordinaten!$A:$C,3,FALSE),VLOOKUP($D1010,Koordinaten!$F:$H,3,FALSE))</f>
        <v>48.856696900000003</v>
      </c>
      <c r="AM1010" t="str">
        <f t="shared" si="874"/>
        <v>48,8566969;2,3514616</v>
      </c>
      <c r="AN1010" t="str">
        <f t="shared" si="875"/>
        <v>48,8566969;2,3514616</v>
      </c>
      <c r="AO1010">
        <f t="shared" si="878"/>
        <v>2015</v>
      </c>
    </row>
    <row r="1011" spans="1:43" x14ac:dyDescent="0.15">
      <c r="A1011" t="s">
        <v>42</v>
      </c>
      <c r="B1011" s="3"/>
      <c r="C1011" s="3" t="s">
        <v>22</v>
      </c>
      <c r="D1011" s="3" t="s">
        <v>1257</v>
      </c>
      <c r="E1011" s="3">
        <v>1</v>
      </c>
      <c r="G1011" s="74" t="s">
        <v>864</v>
      </c>
      <c r="H1011" s="3" t="s">
        <v>865</v>
      </c>
      <c r="J1011" s="2" t="str">
        <f t="shared" si="876"/>
        <v>-/-/-/-/-</v>
      </c>
      <c r="K1011" s="2" t="str">
        <f t="shared" si="877"/>
        <v>-/-/-/-/-</v>
      </c>
      <c r="N1011" s="2" t="str">
        <f t="shared" si="880"/>
        <v>-/-/-/-</v>
      </c>
      <c r="S1011" s="6">
        <f t="shared" si="879"/>
        <v>0</v>
      </c>
      <c r="T1011" s="7">
        <f t="shared" si="873"/>
        <v>0</v>
      </c>
      <c r="U1011" t="s">
        <v>243</v>
      </c>
      <c r="AA1011" t="s">
        <v>243</v>
      </c>
      <c r="AD1011"/>
      <c r="AI1011">
        <f>VLOOKUP(C1011,Koordinaten!$A:$C,2,FALSE)</f>
        <v>12.4853384</v>
      </c>
      <c r="AJ1011">
        <f>VLOOKUP(C1011,Koordinaten!$A:$C,3,FALSE)</f>
        <v>41.894801999999999</v>
      </c>
      <c r="AK1011">
        <f>IF(ISBLANK($D1011),VLOOKUP(C1011,Koordinaten!$A:$C,2,FALSE),VLOOKUP($D1011,Koordinaten!$F:$H,2,FALSE))</f>
        <v>11.2555757</v>
      </c>
      <c r="AL1011">
        <f>IF(ISBLANK($D1011),VLOOKUP(C1011,Koordinaten!$A:$C,3,FALSE),VLOOKUP($D1011,Koordinaten!$F:$H,3,FALSE))</f>
        <v>43.769871199999997</v>
      </c>
      <c r="AM1011" t="str">
        <f t="shared" si="874"/>
        <v>41,894802;12,4853384</v>
      </c>
      <c r="AN1011" t="str">
        <f t="shared" si="875"/>
        <v>43,7698712;11,2555757</v>
      </c>
      <c r="AO1011">
        <f t="shared" si="878"/>
        <v>9999</v>
      </c>
    </row>
    <row r="1012" spans="1:43" x14ac:dyDescent="0.15">
      <c r="A1012" t="s">
        <v>30</v>
      </c>
      <c r="B1012" s="3">
        <v>2001</v>
      </c>
      <c r="C1012" s="3" t="s">
        <v>173</v>
      </c>
      <c r="D1012" s="3" t="s">
        <v>1264</v>
      </c>
      <c r="E1012" s="3">
        <v>1</v>
      </c>
      <c r="G1012" s="3" t="s">
        <v>235</v>
      </c>
      <c r="H1012" s="3" t="s">
        <v>866</v>
      </c>
      <c r="I1012" s="3" t="s">
        <v>58</v>
      </c>
      <c r="J1012" s="2" t="str">
        <f t="shared" si="876"/>
        <v>2002/-/-/-/-</v>
      </c>
      <c r="K1012" s="2" t="str">
        <f t="shared" si="877"/>
        <v>2008/-/-/-/-</v>
      </c>
      <c r="N1012" s="2" t="str">
        <f t="shared" si="880"/>
        <v>89/-/-/-</v>
      </c>
      <c r="S1012" s="6">
        <f t="shared" si="879"/>
        <v>0</v>
      </c>
      <c r="T1012" s="7">
        <f t="shared" si="873"/>
        <v>0</v>
      </c>
      <c r="U1012">
        <v>89</v>
      </c>
      <c r="V1012">
        <v>2002</v>
      </c>
      <c r="W1012">
        <v>2008</v>
      </c>
      <c r="X1012" t="s">
        <v>243</v>
      </c>
      <c r="AA1012" t="s">
        <v>243</v>
      </c>
      <c r="AD1012"/>
      <c r="AI1012">
        <f>VLOOKUP(C1012,Koordinaten!$A:$C,2,FALSE)</f>
        <v>16.372504200000002</v>
      </c>
      <c r="AJ1012">
        <f>VLOOKUP(C1012,Koordinaten!$A:$C,3,FALSE)</f>
        <v>48.208353700000004</v>
      </c>
      <c r="AK1012">
        <f>IF(ISBLANK($D1012),VLOOKUP(C1012,Koordinaten!$A:$C,2,FALSE),VLOOKUP($D1012,Koordinaten!$F:$H,2,FALSE))</f>
        <v>15.1666665</v>
      </c>
      <c r="AL1012">
        <f>IF(ISBLANK($D1012),VLOOKUP(C1012,Koordinaten!$A:$C,3,FALSE),VLOOKUP($D1012,Koordinaten!$F:$H,3,FALSE))</f>
        <v>47.250000100000001</v>
      </c>
      <c r="AM1012" t="str">
        <f t="shared" si="874"/>
        <v>48,2083537;16,3725042</v>
      </c>
      <c r="AN1012" t="str">
        <f t="shared" si="875"/>
        <v>47,2500001;15,1666665</v>
      </c>
      <c r="AO1012">
        <f t="shared" si="878"/>
        <v>2008</v>
      </c>
    </row>
    <row r="1013" spans="1:43" x14ac:dyDescent="0.15">
      <c r="A1013" t="s">
        <v>30</v>
      </c>
      <c r="B1013" s="3">
        <v>2004</v>
      </c>
      <c r="C1013" s="3" t="s">
        <v>173</v>
      </c>
      <c r="D1013" s="3" t="s">
        <v>1264</v>
      </c>
      <c r="E1013" s="3">
        <v>3</v>
      </c>
      <c r="G1013" s="3" t="s">
        <v>867</v>
      </c>
      <c r="H1013" s="3" t="s">
        <v>868</v>
      </c>
      <c r="I1013" s="3" t="s">
        <v>312</v>
      </c>
      <c r="J1013" s="2" t="str">
        <f t="shared" si="876"/>
        <v>-/-/-/-/-</v>
      </c>
      <c r="K1013" s="2" t="str">
        <f t="shared" si="877"/>
        <v>-/-/-/-/-</v>
      </c>
      <c r="M1013" s="2">
        <v>2005</v>
      </c>
      <c r="N1013" s="2" t="str">
        <f t="shared" si="880"/>
        <v>-/-/-/-</v>
      </c>
      <c r="P1013" s="2" t="s">
        <v>869</v>
      </c>
      <c r="S1013" s="6">
        <f t="shared" si="879"/>
        <v>0</v>
      </c>
      <c r="T1013" s="7">
        <f t="shared" si="873"/>
        <v>0</v>
      </c>
      <c r="U1013" t="s">
        <v>243</v>
      </c>
      <c r="AA1013" t="s">
        <v>243</v>
      </c>
      <c r="AD1013"/>
      <c r="AI1013">
        <f>VLOOKUP(C1013,Koordinaten!$A:$C,2,FALSE)</f>
        <v>16.372504200000002</v>
      </c>
      <c r="AJ1013">
        <f>VLOOKUP(C1013,Koordinaten!$A:$C,3,FALSE)</f>
        <v>48.208353700000004</v>
      </c>
      <c r="AK1013">
        <f>IF(ISBLANK($D1013),VLOOKUP(C1013,Koordinaten!$A:$C,2,FALSE),VLOOKUP($D1013,Koordinaten!$F:$H,2,FALSE))</f>
        <v>15.1666665</v>
      </c>
      <c r="AL1013">
        <f>IF(ISBLANK($D1013),VLOOKUP(C1013,Koordinaten!$A:$C,3,FALSE),VLOOKUP($D1013,Koordinaten!$F:$H,3,FALSE))</f>
        <v>47.250000100000001</v>
      </c>
      <c r="AM1013" t="str">
        <f t="shared" si="874"/>
        <v>48,2083537;16,3725042</v>
      </c>
      <c r="AN1013" t="str">
        <f t="shared" si="875"/>
        <v>47,2500001;15,1666665</v>
      </c>
      <c r="AO1013">
        <f t="shared" si="878"/>
        <v>9999</v>
      </c>
    </row>
    <row r="1014" spans="1:43" x14ac:dyDescent="0.15">
      <c r="A1014" t="s">
        <v>30</v>
      </c>
      <c r="B1014" s="3">
        <v>2004</v>
      </c>
      <c r="C1014" s="3" t="s">
        <v>173</v>
      </c>
      <c r="D1014" s="3" t="s">
        <v>1264</v>
      </c>
      <c r="E1014" s="3">
        <v>2</v>
      </c>
      <c r="G1014" s="3" t="s">
        <v>870</v>
      </c>
      <c r="H1014" s="3" t="s">
        <v>240</v>
      </c>
      <c r="I1014" s="3" t="s">
        <v>871</v>
      </c>
      <c r="J1014" s="2" t="str">
        <f t="shared" si="876"/>
        <v>-/-/-/-/-</v>
      </c>
      <c r="K1014" s="2" t="str">
        <f t="shared" si="877"/>
        <v>-/-/-/-/-</v>
      </c>
      <c r="M1014" s="2">
        <v>2005</v>
      </c>
      <c r="N1014" s="2" t="str">
        <f t="shared" si="880"/>
        <v>-/-/-/-</v>
      </c>
      <c r="P1014" s="2" t="s">
        <v>869</v>
      </c>
      <c r="S1014" s="6">
        <f t="shared" si="879"/>
        <v>0</v>
      </c>
      <c r="T1014" s="7">
        <f t="shared" si="873"/>
        <v>0</v>
      </c>
      <c r="U1014" t="s">
        <v>243</v>
      </c>
      <c r="X1014" t="s">
        <v>243</v>
      </c>
      <c r="AA1014" t="s">
        <v>243</v>
      </c>
      <c r="AD1014"/>
      <c r="AI1014">
        <f>VLOOKUP(C1014,Koordinaten!$A:$C,2,FALSE)</f>
        <v>16.372504200000002</v>
      </c>
      <c r="AJ1014">
        <f>VLOOKUP(C1014,Koordinaten!$A:$C,3,FALSE)</f>
        <v>48.208353700000004</v>
      </c>
      <c r="AK1014">
        <f>IF(ISBLANK($D1014),VLOOKUP(C1014,Koordinaten!$A:$C,2,FALSE),VLOOKUP($D1014,Koordinaten!$F:$H,2,FALSE))</f>
        <v>15.1666665</v>
      </c>
      <c r="AL1014">
        <f>IF(ISBLANK($D1014),VLOOKUP(C1014,Koordinaten!$A:$C,3,FALSE),VLOOKUP($D1014,Koordinaten!$F:$H,3,FALSE))</f>
        <v>47.250000100000001</v>
      </c>
      <c r="AM1014" t="str">
        <f t="shared" si="874"/>
        <v>48,2083537;16,3725042</v>
      </c>
      <c r="AN1014" t="str">
        <f t="shared" si="875"/>
        <v>47,2500001;15,1666665</v>
      </c>
      <c r="AO1014">
        <f t="shared" si="878"/>
        <v>9999</v>
      </c>
    </row>
    <row r="1015" spans="1:43" x14ac:dyDescent="0.15">
      <c r="A1015" t="s">
        <v>30</v>
      </c>
      <c r="B1015" s="3">
        <v>2004</v>
      </c>
      <c r="C1015" s="3" t="s">
        <v>173</v>
      </c>
      <c r="D1015" s="3" t="s">
        <v>1264</v>
      </c>
      <c r="E1015" s="3">
        <v>1</v>
      </c>
      <c r="G1015" s="3" t="s">
        <v>239</v>
      </c>
      <c r="H1015" s="3" t="s">
        <v>872</v>
      </c>
      <c r="I1015" s="3" t="s">
        <v>57</v>
      </c>
      <c r="J1015" s="2" t="str">
        <f t="shared" si="876"/>
        <v>-/-/-/-/-</v>
      </c>
      <c r="K1015" s="2" t="str">
        <f t="shared" si="877"/>
        <v>-/-/-/-/-</v>
      </c>
      <c r="M1015" s="2">
        <v>2005</v>
      </c>
      <c r="N1015" s="2" t="str">
        <f t="shared" si="880"/>
        <v>-/-/-/-</v>
      </c>
      <c r="P1015" s="2" t="s">
        <v>869</v>
      </c>
      <c r="S1015" s="6">
        <f t="shared" si="879"/>
        <v>0</v>
      </c>
      <c r="T1015" s="7">
        <f t="shared" si="873"/>
        <v>0</v>
      </c>
      <c r="U1015" t="s">
        <v>243</v>
      </c>
      <c r="X1015" t="s">
        <v>243</v>
      </c>
      <c r="AA1015" t="s">
        <v>243</v>
      </c>
      <c r="AD1015"/>
      <c r="AI1015">
        <f>VLOOKUP(C1015,Koordinaten!$A:$C,2,FALSE)</f>
        <v>16.372504200000002</v>
      </c>
      <c r="AJ1015">
        <f>VLOOKUP(C1015,Koordinaten!$A:$C,3,FALSE)</f>
        <v>48.208353700000004</v>
      </c>
      <c r="AK1015">
        <f>IF(ISBLANK($D1015),VLOOKUP(C1015,Koordinaten!$A:$C,2,FALSE),VLOOKUP($D1015,Koordinaten!$F:$H,2,FALSE))</f>
        <v>15.1666665</v>
      </c>
      <c r="AL1015">
        <f>IF(ISBLANK($D1015),VLOOKUP(C1015,Koordinaten!$A:$C,3,FALSE),VLOOKUP($D1015,Koordinaten!$F:$H,3,FALSE))</f>
        <v>47.250000100000001</v>
      </c>
      <c r="AM1015" t="str">
        <f t="shared" si="874"/>
        <v>48,2083537;16,3725042</v>
      </c>
      <c r="AN1015" t="str">
        <f t="shared" si="875"/>
        <v>47,2500001;15,1666665</v>
      </c>
      <c r="AO1015">
        <f t="shared" si="878"/>
        <v>9999</v>
      </c>
    </row>
    <row r="1016" spans="1:43" x14ac:dyDescent="0.15">
      <c r="A1016" s="3" t="s">
        <v>42</v>
      </c>
      <c r="B1016" s="3">
        <v>2005</v>
      </c>
      <c r="C1016" s="3" t="s">
        <v>17</v>
      </c>
      <c r="E1016" s="3">
        <v>6</v>
      </c>
      <c r="G1016" s="73" t="s">
        <v>873</v>
      </c>
      <c r="H1016" s="3" t="s">
        <v>873</v>
      </c>
      <c r="I1016" s="3" t="s">
        <v>20</v>
      </c>
      <c r="J1016" s="2" t="str">
        <f t="shared" si="876"/>
        <v>-/-/-/-/-</v>
      </c>
      <c r="K1016" s="2" t="str">
        <f t="shared" si="877"/>
        <v>-/-/-/-/-</v>
      </c>
      <c r="L1016"/>
      <c r="M1016" s="2">
        <v>2007</v>
      </c>
      <c r="N1016" s="2" t="str">
        <f t="shared" si="880"/>
        <v>-/-/-/-</v>
      </c>
      <c r="O1016" s="2" t="s">
        <v>874</v>
      </c>
      <c r="P1016" s="2" t="s">
        <v>874</v>
      </c>
      <c r="S1016" s="6">
        <f t="shared" si="879"/>
        <v>0</v>
      </c>
      <c r="T1016" s="7">
        <f t="shared" si="873"/>
        <v>0</v>
      </c>
      <c r="U1016" t="s">
        <v>243</v>
      </c>
      <c r="AA1016" t="s">
        <v>243</v>
      </c>
      <c r="AD1016"/>
      <c r="AI1016">
        <f>VLOOKUP(C1016,Koordinaten!$A:$C,2,FALSE)</f>
        <v>2.3514615999999999</v>
      </c>
      <c r="AJ1016">
        <f>VLOOKUP(C1016,Koordinaten!$A:$C,3,FALSE)</f>
        <v>48.856696900000003</v>
      </c>
      <c r="AK1016">
        <f>IF(ISBLANK($D1016),VLOOKUP(C1016,Koordinaten!$A:$C,2,FALSE),VLOOKUP($D1016,Koordinaten!$F:$H,2,FALSE))</f>
        <v>2.3514615999999999</v>
      </c>
      <c r="AL1016">
        <f>IF(ISBLANK($D1016),VLOOKUP(C1016,Koordinaten!$A:$C,3,FALSE),VLOOKUP($D1016,Koordinaten!$F:$H,3,FALSE))</f>
        <v>48.856696900000003</v>
      </c>
      <c r="AM1016" t="str">
        <f t="shared" si="874"/>
        <v>48,8566969;2,3514616</v>
      </c>
      <c r="AN1016" t="str">
        <f t="shared" si="875"/>
        <v>48,8566969;2,3514616</v>
      </c>
      <c r="AO1016">
        <f t="shared" si="878"/>
        <v>9999</v>
      </c>
    </row>
    <row r="1017" spans="1:43" x14ac:dyDescent="0.15">
      <c r="A1017" s="3" t="s">
        <v>42</v>
      </c>
      <c r="B1017" s="72">
        <v>2004</v>
      </c>
      <c r="C1017" s="3" t="s">
        <v>22</v>
      </c>
      <c r="E1017" s="3">
        <v>0</v>
      </c>
      <c r="G1017" s="73" t="s">
        <v>875</v>
      </c>
      <c r="H1017" s="3" t="s">
        <v>876</v>
      </c>
      <c r="I1017" s="3" t="s">
        <v>20</v>
      </c>
      <c r="J1017" s="2" t="str">
        <f t="shared" si="876"/>
        <v>-/-/-/-/-</v>
      </c>
      <c r="K1017" s="2" t="str">
        <f t="shared" si="877"/>
        <v>-/-/-/-/-</v>
      </c>
      <c r="M1017" s="2">
        <v>2012</v>
      </c>
      <c r="N1017" s="2" t="str">
        <f t="shared" si="880"/>
        <v>-/-/-/CT90</v>
      </c>
      <c r="O1017" s="2" t="s">
        <v>877</v>
      </c>
      <c r="P1017" s="2" t="s">
        <v>877</v>
      </c>
      <c r="S1017" s="6">
        <f t="shared" ref="S1017:S1034" si="881">L1017*E1017</f>
        <v>0</v>
      </c>
      <c r="T1017" s="7">
        <f t="shared" si="873"/>
        <v>0</v>
      </c>
      <c r="U1017" t="s">
        <v>243</v>
      </c>
      <c r="X1017" t="s">
        <v>243</v>
      </c>
      <c r="AA1017" t="s">
        <v>243</v>
      </c>
      <c r="AD1017" s="2" t="s">
        <v>995</v>
      </c>
      <c r="AI1017">
        <f>VLOOKUP(C1017,Koordinaten!$A:$C,2,FALSE)</f>
        <v>12.4853384</v>
      </c>
      <c r="AJ1017">
        <f>VLOOKUP(C1017,Koordinaten!$A:$C,3,FALSE)</f>
        <v>41.894801999999999</v>
      </c>
      <c r="AK1017">
        <f>IF(ISBLANK($D1017),VLOOKUP(C1017,Koordinaten!$A:$C,2,FALSE),VLOOKUP($D1017,Koordinaten!$F:$H,2,FALSE))</f>
        <v>12.4853384</v>
      </c>
      <c r="AL1017">
        <f>IF(ISBLANK($D1017),VLOOKUP(C1017,Koordinaten!$A:$C,3,FALSE),VLOOKUP($D1017,Koordinaten!$F:$H,3,FALSE))</f>
        <v>41.894801999999999</v>
      </c>
      <c r="AM1017" t="str">
        <f t="shared" si="874"/>
        <v>41,894802;12,4853384</v>
      </c>
      <c r="AN1017" t="str">
        <f t="shared" si="875"/>
        <v>41,894802;12,4853384</v>
      </c>
      <c r="AO1017">
        <f t="shared" si="878"/>
        <v>9999</v>
      </c>
    </row>
    <row r="1018" spans="1:43" x14ac:dyDescent="0.15">
      <c r="A1018" s="3" t="s">
        <v>42</v>
      </c>
      <c r="B1018" s="72">
        <v>2009</v>
      </c>
      <c r="C1018" s="3" t="s">
        <v>17</v>
      </c>
      <c r="D1018" s="3" t="s">
        <v>1282</v>
      </c>
      <c r="E1018" s="3">
        <v>3</v>
      </c>
      <c r="G1018" s="3" t="s">
        <v>878</v>
      </c>
      <c r="H1018" s="3" t="s">
        <v>879</v>
      </c>
      <c r="I1018" s="3" t="s">
        <v>20</v>
      </c>
      <c r="J1018" s="2" t="str">
        <f t="shared" si="876"/>
        <v>-/-/-/-/-</v>
      </c>
      <c r="K1018" s="2" t="str">
        <f t="shared" si="877"/>
        <v>-/-/-/-/-</v>
      </c>
      <c r="M1018" s="2">
        <v>2010</v>
      </c>
      <c r="N1018" s="2" t="str">
        <f t="shared" si="880"/>
        <v>-/-/-/-</v>
      </c>
      <c r="O1018" s="2" t="s">
        <v>880</v>
      </c>
      <c r="P1018" s="2" t="s">
        <v>880</v>
      </c>
      <c r="Q1018" s="50">
        <v>44128</v>
      </c>
      <c r="R1018" t="s">
        <v>1501</v>
      </c>
      <c r="S1018" s="6">
        <f t="shared" si="881"/>
        <v>0</v>
      </c>
      <c r="T1018" s="7">
        <f t="shared" si="873"/>
        <v>0</v>
      </c>
      <c r="U1018" t="s">
        <v>243</v>
      </c>
      <c r="AA1018" t="s">
        <v>243</v>
      </c>
      <c r="AD1018"/>
      <c r="AI1018">
        <f>VLOOKUP(C1018,Koordinaten!$A:$C,2,FALSE)</f>
        <v>2.3514615999999999</v>
      </c>
      <c r="AJ1018">
        <f>VLOOKUP(C1018,Koordinaten!$A:$C,3,FALSE)</f>
        <v>48.856696900000003</v>
      </c>
      <c r="AK1018">
        <f>IF(ISBLANK($D1018),VLOOKUP(C1018,Koordinaten!$A:$C,2,FALSE),VLOOKUP($D1018,Koordinaten!$F:$H,2,FALSE))</f>
        <v>3.8968699999999998</v>
      </c>
      <c r="AL1018">
        <f>IF(ISBLANK($D1018),VLOOKUP(C1018,Koordinaten!$A:$C,3,FALSE),VLOOKUP($D1018,Koordinaten!$F:$H,3,FALSE))</f>
        <v>43.598500000000001</v>
      </c>
      <c r="AM1018" t="str">
        <f t="shared" si="874"/>
        <v>48,8566969;2,3514616</v>
      </c>
      <c r="AN1018" t="str">
        <f t="shared" si="875"/>
        <v>43,5985;3,89687</v>
      </c>
      <c r="AO1018">
        <f t="shared" si="878"/>
        <v>9999</v>
      </c>
      <c r="AP1018" s="50">
        <v>44066</v>
      </c>
      <c r="AQ1018">
        <v>8</v>
      </c>
    </row>
    <row r="1019" spans="1:43" x14ac:dyDescent="0.15">
      <c r="A1019" t="s">
        <v>42</v>
      </c>
      <c r="B1019" s="3">
        <v>2010</v>
      </c>
      <c r="C1019" s="3" t="s">
        <v>17</v>
      </c>
      <c r="E1019" s="3">
        <v>12</v>
      </c>
      <c r="G1019" s="73" t="s">
        <v>181</v>
      </c>
      <c r="H1019" s="3" t="s">
        <v>181</v>
      </c>
      <c r="I1019" s="3" t="s">
        <v>20</v>
      </c>
      <c r="J1019" s="2" t="str">
        <f t="shared" si="876"/>
        <v>-/-/-/-/-</v>
      </c>
      <c r="K1019" s="2" t="str">
        <f t="shared" si="877"/>
        <v>-/-/-/-/-</v>
      </c>
      <c r="M1019" s="2">
        <v>2011</v>
      </c>
      <c r="N1019" s="2" t="str">
        <f t="shared" si="880"/>
        <v>-/-/-/-</v>
      </c>
      <c r="O1019" s="2" t="s">
        <v>177</v>
      </c>
      <c r="P1019" s="2" t="s">
        <v>177</v>
      </c>
      <c r="S1019" s="6">
        <f t="shared" si="881"/>
        <v>0</v>
      </c>
      <c r="T1019" s="7">
        <f t="shared" si="873"/>
        <v>0</v>
      </c>
      <c r="U1019" t="s">
        <v>243</v>
      </c>
      <c r="AA1019" t="s">
        <v>243</v>
      </c>
      <c r="AD1019"/>
      <c r="AI1019">
        <f>VLOOKUP(C1019,Koordinaten!$A:$C,2,FALSE)</f>
        <v>2.3514615999999999</v>
      </c>
      <c r="AJ1019">
        <f>VLOOKUP(C1019,Koordinaten!$A:$C,3,FALSE)</f>
        <v>48.856696900000003</v>
      </c>
      <c r="AK1019">
        <f>IF(ISBLANK($D1019),VLOOKUP(C1019,Koordinaten!$A:$C,2,FALSE),VLOOKUP($D1019,Koordinaten!$F:$H,2,FALSE))</f>
        <v>2.3514615999999999</v>
      </c>
      <c r="AL1019">
        <f>IF(ISBLANK($D1019),VLOOKUP(C1019,Koordinaten!$A:$C,3,FALSE),VLOOKUP($D1019,Koordinaten!$F:$H,3,FALSE))</f>
        <v>48.856696900000003</v>
      </c>
      <c r="AM1019" t="str">
        <f t="shared" si="874"/>
        <v>48,8566969;2,3514616</v>
      </c>
      <c r="AN1019" t="str">
        <f t="shared" si="875"/>
        <v>48,8566969;2,3514616</v>
      </c>
      <c r="AO1019">
        <f t="shared" si="878"/>
        <v>9999</v>
      </c>
    </row>
    <row r="1020" spans="1:43" x14ac:dyDescent="0.15">
      <c r="A1020" s="3" t="s">
        <v>16</v>
      </c>
      <c r="B1020" s="3">
        <v>2008</v>
      </c>
      <c r="C1020" s="3" t="s">
        <v>17</v>
      </c>
      <c r="E1020" s="3">
        <v>0</v>
      </c>
      <c r="G1020" s="73" t="s">
        <v>181</v>
      </c>
      <c r="H1020" s="3" t="s">
        <v>182</v>
      </c>
      <c r="I1020" s="3" t="s">
        <v>44</v>
      </c>
      <c r="J1020" s="2" t="str">
        <f t="shared" si="876"/>
        <v>-/-/-/-/-</v>
      </c>
      <c r="K1020" s="2" t="str">
        <f t="shared" si="877"/>
        <v>-/-/-/-/-</v>
      </c>
      <c r="M1020" s="2">
        <v>2011</v>
      </c>
      <c r="N1020" s="2" t="str">
        <f t="shared" si="880"/>
        <v>-/-/-/-</v>
      </c>
      <c r="O1020" s="2" t="s">
        <v>177</v>
      </c>
      <c r="P1020" s="2" t="s">
        <v>177</v>
      </c>
      <c r="S1020" s="6">
        <f t="shared" si="881"/>
        <v>0</v>
      </c>
      <c r="T1020" s="7">
        <f t="shared" si="873"/>
        <v>0</v>
      </c>
      <c r="U1020" t="s">
        <v>243</v>
      </c>
      <c r="AA1020" t="s">
        <v>243</v>
      </c>
      <c r="AD1020"/>
      <c r="AI1020">
        <f>VLOOKUP(C1020,Koordinaten!$A:$C,2,FALSE)</f>
        <v>2.3514615999999999</v>
      </c>
      <c r="AJ1020">
        <f>VLOOKUP(C1020,Koordinaten!$A:$C,3,FALSE)</f>
        <v>48.856696900000003</v>
      </c>
      <c r="AK1020">
        <f>IF(ISBLANK($D1020),VLOOKUP(C1020,Koordinaten!$A:$C,2,FALSE),VLOOKUP($D1020,Koordinaten!$F:$H,2,FALSE))</f>
        <v>2.3514615999999999</v>
      </c>
      <c r="AL1020">
        <f>IF(ISBLANK($D1020),VLOOKUP(C1020,Koordinaten!$A:$C,3,FALSE),VLOOKUP($D1020,Koordinaten!$F:$H,3,FALSE))</f>
        <v>48.856696900000003</v>
      </c>
      <c r="AM1020" t="str">
        <f t="shared" si="874"/>
        <v>48,8566969;2,3514616</v>
      </c>
      <c r="AN1020" t="str">
        <f t="shared" si="875"/>
        <v>48,8566969;2,3514616</v>
      </c>
      <c r="AO1020">
        <f t="shared" si="878"/>
        <v>9999</v>
      </c>
    </row>
    <row r="1021" spans="1:43" x14ac:dyDescent="0.15">
      <c r="A1021" s="3" t="s">
        <v>42</v>
      </c>
      <c r="B1021" s="3">
        <v>2004</v>
      </c>
      <c r="C1021" s="3" t="s">
        <v>17</v>
      </c>
      <c r="E1021" s="3">
        <v>0</v>
      </c>
      <c r="G1021" s="73" t="s">
        <v>881</v>
      </c>
      <c r="H1021" s="73" t="s">
        <v>881</v>
      </c>
      <c r="I1021" s="3" t="s">
        <v>20</v>
      </c>
      <c r="J1021" s="2" t="str">
        <f t="shared" si="876"/>
        <v>2011/2009/-/-/-</v>
      </c>
      <c r="K1021" s="2" t="str">
        <f t="shared" si="877"/>
        <v>2027/2014/-/-/-</v>
      </c>
      <c r="M1021" s="2">
        <v>2009</v>
      </c>
      <c r="N1021" s="2" t="str">
        <f t="shared" si="880"/>
        <v>90/90/89-92/-</v>
      </c>
      <c r="O1021" s="2" t="s">
        <v>882</v>
      </c>
      <c r="P1021" s="2" t="s">
        <v>882</v>
      </c>
      <c r="S1021" s="6">
        <f t="shared" si="881"/>
        <v>0</v>
      </c>
      <c r="T1021" s="7">
        <f t="shared" si="873"/>
        <v>0</v>
      </c>
      <c r="U1021">
        <v>90</v>
      </c>
      <c r="V1021">
        <v>2011</v>
      </c>
      <c r="W1021">
        <v>2027</v>
      </c>
      <c r="X1021">
        <v>90</v>
      </c>
      <c r="Y1021">
        <v>2009</v>
      </c>
      <c r="Z1021">
        <v>2014</v>
      </c>
      <c r="AA1021" t="s">
        <v>1130</v>
      </c>
      <c r="AD1021"/>
      <c r="AI1021">
        <f>VLOOKUP(C1021,Koordinaten!$A:$C,2,FALSE)</f>
        <v>2.3514615999999999</v>
      </c>
      <c r="AJ1021">
        <f>VLOOKUP(C1021,Koordinaten!$A:$C,3,FALSE)</f>
        <v>48.856696900000003</v>
      </c>
      <c r="AK1021">
        <f>IF(ISBLANK($D1021),VLOOKUP(C1021,Koordinaten!$A:$C,2,FALSE),VLOOKUP($D1021,Koordinaten!$F:$H,2,FALSE))</f>
        <v>2.3514615999999999</v>
      </c>
      <c r="AL1021">
        <f>IF(ISBLANK($D1021),VLOOKUP(C1021,Koordinaten!$A:$C,3,FALSE),VLOOKUP($D1021,Koordinaten!$F:$H,3,FALSE))</f>
        <v>48.856696900000003</v>
      </c>
      <c r="AM1021" t="str">
        <f t="shared" si="874"/>
        <v>48,8566969;2,3514616</v>
      </c>
      <c r="AN1021" t="str">
        <f t="shared" si="875"/>
        <v>48,8566969;2,3514616</v>
      </c>
      <c r="AO1021">
        <f t="shared" si="878"/>
        <v>2014</v>
      </c>
    </row>
    <row r="1022" spans="1:43" x14ac:dyDescent="0.15">
      <c r="A1022" s="3" t="s">
        <v>16</v>
      </c>
      <c r="B1022" s="3">
        <v>2007</v>
      </c>
      <c r="C1022" s="3" t="s">
        <v>22</v>
      </c>
      <c r="D1022" s="3" t="s">
        <v>1257</v>
      </c>
      <c r="E1022" s="3">
        <v>0</v>
      </c>
      <c r="F1022" s="2"/>
      <c r="G1022" s="73" t="s">
        <v>23</v>
      </c>
      <c r="H1022" s="3" t="s">
        <v>24</v>
      </c>
      <c r="I1022" s="3" t="s">
        <v>199</v>
      </c>
      <c r="J1022" s="2" t="str">
        <f t="shared" si="876"/>
        <v>-/2013/-/-/-</v>
      </c>
      <c r="K1022" s="2" t="str">
        <f t="shared" si="877"/>
        <v>-/2018/-/-/-</v>
      </c>
      <c r="M1022" s="2">
        <v>2011</v>
      </c>
      <c r="N1022" s="2" t="str">
        <f t="shared" si="880"/>
        <v>-/87/-/-</v>
      </c>
      <c r="O1022" s="2" t="s">
        <v>200</v>
      </c>
      <c r="P1022" s="2" t="s">
        <v>200</v>
      </c>
      <c r="S1022" s="6">
        <f t="shared" si="881"/>
        <v>0</v>
      </c>
      <c r="T1022" s="7">
        <f t="shared" si="873"/>
        <v>0</v>
      </c>
      <c r="U1022" s="3" t="s">
        <v>243</v>
      </c>
      <c r="X1022">
        <v>87</v>
      </c>
      <c r="Y1022">
        <v>2013</v>
      </c>
      <c r="Z1022">
        <v>2018</v>
      </c>
      <c r="AA1022" t="s">
        <v>243</v>
      </c>
      <c r="AD1022"/>
      <c r="AI1022">
        <f>VLOOKUP(C1022,Koordinaten!$A:$C,2,FALSE)</f>
        <v>12.4853384</v>
      </c>
      <c r="AJ1022">
        <f>VLOOKUP(C1022,Koordinaten!$A:$C,3,FALSE)</f>
        <v>41.894801999999999</v>
      </c>
      <c r="AK1022">
        <f>IF(ISBLANK($D1022),VLOOKUP(C1022,Koordinaten!$A:$C,2,FALSE),VLOOKUP($D1022,Koordinaten!$F:$H,2,FALSE))</f>
        <v>11.2555757</v>
      </c>
      <c r="AL1022">
        <f>IF(ISBLANK($D1022),VLOOKUP(C1022,Koordinaten!$A:$C,3,FALSE),VLOOKUP($D1022,Koordinaten!$F:$H,3,FALSE))</f>
        <v>43.769871199999997</v>
      </c>
      <c r="AM1022" t="str">
        <f t="shared" si="874"/>
        <v>41,894802;12,4853384</v>
      </c>
      <c r="AN1022" t="str">
        <f t="shared" si="875"/>
        <v>43,7698712;11,2555757</v>
      </c>
      <c r="AO1022">
        <f t="shared" si="878"/>
        <v>2018</v>
      </c>
    </row>
    <row r="1023" spans="1:43" x14ac:dyDescent="0.15">
      <c r="A1023" s="3" t="s">
        <v>42</v>
      </c>
      <c r="B1023" s="72">
        <v>2005</v>
      </c>
      <c r="C1023" s="3" t="s">
        <v>22</v>
      </c>
      <c r="D1023" s="3" t="s">
        <v>1287</v>
      </c>
      <c r="E1023" s="3">
        <v>0</v>
      </c>
      <c r="G1023" s="73" t="s">
        <v>883</v>
      </c>
      <c r="H1023" s="3" t="s">
        <v>884</v>
      </c>
      <c r="I1023" s="3" t="s">
        <v>535</v>
      </c>
      <c r="J1023" s="2" t="str">
        <f t="shared" si="876"/>
        <v>2010/2011/2013/-/-</v>
      </c>
      <c r="K1023" s="2" t="str">
        <f t="shared" si="877"/>
        <v>2020/2016/2020/-/-</v>
      </c>
      <c r="M1023" s="2">
        <v>2012</v>
      </c>
      <c r="N1023" s="2" t="str">
        <f t="shared" si="880"/>
        <v>86/91/86/-</v>
      </c>
      <c r="O1023" s="2" t="s">
        <v>877</v>
      </c>
      <c r="P1023" s="2" t="s">
        <v>877</v>
      </c>
      <c r="S1023" s="6">
        <f t="shared" si="881"/>
        <v>0</v>
      </c>
      <c r="T1023" s="7">
        <f t="shared" si="873"/>
        <v>0</v>
      </c>
      <c r="U1023">
        <v>86</v>
      </c>
      <c r="V1023">
        <v>2010</v>
      </c>
      <c r="W1023">
        <v>2020</v>
      </c>
      <c r="X1023">
        <v>91</v>
      </c>
      <c r="Y1023">
        <v>2011</v>
      </c>
      <c r="Z1023">
        <v>2016</v>
      </c>
      <c r="AA1023">
        <v>86</v>
      </c>
      <c r="AB1023">
        <v>2013</v>
      </c>
      <c r="AC1023">
        <v>2020</v>
      </c>
      <c r="AD1023"/>
      <c r="AI1023">
        <f>VLOOKUP(C1023,Koordinaten!$A:$C,2,FALSE)</f>
        <v>12.4853384</v>
      </c>
      <c r="AJ1023">
        <f>VLOOKUP(C1023,Koordinaten!$A:$C,3,FALSE)</f>
        <v>41.894801999999999</v>
      </c>
      <c r="AK1023">
        <f>IF(ISBLANK($D1023),VLOOKUP(C1023,Koordinaten!$A:$C,2,FALSE),VLOOKUP($D1023,Koordinaten!$F:$H,2,FALSE))</f>
        <v>7.9235490000000004</v>
      </c>
      <c r="AL1023">
        <f>IF(ISBLANK($D1023),VLOOKUP(C1023,Koordinaten!$A:$C,3,FALSE),VLOOKUP($D1023,Koordinaten!$F:$H,3,FALSE))</f>
        <v>45.060735000000001</v>
      </c>
      <c r="AM1023" t="str">
        <f t="shared" si="874"/>
        <v>41,894802;12,4853384</v>
      </c>
      <c r="AN1023" t="str">
        <f t="shared" si="875"/>
        <v>45,060735;7,923549</v>
      </c>
      <c r="AO1023">
        <f t="shared" si="878"/>
        <v>2016</v>
      </c>
      <c r="AP1023" s="50">
        <v>44066</v>
      </c>
      <c r="AQ1023">
        <v>14</v>
      </c>
    </row>
    <row r="1024" spans="1:43" x14ac:dyDescent="0.15">
      <c r="A1024" s="3" t="s">
        <v>16</v>
      </c>
      <c r="B1024" s="3">
        <v>2011</v>
      </c>
      <c r="C1024" s="3" t="s">
        <v>17</v>
      </c>
      <c r="E1024" s="3">
        <v>0</v>
      </c>
      <c r="G1024" s="73" t="s">
        <v>181</v>
      </c>
      <c r="H1024" s="3" t="s">
        <v>885</v>
      </c>
      <c r="I1024" s="3" t="s">
        <v>20</v>
      </c>
      <c r="J1024" s="2" t="str">
        <f t="shared" si="876"/>
        <v>-/-/-/-/-</v>
      </c>
      <c r="K1024" s="2" t="str">
        <f t="shared" si="877"/>
        <v>-/-/-/-/-</v>
      </c>
      <c r="M1024" s="2">
        <v>2011</v>
      </c>
      <c r="N1024" s="2" t="str">
        <f t="shared" si="880"/>
        <v>-/-/-/-</v>
      </c>
      <c r="O1024" s="2" t="s">
        <v>177</v>
      </c>
      <c r="P1024" s="2" t="s">
        <v>177</v>
      </c>
      <c r="S1024" s="6">
        <f t="shared" si="881"/>
        <v>0</v>
      </c>
      <c r="T1024" s="7">
        <f t="shared" si="873"/>
        <v>0</v>
      </c>
      <c r="U1024" t="s">
        <v>243</v>
      </c>
      <c r="AA1024" t="s">
        <v>243</v>
      </c>
      <c r="AD1024"/>
      <c r="AI1024">
        <f>VLOOKUP(C1024,Koordinaten!$A:$C,2,FALSE)</f>
        <v>2.3514615999999999</v>
      </c>
      <c r="AJ1024">
        <f>VLOOKUP(C1024,Koordinaten!$A:$C,3,FALSE)</f>
        <v>48.856696900000003</v>
      </c>
      <c r="AK1024">
        <f>IF(ISBLANK($D1024),VLOOKUP(C1024,Koordinaten!$A:$C,2,FALSE),VLOOKUP($D1024,Koordinaten!$F:$H,2,FALSE))</f>
        <v>2.3514615999999999</v>
      </c>
      <c r="AL1024">
        <f>IF(ISBLANK($D1024),VLOOKUP(C1024,Koordinaten!$A:$C,3,FALSE),VLOOKUP($D1024,Koordinaten!$F:$H,3,FALSE))</f>
        <v>48.856696900000003</v>
      </c>
      <c r="AM1024" t="str">
        <f t="shared" si="874"/>
        <v>48,8566969;2,3514616</v>
      </c>
      <c r="AN1024" t="str">
        <f t="shared" si="875"/>
        <v>48,8566969;2,3514616</v>
      </c>
      <c r="AO1024">
        <f t="shared" si="878"/>
        <v>9999</v>
      </c>
    </row>
    <row r="1025" spans="1:43" x14ac:dyDescent="0.15">
      <c r="A1025" s="3" t="s">
        <v>42</v>
      </c>
      <c r="B1025" s="72">
        <v>2012</v>
      </c>
      <c r="C1025" s="3" t="s">
        <v>173</v>
      </c>
      <c r="D1025" s="3" t="s">
        <v>1263</v>
      </c>
      <c r="E1025" s="3">
        <v>0</v>
      </c>
      <c r="G1025" s="3" t="s">
        <v>886</v>
      </c>
      <c r="H1025" s="3" t="s">
        <v>887</v>
      </c>
      <c r="I1025" s="3" t="s">
        <v>20</v>
      </c>
      <c r="J1025" s="2" t="str">
        <f t="shared" si="876"/>
        <v>-/-/-/-/-</v>
      </c>
      <c r="K1025" s="2" t="str">
        <f t="shared" si="877"/>
        <v>-/-/-/-/-</v>
      </c>
      <c r="N1025" s="2" t="str">
        <f t="shared" si="880"/>
        <v>-/-/-/CT89,6</v>
      </c>
      <c r="S1025" s="6">
        <f t="shared" si="881"/>
        <v>0</v>
      </c>
      <c r="T1025" s="7">
        <f t="shared" si="873"/>
        <v>0</v>
      </c>
      <c r="U1025" t="s">
        <v>243</v>
      </c>
      <c r="AA1025" t="s">
        <v>243</v>
      </c>
      <c r="AD1025" s="3" t="s">
        <v>1050</v>
      </c>
      <c r="AI1025">
        <f>VLOOKUP(C1025,Koordinaten!$A:$C,2,FALSE)</f>
        <v>16.372504200000002</v>
      </c>
      <c r="AJ1025">
        <f>VLOOKUP(C1025,Koordinaten!$A:$C,3,FALSE)</f>
        <v>48.208353700000004</v>
      </c>
      <c r="AK1025">
        <f>IF(ISBLANK($D1025),VLOOKUP(C1025,Koordinaten!$A:$C,2,FALSE),VLOOKUP($D1025,Koordinaten!$F:$H,2,FALSE))</f>
        <v>16.416666599999999</v>
      </c>
      <c r="AL1025">
        <f>IF(ISBLANK($D1025),VLOOKUP(C1025,Koordinaten!$A:$C,3,FALSE),VLOOKUP($D1025,Koordinaten!$F:$H,3,FALSE))</f>
        <v>47.500000100000001</v>
      </c>
      <c r="AM1025" t="str">
        <f t="shared" si="874"/>
        <v>48,2083537;16,3725042</v>
      </c>
      <c r="AN1025" t="str">
        <f t="shared" si="875"/>
        <v>47,5000001;16,4166666</v>
      </c>
      <c r="AO1025">
        <f t="shared" si="878"/>
        <v>9999</v>
      </c>
    </row>
    <row r="1026" spans="1:43" x14ac:dyDescent="0.15">
      <c r="A1026" s="3" t="s">
        <v>42</v>
      </c>
      <c r="B1026" s="72">
        <v>2007</v>
      </c>
      <c r="C1026" s="3" t="s">
        <v>427</v>
      </c>
      <c r="E1026" s="3">
        <v>3</v>
      </c>
      <c r="G1026" s="3" t="s">
        <v>888</v>
      </c>
      <c r="H1026" s="3" t="s">
        <v>889</v>
      </c>
      <c r="I1026" s="3" t="s">
        <v>20</v>
      </c>
      <c r="J1026" s="2" t="str">
        <f t="shared" si="876"/>
        <v>2014/-/-/-/-</v>
      </c>
      <c r="K1026" s="2" t="str">
        <f t="shared" si="877"/>
        <v>2027/-/-/-/-</v>
      </c>
      <c r="M1026" s="2">
        <v>2015</v>
      </c>
      <c r="N1026" s="2" t="str">
        <f t="shared" si="880"/>
        <v>94/-/-/-</v>
      </c>
      <c r="O1026" s="2" t="s">
        <v>890</v>
      </c>
      <c r="P1026" s="2" t="s">
        <v>890</v>
      </c>
      <c r="S1026" s="6">
        <f t="shared" si="881"/>
        <v>0</v>
      </c>
      <c r="T1026" s="7">
        <f t="shared" ref="T1026:T1034" si="882">F1026*L1026</f>
        <v>0</v>
      </c>
      <c r="U1026">
        <v>94</v>
      </c>
      <c r="V1026">
        <v>2014</v>
      </c>
      <c r="W1026">
        <v>2027</v>
      </c>
      <c r="AA1026" t="s">
        <v>243</v>
      </c>
      <c r="AD1026"/>
      <c r="AI1026">
        <f>VLOOKUP(C1026,Koordinaten!$A:$C,2,FALSE)</f>
        <v>-3.7035825</v>
      </c>
      <c r="AJ1026">
        <f>VLOOKUP(C1026,Koordinaten!$A:$C,3,FALSE)</f>
        <v>40.416704699999997</v>
      </c>
      <c r="AK1026">
        <f>IF(ISBLANK($D1026),VLOOKUP(C1026,Koordinaten!$A:$C,2,FALSE),VLOOKUP($D1026,Koordinaten!$F:$H,2,FALSE))</f>
        <v>-3.7035825</v>
      </c>
      <c r="AL1026">
        <f>IF(ISBLANK($D1026),VLOOKUP(C1026,Koordinaten!$A:$C,3,FALSE),VLOOKUP($D1026,Koordinaten!$F:$H,3,FALSE))</f>
        <v>40.416704699999997</v>
      </c>
      <c r="AM1026" t="str">
        <f t="shared" si="874"/>
        <v>40,4167047;-3,7035825</v>
      </c>
      <c r="AN1026" t="str">
        <f t="shared" si="875"/>
        <v>40,4167047;-3,7035825</v>
      </c>
      <c r="AO1026">
        <f t="shared" si="878"/>
        <v>2027</v>
      </c>
    </row>
    <row r="1027" spans="1:43" x14ac:dyDescent="0.15">
      <c r="A1027" s="3" t="s">
        <v>42</v>
      </c>
      <c r="B1027" s="3">
        <v>2011</v>
      </c>
      <c r="C1027" s="3" t="s">
        <v>173</v>
      </c>
      <c r="D1027" s="3" t="s">
        <v>1263</v>
      </c>
      <c r="E1027" s="3">
        <v>2</v>
      </c>
      <c r="G1027" s="3" t="s">
        <v>891</v>
      </c>
      <c r="H1027" s="3" t="s">
        <v>892</v>
      </c>
      <c r="I1027" s="3" t="s">
        <v>20</v>
      </c>
      <c r="J1027" s="2" t="str">
        <f t="shared" si="876"/>
        <v>2016/-/-/-/-</v>
      </c>
      <c r="K1027" s="2" t="str">
        <f t="shared" si="877"/>
        <v>2025/-/-/-/-</v>
      </c>
      <c r="N1027" s="2" t="str">
        <f t="shared" si="880"/>
        <v>92/-/92/-</v>
      </c>
      <c r="O1027" s="2" t="s">
        <v>893</v>
      </c>
      <c r="P1027" s="2" t="s">
        <v>893</v>
      </c>
      <c r="S1027" s="6">
        <f t="shared" si="881"/>
        <v>0</v>
      </c>
      <c r="T1027" s="7">
        <f t="shared" si="882"/>
        <v>0</v>
      </c>
      <c r="U1027">
        <v>92</v>
      </c>
      <c r="V1027">
        <v>2016</v>
      </c>
      <c r="W1027">
        <v>2025</v>
      </c>
      <c r="AA1027">
        <v>92</v>
      </c>
      <c r="AD1027"/>
      <c r="AI1027">
        <f>VLOOKUP(C1027,Koordinaten!$A:$C,2,FALSE)</f>
        <v>16.372504200000002</v>
      </c>
      <c r="AJ1027">
        <f>VLOOKUP(C1027,Koordinaten!$A:$C,3,FALSE)</f>
        <v>48.208353700000004</v>
      </c>
      <c r="AK1027">
        <f>IF(ISBLANK($D1027),VLOOKUP(C1027,Koordinaten!$A:$C,2,FALSE),VLOOKUP($D1027,Koordinaten!$F:$H,2,FALSE))</f>
        <v>16.416666599999999</v>
      </c>
      <c r="AL1027">
        <f>IF(ISBLANK($D1027),VLOOKUP(C1027,Koordinaten!$A:$C,3,FALSE),VLOOKUP($D1027,Koordinaten!$F:$H,3,FALSE))</f>
        <v>47.500000100000001</v>
      </c>
      <c r="AM1027" t="str">
        <f t="shared" si="874"/>
        <v>48,2083537;16,3725042</v>
      </c>
      <c r="AN1027" t="str">
        <f t="shared" si="875"/>
        <v>47,5000001;16,4166666</v>
      </c>
      <c r="AO1027">
        <f t="shared" si="878"/>
        <v>2025</v>
      </c>
    </row>
    <row r="1028" spans="1:43" x14ac:dyDescent="0.15">
      <c r="A1028" t="s">
        <v>42</v>
      </c>
      <c r="B1028" s="3">
        <v>2005</v>
      </c>
      <c r="C1028" s="3" t="s">
        <v>22</v>
      </c>
      <c r="E1028" s="3">
        <v>0</v>
      </c>
      <c r="G1028" s="3" t="s">
        <v>894</v>
      </c>
      <c r="H1028" s="3" t="s">
        <v>895</v>
      </c>
      <c r="I1028" s="3" t="s">
        <v>20</v>
      </c>
      <c r="J1028" s="2" t="str">
        <f t="shared" si="876"/>
        <v>-/-/-/-/-</v>
      </c>
      <c r="K1028" s="2" t="str">
        <f t="shared" si="877"/>
        <v>-/-/-/-/-</v>
      </c>
      <c r="M1028" s="2">
        <v>2015</v>
      </c>
      <c r="N1028" s="2" t="str">
        <f t="shared" si="880"/>
        <v>-/-/-/-</v>
      </c>
      <c r="O1028" s="2" t="s">
        <v>896</v>
      </c>
      <c r="P1028" s="2" t="s">
        <v>896</v>
      </c>
      <c r="S1028" s="6">
        <f t="shared" si="881"/>
        <v>0</v>
      </c>
      <c r="T1028" s="7">
        <f t="shared" si="882"/>
        <v>0</v>
      </c>
      <c r="U1028" t="s">
        <v>243</v>
      </c>
      <c r="AA1028" t="s">
        <v>243</v>
      </c>
      <c r="AD1028"/>
      <c r="AI1028">
        <f>VLOOKUP(C1028,Koordinaten!$A:$C,2,FALSE)</f>
        <v>12.4853384</v>
      </c>
      <c r="AJ1028">
        <f>VLOOKUP(C1028,Koordinaten!$A:$C,3,FALSE)</f>
        <v>41.894801999999999</v>
      </c>
      <c r="AK1028">
        <f>IF(ISBLANK($D1028),VLOOKUP(C1028,Koordinaten!$A:$C,2,FALSE),VLOOKUP($D1028,Koordinaten!$F:$H,2,FALSE))</f>
        <v>12.4853384</v>
      </c>
      <c r="AL1028">
        <f>IF(ISBLANK($D1028),VLOOKUP(C1028,Koordinaten!$A:$C,3,FALSE),VLOOKUP($D1028,Koordinaten!$F:$H,3,FALSE))</f>
        <v>41.894801999999999</v>
      </c>
      <c r="AM1028" t="str">
        <f t="shared" si="874"/>
        <v>41,894802;12,4853384</v>
      </c>
      <c r="AN1028" t="str">
        <f t="shared" si="875"/>
        <v>41,894802;12,4853384</v>
      </c>
      <c r="AO1028">
        <f t="shared" si="878"/>
        <v>9999</v>
      </c>
    </row>
    <row r="1029" spans="1:43" x14ac:dyDescent="0.15">
      <c r="A1029" t="s">
        <v>42</v>
      </c>
      <c r="B1029" s="3">
        <v>2009</v>
      </c>
      <c r="C1029" s="3" t="s">
        <v>17</v>
      </c>
      <c r="E1029" s="3">
        <v>0</v>
      </c>
      <c r="G1029" s="3" t="s">
        <v>18</v>
      </c>
      <c r="H1029" s="3" t="s">
        <v>19</v>
      </c>
      <c r="I1029" s="3" t="s">
        <v>20</v>
      </c>
      <c r="J1029" s="2" t="str">
        <f t="shared" si="876"/>
        <v>-/-/-/-/-</v>
      </c>
      <c r="K1029" s="2" t="str">
        <f t="shared" si="877"/>
        <v>-/-/-/-/-</v>
      </c>
      <c r="N1029" s="2" t="str">
        <f t="shared" si="880"/>
        <v>-/-/-/-</v>
      </c>
      <c r="S1029" s="6">
        <f t="shared" si="881"/>
        <v>0</v>
      </c>
      <c r="T1029" s="7">
        <f t="shared" si="882"/>
        <v>0</v>
      </c>
      <c r="U1029" t="s">
        <v>243</v>
      </c>
      <c r="AA1029" t="s">
        <v>243</v>
      </c>
      <c r="AD1029"/>
      <c r="AI1029">
        <f>VLOOKUP(C1029,Koordinaten!$A:$C,2,FALSE)</f>
        <v>2.3514615999999999</v>
      </c>
      <c r="AJ1029">
        <f>VLOOKUP(C1029,Koordinaten!$A:$C,3,FALSE)</f>
        <v>48.856696900000003</v>
      </c>
      <c r="AK1029">
        <f>IF(ISBLANK($D1029),VLOOKUP(C1029,Koordinaten!$A:$C,2,FALSE),VLOOKUP($D1029,Koordinaten!$F:$H,2,FALSE))</f>
        <v>2.3514615999999999</v>
      </c>
      <c r="AL1029">
        <f>IF(ISBLANK($D1029),VLOOKUP(C1029,Koordinaten!$A:$C,3,FALSE),VLOOKUP($D1029,Koordinaten!$F:$H,3,FALSE))</f>
        <v>48.856696900000003</v>
      </c>
      <c r="AM1029" t="str">
        <f t="shared" si="874"/>
        <v>48,8566969;2,3514616</v>
      </c>
      <c r="AN1029" t="str">
        <f t="shared" si="875"/>
        <v>48,8566969;2,3514616</v>
      </c>
      <c r="AO1029">
        <f t="shared" si="878"/>
        <v>9999</v>
      </c>
    </row>
    <row r="1030" spans="1:43" ht="24" x14ac:dyDescent="0.15">
      <c r="A1030" t="s">
        <v>42</v>
      </c>
      <c r="B1030" s="3">
        <v>2007</v>
      </c>
      <c r="C1030" s="3" t="s">
        <v>99</v>
      </c>
      <c r="D1030" s="2" t="s">
        <v>1284</v>
      </c>
      <c r="E1030" s="3">
        <v>0</v>
      </c>
      <c r="G1030" s="3" t="s">
        <v>897</v>
      </c>
      <c r="H1030" s="3" t="s">
        <v>898</v>
      </c>
      <c r="I1030" s="3" t="s">
        <v>72</v>
      </c>
      <c r="J1030" s="2" t="str">
        <f t="shared" si="876"/>
        <v>-/-/-/-/-</v>
      </c>
      <c r="K1030" s="2" t="str">
        <f t="shared" si="877"/>
        <v>-/-/-/-/-</v>
      </c>
      <c r="M1030" s="2">
        <v>2015</v>
      </c>
      <c r="N1030" s="2" t="str">
        <f t="shared" si="880"/>
        <v>-/-/-/-</v>
      </c>
      <c r="O1030" s="2" t="s">
        <v>180</v>
      </c>
      <c r="P1030" s="2" t="s">
        <v>180</v>
      </c>
      <c r="S1030" s="6">
        <f t="shared" si="881"/>
        <v>0</v>
      </c>
      <c r="T1030" s="7">
        <f t="shared" si="882"/>
        <v>0</v>
      </c>
      <c r="U1030" t="s">
        <v>243</v>
      </c>
      <c r="AA1030" t="s">
        <v>243</v>
      </c>
      <c r="AD1030"/>
      <c r="AG1030" t="s">
        <v>243</v>
      </c>
      <c r="AH1030" t="s">
        <v>243</v>
      </c>
      <c r="AI1030">
        <f>VLOOKUP(C1030,Koordinaten!$A:$C,2,FALSE)</f>
        <v>13.376935</v>
      </c>
      <c r="AJ1030">
        <f>VLOOKUP(C1030,Koordinaten!$A:$C,3,FALSE)</f>
        <v>52.516181000000003</v>
      </c>
      <c r="AK1030">
        <f>IF(ISBLANK($D1030),VLOOKUP(C1030,Koordinaten!$A:$C,2,FALSE),VLOOKUP($D1030,Koordinaten!$F:$H,2,FALSE))</f>
        <v>9.1949533999999993</v>
      </c>
      <c r="AL1030">
        <f>IF(ISBLANK($D1030),VLOOKUP(C1030,Koordinaten!$A:$C,3,FALSE),VLOOKUP($D1030,Koordinaten!$F:$H,3,FALSE))</f>
        <v>48.629697200000003</v>
      </c>
      <c r="AM1030" t="str">
        <f t="shared" ref="AM1030:AM1034" si="883">CONCATENATE(AJ1030,";",AI1030)</f>
        <v>52,516181;13,376935</v>
      </c>
      <c r="AN1030" t="str">
        <f t="shared" ref="AN1030:AN1034" si="884">CONCATENATE(AL1030,";",AK1030)</f>
        <v>48,6296972;9,1949534</v>
      </c>
      <c r="AO1030">
        <f t="shared" si="878"/>
        <v>9999</v>
      </c>
    </row>
    <row r="1031" spans="1:43" x14ac:dyDescent="0.15">
      <c r="A1031" s="3" t="s">
        <v>30</v>
      </c>
      <c r="B1031" s="3">
        <v>2012</v>
      </c>
      <c r="C1031" s="2" t="s">
        <v>173</v>
      </c>
      <c r="D1031" s="2" t="s">
        <v>1264</v>
      </c>
      <c r="E1031" s="3">
        <v>0</v>
      </c>
      <c r="G1031" s="3" t="s">
        <v>899</v>
      </c>
      <c r="H1031" s="3" t="s">
        <v>900</v>
      </c>
      <c r="I1031" s="3" t="s">
        <v>36</v>
      </c>
      <c r="J1031" s="2" t="str">
        <f t="shared" si="876"/>
        <v>-/-/-/-/-</v>
      </c>
      <c r="K1031" s="2" t="str">
        <f t="shared" si="877"/>
        <v>-/-/-/-/-</v>
      </c>
      <c r="M1031" s="2">
        <v>2015</v>
      </c>
      <c r="N1031" s="2" t="str">
        <f t="shared" si="880"/>
        <v>-/-/-/-</v>
      </c>
      <c r="O1031" s="2" t="s">
        <v>901</v>
      </c>
      <c r="P1031" s="2" t="s">
        <v>901</v>
      </c>
      <c r="S1031" s="6">
        <f t="shared" si="881"/>
        <v>0</v>
      </c>
      <c r="T1031" s="7">
        <f t="shared" si="882"/>
        <v>0</v>
      </c>
      <c r="U1031" t="s">
        <v>243</v>
      </c>
      <c r="AA1031" t="s">
        <v>243</v>
      </c>
      <c r="AD1031"/>
      <c r="AI1031">
        <f>VLOOKUP(C1031,Koordinaten!$A:$C,2,FALSE)</f>
        <v>16.372504200000002</v>
      </c>
      <c r="AJ1031">
        <f>VLOOKUP(C1031,Koordinaten!$A:$C,3,FALSE)</f>
        <v>48.208353700000004</v>
      </c>
      <c r="AK1031">
        <f>IF(ISBLANK($D1031),VLOOKUP(C1031,Koordinaten!$A:$C,2,FALSE),VLOOKUP($D1031,Koordinaten!$F:$H,2,FALSE))</f>
        <v>15.1666665</v>
      </c>
      <c r="AL1031">
        <f>IF(ISBLANK($D1031),VLOOKUP(C1031,Koordinaten!$A:$C,3,FALSE),VLOOKUP($D1031,Koordinaten!$F:$H,3,FALSE))</f>
        <v>47.250000100000001</v>
      </c>
      <c r="AM1031" t="str">
        <f t="shared" si="883"/>
        <v>48,2083537;16,3725042</v>
      </c>
      <c r="AN1031" t="str">
        <f t="shared" si="884"/>
        <v>47,2500001;15,1666665</v>
      </c>
      <c r="AO1031">
        <f t="shared" si="878"/>
        <v>9999</v>
      </c>
    </row>
    <row r="1032" spans="1:43" x14ac:dyDescent="0.15">
      <c r="A1032" s="3" t="s">
        <v>37</v>
      </c>
      <c r="B1032" s="72">
        <v>2004</v>
      </c>
      <c r="C1032" s="3" t="s">
        <v>22</v>
      </c>
      <c r="D1032" s="3" t="s">
        <v>1261</v>
      </c>
      <c r="E1032" s="3">
        <v>1</v>
      </c>
      <c r="F1032" s="3">
        <v>1</v>
      </c>
      <c r="G1032" s="3" t="s">
        <v>902</v>
      </c>
      <c r="H1032" s="3" t="s">
        <v>903</v>
      </c>
      <c r="I1032" s="3" t="s">
        <v>904</v>
      </c>
      <c r="J1032" s="2" t="str">
        <f t="shared" si="876"/>
        <v>-/-/-/-/-</v>
      </c>
      <c r="K1032" s="2" t="str">
        <f t="shared" si="877"/>
        <v>-/-/-/-/-</v>
      </c>
      <c r="N1032" s="2" t="str">
        <f t="shared" si="880"/>
        <v>-/-/-/-</v>
      </c>
      <c r="S1032" s="6">
        <f t="shared" si="881"/>
        <v>0</v>
      </c>
      <c r="T1032" s="7">
        <f t="shared" si="882"/>
        <v>0</v>
      </c>
      <c r="U1032" t="s">
        <v>243</v>
      </c>
      <c r="AA1032" t="s">
        <v>243</v>
      </c>
      <c r="AD1032"/>
      <c r="AI1032">
        <f>VLOOKUP(C1032,Koordinaten!$A:$C,2,FALSE)</f>
        <v>12.4853384</v>
      </c>
      <c r="AJ1032">
        <f>VLOOKUP(C1032,Koordinaten!$A:$C,3,FALSE)</f>
        <v>41.894801999999999</v>
      </c>
      <c r="AK1032">
        <f>IF(ISBLANK($D1032),VLOOKUP(C1032,Koordinaten!$A:$C,2,FALSE),VLOOKUP($D1032,Koordinaten!$F:$H,2,FALSE))</f>
        <v>10.9924122</v>
      </c>
      <c r="AL1032">
        <f>IF(ISBLANK($D1032),VLOOKUP(C1032,Koordinaten!$A:$C,3,FALSE),VLOOKUP($D1032,Koordinaten!$F:$H,3,FALSE))</f>
        <v>45.438495799999998</v>
      </c>
      <c r="AM1032" t="str">
        <f t="shared" si="883"/>
        <v>41,894802;12,4853384</v>
      </c>
      <c r="AN1032" t="str">
        <f t="shared" si="884"/>
        <v>45,4384958;10,9924122</v>
      </c>
      <c r="AO1032">
        <f t="shared" si="878"/>
        <v>9999</v>
      </c>
      <c r="AP1032" s="50">
        <v>44107</v>
      </c>
      <c r="AQ1032">
        <v>16</v>
      </c>
    </row>
    <row r="1033" spans="1:43" x14ac:dyDescent="0.15">
      <c r="A1033" s="3" t="s">
        <v>37</v>
      </c>
      <c r="B1033" s="72">
        <v>2004</v>
      </c>
      <c r="C1033" s="3" t="s">
        <v>173</v>
      </c>
      <c r="D1033" s="3" t="s">
        <v>1263</v>
      </c>
      <c r="E1033" s="3">
        <v>1</v>
      </c>
      <c r="F1033" s="3">
        <v>1</v>
      </c>
      <c r="G1033" s="3" t="s">
        <v>905</v>
      </c>
      <c r="H1033" s="3" t="s">
        <v>906</v>
      </c>
      <c r="I1033" s="3" t="s">
        <v>72</v>
      </c>
      <c r="J1033" s="2" t="str">
        <f>CONCATENATE(IF(ISBLANK(V1033),"-",V1033),"/",IF(ISBLANK(Y1033),"-",Y1033),"/",IF(ISBLANK(AB1033),"-",AB1033),"/",IF(ISBLANK(AE1033),"-",AE1033),"/",IF(ISBLANK(AG1033),"-",AG1033))</f>
        <v>-/-/-/-/-</v>
      </c>
      <c r="K1033" s="2" t="str">
        <f>CONCATENATE(IF(ISBLANK(W1033),"-",W1033),"/",IF(ISBLANK(Z1033),"-",Z1033),"/",IF(ISBLANK(AC1033),"-",AC1033),"/",IF(ISBLANK(AF1033),"-",AF1033),"/",IF(ISBLANK(AH1033),"-",AH1033))</f>
        <v>-/-/-/-/-</v>
      </c>
      <c r="N1033" s="2" t="str">
        <f t="shared" si="880"/>
        <v>-/-/-/-</v>
      </c>
      <c r="S1033" s="6">
        <f t="shared" si="881"/>
        <v>0</v>
      </c>
      <c r="T1033" s="7">
        <f t="shared" si="882"/>
        <v>0</v>
      </c>
      <c r="U1033" t="s">
        <v>243</v>
      </c>
      <c r="AA1033" t="s">
        <v>243</v>
      </c>
      <c r="AD1033"/>
      <c r="AI1033">
        <f>VLOOKUP(C1033,Koordinaten!$A:$C,2,FALSE)</f>
        <v>16.372504200000002</v>
      </c>
      <c r="AJ1033">
        <f>VLOOKUP(C1033,Koordinaten!$A:$C,3,FALSE)</f>
        <v>48.208353700000004</v>
      </c>
      <c r="AK1033">
        <f>IF(ISBLANK($D1033),VLOOKUP(C1033,Koordinaten!$A:$C,2,FALSE),VLOOKUP($D1033,Koordinaten!$F:$H,2,FALSE))</f>
        <v>16.416666599999999</v>
      </c>
      <c r="AL1033">
        <f>IF(ISBLANK($D1033),VLOOKUP(C1033,Koordinaten!$A:$C,3,FALSE),VLOOKUP($D1033,Koordinaten!$F:$H,3,FALSE))</f>
        <v>47.500000100000001</v>
      </c>
      <c r="AM1033" t="str">
        <f t="shared" si="883"/>
        <v>48,2083537;16,3725042</v>
      </c>
      <c r="AN1033" t="str">
        <f t="shared" si="884"/>
        <v>47,5000001;16,4166666</v>
      </c>
      <c r="AO1033">
        <f t="shared" si="878"/>
        <v>9999</v>
      </c>
      <c r="AP1033" s="50">
        <v>44107</v>
      </c>
      <c r="AQ1033">
        <v>16</v>
      </c>
    </row>
    <row r="1034" spans="1:43" x14ac:dyDescent="0.15">
      <c r="A1034" s="3" t="s">
        <v>37</v>
      </c>
      <c r="B1034" s="22">
        <v>9999</v>
      </c>
      <c r="C1034" s="3" t="s">
        <v>22</v>
      </c>
      <c r="D1034" s="3" t="s">
        <v>1261</v>
      </c>
      <c r="E1034" s="3">
        <v>1</v>
      </c>
      <c r="F1034" s="3">
        <v>1</v>
      </c>
      <c r="G1034" s="3" t="s">
        <v>907</v>
      </c>
      <c r="H1034" s="3" t="s">
        <v>908</v>
      </c>
      <c r="I1034" s="3" t="s">
        <v>909</v>
      </c>
      <c r="J1034" s="2" t="str">
        <f>CONCATENATE(IF(ISBLANK(V1034),"-",V1034),"/",IF(ISBLANK(Y1034),"-",Y1034),"/",IF(ISBLANK(AB1034),"-",AB1034),"/",IF(ISBLANK(AE1034),"-",AE1034),"/",IF(ISBLANK(AG1034),"-",AG1034))</f>
        <v>-/-/-/-/-</v>
      </c>
      <c r="K1034" s="2" t="str">
        <f>CONCATENATE(IF(ISBLANK(W1034),"-",W1034),"/",IF(ISBLANK(Z1034),"-",Z1034),"/",IF(ISBLANK(AC1034),"-",AC1034),"/",IF(ISBLANK(AF1034),"-",AF1034),"/",IF(ISBLANK(AH1034),"-",AH1034))</f>
        <v>-/-/-/-/-</v>
      </c>
      <c r="N1034" s="2" t="str">
        <f t="shared" si="880"/>
        <v>-/-/-/-</v>
      </c>
      <c r="S1034" s="6">
        <f t="shared" si="881"/>
        <v>0</v>
      </c>
      <c r="T1034" s="7">
        <f t="shared" si="882"/>
        <v>0</v>
      </c>
      <c r="U1034" t="s">
        <v>243</v>
      </c>
      <c r="AA1034" t="s">
        <v>243</v>
      </c>
      <c r="AD1034"/>
      <c r="AI1034">
        <f>VLOOKUP(C1034,Koordinaten!$A:$C,2,FALSE)</f>
        <v>12.4853384</v>
      </c>
      <c r="AJ1034">
        <f>VLOOKUP(C1034,Koordinaten!$A:$C,3,FALSE)</f>
        <v>41.894801999999999</v>
      </c>
      <c r="AK1034">
        <f>IF(ISBLANK($D1034),VLOOKUP(C1034,Koordinaten!$A:$C,2,FALSE),VLOOKUP($D1034,Koordinaten!$F:$H,2,FALSE))</f>
        <v>10.9924122</v>
      </c>
      <c r="AL1034">
        <f>IF(ISBLANK($D1034),VLOOKUP(C1034,Koordinaten!$A:$C,3,FALSE),VLOOKUP($D1034,Koordinaten!$F:$H,3,FALSE))</f>
        <v>45.438495799999998</v>
      </c>
      <c r="AM1034" t="str">
        <f t="shared" si="883"/>
        <v>41,894802;12,4853384</v>
      </c>
      <c r="AN1034" t="str">
        <f t="shared" si="884"/>
        <v>45,4384958;10,9924122</v>
      </c>
      <c r="AO1034">
        <f t="shared" si="878"/>
        <v>9999</v>
      </c>
      <c r="AP1034" s="50">
        <v>44107</v>
      </c>
      <c r="AQ1034">
        <v>16</v>
      </c>
    </row>
  </sheetData>
  <sheetProtection selectLockedCells="1" selectUnlockedCells="1"/>
  <autoFilter ref="A1:AQ1034" xr:uid="{0015E7D9-432A-1946-90B1-2CA5841FEE2F}"/>
  <phoneticPr fontId="2" type="noConversion"/>
  <hyperlinks>
    <hyperlink ref="G534" r:id="rId1" xr:uid="{00000000-0004-0000-0000-000000000000}"/>
    <hyperlink ref="G535" r:id="rId2" xr:uid="{00000000-0004-0000-0000-000001000000}"/>
    <hyperlink ref="G542" r:id="rId3" xr:uid="{00000000-0004-0000-0000-000002000000}"/>
    <hyperlink ref="G600" r:id="rId4" xr:uid="{00000000-0004-0000-0000-000003000000}"/>
    <hyperlink ref="G601" r:id="rId5" xr:uid="{00000000-0004-0000-0000-000004000000}"/>
    <hyperlink ref="G602" r:id="rId6" xr:uid="{00000000-0004-0000-0000-000005000000}"/>
    <hyperlink ref="G603" r:id="rId7" xr:uid="{00000000-0004-0000-0000-000006000000}"/>
    <hyperlink ref="G604" r:id="rId8" xr:uid="{00000000-0004-0000-0000-000007000000}"/>
    <hyperlink ref="G605" r:id="rId9" xr:uid="{00000000-0004-0000-0000-000008000000}"/>
    <hyperlink ref="G606" r:id="rId10" xr:uid="{00000000-0004-0000-0000-000009000000}"/>
    <hyperlink ref="G607" r:id="rId11" xr:uid="{00000000-0004-0000-0000-00000A000000}"/>
    <hyperlink ref="G608" r:id="rId12" xr:uid="{00000000-0004-0000-0000-00000B000000}"/>
    <hyperlink ref="G609" r:id="rId13" xr:uid="{00000000-0004-0000-0000-00000C000000}"/>
    <hyperlink ref="O609" r:id="rId14" xr:uid="{00000000-0004-0000-0000-00000D000000}"/>
    <hyperlink ref="G610" r:id="rId15" xr:uid="{00000000-0004-0000-0000-00000E000000}"/>
    <hyperlink ref="O610" r:id="rId16" xr:uid="{00000000-0004-0000-0000-00000F000000}"/>
    <hyperlink ref="G611" r:id="rId17" xr:uid="{00000000-0004-0000-0000-000010000000}"/>
    <hyperlink ref="G612" r:id="rId18" xr:uid="{00000000-0004-0000-0000-000011000000}"/>
    <hyperlink ref="G717" r:id="rId19" xr:uid="{00000000-0004-0000-0000-000012000000}"/>
    <hyperlink ref="G718" r:id="rId20" xr:uid="{00000000-0004-0000-0000-000013000000}"/>
    <hyperlink ref="G720" r:id="rId21" xr:uid="{00000000-0004-0000-0000-000014000000}"/>
    <hyperlink ref="O720" r:id="rId22" xr:uid="{00000000-0004-0000-0000-000015000000}"/>
    <hyperlink ref="G721" r:id="rId23" xr:uid="{00000000-0004-0000-0000-000016000000}"/>
    <hyperlink ref="O721" r:id="rId24" xr:uid="{00000000-0004-0000-0000-000017000000}"/>
    <hyperlink ref="G722" r:id="rId25" xr:uid="{00000000-0004-0000-0000-000018000000}"/>
    <hyperlink ref="O722" r:id="rId26" xr:uid="{00000000-0004-0000-0000-000019000000}"/>
    <hyperlink ref="G723" r:id="rId27" xr:uid="{00000000-0004-0000-0000-00001A000000}"/>
    <hyperlink ref="O723" r:id="rId28" xr:uid="{00000000-0004-0000-0000-00001B000000}"/>
    <hyperlink ref="G724" r:id="rId29" xr:uid="{00000000-0004-0000-0000-00001C000000}"/>
    <hyperlink ref="O724" r:id="rId30" xr:uid="{00000000-0004-0000-0000-00001D000000}"/>
    <hyperlink ref="G725" r:id="rId31" xr:uid="{00000000-0004-0000-0000-00001E000000}"/>
    <hyperlink ref="O725" r:id="rId32" xr:uid="{00000000-0004-0000-0000-00001F000000}"/>
    <hyperlink ref="G726" r:id="rId33" xr:uid="{00000000-0004-0000-0000-000020000000}"/>
    <hyperlink ref="O726" r:id="rId34" xr:uid="{00000000-0004-0000-0000-000021000000}"/>
    <hyperlink ref="G727" r:id="rId35" xr:uid="{00000000-0004-0000-0000-000022000000}"/>
    <hyperlink ref="O727" r:id="rId36" xr:uid="{00000000-0004-0000-0000-000023000000}"/>
    <hyperlink ref="G728" r:id="rId37" xr:uid="{00000000-0004-0000-0000-000024000000}"/>
    <hyperlink ref="O728" r:id="rId38" xr:uid="{00000000-0004-0000-0000-000025000000}"/>
    <hyperlink ref="G729" r:id="rId39" xr:uid="{00000000-0004-0000-0000-000026000000}"/>
    <hyperlink ref="O729" r:id="rId40" xr:uid="{00000000-0004-0000-0000-000027000000}"/>
    <hyperlink ref="G730" r:id="rId41" xr:uid="{00000000-0004-0000-0000-000028000000}"/>
    <hyperlink ref="O730" r:id="rId42" xr:uid="{00000000-0004-0000-0000-000029000000}"/>
    <hyperlink ref="H750" r:id="rId43" xr:uid="{00000000-0004-0000-0000-00002B000000}"/>
    <hyperlink ref="H751" r:id="rId44" xr:uid="{00000000-0004-0000-0000-00002D000000}"/>
    <hyperlink ref="G752" r:id="rId45" xr:uid="{00000000-0004-0000-0000-00002E000000}"/>
    <hyperlink ref="H752" r:id="rId46" xr:uid="{00000000-0004-0000-0000-00002F000000}"/>
    <hyperlink ref="G753" r:id="rId47" xr:uid="{00000000-0004-0000-0000-000030000000}"/>
    <hyperlink ref="H753" r:id="rId48" xr:uid="{00000000-0004-0000-0000-000031000000}"/>
    <hyperlink ref="G754" r:id="rId49" xr:uid="{00000000-0004-0000-0000-000032000000}"/>
    <hyperlink ref="H754" r:id="rId50" xr:uid="{00000000-0004-0000-0000-000033000000}"/>
    <hyperlink ref="G755" r:id="rId51" xr:uid="{00000000-0004-0000-0000-000034000000}"/>
    <hyperlink ref="H755" r:id="rId52" xr:uid="{00000000-0004-0000-0000-000035000000}"/>
    <hyperlink ref="G756" r:id="rId53" xr:uid="{00000000-0004-0000-0000-000036000000}"/>
    <hyperlink ref="H756" r:id="rId54" xr:uid="{00000000-0004-0000-0000-000037000000}"/>
    <hyperlink ref="G757" r:id="rId55" xr:uid="{00000000-0004-0000-0000-000038000000}"/>
    <hyperlink ref="H757" r:id="rId56" xr:uid="{00000000-0004-0000-0000-000039000000}"/>
    <hyperlink ref="G758" r:id="rId57" xr:uid="{00000000-0004-0000-0000-00003A000000}"/>
    <hyperlink ref="H758" r:id="rId58" xr:uid="{00000000-0004-0000-0000-00003B000000}"/>
    <hyperlink ref="G759" r:id="rId59" xr:uid="{00000000-0004-0000-0000-00003C000000}"/>
    <hyperlink ref="H759" r:id="rId60" xr:uid="{00000000-0004-0000-0000-00003D000000}"/>
    <hyperlink ref="G760" r:id="rId61" xr:uid="{00000000-0004-0000-0000-00003E000000}"/>
    <hyperlink ref="H760" r:id="rId62" xr:uid="{00000000-0004-0000-0000-00003F000000}"/>
    <hyperlink ref="G761" r:id="rId63" xr:uid="{00000000-0004-0000-0000-000040000000}"/>
    <hyperlink ref="H761" r:id="rId64" xr:uid="{00000000-0004-0000-0000-000041000000}"/>
    <hyperlink ref="G762" r:id="rId65" xr:uid="{00000000-0004-0000-0000-000042000000}"/>
    <hyperlink ref="H762" r:id="rId66" xr:uid="{00000000-0004-0000-0000-000043000000}"/>
    <hyperlink ref="G763" r:id="rId67" xr:uid="{00000000-0004-0000-0000-000044000000}"/>
    <hyperlink ref="H763" r:id="rId68" xr:uid="{00000000-0004-0000-0000-000045000000}"/>
    <hyperlink ref="G764" r:id="rId69" xr:uid="{00000000-0004-0000-0000-000046000000}"/>
    <hyperlink ref="H764" r:id="rId70" xr:uid="{00000000-0004-0000-0000-000047000000}"/>
    <hyperlink ref="G765" r:id="rId71" xr:uid="{00000000-0004-0000-0000-000048000000}"/>
    <hyperlink ref="H765" r:id="rId72" xr:uid="{00000000-0004-0000-0000-000049000000}"/>
    <hyperlink ref="G766" r:id="rId73" xr:uid="{00000000-0004-0000-0000-00004A000000}"/>
    <hyperlink ref="H766" r:id="rId74" xr:uid="{00000000-0004-0000-0000-00004B000000}"/>
    <hyperlink ref="G767" r:id="rId75" xr:uid="{00000000-0004-0000-0000-00004C000000}"/>
    <hyperlink ref="H767" r:id="rId76" xr:uid="{00000000-0004-0000-0000-00004D000000}"/>
    <hyperlink ref="G769" r:id="rId77" xr:uid="{00000000-0004-0000-0000-00004E000000}"/>
    <hyperlink ref="G770" r:id="rId78" xr:uid="{00000000-0004-0000-0000-00004F000000}"/>
    <hyperlink ref="G771" r:id="rId79" xr:uid="{00000000-0004-0000-0000-000050000000}"/>
    <hyperlink ref="G772" r:id="rId80" xr:uid="{00000000-0004-0000-0000-000051000000}"/>
    <hyperlink ref="H772" r:id="rId81" xr:uid="{00000000-0004-0000-0000-000052000000}"/>
    <hyperlink ref="G773" r:id="rId82" xr:uid="{00000000-0004-0000-0000-000053000000}"/>
    <hyperlink ref="H773" r:id="rId83" xr:uid="{00000000-0004-0000-0000-000054000000}"/>
    <hyperlink ref="G774" r:id="rId84" xr:uid="{00000000-0004-0000-0000-000055000000}"/>
    <hyperlink ref="H774" r:id="rId85" xr:uid="{00000000-0004-0000-0000-000056000000}"/>
    <hyperlink ref="G775" r:id="rId86" xr:uid="{00000000-0004-0000-0000-000057000000}"/>
    <hyperlink ref="H775" r:id="rId87" xr:uid="{00000000-0004-0000-0000-000058000000}"/>
    <hyperlink ref="G776" r:id="rId88" xr:uid="{00000000-0004-0000-0000-000059000000}"/>
    <hyperlink ref="H776" r:id="rId89" xr:uid="{00000000-0004-0000-0000-00005A000000}"/>
    <hyperlink ref="G777" r:id="rId90" xr:uid="{00000000-0004-0000-0000-00005B000000}"/>
    <hyperlink ref="H777" r:id="rId91" xr:uid="{00000000-0004-0000-0000-00005C000000}"/>
    <hyperlink ref="G778" r:id="rId92" xr:uid="{00000000-0004-0000-0000-00005D000000}"/>
    <hyperlink ref="G779" r:id="rId93" xr:uid="{00000000-0004-0000-0000-00005E000000}"/>
    <hyperlink ref="G780" r:id="rId94" xr:uid="{00000000-0004-0000-0000-00005F000000}"/>
    <hyperlink ref="G781" r:id="rId95" xr:uid="{00000000-0004-0000-0000-000060000000}"/>
    <hyperlink ref="G782" r:id="rId96" xr:uid="{00000000-0004-0000-0000-000061000000}"/>
    <hyperlink ref="G783" r:id="rId97" xr:uid="{00000000-0004-0000-0000-000062000000}"/>
    <hyperlink ref="G784" r:id="rId98" xr:uid="{00000000-0004-0000-0000-000063000000}"/>
    <hyperlink ref="G785" r:id="rId99" xr:uid="{00000000-0004-0000-0000-000064000000}"/>
    <hyperlink ref="G787" r:id="rId100" xr:uid="{00000000-0004-0000-0000-000065000000}"/>
    <hyperlink ref="G788" r:id="rId101" xr:uid="{00000000-0004-0000-0000-000066000000}"/>
    <hyperlink ref="G792" r:id="rId102" xr:uid="{00000000-0004-0000-0000-000067000000}"/>
    <hyperlink ref="G793" r:id="rId103" xr:uid="{00000000-0004-0000-0000-000068000000}"/>
    <hyperlink ref="G794" r:id="rId104" xr:uid="{00000000-0004-0000-0000-000069000000}"/>
    <hyperlink ref="G795" r:id="rId105" xr:uid="{00000000-0004-0000-0000-00006A000000}"/>
    <hyperlink ref="G796" r:id="rId106" xr:uid="{00000000-0004-0000-0000-00006B000000}"/>
    <hyperlink ref="G797" r:id="rId107" xr:uid="{00000000-0004-0000-0000-00006C000000}"/>
    <hyperlink ref="G798" r:id="rId108" xr:uid="{00000000-0004-0000-0000-00006D000000}"/>
    <hyperlink ref="G799" r:id="rId109" xr:uid="{00000000-0004-0000-0000-00006E000000}"/>
    <hyperlink ref="G800" r:id="rId110" xr:uid="{00000000-0004-0000-0000-00006F000000}"/>
    <hyperlink ref="G801" r:id="rId111" xr:uid="{00000000-0004-0000-0000-000070000000}"/>
    <hyperlink ref="G803" r:id="rId112" xr:uid="{00000000-0004-0000-0000-000071000000}"/>
    <hyperlink ref="G804" r:id="rId113" xr:uid="{00000000-0004-0000-0000-000072000000}"/>
    <hyperlink ref="G805" r:id="rId114" xr:uid="{00000000-0004-0000-0000-000073000000}"/>
    <hyperlink ref="G811" r:id="rId115" xr:uid="{00000000-0004-0000-0000-000074000000}"/>
    <hyperlink ref="G812" r:id="rId116" xr:uid="{00000000-0004-0000-0000-000075000000}"/>
    <hyperlink ref="G813" r:id="rId117" xr:uid="{00000000-0004-0000-0000-000076000000}"/>
    <hyperlink ref="G814" r:id="rId118" xr:uid="{00000000-0004-0000-0000-000077000000}"/>
    <hyperlink ref="G815" r:id="rId119" xr:uid="{00000000-0004-0000-0000-000078000000}"/>
    <hyperlink ref="G816" r:id="rId120" xr:uid="{00000000-0004-0000-0000-000079000000}"/>
    <hyperlink ref="G818" r:id="rId121" xr:uid="{00000000-0004-0000-0000-00007A000000}"/>
    <hyperlink ref="G819" r:id="rId122" xr:uid="{00000000-0004-0000-0000-00007B000000}"/>
    <hyperlink ref="G820" r:id="rId123" xr:uid="{00000000-0004-0000-0000-00007C000000}"/>
    <hyperlink ref="G821" r:id="rId124" xr:uid="{00000000-0004-0000-0000-00007D000000}"/>
    <hyperlink ref="G822" r:id="rId125" xr:uid="{00000000-0004-0000-0000-00007E000000}"/>
    <hyperlink ref="G823" r:id="rId126" xr:uid="{00000000-0004-0000-0000-00007F000000}"/>
    <hyperlink ref="G824" r:id="rId127" xr:uid="{00000000-0004-0000-0000-000080000000}"/>
    <hyperlink ref="G831" r:id="rId128" xr:uid="{00000000-0004-0000-0000-000086000000}"/>
    <hyperlink ref="G832" r:id="rId129" xr:uid="{00000000-0004-0000-0000-000087000000}"/>
    <hyperlink ref="G833" r:id="rId130" xr:uid="{00000000-0004-0000-0000-000088000000}"/>
    <hyperlink ref="G834" r:id="rId131" xr:uid="{00000000-0004-0000-0000-000089000000}"/>
    <hyperlink ref="G835" r:id="rId132" xr:uid="{00000000-0004-0000-0000-00008A000000}"/>
    <hyperlink ref="G836" r:id="rId133" xr:uid="{00000000-0004-0000-0000-00008B000000}"/>
    <hyperlink ref="G837" r:id="rId134" xr:uid="{00000000-0004-0000-0000-00008C000000}"/>
    <hyperlink ref="G838" r:id="rId135" xr:uid="{00000000-0004-0000-0000-00008D000000}"/>
    <hyperlink ref="G839" r:id="rId136" xr:uid="{00000000-0004-0000-0000-00008E000000}"/>
    <hyperlink ref="G840" r:id="rId137" xr:uid="{00000000-0004-0000-0000-00008F000000}"/>
    <hyperlink ref="G841" r:id="rId138" xr:uid="{00000000-0004-0000-0000-000090000000}"/>
    <hyperlink ref="G842" r:id="rId139" xr:uid="{00000000-0004-0000-0000-000091000000}"/>
    <hyperlink ref="G843" r:id="rId140" xr:uid="{00000000-0004-0000-0000-000092000000}"/>
    <hyperlink ref="G844" r:id="rId141" xr:uid="{00000000-0004-0000-0000-000093000000}"/>
    <hyperlink ref="H844" r:id="rId142" xr:uid="{00000000-0004-0000-0000-000094000000}"/>
    <hyperlink ref="G848" r:id="rId143" xr:uid="{00000000-0004-0000-0000-000095000000}"/>
    <hyperlink ref="G849" r:id="rId144" xr:uid="{00000000-0004-0000-0000-000096000000}"/>
    <hyperlink ref="G850" r:id="rId145" xr:uid="{00000000-0004-0000-0000-000097000000}"/>
    <hyperlink ref="G851" r:id="rId146" xr:uid="{00000000-0004-0000-0000-000098000000}"/>
    <hyperlink ref="G852" r:id="rId147" xr:uid="{00000000-0004-0000-0000-000099000000}"/>
    <hyperlink ref="G853" r:id="rId148" xr:uid="{00000000-0004-0000-0000-00009A000000}"/>
    <hyperlink ref="G854" r:id="rId149" xr:uid="{00000000-0004-0000-0000-00009B000000}"/>
    <hyperlink ref="G855" r:id="rId150" xr:uid="{00000000-0004-0000-0000-00009C000000}"/>
    <hyperlink ref="G856" r:id="rId151" xr:uid="{00000000-0004-0000-0000-00009D000000}"/>
    <hyperlink ref="G857" r:id="rId152" xr:uid="{00000000-0004-0000-0000-00009E000000}"/>
    <hyperlink ref="G858" r:id="rId153" xr:uid="{00000000-0004-0000-0000-00009F000000}"/>
    <hyperlink ref="G859" r:id="rId154" xr:uid="{00000000-0004-0000-0000-0000A0000000}"/>
    <hyperlink ref="G860" r:id="rId155" xr:uid="{00000000-0004-0000-0000-0000A1000000}"/>
    <hyperlink ref="G861" r:id="rId156" xr:uid="{00000000-0004-0000-0000-0000A2000000}"/>
    <hyperlink ref="G862" r:id="rId157" xr:uid="{00000000-0004-0000-0000-0000A3000000}"/>
    <hyperlink ref="H862" r:id="rId158" xr:uid="{00000000-0004-0000-0000-0000A4000000}"/>
    <hyperlink ref="G863" r:id="rId159" xr:uid="{00000000-0004-0000-0000-0000A5000000}"/>
    <hyperlink ref="H863" r:id="rId160" xr:uid="{00000000-0004-0000-0000-0000A6000000}"/>
    <hyperlink ref="G866" r:id="rId161" display="Morrisfarms" xr:uid="{00000000-0004-0000-0000-0000A9000000}"/>
    <hyperlink ref="G867" r:id="rId162" xr:uid="{00000000-0004-0000-0000-0000AA000000}"/>
    <hyperlink ref="H867" r:id="rId163" xr:uid="{00000000-0004-0000-0000-0000AB000000}"/>
    <hyperlink ref="G868" r:id="rId164" xr:uid="{00000000-0004-0000-0000-0000AC000000}"/>
    <hyperlink ref="H868" r:id="rId165" xr:uid="{00000000-0004-0000-0000-0000AD000000}"/>
    <hyperlink ref="G869" r:id="rId166" xr:uid="{00000000-0004-0000-0000-0000AE000000}"/>
    <hyperlink ref="G870" r:id="rId167" xr:uid="{00000000-0004-0000-0000-0000B0000000}"/>
    <hyperlink ref="G871" r:id="rId168" xr:uid="{00000000-0004-0000-0000-0000B1000000}"/>
    <hyperlink ref="H871" r:id="rId169" xr:uid="{00000000-0004-0000-0000-0000B2000000}"/>
    <hyperlink ref="G872" r:id="rId170" xr:uid="{00000000-0004-0000-0000-0000B3000000}"/>
    <hyperlink ref="G873" r:id="rId171" xr:uid="{00000000-0004-0000-0000-0000B4000000}"/>
    <hyperlink ref="G874" r:id="rId172" xr:uid="{00000000-0004-0000-0000-0000B5000000}"/>
    <hyperlink ref="G875" r:id="rId173" xr:uid="{00000000-0004-0000-0000-0000B6000000}"/>
    <hyperlink ref="G879" r:id="rId174" xr:uid="{00000000-0004-0000-0000-0000B7000000}"/>
    <hyperlink ref="G880" r:id="rId175" xr:uid="{00000000-0004-0000-0000-0000B8000000}"/>
    <hyperlink ref="G881" r:id="rId176" xr:uid="{00000000-0004-0000-0000-0000B9000000}"/>
    <hyperlink ref="G883" r:id="rId177" xr:uid="{00000000-0004-0000-0000-0000BA000000}"/>
    <hyperlink ref="G884" r:id="rId178" xr:uid="{00000000-0004-0000-0000-0000BB000000}"/>
    <hyperlink ref="G885" r:id="rId179" xr:uid="{00000000-0004-0000-0000-0000BC000000}"/>
    <hyperlink ref="G886" r:id="rId180" xr:uid="{00000000-0004-0000-0000-0000BD000000}"/>
    <hyperlink ref="G892" r:id="rId181" xr:uid="{00000000-0004-0000-0000-0000BE000000}"/>
    <hyperlink ref="G893" r:id="rId182" xr:uid="{00000000-0004-0000-0000-0000BF000000}"/>
    <hyperlink ref="G894" r:id="rId183" xr:uid="{00000000-0004-0000-0000-0000C0000000}"/>
    <hyperlink ref="G895" r:id="rId184" xr:uid="{00000000-0004-0000-0000-0000C1000000}"/>
    <hyperlink ref="G896" r:id="rId185" xr:uid="{00000000-0004-0000-0000-0000C2000000}"/>
    <hyperlink ref="G897" r:id="rId186" xr:uid="{00000000-0004-0000-0000-0000C3000000}"/>
    <hyperlink ref="G898" r:id="rId187" xr:uid="{00000000-0004-0000-0000-0000C4000000}"/>
    <hyperlink ref="G899" r:id="rId188" xr:uid="{00000000-0004-0000-0000-0000C5000000}"/>
    <hyperlink ref="G900" r:id="rId189" xr:uid="{00000000-0004-0000-0000-0000C6000000}"/>
    <hyperlink ref="G901" r:id="rId190" xr:uid="{00000000-0004-0000-0000-0000C7000000}"/>
    <hyperlink ref="G902" r:id="rId191" xr:uid="{00000000-0004-0000-0000-0000C8000000}"/>
    <hyperlink ref="G903" r:id="rId192" xr:uid="{00000000-0004-0000-0000-0000C9000000}"/>
    <hyperlink ref="G904" r:id="rId193" xr:uid="{00000000-0004-0000-0000-0000CA000000}"/>
    <hyperlink ref="G905" r:id="rId194" xr:uid="{00000000-0004-0000-0000-0000CB000000}"/>
    <hyperlink ref="G914" r:id="rId195" xr:uid="{00000000-0004-0000-0000-0000CC000000}"/>
    <hyperlink ref="G915" r:id="rId196" xr:uid="{00000000-0004-0000-0000-0000CD000000}"/>
    <hyperlink ref="G933" r:id="rId197" xr:uid="{00000000-0004-0000-0000-0000CE000000}"/>
    <hyperlink ref="G934" r:id="rId198" xr:uid="{00000000-0004-0000-0000-0000CF000000}"/>
    <hyperlink ref="G949" r:id="rId199" xr:uid="{00000000-0004-0000-0000-0000D0000000}"/>
    <hyperlink ref="G950" r:id="rId200" xr:uid="{00000000-0004-0000-0000-0000D1000000}"/>
    <hyperlink ref="G951" r:id="rId201" xr:uid="{00000000-0004-0000-0000-0000D2000000}"/>
    <hyperlink ref="G952" r:id="rId202" xr:uid="{00000000-0004-0000-0000-0000D3000000}"/>
    <hyperlink ref="G953" r:id="rId203" xr:uid="{00000000-0004-0000-0000-0000D4000000}"/>
    <hyperlink ref="G954" r:id="rId204" xr:uid="{00000000-0004-0000-0000-0000D5000000}"/>
    <hyperlink ref="G955" r:id="rId205" xr:uid="{00000000-0004-0000-0000-0000D6000000}"/>
    <hyperlink ref="G956" r:id="rId206" xr:uid="{00000000-0004-0000-0000-0000D7000000}"/>
    <hyperlink ref="G957" r:id="rId207" xr:uid="{00000000-0004-0000-0000-0000D8000000}"/>
    <hyperlink ref="G959" r:id="rId208" xr:uid="{00000000-0004-0000-0000-0000D9000000}"/>
    <hyperlink ref="G960" r:id="rId209" xr:uid="{00000000-0004-0000-0000-0000DA000000}"/>
    <hyperlink ref="G961" r:id="rId210" xr:uid="{00000000-0004-0000-0000-0000DB000000}"/>
    <hyperlink ref="G962" r:id="rId211" xr:uid="{00000000-0004-0000-0000-0000DC000000}"/>
    <hyperlink ref="G963" r:id="rId212" xr:uid="{00000000-0004-0000-0000-0000DD000000}"/>
    <hyperlink ref="G964" r:id="rId213" xr:uid="{00000000-0004-0000-0000-0000DE000000}"/>
    <hyperlink ref="G965" r:id="rId214" xr:uid="{00000000-0004-0000-0000-0000DF000000}"/>
    <hyperlink ref="G966" r:id="rId215" xr:uid="{00000000-0004-0000-0000-0000E0000000}"/>
    <hyperlink ref="G967" r:id="rId216" xr:uid="{00000000-0004-0000-0000-0000E1000000}"/>
    <hyperlink ref="G968" r:id="rId217" xr:uid="{00000000-0004-0000-0000-0000E2000000}"/>
    <hyperlink ref="G970" r:id="rId218" xr:uid="{00000000-0004-0000-0000-0000E3000000}"/>
    <hyperlink ref="G971" r:id="rId219" xr:uid="{00000000-0004-0000-0000-0000E4000000}"/>
    <hyperlink ref="G972" r:id="rId220" xr:uid="{00000000-0004-0000-0000-0000E5000000}"/>
    <hyperlink ref="G973" r:id="rId221" xr:uid="{00000000-0004-0000-0000-0000E6000000}"/>
    <hyperlink ref="G974" r:id="rId222" xr:uid="{00000000-0004-0000-0000-0000E7000000}"/>
    <hyperlink ref="G975" r:id="rId223" xr:uid="{00000000-0004-0000-0000-0000E8000000}"/>
    <hyperlink ref="G976" r:id="rId224" xr:uid="{00000000-0004-0000-0000-0000E9000000}"/>
    <hyperlink ref="G977" r:id="rId225" xr:uid="{00000000-0004-0000-0000-0000EA000000}"/>
    <hyperlink ref="G978" r:id="rId226" xr:uid="{00000000-0004-0000-0000-0000EB000000}"/>
    <hyperlink ref="G989" r:id="rId227" xr:uid="{00000000-0004-0000-0000-0000EC000000}"/>
    <hyperlink ref="G990" r:id="rId228" xr:uid="{00000000-0004-0000-0000-0000ED000000}"/>
    <hyperlink ref="G991" r:id="rId229" xr:uid="{00000000-0004-0000-0000-0000EE000000}"/>
    <hyperlink ref="G992" r:id="rId230" xr:uid="{00000000-0004-0000-0000-0000EF000000}"/>
    <hyperlink ref="G993" r:id="rId231" xr:uid="{00000000-0004-0000-0000-0000F0000000}"/>
    <hyperlink ref="G994" r:id="rId232" xr:uid="{00000000-0004-0000-0000-0000F1000000}"/>
    <hyperlink ref="G995" r:id="rId233" xr:uid="{00000000-0004-0000-0000-0000F2000000}"/>
    <hyperlink ref="G996" r:id="rId234" xr:uid="{00000000-0004-0000-0000-0000F3000000}"/>
    <hyperlink ref="G997" r:id="rId235" xr:uid="{00000000-0004-0000-0000-0000F4000000}"/>
    <hyperlink ref="G998" r:id="rId236" xr:uid="{00000000-0004-0000-0000-0000F5000000}"/>
    <hyperlink ref="G999" r:id="rId237" xr:uid="{00000000-0004-0000-0000-0000F6000000}"/>
    <hyperlink ref="G1000" r:id="rId238" xr:uid="{00000000-0004-0000-0000-0000F7000000}"/>
    <hyperlink ref="G1001" r:id="rId239" xr:uid="{00000000-0004-0000-0000-0000F8000000}"/>
    <hyperlink ref="G1002" r:id="rId240" xr:uid="{00000000-0004-0000-0000-0000F9000000}"/>
    <hyperlink ref="G1003" r:id="rId241" xr:uid="{00000000-0004-0000-0000-0000FA000000}"/>
    <hyperlink ref="G1004" r:id="rId242" xr:uid="{00000000-0004-0000-0000-0000FB000000}"/>
    <hyperlink ref="G1005" r:id="rId243" xr:uid="{00000000-0004-0000-0000-0000FC000000}"/>
    <hyperlink ref="G1006" r:id="rId244" xr:uid="{00000000-0004-0000-0000-0000FD000000}"/>
    <hyperlink ref="G1007" r:id="rId245" xr:uid="{00000000-0004-0000-0000-0000FE000000}"/>
    <hyperlink ref="G1009" r:id="rId246" xr:uid="{00000000-0004-0000-0000-0000FF000000}"/>
    <hyperlink ref="G1010" r:id="rId247" xr:uid="{00000000-0004-0000-0000-000001010000}"/>
    <hyperlink ref="G1011" r:id="rId248" xr:uid="{00000000-0004-0000-0000-000002010000}"/>
    <hyperlink ref="G1016" r:id="rId249" xr:uid="{00000000-0004-0000-0000-000003010000}"/>
    <hyperlink ref="G1017" r:id="rId250" xr:uid="{00000000-0004-0000-0000-000004010000}"/>
    <hyperlink ref="G1019" r:id="rId251" xr:uid="{00000000-0004-0000-0000-000005010000}"/>
    <hyperlink ref="G1020" r:id="rId252" xr:uid="{00000000-0004-0000-0000-000006010000}"/>
    <hyperlink ref="G1021" r:id="rId253" xr:uid="{00000000-0004-0000-0000-000007010000}"/>
    <hyperlink ref="H1021" r:id="rId254" xr:uid="{00000000-0004-0000-0000-000008010000}"/>
    <hyperlink ref="G1022" r:id="rId255" xr:uid="{00000000-0004-0000-0000-000009010000}"/>
    <hyperlink ref="G1023" r:id="rId256" xr:uid="{00000000-0004-0000-0000-00000A010000}"/>
    <hyperlink ref="G1024" r:id="rId257" xr:uid="{00000000-0004-0000-0000-00000B010000}"/>
    <hyperlink ref="G463" r:id="rId258" xr:uid="{1CC43AC8-FB5B-9549-8C28-6DEE93315747}"/>
    <hyperlink ref="G464" r:id="rId259" xr:uid="{4A8A28DF-9DFE-6F42-B457-EA0441505A7D}"/>
    <hyperlink ref="G719" r:id="rId260" xr:uid="{AD651742-DE87-974B-85B7-312B6BD8C207}"/>
    <hyperlink ref="G865" r:id="rId261" display="Morrisfarms" xr:uid="{315488E7-9711-F742-B41A-FB3CF73C9BED}"/>
    <hyperlink ref="G864" r:id="rId262" display="Morrisfarms" xr:uid="{5C79F9FC-D523-E047-AF36-FFD36E974E20}"/>
    <hyperlink ref="G364" r:id="rId263" xr:uid="{A871251D-9BE0-8B46-9D04-6ECC80DB6F61}"/>
    <hyperlink ref="AD1009" r:id="rId264" xr:uid="{06C1D4FC-A9F1-F148-BEE8-5964E18CC40B}"/>
    <hyperlink ref="G257" r:id="rId265" xr:uid="{C5B88627-5A14-F04A-94F5-FA1651AB12CD}"/>
    <hyperlink ref="H257" r:id="rId266" xr:uid="{0D5E26F6-0034-A247-A68C-9E8CB618686B}"/>
    <hyperlink ref="G128" r:id="rId267" xr:uid="{DDA1C3A1-5C9B-6948-803C-257122ADD83A}"/>
    <hyperlink ref="G91" r:id="rId268" xr:uid="{593F4F70-9FB3-F849-847E-9C2543985960}"/>
  </hyperlinks>
  <printOptions gridLines="1"/>
  <pageMargins left="0.19685039370078741" right="0.19685039370078741" top="0.39370078740157483" bottom="0.39370078740157483" header="0.51181102362204722" footer="0.19685039370078741"/>
  <pageSetup paperSize="9" scale="10" firstPageNumber="0" orientation="portrait" horizontalDpi="300" verticalDpi="300"/>
  <headerFooter>
    <oddFooter>&amp;C&amp;D&amp;R&amp;F</oddFooter>
  </headerFooter>
  <legacyDrawing r:id="rId2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438F-083D-5E43-B30A-2B36C21CE141}">
  <dimension ref="A1:I39"/>
  <sheetViews>
    <sheetView workbookViewId="0">
      <selection activeCell="G40" sqref="G40"/>
    </sheetView>
  </sheetViews>
  <sheetFormatPr baseColWidth="10" defaultColWidth="10.83203125" defaultRowHeight="13" x14ac:dyDescent="0.15"/>
  <cols>
    <col min="2" max="2" width="18" bestFit="1" customWidth="1"/>
    <col min="3" max="3" width="17.1640625" bestFit="1" customWidth="1"/>
    <col min="7" max="7" width="18" bestFit="1" customWidth="1"/>
    <col min="8" max="8" width="20.33203125" bestFit="1" customWidth="1"/>
  </cols>
  <sheetData>
    <row r="1" spans="1:9" s="41" customFormat="1" x14ac:dyDescent="0.15">
      <c r="A1" s="41" t="s">
        <v>2</v>
      </c>
      <c r="B1" s="41" t="s">
        <v>1245</v>
      </c>
      <c r="C1" s="41" t="s">
        <v>1244</v>
      </c>
      <c r="D1" s="41" t="s">
        <v>1246</v>
      </c>
      <c r="F1" s="41" t="s">
        <v>1255</v>
      </c>
      <c r="G1" s="41" t="s">
        <v>1245</v>
      </c>
      <c r="H1" s="41" t="s">
        <v>1244</v>
      </c>
      <c r="I1" s="41" t="s">
        <v>1246</v>
      </c>
    </row>
    <row r="2" spans="1:9" x14ac:dyDescent="0.15">
      <c r="A2" t="s">
        <v>99</v>
      </c>
      <c r="B2">
        <v>13.376935</v>
      </c>
      <c r="C2" s="40">
        <v>52.516181000000003</v>
      </c>
      <c r="D2" t="s">
        <v>1247</v>
      </c>
      <c r="F2" t="s">
        <v>1257</v>
      </c>
      <c r="G2">
        <v>11.2555757</v>
      </c>
      <c r="H2">
        <v>43.769871199999997</v>
      </c>
      <c r="I2" t="s">
        <v>1278</v>
      </c>
    </row>
    <row r="3" spans="1:9" x14ac:dyDescent="0.15">
      <c r="A3" t="s">
        <v>427</v>
      </c>
      <c r="B3">
        <v>-3.7035825</v>
      </c>
      <c r="C3">
        <v>40.416704699999997</v>
      </c>
      <c r="D3" t="s">
        <v>1251</v>
      </c>
      <c r="F3" t="s">
        <v>1258</v>
      </c>
      <c r="G3">
        <v>11.354780099999999</v>
      </c>
      <c r="H3">
        <v>46.498112499999998</v>
      </c>
      <c r="I3" t="s">
        <v>117</v>
      </c>
    </row>
    <row r="4" spans="1:9" x14ac:dyDescent="0.15">
      <c r="A4" t="s">
        <v>17</v>
      </c>
      <c r="B4">
        <v>2.3514615999999999</v>
      </c>
      <c r="C4">
        <v>48.856696900000003</v>
      </c>
      <c r="D4" t="s">
        <v>1248</v>
      </c>
      <c r="F4" t="s">
        <v>1261</v>
      </c>
      <c r="G4">
        <v>10.9924122</v>
      </c>
      <c r="H4">
        <v>45.438495799999998</v>
      </c>
      <c r="I4" t="s">
        <v>1279</v>
      </c>
    </row>
    <row r="5" spans="1:9" x14ac:dyDescent="0.15">
      <c r="A5" t="s">
        <v>22</v>
      </c>
      <c r="B5">
        <v>12.4853384</v>
      </c>
      <c r="C5">
        <v>41.894801999999999</v>
      </c>
      <c r="D5" t="s">
        <v>1249</v>
      </c>
      <c r="F5" t="s">
        <v>1259</v>
      </c>
      <c r="G5">
        <v>11.125760100000001</v>
      </c>
      <c r="H5">
        <v>46.066422799999998</v>
      </c>
      <c r="I5" t="s">
        <v>1259</v>
      </c>
    </row>
    <row r="6" spans="1:9" x14ac:dyDescent="0.15">
      <c r="A6" t="s">
        <v>173</v>
      </c>
      <c r="B6">
        <v>16.372504200000002</v>
      </c>
      <c r="C6">
        <v>48.208353700000004</v>
      </c>
      <c r="D6" t="s">
        <v>1250</v>
      </c>
      <c r="F6" t="s">
        <v>1267</v>
      </c>
      <c r="G6">
        <v>12.490235999999999</v>
      </c>
      <c r="H6">
        <v>42.965916</v>
      </c>
    </row>
    <row r="7" spans="1:9" x14ac:dyDescent="0.15">
      <c r="A7" t="s">
        <v>1153</v>
      </c>
      <c r="B7">
        <v>-122.419</v>
      </c>
      <c r="C7">
        <v>37.779299999999999</v>
      </c>
      <c r="D7" t="s">
        <v>1252</v>
      </c>
      <c r="F7" t="s">
        <v>1272</v>
      </c>
      <c r="G7">
        <v>13.1415872</v>
      </c>
      <c r="H7">
        <v>43.345838800000003</v>
      </c>
    </row>
    <row r="8" spans="1:9" x14ac:dyDescent="0.15">
      <c r="A8" t="s">
        <v>1063</v>
      </c>
      <c r="B8">
        <v>174.76599999999999</v>
      </c>
      <c r="C8">
        <v>-36.853499999999997</v>
      </c>
      <c r="D8" t="s">
        <v>1253</v>
      </c>
      <c r="F8" t="s">
        <v>1266</v>
      </c>
      <c r="G8">
        <v>14.155048000000001</v>
      </c>
      <c r="H8">
        <v>37.587794000000002</v>
      </c>
    </row>
    <row r="9" spans="1:9" x14ac:dyDescent="0.15">
      <c r="A9" t="s">
        <v>1131</v>
      </c>
      <c r="B9">
        <v>8.5423328000000005</v>
      </c>
      <c r="C9">
        <v>47.372394100000001</v>
      </c>
      <c r="D9" t="s">
        <v>1254</v>
      </c>
      <c r="F9" t="s">
        <v>1262</v>
      </c>
      <c r="G9">
        <v>9.7688930000000003</v>
      </c>
      <c r="H9">
        <v>45.620899999999999</v>
      </c>
    </row>
    <row r="10" spans="1:9" x14ac:dyDescent="0.15">
      <c r="A10" t="s">
        <v>1482</v>
      </c>
      <c r="B10">
        <v>14.4808369</v>
      </c>
      <c r="C10">
        <v>45.813311300000002</v>
      </c>
      <c r="F10" t="s">
        <v>1268</v>
      </c>
      <c r="G10">
        <v>14.595613999999999</v>
      </c>
      <c r="H10">
        <v>41.684671999999999</v>
      </c>
    </row>
    <row r="11" spans="1:9" x14ac:dyDescent="0.15">
      <c r="A11" t="s">
        <v>1514</v>
      </c>
      <c r="B11">
        <v>-7.8896262999999998</v>
      </c>
      <c r="C11">
        <v>40.033262899999997</v>
      </c>
      <c r="F11" t="s">
        <v>1269</v>
      </c>
      <c r="G11">
        <v>16.621002699999998</v>
      </c>
      <c r="H11">
        <v>40.984253899999999</v>
      </c>
    </row>
    <row r="12" spans="1:9" x14ac:dyDescent="0.15">
      <c r="F12" t="s">
        <v>1271</v>
      </c>
      <c r="G12">
        <v>9.0977537999999996</v>
      </c>
      <c r="H12">
        <v>40.061604000000003</v>
      </c>
    </row>
    <row r="13" spans="1:9" x14ac:dyDescent="0.15">
      <c r="F13" t="s">
        <v>1273</v>
      </c>
      <c r="G13">
        <v>13.055904</v>
      </c>
      <c r="H13">
        <v>46.151041999999997</v>
      </c>
    </row>
    <row r="14" spans="1:9" x14ac:dyDescent="0.15">
      <c r="F14" s="2" t="s">
        <v>1277</v>
      </c>
      <c r="G14">
        <v>13.854983000000001</v>
      </c>
      <c r="H14">
        <v>42.227680999999997</v>
      </c>
    </row>
    <row r="15" spans="1:9" x14ac:dyDescent="0.15">
      <c r="A15" s="42" t="s">
        <v>1290</v>
      </c>
      <c r="F15" t="s">
        <v>1265</v>
      </c>
      <c r="G15">
        <v>16.081600000000002</v>
      </c>
      <c r="H15">
        <v>47.722099999999998</v>
      </c>
    </row>
    <row r="16" spans="1:9" x14ac:dyDescent="0.15">
      <c r="F16" t="s">
        <v>1263</v>
      </c>
      <c r="G16">
        <v>16.416666599999999</v>
      </c>
      <c r="H16">
        <v>47.500000100000001</v>
      </c>
    </row>
    <row r="17" spans="6:9" x14ac:dyDescent="0.15">
      <c r="F17" t="s">
        <v>1280</v>
      </c>
      <c r="G17">
        <v>5.4455299999999998</v>
      </c>
      <c r="H17">
        <v>43.527700000000003</v>
      </c>
    </row>
    <row r="18" spans="6:9" x14ac:dyDescent="0.15">
      <c r="F18" t="s">
        <v>1260</v>
      </c>
      <c r="G18">
        <v>-122.419</v>
      </c>
      <c r="H18">
        <v>37.779299999999999</v>
      </c>
      <c r="I18" t="s">
        <v>1252</v>
      </c>
    </row>
    <row r="19" spans="6:9" x14ac:dyDescent="0.15">
      <c r="F19" t="s">
        <v>1264</v>
      </c>
      <c r="G19">
        <v>15.1666665</v>
      </c>
      <c r="H19">
        <v>47.250000100000001</v>
      </c>
    </row>
    <row r="20" spans="6:9" x14ac:dyDescent="0.15">
      <c r="F20" t="s">
        <v>1270</v>
      </c>
      <c r="G20">
        <v>9.0684138000000001</v>
      </c>
      <c r="H20">
        <v>42.188089699999999</v>
      </c>
    </row>
    <row r="21" spans="6:9" x14ac:dyDescent="0.15">
      <c r="F21" t="s">
        <v>1281</v>
      </c>
      <c r="G21">
        <v>7.40747</v>
      </c>
      <c r="H21">
        <v>48.249176499999997</v>
      </c>
    </row>
    <row r="22" spans="6:9" x14ac:dyDescent="0.15">
      <c r="F22" t="s">
        <v>1282</v>
      </c>
      <c r="G22">
        <v>3.8968699999999998</v>
      </c>
      <c r="H22">
        <v>43.598500000000001</v>
      </c>
      <c r="I22" t="s">
        <v>1283</v>
      </c>
    </row>
    <row r="23" spans="6:9" ht="24" x14ac:dyDescent="0.15">
      <c r="F23" s="2" t="s">
        <v>1284</v>
      </c>
      <c r="G23">
        <v>9.1949533999999993</v>
      </c>
      <c r="H23">
        <v>48.629697200000003</v>
      </c>
    </row>
    <row r="24" spans="6:9" x14ac:dyDescent="0.15">
      <c r="F24" s="2" t="s">
        <v>1285</v>
      </c>
      <c r="G24">
        <v>9.1909725000000009</v>
      </c>
      <c r="H24">
        <v>50.611853699999998</v>
      </c>
    </row>
    <row r="25" spans="6:9" x14ac:dyDescent="0.15">
      <c r="F25" t="s">
        <v>1286</v>
      </c>
      <c r="G25">
        <v>7.4396553000000001</v>
      </c>
      <c r="H25">
        <v>49.749734599999996</v>
      </c>
    </row>
    <row r="26" spans="6:9" x14ac:dyDescent="0.15">
      <c r="F26" s="2" t="s">
        <v>1288</v>
      </c>
      <c r="G26">
        <v>8.7026295999999999</v>
      </c>
      <c r="H26">
        <v>44.477761700000002</v>
      </c>
    </row>
    <row r="27" spans="6:9" x14ac:dyDescent="0.15">
      <c r="F27" s="3" t="s">
        <v>1287</v>
      </c>
      <c r="G27">
        <v>7.9235490000000004</v>
      </c>
      <c r="H27">
        <v>45.060735000000001</v>
      </c>
    </row>
    <row r="28" spans="6:9" x14ac:dyDescent="0.15">
      <c r="F28" s="2" t="s">
        <v>1289</v>
      </c>
      <c r="G28">
        <v>9.6027351000000003</v>
      </c>
      <c r="H28">
        <v>46.696061499999999</v>
      </c>
    </row>
    <row r="29" spans="6:9" x14ac:dyDescent="0.15">
      <c r="F29" s="2" t="s">
        <v>1367</v>
      </c>
      <c r="G29">
        <v>173.304275512695</v>
      </c>
      <c r="H29">
        <v>-41.565097808837798</v>
      </c>
    </row>
    <row r="30" spans="6:9" x14ac:dyDescent="0.15">
      <c r="F30" s="2" t="s">
        <v>1374</v>
      </c>
      <c r="G30">
        <v>3.3553308999999998</v>
      </c>
      <c r="H30">
        <v>43.591422000000001</v>
      </c>
    </row>
    <row r="31" spans="6:9" x14ac:dyDescent="0.15">
      <c r="F31" s="2" t="s">
        <v>1380</v>
      </c>
      <c r="G31">
        <v>16.175960540771399</v>
      </c>
      <c r="H31">
        <v>40.493232727050703</v>
      </c>
    </row>
    <row r="32" spans="6:9" x14ac:dyDescent="0.15">
      <c r="F32" s="2" t="s">
        <v>1379</v>
      </c>
    </row>
    <row r="33" spans="6:9" x14ac:dyDescent="0.15">
      <c r="F33" t="s">
        <v>1250</v>
      </c>
      <c r="G33" s="40">
        <v>16.372504200000002</v>
      </c>
      <c r="H33" s="40">
        <v>48.208353700000004</v>
      </c>
    </row>
    <row r="34" spans="6:9" x14ac:dyDescent="0.15">
      <c r="F34" s="2" t="s">
        <v>1471</v>
      </c>
      <c r="G34">
        <v>4.2224862999999999</v>
      </c>
      <c r="H34">
        <v>47.278087200000002</v>
      </c>
    </row>
    <row r="35" spans="6:9" x14ac:dyDescent="0.15">
      <c r="F35" s="2" t="s">
        <v>1487</v>
      </c>
      <c r="G35">
        <v>14.4808369</v>
      </c>
      <c r="H35">
        <v>45.813311300000002</v>
      </c>
    </row>
    <row r="36" spans="6:9" x14ac:dyDescent="0.15">
      <c r="F36" s="2" t="s">
        <v>1515</v>
      </c>
      <c r="G36">
        <v>-8.6107884000000006</v>
      </c>
      <c r="H36">
        <v>41.149451200000001</v>
      </c>
    </row>
    <row r="37" spans="6:9" x14ac:dyDescent="0.15">
      <c r="F37" s="2" t="s">
        <v>1585</v>
      </c>
      <c r="G37">
        <v>12.7662312</v>
      </c>
      <c r="H37">
        <v>41.980803799999997</v>
      </c>
    </row>
    <row r="38" spans="6:9" x14ac:dyDescent="0.15">
      <c r="F38" t="s">
        <v>1063</v>
      </c>
      <c r="G38">
        <v>174.76599999999999</v>
      </c>
      <c r="H38">
        <v>-36.853499999999997</v>
      </c>
      <c r="I38" t="s">
        <v>1253</v>
      </c>
    </row>
    <row r="39" spans="6:9" x14ac:dyDescent="0.15">
      <c r="F39" s="2" t="s">
        <v>1653</v>
      </c>
      <c r="G39">
        <v>-0.58003640000000001</v>
      </c>
      <c r="H39">
        <v>44.841225000000001</v>
      </c>
    </row>
  </sheetData>
  <hyperlinks>
    <hyperlink ref="A15" r:id="rId1" xr:uid="{3D5D50BB-7100-0240-BCD3-F86C9DBC9092}"/>
  </hyperlinks>
  <pageMargins left="0.7" right="0.7" top="0.78740157499999996" bottom="0.78740157499999996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1D0A-108D-D04F-9B8F-DF692E0E268E}">
  <dimension ref="A1:B2"/>
  <sheetViews>
    <sheetView workbookViewId="0">
      <selection activeCell="B2" sqref="B2"/>
    </sheetView>
  </sheetViews>
  <sheetFormatPr baseColWidth="10" defaultColWidth="10.83203125" defaultRowHeight="13" x14ac:dyDescent="0.15"/>
  <cols>
    <col min="1" max="1" width="24.5" style="18" bestFit="1" customWidth="1"/>
    <col min="2" max="2" width="10.83203125" style="19"/>
  </cols>
  <sheetData>
    <row r="1" spans="1:2" x14ac:dyDescent="0.15">
      <c r="A1" s="18" t="s">
        <v>1068</v>
      </c>
      <c r="B1" s="19" t="s">
        <v>1069</v>
      </c>
    </row>
    <row r="2" spans="1:2" x14ac:dyDescent="0.15">
      <c r="A2" s="18">
        <f ca="1">TODAY()</f>
        <v>44489</v>
      </c>
      <c r="B2" s="19">
        <v>2021</v>
      </c>
    </row>
  </sheetData>
  <pageMargins left="0.7" right="0.7" top="0.78740157499999996" bottom="0.78740157499999996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3:J515"/>
  <sheetViews>
    <sheetView zoomScale="109" zoomScaleNormal="109" workbookViewId="0">
      <pane xSplit="2" ySplit="5" topLeftCell="C6" activePane="bottomRight" state="frozen"/>
      <selection pane="topRight" activeCell="E1" sqref="E1"/>
      <selection pane="bottomLeft" activeCell="A198" sqref="A198"/>
      <selection pane="bottomRight" activeCell="G11" sqref="G11"/>
    </sheetView>
  </sheetViews>
  <sheetFormatPr baseColWidth="10" defaultColWidth="11.5" defaultRowHeight="13" x14ac:dyDescent="0.15"/>
  <cols>
    <col min="1" max="1" width="5.83203125" customWidth="1"/>
    <col min="2" max="2" width="8.6640625" customWidth="1"/>
    <col min="3" max="3" width="21" customWidth="1"/>
    <col min="4" max="4" width="28.83203125" customWidth="1"/>
    <col min="5" max="5" width="11.83203125" bestFit="1" customWidth="1"/>
    <col min="6" max="6" width="24.5" style="19" bestFit="1" customWidth="1"/>
    <col min="7" max="7" width="30.83203125" bestFit="1" customWidth="1"/>
    <col min="8" max="8" width="30.1640625" bestFit="1" customWidth="1"/>
    <col min="9" max="9" width="26.83203125" bestFit="1" customWidth="1"/>
    <col min="10" max="10" width="18.6640625" bestFit="1" customWidth="1"/>
    <col min="11" max="11" width="19.1640625" bestFit="1" customWidth="1"/>
  </cols>
  <sheetData>
    <row r="3" spans="1:10" x14ac:dyDescent="0.15">
      <c r="A3" s="58" t="s">
        <v>4</v>
      </c>
      <c r="B3" s="59" t="s">
        <v>913</v>
      </c>
    </row>
    <row r="5" spans="1:10" x14ac:dyDescent="0.15">
      <c r="A5" s="26"/>
      <c r="B5" s="24"/>
      <c r="C5" s="24"/>
      <c r="D5" s="24"/>
      <c r="E5" s="24"/>
      <c r="F5" s="24"/>
      <c r="G5" s="24"/>
      <c r="H5" s="24"/>
      <c r="I5" s="60" t="s">
        <v>911</v>
      </c>
      <c r="J5" s="34"/>
    </row>
    <row r="6" spans="1:10" x14ac:dyDescent="0.15">
      <c r="A6" s="23" t="s">
        <v>0</v>
      </c>
      <c r="B6" s="23" t="s">
        <v>1</v>
      </c>
      <c r="C6" s="23" t="s">
        <v>5</v>
      </c>
      <c r="D6" s="23" t="s">
        <v>6</v>
      </c>
      <c r="E6" s="23" t="s">
        <v>7</v>
      </c>
      <c r="F6" s="23" t="s">
        <v>1202</v>
      </c>
      <c r="G6" s="23" t="s">
        <v>1292</v>
      </c>
      <c r="H6" s="23" t="s">
        <v>1293</v>
      </c>
      <c r="I6" s="54" t="s">
        <v>1070</v>
      </c>
      <c r="J6" s="53" t="s">
        <v>958</v>
      </c>
    </row>
    <row r="7" spans="1:10" x14ac:dyDescent="0.15">
      <c r="A7" s="26" t="s">
        <v>467</v>
      </c>
      <c r="B7" s="24"/>
      <c r="C7" s="24"/>
      <c r="D7" s="24"/>
      <c r="E7" s="24"/>
      <c r="F7" s="24"/>
      <c r="G7" s="24"/>
      <c r="H7" s="24"/>
      <c r="I7" s="54">
        <v>3</v>
      </c>
      <c r="J7" s="55">
        <v>0</v>
      </c>
    </row>
    <row r="8" spans="1:10" x14ac:dyDescent="0.15">
      <c r="A8" s="26" t="s">
        <v>42</v>
      </c>
      <c r="B8" s="24"/>
      <c r="C8" s="24"/>
      <c r="D8" s="24"/>
      <c r="E8" s="24"/>
      <c r="F8" s="24"/>
      <c r="G8" s="24"/>
      <c r="H8" s="24"/>
      <c r="I8" s="54">
        <v>414</v>
      </c>
      <c r="J8" s="55">
        <v>12471.536562287269</v>
      </c>
    </row>
    <row r="9" spans="1:10" x14ac:dyDescent="0.15">
      <c r="A9" s="26" t="s">
        <v>1256</v>
      </c>
      <c r="B9" s="24"/>
      <c r="C9" s="24"/>
      <c r="D9" s="24"/>
      <c r="E9" s="24"/>
      <c r="F9" s="24"/>
      <c r="G9" s="24"/>
      <c r="H9" s="24"/>
      <c r="I9" s="54">
        <v>1</v>
      </c>
      <c r="J9" s="55">
        <v>120</v>
      </c>
    </row>
    <row r="10" spans="1:10" x14ac:dyDescent="0.15">
      <c r="A10" s="26" t="s">
        <v>1460</v>
      </c>
      <c r="B10" s="24"/>
      <c r="C10" s="24"/>
      <c r="D10" s="24"/>
      <c r="E10" s="24"/>
      <c r="F10" s="24"/>
      <c r="G10" s="24"/>
      <c r="H10" s="24"/>
      <c r="I10" s="54">
        <v>3</v>
      </c>
      <c r="J10" s="55">
        <v>60</v>
      </c>
    </row>
    <row r="11" spans="1:10" x14ac:dyDescent="0.15">
      <c r="A11" s="26" t="s">
        <v>16</v>
      </c>
      <c r="B11" s="24"/>
      <c r="C11" s="24"/>
      <c r="D11" s="24"/>
      <c r="E11" s="24"/>
      <c r="F11" s="24"/>
      <c r="G11" s="24"/>
      <c r="H11" s="24"/>
      <c r="I11" s="54">
        <v>28</v>
      </c>
      <c r="J11" s="55">
        <v>1702.2</v>
      </c>
    </row>
    <row r="12" spans="1:10" x14ac:dyDescent="0.15">
      <c r="A12" s="26" t="s">
        <v>34</v>
      </c>
      <c r="B12" s="24"/>
      <c r="C12" s="24"/>
      <c r="D12" s="24"/>
      <c r="E12" s="24"/>
      <c r="F12" s="24"/>
      <c r="G12" s="24"/>
      <c r="H12" s="24"/>
      <c r="I12" s="54">
        <v>4</v>
      </c>
      <c r="J12" s="55">
        <v>85.11</v>
      </c>
    </row>
    <row r="13" spans="1:10" x14ac:dyDescent="0.15">
      <c r="A13" s="26" t="s">
        <v>37</v>
      </c>
      <c r="B13" s="24"/>
      <c r="C13" s="24"/>
      <c r="D13" s="24"/>
      <c r="E13" s="24"/>
      <c r="F13" s="24"/>
      <c r="G13" s="24"/>
      <c r="H13" s="24"/>
      <c r="I13" s="54">
        <v>68</v>
      </c>
      <c r="J13" s="55">
        <v>1496.8480000000002</v>
      </c>
    </row>
    <row r="14" spans="1:10" x14ac:dyDescent="0.15">
      <c r="A14" s="26" t="s">
        <v>30</v>
      </c>
      <c r="B14" s="24"/>
      <c r="C14" s="24"/>
      <c r="D14" s="24"/>
      <c r="E14" s="24"/>
      <c r="F14" s="24"/>
      <c r="G14" s="24"/>
      <c r="H14" s="24"/>
      <c r="I14" s="54">
        <v>147</v>
      </c>
      <c r="J14" s="55">
        <v>3768.9473383253912</v>
      </c>
    </row>
    <row r="15" spans="1:10" x14ac:dyDescent="0.15">
      <c r="A15" s="26" t="s">
        <v>66</v>
      </c>
      <c r="B15" s="24"/>
      <c r="C15" s="24"/>
      <c r="D15" s="24"/>
      <c r="E15" s="24"/>
      <c r="F15" s="24"/>
      <c r="G15" s="24"/>
      <c r="H15" s="24"/>
      <c r="I15" s="54">
        <v>5</v>
      </c>
      <c r="J15" s="55">
        <v>263</v>
      </c>
    </row>
    <row r="16" spans="1:10" x14ac:dyDescent="0.15">
      <c r="A16" s="31" t="s">
        <v>914</v>
      </c>
      <c r="B16" s="32"/>
      <c r="C16" s="32"/>
      <c r="D16" s="32"/>
      <c r="E16" s="32"/>
      <c r="F16" s="32"/>
      <c r="G16" s="32"/>
      <c r="H16" s="32"/>
      <c r="I16" s="56">
        <v>673</v>
      </c>
      <c r="J16" s="57">
        <v>19967.64190061266</v>
      </c>
    </row>
    <row r="17" spans="6:6" x14ac:dyDescent="0.15">
      <c r="F17"/>
    </row>
    <row r="18" spans="6:6" x14ac:dyDescent="0.15">
      <c r="F18"/>
    </row>
    <row r="19" spans="6:6" x14ac:dyDescent="0.15">
      <c r="F19"/>
    </row>
    <row r="20" spans="6:6" x14ac:dyDescent="0.15">
      <c r="F20"/>
    </row>
    <row r="21" spans="6:6" x14ac:dyDescent="0.15">
      <c r="F21"/>
    </row>
    <row r="22" spans="6:6" x14ac:dyDescent="0.15">
      <c r="F22"/>
    </row>
    <row r="23" spans="6:6" x14ac:dyDescent="0.15">
      <c r="F23"/>
    </row>
    <row r="24" spans="6:6" x14ac:dyDescent="0.15">
      <c r="F24"/>
    </row>
    <row r="25" spans="6:6" x14ac:dyDescent="0.15">
      <c r="F25"/>
    </row>
    <row r="26" spans="6:6" x14ac:dyDescent="0.15">
      <c r="F26"/>
    </row>
    <row r="27" spans="6:6" x14ac:dyDescent="0.15">
      <c r="F27"/>
    </row>
    <row r="28" spans="6:6" x14ac:dyDescent="0.15">
      <c r="F28"/>
    </row>
    <row r="29" spans="6:6" x14ac:dyDescent="0.15">
      <c r="F29"/>
    </row>
    <row r="30" spans="6:6" x14ac:dyDescent="0.15">
      <c r="F30"/>
    </row>
    <row r="31" spans="6:6" x14ac:dyDescent="0.15">
      <c r="F31"/>
    </row>
    <row r="32" spans="6:6" x14ac:dyDescent="0.15">
      <c r="F32"/>
    </row>
    <row r="33" spans="6:6" x14ac:dyDescent="0.15">
      <c r="F33"/>
    </row>
    <row r="34" spans="6:6" x14ac:dyDescent="0.15">
      <c r="F34"/>
    </row>
    <row r="35" spans="6:6" x14ac:dyDescent="0.15">
      <c r="F35"/>
    </row>
    <row r="36" spans="6:6" x14ac:dyDescent="0.15">
      <c r="F36"/>
    </row>
    <row r="37" spans="6:6" x14ac:dyDescent="0.15">
      <c r="F37"/>
    </row>
    <row r="38" spans="6:6" x14ac:dyDescent="0.15">
      <c r="F38"/>
    </row>
    <row r="39" spans="6:6" x14ac:dyDescent="0.15">
      <c r="F39"/>
    </row>
    <row r="40" spans="6:6" x14ac:dyDescent="0.15">
      <c r="F40"/>
    </row>
    <row r="41" spans="6:6" x14ac:dyDescent="0.15">
      <c r="F41"/>
    </row>
    <row r="42" spans="6:6" x14ac:dyDescent="0.15">
      <c r="F42"/>
    </row>
    <row r="43" spans="6:6" x14ac:dyDescent="0.15">
      <c r="F43"/>
    </row>
    <row r="44" spans="6:6" x14ac:dyDescent="0.15">
      <c r="F44"/>
    </row>
    <row r="45" spans="6:6" x14ac:dyDescent="0.15">
      <c r="F45"/>
    </row>
    <row r="46" spans="6:6" x14ac:dyDescent="0.15">
      <c r="F46"/>
    </row>
    <row r="47" spans="6:6" x14ac:dyDescent="0.15">
      <c r="F47"/>
    </row>
    <row r="48" spans="6:6" x14ac:dyDescent="0.15">
      <c r="F48"/>
    </row>
    <row r="49" spans="6:6" x14ac:dyDescent="0.15">
      <c r="F49"/>
    </row>
    <row r="50" spans="6:6" x14ac:dyDescent="0.15">
      <c r="F50"/>
    </row>
    <row r="51" spans="6:6" x14ac:dyDescent="0.15">
      <c r="F51"/>
    </row>
    <row r="52" spans="6:6" x14ac:dyDescent="0.15">
      <c r="F52"/>
    </row>
    <row r="53" spans="6:6" x14ac:dyDescent="0.15">
      <c r="F53"/>
    </row>
    <row r="54" spans="6:6" x14ac:dyDescent="0.15">
      <c r="F54"/>
    </row>
    <row r="55" spans="6:6" x14ac:dyDescent="0.15">
      <c r="F55"/>
    </row>
    <row r="56" spans="6:6" x14ac:dyDescent="0.15">
      <c r="F56"/>
    </row>
    <row r="57" spans="6:6" x14ac:dyDescent="0.15">
      <c r="F57"/>
    </row>
    <row r="58" spans="6:6" x14ac:dyDescent="0.15">
      <c r="F58"/>
    </row>
    <row r="59" spans="6:6" x14ac:dyDescent="0.15">
      <c r="F59"/>
    </row>
    <row r="60" spans="6:6" x14ac:dyDescent="0.15">
      <c r="F60"/>
    </row>
    <row r="61" spans="6:6" x14ac:dyDescent="0.15">
      <c r="F61"/>
    </row>
    <row r="62" spans="6:6" x14ac:dyDescent="0.15">
      <c r="F62"/>
    </row>
    <row r="63" spans="6:6" x14ac:dyDescent="0.15">
      <c r="F63"/>
    </row>
    <row r="64" spans="6:6" x14ac:dyDescent="0.15">
      <c r="F64"/>
    </row>
    <row r="65" spans="6:6" x14ac:dyDescent="0.15">
      <c r="F65"/>
    </row>
    <row r="66" spans="6:6" x14ac:dyDescent="0.15">
      <c r="F66"/>
    </row>
    <row r="67" spans="6:6" x14ac:dyDescent="0.15">
      <c r="F67"/>
    </row>
    <row r="68" spans="6:6" x14ac:dyDescent="0.15">
      <c r="F68"/>
    </row>
    <row r="69" spans="6:6" x14ac:dyDescent="0.15">
      <c r="F69"/>
    </row>
    <row r="70" spans="6:6" x14ac:dyDescent="0.15">
      <c r="F70"/>
    </row>
    <row r="71" spans="6:6" x14ac:dyDescent="0.15">
      <c r="F71"/>
    </row>
    <row r="72" spans="6:6" x14ac:dyDescent="0.15">
      <c r="F72"/>
    </row>
    <row r="73" spans="6:6" x14ac:dyDescent="0.15">
      <c r="F73"/>
    </row>
    <row r="74" spans="6:6" x14ac:dyDescent="0.15">
      <c r="F74"/>
    </row>
    <row r="75" spans="6:6" x14ac:dyDescent="0.15">
      <c r="F75"/>
    </row>
    <row r="76" spans="6:6" x14ac:dyDescent="0.15">
      <c r="F76"/>
    </row>
    <row r="77" spans="6:6" x14ac:dyDescent="0.15">
      <c r="F77"/>
    </row>
    <row r="78" spans="6:6" x14ac:dyDescent="0.15">
      <c r="F78"/>
    </row>
    <row r="79" spans="6:6" x14ac:dyDescent="0.15">
      <c r="F79"/>
    </row>
    <row r="80" spans="6:6" x14ac:dyDescent="0.15">
      <c r="F80"/>
    </row>
    <row r="81" spans="6:6" x14ac:dyDescent="0.15">
      <c r="F81"/>
    </row>
    <row r="82" spans="6:6" x14ac:dyDescent="0.15">
      <c r="F82"/>
    </row>
    <row r="83" spans="6:6" x14ac:dyDescent="0.15">
      <c r="F83"/>
    </row>
    <row r="84" spans="6:6" x14ac:dyDescent="0.15">
      <c r="F84"/>
    </row>
    <row r="85" spans="6:6" x14ac:dyDescent="0.15">
      <c r="F85"/>
    </row>
    <row r="86" spans="6:6" x14ac:dyDescent="0.15">
      <c r="F86"/>
    </row>
    <row r="87" spans="6:6" x14ac:dyDescent="0.15">
      <c r="F87"/>
    </row>
    <row r="88" spans="6:6" x14ac:dyDescent="0.15">
      <c r="F88"/>
    </row>
    <row r="89" spans="6:6" x14ac:dyDescent="0.15">
      <c r="F89"/>
    </row>
    <row r="90" spans="6:6" x14ac:dyDescent="0.15">
      <c r="F90"/>
    </row>
    <row r="91" spans="6:6" x14ac:dyDescent="0.15">
      <c r="F91"/>
    </row>
    <row r="92" spans="6:6" x14ac:dyDescent="0.15">
      <c r="F92"/>
    </row>
    <row r="93" spans="6:6" x14ac:dyDescent="0.15">
      <c r="F93"/>
    </row>
    <row r="94" spans="6:6" x14ac:dyDescent="0.15">
      <c r="F94"/>
    </row>
    <row r="95" spans="6:6" x14ac:dyDescent="0.15">
      <c r="F95"/>
    </row>
    <row r="96" spans="6:6" x14ac:dyDescent="0.15">
      <c r="F96"/>
    </row>
    <row r="97" spans="6:6" x14ac:dyDescent="0.15">
      <c r="F97"/>
    </row>
    <row r="98" spans="6:6" x14ac:dyDescent="0.15">
      <c r="F98"/>
    </row>
    <row r="99" spans="6:6" x14ac:dyDescent="0.15">
      <c r="F99"/>
    </row>
    <row r="100" spans="6:6" x14ac:dyDescent="0.15">
      <c r="F100"/>
    </row>
    <row r="101" spans="6:6" x14ac:dyDescent="0.15">
      <c r="F101"/>
    </row>
    <row r="102" spans="6:6" x14ac:dyDescent="0.15">
      <c r="F102"/>
    </row>
    <row r="103" spans="6:6" x14ac:dyDescent="0.15">
      <c r="F103"/>
    </row>
    <row r="104" spans="6:6" x14ac:dyDescent="0.15">
      <c r="F104"/>
    </row>
    <row r="105" spans="6:6" x14ac:dyDescent="0.15">
      <c r="F105"/>
    </row>
    <row r="106" spans="6:6" x14ac:dyDescent="0.15">
      <c r="F106"/>
    </row>
    <row r="107" spans="6:6" x14ac:dyDescent="0.15">
      <c r="F107"/>
    </row>
    <row r="108" spans="6:6" x14ac:dyDescent="0.15">
      <c r="F108"/>
    </row>
    <row r="109" spans="6:6" x14ac:dyDescent="0.15">
      <c r="F109"/>
    </row>
    <row r="110" spans="6:6" x14ac:dyDescent="0.15">
      <c r="F110"/>
    </row>
    <row r="111" spans="6:6" x14ac:dyDescent="0.15">
      <c r="F111"/>
    </row>
    <row r="112" spans="6:6" x14ac:dyDescent="0.15">
      <c r="F112"/>
    </row>
    <row r="113" spans="6:6" x14ac:dyDescent="0.15">
      <c r="F113"/>
    </row>
    <row r="114" spans="6:6" x14ac:dyDescent="0.15">
      <c r="F114"/>
    </row>
    <row r="115" spans="6:6" x14ac:dyDescent="0.15">
      <c r="F115"/>
    </row>
    <row r="116" spans="6:6" x14ac:dyDescent="0.15">
      <c r="F116"/>
    </row>
    <row r="117" spans="6:6" x14ac:dyDescent="0.15">
      <c r="F117"/>
    </row>
    <row r="118" spans="6:6" x14ac:dyDescent="0.15">
      <c r="F118"/>
    </row>
    <row r="119" spans="6:6" x14ac:dyDescent="0.15">
      <c r="F119"/>
    </row>
    <row r="120" spans="6:6" x14ac:dyDescent="0.15">
      <c r="F120"/>
    </row>
    <row r="121" spans="6:6" x14ac:dyDescent="0.15">
      <c r="F121"/>
    </row>
    <row r="122" spans="6:6" x14ac:dyDescent="0.15">
      <c r="F122"/>
    </row>
    <row r="123" spans="6:6" x14ac:dyDescent="0.15">
      <c r="F123"/>
    </row>
    <row r="124" spans="6:6" x14ac:dyDescent="0.15">
      <c r="F124"/>
    </row>
    <row r="125" spans="6:6" x14ac:dyDescent="0.15">
      <c r="F125"/>
    </row>
    <row r="126" spans="6:6" x14ac:dyDescent="0.15">
      <c r="F126"/>
    </row>
    <row r="127" spans="6:6" x14ac:dyDescent="0.15">
      <c r="F127"/>
    </row>
    <row r="128" spans="6:6" x14ac:dyDescent="0.15">
      <c r="F128"/>
    </row>
    <row r="129" spans="6:6" x14ac:dyDescent="0.15">
      <c r="F129"/>
    </row>
    <row r="130" spans="6:6" x14ac:dyDescent="0.15">
      <c r="F130"/>
    </row>
    <row r="131" spans="6:6" x14ac:dyDescent="0.15">
      <c r="F131"/>
    </row>
    <row r="132" spans="6:6" x14ac:dyDescent="0.15">
      <c r="F132"/>
    </row>
    <row r="133" spans="6:6" x14ac:dyDescent="0.15">
      <c r="F133"/>
    </row>
    <row r="134" spans="6:6" x14ac:dyDescent="0.15">
      <c r="F134"/>
    </row>
    <row r="135" spans="6:6" x14ac:dyDescent="0.15">
      <c r="F135"/>
    </row>
    <row r="136" spans="6:6" x14ac:dyDescent="0.15">
      <c r="F136"/>
    </row>
    <row r="137" spans="6:6" x14ac:dyDescent="0.15">
      <c r="F137"/>
    </row>
    <row r="138" spans="6:6" x14ac:dyDescent="0.15">
      <c r="F138"/>
    </row>
    <row r="139" spans="6:6" x14ac:dyDescent="0.15">
      <c r="F139"/>
    </row>
    <row r="140" spans="6:6" x14ac:dyDescent="0.15">
      <c r="F140"/>
    </row>
    <row r="141" spans="6:6" x14ac:dyDescent="0.15">
      <c r="F141"/>
    </row>
    <row r="142" spans="6:6" x14ac:dyDescent="0.15">
      <c r="F142"/>
    </row>
    <row r="143" spans="6:6" x14ac:dyDescent="0.15">
      <c r="F143"/>
    </row>
    <row r="144" spans="6:6" x14ac:dyDescent="0.15">
      <c r="F144"/>
    </row>
    <row r="145" spans="6:6" x14ac:dyDescent="0.15">
      <c r="F145"/>
    </row>
    <row r="146" spans="6:6" x14ac:dyDescent="0.15">
      <c r="F146"/>
    </row>
    <row r="147" spans="6:6" x14ac:dyDescent="0.15">
      <c r="F147"/>
    </row>
    <row r="148" spans="6:6" x14ac:dyDescent="0.15">
      <c r="F148"/>
    </row>
    <row r="149" spans="6:6" x14ac:dyDescent="0.15">
      <c r="F149"/>
    </row>
    <row r="150" spans="6:6" x14ac:dyDescent="0.15">
      <c r="F150"/>
    </row>
    <row r="151" spans="6:6" x14ac:dyDescent="0.15">
      <c r="F151"/>
    </row>
    <row r="152" spans="6:6" x14ac:dyDescent="0.15">
      <c r="F152"/>
    </row>
    <row r="153" spans="6:6" x14ac:dyDescent="0.15">
      <c r="F153"/>
    </row>
    <row r="154" spans="6:6" x14ac:dyDescent="0.15">
      <c r="F154"/>
    </row>
    <row r="155" spans="6:6" x14ac:dyDescent="0.15">
      <c r="F155"/>
    </row>
    <row r="156" spans="6:6" x14ac:dyDescent="0.15">
      <c r="F156"/>
    </row>
    <row r="157" spans="6:6" x14ac:dyDescent="0.15">
      <c r="F157"/>
    </row>
    <row r="158" spans="6:6" x14ac:dyDescent="0.15">
      <c r="F158"/>
    </row>
    <row r="159" spans="6:6" x14ac:dyDescent="0.15">
      <c r="F159"/>
    </row>
    <row r="160" spans="6:6" x14ac:dyDescent="0.15">
      <c r="F160"/>
    </row>
    <row r="161" spans="6:6" x14ac:dyDescent="0.15">
      <c r="F161"/>
    </row>
    <row r="162" spans="6:6" x14ac:dyDescent="0.15">
      <c r="F162"/>
    </row>
    <row r="163" spans="6:6" x14ac:dyDescent="0.15">
      <c r="F163"/>
    </row>
    <row r="164" spans="6:6" x14ac:dyDescent="0.15">
      <c r="F164"/>
    </row>
    <row r="165" spans="6:6" x14ac:dyDescent="0.15">
      <c r="F165"/>
    </row>
    <row r="166" spans="6:6" x14ac:dyDescent="0.15">
      <c r="F166"/>
    </row>
    <row r="167" spans="6:6" x14ac:dyDescent="0.15">
      <c r="F167"/>
    </row>
    <row r="168" spans="6:6" x14ac:dyDescent="0.15">
      <c r="F168"/>
    </row>
    <row r="169" spans="6:6" x14ac:dyDescent="0.15">
      <c r="F169"/>
    </row>
    <row r="170" spans="6:6" x14ac:dyDescent="0.15">
      <c r="F170"/>
    </row>
    <row r="171" spans="6:6" x14ac:dyDescent="0.15">
      <c r="F171"/>
    </row>
    <row r="172" spans="6:6" x14ac:dyDescent="0.15">
      <c r="F172"/>
    </row>
    <row r="173" spans="6:6" x14ac:dyDescent="0.15">
      <c r="F173"/>
    </row>
    <row r="174" spans="6:6" x14ac:dyDescent="0.15">
      <c r="F174"/>
    </row>
    <row r="175" spans="6:6" x14ac:dyDescent="0.15">
      <c r="F175"/>
    </row>
    <row r="176" spans="6:6" x14ac:dyDescent="0.15">
      <c r="F176"/>
    </row>
    <row r="177" spans="6:6" x14ac:dyDescent="0.15">
      <c r="F177"/>
    </row>
    <row r="178" spans="6:6" x14ac:dyDescent="0.15">
      <c r="F178"/>
    </row>
    <row r="179" spans="6:6" x14ac:dyDescent="0.15">
      <c r="F179"/>
    </row>
    <row r="180" spans="6:6" x14ac:dyDescent="0.15">
      <c r="F180"/>
    </row>
    <row r="181" spans="6:6" x14ac:dyDescent="0.15">
      <c r="F181"/>
    </row>
    <row r="182" spans="6:6" x14ac:dyDescent="0.15">
      <c r="F182"/>
    </row>
    <row r="183" spans="6:6" x14ac:dyDescent="0.15">
      <c r="F183"/>
    </row>
    <row r="184" spans="6:6" x14ac:dyDescent="0.15">
      <c r="F184"/>
    </row>
    <row r="185" spans="6:6" x14ac:dyDescent="0.15">
      <c r="F185"/>
    </row>
    <row r="186" spans="6:6" x14ac:dyDescent="0.15">
      <c r="F186"/>
    </row>
    <row r="187" spans="6:6" x14ac:dyDescent="0.15">
      <c r="F187"/>
    </row>
    <row r="188" spans="6:6" x14ac:dyDescent="0.15">
      <c r="F188"/>
    </row>
    <row r="189" spans="6:6" x14ac:dyDescent="0.15">
      <c r="F189"/>
    </row>
    <row r="190" spans="6:6" x14ac:dyDescent="0.15">
      <c r="F190"/>
    </row>
    <row r="191" spans="6:6" x14ac:dyDescent="0.15">
      <c r="F191"/>
    </row>
    <row r="192" spans="6:6" x14ac:dyDescent="0.15">
      <c r="F192"/>
    </row>
    <row r="193" spans="6:6" x14ac:dyDescent="0.15">
      <c r="F193"/>
    </row>
    <row r="194" spans="6:6" x14ac:dyDescent="0.15">
      <c r="F194"/>
    </row>
    <row r="195" spans="6:6" x14ac:dyDescent="0.15">
      <c r="F195"/>
    </row>
    <row r="196" spans="6:6" x14ac:dyDescent="0.15">
      <c r="F196"/>
    </row>
    <row r="197" spans="6:6" x14ac:dyDescent="0.15">
      <c r="F197"/>
    </row>
    <row r="198" spans="6:6" x14ac:dyDescent="0.15">
      <c r="F198"/>
    </row>
    <row r="199" spans="6:6" x14ac:dyDescent="0.15">
      <c r="F199"/>
    </row>
    <row r="200" spans="6:6" x14ac:dyDescent="0.15">
      <c r="F200"/>
    </row>
    <row r="201" spans="6:6" x14ac:dyDescent="0.15">
      <c r="F201"/>
    </row>
    <row r="202" spans="6:6" x14ac:dyDescent="0.15">
      <c r="F202"/>
    </row>
    <row r="203" spans="6:6" x14ac:dyDescent="0.15">
      <c r="F203"/>
    </row>
    <row r="204" spans="6:6" x14ac:dyDescent="0.15">
      <c r="F204"/>
    </row>
    <row r="205" spans="6:6" x14ac:dyDescent="0.15">
      <c r="F205"/>
    </row>
    <row r="206" spans="6:6" x14ac:dyDescent="0.15">
      <c r="F206"/>
    </row>
    <row r="207" spans="6:6" x14ac:dyDescent="0.15">
      <c r="F207"/>
    </row>
    <row r="208" spans="6:6" x14ac:dyDescent="0.15">
      <c r="F208"/>
    </row>
    <row r="209" spans="6:6" x14ac:dyDescent="0.15">
      <c r="F209"/>
    </row>
    <row r="210" spans="6:6" x14ac:dyDescent="0.15">
      <c r="F210"/>
    </row>
    <row r="211" spans="6:6" x14ac:dyDescent="0.15">
      <c r="F211"/>
    </row>
    <row r="212" spans="6:6" x14ac:dyDescent="0.15">
      <c r="F212"/>
    </row>
    <row r="213" spans="6:6" x14ac:dyDescent="0.15">
      <c r="F213"/>
    </row>
    <row r="214" spans="6:6" x14ac:dyDescent="0.15">
      <c r="F214"/>
    </row>
    <row r="215" spans="6:6" x14ac:dyDescent="0.15">
      <c r="F215"/>
    </row>
    <row r="216" spans="6:6" x14ac:dyDescent="0.15">
      <c r="F216"/>
    </row>
    <row r="217" spans="6:6" x14ac:dyDescent="0.15">
      <c r="F217"/>
    </row>
    <row r="218" spans="6:6" x14ac:dyDescent="0.15">
      <c r="F218"/>
    </row>
    <row r="219" spans="6:6" x14ac:dyDescent="0.15">
      <c r="F219"/>
    </row>
    <row r="220" spans="6:6" x14ac:dyDescent="0.15">
      <c r="F220"/>
    </row>
    <row r="221" spans="6:6" x14ac:dyDescent="0.15">
      <c r="F221"/>
    </row>
    <row r="222" spans="6:6" x14ac:dyDescent="0.15">
      <c r="F222"/>
    </row>
    <row r="223" spans="6:6" x14ac:dyDescent="0.15">
      <c r="F223"/>
    </row>
    <row r="224" spans="6:6" x14ac:dyDescent="0.15">
      <c r="F224"/>
    </row>
    <row r="225" spans="6:6" x14ac:dyDescent="0.15">
      <c r="F225"/>
    </row>
    <row r="226" spans="6:6" x14ac:dyDescent="0.15">
      <c r="F226"/>
    </row>
    <row r="227" spans="6:6" x14ac:dyDescent="0.15">
      <c r="F227"/>
    </row>
    <row r="228" spans="6:6" x14ac:dyDescent="0.15">
      <c r="F228"/>
    </row>
    <row r="229" spans="6:6" x14ac:dyDescent="0.15">
      <c r="F229"/>
    </row>
    <row r="230" spans="6:6" x14ac:dyDescent="0.15">
      <c r="F230"/>
    </row>
    <row r="231" spans="6:6" x14ac:dyDescent="0.15">
      <c r="F231"/>
    </row>
    <row r="232" spans="6:6" x14ac:dyDescent="0.15">
      <c r="F232"/>
    </row>
    <row r="233" spans="6:6" x14ac:dyDescent="0.15">
      <c r="F233"/>
    </row>
    <row r="234" spans="6:6" x14ac:dyDescent="0.15">
      <c r="F234"/>
    </row>
    <row r="235" spans="6:6" x14ac:dyDescent="0.15">
      <c r="F235"/>
    </row>
    <row r="236" spans="6:6" x14ac:dyDescent="0.15">
      <c r="F236"/>
    </row>
    <row r="237" spans="6:6" x14ac:dyDescent="0.15">
      <c r="F237"/>
    </row>
    <row r="238" spans="6:6" x14ac:dyDescent="0.15">
      <c r="F238"/>
    </row>
    <row r="239" spans="6:6" x14ac:dyDescent="0.15">
      <c r="F239"/>
    </row>
    <row r="240" spans="6:6" x14ac:dyDescent="0.15">
      <c r="F240"/>
    </row>
    <row r="241" spans="6:6" x14ac:dyDescent="0.15">
      <c r="F241"/>
    </row>
    <row r="242" spans="6:6" x14ac:dyDescent="0.15">
      <c r="F242"/>
    </row>
    <row r="243" spans="6:6" x14ac:dyDescent="0.15">
      <c r="F243"/>
    </row>
    <row r="244" spans="6:6" x14ac:dyDescent="0.15">
      <c r="F244"/>
    </row>
    <row r="245" spans="6:6" x14ac:dyDescent="0.15">
      <c r="F245"/>
    </row>
    <row r="246" spans="6:6" x14ac:dyDescent="0.15">
      <c r="F246"/>
    </row>
    <row r="247" spans="6:6" x14ac:dyDescent="0.15">
      <c r="F247"/>
    </row>
    <row r="248" spans="6:6" x14ac:dyDescent="0.15">
      <c r="F248"/>
    </row>
    <row r="249" spans="6:6" x14ac:dyDescent="0.15">
      <c r="F249"/>
    </row>
    <row r="250" spans="6:6" x14ac:dyDescent="0.15">
      <c r="F250"/>
    </row>
    <row r="251" spans="6:6" x14ac:dyDescent="0.15">
      <c r="F251"/>
    </row>
    <row r="252" spans="6:6" x14ac:dyDescent="0.15">
      <c r="F252"/>
    </row>
    <row r="253" spans="6:6" x14ac:dyDescent="0.15">
      <c r="F253"/>
    </row>
    <row r="254" spans="6:6" x14ac:dyDescent="0.15">
      <c r="F254"/>
    </row>
    <row r="255" spans="6:6" x14ac:dyDescent="0.15">
      <c r="F255"/>
    </row>
    <row r="256" spans="6:6" x14ac:dyDescent="0.15">
      <c r="F256"/>
    </row>
    <row r="257" spans="6:6" x14ac:dyDescent="0.15">
      <c r="F257"/>
    </row>
    <row r="258" spans="6:6" x14ac:dyDescent="0.15">
      <c r="F258"/>
    </row>
    <row r="259" spans="6:6" x14ac:dyDescent="0.15">
      <c r="F259"/>
    </row>
    <row r="260" spans="6:6" x14ac:dyDescent="0.15">
      <c r="F260"/>
    </row>
    <row r="261" spans="6:6" x14ac:dyDescent="0.15">
      <c r="F261"/>
    </row>
    <row r="262" spans="6:6" x14ac:dyDescent="0.15">
      <c r="F262"/>
    </row>
    <row r="263" spans="6:6" x14ac:dyDescent="0.15">
      <c r="F263"/>
    </row>
    <row r="264" spans="6:6" x14ac:dyDescent="0.15">
      <c r="F264"/>
    </row>
    <row r="265" spans="6:6" x14ac:dyDescent="0.15">
      <c r="F265"/>
    </row>
    <row r="266" spans="6:6" x14ac:dyDescent="0.15">
      <c r="F266"/>
    </row>
    <row r="267" spans="6:6" x14ac:dyDescent="0.15">
      <c r="F267"/>
    </row>
    <row r="268" spans="6:6" x14ac:dyDescent="0.15">
      <c r="F268"/>
    </row>
    <row r="269" spans="6:6" x14ac:dyDescent="0.15">
      <c r="F269"/>
    </row>
    <row r="270" spans="6:6" x14ac:dyDescent="0.15">
      <c r="F270"/>
    </row>
    <row r="271" spans="6:6" x14ac:dyDescent="0.15">
      <c r="F271"/>
    </row>
    <row r="272" spans="6:6" x14ac:dyDescent="0.15">
      <c r="F272"/>
    </row>
    <row r="273" spans="6:6" x14ac:dyDescent="0.15">
      <c r="F273"/>
    </row>
    <row r="274" spans="6:6" x14ac:dyDescent="0.15">
      <c r="F274"/>
    </row>
    <row r="275" spans="6:6" x14ac:dyDescent="0.15">
      <c r="F275"/>
    </row>
    <row r="276" spans="6:6" x14ac:dyDescent="0.15">
      <c r="F276"/>
    </row>
    <row r="277" spans="6:6" x14ac:dyDescent="0.15">
      <c r="F277"/>
    </row>
    <row r="278" spans="6:6" x14ac:dyDescent="0.15">
      <c r="F278"/>
    </row>
    <row r="279" spans="6:6" x14ac:dyDescent="0.15">
      <c r="F279"/>
    </row>
    <row r="280" spans="6:6" x14ac:dyDescent="0.15">
      <c r="F280"/>
    </row>
    <row r="281" spans="6:6" x14ac:dyDescent="0.15">
      <c r="F281"/>
    </row>
    <row r="282" spans="6:6" x14ac:dyDescent="0.15">
      <c r="F282"/>
    </row>
    <row r="283" spans="6:6" x14ac:dyDescent="0.15">
      <c r="F283"/>
    </row>
    <row r="284" spans="6:6" x14ac:dyDescent="0.15">
      <c r="F284"/>
    </row>
    <row r="285" spans="6:6" x14ac:dyDescent="0.15">
      <c r="F285"/>
    </row>
    <row r="286" spans="6:6" x14ac:dyDescent="0.15">
      <c r="F286"/>
    </row>
    <row r="287" spans="6:6" x14ac:dyDescent="0.15">
      <c r="F287"/>
    </row>
    <row r="288" spans="6:6" x14ac:dyDescent="0.15">
      <c r="F288"/>
    </row>
    <row r="289" spans="6:6" x14ac:dyDescent="0.15">
      <c r="F289"/>
    </row>
    <row r="290" spans="6:6" x14ac:dyDescent="0.15">
      <c r="F290"/>
    </row>
    <row r="291" spans="6:6" x14ac:dyDescent="0.15">
      <c r="F291"/>
    </row>
    <row r="292" spans="6:6" x14ac:dyDescent="0.15">
      <c r="F292"/>
    </row>
    <row r="293" spans="6:6" x14ac:dyDescent="0.15">
      <c r="F293"/>
    </row>
    <row r="294" spans="6:6" x14ac:dyDescent="0.15">
      <c r="F294"/>
    </row>
    <row r="295" spans="6:6" x14ac:dyDescent="0.15">
      <c r="F295"/>
    </row>
    <row r="296" spans="6:6" x14ac:dyDescent="0.15">
      <c r="F296"/>
    </row>
    <row r="297" spans="6:6" x14ac:dyDescent="0.15">
      <c r="F297"/>
    </row>
    <row r="298" spans="6:6" x14ac:dyDescent="0.15">
      <c r="F298"/>
    </row>
    <row r="299" spans="6:6" x14ac:dyDescent="0.15">
      <c r="F299"/>
    </row>
    <row r="300" spans="6:6" x14ac:dyDescent="0.15">
      <c r="F300"/>
    </row>
    <row r="301" spans="6:6" x14ac:dyDescent="0.15">
      <c r="F301"/>
    </row>
    <row r="302" spans="6:6" x14ac:dyDescent="0.15">
      <c r="F302"/>
    </row>
    <row r="303" spans="6:6" x14ac:dyDescent="0.15">
      <c r="F303"/>
    </row>
    <row r="304" spans="6:6" x14ac:dyDescent="0.15">
      <c r="F304"/>
    </row>
    <row r="305" spans="6:6" x14ac:dyDescent="0.15">
      <c r="F305"/>
    </row>
    <row r="306" spans="6:6" x14ac:dyDescent="0.15">
      <c r="F306"/>
    </row>
    <row r="307" spans="6:6" x14ac:dyDescent="0.15">
      <c r="F307"/>
    </row>
    <row r="308" spans="6:6" x14ac:dyDescent="0.15">
      <c r="F308"/>
    </row>
    <row r="309" spans="6:6" x14ac:dyDescent="0.15">
      <c r="F309"/>
    </row>
    <row r="310" spans="6:6" x14ac:dyDescent="0.15">
      <c r="F310"/>
    </row>
    <row r="311" spans="6:6" x14ac:dyDescent="0.15">
      <c r="F311"/>
    </row>
    <row r="312" spans="6:6" x14ac:dyDescent="0.15">
      <c r="F312"/>
    </row>
    <row r="313" spans="6:6" x14ac:dyDescent="0.15">
      <c r="F313"/>
    </row>
    <row r="314" spans="6:6" x14ac:dyDescent="0.15">
      <c r="F314"/>
    </row>
    <row r="315" spans="6:6" x14ac:dyDescent="0.15">
      <c r="F315"/>
    </row>
    <row r="316" spans="6:6" x14ac:dyDescent="0.15">
      <c r="F316"/>
    </row>
    <row r="317" spans="6:6" x14ac:dyDescent="0.15">
      <c r="F317"/>
    </row>
    <row r="318" spans="6:6" x14ac:dyDescent="0.15">
      <c r="F318"/>
    </row>
    <row r="319" spans="6:6" x14ac:dyDescent="0.15">
      <c r="F319"/>
    </row>
    <row r="320" spans="6:6" x14ac:dyDescent="0.15">
      <c r="F320"/>
    </row>
    <row r="321" spans="6:6" x14ac:dyDescent="0.15">
      <c r="F321"/>
    </row>
    <row r="322" spans="6:6" x14ac:dyDescent="0.15">
      <c r="F322"/>
    </row>
    <row r="323" spans="6:6" x14ac:dyDescent="0.15">
      <c r="F323"/>
    </row>
    <row r="324" spans="6:6" x14ac:dyDescent="0.15">
      <c r="F324"/>
    </row>
    <row r="325" spans="6:6" x14ac:dyDescent="0.15">
      <c r="F325"/>
    </row>
    <row r="326" spans="6:6" x14ac:dyDescent="0.15">
      <c r="F326"/>
    </row>
    <row r="327" spans="6:6" x14ac:dyDescent="0.15">
      <c r="F327"/>
    </row>
    <row r="328" spans="6:6" x14ac:dyDescent="0.15">
      <c r="F328"/>
    </row>
    <row r="329" spans="6:6" x14ac:dyDescent="0.15">
      <c r="F329"/>
    </row>
    <row r="330" spans="6:6" x14ac:dyDescent="0.15">
      <c r="F330"/>
    </row>
    <row r="331" spans="6:6" x14ac:dyDescent="0.15">
      <c r="F331"/>
    </row>
    <row r="332" spans="6:6" x14ac:dyDescent="0.15">
      <c r="F332"/>
    </row>
    <row r="333" spans="6:6" x14ac:dyDescent="0.15">
      <c r="F333"/>
    </row>
    <row r="334" spans="6:6" x14ac:dyDescent="0.15">
      <c r="F334"/>
    </row>
    <row r="335" spans="6:6" x14ac:dyDescent="0.15">
      <c r="F335"/>
    </row>
    <row r="336" spans="6:6" x14ac:dyDescent="0.15">
      <c r="F336"/>
    </row>
    <row r="337" spans="6:6" x14ac:dyDescent="0.15">
      <c r="F337"/>
    </row>
    <row r="338" spans="6:6" x14ac:dyDescent="0.15">
      <c r="F338"/>
    </row>
    <row r="339" spans="6:6" x14ac:dyDescent="0.15">
      <c r="F339"/>
    </row>
    <row r="340" spans="6:6" x14ac:dyDescent="0.15">
      <c r="F340"/>
    </row>
    <row r="341" spans="6:6" x14ac:dyDescent="0.15">
      <c r="F341"/>
    </row>
    <row r="342" spans="6:6" x14ac:dyDescent="0.15">
      <c r="F342"/>
    </row>
    <row r="343" spans="6:6" x14ac:dyDescent="0.15">
      <c r="F343"/>
    </row>
    <row r="344" spans="6:6" x14ac:dyDescent="0.15">
      <c r="F344"/>
    </row>
    <row r="345" spans="6:6" x14ac:dyDescent="0.15">
      <c r="F345"/>
    </row>
    <row r="346" spans="6:6" x14ac:dyDescent="0.15">
      <c r="F346"/>
    </row>
    <row r="347" spans="6:6" x14ac:dyDescent="0.15">
      <c r="F347"/>
    </row>
    <row r="348" spans="6:6" x14ac:dyDescent="0.15">
      <c r="F348"/>
    </row>
    <row r="349" spans="6:6" x14ac:dyDescent="0.15">
      <c r="F349"/>
    </row>
    <row r="350" spans="6:6" x14ac:dyDescent="0.15">
      <c r="F350"/>
    </row>
    <row r="351" spans="6:6" x14ac:dyDescent="0.15">
      <c r="F351"/>
    </row>
    <row r="352" spans="6:6" x14ac:dyDescent="0.15">
      <c r="F352"/>
    </row>
    <row r="353" spans="6:6" x14ac:dyDescent="0.15">
      <c r="F353"/>
    </row>
    <row r="354" spans="6:6" x14ac:dyDescent="0.15">
      <c r="F354"/>
    </row>
    <row r="355" spans="6:6" x14ac:dyDescent="0.15">
      <c r="F355"/>
    </row>
    <row r="356" spans="6:6" x14ac:dyDescent="0.15">
      <c r="F356"/>
    </row>
    <row r="357" spans="6:6" x14ac:dyDescent="0.15">
      <c r="F357"/>
    </row>
    <row r="358" spans="6:6" x14ac:dyDescent="0.15">
      <c r="F358"/>
    </row>
    <row r="359" spans="6:6" x14ac:dyDescent="0.15">
      <c r="F359"/>
    </row>
    <row r="360" spans="6:6" x14ac:dyDescent="0.15">
      <c r="F360"/>
    </row>
    <row r="361" spans="6:6" x14ac:dyDescent="0.15">
      <c r="F361"/>
    </row>
    <row r="362" spans="6:6" x14ac:dyDescent="0.15">
      <c r="F362"/>
    </row>
    <row r="363" spans="6:6" x14ac:dyDescent="0.15">
      <c r="F363"/>
    </row>
    <row r="515" spans="9:9" x14ac:dyDescent="0.15">
      <c r="I515" s="7">
        <f>H513+H507</f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fitToHeight="4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4"/>
  <sheetViews>
    <sheetView zoomScale="109" zoomScaleNormal="109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0" sqref="E10"/>
    </sheetView>
  </sheetViews>
  <sheetFormatPr baseColWidth="10" defaultColWidth="11.5" defaultRowHeight="13" x14ac:dyDescent="0.15"/>
  <cols>
    <col min="4" max="4" width="7.1640625" customWidth="1"/>
    <col min="5" max="5" width="20.6640625" customWidth="1"/>
    <col min="6" max="6" width="12.83203125" customWidth="1"/>
    <col min="7" max="7" width="8.1640625" bestFit="1" customWidth="1"/>
    <col min="8" max="8" width="8" bestFit="1" customWidth="1"/>
    <col min="9" max="10" width="11.83203125" bestFit="1" customWidth="1"/>
  </cols>
  <sheetData>
    <row r="1" spans="1:8" x14ac:dyDescent="0.15">
      <c r="A1" s="8" t="s">
        <v>910</v>
      </c>
    </row>
    <row r="3" spans="1:8" x14ac:dyDescent="0.15">
      <c r="A3" s="23" t="s">
        <v>1070</v>
      </c>
      <c r="B3" s="24"/>
      <c r="C3" s="24"/>
      <c r="D3" s="24"/>
      <c r="E3" s="24"/>
      <c r="F3" s="24"/>
      <c r="G3" s="24"/>
      <c r="H3" s="25"/>
    </row>
    <row r="4" spans="1:8" x14ac:dyDescent="0.15">
      <c r="A4" s="23" t="s">
        <v>0</v>
      </c>
      <c r="B4" s="23" t="s">
        <v>4</v>
      </c>
      <c r="C4" s="23" t="s">
        <v>1</v>
      </c>
      <c r="D4" s="23" t="s">
        <v>8</v>
      </c>
      <c r="E4" s="23" t="s">
        <v>5</v>
      </c>
      <c r="F4" s="23" t="s">
        <v>7</v>
      </c>
      <c r="G4" s="23" t="s">
        <v>6</v>
      </c>
      <c r="H4" s="25" t="s">
        <v>946</v>
      </c>
    </row>
    <row r="5" spans="1:8" x14ac:dyDescent="0.15">
      <c r="A5" s="26" t="s">
        <v>467</v>
      </c>
      <c r="B5" s="24"/>
      <c r="C5" s="24"/>
      <c r="D5" s="24"/>
      <c r="E5" s="24"/>
      <c r="F5" s="24"/>
      <c r="G5" s="24"/>
      <c r="H5" s="27">
        <v>3</v>
      </c>
    </row>
    <row r="6" spans="1:8" x14ac:dyDescent="0.15">
      <c r="A6" s="26" t="s">
        <v>42</v>
      </c>
      <c r="B6" s="24"/>
      <c r="C6" s="24"/>
      <c r="D6" s="24"/>
      <c r="E6" s="24"/>
      <c r="F6" s="24"/>
      <c r="G6" s="24"/>
      <c r="H6" s="27">
        <v>414</v>
      </c>
    </row>
    <row r="7" spans="1:8" x14ac:dyDescent="0.15">
      <c r="A7" s="26" t="s">
        <v>1256</v>
      </c>
      <c r="B7" s="24"/>
      <c r="C7" s="24"/>
      <c r="D7" s="24"/>
      <c r="E7" s="24"/>
      <c r="F7" s="24"/>
      <c r="G7" s="24"/>
      <c r="H7" s="27">
        <v>1</v>
      </c>
    </row>
    <row r="8" spans="1:8" x14ac:dyDescent="0.15">
      <c r="A8" s="26" t="s">
        <v>1460</v>
      </c>
      <c r="B8" s="24"/>
      <c r="C8" s="24"/>
      <c r="D8" s="24"/>
      <c r="E8" s="24"/>
      <c r="F8" s="24"/>
      <c r="G8" s="24"/>
      <c r="H8" s="27">
        <v>3</v>
      </c>
    </row>
    <row r="9" spans="1:8" x14ac:dyDescent="0.15">
      <c r="A9" s="26" t="s">
        <v>16</v>
      </c>
      <c r="B9" s="24"/>
      <c r="C9" s="24"/>
      <c r="D9" s="24"/>
      <c r="E9" s="24"/>
      <c r="F9" s="24"/>
      <c r="G9" s="24"/>
      <c r="H9" s="27">
        <v>28</v>
      </c>
    </row>
    <row r="10" spans="1:8" x14ac:dyDescent="0.15">
      <c r="A10" s="26" t="s">
        <v>34</v>
      </c>
      <c r="B10" s="24"/>
      <c r="C10" s="24"/>
      <c r="D10" s="24"/>
      <c r="E10" s="24"/>
      <c r="F10" s="24"/>
      <c r="G10" s="24"/>
      <c r="H10" s="27">
        <v>4</v>
      </c>
    </row>
    <row r="11" spans="1:8" x14ac:dyDescent="0.15">
      <c r="A11" s="26" t="s">
        <v>37</v>
      </c>
      <c r="B11" s="24"/>
      <c r="C11" s="24"/>
      <c r="D11" s="24"/>
      <c r="E11" s="24"/>
      <c r="F11" s="24"/>
      <c r="G11" s="24"/>
      <c r="H11" s="27">
        <v>68</v>
      </c>
    </row>
    <row r="12" spans="1:8" x14ac:dyDescent="0.15">
      <c r="A12" s="26" t="s">
        <v>30</v>
      </c>
      <c r="B12" s="24"/>
      <c r="C12" s="24"/>
      <c r="D12" s="24"/>
      <c r="E12" s="24"/>
      <c r="F12" s="24"/>
      <c r="G12" s="24"/>
      <c r="H12" s="27">
        <v>147</v>
      </c>
    </row>
    <row r="13" spans="1:8" x14ac:dyDescent="0.15">
      <c r="A13" s="26" t="s">
        <v>66</v>
      </c>
      <c r="B13" s="24"/>
      <c r="C13" s="24"/>
      <c r="D13" s="24"/>
      <c r="E13" s="24"/>
      <c r="F13" s="24"/>
      <c r="G13" s="24"/>
      <c r="H13" s="27">
        <v>5</v>
      </c>
    </row>
    <row r="14" spans="1:8" x14ac:dyDescent="0.15">
      <c r="A14" s="31" t="s">
        <v>914</v>
      </c>
      <c r="B14" s="32"/>
      <c r="C14" s="32"/>
      <c r="D14" s="32"/>
      <c r="E14" s="32"/>
      <c r="F14" s="32"/>
      <c r="G14" s="32"/>
      <c r="H14" s="33">
        <v>673</v>
      </c>
    </row>
  </sheetData>
  <sheetProtection selectLockedCells="1" selectUnlockedCells="1"/>
  <autoFilter ref="A1" xr:uid="{E161F6D8-C2A6-B14E-8665-C82CBDDF2473}"/>
  <pageMargins left="0.78749999999999998" right="0.78749999999999998" top="1.0249999999999999" bottom="1.0249999999999999" header="0.78749999999999998" footer="0.78749999999999998"/>
  <pageSetup paperSize="9" firstPageNumber="0" fitToHeight="2" orientation="portrait" horizontalDpi="300" verticalDpi="300"/>
  <headerFooter>
    <oddHeader>&amp;C&amp;A</oddHeader>
    <oddFooter>&amp;CSeite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4:G122"/>
  <sheetViews>
    <sheetView zoomScale="109" zoomScaleNormal="109" workbookViewId="0">
      <pane xSplit="2" ySplit="6" topLeftCell="C79" activePane="bottomRight" state="frozen"/>
      <selection pane="topRight" activeCell="C1" sqref="C1"/>
      <selection pane="bottomLeft" activeCell="A374" sqref="A374"/>
      <selection pane="bottomRight" activeCell="B89" sqref="B89"/>
    </sheetView>
  </sheetViews>
  <sheetFormatPr baseColWidth="10" defaultColWidth="11.5" defaultRowHeight="13" x14ac:dyDescent="0.15"/>
  <cols>
    <col min="1" max="1" width="17.6640625" customWidth="1"/>
    <col min="2" max="2" width="21.1640625" customWidth="1"/>
    <col min="3" max="3" width="10" customWidth="1"/>
    <col min="4" max="4" width="24.5" customWidth="1"/>
    <col min="5" max="5" width="25" customWidth="1"/>
    <col min="6" max="6" width="9.6640625" bestFit="1" customWidth="1"/>
    <col min="7" max="8" width="12.1640625" bestFit="1" customWidth="1"/>
    <col min="9" max="9" width="11" bestFit="1" customWidth="1"/>
  </cols>
  <sheetData>
    <row r="4" spans="1:7" x14ac:dyDescent="0.15">
      <c r="A4" s="8" t="s">
        <v>910</v>
      </c>
    </row>
    <row r="6" spans="1:7" x14ac:dyDescent="0.15">
      <c r="A6" s="23" t="s">
        <v>0</v>
      </c>
      <c r="B6" s="23" t="s">
        <v>7</v>
      </c>
      <c r="C6" s="23" t="s">
        <v>1</v>
      </c>
      <c r="D6" s="23" t="s">
        <v>5</v>
      </c>
      <c r="E6" s="23" t="s">
        <v>6</v>
      </c>
      <c r="F6" s="23" t="s">
        <v>911</v>
      </c>
      <c r="G6" s="25" t="s">
        <v>946</v>
      </c>
    </row>
    <row r="7" spans="1:7" x14ac:dyDescent="0.15">
      <c r="A7" s="26" t="s">
        <v>16</v>
      </c>
      <c r="B7" s="24"/>
      <c r="C7" s="24"/>
      <c r="D7" s="24"/>
      <c r="E7" s="24"/>
      <c r="F7" s="26" t="s">
        <v>952</v>
      </c>
      <c r="G7" s="27">
        <v>28</v>
      </c>
    </row>
    <row r="8" spans="1:7" x14ac:dyDescent="0.15">
      <c r="A8" s="28"/>
      <c r="B8" s="14"/>
      <c r="C8" s="14"/>
      <c r="D8" s="14"/>
      <c r="E8" s="14"/>
      <c r="F8" s="29" t="s">
        <v>954</v>
      </c>
      <c r="G8" s="30">
        <v>1702.2</v>
      </c>
    </row>
    <row r="9" spans="1:7" x14ac:dyDescent="0.15">
      <c r="A9" s="26" t="s">
        <v>30</v>
      </c>
      <c r="B9" s="24"/>
      <c r="C9" s="24"/>
      <c r="D9" s="24"/>
      <c r="E9" s="24"/>
      <c r="F9" s="26" t="s">
        <v>952</v>
      </c>
      <c r="G9" s="27">
        <v>147</v>
      </c>
    </row>
    <row r="10" spans="1:7" x14ac:dyDescent="0.15">
      <c r="A10" s="28"/>
      <c r="B10" s="14"/>
      <c r="C10" s="14"/>
      <c r="D10" s="14"/>
      <c r="E10" s="14"/>
      <c r="F10" s="29" t="s">
        <v>954</v>
      </c>
      <c r="G10" s="30">
        <v>3768.9473383253912</v>
      </c>
    </row>
    <row r="11" spans="1:7" x14ac:dyDescent="0.15">
      <c r="A11" s="26" t="s">
        <v>34</v>
      </c>
      <c r="B11" s="24"/>
      <c r="C11" s="24"/>
      <c r="D11" s="24"/>
      <c r="E11" s="24"/>
      <c r="F11" s="26" t="s">
        <v>952</v>
      </c>
      <c r="G11" s="27">
        <v>4</v>
      </c>
    </row>
    <row r="12" spans="1:7" x14ac:dyDescent="0.15">
      <c r="A12" s="28"/>
      <c r="B12" s="14"/>
      <c r="C12" s="14"/>
      <c r="D12" s="14"/>
      <c r="E12" s="14"/>
      <c r="F12" s="29" t="s">
        <v>954</v>
      </c>
      <c r="G12" s="30">
        <v>85.11</v>
      </c>
    </row>
    <row r="13" spans="1:7" x14ac:dyDescent="0.15">
      <c r="A13" s="26" t="s">
        <v>37</v>
      </c>
      <c r="B13" s="24"/>
      <c r="C13" s="24"/>
      <c r="D13" s="24"/>
      <c r="E13" s="24"/>
      <c r="F13" s="26" t="s">
        <v>952</v>
      </c>
      <c r="G13" s="27">
        <v>68</v>
      </c>
    </row>
    <row r="14" spans="1:7" x14ac:dyDescent="0.15">
      <c r="A14" s="28"/>
      <c r="B14" s="14"/>
      <c r="C14" s="14"/>
      <c r="D14" s="14"/>
      <c r="E14" s="14"/>
      <c r="F14" s="29" t="s">
        <v>954</v>
      </c>
      <c r="G14" s="30">
        <v>1496.8480000000002</v>
      </c>
    </row>
    <row r="15" spans="1:7" x14ac:dyDescent="0.15">
      <c r="A15" s="26" t="s">
        <v>42</v>
      </c>
      <c r="B15" s="26" t="s">
        <v>373</v>
      </c>
      <c r="C15" s="24"/>
      <c r="D15" s="24"/>
      <c r="E15" s="24"/>
      <c r="F15" s="26" t="s">
        <v>952</v>
      </c>
      <c r="G15" s="27">
        <v>2</v>
      </c>
    </row>
    <row r="16" spans="1:7" x14ac:dyDescent="0.15">
      <c r="A16" s="28"/>
      <c r="B16" s="28"/>
      <c r="C16" s="14"/>
      <c r="D16" s="14"/>
      <c r="E16" s="14"/>
      <c r="F16" s="29" t="s">
        <v>954</v>
      </c>
      <c r="G16" s="30">
        <v>37.799999999999997</v>
      </c>
    </row>
    <row r="17" spans="1:7" x14ac:dyDescent="0.15">
      <c r="A17" s="28"/>
      <c r="B17" s="26" t="s">
        <v>950</v>
      </c>
      <c r="C17" s="24"/>
      <c r="D17" s="24"/>
      <c r="E17" s="24"/>
      <c r="F17" s="26" t="s">
        <v>952</v>
      </c>
      <c r="G17" s="27">
        <v>5</v>
      </c>
    </row>
    <row r="18" spans="1:7" x14ac:dyDescent="0.15">
      <c r="A18" s="28"/>
      <c r="B18" s="28"/>
      <c r="C18" s="14"/>
      <c r="D18" s="14"/>
      <c r="E18" s="14"/>
      <c r="F18" s="29" t="s">
        <v>954</v>
      </c>
      <c r="G18" s="30">
        <v>67.960000000000008</v>
      </c>
    </row>
    <row r="19" spans="1:7" x14ac:dyDescent="0.15">
      <c r="A19" s="28"/>
      <c r="B19" s="26" t="s">
        <v>1144</v>
      </c>
      <c r="C19" s="26">
        <v>2016</v>
      </c>
      <c r="D19" s="26" t="s">
        <v>1337</v>
      </c>
      <c r="E19" s="26" t="s">
        <v>1338</v>
      </c>
      <c r="F19" s="26" t="s">
        <v>952</v>
      </c>
      <c r="G19" s="27">
        <v>1</v>
      </c>
    </row>
    <row r="20" spans="1:7" x14ac:dyDescent="0.15">
      <c r="A20" s="28"/>
      <c r="B20" s="28"/>
      <c r="C20" s="28"/>
      <c r="D20" s="28"/>
      <c r="E20" s="28"/>
      <c r="F20" s="29" t="s">
        <v>954</v>
      </c>
      <c r="G20" s="30">
        <v>0</v>
      </c>
    </row>
    <row r="21" spans="1:7" x14ac:dyDescent="0.15">
      <c r="A21" s="28"/>
      <c r="B21" s="28"/>
      <c r="C21" s="26" t="s">
        <v>915</v>
      </c>
      <c r="D21" s="26" t="s">
        <v>1143</v>
      </c>
      <c r="E21" s="26" t="s">
        <v>1144</v>
      </c>
      <c r="F21" s="26" t="s">
        <v>952</v>
      </c>
      <c r="G21" s="27"/>
    </row>
    <row r="22" spans="1:7" x14ac:dyDescent="0.15">
      <c r="A22" s="28"/>
      <c r="B22" s="28"/>
      <c r="C22" s="28"/>
      <c r="D22" s="28"/>
      <c r="E22" s="28"/>
      <c r="F22" s="29" t="s">
        <v>954</v>
      </c>
      <c r="G22" s="30">
        <v>0</v>
      </c>
    </row>
    <row r="23" spans="1:7" x14ac:dyDescent="0.15">
      <c r="A23" s="28"/>
      <c r="B23" s="26" t="s">
        <v>1640</v>
      </c>
      <c r="C23" s="24"/>
      <c r="D23" s="24"/>
      <c r="E23" s="24"/>
      <c r="F23" s="24"/>
      <c r="G23" s="27">
        <v>1</v>
      </c>
    </row>
    <row r="24" spans="1:7" x14ac:dyDescent="0.15">
      <c r="A24" s="28"/>
      <c r="B24" s="26" t="s">
        <v>1641</v>
      </c>
      <c r="C24" s="24"/>
      <c r="D24" s="24"/>
      <c r="E24" s="24"/>
      <c r="F24" s="24"/>
      <c r="G24" s="27">
        <v>0</v>
      </c>
    </row>
    <row r="25" spans="1:7" x14ac:dyDescent="0.15">
      <c r="A25" s="28"/>
      <c r="B25" s="26" t="s">
        <v>69</v>
      </c>
      <c r="C25" s="24"/>
      <c r="D25" s="24"/>
      <c r="E25" s="24"/>
      <c r="F25" s="26" t="s">
        <v>952</v>
      </c>
      <c r="G25" s="27">
        <v>23</v>
      </c>
    </row>
    <row r="26" spans="1:7" x14ac:dyDescent="0.15">
      <c r="A26" s="28"/>
      <c r="B26" s="28"/>
      <c r="C26" s="14"/>
      <c r="D26" s="14"/>
      <c r="E26" s="14"/>
      <c r="F26" s="29" t="s">
        <v>954</v>
      </c>
      <c r="G26" s="30">
        <v>483.34999999999997</v>
      </c>
    </row>
    <row r="27" spans="1:7" x14ac:dyDescent="0.15">
      <c r="A27" s="28"/>
      <c r="B27" s="26" t="s">
        <v>618</v>
      </c>
      <c r="C27" s="24"/>
      <c r="D27" s="24"/>
      <c r="E27" s="24"/>
      <c r="F27" s="26" t="s">
        <v>952</v>
      </c>
      <c r="G27" s="27"/>
    </row>
    <row r="28" spans="1:7" x14ac:dyDescent="0.15">
      <c r="A28" s="28"/>
      <c r="B28" s="28"/>
      <c r="C28" s="14"/>
      <c r="D28" s="14"/>
      <c r="E28" s="14"/>
      <c r="F28" s="29" t="s">
        <v>954</v>
      </c>
      <c r="G28" s="30">
        <v>0</v>
      </c>
    </row>
    <row r="29" spans="1:7" x14ac:dyDescent="0.15">
      <c r="A29" s="28"/>
      <c r="B29" s="26" t="s">
        <v>613</v>
      </c>
      <c r="C29" s="24"/>
      <c r="D29" s="24"/>
      <c r="E29" s="24"/>
      <c r="F29" s="26" t="s">
        <v>952</v>
      </c>
      <c r="G29" s="27"/>
    </row>
    <row r="30" spans="1:7" x14ac:dyDescent="0.15">
      <c r="A30" s="28"/>
      <c r="B30" s="28"/>
      <c r="C30" s="14"/>
      <c r="D30" s="14"/>
      <c r="E30" s="14"/>
      <c r="F30" s="29" t="s">
        <v>954</v>
      </c>
      <c r="G30" s="30">
        <v>0</v>
      </c>
    </row>
    <row r="31" spans="1:7" x14ac:dyDescent="0.15">
      <c r="A31" s="28"/>
      <c r="B31" s="26" t="s">
        <v>289</v>
      </c>
      <c r="C31" s="24"/>
      <c r="D31" s="24"/>
      <c r="E31" s="24"/>
      <c r="F31" s="26" t="s">
        <v>952</v>
      </c>
      <c r="G31" s="27">
        <v>1</v>
      </c>
    </row>
    <row r="32" spans="1:7" x14ac:dyDescent="0.15">
      <c r="A32" s="28"/>
      <c r="B32" s="28"/>
      <c r="C32" s="14"/>
      <c r="D32" s="14"/>
      <c r="E32" s="14"/>
      <c r="F32" s="29" t="s">
        <v>954</v>
      </c>
      <c r="G32" s="30">
        <v>63</v>
      </c>
    </row>
    <row r="33" spans="1:7" x14ac:dyDescent="0.15">
      <c r="A33" s="28"/>
      <c r="B33" s="26" t="s">
        <v>148</v>
      </c>
      <c r="C33" s="24"/>
      <c r="D33" s="24"/>
      <c r="E33" s="24"/>
      <c r="F33" s="26" t="s">
        <v>952</v>
      </c>
      <c r="G33" s="27">
        <v>2</v>
      </c>
    </row>
    <row r="34" spans="1:7" x14ac:dyDescent="0.15">
      <c r="A34" s="28"/>
      <c r="B34" s="28"/>
      <c r="C34" s="14"/>
      <c r="D34" s="14"/>
      <c r="E34" s="14"/>
      <c r="F34" s="29" t="s">
        <v>954</v>
      </c>
      <c r="G34" s="30">
        <v>80</v>
      </c>
    </row>
    <row r="35" spans="1:7" x14ac:dyDescent="0.15">
      <c r="A35" s="28"/>
      <c r="B35" s="26" t="s">
        <v>272</v>
      </c>
      <c r="C35" s="24"/>
      <c r="D35" s="24"/>
      <c r="E35" s="24"/>
      <c r="F35" s="26" t="s">
        <v>952</v>
      </c>
      <c r="G35" s="27"/>
    </row>
    <row r="36" spans="1:7" x14ac:dyDescent="0.15">
      <c r="A36" s="28"/>
      <c r="B36" s="28"/>
      <c r="C36" s="14"/>
      <c r="D36" s="14"/>
      <c r="E36" s="14"/>
      <c r="F36" s="29" t="s">
        <v>954</v>
      </c>
      <c r="G36" s="30">
        <v>0</v>
      </c>
    </row>
    <row r="37" spans="1:7" x14ac:dyDescent="0.15">
      <c r="A37" s="28"/>
      <c r="B37" s="26" t="s">
        <v>312</v>
      </c>
      <c r="C37" s="24"/>
      <c r="D37" s="24"/>
      <c r="E37" s="24"/>
      <c r="F37" s="26" t="s">
        <v>952</v>
      </c>
      <c r="G37" s="27"/>
    </row>
    <row r="38" spans="1:7" x14ac:dyDescent="0.15">
      <c r="A38" s="28"/>
      <c r="B38" s="28"/>
      <c r="C38" s="14"/>
      <c r="D38" s="14"/>
      <c r="E38" s="14"/>
      <c r="F38" s="29" t="s">
        <v>954</v>
      </c>
      <c r="G38" s="30">
        <v>0</v>
      </c>
    </row>
    <row r="39" spans="1:7" x14ac:dyDescent="0.15">
      <c r="A39" s="28"/>
      <c r="B39" s="26" t="s">
        <v>20</v>
      </c>
      <c r="C39" s="24"/>
      <c r="D39" s="24"/>
      <c r="E39" s="24"/>
      <c r="F39" s="26" t="s">
        <v>952</v>
      </c>
      <c r="G39" s="27">
        <v>211</v>
      </c>
    </row>
    <row r="40" spans="1:7" x14ac:dyDescent="0.15">
      <c r="A40" s="28"/>
      <c r="B40" s="28"/>
      <c r="C40" s="14"/>
      <c r="D40" s="14"/>
      <c r="E40" s="14"/>
      <c r="F40" s="29" t="s">
        <v>954</v>
      </c>
      <c r="G40" s="30">
        <v>6222.7477535738608</v>
      </c>
    </row>
    <row r="41" spans="1:7" x14ac:dyDescent="0.15">
      <c r="A41" s="28"/>
      <c r="B41" s="26" t="s">
        <v>46</v>
      </c>
      <c r="C41" s="24"/>
      <c r="D41" s="24"/>
      <c r="E41" s="24"/>
      <c r="F41" s="26" t="s">
        <v>952</v>
      </c>
      <c r="G41" s="27">
        <v>4</v>
      </c>
    </row>
    <row r="42" spans="1:7" x14ac:dyDescent="0.15">
      <c r="A42" s="28"/>
      <c r="B42" s="28"/>
      <c r="C42" s="14"/>
      <c r="D42" s="14"/>
      <c r="E42" s="14"/>
      <c r="F42" s="29" t="s">
        <v>954</v>
      </c>
      <c r="G42" s="30">
        <v>24.48</v>
      </c>
    </row>
    <row r="43" spans="1:7" x14ac:dyDescent="0.15">
      <c r="A43" s="28"/>
      <c r="B43" s="26" t="s">
        <v>122</v>
      </c>
      <c r="C43" s="24"/>
      <c r="D43" s="24"/>
      <c r="E43" s="24"/>
      <c r="F43" s="26" t="s">
        <v>952</v>
      </c>
      <c r="G43" s="27"/>
    </row>
    <row r="44" spans="1:7" x14ac:dyDescent="0.15">
      <c r="A44" s="28"/>
      <c r="B44" s="28"/>
      <c r="C44" s="14"/>
      <c r="D44" s="14"/>
      <c r="E44" s="14"/>
      <c r="F44" s="29" t="s">
        <v>954</v>
      </c>
      <c r="G44" s="30">
        <v>0</v>
      </c>
    </row>
    <row r="45" spans="1:7" x14ac:dyDescent="0.15">
      <c r="A45" s="28"/>
      <c r="B45" s="26" t="s">
        <v>51</v>
      </c>
      <c r="C45" s="24"/>
      <c r="D45" s="24"/>
      <c r="E45" s="24"/>
      <c r="F45" s="26" t="s">
        <v>952</v>
      </c>
      <c r="G45" s="27">
        <v>36</v>
      </c>
    </row>
    <row r="46" spans="1:7" x14ac:dyDescent="0.15">
      <c r="A46" s="28"/>
      <c r="B46" s="28"/>
      <c r="C46" s="14"/>
      <c r="D46" s="14"/>
      <c r="E46" s="14"/>
      <c r="F46" s="29" t="s">
        <v>954</v>
      </c>
      <c r="G46" s="30">
        <v>840.1</v>
      </c>
    </row>
    <row r="47" spans="1:7" x14ac:dyDescent="0.15">
      <c r="A47" s="28"/>
      <c r="B47" s="26" t="s">
        <v>44</v>
      </c>
      <c r="C47" s="24"/>
      <c r="D47" s="24"/>
      <c r="E47" s="24"/>
      <c r="F47" s="26" t="s">
        <v>952</v>
      </c>
      <c r="G47" s="27">
        <v>15</v>
      </c>
    </row>
    <row r="48" spans="1:7" x14ac:dyDescent="0.15">
      <c r="A48" s="28"/>
      <c r="B48" s="28"/>
      <c r="C48" s="14"/>
      <c r="D48" s="14"/>
      <c r="E48" s="14"/>
      <c r="F48" s="29" t="s">
        <v>954</v>
      </c>
      <c r="G48" s="30">
        <v>453</v>
      </c>
    </row>
    <row r="49" spans="1:7" x14ac:dyDescent="0.15">
      <c r="A49" s="28"/>
      <c r="B49" s="26" t="s">
        <v>357</v>
      </c>
      <c r="C49" s="24"/>
      <c r="D49" s="24"/>
      <c r="E49" s="24"/>
      <c r="F49" s="26" t="s">
        <v>952</v>
      </c>
      <c r="G49" s="27">
        <v>1</v>
      </c>
    </row>
    <row r="50" spans="1:7" x14ac:dyDescent="0.15">
      <c r="A50" s="28"/>
      <c r="B50" s="28"/>
      <c r="C50" s="14"/>
      <c r="D50" s="14"/>
      <c r="E50" s="14"/>
      <c r="F50" s="29" t="s">
        <v>954</v>
      </c>
      <c r="G50" s="30">
        <v>75</v>
      </c>
    </row>
    <row r="51" spans="1:7" x14ac:dyDescent="0.15">
      <c r="A51" s="28"/>
      <c r="B51" s="26" t="s">
        <v>535</v>
      </c>
      <c r="C51" s="24"/>
      <c r="D51" s="24"/>
      <c r="E51" s="24"/>
      <c r="F51" s="26" t="s">
        <v>952</v>
      </c>
      <c r="G51" s="27"/>
    </row>
    <row r="52" spans="1:7" x14ac:dyDescent="0.15">
      <c r="A52" s="28"/>
      <c r="B52" s="28"/>
      <c r="C52" s="14"/>
      <c r="D52" s="14"/>
      <c r="E52" s="14"/>
      <c r="F52" s="29" t="s">
        <v>954</v>
      </c>
      <c r="G52" s="30">
        <v>0</v>
      </c>
    </row>
    <row r="53" spans="1:7" x14ac:dyDescent="0.15">
      <c r="A53" s="28"/>
      <c r="B53" s="26" t="s">
        <v>1598</v>
      </c>
      <c r="C53" s="26">
        <v>2015</v>
      </c>
      <c r="D53" s="26" t="s">
        <v>1610</v>
      </c>
      <c r="E53" s="26" t="s">
        <v>1611</v>
      </c>
      <c r="F53" s="26" t="s">
        <v>952</v>
      </c>
      <c r="G53" s="27">
        <v>1</v>
      </c>
    </row>
    <row r="54" spans="1:7" x14ac:dyDescent="0.15">
      <c r="A54" s="28"/>
      <c r="B54" s="28"/>
      <c r="C54" s="28"/>
      <c r="D54" s="28"/>
      <c r="E54" s="28"/>
      <c r="F54" s="29" t="s">
        <v>954</v>
      </c>
      <c r="G54" s="30">
        <v>31</v>
      </c>
    </row>
    <row r="55" spans="1:7" x14ac:dyDescent="0.15">
      <c r="A55" s="28"/>
      <c r="B55" s="28"/>
      <c r="C55" s="28"/>
      <c r="D55" s="26" t="s">
        <v>1627</v>
      </c>
      <c r="E55" s="26" t="s">
        <v>1628</v>
      </c>
      <c r="F55" s="26" t="s">
        <v>952</v>
      </c>
      <c r="G55" s="27">
        <v>1</v>
      </c>
    </row>
    <row r="56" spans="1:7" x14ac:dyDescent="0.15">
      <c r="A56" s="28"/>
      <c r="B56" s="28"/>
      <c r="C56" s="28"/>
      <c r="D56" s="28"/>
      <c r="E56" s="28"/>
      <c r="F56" s="29" t="s">
        <v>954</v>
      </c>
      <c r="G56" s="30">
        <v>23</v>
      </c>
    </row>
    <row r="57" spans="1:7" x14ac:dyDescent="0.15">
      <c r="A57" s="28"/>
      <c r="B57" s="28"/>
      <c r="C57" s="26">
        <v>2018</v>
      </c>
      <c r="D57" s="26" t="s">
        <v>1595</v>
      </c>
      <c r="E57" s="26" t="s">
        <v>1597</v>
      </c>
      <c r="F57" s="26" t="s">
        <v>952</v>
      </c>
      <c r="G57" s="27">
        <v>4</v>
      </c>
    </row>
    <row r="58" spans="1:7" x14ac:dyDescent="0.15">
      <c r="A58" s="28"/>
      <c r="B58" s="28"/>
      <c r="C58" s="28"/>
      <c r="D58" s="28"/>
      <c r="E58" s="28"/>
      <c r="F58" s="29" t="s">
        <v>954</v>
      </c>
      <c r="G58" s="30">
        <v>180</v>
      </c>
    </row>
    <row r="59" spans="1:7" x14ac:dyDescent="0.15">
      <c r="A59" s="28"/>
      <c r="B59" s="26" t="s">
        <v>1642</v>
      </c>
      <c r="C59" s="24"/>
      <c r="D59" s="24"/>
      <c r="E59" s="24"/>
      <c r="F59" s="24"/>
      <c r="G59" s="27">
        <v>6</v>
      </c>
    </row>
    <row r="60" spans="1:7" x14ac:dyDescent="0.15">
      <c r="A60" s="28"/>
      <c r="B60" s="26" t="s">
        <v>1643</v>
      </c>
      <c r="C60" s="24"/>
      <c r="D60" s="24"/>
      <c r="E60" s="24"/>
      <c r="F60" s="24"/>
      <c r="G60" s="27">
        <v>234</v>
      </c>
    </row>
    <row r="61" spans="1:7" x14ac:dyDescent="0.15">
      <c r="A61" s="28"/>
      <c r="B61" s="26" t="s">
        <v>1062</v>
      </c>
      <c r="C61" s="24"/>
      <c r="D61" s="24"/>
      <c r="E61" s="24"/>
      <c r="F61" s="26" t="s">
        <v>952</v>
      </c>
      <c r="G61" s="27"/>
    </row>
    <row r="62" spans="1:7" x14ac:dyDescent="0.15">
      <c r="A62" s="28"/>
      <c r="B62" s="28"/>
      <c r="C62" s="14"/>
      <c r="D62" s="14"/>
      <c r="E62" s="14"/>
      <c r="F62" s="29" t="s">
        <v>954</v>
      </c>
      <c r="G62" s="30">
        <v>0</v>
      </c>
    </row>
    <row r="63" spans="1:7" x14ac:dyDescent="0.15">
      <c r="A63" s="28"/>
      <c r="B63" s="26" t="s">
        <v>128</v>
      </c>
      <c r="C63" s="24"/>
      <c r="D63" s="24"/>
      <c r="E63" s="24"/>
      <c r="F63" s="26" t="s">
        <v>952</v>
      </c>
      <c r="G63" s="27">
        <v>14</v>
      </c>
    </row>
    <row r="64" spans="1:7" x14ac:dyDescent="0.15">
      <c r="A64" s="28"/>
      <c r="B64" s="28"/>
      <c r="C64" s="14"/>
      <c r="D64" s="14"/>
      <c r="E64" s="14"/>
      <c r="F64" s="29" t="s">
        <v>954</v>
      </c>
      <c r="G64" s="30">
        <v>380.5</v>
      </c>
    </row>
    <row r="65" spans="1:7" x14ac:dyDescent="0.15">
      <c r="A65" s="28"/>
      <c r="B65" s="26" t="s">
        <v>829</v>
      </c>
      <c r="C65" s="24"/>
      <c r="D65" s="24"/>
      <c r="E65" s="24"/>
      <c r="F65" s="26" t="s">
        <v>952</v>
      </c>
      <c r="G65" s="27"/>
    </row>
    <row r="66" spans="1:7" x14ac:dyDescent="0.15">
      <c r="A66" s="28"/>
      <c r="B66" s="28"/>
      <c r="C66" s="14"/>
      <c r="D66" s="14"/>
      <c r="E66" s="14"/>
      <c r="F66" s="29" t="s">
        <v>954</v>
      </c>
      <c r="G66" s="30">
        <v>0</v>
      </c>
    </row>
    <row r="67" spans="1:7" x14ac:dyDescent="0.15">
      <c r="A67" s="28"/>
      <c r="B67" s="26" t="s">
        <v>1614</v>
      </c>
      <c r="C67" s="26">
        <v>2014</v>
      </c>
      <c r="D67" s="26" t="s">
        <v>1624</v>
      </c>
      <c r="E67" s="26" t="s">
        <v>1623</v>
      </c>
      <c r="F67" s="26" t="s">
        <v>952</v>
      </c>
      <c r="G67" s="27">
        <v>1</v>
      </c>
    </row>
    <row r="68" spans="1:7" x14ac:dyDescent="0.15">
      <c r="A68" s="28"/>
      <c r="B68" s="28"/>
      <c r="C68" s="28"/>
      <c r="D68" s="28"/>
      <c r="E68" s="28"/>
      <c r="F68" s="29" t="s">
        <v>954</v>
      </c>
      <c r="G68" s="30">
        <v>26.5</v>
      </c>
    </row>
    <row r="69" spans="1:7" x14ac:dyDescent="0.15">
      <c r="A69" s="28"/>
      <c r="B69" s="26" t="s">
        <v>1644</v>
      </c>
      <c r="C69" s="24"/>
      <c r="D69" s="24"/>
      <c r="E69" s="24"/>
      <c r="F69" s="24"/>
      <c r="G69" s="27">
        <v>1</v>
      </c>
    </row>
    <row r="70" spans="1:7" x14ac:dyDescent="0.15">
      <c r="A70" s="28"/>
      <c r="B70" s="26" t="s">
        <v>1645</v>
      </c>
      <c r="C70" s="24"/>
      <c r="D70" s="24"/>
      <c r="E70" s="24"/>
      <c r="F70" s="24"/>
      <c r="G70" s="27">
        <v>26.5</v>
      </c>
    </row>
    <row r="71" spans="1:7" x14ac:dyDescent="0.15">
      <c r="A71" s="28"/>
      <c r="B71" s="26" t="s">
        <v>569</v>
      </c>
      <c r="C71" s="24"/>
      <c r="D71" s="24"/>
      <c r="E71" s="24"/>
      <c r="F71" s="26" t="s">
        <v>952</v>
      </c>
      <c r="G71" s="27"/>
    </row>
    <row r="72" spans="1:7" x14ac:dyDescent="0.15">
      <c r="A72" s="28"/>
      <c r="B72" s="28"/>
      <c r="C72" s="14"/>
      <c r="D72" s="14"/>
      <c r="E72" s="14"/>
      <c r="F72" s="29" t="s">
        <v>954</v>
      </c>
      <c r="G72" s="30">
        <v>0</v>
      </c>
    </row>
    <row r="73" spans="1:7" x14ac:dyDescent="0.15">
      <c r="A73" s="28"/>
      <c r="B73" s="26" t="s">
        <v>72</v>
      </c>
      <c r="C73" s="24"/>
      <c r="D73" s="24"/>
      <c r="E73" s="24"/>
      <c r="F73" s="26" t="s">
        <v>952</v>
      </c>
      <c r="G73" s="27">
        <v>9</v>
      </c>
    </row>
    <row r="74" spans="1:7" x14ac:dyDescent="0.15">
      <c r="A74" s="28"/>
      <c r="B74" s="28"/>
      <c r="C74" s="14"/>
      <c r="D74" s="14"/>
      <c r="E74" s="14"/>
      <c r="F74" s="29" t="s">
        <v>954</v>
      </c>
      <c r="G74" s="30">
        <v>329.6</v>
      </c>
    </row>
    <row r="75" spans="1:7" x14ac:dyDescent="0.15">
      <c r="A75" s="28"/>
      <c r="B75" s="26" t="s">
        <v>186</v>
      </c>
      <c r="C75" s="24"/>
      <c r="D75" s="24"/>
      <c r="E75" s="24"/>
      <c r="F75" s="26" t="s">
        <v>952</v>
      </c>
      <c r="G75" s="27">
        <v>8</v>
      </c>
    </row>
    <row r="76" spans="1:7" x14ac:dyDescent="0.15">
      <c r="A76" s="28"/>
      <c r="B76" s="28"/>
      <c r="C76" s="14"/>
      <c r="D76" s="14"/>
      <c r="E76" s="14"/>
      <c r="F76" s="29" t="s">
        <v>954</v>
      </c>
      <c r="G76" s="30">
        <v>371.8</v>
      </c>
    </row>
    <row r="77" spans="1:7" x14ac:dyDescent="0.15">
      <c r="A77" s="28"/>
      <c r="B77" s="26" t="s">
        <v>814</v>
      </c>
      <c r="C77" s="24"/>
      <c r="D77" s="24"/>
      <c r="E77" s="24"/>
      <c r="F77" s="26" t="s">
        <v>952</v>
      </c>
      <c r="G77" s="27"/>
    </row>
    <row r="78" spans="1:7" x14ac:dyDescent="0.15">
      <c r="A78" s="28"/>
      <c r="B78" s="28"/>
      <c r="C78" s="14"/>
      <c r="D78" s="14"/>
      <c r="E78" s="14"/>
      <c r="F78" s="29" t="s">
        <v>954</v>
      </c>
      <c r="G78" s="30">
        <v>0</v>
      </c>
    </row>
    <row r="79" spans="1:7" x14ac:dyDescent="0.15">
      <c r="A79" s="28"/>
      <c r="B79" s="26" t="s">
        <v>366</v>
      </c>
      <c r="C79" s="24"/>
      <c r="D79" s="24"/>
      <c r="E79" s="24"/>
      <c r="F79" s="26" t="s">
        <v>952</v>
      </c>
      <c r="G79" s="27">
        <v>14</v>
      </c>
    </row>
    <row r="80" spans="1:7" x14ac:dyDescent="0.15">
      <c r="A80" s="28"/>
      <c r="B80" s="28"/>
      <c r="C80" s="14"/>
      <c r="D80" s="14"/>
      <c r="E80" s="14"/>
      <c r="F80" s="29" t="s">
        <v>954</v>
      </c>
      <c r="G80" s="30">
        <v>515</v>
      </c>
    </row>
    <row r="81" spans="1:7" x14ac:dyDescent="0.15">
      <c r="A81" s="28"/>
      <c r="B81" s="26" t="s">
        <v>199</v>
      </c>
      <c r="C81" s="24"/>
      <c r="D81" s="24"/>
      <c r="E81" s="24"/>
      <c r="F81" s="26" t="s">
        <v>952</v>
      </c>
      <c r="G81" s="27">
        <v>44</v>
      </c>
    </row>
    <row r="82" spans="1:7" x14ac:dyDescent="0.15">
      <c r="A82" s="28"/>
      <c r="B82" s="28"/>
      <c r="C82" s="14"/>
      <c r="D82" s="14"/>
      <c r="E82" s="14"/>
      <c r="F82" s="29" t="s">
        <v>954</v>
      </c>
      <c r="G82" s="30">
        <v>1639.1499999999999</v>
      </c>
    </row>
    <row r="83" spans="1:7" x14ac:dyDescent="0.15">
      <c r="A83" s="28"/>
      <c r="B83" s="26" t="s">
        <v>943</v>
      </c>
      <c r="C83" s="24"/>
      <c r="D83" s="24"/>
      <c r="E83" s="24"/>
      <c r="F83" s="26" t="s">
        <v>952</v>
      </c>
      <c r="G83" s="27"/>
    </row>
    <row r="84" spans="1:7" x14ac:dyDescent="0.15">
      <c r="A84" s="28"/>
      <c r="B84" s="28"/>
      <c r="C84" s="14"/>
      <c r="D84" s="14"/>
      <c r="E84" s="14"/>
      <c r="F84" s="29" t="s">
        <v>954</v>
      </c>
      <c r="G84" s="30">
        <v>0</v>
      </c>
    </row>
    <row r="85" spans="1:7" x14ac:dyDescent="0.15">
      <c r="A85" s="28"/>
      <c r="B85" s="26" t="s">
        <v>583</v>
      </c>
      <c r="C85" s="24"/>
      <c r="D85" s="24"/>
      <c r="E85" s="24"/>
      <c r="F85" s="26" t="s">
        <v>952</v>
      </c>
      <c r="G85" s="27">
        <v>1</v>
      </c>
    </row>
    <row r="86" spans="1:7" x14ac:dyDescent="0.15">
      <c r="A86" s="28"/>
      <c r="B86" s="28"/>
      <c r="C86" s="14"/>
      <c r="D86" s="14"/>
      <c r="E86" s="14"/>
      <c r="F86" s="29" t="s">
        <v>954</v>
      </c>
      <c r="G86" s="30">
        <v>19</v>
      </c>
    </row>
    <row r="87" spans="1:7" x14ac:dyDescent="0.15">
      <c r="A87" s="28"/>
      <c r="B87" s="26" t="s">
        <v>217</v>
      </c>
      <c r="C87" s="24"/>
      <c r="D87" s="24"/>
      <c r="E87" s="24"/>
      <c r="F87" s="26" t="s">
        <v>952</v>
      </c>
      <c r="G87" s="27">
        <v>1</v>
      </c>
    </row>
    <row r="88" spans="1:7" x14ac:dyDescent="0.15">
      <c r="A88" s="28"/>
      <c r="B88" s="28"/>
      <c r="C88" s="14"/>
      <c r="D88" s="14"/>
      <c r="E88" s="14"/>
      <c r="F88" s="29" t="s">
        <v>954</v>
      </c>
      <c r="G88" s="30">
        <v>10</v>
      </c>
    </row>
    <row r="89" spans="1:7" x14ac:dyDescent="0.15">
      <c r="A89" s="28"/>
      <c r="B89" s="26" t="s">
        <v>984</v>
      </c>
      <c r="C89" s="24"/>
      <c r="D89" s="24"/>
      <c r="E89" s="24"/>
      <c r="F89" s="26" t="s">
        <v>952</v>
      </c>
      <c r="G89" s="27">
        <v>8</v>
      </c>
    </row>
    <row r="90" spans="1:7" x14ac:dyDescent="0.15">
      <c r="A90" s="28"/>
      <c r="B90" s="28"/>
      <c r="C90" s="14"/>
      <c r="D90" s="14"/>
      <c r="E90" s="14"/>
      <c r="F90" s="29" t="s">
        <v>954</v>
      </c>
      <c r="G90" s="30">
        <v>338.6589516678012</v>
      </c>
    </row>
    <row r="91" spans="1:7" x14ac:dyDescent="0.15">
      <c r="A91" s="28"/>
      <c r="B91" s="26" t="s">
        <v>408</v>
      </c>
      <c r="C91" s="24"/>
      <c r="D91" s="24"/>
      <c r="E91" s="24"/>
      <c r="F91" s="26" t="s">
        <v>952</v>
      </c>
      <c r="G91" s="27">
        <v>1</v>
      </c>
    </row>
    <row r="92" spans="1:7" x14ac:dyDescent="0.15">
      <c r="A92" s="28"/>
      <c r="B92" s="28"/>
      <c r="C92" s="14"/>
      <c r="D92" s="14"/>
      <c r="E92" s="14"/>
      <c r="F92" s="29" t="s">
        <v>954</v>
      </c>
      <c r="G92" s="30">
        <v>37.799999999999997</v>
      </c>
    </row>
    <row r="93" spans="1:7" x14ac:dyDescent="0.15">
      <c r="A93" s="28"/>
      <c r="B93" s="26" t="s">
        <v>374</v>
      </c>
      <c r="C93" s="24"/>
      <c r="D93" s="24"/>
      <c r="E93" s="24"/>
      <c r="F93" s="26" t="s">
        <v>952</v>
      </c>
      <c r="G93" s="27"/>
    </row>
    <row r="94" spans="1:7" x14ac:dyDescent="0.15">
      <c r="A94" s="28"/>
      <c r="B94" s="28"/>
      <c r="C94" s="14"/>
      <c r="D94" s="14"/>
      <c r="E94" s="14"/>
      <c r="F94" s="29" t="s">
        <v>954</v>
      </c>
      <c r="G94" s="30">
        <v>0</v>
      </c>
    </row>
    <row r="95" spans="1:7" x14ac:dyDescent="0.15">
      <c r="A95" s="28"/>
      <c r="B95" s="26" t="s">
        <v>381</v>
      </c>
      <c r="C95" s="24"/>
      <c r="D95" s="24"/>
      <c r="E95" s="24"/>
      <c r="F95" s="26" t="s">
        <v>952</v>
      </c>
      <c r="G95" s="27"/>
    </row>
    <row r="96" spans="1:7" x14ac:dyDescent="0.15">
      <c r="A96" s="28"/>
      <c r="B96" s="28"/>
      <c r="C96" s="14"/>
      <c r="D96" s="14"/>
      <c r="E96" s="14"/>
      <c r="F96" s="29" t="s">
        <v>954</v>
      </c>
      <c r="G96" s="30">
        <v>0</v>
      </c>
    </row>
    <row r="97" spans="1:7" x14ac:dyDescent="0.15">
      <c r="A97" s="28"/>
      <c r="B97" s="26" t="s">
        <v>41</v>
      </c>
      <c r="C97" s="24"/>
      <c r="D97" s="24"/>
      <c r="E97" s="24"/>
      <c r="F97" s="26" t="s">
        <v>952</v>
      </c>
      <c r="G97" s="27">
        <v>0</v>
      </c>
    </row>
    <row r="98" spans="1:7" x14ac:dyDescent="0.15">
      <c r="A98" s="28"/>
      <c r="B98" s="28"/>
      <c r="C98" s="14"/>
      <c r="D98" s="14"/>
      <c r="E98" s="14"/>
      <c r="F98" s="29" t="s">
        <v>954</v>
      </c>
      <c r="G98" s="30">
        <v>0</v>
      </c>
    </row>
    <row r="99" spans="1:7" x14ac:dyDescent="0.15">
      <c r="A99" s="28"/>
      <c r="B99" s="26" t="s">
        <v>1156</v>
      </c>
      <c r="C99" s="26">
        <v>2015</v>
      </c>
      <c r="D99" s="26" t="s">
        <v>1154</v>
      </c>
      <c r="E99" s="26" t="s">
        <v>1155</v>
      </c>
      <c r="F99" s="26" t="s">
        <v>952</v>
      </c>
      <c r="G99" s="27">
        <v>2</v>
      </c>
    </row>
    <row r="100" spans="1:7" x14ac:dyDescent="0.15">
      <c r="A100" s="28"/>
      <c r="B100" s="28"/>
      <c r="C100" s="28"/>
      <c r="D100" s="28"/>
      <c r="E100" s="28"/>
      <c r="F100" s="29" t="s">
        <v>954</v>
      </c>
      <c r="G100" s="30">
        <v>88.835942818243694</v>
      </c>
    </row>
    <row r="101" spans="1:7" x14ac:dyDescent="0.15">
      <c r="A101" s="28"/>
      <c r="B101" s="28"/>
      <c r="C101" s="26">
        <v>2016</v>
      </c>
      <c r="D101" s="26" t="s">
        <v>1154</v>
      </c>
      <c r="E101" s="26" t="s">
        <v>1157</v>
      </c>
      <c r="F101" s="26" t="s">
        <v>952</v>
      </c>
      <c r="G101" s="27">
        <v>2</v>
      </c>
    </row>
    <row r="102" spans="1:7" x14ac:dyDescent="0.15">
      <c r="A102" s="28"/>
      <c r="B102" s="28"/>
      <c r="C102" s="28"/>
      <c r="D102" s="28"/>
      <c r="E102" s="28"/>
      <c r="F102" s="29" t="s">
        <v>954</v>
      </c>
      <c r="G102" s="30">
        <v>88.835942818243694</v>
      </c>
    </row>
    <row r="103" spans="1:7" x14ac:dyDescent="0.15">
      <c r="A103" s="28"/>
      <c r="B103" s="28"/>
      <c r="C103" s="26">
        <v>2017</v>
      </c>
      <c r="D103" s="26" t="s">
        <v>1160</v>
      </c>
      <c r="E103" s="26" t="s">
        <v>1163</v>
      </c>
      <c r="F103" s="26" t="s">
        <v>952</v>
      </c>
      <c r="G103" s="27">
        <v>1</v>
      </c>
    </row>
    <row r="104" spans="1:7" x14ac:dyDescent="0.15">
      <c r="A104" s="28"/>
      <c r="B104" s="28"/>
      <c r="C104" s="28"/>
      <c r="D104" s="28"/>
      <c r="E104" s="28"/>
      <c r="F104" s="29" t="s">
        <v>954</v>
      </c>
      <c r="G104" s="30">
        <v>44.417971409121847</v>
      </c>
    </row>
    <row r="105" spans="1:7" x14ac:dyDescent="0.15">
      <c r="A105" s="28"/>
      <c r="B105" s="26" t="s">
        <v>1646</v>
      </c>
      <c r="C105" s="24"/>
      <c r="D105" s="24"/>
      <c r="E105" s="24"/>
      <c r="F105" s="24"/>
      <c r="G105" s="27">
        <v>5</v>
      </c>
    </row>
    <row r="106" spans="1:7" x14ac:dyDescent="0.15">
      <c r="A106" s="28"/>
      <c r="B106" s="26" t="s">
        <v>1647</v>
      </c>
      <c r="C106" s="24"/>
      <c r="D106" s="24"/>
      <c r="E106" s="24"/>
      <c r="F106" s="24"/>
      <c r="G106" s="27">
        <v>222.08985704560922</v>
      </c>
    </row>
    <row r="107" spans="1:7" x14ac:dyDescent="0.15">
      <c r="A107" s="28"/>
      <c r="B107" s="26" t="s">
        <v>175</v>
      </c>
      <c r="C107" s="24"/>
      <c r="D107" s="24"/>
      <c r="E107" s="24"/>
      <c r="F107" s="26" t="s">
        <v>952</v>
      </c>
      <c r="G107" s="27">
        <v>1</v>
      </c>
    </row>
    <row r="108" spans="1:7" x14ac:dyDescent="0.15">
      <c r="A108" s="28"/>
      <c r="B108" s="28"/>
      <c r="C108" s="14"/>
      <c r="D108" s="14"/>
      <c r="E108" s="14"/>
      <c r="F108" s="29" t="s">
        <v>954</v>
      </c>
      <c r="G108" s="30">
        <v>0</v>
      </c>
    </row>
    <row r="109" spans="1:7" x14ac:dyDescent="0.15">
      <c r="A109" s="28"/>
      <c r="B109" s="26" t="s">
        <v>915</v>
      </c>
      <c r="C109" s="24"/>
      <c r="D109" s="24"/>
      <c r="E109" s="24"/>
      <c r="F109" s="26" t="s">
        <v>952</v>
      </c>
      <c r="G109" s="27"/>
    </row>
    <row r="110" spans="1:7" x14ac:dyDescent="0.15">
      <c r="A110" s="28"/>
      <c r="B110" s="28"/>
      <c r="C110" s="14"/>
      <c r="D110" s="14"/>
      <c r="E110" s="14"/>
      <c r="F110" s="29" t="s">
        <v>954</v>
      </c>
      <c r="G110" s="30">
        <v>0</v>
      </c>
    </row>
    <row r="111" spans="1:7" x14ac:dyDescent="0.15">
      <c r="A111" s="26" t="s">
        <v>1648</v>
      </c>
      <c r="B111" s="24"/>
      <c r="C111" s="24"/>
      <c r="D111" s="24"/>
      <c r="E111" s="24"/>
      <c r="F111" s="24"/>
      <c r="G111" s="27">
        <v>414</v>
      </c>
    </row>
    <row r="112" spans="1:7" x14ac:dyDescent="0.15">
      <c r="A112" s="26" t="s">
        <v>1649</v>
      </c>
      <c r="B112" s="24"/>
      <c r="C112" s="24"/>
      <c r="D112" s="24"/>
      <c r="E112" s="24"/>
      <c r="F112" s="24"/>
      <c r="G112" s="27">
        <v>12471.536562287269</v>
      </c>
    </row>
    <row r="113" spans="1:7" x14ac:dyDescent="0.15">
      <c r="A113" s="26" t="s">
        <v>66</v>
      </c>
      <c r="B113" s="24"/>
      <c r="C113" s="24"/>
      <c r="D113" s="24"/>
      <c r="E113" s="24"/>
      <c r="F113" s="26" t="s">
        <v>952</v>
      </c>
      <c r="G113" s="27">
        <v>5</v>
      </c>
    </row>
    <row r="114" spans="1:7" x14ac:dyDescent="0.15">
      <c r="A114" s="28"/>
      <c r="B114" s="14"/>
      <c r="C114" s="14"/>
      <c r="D114" s="14"/>
      <c r="E114" s="14"/>
      <c r="F114" s="29" t="s">
        <v>954</v>
      </c>
      <c r="G114" s="30">
        <v>263</v>
      </c>
    </row>
    <row r="115" spans="1:7" x14ac:dyDescent="0.15">
      <c r="A115" s="26" t="s">
        <v>467</v>
      </c>
      <c r="B115" s="24"/>
      <c r="C115" s="24"/>
      <c r="D115" s="24"/>
      <c r="E115" s="24"/>
      <c r="F115" s="26" t="s">
        <v>952</v>
      </c>
      <c r="G115" s="27">
        <v>3</v>
      </c>
    </row>
    <row r="116" spans="1:7" x14ac:dyDescent="0.15">
      <c r="A116" s="28"/>
      <c r="B116" s="14"/>
      <c r="C116" s="14"/>
      <c r="D116" s="14"/>
      <c r="E116" s="14"/>
      <c r="F116" s="29" t="s">
        <v>954</v>
      </c>
      <c r="G116" s="30">
        <v>0</v>
      </c>
    </row>
    <row r="117" spans="1:7" x14ac:dyDescent="0.15">
      <c r="A117" s="26" t="s">
        <v>1256</v>
      </c>
      <c r="B117" s="24"/>
      <c r="C117" s="24"/>
      <c r="D117" s="24"/>
      <c r="E117" s="24"/>
      <c r="F117" s="26" t="s">
        <v>952</v>
      </c>
      <c r="G117" s="27">
        <v>1</v>
      </c>
    </row>
    <row r="118" spans="1:7" x14ac:dyDescent="0.15">
      <c r="A118" s="28"/>
      <c r="B118" s="14"/>
      <c r="C118" s="14"/>
      <c r="D118" s="14"/>
      <c r="E118" s="14"/>
      <c r="F118" s="29" t="s">
        <v>954</v>
      </c>
      <c r="G118" s="30">
        <v>120</v>
      </c>
    </row>
    <row r="119" spans="1:7" x14ac:dyDescent="0.15">
      <c r="A119" s="26" t="s">
        <v>1460</v>
      </c>
      <c r="B119" s="24"/>
      <c r="C119" s="24"/>
      <c r="D119" s="24"/>
      <c r="E119" s="24"/>
      <c r="F119" s="26" t="s">
        <v>952</v>
      </c>
      <c r="G119" s="27">
        <v>3</v>
      </c>
    </row>
    <row r="120" spans="1:7" x14ac:dyDescent="0.15">
      <c r="A120" s="28"/>
      <c r="B120" s="14"/>
      <c r="C120" s="14"/>
      <c r="D120" s="14"/>
      <c r="E120" s="14"/>
      <c r="F120" s="29" t="s">
        <v>954</v>
      </c>
      <c r="G120" s="30">
        <v>60</v>
      </c>
    </row>
    <row r="121" spans="1:7" x14ac:dyDescent="0.15">
      <c r="A121" s="26" t="s">
        <v>953</v>
      </c>
      <c r="B121" s="24"/>
      <c r="C121" s="24"/>
      <c r="D121" s="24"/>
      <c r="E121" s="24"/>
      <c r="F121" s="24"/>
      <c r="G121" s="27">
        <v>673</v>
      </c>
    </row>
    <row r="122" spans="1:7" x14ac:dyDescent="0.15">
      <c r="A122" s="31" t="s">
        <v>955</v>
      </c>
      <c r="B122" s="32"/>
      <c r="C122" s="32"/>
      <c r="D122" s="32"/>
      <c r="E122" s="32"/>
      <c r="F122" s="32"/>
      <c r="G122" s="61">
        <v>19967.641900612663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fitToHeight="5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D2E8-694E-8E4A-832B-696E36C36310}">
  <sheetPr>
    <pageSetUpPr fitToPage="1"/>
  </sheetPr>
  <dimension ref="A1:G360"/>
  <sheetViews>
    <sheetView zoomScale="109" zoomScaleNormal="109" workbookViewId="0">
      <pane ySplit="3" topLeftCell="A4" activePane="bottomLeft" state="frozen"/>
      <selection pane="bottomLeft" activeCell="C16" sqref="C16"/>
    </sheetView>
  </sheetViews>
  <sheetFormatPr baseColWidth="10" defaultColWidth="11.5" defaultRowHeight="13" x14ac:dyDescent="0.15"/>
  <cols>
    <col min="1" max="1" width="30.6640625" bestFit="1" customWidth="1"/>
    <col min="2" max="2" width="18.6640625" bestFit="1" customWidth="1"/>
    <col min="3" max="3" width="17.83203125" bestFit="1" customWidth="1"/>
    <col min="4" max="4" width="26.83203125" bestFit="1" customWidth="1"/>
    <col min="5" max="5" width="26" bestFit="1" customWidth="1"/>
    <col min="6" max="6" width="21" style="7" bestFit="1" customWidth="1"/>
  </cols>
  <sheetData>
    <row r="1" spans="1:7" x14ac:dyDescent="0.15">
      <c r="A1" s="8" t="s">
        <v>910</v>
      </c>
      <c r="F1"/>
    </row>
    <row r="2" spans="1:7" x14ac:dyDescent="0.15">
      <c r="F2"/>
    </row>
    <row r="3" spans="1:7" x14ac:dyDescent="0.15">
      <c r="A3" s="26"/>
      <c r="B3" s="23" t="s">
        <v>911</v>
      </c>
      <c r="C3" s="24"/>
      <c r="D3" s="24"/>
      <c r="E3" s="34"/>
    </row>
    <row r="4" spans="1:7" x14ac:dyDescent="0.15">
      <c r="A4" s="23" t="s">
        <v>5</v>
      </c>
      <c r="B4" s="26" t="s">
        <v>958</v>
      </c>
      <c r="C4" s="62" t="s">
        <v>957</v>
      </c>
      <c r="D4" s="62" t="s">
        <v>1070</v>
      </c>
      <c r="E4" s="53" t="s">
        <v>956</v>
      </c>
      <c r="F4" s="15" t="s">
        <v>1072</v>
      </c>
      <c r="G4" s="15" t="s">
        <v>1071</v>
      </c>
    </row>
    <row r="5" spans="1:7" x14ac:dyDescent="0.15">
      <c r="A5" s="26" t="s">
        <v>1061</v>
      </c>
      <c r="B5" s="76">
        <v>1075.8</v>
      </c>
      <c r="C5" s="65">
        <v>3066.8999999999987</v>
      </c>
      <c r="D5" s="64">
        <v>38</v>
      </c>
      <c r="E5" s="78">
        <v>122</v>
      </c>
      <c r="F5" s="16">
        <f>B5/D5</f>
        <v>28.310526315789474</v>
      </c>
      <c r="G5" s="16">
        <f>C5/E5</f>
        <v>25.138524590163925</v>
      </c>
    </row>
    <row r="6" spans="1:7" x14ac:dyDescent="0.15">
      <c r="A6" s="29" t="s">
        <v>1038</v>
      </c>
      <c r="B6" s="79">
        <v>1633</v>
      </c>
      <c r="C6" s="21">
        <v>2164</v>
      </c>
      <c r="D6" s="20">
        <v>37</v>
      </c>
      <c r="E6" s="80">
        <v>58</v>
      </c>
      <c r="F6" s="16">
        <f>B6/D6</f>
        <v>44.135135135135137</v>
      </c>
      <c r="G6" s="16">
        <f t="shared" ref="G6:G69" si="0">C6/E6</f>
        <v>37.310344827586206</v>
      </c>
    </row>
    <row r="7" spans="1:7" x14ac:dyDescent="0.15">
      <c r="A7" s="29" t="s">
        <v>1170</v>
      </c>
      <c r="B7" s="79">
        <v>1474</v>
      </c>
      <c r="C7" s="21">
        <v>1582</v>
      </c>
      <c r="D7" s="20">
        <v>36</v>
      </c>
      <c r="E7" s="80">
        <v>42</v>
      </c>
      <c r="F7" s="16">
        <f t="shared" ref="F7:F69" si="1">B7/D7</f>
        <v>40.944444444444443</v>
      </c>
      <c r="G7" s="16">
        <f t="shared" si="0"/>
        <v>37.666666666666664</v>
      </c>
    </row>
    <row r="8" spans="1:7" x14ac:dyDescent="0.15">
      <c r="A8" s="29" t="s">
        <v>387</v>
      </c>
      <c r="B8" s="79">
        <v>593</v>
      </c>
      <c r="C8" s="21">
        <v>1067</v>
      </c>
      <c r="D8" s="20">
        <v>16</v>
      </c>
      <c r="E8" s="80">
        <v>43</v>
      </c>
      <c r="F8" s="16">
        <f t="shared" si="1"/>
        <v>37.0625</v>
      </c>
      <c r="G8" s="16">
        <f t="shared" si="0"/>
        <v>24.813953488372093</v>
      </c>
    </row>
    <row r="9" spans="1:7" x14ac:dyDescent="0.15">
      <c r="A9" s="29" t="s">
        <v>75</v>
      </c>
      <c r="B9" s="79">
        <v>255.3</v>
      </c>
      <c r="C9" s="21">
        <v>914</v>
      </c>
      <c r="D9" s="20">
        <v>9</v>
      </c>
      <c r="E9" s="80">
        <v>45</v>
      </c>
      <c r="F9" s="16">
        <f t="shared" si="1"/>
        <v>28.366666666666667</v>
      </c>
      <c r="G9" s="16">
        <f t="shared" si="0"/>
        <v>20.31111111111111</v>
      </c>
    </row>
    <row r="10" spans="1:7" x14ac:dyDescent="0.15">
      <c r="A10" s="29" t="s">
        <v>143</v>
      </c>
      <c r="B10" s="79">
        <v>431.4</v>
      </c>
      <c r="C10" s="21">
        <v>842.89999999999986</v>
      </c>
      <c r="D10" s="20">
        <v>12</v>
      </c>
      <c r="E10" s="80">
        <v>23</v>
      </c>
      <c r="F10" s="16">
        <f t="shared" si="1"/>
        <v>35.949999999999996</v>
      </c>
      <c r="G10" s="16">
        <f t="shared" si="0"/>
        <v>36.647826086956513</v>
      </c>
    </row>
    <row r="11" spans="1:7" x14ac:dyDescent="0.15">
      <c r="A11" s="29" t="s">
        <v>208</v>
      </c>
      <c r="B11" s="79">
        <v>364.8</v>
      </c>
      <c r="C11" s="21">
        <v>834.3</v>
      </c>
      <c r="D11" s="20">
        <v>11</v>
      </c>
      <c r="E11" s="80">
        <v>27</v>
      </c>
      <c r="F11" s="16">
        <f t="shared" si="1"/>
        <v>33.163636363636364</v>
      </c>
      <c r="G11" s="16">
        <f t="shared" si="0"/>
        <v>30.9</v>
      </c>
    </row>
    <row r="12" spans="1:7" x14ac:dyDescent="0.15">
      <c r="A12" s="29" t="s">
        <v>59</v>
      </c>
      <c r="B12" s="79">
        <v>230</v>
      </c>
      <c r="C12" s="21">
        <v>813.99999999999977</v>
      </c>
      <c r="D12" s="20">
        <v>9</v>
      </c>
      <c r="E12" s="80">
        <v>43</v>
      </c>
      <c r="F12" s="16">
        <f t="shared" si="1"/>
        <v>25.555555555555557</v>
      </c>
      <c r="G12" s="16">
        <f t="shared" si="0"/>
        <v>18.930232558139529</v>
      </c>
    </row>
    <row r="13" spans="1:7" x14ac:dyDescent="0.15">
      <c r="A13" s="29" t="s">
        <v>1595</v>
      </c>
      <c r="B13" s="79">
        <v>687</v>
      </c>
      <c r="C13" s="21">
        <v>732</v>
      </c>
      <c r="D13" s="20">
        <v>14</v>
      </c>
      <c r="E13" s="80">
        <v>15</v>
      </c>
      <c r="F13" s="16">
        <f t="shared" si="1"/>
        <v>49.071428571428569</v>
      </c>
      <c r="G13" s="16">
        <f t="shared" si="0"/>
        <v>48.8</v>
      </c>
    </row>
    <row r="14" spans="1:7" x14ac:dyDescent="0.15">
      <c r="A14" s="29" t="s">
        <v>1034</v>
      </c>
      <c r="B14" s="79">
        <v>342</v>
      </c>
      <c r="C14" s="21">
        <v>717</v>
      </c>
      <c r="D14" s="20">
        <v>13</v>
      </c>
      <c r="E14" s="80">
        <v>31</v>
      </c>
      <c r="F14" s="16">
        <f t="shared" si="1"/>
        <v>26.307692307692307</v>
      </c>
      <c r="G14" s="16">
        <f t="shared" si="0"/>
        <v>23.129032258064516</v>
      </c>
    </row>
    <row r="15" spans="1:7" x14ac:dyDescent="0.15">
      <c r="A15" s="29" t="s">
        <v>108</v>
      </c>
      <c r="B15" s="79">
        <v>387</v>
      </c>
      <c r="C15" s="21">
        <v>713</v>
      </c>
      <c r="D15" s="20">
        <v>8</v>
      </c>
      <c r="E15" s="80">
        <v>15</v>
      </c>
      <c r="F15" s="16">
        <f t="shared" si="1"/>
        <v>48.375</v>
      </c>
      <c r="G15" s="16">
        <f t="shared" si="0"/>
        <v>47.533333333333331</v>
      </c>
    </row>
    <row r="16" spans="1:7" x14ac:dyDescent="0.15">
      <c r="A16" s="29" t="s">
        <v>330</v>
      </c>
      <c r="B16" s="79">
        <v>364.7</v>
      </c>
      <c r="C16" s="21">
        <v>692.2</v>
      </c>
      <c r="D16" s="20">
        <v>13</v>
      </c>
      <c r="E16" s="80">
        <v>28</v>
      </c>
      <c r="F16" s="16">
        <f t="shared" si="1"/>
        <v>28.053846153846152</v>
      </c>
      <c r="G16" s="16">
        <f t="shared" si="0"/>
        <v>24.721428571428572</v>
      </c>
    </row>
    <row r="17" spans="1:7" x14ac:dyDescent="0.15">
      <c r="A17" s="29" t="s">
        <v>1177</v>
      </c>
      <c r="B17" s="79">
        <v>370</v>
      </c>
      <c r="C17" s="21">
        <v>682</v>
      </c>
      <c r="D17" s="20">
        <v>20</v>
      </c>
      <c r="E17" s="80">
        <v>37</v>
      </c>
      <c r="F17" s="16">
        <f t="shared" si="1"/>
        <v>18.5</v>
      </c>
      <c r="G17" s="16">
        <f t="shared" si="0"/>
        <v>18.432432432432432</v>
      </c>
    </row>
    <row r="18" spans="1:7" x14ac:dyDescent="0.15">
      <c r="A18" s="29" t="s">
        <v>131</v>
      </c>
      <c r="B18" s="79">
        <v>324</v>
      </c>
      <c r="C18" s="21">
        <v>661</v>
      </c>
      <c r="D18" s="20">
        <v>12</v>
      </c>
      <c r="E18" s="80">
        <v>35</v>
      </c>
      <c r="F18" s="16">
        <f t="shared" si="1"/>
        <v>27</v>
      </c>
      <c r="G18" s="16">
        <f t="shared" si="0"/>
        <v>18.885714285714286</v>
      </c>
    </row>
    <row r="19" spans="1:7" x14ac:dyDescent="0.15">
      <c r="A19" s="29" t="s">
        <v>1466</v>
      </c>
      <c r="B19" s="79">
        <v>245</v>
      </c>
      <c r="C19" s="21">
        <v>647</v>
      </c>
      <c r="D19" s="20">
        <v>7</v>
      </c>
      <c r="E19" s="80">
        <v>25</v>
      </c>
      <c r="F19" s="16">
        <f t="shared" si="1"/>
        <v>35</v>
      </c>
      <c r="G19" s="16">
        <f t="shared" si="0"/>
        <v>25.88</v>
      </c>
    </row>
    <row r="20" spans="1:7" x14ac:dyDescent="0.15">
      <c r="A20" s="29" t="s">
        <v>138</v>
      </c>
      <c r="B20" s="79">
        <v>340</v>
      </c>
      <c r="C20" s="21">
        <v>640</v>
      </c>
      <c r="D20" s="20">
        <v>10</v>
      </c>
      <c r="E20" s="80">
        <v>21</v>
      </c>
      <c r="F20" s="16">
        <f t="shared" si="1"/>
        <v>34</v>
      </c>
      <c r="G20" s="16">
        <f t="shared" si="0"/>
        <v>30.476190476190474</v>
      </c>
    </row>
    <row r="21" spans="1:7" x14ac:dyDescent="0.15">
      <c r="A21" s="29" t="s">
        <v>461</v>
      </c>
      <c r="B21" s="79">
        <v>0</v>
      </c>
      <c r="C21" s="21">
        <v>633.5</v>
      </c>
      <c r="D21" s="20"/>
      <c r="E21" s="80">
        <v>27</v>
      </c>
      <c r="F21" s="16" t="e">
        <f t="shared" si="1"/>
        <v>#DIV/0!</v>
      </c>
      <c r="G21" s="16">
        <f t="shared" si="0"/>
        <v>23.462962962962962</v>
      </c>
    </row>
    <row r="22" spans="1:7" x14ac:dyDescent="0.15">
      <c r="A22" s="29" t="s">
        <v>1196</v>
      </c>
      <c r="B22" s="79">
        <v>498.9</v>
      </c>
      <c r="C22" s="21">
        <v>613.9</v>
      </c>
      <c r="D22" s="20">
        <v>17</v>
      </c>
      <c r="E22" s="80">
        <v>23</v>
      </c>
      <c r="F22" s="16">
        <f t="shared" si="1"/>
        <v>29.347058823529409</v>
      </c>
      <c r="G22" s="16">
        <f t="shared" si="0"/>
        <v>26.691304347826087</v>
      </c>
    </row>
    <row r="23" spans="1:7" x14ac:dyDescent="0.15">
      <c r="A23" s="29" t="s">
        <v>1463</v>
      </c>
      <c r="B23" s="79">
        <v>339</v>
      </c>
      <c r="C23" s="21">
        <v>600</v>
      </c>
      <c r="D23" s="20">
        <v>7</v>
      </c>
      <c r="E23" s="80">
        <v>25</v>
      </c>
      <c r="F23" s="16">
        <f t="shared" si="1"/>
        <v>48.428571428571431</v>
      </c>
      <c r="G23" s="16">
        <f t="shared" si="0"/>
        <v>24</v>
      </c>
    </row>
    <row r="24" spans="1:7" x14ac:dyDescent="0.15">
      <c r="A24" s="29" t="s">
        <v>214</v>
      </c>
      <c r="B24" s="79">
        <v>0</v>
      </c>
      <c r="C24" s="21">
        <v>588.29999999999995</v>
      </c>
      <c r="D24" s="20"/>
      <c r="E24" s="80">
        <v>31</v>
      </c>
      <c r="F24" s="16" t="e">
        <f t="shared" si="1"/>
        <v>#DIV/0!</v>
      </c>
      <c r="G24" s="16">
        <f t="shared" si="0"/>
        <v>18.977419354838709</v>
      </c>
    </row>
    <row r="25" spans="1:7" x14ac:dyDescent="0.15">
      <c r="A25" s="29" t="s">
        <v>87</v>
      </c>
      <c r="B25" s="79">
        <v>259</v>
      </c>
      <c r="C25" s="21">
        <v>581</v>
      </c>
      <c r="D25" s="20">
        <v>8</v>
      </c>
      <c r="E25" s="80">
        <v>22</v>
      </c>
      <c r="F25" s="16">
        <f t="shared" si="1"/>
        <v>32.375</v>
      </c>
      <c r="G25" s="16">
        <f t="shared" si="0"/>
        <v>26.40909090909091</v>
      </c>
    </row>
    <row r="26" spans="1:7" x14ac:dyDescent="0.15">
      <c r="A26" s="29" t="s">
        <v>516</v>
      </c>
      <c r="B26" s="79">
        <v>180.7</v>
      </c>
      <c r="C26" s="21">
        <v>573.1</v>
      </c>
      <c r="D26" s="20">
        <v>8</v>
      </c>
      <c r="E26" s="80">
        <v>33</v>
      </c>
      <c r="F26" s="16">
        <f t="shared" si="1"/>
        <v>22.587499999999999</v>
      </c>
      <c r="G26" s="16">
        <f t="shared" si="0"/>
        <v>17.366666666666667</v>
      </c>
    </row>
    <row r="27" spans="1:7" x14ac:dyDescent="0.15">
      <c r="A27" s="29" t="s">
        <v>26</v>
      </c>
      <c r="B27" s="79">
        <v>164</v>
      </c>
      <c r="C27" s="21">
        <v>566</v>
      </c>
      <c r="D27" s="20">
        <v>6</v>
      </c>
      <c r="E27" s="80">
        <v>21</v>
      </c>
      <c r="F27" s="16">
        <f t="shared" si="1"/>
        <v>27.333333333333332</v>
      </c>
      <c r="G27" s="16">
        <f t="shared" si="0"/>
        <v>26.952380952380953</v>
      </c>
    </row>
    <row r="28" spans="1:7" x14ac:dyDescent="0.15">
      <c r="A28" s="29" t="s">
        <v>549</v>
      </c>
      <c r="B28" s="79">
        <v>202</v>
      </c>
      <c r="C28" s="21">
        <v>536.5</v>
      </c>
      <c r="D28" s="20">
        <v>5</v>
      </c>
      <c r="E28" s="80">
        <v>18</v>
      </c>
      <c r="F28" s="16">
        <f t="shared" si="1"/>
        <v>40.4</v>
      </c>
      <c r="G28" s="16">
        <f t="shared" si="0"/>
        <v>29.805555555555557</v>
      </c>
    </row>
    <row r="29" spans="1:7" x14ac:dyDescent="0.15">
      <c r="A29" s="29" t="s">
        <v>257</v>
      </c>
      <c r="B29" s="79">
        <v>60</v>
      </c>
      <c r="C29" s="21">
        <v>480</v>
      </c>
      <c r="D29" s="20">
        <v>1</v>
      </c>
      <c r="E29" s="80">
        <v>14</v>
      </c>
      <c r="F29" s="16">
        <f t="shared" si="1"/>
        <v>60</v>
      </c>
      <c r="G29" s="16">
        <f t="shared" si="0"/>
        <v>34.285714285714285</v>
      </c>
    </row>
    <row r="30" spans="1:7" x14ac:dyDescent="0.15">
      <c r="A30" s="29" t="s">
        <v>448</v>
      </c>
      <c r="B30" s="79">
        <v>198</v>
      </c>
      <c r="C30" s="21">
        <v>474</v>
      </c>
      <c r="D30" s="20">
        <v>9</v>
      </c>
      <c r="E30" s="80">
        <v>21</v>
      </c>
      <c r="F30" s="16">
        <f t="shared" si="1"/>
        <v>22</v>
      </c>
      <c r="G30" s="16">
        <f t="shared" si="0"/>
        <v>22.571428571428573</v>
      </c>
    </row>
    <row r="31" spans="1:7" x14ac:dyDescent="0.15">
      <c r="A31" s="29" t="s">
        <v>973</v>
      </c>
      <c r="B31" s="79">
        <v>264</v>
      </c>
      <c r="C31" s="21">
        <v>474</v>
      </c>
      <c r="D31" s="20">
        <v>10</v>
      </c>
      <c r="E31" s="80">
        <v>24</v>
      </c>
      <c r="F31" s="16">
        <f t="shared" si="1"/>
        <v>26.4</v>
      </c>
      <c r="G31" s="16">
        <f t="shared" si="0"/>
        <v>19.75</v>
      </c>
    </row>
    <row r="32" spans="1:7" x14ac:dyDescent="0.15">
      <c r="A32" s="29" t="s">
        <v>488</v>
      </c>
      <c r="B32" s="79">
        <v>290.3</v>
      </c>
      <c r="C32" s="21">
        <v>458.3</v>
      </c>
      <c r="D32" s="20">
        <v>10</v>
      </c>
      <c r="E32" s="80">
        <v>19</v>
      </c>
      <c r="F32" s="16">
        <f t="shared" si="1"/>
        <v>29.03</v>
      </c>
      <c r="G32" s="16">
        <f t="shared" si="0"/>
        <v>24.121052631578948</v>
      </c>
    </row>
    <row r="33" spans="1:7" x14ac:dyDescent="0.15">
      <c r="A33" s="29" t="s">
        <v>364</v>
      </c>
      <c r="B33" s="79">
        <v>160</v>
      </c>
      <c r="C33" s="21">
        <v>440</v>
      </c>
      <c r="D33" s="20">
        <v>3</v>
      </c>
      <c r="E33" s="80">
        <v>9</v>
      </c>
      <c r="F33" s="16">
        <f t="shared" si="1"/>
        <v>53.333333333333336</v>
      </c>
      <c r="G33" s="16">
        <f t="shared" si="0"/>
        <v>48.888888888888886</v>
      </c>
    </row>
    <row r="34" spans="1:7" x14ac:dyDescent="0.15">
      <c r="A34" s="29" t="s">
        <v>1029</v>
      </c>
      <c r="B34" s="79">
        <v>251</v>
      </c>
      <c r="C34" s="21">
        <v>434.1</v>
      </c>
      <c r="D34" s="20">
        <v>8</v>
      </c>
      <c r="E34" s="80">
        <v>16</v>
      </c>
      <c r="F34" s="16">
        <f t="shared" si="1"/>
        <v>31.375</v>
      </c>
      <c r="G34" s="16">
        <f t="shared" si="0"/>
        <v>27.131250000000001</v>
      </c>
    </row>
    <row r="35" spans="1:7" x14ac:dyDescent="0.15">
      <c r="A35" s="29" t="s">
        <v>261</v>
      </c>
      <c r="B35" s="79">
        <v>124</v>
      </c>
      <c r="C35" s="21">
        <v>414.6</v>
      </c>
      <c r="D35" s="20">
        <v>6</v>
      </c>
      <c r="E35" s="80">
        <v>20</v>
      </c>
      <c r="F35" s="16">
        <f t="shared" si="1"/>
        <v>20.666666666666668</v>
      </c>
      <c r="G35" s="16">
        <f t="shared" si="0"/>
        <v>20.73</v>
      </c>
    </row>
    <row r="36" spans="1:7" x14ac:dyDescent="0.15">
      <c r="A36" s="29" t="s">
        <v>1635</v>
      </c>
      <c r="B36" s="79">
        <v>372.5</v>
      </c>
      <c r="C36" s="21">
        <v>412.4</v>
      </c>
      <c r="D36" s="20">
        <v>12</v>
      </c>
      <c r="E36" s="80">
        <v>15</v>
      </c>
      <c r="F36" s="16">
        <f t="shared" si="1"/>
        <v>31.041666666666668</v>
      </c>
      <c r="G36" s="16">
        <f t="shared" si="0"/>
        <v>27.493333333333332</v>
      </c>
    </row>
    <row r="37" spans="1:7" x14ac:dyDescent="0.15">
      <c r="A37" s="29" t="s">
        <v>112</v>
      </c>
      <c r="B37" s="79">
        <v>110.1</v>
      </c>
      <c r="C37" s="21">
        <v>410.79999999999995</v>
      </c>
      <c r="D37" s="20">
        <v>6</v>
      </c>
      <c r="E37" s="80">
        <v>27</v>
      </c>
      <c r="F37" s="16">
        <f t="shared" si="1"/>
        <v>18.349999999999998</v>
      </c>
      <c r="G37" s="16">
        <f t="shared" si="0"/>
        <v>15.214814814814813</v>
      </c>
    </row>
    <row r="38" spans="1:7" x14ac:dyDescent="0.15">
      <c r="A38" s="29" t="s">
        <v>275</v>
      </c>
      <c r="B38" s="79">
        <v>391.6</v>
      </c>
      <c r="C38" s="21">
        <v>391.6</v>
      </c>
      <c r="D38" s="20">
        <v>9</v>
      </c>
      <c r="E38" s="80">
        <v>11</v>
      </c>
      <c r="F38" s="16">
        <f t="shared" si="1"/>
        <v>43.511111111111113</v>
      </c>
      <c r="G38" s="16">
        <f t="shared" si="0"/>
        <v>35.6</v>
      </c>
    </row>
    <row r="39" spans="1:7" x14ac:dyDescent="0.15">
      <c r="A39" s="29" t="s">
        <v>614</v>
      </c>
      <c r="B39" s="79">
        <v>0</v>
      </c>
      <c r="C39" s="21">
        <v>388.3</v>
      </c>
      <c r="D39" s="20"/>
      <c r="E39" s="80">
        <v>43</v>
      </c>
      <c r="F39" s="16" t="e">
        <f t="shared" si="1"/>
        <v>#DIV/0!</v>
      </c>
      <c r="G39" s="16">
        <f t="shared" si="0"/>
        <v>9.0302325581395344</v>
      </c>
    </row>
    <row r="40" spans="1:7" x14ac:dyDescent="0.15">
      <c r="A40" s="29" t="s">
        <v>284</v>
      </c>
      <c r="B40" s="79">
        <v>0</v>
      </c>
      <c r="C40" s="21">
        <v>387</v>
      </c>
      <c r="D40" s="20">
        <v>1</v>
      </c>
      <c r="E40" s="80">
        <v>16</v>
      </c>
      <c r="F40" s="16">
        <f t="shared" si="1"/>
        <v>0</v>
      </c>
      <c r="G40" s="16">
        <f t="shared" si="0"/>
        <v>24.1875</v>
      </c>
    </row>
    <row r="41" spans="1:7" x14ac:dyDescent="0.15">
      <c r="A41" s="29" t="s">
        <v>920</v>
      </c>
      <c r="B41" s="79">
        <v>214.39999999999998</v>
      </c>
      <c r="C41" s="21">
        <v>384.9</v>
      </c>
      <c r="D41" s="20">
        <v>9</v>
      </c>
      <c r="E41" s="80">
        <v>19</v>
      </c>
      <c r="F41" s="16">
        <f t="shared" si="1"/>
        <v>23.822222222222219</v>
      </c>
      <c r="G41" s="16">
        <f t="shared" si="0"/>
        <v>20.257894736842104</v>
      </c>
    </row>
    <row r="42" spans="1:7" x14ac:dyDescent="0.15">
      <c r="A42" s="29" t="s">
        <v>239</v>
      </c>
      <c r="B42" s="79">
        <v>381.4</v>
      </c>
      <c r="C42" s="21">
        <v>381.4</v>
      </c>
      <c r="D42" s="20">
        <v>11</v>
      </c>
      <c r="E42" s="80">
        <v>12</v>
      </c>
      <c r="F42" s="16">
        <f t="shared" si="1"/>
        <v>34.672727272727272</v>
      </c>
      <c r="G42" s="16">
        <f t="shared" si="0"/>
        <v>31.783333333333331</v>
      </c>
    </row>
    <row r="43" spans="1:7" x14ac:dyDescent="0.15">
      <c r="A43" s="29" t="s">
        <v>964</v>
      </c>
      <c r="B43" s="79">
        <v>380</v>
      </c>
      <c r="C43" s="21">
        <v>380</v>
      </c>
      <c r="D43" s="20">
        <v>12</v>
      </c>
      <c r="E43" s="80">
        <v>12</v>
      </c>
      <c r="F43" s="16">
        <f t="shared" si="1"/>
        <v>31.666666666666668</v>
      </c>
      <c r="G43" s="16">
        <f t="shared" si="0"/>
        <v>31.666666666666668</v>
      </c>
    </row>
    <row r="44" spans="1:7" x14ac:dyDescent="0.15">
      <c r="A44" s="29" t="s">
        <v>391</v>
      </c>
      <c r="B44" s="79">
        <v>34</v>
      </c>
      <c r="C44" s="21">
        <v>372</v>
      </c>
      <c r="D44" s="20">
        <v>1</v>
      </c>
      <c r="E44" s="80">
        <v>21</v>
      </c>
      <c r="F44" s="16">
        <f t="shared" si="1"/>
        <v>34</v>
      </c>
      <c r="G44" s="16">
        <f t="shared" si="0"/>
        <v>17.714285714285715</v>
      </c>
    </row>
    <row r="45" spans="1:7" x14ac:dyDescent="0.15">
      <c r="A45" s="29" t="s">
        <v>1631</v>
      </c>
      <c r="B45" s="79">
        <v>225</v>
      </c>
      <c r="C45" s="21">
        <v>372</v>
      </c>
      <c r="D45" s="20">
        <v>7</v>
      </c>
      <c r="E45" s="80">
        <v>13</v>
      </c>
      <c r="F45" s="16">
        <f t="shared" si="1"/>
        <v>32.142857142857146</v>
      </c>
      <c r="G45" s="16">
        <f t="shared" si="0"/>
        <v>28.615384615384617</v>
      </c>
    </row>
    <row r="46" spans="1:7" x14ac:dyDescent="0.15">
      <c r="A46" s="29" t="s">
        <v>1056</v>
      </c>
      <c r="B46" s="79">
        <v>0</v>
      </c>
      <c r="C46" s="21">
        <v>363</v>
      </c>
      <c r="D46" s="20"/>
      <c r="E46" s="80">
        <v>24</v>
      </c>
      <c r="F46" s="16" t="e">
        <f t="shared" si="1"/>
        <v>#DIV/0!</v>
      </c>
      <c r="G46" s="16">
        <f t="shared" si="0"/>
        <v>15.125</v>
      </c>
    </row>
    <row r="47" spans="1:7" x14ac:dyDescent="0.15">
      <c r="A47" s="29" t="s">
        <v>165</v>
      </c>
      <c r="B47" s="79">
        <v>22.9</v>
      </c>
      <c r="C47" s="21">
        <v>346.4</v>
      </c>
      <c r="D47" s="20">
        <v>1</v>
      </c>
      <c r="E47" s="80">
        <v>22</v>
      </c>
      <c r="F47" s="16">
        <f t="shared" si="1"/>
        <v>22.9</v>
      </c>
      <c r="G47" s="16">
        <f t="shared" si="0"/>
        <v>15.745454545454544</v>
      </c>
    </row>
    <row r="48" spans="1:7" x14ac:dyDescent="0.15">
      <c r="A48" s="29" t="s">
        <v>1322</v>
      </c>
      <c r="B48" s="79">
        <v>105.504</v>
      </c>
      <c r="C48" s="21">
        <v>342.40800000000002</v>
      </c>
      <c r="D48" s="20">
        <v>8</v>
      </c>
      <c r="E48" s="80">
        <v>26</v>
      </c>
      <c r="F48" s="16">
        <f t="shared" si="1"/>
        <v>13.188000000000001</v>
      </c>
      <c r="G48" s="16">
        <f t="shared" si="0"/>
        <v>13.169538461538462</v>
      </c>
    </row>
    <row r="49" spans="1:7" x14ac:dyDescent="0.15">
      <c r="A49" s="29" t="s">
        <v>28</v>
      </c>
      <c r="B49" s="79">
        <v>165</v>
      </c>
      <c r="C49" s="21">
        <v>332.7</v>
      </c>
      <c r="D49" s="20">
        <v>3</v>
      </c>
      <c r="E49" s="80">
        <v>10</v>
      </c>
      <c r="F49" s="16">
        <f t="shared" si="1"/>
        <v>55</v>
      </c>
      <c r="G49" s="16">
        <f t="shared" si="0"/>
        <v>33.269999999999996</v>
      </c>
    </row>
    <row r="50" spans="1:7" x14ac:dyDescent="0.15">
      <c r="A50" s="29" t="s">
        <v>91</v>
      </c>
      <c r="B50" s="79">
        <v>150.44999999999999</v>
      </c>
      <c r="C50" s="21">
        <v>310.95</v>
      </c>
      <c r="D50" s="20">
        <v>4</v>
      </c>
      <c r="E50" s="80">
        <v>12</v>
      </c>
      <c r="F50" s="16">
        <f t="shared" si="1"/>
        <v>37.612499999999997</v>
      </c>
      <c r="G50" s="16">
        <f t="shared" si="0"/>
        <v>25.912499999999998</v>
      </c>
    </row>
    <row r="51" spans="1:7" x14ac:dyDescent="0.15">
      <c r="A51" s="29" t="s">
        <v>398</v>
      </c>
      <c r="B51" s="79">
        <v>37</v>
      </c>
      <c r="C51" s="21">
        <v>297.5</v>
      </c>
      <c r="D51" s="20">
        <v>2</v>
      </c>
      <c r="E51" s="80">
        <v>19</v>
      </c>
      <c r="F51" s="16">
        <f t="shared" si="1"/>
        <v>18.5</v>
      </c>
      <c r="G51" s="16">
        <f t="shared" si="0"/>
        <v>15.657894736842104</v>
      </c>
    </row>
    <row r="52" spans="1:7" x14ac:dyDescent="0.15">
      <c r="A52" s="29" t="s">
        <v>345</v>
      </c>
      <c r="B52" s="79">
        <v>73</v>
      </c>
      <c r="C52" s="21">
        <v>284.39999999999998</v>
      </c>
      <c r="D52" s="20">
        <v>2</v>
      </c>
      <c r="E52" s="80">
        <v>15</v>
      </c>
      <c r="F52" s="16">
        <f t="shared" si="1"/>
        <v>36.5</v>
      </c>
      <c r="G52" s="16">
        <f t="shared" si="0"/>
        <v>18.959999999999997</v>
      </c>
    </row>
    <row r="53" spans="1:7" x14ac:dyDescent="0.15">
      <c r="A53" s="29" t="s">
        <v>156</v>
      </c>
      <c r="B53" s="79">
        <v>0</v>
      </c>
      <c r="C53" s="21">
        <v>279</v>
      </c>
      <c r="D53" s="20"/>
      <c r="E53" s="80">
        <v>17</v>
      </c>
      <c r="F53" s="16" t="e">
        <f t="shared" si="1"/>
        <v>#DIV/0!</v>
      </c>
      <c r="G53" s="16">
        <f t="shared" si="0"/>
        <v>16.411764705882351</v>
      </c>
    </row>
    <row r="54" spans="1:7" x14ac:dyDescent="0.15">
      <c r="A54" s="29" t="s">
        <v>692</v>
      </c>
      <c r="B54" s="79">
        <v>0</v>
      </c>
      <c r="C54" s="21">
        <v>270.79000000000002</v>
      </c>
      <c r="D54" s="20"/>
      <c r="E54" s="80">
        <v>34</v>
      </c>
      <c r="F54" s="16" t="e">
        <f t="shared" si="1"/>
        <v>#DIV/0!</v>
      </c>
      <c r="G54" s="16">
        <f t="shared" si="0"/>
        <v>7.9644117647058827</v>
      </c>
    </row>
    <row r="55" spans="1:7" x14ac:dyDescent="0.15">
      <c r="A55" s="29" t="s">
        <v>18</v>
      </c>
      <c r="B55" s="79">
        <v>22.35</v>
      </c>
      <c r="C55" s="21">
        <v>268.2</v>
      </c>
      <c r="D55" s="20">
        <v>7</v>
      </c>
      <c r="E55" s="80">
        <v>84</v>
      </c>
      <c r="F55" s="16">
        <f t="shared" si="1"/>
        <v>3.1928571428571431</v>
      </c>
      <c r="G55" s="16">
        <f t="shared" si="0"/>
        <v>3.1928571428571426</v>
      </c>
    </row>
    <row r="56" spans="1:7" x14ac:dyDescent="0.15">
      <c r="A56" s="29" t="s">
        <v>419</v>
      </c>
      <c r="B56" s="79">
        <v>0</v>
      </c>
      <c r="C56" s="21">
        <v>267.36</v>
      </c>
      <c r="D56" s="20"/>
      <c r="E56" s="80">
        <v>19</v>
      </c>
      <c r="F56" s="16" t="e">
        <f t="shared" si="1"/>
        <v>#DIV/0!</v>
      </c>
      <c r="G56" s="16">
        <f t="shared" si="0"/>
        <v>14.071578947368423</v>
      </c>
    </row>
    <row r="57" spans="1:7" x14ac:dyDescent="0.15">
      <c r="A57" s="29" t="s">
        <v>1400</v>
      </c>
      <c r="B57" s="79">
        <v>20.8</v>
      </c>
      <c r="C57" s="21">
        <v>263</v>
      </c>
      <c r="D57" s="20">
        <v>1</v>
      </c>
      <c r="E57" s="80">
        <v>20</v>
      </c>
      <c r="F57" s="16">
        <f t="shared" si="1"/>
        <v>20.8</v>
      </c>
      <c r="G57" s="16">
        <f t="shared" si="0"/>
        <v>13.15</v>
      </c>
    </row>
    <row r="58" spans="1:7" x14ac:dyDescent="0.15">
      <c r="A58" s="29" t="s">
        <v>235</v>
      </c>
      <c r="B58" s="79">
        <v>152.69999999999999</v>
      </c>
      <c r="C58" s="21">
        <v>258.7</v>
      </c>
      <c r="D58" s="20">
        <v>7</v>
      </c>
      <c r="E58" s="80">
        <v>12</v>
      </c>
      <c r="F58" s="16">
        <f t="shared" si="1"/>
        <v>21.814285714285713</v>
      </c>
      <c r="G58" s="16">
        <f t="shared" si="0"/>
        <v>21.558333333333334</v>
      </c>
    </row>
    <row r="59" spans="1:7" x14ac:dyDescent="0.15">
      <c r="A59" s="29" t="s">
        <v>313</v>
      </c>
      <c r="B59" s="79">
        <v>100</v>
      </c>
      <c r="C59" s="21">
        <v>258</v>
      </c>
      <c r="D59" s="20">
        <v>5</v>
      </c>
      <c r="E59" s="80">
        <v>12</v>
      </c>
      <c r="F59" s="16">
        <f t="shared" si="1"/>
        <v>20</v>
      </c>
      <c r="G59" s="16">
        <f t="shared" si="0"/>
        <v>21.5</v>
      </c>
    </row>
    <row r="60" spans="1:7" x14ac:dyDescent="0.15">
      <c r="A60" s="29" t="s">
        <v>1154</v>
      </c>
      <c r="B60" s="79">
        <v>256.63716814159295</v>
      </c>
      <c r="C60" s="21">
        <v>256.63716814159295</v>
      </c>
      <c r="D60" s="20">
        <v>5</v>
      </c>
      <c r="E60" s="80">
        <v>5</v>
      </c>
      <c r="F60" s="16">
        <f t="shared" si="1"/>
        <v>51.327433628318587</v>
      </c>
      <c r="G60" s="16">
        <f t="shared" si="0"/>
        <v>51.327433628318587</v>
      </c>
    </row>
    <row r="61" spans="1:7" x14ac:dyDescent="0.15">
      <c r="A61" s="29" t="s">
        <v>1160</v>
      </c>
      <c r="B61" s="79">
        <v>252.6889040163376</v>
      </c>
      <c r="C61" s="21">
        <v>252.6889040163376</v>
      </c>
      <c r="D61" s="20">
        <v>5</v>
      </c>
      <c r="E61" s="80">
        <v>5</v>
      </c>
      <c r="F61" s="16">
        <f t="shared" si="1"/>
        <v>50.537780803267523</v>
      </c>
      <c r="G61" s="16">
        <f t="shared" si="0"/>
        <v>50.537780803267523</v>
      </c>
    </row>
    <row r="62" spans="1:7" x14ac:dyDescent="0.15">
      <c r="A62" s="29" t="s">
        <v>38</v>
      </c>
      <c r="B62" s="79">
        <v>65</v>
      </c>
      <c r="C62" s="21">
        <v>248</v>
      </c>
      <c r="D62" s="20">
        <v>4</v>
      </c>
      <c r="E62" s="80">
        <v>14</v>
      </c>
      <c r="F62" s="16">
        <f t="shared" si="1"/>
        <v>16.25</v>
      </c>
      <c r="G62" s="16">
        <f t="shared" si="0"/>
        <v>17.714285714285715</v>
      </c>
    </row>
    <row r="63" spans="1:7" x14ac:dyDescent="0.15">
      <c r="A63" s="29" t="s">
        <v>1026</v>
      </c>
      <c r="B63" s="79">
        <v>111</v>
      </c>
      <c r="C63" s="21">
        <v>246</v>
      </c>
      <c r="D63" s="20">
        <v>3</v>
      </c>
      <c r="E63" s="80">
        <v>6</v>
      </c>
      <c r="F63" s="16">
        <f t="shared" si="1"/>
        <v>37</v>
      </c>
      <c r="G63" s="16">
        <f t="shared" si="0"/>
        <v>41</v>
      </c>
    </row>
    <row r="64" spans="1:7" x14ac:dyDescent="0.15">
      <c r="A64" s="29" t="s">
        <v>539</v>
      </c>
      <c r="B64" s="79">
        <v>0</v>
      </c>
      <c r="C64" s="21">
        <v>246</v>
      </c>
      <c r="D64" s="20"/>
      <c r="E64" s="80">
        <v>14</v>
      </c>
      <c r="F64" s="16" t="e">
        <f t="shared" si="1"/>
        <v>#DIV/0!</v>
      </c>
      <c r="G64" s="16">
        <f t="shared" si="0"/>
        <v>17.571428571428573</v>
      </c>
    </row>
    <row r="65" spans="1:7" x14ac:dyDescent="0.15">
      <c r="A65" s="29" t="s">
        <v>601</v>
      </c>
      <c r="B65" s="79">
        <v>0</v>
      </c>
      <c r="C65" s="21">
        <v>246</v>
      </c>
      <c r="D65" s="20"/>
      <c r="E65" s="80">
        <v>24</v>
      </c>
      <c r="F65" s="16" t="e">
        <f t="shared" si="1"/>
        <v>#DIV/0!</v>
      </c>
      <c r="G65" s="16">
        <f t="shared" si="0"/>
        <v>10.25</v>
      </c>
    </row>
    <row r="66" spans="1:7" x14ac:dyDescent="0.15">
      <c r="A66" s="29" t="s">
        <v>630</v>
      </c>
      <c r="B66" s="79">
        <v>0</v>
      </c>
      <c r="C66" s="21">
        <v>245.43</v>
      </c>
      <c r="D66" s="20"/>
      <c r="E66" s="80">
        <v>21</v>
      </c>
      <c r="F66" s="16" t="e">
        <f t="shared" si="1"/>
        <v>#DIV/0!</v>
      </c>
      <c r="G66" s="16">
        <f t="shared" si="0"/>
        <v>11.687142857142858</v>
      </c>
    </row>
    <row r="67" spans="1:7" x14ac:dyDescent="0.15">
      <c r="A67" s="29" t="s">
        <v>253</v>
      </c>
      <c r="B67" s="79">
        <v>215</v>
      </c>
      <c r="C67" s="21">
        <v>245</v>
      </c>
      <c r="D67" s="20">
        <v>6</v>
      </c>
      <c r="E67" s="80">
        <v>7</v>
      </c>
      <c r="F67" s="16">
        <f t="shared" si="1"/>
        <v>35.833333333333336</v>
      </c>
      <c r="G67" s="16">
        <f t="shared" si="0"/>
        <v>35</v>
      </c>
    </row>
    <row r="68" spans="1:7" x14ac:dyDescent="0.15">
      <c r="A68" s="29" t="s">
        <v>307</v>
      </c>
      <c r="B68" s="79">
        <v>235.404</v>
      </c>
      <c r="C68" s="21">
        <v>235.404</v>
      </c>
      <c r="D68" s="20">
        <v>4</v>
      </c>
      <c r="E68" s="80">
        <v>4</v>
      </c>
      <c r="F68" s="16">
        <f t="shared" si="1"/>
        <v>58.850999999999999</v>
      </c>
      <c r="G68" s="16">
        <f t="shared" si="0"/>
        <v>58.850999999999999</v>
      </c>
    </row>
    <row r="69" spans="1:7" x14ac:dyDescent="0.15">
      <c r="A69" s="29" t="s">
        <v>300</v>
      </c>
      <c r="B69" s="79">
        <v>70</v>
      </c>
      <c r="C69" s="21">
        <v>235</v>
      </c>
      <c r="D69" s="20">
        <v>4</v>
      </c>
      <c r="E69" s="80">
        <v>19</v>
      </c>
      <c r="F69" s="16">
        <f t="shared" si="1"/>
        <v>17.5</v>
      </c>
      <c r="G69" s="16">
        <f t="shared" si="0"/>
        <v>12.368421052631579</v>
      </c>
    </row>
    <row r="70" spans="1:7" x14ac:dyDescent="0.15">
      <c r="A70" s="29" t="s">
        <v>778</v>
      </c>
      <c r="B70" s="79">
        <v>0</v>
      </c>
      <c r="C70" s="21">
        <v>235</v>
      </c>
      <c r="D70" s="20"/>
      <c r="E70" s="80">
        <v>15</v>
      </c>
      <c r="F70" s="16" t="e">
        <f t="shared" ref="F70:F133" si="2">B70/D70</f>
        <v>#DIV/0!</v>
      </c>
      <c r="G70" s="16">
        <f t="shared" ref="G70:G133" si="3">C70/E70</f>
        <v>15.666666666666666</v>
      </c>
    </row>
    <row r="71" spans="1:7" x14ac:dyDescent="0.15">
      <c r="A71" s="29" t="s">
        <v>369</v>
      </c>
      <c r="B71" s="79">
        <v>0</v>
      </c>
      <c r="C71" s="21">
        <v>235</v>
      </c>
      <c r="D71" s="20"/>
      <c r="E71" s="80">
        <v>17</v>
      </c>
      <c r="F71" s="16" t="e">
        <f t="shared" si="2"/>
        <v>#DIV/0!</v>
      </c>
      <c r="G71" s="16">
        <f t="shared" si="3"/>
        <v>13.823529411764707</v>
      </c>
    </row>
    <row r="72" spans="1:7" x14ac:dyDescent="0.15">
      <c r="A72" s="29" t="s">
        <v>1042</v>
      </c>
      <c r="B72" s="79">
        <v>0</v>
      </c>
      <c r="C72" s="21">
        <v>234</v>
      </c>
      <c r="D72" s="20"/>
      <c r="E72" s="80">
        <v>6</v>
      </c>
      <c r="F72" s="16" t="e">
        <f t="shared" si="2"/>
        <v>#DIV/0!</v>
      </c>
      <c r="G72" s="16">
        <f t="shared" si="3"/>
        <v>39</v>
      </c>
    </row>
    <row r="73" spans="1:7" x14ac:dyDescent="0.15">
      <c r="A73" s="29" t="s">
        <v>971</v>
      </c>
      <c r="B73" s="79">
        <v>184</v>
      </c>
      <c r="C73" s="21">
        <v>230</v>
      </c>
      <c r="D73" s="20">
        <v>4</v>
      </c>
      <c r="E73" s="80">
        <v>5</v>
      </c>
      <c r="F73" s="16">
        <f t="shared" si="2"/>
        <v>46</v>
      </c>
      <c r="G73" s="16">
        <f t="shared" si="3"/>
        <v>46</v>
      </c>
    </row>
    <row r="74" spans="1:7" x14ac:dyDescent="0.15">
      <c r="A74" s="29" t="s">
        <v>150</v>
      </c>
      <c r="B74" s="79">
        <v>0</v>
      </c>
      <c r="C74" s="21">
        <v>229</v>
      </c>
      <c r="D74" s="20"/>
      <c r="E74" s="80">
        <v>14</v>
      </c>
      <c r="F74" s="16" t="e">
        <f t="shared" si="2"/>
        <v>#DIV/0!</v>
      </c>
      <c r="G74" s="16">
        <f t="shared" si="3"/>
        <v>16.357142857142858</v>
      </c>
    </row>
    <row r="75" spans="1:7" x14ac:dyDescent="0.15">
      <c r="A75" s="29" t="s">
        <v>799</v>
      </c>
      <c r="B75" s="79">
        <v>0</v>
      </c>
      <c r="C75" s="21">
        <v>224</v>
      </c>
      <c r="D75" s="20"/>
      <c r="E75" s="80">
        <v>12</v>
      </c>
      <c r="F75" s="16" t="e">
        <f t="shared" si="2"/>
        <v>#DIV/0!</v>
      </c>
      <c r="G75" s="16">
        <f t="shared" si="3"/>
        <v>18.666666666666668</v>
      </c>
    </row>
    <row r="76" spans="1:7" x14ac:dyDescent="0.15">
      <c r="A76" s="29" t="s">
        <v>702</v>
      </c>
      <c r="B76" s="79">
        <v>0</v>
      </c>
      <c r="C76" s="21">
        <v>220</v>
      </c>
      <c r="D76" s="20"/>
      <c r="E76" s="80">
        <v>11</v>
      </c>
      <c r="F76" s="16" t="e">
        <f t="shared" si="2"/>
        <v>#DIV/0!</v>
      </c>
      <c r="G76" s="16">
        <f t="shared" si="3"/>
        <v>20</v>
      </c>
    </row>
    <row r="77" spans="1:7" x14ac:dyDescent="0.15">
      <c r="A77" s="29" t="s">
        <v>566</v>
      </c>
      <c r="B77" s="79">
        <v>0</v>
      </c>
      <c r="C77" s="21">
        <v>216</v>
      </c>
      <c r="D77" s="20"/>
      <c r="E77" s="80">
        <v>18</v>
      </c>
      <c r="F77" s="16" t="e">
        <f t="shared" si="2"/>
        <v>#DIV/0!</v>
      </c>
      <c r="G77" s="16">
        <f t="shared" si="3"/>
        <v>12</v>
      </c>
    </row>
    <row r="78" spans="1:7" x14ac:dyDescent="0.15">
      <c r="A78" s="29" t="s">
        <v>977</v>
      </c>
      <c r="B78" s="79">
        <v>0</v>
      </c>
      <c r="C78" s="21">
        <v>213</v>
      </c>
      <c r="D78" s="20"/>
      <c r="E78" s="80">
        <v>9</v>
      </c>
      <c r="F78" s="16" t="e">
        <f t="shared" si="2"/>
        <v>#DIV/0!</v>
      </c>
      <c r="G78" s="16">
        <f t="shared" si="3"/>
        <v>23.666666666666668</v>
      </c>
    </row>
    <row r="79" spans="1:7" x14ac:dyDescent="0.15">
      <c r="A79" s="29" t="s">
        <v>1164</v>
      </c>
      <c r="B79" s="79">
        <v>167.8012253233492</v>
      </c>
      <c r="C79" s="21">
        <v>204.32266848196048</v>
      </c>
      <c r="D79" s="20">
        <v>4</v>
      </c>
      <c r="E79" s="80">
        <v>5</v>
      </c>
      <c r="F79" s="16">
        <f t="shared" si="2"/>
        <v>41.9503063308373</v>
      </c>
      <c r="G79" s="16">
        <f t="shared" si="3"/>
        <v>40.864533696392094</v>
      </c>
    </row>
    <row r="80" spans="1:7" x14ac:dyDescent="0.15">
      <c r="A80" s="29" t="s">
        <v>1410</v>
      </c>
      <c r="B80" s="79">
        <v>176</v>
      </c>
      <c r="C80" s="21">
        <v>204</v>
      </c>
      <c r="D80" s="20">
        <v>5</v>
      </c>
      <c r="E80" s="80">
        <v>6</v>
      </c>
      <c r="F80" s="16">
        <f t="shared" si="2"/>
        <v>35.200000000000003</v>
      </c>
      <c r="G80" s="16">
        <f t="shared" si="3"/>
        <v>34</v>
      </c>
    </row>
    <row r="81" spans="1:7" x14ac:dyDescent="0.15">
      <c r="A81" s="29" t="s">
        <v>181</v>
      </c>
      <c r="B81" s="79">
        <v>0</v>
      </c>
      <c r="C81" s="21">
        <v>201</v>
      </c>
      <c r="D81" s="20"/>
      <c r="E81" s="80">
        <v>75</v>
      </c>
      <c r="F81" s="16" t="e">
        <f t="shared" si="2"/>
        <v>#DIV/0!</v>
      </c>
      <c r="G81" s="16">
        <f t="shared" si="3"/>
        <v>2.68</v>
      </c>
    </row>
    <row r="82" spans="1:7" x14ac:dyDescent="0.15">
      <c r="A82" s="29" t="s">
        <v>468</v>
      </c>
      <c r="B82" s="79">
        <v>0</v>
      </c>
      <c r="C82" s="21">
        <v>200</v>
      </c>
      <c r="D82" s="20"/>
      <c r="E82" s="80">
        <v>12</v>
      </c>
      <c r="F82" s="16" t="e">
        <f t="shared" si="2"/>
        <v>#DIV/0!</v>
      </c>
      <c r="G82" s="16">
        <f t="shared" si="3"/>
        <v>16.666666666666668</v>
      </c>
    </row>
    <row r="83" spans="1:7" x14ac:dyDescent="0.15">
      <c r="A83" s="29" t="s">
        <v>1120</v>
      </c>
      <c r="B83" s="79">
        <v>165.8</v>
      </c>
      <c r="C83" s="21">
        <v>198.39999999999998</v>
      </c>
      <c r="D83" s="20">
        <v>5</v>
      </c>
      <c r="E83" s="80">
        <v>7</v>
      </c>
      <c r="F83" s="16">
        <f t="shared" si="2"/>
        <v>33.160000000000004</v>
      </c>
      <c r="G83" s="16">
        <f t="shared" si="3"/>
        <v>28.342857142857138</v>
      </c>
    </row>
    <row r="84" spans="1:7" x14ac:dyDescent="0.15">
      <c r="A84" s="29" t="s">
        <v>47</v>
      </c>
      <c r="B84" s="79">
        <v>41.6</v>
      </c>
      <c r="C84" s="21">
        <v>192.3</v>
      </c>
      <c r="D84" s="20">
        <v>1</v>
      </c>
      <c r="E84" s="80">
        <v>6</v>
      </c>
      <c r="F84" s="16">
        <f t="shared" si="2"/>
        <v>41.6</v>
      </c>
      <c r="G84" s="16">
        <f t="shared" si="3"/>
        <v>32.050000000000004</v>
      </c>
    </row>
    <row r="85" spans="1:7" x14ac:dyDescent="0.15">
      <c r="A85" s="29" t="s">
        <v>1538</v>
      </c>
      <c r="B85" s="79">
        <v>0</v>
      </c>
      <c r="C85" s="21">
        <v>191.76000000000002</v>
      </c>
      <c r="D85" s="20"/>
      <c r="E85" s="80">
        <v>12</v>
      </c>
      <c r="F85" s="16" t="e">
        <f t="shared" si="2"/>
        <v>#DIV/0!</v>
      </c>
      <c r="G85" s="16">
        <f t="shared" si="3"/>
        <v>15.980000000000002</v>
      </c>
    </row>
    <row r="86" spans="1:7" x14ac:dyDescent="0.15">
      <c r="A86" s="29" t="s">
        <v>915</v>
      </c>
      <c r="B86" s="79">
        <v>0</v>
      </c>
      <c r="C86" s="21">
        <v>186</v>
      </c>
      <c r="D86" s="20"/>
      <c r="E86" s="80">
        <v>20</v>
      </c>
      <c r="F86" s="16" t="e">
        <f t="shared" si="2"/>
        <v>#DIV/0!</v>
      </c>
      <c r="G86" s="16">
        <f t="shared" si="3"/>
        <v>9.3000000000000007</v>
      </c>
    </row>
    <row r="87" spans="1:7" x14ac:dyDescent="0.15">
      <c r="A87" s="29" t="s">
        <v>290</v>
      </c>
      <c r="B87" s="79">
        <v>54</v>
      </c>
      <c r="C87" s="21">
        <v>182</v>
      </c>
      <c r="D87" s="20">
        <v>2</v>
      </c>
      <c r="E87" s="80">
        <v>7</v>
      </c>
      <c r="F87" s="16">
        <f t="shared" si="2"/>
        <v>27</v>
      </c>
      <c r="G87" s="16">
        <f t="shared" si="3"/>
        <v>26</v>
      </c>
    </row>
    <row r="88" spans="1:7" x14ac:dyDescent="0.15">
      <c r="A88" s="29" t="s">
        <v>103</v>
      </c>
      <c r="B88" s="79">
        <v>180</v>
      </c>
      <c r="C88" s="21">
        <v>180</v>
      </c>
      <c r="D88" s="20">
        <v>6</v>
      </c>
      <c r="E88" s="80">
        <v>7</v>
      </c>
      <c r="F88" s="16">
        <f t="shared" si="2"/>
        <v>30</v>
      </c>
      <c r="G88" s="16">
        <f t="shared" si="3"/>
        <v>25.714285714285715</v>
      </c>
    </row>
    <row r="89" spans="1:7" x14ac:dyDescent="0.15">
      <c r="A89" s="29" t="s">
        <v>1630</v>
      </c>
      <c r="B89" s="79">
        <v>179.5</v>
      </c>
      <c r="C89" s="21">
        <v>179.5</v>
      </c>
      <c r="D89" s="20">
        <v>8</v>
      </c>
      <c r="E89" s="80">
        <v>8</v>
      </c>
      <c r="F89" s="16">
        <f t="shared" si="2"/>
        <v>22.4375</v>
      </c>
      <c r="G89" s="16">
        <f t="shared" si="3"/>
        <v>22.4375</v>
      </c>
    </row>
    <row r="90" spans="1:7" x14ac:dyDescent="0.15">
      <c r="A90" s="29" t="s">
        <v>294</v>
      </c>
      <c r="B90" s="79">
        <v>0</v>
      </c>
      <c r="C90" s="21">
        <v>177</v>
      </c>
      <c r="D90" s="20">
        <v>0</v>
      </c>
      <c r="E90" s="80">
        <v>6</v>
      </c>
      <c r="F90" s="16" t="e">
        <f t="shared" si="2"/>
        <v>#DIV/0!</v>
      </c>
      <c r="G90" s="16">
        <f t="shared" si="3"/>
        <v>29.5</v>
      </c>
    </row>
    <row r="91" spans="1:7" x14ac:dyDescent="0.15">
      <c r="A91" s="29" t="s">
        <v>696</v>
      </c>
      <c r="B91" s="79">
        <v>0</v>
      </c>
      <c r="C91" s="21">
        <v>174</v>
      </c>
      <c r="D91" s="20"/>
      <c r="E91" s="80">
        <v>12</v>
      </c>
      <c r="F91" s="16" t="e">
        <f t="shared" si="2"/>
        <v>#DIV/0!</v>
      </c>
      <c r="G91" s="16">
        <f t="shared" si="3"/>
        <v>14.5</v>
      </c>
    </row>
    <row r="92" spans="1:7" x14ac:dyDescent="0.15">
      <c r="A92" s="29" t="s">
        <v>1217</v>
      </c>
      <c r="B92" s="79">
        <v>173.8</v>
      </c>
      <c r="C92" s="21">
        <v>173.8</v>
      </c>
      <c r="D92" s="20">
        <v>8</v>
      </c>
      <c r="E92" s="80">
        <v>5</v>
      </c>
      <c r="F92" s="16">
        <f t="shared" si="2"/>
        <v>21.725000000000001</v>
      </c>
      <c r="G92" s="16">
        <f t="shared" si="3"/>
        <v>34.760000000000005</v>
      </c>
    </row>
    <row r="93" spans="1:7" x14ac:dyDescent="0.15">
      <c r="A93" s="29" t="s">
        <v>85</v>
      </c>
      <c r="B93" s="79">
        <v>0</v>
      </c>
      <c r="C93" s="21">
        <v>170.9</v>
      </c>
      <c r="D93" s="20"/>
      <c r="E93" s="80">
        <v>10</v>
      </c>
      <c r="F93" s="16" t="e">
        <f t="shared" si="2"/>
        <v>#DIV/0!</v>
      </c>
      <c r="G93" s="16">
        <f t="shared" si="3"/>
        <v>17.09</v>
      </c>
    </row>
    <row r="94" spans="1:7" x14ac:dyDescent="0.15">
      <c r="A94" s="29" t="s">
        <v>302</v>
      </c>
      <c r="B94" s="79">
        <v>0</v>
      </c>
      <c r="C94" s="21">
        <v>169.56</v>
      </c>
      <c r="D94" s="20"/>
      <c r="E94" s="80">
        <v>12</v>
      </c>
      <c r="F94" s="16" t="e">
        <f t="shared" si="2"/>
        <v>#DIV/0!</v>
      </c>
      <c r="G94" s="16">
        <f t="shared" si="3"/>
        <v>14.13</v>
      </c>
    </row>
    <row r="95" spans="1:7" x14ac:dyDescent="0.15">
      <c r="A95" s="29" t="s">
        <v>660</v>
      </c>
      <c r="B95" s="79">
        <v>0</v>
      </c>
      <c r="C95" s="21">
        <v>168</v>
      </c>
      <c r="D95" s="20"/>
      <c r="E95" s="80">
        <v>4</v>
      </c>
      <c r="F95" s="16" t="e">
        <f t="shared" si="2"/>
        <v>#DIV/0!</v>
      </c>
      <c r="G95" s="16">
        <f t="shared" si="3"/>
        <v>42</v>
      </c>
    </row>
    <row r="96" spans="1:7" x14ac:dyDescent="0.15">
      <c r="A96" s="29" t="s">
        <v>979</v>
      </c>
      <c r="B96" s="79">
        <v>164</v>
      </c>
      <c r="C96" s="21">
        <v>164</v>
      </c>
      <c r="D96" s="20">
        <v>5</v>
      </c>
      <c r="E96" s="80">
        <v>5</v>
      </c>
      <c r="F96" s="16">
        <f t="shared" si="2"/>
        <v>32.799999999999997</v>
      </c>
      <c r="G96" s="16">
        <f t="shared" si="3"/>
        <v>32.799999999999997</v>
      </c>
    </row>
    <row r="97" spans="1:7" x14ac:dyDescent="0.15">
      <c r="A97" s="29" t="s">
        <v>1428</v>
      </c>
      <c r="B97" s="79">
        <v>105</v>
      </c>
      <c r="C97" s="21">
        <v>150</v>
      </c>
      <c r="D97" s="20">
        <v>3</v>
      </c>
      <c r="E97" s="80">
        <v>6</v>
      </c>
      <c r="F97" s="16">
        <f t="shared" si="2"/>
        <v>35</v>
      </c>
      <c r="G97" s="16">
        <f t="shared" si="3"/>
        <v>25</v>
      </c>
    </row>
    <row r="98" spans="1:7" x14ac:dyDescent="0.15">
      <c r="A98" s="29" t="s">
        <v>361</v>
      </c>
      <c r="B98" s="79">
        <v>75</v>
      </c>
      <c r="C98" s="21">
        <v>150</v>
      </c>
      <c r="D98" s="20">
        <v>1</v>
      </c>
      <c r="E98" s="80">
        <v>2</v>
      </c>
      <c r="F98" s="16">
        <f t="shared" si="2"/>
        <v>75</v>
      </c>
      <c r="G98" s="16">
        <f t="shared" si="3"/>
        <v>75</v>
      </c>
    </row>
    <row r="99" spans="1:7" x14ac:dyDescent="0.15">
      <c r="A99" s="29" t="s">
        <v>1090</v>
      </c>
      <c r="B99" s="79">
        <v>125</v>
      </c>
      <c r="C99" s="21">
        <v>150</v>
      </c>
      <c r="D99" s="20">
        <v>5</v>
      </c>
      <c r="E99" s="80">
        <v>6</v>
      </c>
      <c r="F99" s="16">
        <f t="shared" si="2"/>
        <v>25</v>
      </c>
      <c r="G99" s="16">
        <f t="shared" si="3"/>
        <v>25</v>
      </c>
    </row>
    <row r="100" spans="1:7" x14ac:dyDescent="0.15">
      <c r="A100" s="29" t="s">
        <v>651</v>
      </c>
      <c r="B100" s="79">
        <v>0</v>
      </c>
      <c r="C100" s="21">
        <v>148</v>
      </c>
      <c r="D100" s="20"/>
      <c r="E100" s="80">
        <v>6</v>
      </c>
      <c r="F100" s="16" t="e">
        <f t="shared" si="2"/>
        <v>#DIV/0!</v>
      </c>
      <c r="G100" s="16">
        <f t="shared" si="3"/>
        <v>24.666666666666668</v>
      </c>
    </row>
    <row r="101" spans="1:7" x14ac:dyDescent="0.15">
      <c r="A101" s="29" t="s">
        <v>206</v>
      </c>
      <c r="B101" s="79">
        <v>0</v>
      </c>
      <c r="C101" s="21">
        <v>145.5</v>
      </c>
      <c r="D101" s="20"/>
      <c r="E101" s="80">
        <v>9</v>
      </c>
      <c r="F101" s="16" t="e">
        <f t="shared" si="2"/>
        <v>#DIV/0!</v>
      </c>
      <c r="G101" s="16">
        <f t="shared" si="3"/>
        <v>16.166666666666668</v>
      </c>
    </row>
    <row r="102" spans="1:7" x14ac:dyDescent="0.15">
      <c r="A102" s="29" t="s">
        <v>472</v>
      </c>
      <c r="B102" s="79">
        <v>0</v>
      </c>
      <c r="C102" s="21">
        <v>144</v>
      </c>
      <c r="D102" s="20"/>
      <c r="E102" s="80">
        <v>12</v>
      </c>
      <c r="F102" s="16" t="e">
        <f t="shared" si="2"/>
        <v>#DIV/0!</v>
      </c>
      <c r="G102" s="16">
        <f t="shared" si="3"/>
        <v>12</v>
      </c>
    </row>
    <row r="103" spans="1:7" x14ac:dyDescent="0.15">
      <c r="A103" s="29" t="s">
        <v>1547</v>
      </c>
      <c r="B103" s="79">
        <v>48.96</v>
      </c>
      <c r="C103" s="21">
        <v>141.44</v>
      </c>
      <c r="D103" s="20">
        <v>4</v>
      </c>
      <c r="E103" s="80">
        <v>12</v>
      </c>
      <c r="F103" s="16">
        <f t="shared" si="2"/>
        <v>12.24</v>
      </c>
      <c r="G103" s="16">
        <f t="shared" si="3"/>
        <v>11.786666666666667</v>
      </c>
    </row>
    <row r="104" spans="1:7" x14ac:dyDescent="0.15">
      <c r="A104" s="29" t="s">
        <v>642</v>
      </c>
      <c r="B104" s="79">
        <v>0</v>
      </c>
      <c r="C104" s="21">
        <v>137.39999999999998</v>
      </c>
      <c r="D104" s="20"/>
      <c r="E104" s="80">
        <v>6</v>
      </c>
      <c r="F104" s="16" t="e">
        <f t="shared" si="2"/>
        <v>#DIV/0!</v>
      </c>
      <c r="G104" s="16">
        <f t="shared" si="3"/>
        <v>22.899999999999995</v>
      </c>
    </row>
    <row r="105" spans="1:7" x14ac:dyDescent="0.15">
      <c r="A105" s="29" t="s">
        <v>760</v>
      </c>
      <c r="B105" s="79">
        <v>0</v>
      </c>
      <c r="C105" s="21">
        <v>136.5</v>
      </c>
      <c r="D105" s="20"/>
      <c r="E105" s="80">
        <v>12</v>
      </c>
      <c r="F105" s="16" t="e">
        <f t="shared" si="2"/>
        <v>#DIV/0!</v>
      </c>
      <c r="G105" s="16">
        <f t="shared" si="3"/>
        <v>11.375</v>
      </c>
    </row>
    <row r="106" spans="1:7" x14ac:dyDescent="0.15">
      <c r="A106" s="29" t="s">
        <v>355</v>
      </c>
      <c r="B106" s="79">
        <v>0</v>
      </c>
      <c r="C106" s="21">
        <v>134.4</v>
      </c>
      <c r="D106" s="20"/>
      <c r="E106" s="80">
        <v>12</v>
      </c>
      <c r="F106" s="16" t="e">
        <f t="shared" si="2"/>
        <v>#DIV/0!</v>
      </c>
      <c r="G106" s="16">
        <f t="shared" si="3"/>
        <v>11.200000000000001</v>
      </c>
    </row>
    <row r="107" spans="1:7" x14ac:dyDescent="0.15">
      <c r="A107" s="29" t="s">
        <v>249</v>
      </c>
      <c r="B107" s="79">
        <v>0</v>
      </c>
      <c r="C107" s="21">
        <v>134</v>
      </c>
      <c r="D107" s="20">
        <v>0</v>
      </c>
      <c r="E107" s="80">
        <v>8</v>
      </c>
      <c r="F107" s="16" t="e">
        <f t="shared" si="2"/>
        <v>#DIV/0!</v>
      </c>
      <c r="G107" s="16">
        <f t="shared" si="3"/>
        <v>16.75</v>
      </c>
    </row>
    <row r="108" spans="1:7" x14ac:dyDescent="0.15">
      <c r="A108" s="29" t="s">
        <v>557</v>
      </c>
      <c r="B108" s="79">
        <v>0</v>
      </c>
      <c r="C108" s="21">
        <v>134</v>
      </c>
      <c r="D108" s="20"/>
      <c r="E108" s="80">
        <v>11</v>
      </c>
      <c r="F108" s="16" t="e">
        <f t="shared" si="2"/>
        <v>#DIV/0!</v>
      </c>
      <c r="G108" s="16">
        <f t="shared" si="3"/>
        <v>12.181818181818182</v>
      </c>
    </row>
    <row r="109" spans="1:7" x14ac:dyDescent="0.15">
      <c r="A109" s="29" t="s">
        <v>105</v>
      </c>
      <c r="B109" s="79">
        <v>0</v>
      </c>
      <c r="C109" s="21">
        <v>133.5</v>
      </c>
      <c r="D109" s="20"/>
      <c r="E109" s="80">
        <v>7</v>
      </c>
      <c r="F109" s="16" t="e">
        <f t="shared" si="2"/>
        <v>#DIV/0!</v>
      </c>
      <c r="G109" s="16">
        <f t="shared" si="3"/>
        <v>19.071428571428573</v>
      </c>
    </row>
    <row r="110" spans="1:7" x14ac:dyDescent="0.15">
      <c r="A110" s="29" t="s">
        <v>672</v>
      </c>
      <c r="B110" s="79">
        <v>0</v>
      </c>
      <c r="C110" s="21">
        <v>133.5</v>
      </c>
      <c r="D110" s="20"/>
      <c r="E110" s="80">
        <v>14</v>
      </c>
      <c r="F110" s="16" t="e">
        <f t="shared" si="2"/>
        <v>#DIV/0!</v>
      </c>
      <c r="G110" s="16">
        <f t="shared" si="3"/>
        <v>9.5357142857142865</v>
      </c>
    </row>
    <row r="111" spans="1:7" x14ac:dyDescent="0.15">
      <c r="A111" s="29" t="s">
        <v>281</v>
      </c>
      <c r="B111" s="79">
        <v>0</v>
      </c>
      <c r="C111" s="21">
        <v>131.80000000000001</v>
      </c>
      <c r="D111" s="20"/>
      <c r="E111" s="80">
        <v>19</v>
      </c>
      <c r="F111" s="16" t="e">
        <f t="shared" si="2"/>
        <v>#DIV/0!</v>
      </c>
      <c r="G111" s="16">
        <f t="shared" si="3"/>
        <v>6.9368421052631586</v>
      </c>
    </row>
    <row r="112" spans="1:7" x14ac:dyDescent="0.15">
      <c r="A112" s="29" t="s">
        <v>994</v>
      </c>
      <c r="B112" s="79">
        <v>0</v>
      </c>
      <c r="C112" s="21">
        <v>129.30000000000001</v>
      </c>
      <c r="D112" s="20"/>
      <c r="E112" s="80">
        <v>8</v>
      </c>
      <c r="F112" s="16" t="e">
        <f t="shared" si="2"/>
        <v>#DIV/0!</v>
      </c>
      <c r="G112" s="16">
        <f t="shared" si="3"/>
        <v>16.162500000000001</v>
      </c>
    </row>
    <row r="113" spans="1:7" x14ac:dyDescent="0.15">
      <c r="A113" s="29" t="s">
        <v>646</v>
      </c>
      <c r="B113" s="79">
        <v>0</v>
      </c>
      <c r="C113" s="21">
        <v>129</v>
      </c>
      <c r="D113" s="20">
        <v>1</v>
      </c>
      <c r="E113" s="80">
        <v>9</v>
      </c>
      <c r="F113" s="16">
        <f t="shared" si="2"/>
        <v>0</v>
      </c>
      <c r="G113" s="16">
        <f t="shared" si="3"/>
        <v>14.333333333333334</v>
      </c>
    </row>
    <row r="114" spans="1:7" x14ac:dyDescent="0.15">
      <c r="A114" s="29" t="s">
        <v>1137</v>
      </c>
      <c r="B114" s="79">
        <v>59.9</v>
      </c>
      <c r="C114" s="21">
        <v>128.9</v>
      </c>
      <c r="D114" s="20">
        <v>1</v>
      </c>
      <c r="E114" s="80">
        <v>4</v>
      </c>
      <c r="F114" s="16">
        <f t="shared" si="2"/>
        <v>59.9</v>
      </c>
      <c r="G114" s="16">
        <f t="shared" si="3"/>
        <v>32.225000000000001</v>
      </c>
    </row>
    <row r="115" spans="1:7" x14ac:dyDescent="0.15">
      <c r="A115" s="29" t="s">
        <v>766</v>
      </c>
      <c r="B115" s="79">
        <v>0</v>
      </c>
      <c r="C115" s="21">
        <v>128.4</v>
      </c>
      <c r="D115" s="20"/>
      <c r="E115" s="80">
        <v>12</v>
      </c>
      <c r="F115" s="16" t="e">
        <f t="shared" si="2"/>
        <v>#DIV/0!</v>
      </c>
      <c r="G115" s="16">
        <f t="shared" si="3"/>
        <v>10.700000000000001</v>
      </c>
    </row>
    <row r="116" spans="1:7" x14ac:dyDescent="0.15">
      <c r="A116" s="29" t="s">
        <v>459</v>
      </c>
      <c r="B116" s="79">
        <v>75</v>
      </c>
      <c r="C116" s="21">
        <v>125</v>
      </c>
      <c r="D116" s="20">
        <v>1</v>
      </c>
      <c r="E116" s="80">
        <v>2</v>
      </c>
      <c r="F116" s="16">
        <f t="shared" si="2"/>
        <v>75</v>
      </c>
      <c r="G116" s="16">
        <f t="shared" si="3"/>
        <v>62.5</v>
      </c>
    </row>
    <row r="117" spans="1:7" x14ac:dyDescent="0.15">
      <c r="A117" s="29" t="s">
        <v>733</v>
      </c>
      <c r="B117" s="79">
        <v>0</v>
      </c>
      <c r="C117" s="21">
        <v>124</v>
      </c>
      <c r="D117" s="20"/>
      <c r="E117" s="80">
        <v>9</v>
      </c>
      <c r="F117" s="16" t="e">
        <f t="shared" si="2"/>
        <v>#DIV/0!</v>
      </c>
      <c r="G117" s="16">
        <f t="shared" si="3"/>
        <v>13.777777777777779</v>
      </c>
    </row>
    <row r="118" spans="1:7" x14ac:dyDescent="0.15">
      <c r="A118" s="29" t="s">
        <v>137</v>
      </c>
      <c r="B118" s="79">
        <v>0</v>
      </c>
      <c r="C118" s="21">
        <v>122.19999999999999</v>
      </c>
      <c r="D118" s="20"/>
      <c r="E118" s="80">
        <v>7</v>
      </c>
      <c r="F118" s="16" t="e">
        <f t="shared" si="2"/>
        <v>#DIV/0!</v>
      </c>
      <c r="G118" s="16">
        <f t="shared" si="3"/>
        <v>17.457142857142856</v>
      </c>
    </row>
    <row r="119" spans="1:7" x14ac:dyDescent="0.15">
      <c r="A119" s="29" t="s">
        <v>744</v>
      </c>
      <c r="B119" s="79">
        <v>0</v>
      </c>
      <c r="C119" s="21">
        <v>120</v>
      </c>
      <c r="D119" s="20"/>
      <c r="E119" s="80">
        <v>6</v>
      </c>
      <c r="F119" s="16" t="e">
        <f t="shared" si="2"/>
        <v>#DIV/0!</v>
      </c>
      <c r="G119" s="16">
        <f t="shared" si="3"/>
        <v>20</v>
      </c>
    </row>
    <row r="120" spans="1:7" x14ac:dyDescent="0.15">
      <c r="A120" s="29" t="s">
        <v>962</v>
      </c>
      <c r="B120" s="79">
        <v>0</v>
      </c>
      <c r="C120" s="21">
        <v>119.9</v>
      </c>
      <c r="D120" s="20"/>
      <c r="E120" s="80">
        <v>6</v>
      </c>
      <c r="F120" s="16" t="e">
        <f t="shared" si="2"/>
        <v>#DIV/0!</v>
      </c>
      <c r="G120" s="16">
        <f t="shared" si="3"/>
        <v>19.983333333333334</v>
      </c>
    </row>
    <row r="121" spans="1:7" x14ac:dyDescent="0.15">
      <c r="A121" s="29" t="s">
        <v>722</v>
      </c>
      <c r="B121" s="79">
        <v>0</v>
      </c>
      <c r="C121" s="21">
        <v>119.10000000000001</v>
      </c>
      <c r="D121" s="20"/>
      <c r="E121" s="80">
        <v>12</v>
      </c>
      <c r="F121" s="16" t="e">
        <f t="shared" si="2"/>
        <v>#DIV/0!</v>
      </c>
      <c r="G121" s="16">
        <f t="shared" si="3"/>
        <v>9.9250000000000007</v>
      </c>
    </row>
    <row r="122" spans="1:7" x14ac:dyDescent="0.15">
      <c r="A122" s="29" t="s">
        <v>625</v>
      </c>
      <c r="B122" s="79">
        <v>38</v>
      </c>
      <c r="C122" s="21">
        <v>118</v>
      </c>
      <c r="D122" s="20">
        <v>1</v>
      </c>
      <c r="E122" s="80">
        <v>5</v>
      </c>
      <c r="F122" s="16">
        <f t="shared" si="2"/>
        <v>38</v>
      </c>
      <c r="G122" s="16">
        <f t="shared" si="3"/>
        <v>23.6</v>
      </c>
    </row>
    <row r="123" spans="1:7" x14ac:dyDescent="0.15">
      <c r="A123" s="29" t="s">
        <v>552</v>
      </c>
      <c r="B123" s="79">
        <v>0</v>
      </c>
      <c r="C123" s="21">
        <v>116.4</v>
      </c>
      <c r="D123" s="20"/>
      <c r="E123" s="80">
        <v>5</v>
      </c>
      <c r="F123" s="16" t="e">
        <f t="shared" si="2"/>
        <v>#DIV/0!</v>
      </c>
      <c r="G123" s="16">
        <f t="shared" si="3"/>
        <v>23.28</v>
      </c>
    </row>
    <row r="124" spans="1:7" x14ac:dyDescent="0.15">
      <c r="A124" s="29" t="s">
        <v>500</v>
      </c>
      <c r="B124" s="79">
        <v>111</v>
      </c>
      <c r="C124" s="21">
        <v>115.52</v>
      </c>
      <c r="D124" s="20">
        <v>3</v>
      </c>
      <c r="E124" s="80">
        <v>4</v>
      </c>
      <c r="F124" s="16">
        <f t="shared" si="2"/>
        <v>37</v>
      </c>
      <c r="G124" s="16">
        <f t="shared" si="3"/>
        <v>28.88</v>
      </c>
    </row>
    <row r="125" spans="1:7" x14ac:dyDescent="0.15">
      <c r="A125" s="29" t="s">
        <v>638</v>
      </c>
      <c r="B125" s="79">
        <v>0</v>
      </c>
      <c r="C125" s="21">
        <v>114.6</v>
      </c>
      <c r="D125" s="20"/>
      <c r="E125" s="80">
        <v>18</v>
      </c>
      <c r="F125" s="16" t="e">
        <f t="shared" si="2"/>
        <v>#DIV/0!</v>
      </c>
      <c r="G125" s="16">
        <f t="shared" si="3"/>
        <v>6.3666666666666663</v>
      </c>
    </row>
    <row r="126" spans="1:7" x14ac:dyDescent="0.15">
      <c r="A126" s="29" t="s">
        <v>679</v>
      </c>
      <c r="B126" s="79">
        <v>0</v>
      </c>
      <c r="C126" s="21">
        <v>113.10000000000001</v>
      </c>
      <c r="D126" s="20"/>
      <c r="E126" s="80">
        <v>12</v>
      </c>
      <c r="F126" s="16" t="e">
        <f t="shared" si="2"/>
        <v>#DIV/0!</v>
      </c>
      <c r="G126" s="16">
        <f t="shared" si="3"/>
        <v>9.4250000000000007</v>
      </c>
    </row>
    <row r="127" spans="1:7" x14ac:dyDescent="0.15">
      <c r="A127" s="29" t="s">
        <v>644</v>
      </c>
      <c r="B127" s="79">
        <v>0</v>
      </c>
      <c r="C127" s="21">
        <v>112.80000000000001</v>
      </c>
      <c r="D127" s="20"/>
      <c r="E127" s="80">
        <v>6</v>
      </c>
      <c r="F127" s="16" t="e">
        <f t="shared" si="2"/>
        <v>#DIV/0!</v>
      </c>
      <c r="G127" s="16">
        <f t="shared" si="3"/>
        <v>18.8</v>
      </c>
    </row>
    <row r="128" spans="1:7" x14ac:dyDescent="0.15">
      <c r="A128" s="29" t="s">
        <v>1073</v>
      </c>
      <c r="B128" s="79">
        <v>0</v>
      </c>
      <c r="C128" s="21">
        <v>106.80000000000001</v>
      </c>
      <c r="D128" s="20"/>
      <c r="E128" s="80">
        <v>12</v>
      </c>
      <c r="F128" s="16" t="e">
        <f t="shared" si="2"/>
        <v>#DIV/0!</v>
      </c>
      <c r="G128" s="16">
        <f t="shared" si="3"/>
        <v>8.9</v>
      </c>
    </row>
    <row r="129" spans="1:7" x14ac:dyDescent="0.15">
      <c r="A129" s="29" t="s">
        <v>1395</v>
      </c>
      <c r="B129" s="79">
        <v>0</v>
      </c>
      <c r="C129" s="21">
        <v>105.1</v>
      </c>
      <c r="D129" s="20"/>
      <c r="E129" s="80">
        <v>3</v>
      </c>
      <c r="F129" s="16" t="e">
        <f t="shared" si="2"/>
        <v>#DIV/0!</v>
      </c>
      <c r="G129" s="16">
        <f t="shared" si="3"/>
        <v>35.033333333333331</v>
      </c>
    </row>
    <row r="130" spans="1:7" x14ac:dyDescent="0.15">
      <c r="A130" s="29" t="s">
        <v>164</v>
      </c>
      <c r="B130" s="79">
        <v>36</v>
      </c>
      <c r="C130" s="21">
        <v>103.8</v>
      </c>
      <c r="D130" s="20">
        <v>1</v>
      </c>
      <c r="E130" s="80">
        <v>5</v>
      </c>
      <c r="F130" s="16">
        <f t="shared" si="2"/>
        <v>36</v>
      </c>
      <c r="G130" s="16">
        <f t="shared" si="3"/>
        <v>20.759999999999998</v>
      </c>
    </row>
    <row r="131" spans="1:7" x14ac:dyDescent="0.15">
      <c r="A131" s="29" t="s">
        <v>1594</v>
      </c>
      <c r="B131" s="79">
        <v>24.5</v>
      </c>
      <c r="C131" s="21">
        <v>103.5</v>
      </c>
      <c r="D131" s="20">
        <v>3</v>
      </c>
      <c r="E131" s="80">
        <v>12</v>
      </c>
      <c r="F131" s="16">
        <f t="shared" si="2"/>
        <v>8.1666666666666661</v>
      </c>
      <c r="G131" s="16">
        <f t="shared" si="3"/>
        <v>8.625</v>
      </c>
    </row>
    <row r="132" spans="1:7" x14ac:dyDescent="0.15">
      <c r="A132" s="29" t="s">
        <v>715</v>
      </c>
      <c r="B132" s="79">
        <v>0</v>
      </c>
      <c r="C132" s="21">
        <v>102</v>
      </c>
      <c r="D132" s="20"/>
      <c r="E132" s="80">
        <v>9</v>
      </c>
      <c r="F132" s="16" t="e">
        <f t="shared" si="2"/>
        <v>#DIV/0!</v>
      </c>
      <c r="G132" s="16">
        <f t="shared" si="3"/>
        <v>11.333333333333334</v>
      </c>
    </row>
    <row r="133" spans="1:7" x14ac:dyDescent="0.15">
      <c r="A133" s="29" t="s">
        <v>160</v>
      </c>
      <c r="B133" s="79">
        <v>0</v>
      </c>
      <c r="C133" s="21">
        <v>102</v>
      </c>
      <c r="D133" s="20"/>
      <c r="E133" s="80">
        <v>9</v>
      </c>
      <c r="F133" s="16" t="e">
        <f t="shared" si="2"/>
        <v>#DIV/0!</v>
      </c>
      <c r="G133" s="16">
        <f t="shared" si="3"/>
        <v>11.333333333333334</v>
      </c>
    </row>
    <row r="134" spans="1:7" x14ac:dyDescent="0.15">
      <c r="A134" s="29" t="s">
        <v>611</v>
      </c>
      <c r="B134" s="79">
        <v>0</v>
      </c>
      <c r="C134" s="21">
        <v>98.9</v>
      </c>
      <c r="D134" s="20"/>
      <c r="E134" s="80">
        <v>4</v>
      </c>
      <c r="F134" s="16" t="e">
        <f t="shared" ref="F134:F197" si="4">B134/D134</f>
        <v>#DIV/0!</v>
      </c>
      <c r="G134" s="16">
        <f t="shared" ref="G134:G197" si="5">C134/E134</f>
        <v>24.725000000000001</v>
      </c>
    </row>
    <row r="135" spans="1:7" x14ac:dyDescent="0.15">
      <c r="A135" s="29" t="s">
        <v>1150</v>
      </c>
      <c r="B135" s="79">
        <v>98.706603131381883</v>
      </c>
      <c r="C135" s="21">
        <v>98.706603131381883</v>
      </c>
      <c r="D135" s="20">
        <v>2</v>
      </c>
      <c r="E135" s="80">
        <v>2</v>
      </c>
      <c r="F135" s="16">
        <f t="shared" si="4"/>
        <v>49.353301565690941</v>
      </c>
      <c r="G135" s="16">
        <f t="shared" si="5"/>
        <v>49.353301565690941</v>
      </c>
    </row>
    <row r="136" spans="1:7" x14ac:dyDescent="0.15">
      <c r="A136" s="29" t="s">
        <v>211</v>
      </c>
      <c r="B136" s="79">
        <v>0</v>
      </c>
      <c r="C136" s="21">
        <v>97.8</v>
      </c>
      <c r="D136" s="20"/>
      <c r="E136" s="80">
        <v>6</v>
      </c>
      <c r="F136" s="16" t="e">
        <f t="shared" si="4"/>
        <v>#DIV/0!</v>
      </c>
      <c r="G136" s="16">
        <f t="shared" si="5"/>
        <v>16.3</v>
      </c>
    </row>
    <row r="137" spans="1:7" x14ac:dyDescent="0.15">
      <c r="A137" s="29" t="s">
        <v>178</v>
      </c>
      <c r="B137" s="79">
        <v>45</v>
      </c>
      <c r="C137" s="21">
        <v>96</v>
      </c>
      <c r="D137" s="20">
        <v>1</v>
      </c>
      <c r="E137" s="80">
        <v>4</v>
      </c>
      <c r="F137" s="16">
        <f t="shared" si="4"/>
        <v>45</v>
      </c>
      <c r="G137" s="16">
        <f t="shared" si="5"/>
        <v>24</v>
      </c>
    </row>
    <row r="138" spans="1:7" x14ac:dyDescent="0.15">
      <c r="A138" s="29" t="s">
        <v>917</v>
      </c>
      <c r="B138" s="79">
        <v>93.6</v>
      </c>
      <c r="C138" s="21">
        <v>93.6</v>
      </c>
      <c r="D138" s="20">
        <v>2</v>
      </c>
      <c r="E138" s="80">
        <v>2</v>
      </c>
      <c r="F138" s="16">
        <f t="shared" si="4"/>
        <v>46.8</v>
      </c>
      <c r="G138" s="16">
        <f t="shared" si="5"/>
        <v>46.8</v>
      </c>
    </row>
    <row r="139" spans="1:7" x14ac:dyDescent="0.15">
      <c r="A139" s="29" t="s">
        <v>792</v>
      </c>
      <c r="B139" s="79">
        <v>0</v>
      </c>
      <c r="C139" s="21">
        <v>90</v>
      </c>
      <c r="D139" s="20"/>
      <c r="E139" s="80">
        <v>3</v>
      </c>
      <c r="F139" s="16" t="e">
        <f t="shared" si="4"/>
        <v>#DIV/0!</v>
      </c>
      <c r="G139" s="16">
        <f t="shared" si="5"/>
        <v>30</v>
      </c>
    </row>
    <row r="140" spans="1:7" x14ac:dyDescent="0.15">
      <c r="A140" s="29" t="s">
        <v>266</v>
      </c>
      <c r="B140" s="79">
        <v>0</v>
      </c>
      <c r="C140" s="21">
        <v>90</v>
      </c>
      <c r="D140" s="20"/>
      <c r="E140" s="80">
        <v>3</v>
      </c>
      <c r="F140" s="16" t="e">
        <f t="shared" si="4"/>
        <v>#DIV/0!</v>
      </c>
      <c r="G140" s="16">
        <f t="shared" si="5"/>
        <v>30</v>
      </c>
    </row>
    <row r="141" spans="1:7" x14ac:dyDescent="0.15">
      <c r="A141" s="29" t="s">
        <v>978</v>
      </c>
      <c r="B141" s="79">
        <v>0</v>
      </c>
      <c r="C141" s="21">
        <v>87</v>
      </c>
      <c r="D141" s="20"/>
      <c r="E141" s="80">
        <v>3</v>
      </c>
      <c r="F141" s="16" t="e">
        <f t="shared" si="4"/>
        <v>#DIV/0!</v>
      </c>
      <c r="G141" s="16">
        <f t="shared" si="5"/>
        <v>29</v>
      </c>
    </row>
    <row r="142" spans="1:7" x14ac:dyDescent="0.15">
      <c r="A142" s="29" t="s">
        <v>726</v>
      </c>
      <c r="B142" s="79">
        <v>0</v>
      </c>
      <c r="C142" s="21">
        <v>84.6</v>
      </c>
      <c r="D142" s="20"/>
      <c r="E142" s="80">
        <v>10</v>
      </c>
      <c r="F142" s="16" t="e">
        <f t="shared" si="4"/>
        <v>#DIV/0!</v>
      </c>
      <c r="G142" s="16">
        <f t="shared" si="5"/>
        <v>8.4599999999999991</v>
      </c>
    </row>
    <row r="143" spans="1:7" x14ac:dyDescent="0.15">
      <c r="A143" s="29" t="s">
        <v>891</v>
      </c>
      <c r="B143" s="79">
        <v>0</v>
      </c>
      <c r="C143" s="21">
        <v>83</v>
      </c>
      <c r="D143" s="20"/>
      <c r="E143" s="80">
        <v>4</v>
      </c>
      <c r="F143" s="16" t="e">
        <f t="shared" si="4"/>
        <v>#DIV/0!</v>
      </c>
      <c r="G143" s="16">
        <f t="shared" si="5"/>
        <v>20.75</v>
      </c>
    </row>
    <row r="144" spans="1:7" x14ac:dyDescent="0.15">
      <c r="A144" s="29" t="s">
        <v>168</v>
      </c>
      <c r="B144" s="79">
        <v>0</v>
      </c>
      <c r="C144" s="21">
        <v>81</v>
      </c>
      <c r="D144" s="20"/>
      <c r="E144" s="80">
        <v>6</v>
      </c>
      <c r="F144" s="16" t="e">
        <f t="shared" si="4"/>
        <v>#DIV/0!</v>
      </c>
      <c r="G144" s="16">
        <f t="shared" si="5"/>
        <v>13.5</v>
      </c>
    </row>
    <row r="145" spans="1:7" x14ac:dyDescent="0.15">
      <c r="A145" s="29" t="s">
        <v>54</v>
      </c>
      <c r="B145" s="79">
        <v>0</v>
      </c>
      <c r="C145" s="21">
        <v>81</v>
      </c>
      <c r="D145" s="20"/>
      <c r="E145" s="80">
        <v>3</v>
      </c>
      <c r="F145" s="16" t="e">
        <f t="shared" si="4"/>
        <v>#DIV/0!</v>
      </c>
      <c r="G145" s="16">
        <f t="shared" si="5"/>
        <v>27</v>
      </c>
    </row>
    <row r="146" spans="1:7" x14ac:dyDescent="0.15">
      <c r="A146" s="29" t="s">
        <v>1619</v>
      </c>
      <c r="B146" s="79">
        <v>79.8</v>
      </c>
      <c r="C146" s="21">
        <v>79.8</v>
      </c>
      <c r="D146" s="20">
        <v>2</v>
      </c>
      <c r="E146" s="80">
        <v>2</v>
      </c>
      <c r="F146" s="16">
        <f t="shared" si="4"/>
        <v>39.9</v>
      </c>
      <c r="G146" s="16">
        <f t="shared" si="5"/>
        <v>39.9</v>
      </c>
    </row>
    <row r="147" spans="1:7" x14ac:dyDescent="0.15">
      <c r="A147" s="29" t="s">
        <v>403</v>
      </c>
      <c r="B147" s="79">
        <v>53</v>
      </c>
      <c r="C147" s="21">
        <v>79.5</v>
      </c>
      <c r="D147" s="20">
        <v>2</v>
      </c>
      <c r="E147" s="80">
        <v>3</v>
      </c>
      <c r="F147" s="16">
        <f t="shared" si="4"/>
        <v>26.5</v>
      </c>
      <c r="G147" s="16">
        <f t="shared" si="5"/>
        <v>26.5</v>
      </c>
    </row>
    <row r="148" spans="1:7" x14ac:dyDescent="0.15">
      <c r="A148" s="29" t="s">
        <v>667</v>
      </c>
      <c r="B148" s="79">
        <v>0</v>
      </c>
      <c r="C148" s="21">
        <v>75</v>
      </c>
      <c r="D148" s="20"/>
      <c r="E148" s="80">
        <v>9</v>
      </c>
      <c r="F148" s="16" t="e">
        <f t="shared" si="4"/>
        <v>#DIV/0!</v>
      </c>
      <c r="G148" s="16">
        <f t="shared" si="5"/>
        <v>8.3333333333333339</v>
      </c>
    </row>
    <row r="149" spans="1:7" x14ac:dyDescent="0.15">
      <c r="A149" s="29" t="s">
        <v>1198</v>
      </c>
      <c r="B149" s="79">
        <v>50</v>
      </c>
      <c r="C149" s="21">
        <v>75</v>
      </c>
      <c r="D149" s="20">
        <v>2</v>
      </c>
      <c r="E149" s="80">
        <v>3</v>
      </c>
      <c r="F149" s="16">
        <f t="shared" si="4"/>
        <v>25</v>
      </c>
      <c r="G149" s="16">
        <f t="shared" si="5"/>
        <v>25</v>
      </c>
    </row>
    <row r="150" spans="1:7" x14ac:dyDescent="0.15">
      <c r="A150" s="29" t="s">
        <v>807</v>
      </c>
      <c r="B150" s="79">
        <v>0</v>
      </c>
      <c r="C150" s="21">
        <v>75</v>
      </c>
      <c r="D150" s="20"/>
      <c r="E150" s="80">
        <v>15</v>
      </c>
      <c r="F150" s="16" t="e">
        <f t="shared" si="4"/>
        <v>#DIV/0!</v>
      </c>
      <c r="G150" s="16">
        <f t="shared" si="5"/>
        <v>5</v>
      </c>
    </row>
    <row r="151" spans="1:7" x14ac:dyDescent="0.15">
      <c r="A151" s="29" t="s">
        <v>822</v>
      </c>
      <c r="B151" s="79">
        <v>74</v>
      </c>
      <c r="C151" s="21">
        <v>74</v>
      </c>
      <c r="D151" s="20">
        <v>2</v>
      </c>
      <c r="E151" s="80">
        <v>5</v>
      </c>
      <c r="F151" s="16">
        <f t="shared" si="4"/>
        <v>37</v>
      </c>
      <c r="G151" s="16">
        <f t="shared" si="5"/>
        <v>14.8</v>
      </c>
    </row>
    <row r="152" spans="1:7" x14ac:dyDescent="0.15">
      <c r="A152" s="29" t="s">
        <v>1113</v>
      </c>
      <c r="B152" s="79">
        <v>0</v>
      </c>
      <c r="C152" s="21">
        <v>72</v>
      </c>
      <c r="D152" s="20"/>
      <c r="E152" s="80">
        <v>6</v>
      </c>
      <c r="F152" s="16" t="e">
        <f t="shared" si="4"/>
        <v>#DIV/0!</v>
      </c>
      <c r="G152" s="16">
        <f t="shared" si="5"/>
        <v>12</v>
      </c>
    </row>
    <row r="153" spans="1:7" x14ac:dyDescent="0.15">
      <c r="A153" s="29" t="s">
        <v>897</v>
      </c>
      <c r="B153" s="79">
        <v>72</v>
      </c>
      <c r="C153" s="21">
        <v>72</v>
      </c>
      <c r="D153" s="20">
        <v>4</v>
      </c>
      <c r="E153" s="80">
        <v>4</v>
      </c>
      <c r="F153" s="16">
        <f t="shared" si="4"/>
        <v>18</v>
      </c>
      <c r="G153" s="16">
        <f t="shared" si="5"/>
        <v>18</v>
      </c>
    </row>
    <row r="154" spans="1:7" x14ac:dyDescent="0.15">
      <c r="A154" s="29" t="s">
        <v>1357</v>
      </c>
      <c r="B154" s="79">
        <v>71.8</v>
      </c>
      <c r="C154" s="21">
        <v>71.8</v>
      </c>
      <c r="D154" s="20">
        <v>2</v>
      </c>
      <c r="E154" s="80">
        <v>2</v>
      </c>
      <c r="F154" s="16">
        <f t="shared" si="4"/>
        <v>35.9</v>
      </c>
      <c r="G154" s="16">
        <f t="shared" si="5"/>
        <v>35.9</v>
      </c>
    </row>
    <row r="155" spans="1:7" x14ac:dyDescent="0.15">
      <c r="A155" s="29" t="s">
        <v>730</v>
      </c>
      <c r="B155" s="79">
        <v>0</v>
      </c>
      <c r="C155" s="21">
        <v>70.8</v>
      </c>
      <c r="D155" s="20"/>
      <c r="E155" s="80">
        <v>9</v>
      </c>
      <c r="F155" s="16" t="e">
        <f t="shared" si="4"/>
        <v>#DIV/0!</v>
      </c>
      <c r="G155" s="16">
        <f t="shared" si="5"/>
        <v>7.8666666666666663</v>
      </c>
    </row>
    <row r="156" spans="1:7" x14ac:dyDescent="0.15">
      <c r="A156" s="29" t="s">
        <v>609</v>
      </c>
      <c r="B156" s="79">
        <v>0</v>
      </c>
      <c r="C156" s="21">
        <v>70.539999999999992</v>
      </c>
      <c r="D156" s="20"/>
      <c r="E156" s="80">
        <v>3</v>
      </c>
      <c r="F156" s="16" t="e">
        <f t="shared" si="4"/>
        <v>#DIV/0!</v>
      </c>
      <c r="G156" s="16">
        <f t="shared" si="5"/>
        <v>23.513333333333332</v>
      </c>
    </row>
    <row r="157" spans="1:7" x14ac:dyDescent="0.15">
      <c r="A157" s="29" t="s">
        <v>843</v>
      </c>
      <c r="B157" s="79">
        <v>0</v>
      </c>
      <c r="C157" s="21">
        <v>70</v>
      </c>
      <c r="D157" s="20"/>
      <c r="E157" s="80">
        <v>1</v>
      </c>
      <c r="F157" s="16" t="e">
        <f t="shared" si="4"/>
        <v>#DIV/0!</v>
      </c>
      <c r="G157" s="16">
        <f t="shared" si="5"/>
        <v>70</v>
      </c>
    </row>
    <row r="158" spans="1:7" x14ac:dyDescent="0.15">
      <c r="A158" s="29" t="s">
        <v>297</v>
      </c>
      <c r="B158" s="79">
        <v>0</v>
      </c>
      <c r="C158" s="21">
        <v>70</v>
      </c>
      <c r="D158" s="20"/>
      <c r="E158" s="80">
        <v>4</v>
      </c>
      <c r="F158" s="16" t="e">
        <f t="shared" si="4"/>
        <v>#DIV/0!</v>
      </c>
      <c r="G158" s="16">
        <f t="shared" si="5"/>
        <v>17.5</v>
      </c>
    </row>
    <row r="159" spans="1:7" x14ac:dyDescent="0.15">
      <c r="A159" s="29" t="s">
        <v>406</v>
      </c>
      <c r="B159" s="79">
        <v>0</v>
      </c>
      <c r="C159" s="21">
        <v>67</v>
      </c>
      <c r="D159" s="20"/>
      <c r="E159" s="80">
        <v>2</v>
      </c>
      <c r="F159" s="16" t="e">
        <f t="shared" si="4"/>
        <v>#DIV/0!</v>
      </c>
      <c r="G159" s="16">
        <f t="shared" si="5"/>
        <v>33.5</v>
      </c>
    </row>
    <row r="160" spans="1:7" x14ac:dyDescent="0.15">
      <c r="A160" s="29" t="s">
        <v>661</v>
      </c>
      <c r="B160" s="79">
        <v>0</v>
      </c>
      <c r="C160" s="21">
        <v>66</v>
      </c>
      <c r="D160" s="20"/>
      <c r="E160" s="80">
        <v>2</v>
      </c>
      <c r="F160" s="16" t="e">
        <f t="shared" si="4"/>
        <v>#DIV/0!</v>
      </c>
      <c r="G160" s="16">
        <f t="shared" si="5"/>
        <v>33</v>
      </c>
    </row>
    <row r="161" spans="1:7" x14ac:dyDescent="0.15">
      <c r="A161" s="29" t="s">
        <v>1360</v>
      </c>
      <c r="B161" s="79">
        <v>63.8</v>
      </c>
      <c r="C161" s="21">
        <v>63.8</v>
      </c>
      <c r="D161" s="20">
        <v>2</v>
      </c>
      <c r="E161" s="80">
        <v>2</v>
      </c>
      <c r="F161" s="16">
        <f t="shared" si="4"/>
        <v>31.9</v>
      </c>
      <c r="G161" s="16">
        <f t="shared" si="5"/>
        <v>31.9</v>
      </c>
    </row>
    <row r="162" spans="1:7" x14ac:dyDescent="0.15">
      <c r="A162" s="29" t="s">
        <v>1545</v>
      </c>
      <c r="B162" s="79">
        <v>0</v>
      </c>
      <c r="C162" s="21">
        <v>62.400000000000006</v>
      </c>
      <c r="D162" s="20"/>
      <c r="E162" s="80">
        <v>6</v>
      </c>
      <c r="F162" s="16" t="e">
        <f t="shared" si="4"/>
        <v>#DIV/0!</v>
      </c>
      <c r="G162" s="16">
        <f t="shared" si="5"/>
        <v>10.4</v>
      </c>
    </row>
    <row r="163" spans="1:7" x14ac:dyDescent="0.15">
      <c r="A163" s="29" t="s">
        <v>311</v>
      </c>
      <c r="B163" s="79">
        <v>0</v>
      </c>
      <c r="C163" s="21">
        <v>60.012</v>
      </c>
      <c r="D163" s="20"/>
      <c r="E163" s="80">
        <v>3</v>
      </c>
      <c r="F163" s="16" t="e">
        <f t="shared" si="4"/>
        <v>#DIV/0!</v>
      </c>
      <c r="G163" s="16">
        <f t="shared" si="5"/>
        <v>20.004000000000001</v>
      </c>
    </row>
    <row r="164" spans="1:7" x14ac:dyDescent="0.15">
      <c r="A164" s="29" t="s">
        <v>268</v>
      </c>
      <c r="B164" s="79">
        <v>32</v>
      </c>
      <c r="C164" s="21">
        <v>60</v>
      </c>
      <c r="D164" s="20">
        <v>1</v>
      </c>
      <c r="E164" s="80">
        <v>2</v>
      </c>
      <c r="F164" s="16">
        <f t="shared" si="4"/>
        <v>32</v>
      </c>
      <c r="G164" s="16">
        <f t="shared" si="5"/>
        <v>30</v>
      </c>
    </row>
    <row r="165" spans="1:7" x14ac:dyDescent="0.15">
      <c r="A165" s="29" t="s">
        <v>1125</v>
      </c>
      <c r="B165" s="79">
        <v>0</v>
      </c>
      <c r="C165" s="21">
        <v>60</v>
      </c>
      <c r="D165" s="20"/>
      <c r="E165" s="80">
        <v>2</v>
      </c>
      <c r="F165" s="16" t="e">
        <f t="shared" si="4"/>
        <v>#DIV/0!</v>
      </c>
      <c r="G165" s="16">
        <f t="shared" si="5"/>
        <v>30</v>
      </c>
    </row>
    <row r="166" spans="1:7" x14ac:dyDescent="0.15">
      <c r="A166" s="29" t="s">
        <v>1509</v>
      </c>
      <c r="B166" s="79">
        <v>58</v>
      </c>
      <c r="C166" s="21">
        <v>58</v>
      </c>
      <c r="D166" s="20">
        <v>2</v>
      </c>
      <c r="E166" s="80">
        <v>2</v>
      </c>
      <c r="F166" s="16">
        <f t="shared" si="4"/>
        <v>29</v>
      </c>
      <c r="G166" s="16">
        <f t="shared" si="5"/>
        <v>29</v>
      </c>
    </row>
    <row r="167" spans="1:7" x14ac:dyDescent="0.15">
      <c r="A167" s="29" t="s">
        <v>414</v>
      </c>
      <c r="B167" s="79">
        <v>0</v>
      </c>
      <c r="C167" s="21">
        <v>57.95</v>
      </c>
      <c r="D167" s="20"/>
      <c r="E167" s="80">
        <v>3</v>
      </c>
      <c r="F167" s="16" t="e">
        <f t="shared" si="4"/>
        <v>#DIV/0!</v>
      </c>
      <c r="G167" s="16">
        <f t="shared" si="5"/>
        <v>19.316666666666666</v>
      </c>
    </row>
    <row r="168" spans="1:7" x14ac:dyDescent="0.15">
      <c r="A168" s="29" t="s">
        <v>1381</v>
      </c>
      <c r="B168" s="79">
        <v>37.799999999999997</v>
      </c>
      <c r="C168" s="21">
        <v>56.699999999999996</v>
      </c>
      <c r="D168" s="20">
        <v>2</v>
      </c>
      <c r="E168" s="80">
        <v>3</v>
      </c>
      <c r="F168" s="16">
        <f t="shared" si="4"/>
        <v>18.899999999999999</v>
      </c>
      <c r="G168" s="16">
        <f t="shared" si="5"/>
        <v>18.899999999999999</v>
      </c>
    </row>
    <row r="169" spans="1:7" x14ac:dyDescent="0.15">
      <c r="A169" s="29" t="s">
        <v>579</v>
      </c>
      <c r="B169" s="79">
        <v>56.25</v>
      </c>
      <c r="C169" s="21">
        <v>56.25</v>
      </c>
      <c r="D169" s="20">
        <v>1</v>
      </c>
      <c r="E169" s="80">
        <v>4</v>
      </c>
      <c r="F169" s="16">
        <f t="shared" si="4"/>
        <v>56.25</v>
      </c>
      <c r="G169" s="16">
        <f t="shared" si="5"/>
        <v>14.0625</v>
      </c>
    </row>
    <row r="170" spans="1:7" x14ac:dyDescent="0.15">
      <c r="A170" s="29" t="s">
        <v>741</v>
      </c>
      <c r="B170" s="79">
        <v>0</v>
      </c>
      <c r="C170" s="21">
        <v>56</v>
      </c>
      <c r="D170" s="20"/>
      <c r="E170" s="80">
        <v>4</v>
      </c>
      <c r="F170" s="16" t="e">
        <f t="shared" si="4"/>
        <v>#DIV/0!</v>
      </c>
      <c r="G170" s="16">
        <f t="shared" si="5"/>
        <v>14</v>
      </c>
    </row>
    <row r="171" spans="1:7" x14ac:dyDescent="0.15">
      <c r="A171" s="29" t="s">
        <v>620</v>
      </c>
      <c r="B171" s="79">
        <v>0</v>
      </c>
      <c r="C171" s="21">
        <v>55.5</v>
      </c>
      <c r="D171" s="20"/>
      <c r="E171" s="80">
        <v>3</v>
      </c>
      <c r="F171" s="16" t="e">
        <f t="shared" si="4"/>
        <v>#DIV/0!</v>
      </c>
      <c r="G171" s="16">
        <f t="shared" si="5"/>
        <v>18.5</v>
      </c>
    </row>
    <row r="172" spans="1:7" x14ac:dyDescent="0.15">
      <c r="A172" s="29" t="s">
        <v>383</v>
      </c>
      <c r="B172" s="79">
        <v>0</v>
      </c>
      <c r="C172" s="21">
        <v>55</v>
      </c>
      <c r="D172" s="20"/>
      <c r="E172" s="80">
        <v>2</v>
      </c>
      <c r="F172" s="16" t="e">
        <f t="shared" si="4"/>
        <v>#DIV/0!</v>
      </c>
      <c r="G172" s="16">
        <f t="shared" si="5"/>
        <v>27.5</v>
      </c>
    </row>
    <row r="173" spans="1:7" x14ac:dyDescent="0.15">
      <c r="A173" s="29" t="s">
        <v>486</v>
      </c>
      <c r="B173" s="79">
        <v>0</v>
      </c>
      <c r="C173" s="21">
        <v>54</v>
      </c>
      <c r="D173" s="20"/>
      <c r="E173" s="80">
        <v>3</v>
      </c>
      <c r="F173" s="16" t="e">
        <f t="shared" si="4"/>
        <v>#DIV/0!</v>
      </c>
      <c r="G173" s="16">
        <f t="shared" si="5"/>
        <v>18</v>
      </c>
    </row>
    <row r="174" spans="1:7" x14ac:dyDescent="0.15">
      <c r="A174" s="29" t="s">
        <v>1536</v>
      </c>
      <c r="B174" s="79">
        <v>0</v>
      </c>
      <c r="C174" s="21">
        <v>53.927999999999997</v>
      </c>
      <c r="D174" s="20">
        <v>0</v>
      </c>
      <c r="E174" s="80">
        <v>6</v>
      </c>
      <c r="F174" s="16" t="e">
        <f t="shared" si="4"/>
        <v>#DIV/0!</v>
      </c>
      <c r="G174" s="16">
        <f t="shared" si="5"/>
        <v>8.9879999999999995</v>
      </c>
    </row>
    <row r="175" spans="1:7" x14ac:dyDescent="0.15">
      <c r="A175" s="29" t="s">
        <v>1398</v>
      </c>
      <c r="B175" s="79">
        <v>0</v>
      </c>
      <c r="C175" s="21">
        <v>53</v>
      </c>
      <c r="D175" s="20"/>
      <c r="E175" s="80">
        <v>5</v>
      </c>
      <c r="F175" s="16" t="e">
        <f t="shared" si="4"/>
        <v>#DIV/0!</v>
      </c>
      <c r="G175" s="16">
        <f t="shared" si="5"/>
        <v>10.6</v>
      </c>
    </row>
    <row r="176" spans="1:7" x14ac:dyDescent="0.15">
      <c r="A176" s="29" t="s">
        <v>1588</v>
      </c>
      <c r="B176" s="79">
        <v>52</v>
      </c>
      <c r="C176" s="21">
        <v>52</v>
      </c>
      <c r="D176" s="20">
        <v>1</v>
      </c>
      <c r="E176" s="80">
        <v>1</v>
      </c>
      <c r="F176" s="16">
        <f t="shared" si="4"/>
        <v>52</v>
      </c>
      <c r="G176" s="16">
        <f t="shared" si="5"/>
        <v>52</v>
      </c>
    </row>
    <row r="177" spans="1:7" x14ac:dyDescent="0.15">
      <c r="A177" s="29" t="s">
        <v>319</v>
      </c>
      <c r="B177" s="79">
        <v>0</v>
      </c>
      <c r="C177" s="21">
        <v>52</v>
      </c>
      <c r="D177" s="20"/>
      <c r="E177" s="80">
        <v>2</v>
      </c>
      <c r="F177" s="16" t="e">
        <f t="shared" si="4"/>
        <v>#DIV/0!</v>
      </c>
      <c r="G177" s="16">
        <f t="shared" si="5"/>
        <v>26</v>
      </c>
    </row>
    <row r="178" spans="1:7" x14ac:dyDescent="0.15">
      <c r="A178" s="29" t="s">
        <v>1234</v>
      </c>
      <c r="B178" s="79">
        <v>51</v>
      </c>
      <c r="C178" s="21">
        <v>51</v>
      </c>
      <c r="D178" s="20">
        <v>1</v>
      </c>
      <c r="E178" s="80">
        <v>1</v>
      </c>
      <c r="F178" s="16">
        <f t="shared" si="4"/>
        <v>51</v>
      </c>
      <c r="G178" s="16">
        <f t="shared" si="5"/>
        <v>51</v>
      </c>
    </row>
    <row r="179" spans="1:7" x14ac:dyDescent="0.15">
      <c r="A179" s="29" t="s">
        <v>810</v>
      </c>
      <c r="B179" s="79">
        <v>0</v>
      </c>
      <c r="C179" s="21">
        <v>50</v>
      </c>
      <c r="D179" s="20"/>
      <c r="E179" s="80">
        <v>2</v>
      </c>
      <c r="F179" s="16" t="e">
        <f t="shared" si="4"/>
        <v>#DIV/0!</v>
      </c>
      <c r="G179" s="16">
        <f t="shared" si="5"/>
        <v>25</v>
      </c>
    </row>
    <row r="180" spans="1:7" x14ac:dyDescent="0.15">
      <c r="A180" s="29" t="s">
        <v>412</v>
      </c>
      <c r="B180" s="79">
        <v>25</v>
      </c>
      <c r="C180" s="21">
        <v>50</v>
      </c>
      <c r="D180" s="20">
        <v>1</v>
      </c>
      <c r="E180" s="80">
        <v>2</v>
      </c>
      <c r="F180" s="16">
        <f t="shared" si="4"/>
        <v>25</v>
      </c>
      <c r="G180" s="16">
        <f t="shared" si="5"/>
        <v>25</v>
      </c>
    </row>
    <row r="181" spans="1:7" x14ac:dyDescent="0.15">
      <c r="A181" s="29" t="s">
        <v>1362</v>
      </c>
      <c r="B181" s="79">
        <v>49.9</v>
      </c>
      <c r="C181" s="21">
        <v>49.9</v>
      </c>
      <c r="D181" s="20">
        <v>1</v>
      </c>
      <c r="E181" s="80">
        <v>1</v>
      </c>
      <c r="F181" s="16">
        <f t="shared" si="4"/>
        <v>49.9</v>
      </c>
      <c r="G181" s="16">
        <f t="shared" si="5"/>
        <v>49.9</v>
      </c>
    </row>
    <row r="182" spans="1:7" x14ac:dyDescent="0.15">
      <c r="A182" s="29" t="s">
        <v>627</v>
      </c>
      <c r="B182" s="79">
        <v>0</v>
      </c>
      <c r="C182" s="21">
        <v>48</v>
      </c>
      <c r="D182" s="20"/>
      <c r="E182" s="80">
        <v>3</v>
      </c>
      <c r="F182" s="16" t="e">
        <f t="shared" si="4"/>
        <v>#DIV/0!</v>
      </c>
      <c r="G182" s="16">
        <f t="shared" si="5"/>
        <v>16</v>
      </c>
    </row>
    <row r="183" spans="1:7" x14ac:dyDescent="0.15">
      <c r="A183" s="29" t="s">
        <v>970</v>
      </c>
      <c r="B183" s="79">
        <v>48</v>
      </c>
      <c r="C183" s="21">
        <v>48</v>
      </c>
      <c r="D183" s="20">
        <v>2</v>
      </c>
      <c r="E183" s="80">
        <v>2</v>
      </c>
      <c r="F183" s="16">
        <f t="shared" si="4"/>
        <v>24</v>
      </c>
      <c r="G183" s="16">
        <f t="shared" si="5"/>
        <v>24</v>
      </c>
    </row>
    <row r="184" spans="1:7" x14ac:dyDescent="0.15">
      <c r="A184" s="29" t="s">
        <v>246</v>
      </c>
      <c r="B184" s="79">
        <v>0</v>
      </c>
      <c r="C184" s="21">
        <v>47.8</v>
      </c>
      <c r="D184" s="20"/>
      <c r="E184" s="80">
        <v>2</v>
      </c>
      <c r="F184" s="16" t="e">
        <f t="shared" si="4"/>
        <v>#DIV/0!</v>
      </c>
      <c r="G184" s="16">
        <f t="shared" si="5"/>
        <v>23.9</v>
      </c>
    </row>
    <row r="185" spans="1:7" x14ac:dyDescent="0.15">
      <c r="A185" s="29" t="s">
        <v>133</v>
      </c>
      <c r="B185" s="79">
        <v>0</v>
      </c>
      <c r="C185" s="21">
        <v>47</v>
      </c>
      <c r="D185" s="20"/>
      <c r="E185" s="80">
        <v>2</v>
      </c>
      <c r="F185" s="16" t="e">
        <f t="shared" si="4"/>
        <v>#DIV/0!</v>
      </c>
      <c r="G185" s="16">
        <f t="shared" si="5"/>
        <v>23.5</v>
      </c>
    </row>
    <row r="186" spans="1:7" x14ac:dyDescent="0.15">
      <c r="A186" s="29" t="s">
        <v>1139</v>
      </c>
      <c r="B186" s="79">
        <v>0</v>
      </c>
      <c r="C186" s="21">
        <v>46.5</v>
      </c>
      <c r="D186" s="20"/>
      <c r="E186" s="80">
        <v>3</v>
      </c>
      <c r="F186" s="16" t="e">
        <f t="shared" si="4"/>
        <v>#DIV/0!</v>
      </c>
      <c r="G186" s="16">
        <f t="shared" si="5"/>
        <v>15.5</v>
      </c>
    </row>
    <row r="187" spans="1:7" x14ac:dyDescent="0.15">
      <c r="A187" s="29" t="s">
        <v>888</v>
      </c>
      <c r="B187" s="79">
        <v>0</v>
      </c>
      <c r="C187" s="21">
        <v>45</v>
      </c>
      <c r="D187" s="20"/>
      <c r="E187" s="80">
        <v>3</v>
      </c>
      <c r="F187" s="16" t="e">
        <f t="shared" si="4"/>
        <v>#DIV/0!</v>
      </c>
      <c r="G187" s="16">
        <f t="shared" si="5"/>
        <v>15</v>
      </c>
    </row>
    <row r="188" spans="1:7" x14ac:dyDescent="0.15">
      <c r="A188" s="29" t="s">
        <v>789</v>
      </c>
      <c r="B188" s="79">
        <v>0</v>
      </c>
      <c r="C188" s="21">
        <v>45</v>
      </c>
      <c r="D188" s="20"/>
      <c r="E188" s="80">
        <v>3</v>
      </c>
      <c r="F188" s="16" t="e">
        <f t="shared" si="4"/>
        <v>#DIV/0!</v>
      </c>
      <c r="G188" s="16">
        <f t="shared" si="5"/>
        <v>15</v>
      </c>
    </row>
    <row r="189" spans="1:7" x14ac:dyDescent="0.15">
      <c r="A189" s="29" t="s">
        <v>327</v>
      </c>
      <c r="B189" s="79">
        <v>0</v>
      </c>
      <c r="C189" s="21">
        <v>42.4</v>
      </c>
      <c r="D189" s="20"/>
      <c r="E189" s="80">
        <v>2</v>
      </c>
      <c r="F189" s="16" t="e">
        <f t="shared" si="4"/>
        <v>#DIV/0!</v>
      </c>
      <c r="G189" s="16">
        <f t="shared" si="5"/>
        <v>21.2</v>
      </c>
    </row>
    <row r="190" spans="1:7" x14ac:dyDescent="0.15">
      <c r="A190" s="29" t="s">
        <v>1353</v>
      </c>
      <c r="B190" s="79">
        <v>40.1</v>
      </c>
      <c r="C190" s="21">
        <v>40.1</v>
      </c>
      <c r="D190" s="20">
        <v>1</v>
      </c>
      <c r="E190" s="80">
        <v>1</v>
      </c>
      <c r="F190" s="16">
        <f t="shared" si="4"/>
        <v>40.1</v>
      </c>
      <c r="G190" s="16">
        <f t="shared" si="5"/>
        <v>40.1</v>
      </c>
    </row>
    <row r="191" spans="1:7" x14ac:dyDescent="0.15">
      <c r="A191" s="29" t="s">
        <v>1493</v>
      </c>
      <c r="B191" s="79">
        <v>0</v>
      </c>
      <c r="C191" s="21">
        <v>40</v>
      </c>
      <c r="D191" s="20">
        <v>0</v>
      </c>
      <c r="E191" s="80">
        <v>2</v>
      </c>
      <c r="F191" s="16" t="e">
        <f t="shared" si="4"/>
        <v>#DIV/0!</v>
      </c>
      <c r="G191" s="16">
        <f t="shared" si="5"/>
        <v>20</v>
      </c>
    </row>
    <row r="192" spans="1:7" x14ac:dyDescent="0.15">
      <c r="A192" s="29" t="s">
        <v>755</v>
      </c>
      <c r="B192" s="79">
        <v>0</v>
      </c>
      <c r="C192" s="21">
        <v>40</v>
      </c>
      <c r="D192" s="20"/>
      <c r="E192" s="80">
        <v>5</v>
      </c>
      <c r="F192" s="16" t="e">
        <f t="shared" si="4"/>
        <v>#DIV/0!</v>
      </c>
      <c r="G192" s="16">
        <f t="shared" si="5"/>
        <v>8</v>
      </c>
    </row>
    <row r="193" spans="1:7" x14ac:dyDescent="0.15">
      <c r="A193" s="29" t="s">
        <v>1200</v>
      </c>
      <c r="B193" s="79">
        <v>13</v>
      </c>
      <c r="C193" s="21">
        <v>39</v>
      </c>
      <c r="D193" s="20">
        <v>1</v>
      </c>
      <c r="E193" s="80">
        <v>3</v>
      </c>
      <c r="F193" s="16">
        <f t="shared" si="4"/>
        <v>13</v>
      </c>
      <c r="G193" s="16">
        <f t="shared" si="5"/>
        <v>13</v>
      </c>
    </row>
    <row r="194" spans="1:7" x14ac:dyDescent="0.15">
      <c r="A194" s="29" t="s">
        <v>664</v>
      </c>
      <c r="B194" s="79">
        <v>0</v>
      </c>
      <c r="C194" s="21">
        <v>38</v>
      </c>
      <c r="D194" s="20"/>
      <c r="E194" s="80">
        <v>1</v>
      </c>
      <c r="F194" s="16" t="e">
        <f t="shared" si="4"/>
        <v>#DIV/0!</v>
      </c>
      <c r="G194" s="16">
        <f t="shared" si="5"/>
        <v>38</v>
      </c>
    </row>
    <row r="195" spans="1:7" x14ac:dyDescent="0.15">
      <c r="A195" s="29" t="s">
        <v>1364</v>
      </c>
      <c r="B195" s="79">
        <v>37.9</v>
      </c>
      <c r="C195" s="21">
        <v>37.9</v>
      </c>
      <c r="D195" s="20">
        <v>1</v>
      </c>
      <c r="E195" s="80">
        <v>1</v>
      </c>
      <c r="F195" s="16">
        <f t="shared" si="4"/>
        <v>37.9</v>
      </c>
      <c r="G195" s="16">
        <f t="shared" si="5"/>
        <v>37.9</v>
      </c>
    </row>
    <row r="196" spans="1:7" x14ac:dyDescent="0.15">
      <c r="A196" s="29" t="s">
        <v>1232</v>
      </c>
      <c r="B196" s="79">
        <v>37.799999999999997</v>
      </c>
      <c r="C196" s="21">
        <v>37.799999999999997</v>
      </c>
      <c r="D196" s="20">
        <v>1</v>
      </c>
      <c r="E196" s="80">
        <v>1</v>
      </c>
      <c r="F196" s="16">
        <f t="shared" si="4"/>
        <v>37.799999999999997</v>
      </c>
      <c r="G196" s="16">
        <f t="shared" si="5"/>
        <v>37.799999999999997</v>
      </c>
    </row>
    <row r="197" spans="1:7" x14ac:dyDescent="0.15">
      <c r="A197" s="29" t="s">
        <v>572</v>
      </c>
      <c r="B197" s="79">
        <v>0</v>
      </c>
      <c r="C197" s="21">
        <v>36</v>
      </c>
      <c r="D197" s="20"/>
      <c r="E197" s="80">
        <v>3</v>
      </c>
      <c r="F197" s="16" t="e">
        <f t="shared" si="4"/>
        <v>#DIV/0!</v>
      </c>
      <c r="G197" s="16">
        <f t="shared" si="5"/>
        <v>12</v>
      </c>
    </row>
    <row r="198" spans="1:7" x14ac:dyDescent="0.15">
      <c r="A198" s="29" t="s">
        <v>545</v>
      </c>
      <c r="B198" s="79">
        <v>0</v>
      </c>
      <c r="C198" s="21">
        <v>36</v>
      </c>
      <c r="D198" s="20"/>
      <c r="E198" s="80">
        <v>2</v>
      </c>
      <c r="F198" s="16" t="e">
        <f t="shared" ref="F198:F261" si="6">B198/D198</f>
        <v>#DIV/0!</v>
      </c>
      <c r="G198" s="16">
        <f t="shared" ref="G198:G261" si="7">C198/E198</f>
        <v>18</v>
      </c>
    </row>
    <row r="199" spans="1:7" x14ac:dyDescent="0.15">
      <c r="A199" s="29" t="s">
        <v>120</v>
      </c>
      <c r="B199" s="79">
        <v>0</v>
      </c>
      <c r="C199" s="21">
        <v>35</v>
      </c>
      <c r="D199" s="20"/>
      <c r="E199" s="80">
        <v>2</v>
      </c>
      <c r="F199" s="16" t="e">
        <f t="shared" si="6"/>
        <v>#DIV/0!</v>
      </c>
      <c r="G199" s="16">
        <f t="shared" si="7"/>
        <v>17.5</v>
      </c>
    </row>
    <row r="200" spans="1:7" x14ac:dyDescent="0.15">
      <c r="A200" s="29" t="s">
        <v>241</v>
      </c>
      <c r="B200" s="79">
        <v>34.9</v>
      </c>
      <c r="C200" s="21">
        <v>34.9</v>
      </c>
      <c r="D200" s="20">
        <v>1</v>
      </c>
      <c r="E200" s="80">
        <v>1</v>
      </c>
      <c r="F200" s="16">
        <f t="shared" si="6"/>
        <v>34.9</v>
      </c>
      <c r="G200" s="16">
        <f t="shared" si="7"/>
        <v>34.9</v>
      </c>
    </row>
    <row r="201" spans="1:7" x14ac:dyDescent="0.15">
      <c r="A201" s="29" t="s">
        <v>1607</v>
      </c>
      <c r="B201" s="79">
        <v>16.2</v>
      </c>
      <c r="C201" s="21">
        <v>32.4</v>
      </c>
      <c r="D201" s="20">
        <v>1</v>
      </c>
      <c r="E201" s="80">
        <v>2</v>
      </c>
      <c r="F201" s="16">
        <f t="shared" si="6"/>
        <v>16.2</v>
      </c>
      <c r="G201" s="16">
        <f t="shared" si="7"/>
        <v>16.2</v>
      </c>
    </row>
    <row r="202" spans="1:7" x14ac:dyDescent="0.15">
      <c r="A202" s="29" t="s">
        <v>1406</v>
      </c>
      <c r="B202" s="79">
        <v>0</v>
      </c>
      <c r="C202" s="21">
        <v>31.175999999999998</v>
      </c>
      <c r="D202" s="20"/>
      <c r="E202" s="80">
        <v>2</v>
      </c>
      <c r="F202" s="16" t="e">
        <f t="shared" si="6"/>
        <v>#DIV/0!</v>
      </c>
      <c r="G202" s="16">
        <f t="shared" si="7"/>
        <v>15.587999999999999</v>
      </c>
    </row>
    <row r="203" spans="1:7" x14ac:dyDescent="0.15">
      <c r="A203" s="29" t="s">
        <v>1610</v>
      </c>
      <c r="B203" s="79">
        <v>31</v>
      </c>
      <c r="C203" s="21">
        <v>31</v>
      </c>
      <c r="D203" s="20">
        <v>1</v>
      </c>
      <c r="E203" s="80">
        <v>1</v>
      </c>
      <c r="F203" s="16">
        <f t="shared" si="6"/>
        <v>31</v>
      </c>
      <c r="G203" s="16">
        <f t="shared" si="7"/>
        <v>31</v>
      </c>
    </row>
    <row r="204" spans="1:7" x14ac:dyDescent="0.15">
      <c r="A204" s="29" t="s">
        <v>606</v>
      </c>
      <c r="B204" s="79">
        <v>0</v>
      </c>
      <c r="C204" s="21">
        <v>30.9</v>
      </c>
      <c r="D204" s="20"/>
      <c r="E204" s="80">
        <v>1</v>
      </c>
      <c r="F204" s="16" t="e">
        <f t="shared" si="6"/>
        <v>#DIV/0!</v>
      </c>
      <c r="G204" s="16">
        <f t="shared" si="7"/>
        <v>30.9</v>
      </c>
    </row>
    <row r="205" spans="1:7" x14ac:dyDescent="0.15">
      <c r="A205" s="29" t="s">
        <v>1543</v>
      </c>
      <c r="B205" s="79">
        <v>24.48</v>
      </c>
      <c r="C205" s="21">
        <v>30.6</v>
      </c>
      <c r="D205" s="20">
        <v>4</v>
      </c>
      <c r="E205" s="80">
        <v>5</v>
      </c>
      <c r="F205" s="16">
        <f t="shared" si="6"/>
        <v>6.12</v>
      </c>
      <c r="G205" s="16">
        <f t="shared" si="7"/>
        <v>6.12</v>
      </c>
    </row>
    <row r="206" spans="1:7" x14ac:dyDescent="0.15">
      <c r="A206" s="29" t="s">
        <v>325</v>
      </c>
      <c r="B206" s="79">
        <v>30</v>
      </c>
      <c r="C206" s="21">
        <v>30</v>
      </c>
      <c r="D206" s="20">
        <v>1</v>
      </c>
      <c r="E206" s="80">
        <v>1</v>
      </c>
      <c r="F206" s="16">
        <f t="shared" si="6"/>
        <v>30</v>
      </c>
      <c r="G206" s="16">
        <f t="shared" si="7"/>
        <v>30</v>
      </c>
    </row>
    <row r="207" spans="1:7" x14ac:dyDescent="0.15">
      <c r="A207" s="29" t="s">
        <v>457</v>
      </c>
      <c r="B207" s="79">
        <v>0</v>
      </c>
      <c r="C207" s="21">
        <v>30</v>
      </c>
      <c r="D207" s="20"/>
      <c r="E207" s="80">
        <v>2</v>
      </c>
      <c r="F207" s="16" t="e">
        <f t="shared" si="6"/>
        <v>#DIV/0!</v>
      </c>
      <c r="G207" s="16">
        <f t="shared" si="7"/>
        <v>15</v>
      </c>
    </row>
    <row r="208" spans="1:7" x14ac:dyDescent="0.15">
      <c r="A208" s="29" t="s">
        <v>126</v>
      </c>
      <c r="B208" s="79">
        <v>0</v>
      </c>
      <c r="C208" s="21">
        <v>30</v>
      </c>
      <c r="D208" s="20"/>
      <c r="E208" s="80">
        <v>1</v>
      </c>
      <c r="F208" s="16" t="e">
        <f t="shared" si="6"/>
        <v>#DIV/0!</v>
      </c>
      <c r="G208" s="16">
        <f t="shared" si="7"/>
        <v>30</v>
      </c>
    </row>
    <row r="209" spans="1:7" x14ac:dyDescent="0.15">
      <c r="A209" s="29" t="s">
        <v>1408</v>
      </c>
      <c r="B209" s="79">
        <v>0</v>
      </c>
      <c r="C209" s="21">
        <v>29.975999999999999</v>
      </c>
      <c r="D209" s="20"/>
      <c r="E209" s="80">
        <v>2</v>
      </c>
      <c r="F209" s="16" t="e">
        <f t="shared" si="6"/>
        <v>#DIV/0!</v>
      </c>
      <c r="G209" s="16">
        <f t="shared" si="7"/>
        <v>14.988</v>
      </c>
    </row>
    <row r="210" spans="1:7" x14ac:dyDescent="0.15">
      <c r="A210" s="29" t="s">
        <v>1376</v>
      </c>
      <c r="B210" s="79">
        <v>0</v>
      </c>
      <c r="C210" s="21">
        <v>29.700000000000003</v>
      </c>
      <c r="D210" s="20"/>
      <c r="E210" s="80">
        <v>3</v>
      </c>
      <c r="F210" s="16" t="e">
        <f t="shared" si="6"/>
        <v>#DIV/0!</v>
      </c>
      <c r="G210" s="16">
        <f t="shared" si="7"/>
        <v>9.9</v>
      </c>
    </row>
    <row r="211" spans="1:7" x14ac:dyDescent="0.15">
      <c r="A211" s="29" t="s">
        <v>1319</v>
      </c>
      <c r="B211" s="79">
        <v>0</v>
      </c>
      <c r="C211" s="21">
        <v>28.26</v>
      </c>
      <c r="D211" s="20">
        <v>1</v>
      </c>
      <c r="E211" s="80">
        <v>2</v>
      </c>
      <c r="F211" s="16">
        <f t="shared" si="6"/>
        <v>0</v>
      </c>
      <c r="G211" s="16">
        <f t="shared" si="7"/>
        <v>14.13</v>
      </c>
    </row>
    <row r="212" spans="1:7" x14ac:dyDescent="0.15">
      <c r="A212" s="29" t="s">
        <v>1340</v>
      </c>
      <c r="B212" s="79">
        <v>0</v>
      </c>
      <c r="C212" s="21">
        <v>28.2</v>
      </c>
      <c r="D212" s="20"/>
      <c r="E212" s="80">
        <v>2</v>
      </c>
      <c r="F212" s="16" t="e">
        <f t="shared" si="6"/>
        <v>#DIV/0!</v>
      </c>
      <c r="G212" s="16">
        <f t="shared" si="7"/>
        <v>14.1</v>
      </c>
    </row>
    <row r="213" spans="1:7" x14ac:dyDescent="0.15">
      <c r="A213" s="29" t="s">
        <v>453</v>
      </c>
      <c r="B213" s="79">
        <v>0</v>
      </c>
      <c r="C213" s="21">
        <v>28</v>
      </c>
      <c r="D213" s="20"/>
      <c r="E213" s="80">
        <v>2</v>
      </c>
      <c r="F213" s="16" t="e">
        <f t="shared" si="6"/>
        <v>#DIV/0!</v>
      </c>
      <c r="G213" s="16">
        <f t="shared" si="7"/>
        <v>14</v>
      </c>
    </row>
    <row r="214" spans="1:7" x14ac:dyDescent="0.15">
      <c r="A214" s="29" t="s">
        <v>129</v>
      </c>
      <c r="B214" s="79">
        <v>0</v>
      </c>
      <c r="C214" s="21">
        <v>28</v>
      </c>
      <c r="D214" s="20"/>
      <c r="E214" s="80">
        <v>1</v>
      </c>
      <c r="F214" s="16" t="e">
        <f t="shared" si="6"/>
        <v>#DIV/0!</v>
      </c>
      <c r="G214" s="16">
        <f t="shared" si="7"/>
        <v>28</v>
      </c>
    </row>
    <row r="215" spans="1:7" x14ac:dyDescent="0.15">
      <c r="A215" s="29" t="s">
        <v>562</v>
      </c>
      <c r="B215" s="79">
        <v>0</v>
      </c>
      <c r="C215" s="21">
        <v>28</v>
      </c>
      <c r="D215" s="20"/>
      <c r="E215" s="80">
        <v>2</v>
      </c>
      <c r="F215" s="16" t="e">
        <f t="shared" si="6"/>
        <v>#DIV/0!</v>
      </c>
      <c r="G215" s="16">
        <f t="shared" si="7"/>
        <v>14</v>
      </c>
    </row>
    <row r="216" spans="1:7" x14ac:dyDescent="0.15">
      <c r="A216" s="29" t="s">
        <v>1236</v>
      </c>
      <c r="B216" s="79">
        <v>27.9</v>
      </c>
      <c r="C216" s="21">
        <v>27.9</v>
      </c>
      <c r="D216" s="20">
        <v>1</v>
      </c>
      <c r="E216" s="80">
        <v>1</v>
      </c>
      <c r="F216" s="16">
        <f t="shared" si="6"/>
        <v>27.9</v>
      </c>
      <c r="G216" s="16">
        <f t="shared" si="7"/>
        <v>27.9</v>
      </c>
    </row>
    <row r="217" spans="1:7" x14ac:dyDescent="0.15">
      <c r="A217" s="29" t="s">
        <v>1342</v>
      </c>
      <c r="B217" s="79">
        <v>0</v>
      </c>
      <c r="C217" s="21">
        <v>27.9</v>
      </c>
      <c r="D217" s="20"/>
      <c r="E217" s="80">
        <v>2</v>
      </c>
      <c r="F217" s="16" t="e">
        <f t="shared" si="6"/>
        <v>#DIV/0!</v>
      </c>
      <c r="G217" s="16">
        <f t="shared" si="7"/>
        <v>13.95</v>
      </c>
    </row>
    <row r="218" spans="1:7" x14ac:dyDescent="0.15">
      <c r="A218" s="29" t="s">
        <v>1066</v>
      </c>
      <c r="B218" s="79">
        <v>0</v>
      </c>
      <c r="C218" s="21">
        <v>27.36</v>
      </c>
      <c r="D218" s="20">
        <v>1</v>
      </c>
      <c r="E218" s="80">
        <v>2</v>
      </c>
      <c r="F218" s="16">
        <f t="shared" si="6"/>
        <v>0</v>
      </c>
      <c r="G218" s="16">
        <f t="shared" si="7"/>
        <v>13.68</v>
      </c>
    </row>
    <row r="219" spans="1:7" x14ac:dyDescent="0.15">
      <c r="A219" s="29" t="s">
        <v>1624</v>
      </c>
      <c r="B219" s="79">
        <v>26.5</v>
      </c>
      <c r="C219" s="21">
        <v>26.5</v>
      </c>
      <c r="D219" s="20">
        <v>1</v>
      </c>
      <c r="E219" s="80">
        <v>1</v>
      </c>
      <c r="F219" s="16">
        <f t="shared" si="6"/>
        <v>26.5</v>
      </c>
      <c r="G219" s="16">
        <f t="shared" si="7"/>
        <v>26.5</v>
      </c>
    </row>
    <row r="220" spans="1:7" x14ac:dyDescent="0.15">
      <c r="A220" s="29" t="s">
        <v>1625</v>
      </c>
      <c r="B220" s="79">
        <v>26</v>
      </c>
      <c r="C220" s="21">
        <v>26</v>
      </c>
      <c r="D220" s="20">
        <v>1</v>
      </c>
      <c r="E220" s="80">
        <v>1</v>
      </c>
      <c r="F220" s="16">
        <f t="shared" si="6"/>
        <v>26</v>
      </c>
      <c r="G220" s="16">
        <f t="shared" si="7"/>
        <v>26</v>
      </c>
    </row>
    <row r="221" spans="1:7" x14ac:dyDescent="0.15">
      <c r="A221" s="29" t="s">
        <v>1565</v>
      </c>
      <c r="B221" s="79">
        <v>0</v>
      </c>
      <c r="C221" s="21">
        <v>25.38</v>
      </c>
      <c r="D221" s="20"/>
      <c r="E221" s="80">
        <v>2</v>
      </c>
      <c r="F221" s="16" t="e">
        <f t="shared" si="6"/>
        <v>#DIV/0!</v>
      </c>
      <c r="G221" s="16">
        <f t="shared" si="7"/>
        <v>12.69</v>
      </c>
    </row>
    <row r="222" spans="1:7" x14ac:dyDescent="0.15">
      <c r="A222" s="29" t="s">
        <v>522</v>
      </c>
      <c r="B222" s="79">
        <v>0</v>
      </c>
      <c r="C222" s="21">
        <v>25</v>
      </c>
      <c r="D222" s="20"/>
      <c r="E222" s="80">
        <v>1</v>
      </c>
      <c r="F222" s="16" t="e">
        <f t="shared" si="6"/>
        <v>#DIV/0!</v>
      </c>
      <c r="G222" s="16">
        <f t="shared" si="7"/>
        <v>25</v>
      </c>
    </row>
    <row r="223" spans="1:7" x14ac:dyDescent="0.15">
      <c r="A223" s="29" t="s">
        <v>474</v>
      </c>
      <c r="B223" s="79">
        <v>0</v>
      </c>
      <c r="C223" s="21">
        <v>24.8</v>
      </c>
      <c r="D223" s="20"/>
      <c r="E223" s="80">
        <v>1</v>
      </c>
      <c r="F223" s="16" t="e">
        <f t="shared" si="6"/>
        <v>#DIV/0!</v>
      </c>
      <c r="G223" s="16">
        <f t="shared" si="7"/>
        <v>24.8</v>
      </c>
    </row>
    <row r="224" spans="1:7" x14ac:dyDescent="0.15">
      <c r="A224" s="29" t="s">
        <v>783</v>
      </c>
      <c r="B224" s="79">
        <v>0</v>
      </c>
      <c r="C224" s="21">
        <v>24</v>
      </c>
      <c r="D224" s="20"/>
      <c r="E224" s="80">
        <v>2</v>
      </c>
      <c r="F224" s="16" t="e">
        <f t="shared" si="6"/>
        <v>#DIV/0!</v>
      </c>
      <c r="G224" s="16">
        <f t="shared" si="7"/>
        <v>12</v>
      </c>
    </row>
    <row r="225" spans="1:7" x14ac:dyDescent="0.15">
      <c r="A225" s="29" t="s">
        <v>786</v>
      </c>
      <c r="B225" s="79">
        <v>0</v>
      </c>
      <c r="C225" s="21">
        <v>24</v>
      </c>
      <c r="D225" s="20"/>
      <c r="E225" s="80">
        <v>3</v>
      </c>
      <c r="F225" s="16" t="e">
        <f t="shared" si="6"/>
        <v>#DIV/0!</v>
      </c>
      <c r="G225" s="16">
        <f t="shared" si="7"/>
        <v>8</v>
      </c>
    </row>
    <row r="226" spans="1:7" x14ac:dyDescent="0.15">
      <c r="A226" s="29" t="s">
        <v>1136</v>
      </c>
      <c r="B226" s="79">
        <v>0</v>
      </c>
      <c r="C226" s="21">
        <v>23.7</v>
      </c>
      <c r="D226" s="20"/>
      <c r="E226" s="80">
        <v>1</v>
      </c>
      <c r="F226" s="16" t="e">
        <f t="shared" si="6"/>
        <v>#DIV/0!</v>
      </c>
      <c r="G226" s="16">
        <f t="shared" si="7"/>
        <v>23.7</v>
      </c>
    </row>
    <row r="227" spans="1:7" x14ac:dyDescent="0.15">
      <c r="A227" s="29" t="s">
        <v>1569</v>
      </c>
      <c r="B227" s="79">
        <v>0</v>
      </c>
      <c r="C227" s="21">
        <v>23.58</v>
      </c>
      <c r="D227" s="20"/>
      <c r="E227" s="80">
        <v>2</v>
      </c>
      <c r="F227" s="16" t="e">
        <f t="shared" si="6"/>
        <v>#DIV/0!</v>
      </c>
      <c r="G227" s="16">
        <f t="shared" si="7"/>
        <v>11.79</v>
      </c>
    </row>
    <row r="228" spans="1:7" x14ac:dyDescent="0.15">
      <c r="A228" s="29" t="s">
        <v>1627</v>
      </c>
      <c r="B228" s="79">
        <v>23</v>
      </c>
      <c r="C228" s="21">
        <v>23</v>
      </c>
      <c r="D228" s="20">
        <v>1</v>
      </c>
      <c r="E228" s="80">
        <v>1</v>
      </c>
      <c r="F228" s="16">
        <f t="shared" si="6"/>
        <v>23</v>
      </c>
      <c r="G228" s="16">
        <f t="shared" si="7"/>
        <v>23</v>
      </c>
    </row>
    <row r="229" spans="1:7" x14ac:dyDescent="0.15">
      <c r="A229" s="29" t="s">
        <v>115</v>
      </c>
      <c r="B229" s="79">
        <v>22.9</v>
      </c>
      <c r="C229" s="21">
        <v>22.9</v>
      </c>
      <c r="D229" s="20">
        <v>1</v>
      </c>
      <c r="E229" s="80">
        <v>1</v>
      </c>
      <c r="F229" s="16">
        <f t="shared" si="6"/>
        <v>22.9</v>
      </c>
      <c r="G229" s="16">
        <f t="shared" si="7"/>
        <v>22.9</v>
      </c>
    </row>
    <row r="230" spans="1:7" x14ac:dyDescent="0.15">
      <c r="A230" s="29" t="s">
        <v>1566</v>
      </c>
      <c r="B230" s="79">
        <v>0</v>
      </c>
      <c r="C230" s="21">
        <v>22.88</v>
      </c>
      <c r="D230" s="20"/>
      <c r="E230" s="80">
        <v>2</v>
      </c>
      <c r="F230" s="16" t="e">
        <f t="shared" si="6"/>
        <v>#DIV/0!</v>
      </c>
      <c r="G230" s="16">
        <f t="shared" si="7"/>
        <v>11.44</v>
      </c>
    </row>
    <row r="231" spans="1:7" x14ac:dyDescent="0.15">
      <c r="A231" s="29" t="s">
        <v>491</v>
      </c>
      <c r="B231" s="79">
        <v>0</v>
      </c>
      <c r="C231" s="21">
        <v>22.679999999999996</v>
      </c>
      <c r="D231" s="20"/>
      <c r="E231" s="80">
        <v>1</v>
      </c>
      <c r="F231" s="16" t="e">
        <f t="shared" si="6"/>
        <v>#DIV/0!</v>
      </c>
      <c r="G231" s="16">
        <f t="shared" si="7"/>
        <v>22.679999999999996</v>
      </c>
    </row>
    <row r="232" spans="1:7" x14ac:dyDescent="0.15">
      <c r="A232" s="29" t="s">
        <v>477</v>
      </c>
      <c r="B232" s="79">
        <v>0</v>
      </c>
      <c r="C232" s="21">
        <v>22.6</v>
      </c>
      <c r="D232" s="20"/>
      <c r="E232" s="80">
        <v>1</v>
      </c>
      <c r="F232" s="16" t="e">
        <f t="shared" si="6"/>
        <v>#DIV/0!</v>
      </c>
      <c r="G232" s="16">
        <f t="shared" si="7"/>
        <v>22.6</v>
      </c>
    </row>
    <row r="233" spans="1:7" x14ac:dyDescent="0.15">
      <c r="A233" s="29" t="s">
        <v>1326</v>
      </c>
      <c r="B233" s="79">
        <v>0</v>
      </c>
      <c r="C233" s="21">
        <v>22.536000000000001</v>
      </c>
      <c r="D233" s="20"/>
      <c r="E233" s="80">
        <v>2</v>
      </c>
      <c r="F233" s="16" t="e">
        <f t="shared" si="6"/>
        <v>#DIV/0!</v>
      </c>
      <c r="G233" s="16">
        <f t="shared" si="7"/>
        <v>11.268000000000001</v>
      </c>
    </row>
    <row r="234" spans="1:7" x14ac:dyDescent="0.15">
      <c r="A234" s="29" t="s">
        <v>1405</v>
      </c>
      <c r="B234" s="79">
        <v>0</v>
      </c>
      <c r="C234" s="21">
        <v>21.576000000000001</v>
      </c>
      <c r="D234" s="20"/>
      <c r="E234" s="80">
        <v>2</v>
      </c>
      <c r="F234" s="16" t="e">
        <f t="shared" si="6"/>
        <v>#DIV/0!</v>
      </c>
      <c r="G234" s="16">
        <f t="shared" si="7"/>
        <v>10.788</v>
      </c>
    </row>
    <row r="235" spans="1:7" x14ac:dyDescent="0.15">
      <c r="A235" s="29" t="s">
        <v>1396</v>
      </c>
      <c r="B235" s="79">
        <v>0</v>
      </c>
      <c r="C235" s="21">
        <v>20.2</v>
      </c>
      <c r="D235" s="20"/>
      <c r="E235" s="80">
        <v>2</v>
      </c>
      <c r="F235" s="16" t="e">
        <f t="shared" si="6"/>
        <v>#DIV/0!</v>
      </c>
      <c r="G235" s="16">
        <f t="shared" si="7"/>
        <v>10.1</v>
      </c>
    </row>
    <row r="236" spans="1:7" x14ac:dyDescent="0.15">
      <c r="A236" s="29" t="s">
        <v>1195</v>
      </c>
      <c r="B236" s="79">
        <v>0</v>
      </c>
      <c r="C236" s="21">
        <v>19.899999999999999</v>
      </c>
      <c r="D236" s="20"/>
      <c r="E236" s="80">
        <v>1</v>
      </c>
      <c r="F236" s="16" t="e">
        <f t="shared" si="6"/>
        <v>#DIV/0!</v>
      </c>
      <c r="G236" s="16">
        <f t="shared" si="7"/>
        <v>19.899999999999999</v>
      </c>
    </row>
    <row r="237" spans="1:7" x14ac:dyDescent="0.15">
      <c r="A237" s="29" t="s">
        <v>1368</v>
      </c>
      <c r="B237" s="79">
        <v>0</v>
      </c>
      <c r="C237" s="21">
        <v>19.8</v>
      </c>
      <c r="D237" s="20"/>
      <c r="E237" s="80">
        <v>2</v>
      </c>
      <c r="F237" s="16" t="e">
        <f t="shared" si="6"/>
        <v>#DIV/0!</v>
      </c>
      <c r="G237" s="16">
        <f t="shared" si="7"/>
        <v>9.9</v>
      </c>
    </row>
    <row r="238" spans="1:7" x14ac:dyDescent="0.15">
      <c r="A238" s="29" t="s">
        <v>1366</v>
      </c>
      <c r="B238" s="79">
        <v>0</v>
      </c>
      <c r="C238" s="21">
        <v>19</v>
      </c>
      <c r="D238" s="20"/>
      <c r="E238" s="80">
        <v>2</v>
      </c>
      <c r="F238" s="16" t="e">
        <f t="shared" si="6"/>
        <v>#DIV/0!</v>
      </c>
      <c r="G238" s="16">
        <f t="shared" si="7"/>
        <v>9.5</v>
      </c>
    </row>
    <row r="239" spans="1:7" x14ac:dyDescent="0.15">
      <c r="A239" s="29" t="s">
        <v>1141</v>
      </c>
      <c r="B239" s="79">
        <v>0</v>
      </c>
      <c r="C239" s="21">
        <v>18.399999999999999</v>
      </c>
      <c r="D239" s="20"/>
      <c r="E239" s="80">
        <v>1</v>
      </c>
      <c r="F239" s="16" t="e">
        <f t="shared" si="6"/>
        <v>#DIV/0!</v>
      </c>
      <c r="G239" s="16">
        <f t="shared" si="7"/>
        <v>18.399999999999999</v>
      </c>
    </row>
    <row r="240" spans="1:7" x14ac:dyDescent="0.15">
      <c r="A240" s="29" t="s">
        <v>379</v>
      </c>
      <c r="B240" s="79">
        <v>0</v>
      </c>
      <c r="C240" s="21">
        <v>18</v>
      </c>
      <c r="D240" s="20"/>
      <c r="E240" s="80">
        <v>1</v>
      </c>
      <c r="F240" s="16" t="e">
        <f t="shared" si="6"/>
        <v>#DIV/0!</v>
      </c>
      <c r="G240" s="16">
        <f t="shared" si="7"/>
        <v>18</v>
      </c>
    </row>
    <row r="241" spans="1:7" x14ac:dyDescent="0.15">
      <c r="A241" s="29" t="s">
        <v>1324</v>
      </c>
      <c r="B241" s="79">
        <v>0</v>
      </c>
      <c r="C241" s="21">
        <v>17.975999999999999</v>
      </c>
      <c r="D241" s="20"/>
      <c r="E241" s="80">
        <v>2</v>
      </c>
      <c r="F241" s="16" t="e">
        <f t="shared" si="6"/>
        <v>#DIV/0!</v>
      </c>
      <c r="G241" s="16">
        <f t="shared" si="7"/>
        <v>8.9879999999999995</v>
      </c>
    </row>
    <row r="242" spans="1:7" x14ac:dyDescent="0.15">
      <c r="A242" s="29" t="s">
        <v>1345</v>
      </c>
      <c r="B242" s="79">
        <v>0</v>
      </c>
      <c r="C242" s="21">
        <v>17.899999999999999</v>
      </c>
      <c r="D242" s="20"/>
      <c r="E242" s="80">
        <v>2</v>
      </c>
      <c r="F242" s="16" t="e">
        <f t="shared" si="6"/>
        <v>#DIV/0!</v>
      </c>
      <c r="G242" s="16">
        <f t="shared" si="7"/>
        <v>8.9499999999999993</v>
      </c>
    </row>
    <row r="243" spans="1:7" x14ac:dyDescent="0.15">
      <c r="A243" s="29" t="s">
        <v>479</v>
      </c>
      <c r="B243" s="79">
        <v>0</v>
      </c>
      <c r="C243" s="21">
        <v>17.899999999999999</v>
      </c>
      <c r="D243" s="20"/>
      <c r="E243" s="80">
        <v>1</v>
      </c>
      <c r="F243" s="16" t="e">
        <f t="shared" si="6"/>
        <v>#DIV/0!</v>
      </c>
      <c r="G243" s="16">
        <f t="shared" si="7"/>
        <v>17.899999999999999</v>
      </c>
    </row>
    <row r="244" spans="1:7" x14ac:dyDescent="0.15">
      <c r="A244" s="29" t="s">
        <v>1372</v>
      </c>
      <c r="B244" s="79">
        <v>0</v>
      </c>
      <c r="C244" s="21">
        <v>16.899999999999999</v>
      </c>
      <c r="D244" s="20"/>
      <c r="E244" s="80">
        <v>1</v>
      </c>
      <c r="F244" s="16" t="e">
        <f t="shared" si="6"/>
        <v>#DIV/0!</v>
      </c>
      <c r="G244" s="16">
        <f t="shared" si="7"/>
        <v>16.899999999999999</v>
      </c>
    </row>
    <row r="245" spans="1:7" x14ac:dyDescent="0.15">
      <c r="A245" s="29" t="s">
        <v>1143</v>
      </c>
      <c r="B245" s="79">
        <v>0</v>
      </c>
      <c r="C245" s="21">
        <v>16</v>
      </c>
      <c r="D245" s="20"/>
      <c r="E245" s="80">
        <v>1</v>
      </c>
      <c r="F245" s="16" t="e">
        <f t="shared" si="6"/>
        <v>#DIV/0!</v>
      </c>
      <c r="G245" s="16">
        <f t="shared" si="7"/>
        <v>16</v>
      </c>
    </row>
    <row r="246" spans="1:7" x14ac:dyDescent="0.15">
      <c r="A246" s="29" t="s">
        <v>533</v>
      </c>
      <c r="B246" s="79">
        <v>0</v>
      </c>
      <c r="C246" s="21">
        <v>15.8</v>
      </c>
      <c r="D246" s="20"/>
      <c r="E246" s="80">
        <v>1</v>
      </c>
      <c r="F246" s="16" t="e">
        <f t="shared" si="6"/>
        <v>#DIV/0!</v>
      </c>
      <c r="G246" s="16">
        <f t="shared" si="7"/>
        <v>15.8</v>
      </c>
    </row>
    <row r="247" spans="1:7" x14ac:dyDescent="0.15">
      <c r="A247" s="29" t="s">
        <v>1347</v>
      </c>
      <c r="B247" s="79">
        <v>0</v>
      </c>
      <c r="C247" s="21">
        <v>15.5</v>
      </c>
      <c r="D247" s="20"/>
      <c r="E247" s="80">
        <v>2</v>
      </c>
      <c r="F247" s="16" t="e">
        <f t="shared" si="6"/>
        <v>#DIV/0!</v>
      </c>
      <c r="G247" s="16">
        <f t="shared" si="7"/>
        <v>7.75</v>
      </c>
    </row>
    <row r="248" spans="1:7" x14ac:dyDescent="0.15">
      <c r="A248" s="29" t="s">
        <v>564</v>
      </c>
      <c r="B248" s="79">
        <v>0</v>
      </c>
      <c r="C248" s="21">
        <v>15</v>
      </c>
      <c r="D248" s="20"/>
      <c r="E248" s="80">
        <v>1</v>
      </c>
      <c r="F248" s="16" t="e">
        <f t="shared" si="6"/>
        <v>#DIV/0!</v>
      </c>
      <c r="G248" s="16">
        <f t="shared" si="7"/>
        <v>15</v>
      </c>
    </row>
    <row r="249" spans="1:7" x14ac:dyDescent="0.15">
      <c r="A249" s="29" t="s">
        <v>548</v>
      </c>
      <c r="B249" s="79">
        <v>0</v>
      </c>
      <c r="C249" s="21">
        <v>15</v>
      </c>
      <c r="D249" s="20"/>
      <c r="E249" s="80">
        <v>1</v>
      </c>
      <c r="F249" s="16" t="e">
        <f t="shared" si="6"/>
        <v>#DIV/0!</v>
      </c>
      <c r="G249" s="16">
        <f t="shared" si="7"/>
        <v>15</v>
      </c>
    </row>
    <row r="250" spans="1:7" x14ac:dyDescent="0.15">
      <c r="A250" s="29" t="s">
        <v>1336</v>
      </c>
      <c r="B250" s="79">
        <v>0</v>
      </c>
      <c r="C250" s="21">
        <v>15</v>
      </c>
      <c r="D250" s="20"/>
      <c r="E250" s="80">
        <v>2</v>
      </c>
      <c r="F250" s="16" t="e">
        <f t="shared" si="6"/>
        <v>#DIV/0!</v>
      </c>
      <c r="G250" s="16">
        <f t="shared" si="7"/>
        <v>7.5</v>
      </c>
    </row>
    <row r="251" spans="1:7" x14ac:dyDescent="0.15">
      <c r="A251" s="29" t="s">
        <v>1370</v>
      </c>
      <c r="B251" s="79">
        <v>0</v>
      </c>
      <c r="C251" s="21">
        <v>15</v>
      </c>
      <c r="D251" s="20"/>
      <c r="E251" s="80">
        <v>2</v>
      </c>
      <c r="F251" s="16" t="e">
        <f t="shared" si="6"/>
        <v>#DIV/0!</v>
      </c>
      <c r="G251" s="16">
        <f t="shared" si="7"/>
        <v>7.5</v>
      </c>
    </row>
    <row r="252" spans="1:7" x14ac:dyDescent="0.15">
      <c r="A252" s="29" t="s">
        <v>1121</v>
      </c>
      <c r="B252" s="79">
        <v>0</v>
      </c>
      <c r="C252" s="21">
        <v>14.5</v>
      </c>
      <c r="D252" s="20"/>
      <c r="E252" s="80">
        <v>1</v>
      </c>
      <c r="F252" s="16" t="e">
        <f t="shared" si="6"/>
        <v>#DIV/0!</v>
      </c>
      <c r="G252" s="16">
        <f t="shared" si="7"/>
        <v>14.5</v>
      </c>
    </row>
    <row r="253" spans="1:7" x14ac:dyDescent="0.15">
      <c r="A253" s="29" t="s">
        <v>1332</v>
      </c>
      <c r="B253" s="79">
        <v>0</v>
      </c>
      <c r="C253" s="21">
        <v>14.5</v>
      </c>
      <c r="D253" s="20"/>
      <c r="E253" s="80">
        <v>2</v>
      </c>
      <c r="F253" s="16" t="e">
        <f t="shared" si="6"/>
        <v>#DIV/0!</v>
      </c>
      <c r="G253" s="16">
        <f t="shared" si="7"/>
        <v>7.25</v>
      </c>
    </row>
    <row r="254" spans="1:7" x14ac:dyDescent="0.15">
      <c r="A254" s="29" t="s">
        <v>1330</v>
      </c>
      <c r="B254" s="79">
        <v>0</v>
      </c>
      <c r="C254" s="21">
        <v>13.9</v>
      </c>
      <c r="D254" s="20"/>
      <c r="E254" s="80">
        <v>2</v>
      </c>
      <c r="F254" s="16" t="e">
        <f t="shared" si="6"/>
        <v>#DIV/0!</v>
      </c>
      <c r="G254" s="16">
        <f t="shared" si="7"/>
        <v>6.95</v>
      </c>
    </row>
    <row r="255" spans="1:7" x14ac:dyDescent="0.15">
      <c r="A255" s="29" t="s">
        <v>321</v>
      </c>
      <c r="B255" s="79">
        <v>0</v>
      </c>
      <c r="C255" s="21">
        <v>12.9</v>
      </c>
      <c r="D255" s="20"/>
      <c r="E255" s="80">
        <v>1</v>
      </c>
      <c r="F255" s="16" t="e">
        <f t="shared" si="6"/>
        <v>#DIV/0!</v>
      </c>
      <c r="G255" s="16">
        <f t="shared" si="7"/>
        <v>12.9</v>
      </c>
    </row>
    <row r="256" spans="1:7" x14ac:dyDescent="0.15">
      <c r="A256" s="29" t="s">
        <v>494</v>
      </c>
      <c r="B256" s="79">
        <v>0</v>
      </c>
      <c r="C256" s="21">
        <v>11.88</v>
      </c>
      <c r="D256" s="20"/>
      <c r="E256" s="80">
        <v>1</v>
      </c>
      <c r="F256" s="16" t="e">
        <f t="shared" si="6"/>
        <v>#DIV/0!</v>
      </c>
      <c r="G256" s="16">
        <f t="shared" si="7"/>
        <v>11.88</v>
      </c>
    </row>
    <row r="257" spans="1:7" x14ac:dyDescent="0.15">
      <c r="A257" s="29" t="s">
        <v>437</v>
      </c>
      <c r="B257" s="79">
        <v>0</v>
      </c>
      <c r="C257" s="21">
        <v>10.32</v>
      </c>
      <c r="D257" s="20"/>
      <c r="E257" s="80">
        <v>2</v>
      </c>
      <c r="F257" s="16" t="e">
        <f t="shared" si="6"/>
        <v>#DIV/0!</v>
      </c>
      <c r="G257" s="16">
        <f t="shared" si="7"/>
        <v>5.16</v>
      </c>
    </row>
    <row r="258" spans="1:7" x14ac:dyDescent="0.15">
      <c r="A258" s="29" t="s">
        <v>560</v>
      </c>
      <c r="B258" s="79">
        <v>0</v>
      </c>
      <c r="C258" s="21">
        <v>10</v>
      </c>
      <c r="D258" s="20"/>
      <c r="E258" s="80">
        <v>1</v>
      </c>
      <c r="F258" s="16" t="e">
        <f t="shared" si="6"/>
        <v>#DIV/0!</v>
      </c>
      <c r="G258" s="16">
        <f t="shared" si="7"/>
        <v>10</v>
      </c>
    </row>
    <row r="259" spans="1:7" x14ac:dyDescent="0.15">
      <c r="A259" s="29" t="s">
        <v>431</v>
      </c>
      <c r="B259" s="79">
        <v>0</v>
      </c>
      <c r="C259" s="21">
        <v>7.9</v>
      </c>
      <c r="D259" s="20"/>
      <c r="E259" s="80">
        <v>1</v>
      </c>
      <c r="F259" s="16" t="e">
        <f t="shared" si="6"/>
        <v>#DIV/0!</v>
      </c>
      <c r="G259" s="16">
        <f t="shared" si="7"/>
        <v>7.9</v>
      </c>
    </row>
    <row r="260" spans="1:7" x14ac:dyDescent="0.15">
      <c r="A260" s="29" t="s">
        <v>433</v>
      </c>
      <c r="B260" s="79">
        <v>0</v>
      </c>
      <c r="C260" s="21">
        <v>7.8</v>
      </c>
      <c r="D260" s="20"/>
      <c r="E260" s="80">
        <v>1</v>
      </c>
      <c r="F260" s="16" t="e">
        <f t="shared" si="6"/>
        <v>#DIV/0!</v>
      </c>
      <c r="G260" s="16">
        <f t="shared" si="7"/>
        <v>7.8</v>
      </c>
    </row>
    <row r="261" spans="1:7" x14ac:dyDescent="0.15">
      <c r="A261" s="29" t="s">
        <v>428</v>
      </c>
      <c r="B261" s="79">
        <v>0</v>
      </c>
      <c r="C261" s="21">
        <v>7.5</v>
      </c>
      <c r="D261" s="20"/>
      <c r="E261" s="80">
        <v>1</v>
      </c>
      <c r="F261" s="16" t="e">
        <f t="shared" si="6"/>
        <v>#DIV/0!</v>
      </c>
      <c r="G261" s="16">
        <f t="shared" si="7"/>
        <v>7.5</v>
      </c>
    </row>
    <row r="262" spans="1:7" x14ac:dyDescent="0.15">
      <c r="A262" s="29" t="s">
        <v>440</v>
      </c>
      <c r="B262" s="79">
        <v>0</v>
      </c>
      <c r="C262" s="21">
        <v>7.1879999999999997</v>
      </c>
      <c r="D262" s="20"/>
      <c r="E262" s="80">
        <v>1</v>
      </c>
      <c r="F262" s="16" t="e">
        <f t="shared" ref="F262:F325" si="8">B262/D262</f>
        <v>#DIV/0!</v>
      </c>
      <c r="G262" s="16">
        <f t="shared" ref="G262:G325" si="9">C262/E262</f>
        <v>7.1879999999999997</v>
      </c>
    </row>
    <row r="263" spans="1:7" x14ac:dyDescent="0.15">
      <c r="A263" s="29" t="s">
        <v>1541</v>
      </c>
      <c r="B263" s="79">
        <v>7.11</v>
      </c>
      <c r="C263" s="21">
        <v>7.11</v>
      </c>
      <c r="D263" s="20">
        <v>1</v>
      </c>
      <c r="E263" s="80">
        <v>1</v>
      </c>
      <c r="F263" s="16">
        <f t="shared" si="8"/>
        <v>7.11</v>
      </c>
      <c r="G263" s="16">
        <f t="shared" si="9"/>
        <v>7.11</v>
      </c>
    </row>
    <row r="264" spans="1:7" x14ac:dyDescent="0.15">
      <c r="A264" s="29" t="s">
        <v>441</v>
      </c>
      <c r="B264" s="79">
        <v>0</v>
      </c>
      <c r="C264" s="21">
        <v>7.08</v>
      </c>
      <c r="D264" s="20"/>
      <c r="E264" s="80">
        <v>1</v>
      </c>
      <c r="F264" s="16" t="e">
        <f t="shared" si="8"/>
        <v>#DIV/0!</v>
      </c>
      <c r="G264" s="16">
        <f t="shared" si="9"/>
        <v>7.08</v>
      </c>
    </row>
    <row r="265" spans="1:7" x14ac:dyDescent="0.15">
      <c r="A265" s="29" t="s">
        <v>498</v>
      </c>
      <c r="B265" s="79">
        <v>0</v>
      </c>
      <c r="C265" s="21">
        <v>5.04</v>
      </c>
      <c r="D265" s="20"/>
      <c r="E265" s="80">
        <v>1</v>
      </c>
      <c r="F265" s="16" t="e">
        <f t="shared" si="8"/>
        <v>#DIV/0!</v>
      </c>
      <c r="G265" s="16">
        <f t="shared" si="9"/>
        <v>5.04</v>
      </c>
    </row>
    <row r="266" spans="1:7" x14ac:dyDescent="0.15">
      <c r="A266" s="29" t="s">
        <v>497</v>
      </c>
      <c r="B266" s="79">
        <v>0</v>
      </c>
      <c r="C266" s="21">
        <v>4.1879999999999997</v>
      </c>
      <c r="D266" s="20"/>
      <c r="E266" s="80">
        <v>1</v>
      </c>
      <c r="F266" s="16" t="e">
        <f t="shared" si="8"/>
        <v>#DIV/0!</v>
      </c>
      <c r="G266" s="16">
        <f t="shared" si="9"/>
        <v>4.1879999999999997</v>
      </c>
    </row>
    <row r="267" spans="1:7" x14ac:dyDescent="0.15">
      <c r="A267" s="29" t="s">
        <v>1329</v>
      </c>
      <c r="B267" s="79">
        <v>0</v>
      </c>
      <c r="C267" s="21">
        <v>0</v>
      </c>
      <c r="D267" s="20"/>
      <c r="E267" s="80">
        <v>0</v>
      </c>
      <c r="F267" s="16" t="e">
        <f t="shared" si="8"/>
        <v>#DIV/0!</v>
      </c>
      <c r="G267" s="16" t="e">
        <f t="shared" si="9"/>
        <v>#DIV/0!</v>
      </c>
    </row>
    <row r="268" spans="1:7" x14ac:dyDescent="0.15">
      <c r="A268" s="29" t="s">
        <v>883</v>
      </c>
      <c r="B268" s="79">
        <v>0</v>
      </c>
      <c r="C268" s="21">
        <v>0</v>
      </c>
      <c r="D268" s="20"/>
      <c r="E268" s="80">
        <v>0</v>
      </c>
      <c r="F268" s="16" t="e">
        <f t="shared" si="8"/>
        <v>#DIV/0!</v>
      </c>
      <c r="G268" s="16" t="e">
        <f t="shared" si="9"/>
        <v>#DIV/0!</v>
      </c>
    </row>
    <row r="269" spans="1:7" x14ac:dyDescent="0.15">
      <c r="A269" s="29" t="s">
        <v>23</v>
      </c>
      <c r="B269" s="79">
        <v>0</v>
      </c>
      <c r="C269" s="21">
        <v>0</v>
      </c>
      <c r="D269" s="20"/>
      <c r="E269" s="80">
        <v>0</v>
      </c>
      <c r="F269" s="16" t="e">
        <f t="shared" si="8"/>
        <v>#DIV/0!</v>
      </c>
      <c r="G269" s="16" t="e">
        <f t="shared" si="9"/>
        <v>#DIV/0!</v>
      </c>
    </row>
    <row r="270" spans="1:7" x14ac:dyDescent="0.15">
      <c r="A270" s="29" t="s">
        <v>860</v>
      </c>
      <c r="B270" s="79">
        <v>0</v>
      </c>
      <c r="C270" s="21">
        <v>0</v>
      </c>
      <c r="D270" s="20"/>
      <c r="E270" s="80">
        <v>5</v>
      </c>
      <c r="F270" s="16" t="e">
        <f t="shared" si="8"/>
        <v>#DIV/0!</v>
      </c>
      <c r="G270" s="16">
        <f t="shared" si="9"/>
        <v>0</v>
      </c>
    </row>
    <row r="271" spans="1:7" x14ac:dyDescent="0.15">
      <c r="A271" s="29" t="s">
        <v>1315</v>
      </c>
      <c r="B271" s="79">
        <v>0</v>
      </c>
      <c r="C271" s="21">
        <v>0</v>
      </c>
      <c r="D271" s="20">
        <v>1</v>
      </c>
      <c r="E271" s="80">
        <v>0</v>
      </c>
      <c r="F271" s="16">
        <f t="shared" si="8"/>
        <v>0</v>
      </c>
      <c r="G271" s="16" t="e">
        <f t="shared" si="9"/>
        <v>#DIV/0!</v>
      </c>
    </row>
    <row r="272" spans="1:7" x14ac:dyDescent="0.15">
      <c r="A272" s="29" t="s">
        <v>864</v>
      </c>
      <c r="B272" s="79">
        <v>0</v>
      </c>
      <c r="C272" s="21">
        <v>0</v>
      </c>
      <c r="D272" s="20"/>
      <c r="E272" s="80">
        <v>1</v>
      </c>
      <c r="F272" s="16" t="e">
        <f t="shared" si="8"/>
        <v>#DIV/0!</v>
      </c>
      <c r="G272" s="16">
        <f t="shared" si="9"/>
        <v>0</v>
      </c>
    </row>
    <row r="273" spans="1:7" x14ac:dyDescent="0.15">
      <c r="A273" s="29" t="s">
        <v>1299</v>
      </c>
      <c r="B273" s="79">
        <v>0</v>
      </c>
      <c r="C273" s="21">
        <v>0</v>
      </c>
      <c r="D273" s="20"/>
      <c r="E273" s="80">
        <v>2</v>
      </c>
      <c r="F273" s="16" t="e">
        <f t="shared" si="8"/>
        <v>#DIV/0!</v>
      </c>
      <c r="G273" s="16">
        <f t="shared" si="9"/>
        <v>0</v>
      </c>
    </row>
    <row r="274" spans="1:7" x14ac:dyDescent="0.15">
      <c r="A274" s="29" t="s">
        <v>1302</v>
      </c>
      <c r="B274" s="79">
        <v>0</v>
      </c>
      <c r="C274" s="21">
        <v>0</v>
      </c>
      <c r="D274" s="20">
        <v>1</v>
      </c>
      <c r="E274" s="80">
        <v>0</v>
      </c>
      <c r="F274" s="16">
        <f t="shared" si="8"/>
        <v>0</v>
      </c>
      <c r="G274" s="16" t="e">
        <f t="shared" si="9"/>
        <v>#DIV/0!</v>
      </c>
    </row>
    <row r="275" spans="1:7" x14ac:dyDescent="0.15">
      <c r="A275" s="29" t="s">
        <v>907</v>
      </c>
      <c r="B275" s="79">
        <v>0</v>
      </c>
      <c r="C275" s="21">
        <v>0</v>
      </c>
      <c r="D275" s="20">
        <v>1</v>
      </c>
      <c r="E275" s="80">
        <v>1</v>
      </c>
      <c r="F275" s="16">
        <f t="shared" si="8"/>
        <v>0</v>
      </c>
      <c r="G275" s="16">
        <f t="shared" si="9"/>
        <v>0</v>
      </c>
    </row>
    <row r="276" spans="1:7" x14ac:dyDescent="0.15">
      <c r="A276" s="29" t="s">
        <v>878</v>
      </c>
      <c r="B276" s="79">
        <v>0</v>
      </c>
      <c r="C276" s="21">
        <v>0</v>
      </c>
      <c r="D276" s="20">
        <v>5</v>
      </c>
      <c r="E276" s="80">
        <v>3</v>
      </c>
      <c r="F276" s="16">
        <f t="shared" si="8"/>
        <v>0</v>
      </c>
      <c r="G276" s="16">
        <f t="shared" si="9"/>
        <v>0</v>
      </c>
    </row>
    <row r="277" spans="1:7" x14ac:dyDescent="0.15">
      <c r="A277" s="29" t="s">
        <v>1132</v>
      </c>
      <c r="B277" s="79">
        <v>0</v>
      </c>
      <c r="C277" s="21">
        <v>0</v>
      </c>
      <c r="D277" s="20"/>
      <c r="E277" s="80">
        <v>1</v>
      </c>
      <c r="F277" s="16" t="e">
        <f t="shared" si="8"/>
        <v>#DIV/0!</v>
      </c>
      <c r="G277" s="16">
        <f t="shared" si="9"/>
        <v>0</v>
      </c>
    </row>
    <row r="278" spans="1:7" x14ac:dyDescent="0.15">
      <c r="A278" s="29" t="s">
        <v>216</v>
      </c>
      <c r="B278" s="79">
        <v>0</v>
      </c>
      <c r="C278" s="21">
        <v>0</v>
      </c>
      <c r="D278" s="20"/>
      <c r="E278" s="80">
        <v>0</v>
      </c>
      <c r="F278" s="16" t="e">
        <f t="shared" si="8"/>
        <v>#DIV/0!</v>
      </c>
      <c r="G278" s="16" t="e">
        <f t="shared" si="9"/>
        <v>#DIV/0!</v>
      </c>
    </row>
    <row r="279" spans="1:7" x14ac:dyDescent="0.15">
      <c r="A279" s="29" t="s">
        <v>905</v>
      </c>
      <c r="B279" s="79">
        <v>0</v>
      </c>
      <c r="C279" s="21">
        <v>0</v>
      </c>
      <c r="D279" s="20">
        <v>1</v>
      </c>
      <c r="E279" s="80">
        <v>1</v>
      </c>
      <c r="F279" s="16">
        <f t="shared" si="8"/>
        <v>0</v>
      </c>
      <c r="G279" s="16">
        <f t="shared" si="9"/>
        <v>0</v>
      </c>
    </row>
    <row r="280" spans="1:7" x14ac:dyDescent="0.15">
      <c r="A280" s="29" t="s">
        <v>1528</v>
      </c>
      <c r="B280" s="79">
        <v>0</v>
      </c>
      <c r="C280" s="21">
        <v>0</v>
      </c>
      <c r="D280" s="20">
        <v>1</v>
      </c>
      <c r="E280" s="80">
        <v>1</v>
      </c>
      <c r="F280" s="16">
        <f t="shared" si="8"/>
        <v>0</v>
      </c>
      <c r="G280" s="16">
        <f t="shared" si="9"/>
        <v>0</v>
      </c>
    </row>
    <row r="281" spans="1:7" x14ac:dyDescent="0.15">
      <c r="A281" s="29" t="s">
        <v>1337</v>
      </c>
      <c r="B281" s="79">
        <v>0</v>
      </c>
      <c r="C281" s="21">
        <v>0</v>
      </c>
      <c r="D281" s="20">
        <v>1</v>
      </c>
      <c r="E281" s="80">
        <v>0</v>
      </c>
      <c r="F281" s="16">
        <f t="shared" si="8"/>
        <v>0</v>
      </c>
      <c r="G281" s="16" t="e">
        <f t="shared" si="9"/>
        <v>#DIV/0!</v>
      </c>
    </row>
    <row r="282" spans="1:7" x14ac:dyDescent="0.15">
      <c r="A282" s="29" t="s">
        <v>1483</v>
      </c>
      <c r="B282" s="79">
        <v>0</v>
      </c>
      <c r="C282" s="21">
        <v>0</v>
      </c>
      <c r="D282" s="20">
        <v>1</v>
      </c>
      <c r="E282" s="80">
        <v>0</v>
      </c>
      <c r="F282" s="16">
        <f t="shared" si="8"/>
        <v>0</v>
      </c>
      <c r="G282" s="16" t="e">
        <f t="shared" si="9"/>
        <v>#DIV/0!</v>
      </c>
    </row>
    <row r="283" spans="1:7" x14ac:dyDescent="0.15">
      <c r="A283" s="29" t="s">
        <v>881</v>
      </c>
      <c r="B283" s="79">
        <v>0</v>
      </c>
      <c r="C283" s="21">
        <v>0</v>
      </c>
      <c r="D283" s="20"/>
      <c r="E283" s="80">
        <v>0</v>
      </c>
      <c r="F283" s="16" t="e">
        <f t="shared" si="8"/>
        <v>#DIV/0!</v>
      </c>
      <c r="G283" s="16" t="e">
        <f t="shared" si="9"/>
        <v>#DIV/0!</v>
      </c>
    </row>
    <row r="284" spans="1:7" x14ac:dyDescent="0.15">
      <c r="A284" s="29" t="s">
        <v>100</v>
      </c>
      <c r="B284" s="79">
        <v>0</v>
      </c>
      <c r="C284" s="21">
        <v>0</v>
      </c>
      <c r="D284" s="20">
        <v>1</v>
      </c>
      <c r="E284" s="80">
        <v>2</v>
      </c>
      <c r="F284" s="16">
        <f t="shared" si="8"/>
        <v>0</v>
      </c>
      <c r="G284" s="16">
        <f t="shared" si="9"/>
        <v>0</v>
      </c>
    </row>
    <row r="285" spans="1:7" x14ac:dyDescent="0.15">
      <c r="A285" s="29" t="s">
        <v>870</v>
      </c>
      <c r="B285" s="79">
        <v>0</v>
      </c>
      <c r="C285" s="21">
        <v>0</v>
      </c>
      <c r="D285" s="20"/>
      <c r="E285" s="80">
        <v>2</v>
      </c>
      <c r="F285" s="16" t="e">
        <f t="shared" si="8"/>
        <v>#DIV/0!</v>
      </c>
      <c r="G285" s="16">
        <f t="shared" si="9"/>
        <v>0</v>
      </c>
    </row>
    <row r="286" spans="1:7" x14ac:dyDescent="0.15">
      <c r="A286" s="29" t="s">
        <v>1314</v>
      </c>
      <c r="B286" s="79">
        <v>0</v>
      </c>
      <c r="C286" s="21">
        <v>0</v>
      </c>
      <c r="D286" s="20">
        <v>1</v>
      </c>
      <c r="E286" s="80">
        <v>0</v>
      </c>
      <c r="F286" s="16">
        <f t="shared" si="8"/>
        <v>0</v>
      </c>
      <c r="G286" s="16" t="e">
        <f t="shared" si="9"/>
        <v>#DIV/0!</v>
      </c>
    </row>
    <row r="287" spans="1:7" x14ac:dyDescent="0.15">
      <c r="A287" s="29" t="s">
        <v>1440</v>
      </c>
      <c r="B287" s="79">
        <v>0</v>
      </c>
      <c r="C287" s="21">
        <v>0</v>
      </c>
      <c r="D287" s="20">
        <v>1</v>
      </c>
      <c r="E287" s="80">
        <v>0</v>
      </c>
      <c r="F287" s="16">
        <f t="shared" si="8"/>
        <v>0</v>
      </c>
      <c r="G287" s="16" t="e">
        <f t="shared" si="9"/>
        <v>#DIV/0!</v>
      </c>
    </row>
    <row r="288" spans="1:7" x14ac:dyDescent="0.15">
      <c r="A288" s="29" t="s">
        <v>848</v>
      </c>
      <c r="B288" s="79">
        <v>0</v>
      </c>
      <c r="C288" s="21">
        <v>0</v>
      </c>
      <c r="D288" s="20">
        <v>1</v>
      </c>
      <c r="E288" s="80">
        <v>2</v>
      </c>
      <c r="F288" s="16">
        <f t="shared" si="8"/>
        <v>0</v>
      </c>
      <c r="G288" s="16">
        <f t="shared" si="9"/>
        <v>0</v>
      </c>
    </row>
    <row r="289" spans="1:7" x14ac:dyDescent="0.15">
      <c r="A289" s="29" t="s">
        <v>445</v>
      </c>
      <c r="B289" s="79">
        <v>0</v>
      </c>
      <c r="C289" s="21">
        <v>0</v>
      </c>
      <c r="D289" s="20"/>
      <c r="E289" s="80">
        <v>0</v>
      </c>
      <c r="F289" s="16" t="e">
        <f t="shared" si="8"/>
        <v>#DIV/0!</v>
      </c>
      <c r="G289" s="16" t="e">
        <f t="shared" si="9"/>
        <v>#DIV/0!</v>
      </c>
    </row>
    <row r="290" spans="1:7" x14ac:dyDescent="0.15">
      <c r="A290" s="29" t="s">
        <v>184</v>
      </c>
      <c r="B290" s="79">
        <v>0</v>
      </c>
      <c r="C290" s="21">
        <v>0</v>
      </c>
      <c r="D290" s="20"/>
      <c r="E290" s="80">
        <v>0</v>
      </c>
      <c r="F290" s="16" t="e">
        <f t="shared" si="8"/>
        <v>#DIV/0!</v>
      </c>
      <c r="G290" s="16" t="e">
        <f t="shared" si="9"/>
        <v>#DIV/0!</v>
      </c>
    </row>
    <row r="291" spans="1:7" x14ac:dyDescent="0.15">
      <c r="A291" s="29" t="s">
        <v>827</v>
      </c>
      <c r="B291" s="79">
        <v>0</v>
      </c>
      <c r="C291" s="21">
        <v>0</v>
      </c>
      <c r="D291" s="20"/>
      <c r="E291" s="80">
        <v>1</v>
      </c>
      <c r="F291" s="16" t="e">
        <f t="shared" si="8"/>
        <v>#DIV/0!</v>
      </c>
      <c r="G291" s="16">
        <f t="shared" si="9"/>
        <v>0</v>
      </c>
    </row>
    <row r="292" spans="1:7" x14ac:dyDescent="0.15">
      <c r="A292" s="29" t="s">
        <v>894</v>
      </c>
      <c r="B292" s="79">
        <v>0</v>
      </c>
      <c r="C292" s="21">
        <v>0</v>
      </c>
      <c r="D292" s="20"/>
      <c r="E292" s="80">
        <v>0</v>
      </c>
      <c r="F292" s="16" t="e">
        <f t="shared" si="8"/>
        <v>#DIV/0!</v>
      </c>
      <c r="G292" s="16" t="e">
        <f t="shared" si="9"/>
        <v>#DIV/0!</v>
      </c>
    </row>
    <row r="293" spans="1:7" x14ac:dyDescent="0.15">
      <c r="A293" s="29" t="s">
        <v>590</v>
      </c>
      <c r="B293" s="79">
        <v>0</v>
      </c>
      <c r="C293" s="21">
        <v>0</v>
      </c>
      <c r="D293" s="20"/>
      <c r="E293" s="80">
        <v>0</v>
      </c>
      <c r="F293" s="16" t="e">
        <f t="shared" si="8"/>
        <v>#DIV/0!</v>
      </c>
      <c r="G293" s="16" t="e">
        <f t="shared" si="9"/>
        <v>#DIV/0!</v>
      </c>
    </row>
    <row r="294" spans="1:7" x14ac:dyDescent="0.15">
      <c r="A294" s="29" t="s">
        <v>1507</v>
      </c>
      <c r="B294" s="79">
        <v>0</v>
      </c>
      <c r="C294" s="21">
        <v>0</v>
      </c>
      <c r="D294" s="20">
        <v>2</v>
      </c>
      <c r="E294" s="80">
        <v>0</v>
      </c>
      <c r="F294" s="16">
        <f t="shared" si="8"/>
        <v>0</v>
      </c>
      <c r="G294" s="16" t="e">
        <f t="shared" si="9"/>
        <v>#DIV/0!</v>
      </c>
    </row>
    <row r="295" spans="1:7" x14ac:dyDescent="0.15">
      <c r="A295" s="29" t="s">
        <v>941</v>
      </c>
      <c r="B295" s="79">
        <v>0</v>
      </c>
      <c r="C295" s="21">
        <v>0</v>
      </c>
      <c r="D295" s="20"/>
      <c r="E295" s="80">
        <v>0</v>
      </c>
      <c r="F295" s="16" t="e">
        <f t="shared" si="8"/>
        <v>#DIV/0!</v>
      </c>
      <c r="G295" s="16" t="e">
        <f t="shared" si="9"/>
        <v>#DIV/0!</v>
      </c>
    </row>
    <row r="296" spans="1:7" x14ac:dyDescent="0.15">
      <c r="A296" s="29" t="s">
        <v>1524</v>
      </c>
      <c r="B296" s="79">
        <v>0</v>
      </c>
      <c r="C296" s="21">
        <v>0</v>
      </c>
      <c r="D296" s="20">
        <v>1</v>
      </c>
      <c r="E296" s="80">
        <v>0</v>
      </c>
      <c r="F296" s="16">
        <f t="shared" si="8"/>
        <v>0</v>
      </c>
      <c r="G296" s="16" t="e">
        <f t="shared" si="9"/>
        <v>#DIV/0!</v>
      </c>
    </row>
    <row r="297" spans="1:7" x14ac:dyDescent="0.15">
      <c r="A297" s="29" t="s">
        <v>830</v>
      </c>
      <c r="B297" s="79">
        <v>0</v>
      </c>
      <c r="C297" s="21">
        <v>0</v>
      </c>
      <c r="D297" s="20"/>
      <c r="E297" s="80">
        <v>1</v>
      </c>
      <c r="F297" s="16" t="e">
        <f t="shared" si="8"/>
        <v>#DIV/0!</v>
      </c>
      <c r="G297" s="16">
        <f t="shared" si="9"/>
        <v>0</v>
      </c>
    </row>
    <row r="298" spans="1:7" x14ac:dyDescent="0.15">
      <c r="A298" s="29" t="s">
        <v>833</v>
      </c>
      <c r="B298" s="79">
        <v>0</v>
      </c>
      <c r="C298" s="21">
        <v>0</v>
      </c>
      <c r="D298" s="20"/>
      <c r="E298" s="80">
        <v>2</v>
      </c>
      <c r="F298" s="16" t="e">
        <f t="shared" si="8"/>
        <v>#DIV/0!</v>
      </c>
      <c r="G298" s="16">
        <f t="shared" si="9"/>
        <v>0</v>
      </c>
    </row>
    <row r="299" spans="1:7" x14ac:dyDescent="0.15">
      <c r="A299" s="29" t="s">
        <v>886</v>
      </c>
      <c r="B299" s="79">
        <v>0</v>
      </c>
      <c r="C299" s="21">
        <v>0</v>
      </c>
      <c r="D299" s="20"/>
      <c r="E299" s="80">
        <v>0</v>
      </c>
      <c r="F299" s="16" t="e">
        <f t="shared" si="8"/>
        <v>#DIV/0!</v>
      </c>
      <c r="G299" s="16" t="e">
        <f t="shared" si="9"/>
        <v>#DIV/0!</v>
      </c>
    </row>
    <row r="300" spans="1:7" x14ac:dyDescent="0.15">
      <c r="A300" s="29" t="s">
        <v>1554</v>
      </c>
      <c r="B300" s="79">
        <v>0</v>
      </c>
      <c r="C300" s="21">
        <v>0</v>
      </c>
      <c r="D300" s="20"/>
      <c r="E300" s="80">
        <v>0</v>
      </c>
      <c r="F300" s="16" t="e">
        <f t="shared" si="8"/>
        <v>#DIV/0!</v>
      </c>
      <c r="G300" s="16" t="e">
        <f t="shared" si="9"/>
        <v>#DIV/0!</v>
      </c>
    </row>
    <row r="301" spans="1:7" x14ac:dyDescent="0.15">
      <c r="A301" s="29" t="s">
        <v>819</v>
      </c>
      <c r="B301" s="79">
        <v>0</v>
      </c>
      <c r="C301" s="21">
        <v>0</v>
      </c>
      <c r="D301" s="20"/>
      <c r="E301" s="80">
        <v>6</v>
      </c>
      <c r="F301" s="16" t="e">
        <f t="shared" si="8"/>
        <v>#DIV/0!</v>
      </c>
      <c r="G301" s="16">
        <f t="shared" si="9"/>
        <v>0</v>
      </c>
    </row>
    <row r="302" spans="1:7" x14ac:dyDescent="0.15">
      <c r="A302" s="29" t="s">
        <v>858</v>
      </c>
      <c r="B302" s="79">
        <v>0</v>
      </c>
      <c r="C302" s="21">
        <v>0</v>
      </c>
      <c r="D302" s="20"/>
      <c r="E302" s="80">
        <v>1</v>
      </c>
      <c r="F302" s="16" t="e">
        <f t="shared" si="8"/>
        <v>#DIV/0!</v>
      </c>
      <c r="G302" s="16">
        <f t="shared" si="9"/>
        <v>0</v>
      </c>
    </row>
    <row r="303" spans="1:7" x14ac:dyDescent="0.15">
      <c r="A303" s="29" t="s">
        <v>581</v>
      </c>
      <c r="B303" s="79">
        <v>0</v>
      </c>
      <c r="C303" s="21">
        <v>0</v>
      </c>
      <c r="D303" s="20"/>
      <c r="E303" s="80">
        <v>6</v>
      </c>
      <c r="F303" s="16" t="e">
        <f t="shared" si="8"/>
        <v>#DIV/0!</v>
      </c>
      <c r="G303" s="16">
        <f t="shared" si="9"/>
        <v>0</v>
      </c>
    </row>
    <row r="304" spans="1:7" x14ac:dyDescent="0.15">
      <c r="A304" s="29" t="s">
        <v>875</v>
      </c>
      <c r="B304" s="79">
        <v>0</v>
      </c>
      <c r="C304" s="21">
        <v>0</v>
      </c>
      <c r="D304" s="20"/>
      <c r="E304" s="80">
        <v>0</v>
      </c>
      <c r="F304" s="16" t="e">
        <f t="shared" si="8"/>
        <v>#DIV/0!</v>
      </c>
      <c r="G304" s="16" t="e">
        <f t="shared" si="9"/>
        <v>#DIV/0!</v>
      </c>
    </row>
    <row r="305" spans="1:7" x14ac:dyDescent="0.15">
      <c r="A305" s="29" t="s">
        <v>577</v>
      </c>
      <c r="B305" s="79">
        <v>0</v>
      </c>
      <c r="C305" s="21">
        <v>0</v>
      </c>
      <c r="D305" s="20"/>
      <c r="E305" s="80">
        <v>3</v>
      </c>
      <c r="F305" s="16" t="e">
        <f t="shared" si="8"/>
        <v>#DIV/0!</v>
      </c>
      <c r="G305" s="16">
        <f t="shared" si="9"/>
        <v>0</v>
      </c>
    </row>
    <row r="306" spans="1:7" x14ac:dyDescent="0.15">
      <c r="A306" s="29" t="s">
        <v>1294</v>
      </c>
      <c r="B306" s="79">
        <v>0</v>
      </c>
      <c r="C306" s="21">
        <v>0</v>
      </c>
      <c r="D306" s="20">
        <v>1</v>
      </c>
      <c r="E306" s="80">
        <v>6</v>
      </c>
      <c r="F306" s="16">
        <f t="shared" si="8"/>
        <v>0</v>
      </c>
      <c r="G306" s="16">
        <f t="shared" si="9"/>
        <v>0</v>
      </c>
    </row>
    <row r="307" spans="1:7" x14ac:dyDescent="0.15">
      <c r="A307" s="29" t="s">
        <v>174</v>
      </c>
      <c r="B307" s="79">
        <v>0</v>
      </c>
      <c r="C307" s="21">
        <v>0</v>
      </c>
      <c r="D307" s="20">
        <v>1</v>
      </c>
      <c r="E307" s="80">
        <v>0</v>
      </c>
      <c r="F307" s="16">
        <f t="shared" si="8"/>
        <v>0</v>
      </c>
      <c r="G307" s="16" t="e">
        <f t="shared" si="9"/>
        <v>#DIV/0!</v>
      </c>
    </row>
    <row r="308" spans="1:7" x14ac:dyDescent="0.15">
      <c r="A308" s="29" t="s">
        <v>1304</v>
      </c>
      <c r="B308" s="79">
        <v>0</v>
      </c>
      <c r="C308" s="21">
        <v>0</v>
      </c>
      <c r="D308" s="20">
        <v>2</v>
      </c>
      <c r="E308" s="80">
        <v>0</v>
      </c>
      <c r="F308" s="16">
        <f t="shared" si="8"/>
        <v>0</v>
      </c>
      <c r="G308" s="16" t="e">
        <f t="shared" si="9"/>
        <v>#DIV/0!</v>
      </c>
    </row>
    <row r="309" spans="1:7" x14ac:dyDescent="0.15">
      <c r="A309" s="29" t="s">
        <v>1384</v>
      </c>
      <c r="B309" s="79">
        <v>0</v>
      </c>
      <c r="C309" s="21">
        <v>0</v>
      </c>
      <c r="D309" s="20"/>
      <c r="E309" s="80">
        <v>0</v>
      </c>
      <c r="F309" s="16" t="e">
        <f t="shared" si="8"/>
        <v>#DIV/0!</v>
      </c>
      <c r="G309" s="16" t="e">
        <f t="shared" si="9"/>
        <v>#DIV/0!</v>
      </c>
    </row>
    <row r="310" spans="1:7" x14ac:dyDescent="0.15">
      <c r="A310" s="29" t="s">
        <v>867</v>
      </c>
      <c r="B310" s="79">
        <v>0</v>
      </c>
      <c r="C310" s="21">
        <v>0</v>
      </c>
      <c r="D310" s="20"/>
      <c r="E310" s="80">
        <v>3</v>
      </c>
      <c r="F310" s="16" t="e">
        <f t="shared" si="8"/>
        <v>#DIV/0!</v>
      </c>
      <c r="G310" s="16">
        <f t="shared" si="9"/>
        <v>0</v>
      </c>
    </row>
    <row r="311" spans="1:7" x14ac:dyDescent="0.15">
      <c r="A311" s="29" t="s">
        <v>794</v>
      </c>
      <c r="B311" s="79">
        <v>0</v>
      </c>
      <c r="C311" s="21">
        <v>0</v>
      </c>
      <c r="D311" s="20"/>
      <c r="E311" s="80">
        <v>4</v>
      </c>
      <c r="F311" s="16" t="e">
        <f t="shared" si="8"/>
        <v>#DIV/0!</v>
      </c>
      <c r="G311" s="16">
        <f t="shared" si="9"/>
        <v>0</v>
      </c>
    </row>
    <row r="312" spans="1:7" x14ac:dyDescent="0.15">
      <c r="A312" s="29" t="s">
        <v>1500</v>
      </c>
      <c r="B312" s="79">
        <v>0</v>
      </c>
      <c r="C312" s="21">
        <v>0</v>
      </c>
      <c r="D312" s="20">
        <v>0</v>
      </c>
      <c r="E312" s="80">
        <v>0</v>
      </c>
      <c r="F312" s="16" t="e">
        <f t="shared" si="8"/>
        <v>#DIV/0!</v>
      </c>
      <c r="G312" s="16" t="e">
        <f t="shared" si="9"/>
        <v>#DIV/0!</v>
      </c>
    </row>
    <row r="313" spans="1:7" x14ac:dyDescent="0.15">
      <c r="A313" s="29" t="s">
        <v>1318</v>
      </c>
      <c r="B313" s="79">
        <v>0</v>
      </c>
      <c r="C313" s="21">
        <v>0</v>
      </c>
      <c r="D313" s="20">
        <v>1</v>
      </c>
      <c r="E313" s="80">
        <v>0</v>
      </c>
      <c r="F313" s="16">
        <f t="shared" si="8"/>
        <v>0</v>
      </c>
      <c r="G313" s="16" t="e">
        <f t="shared" si="9"/>
        <v>#DIV/0!</v>
      </c>
    </row>
    <row r="314" spans="1:7" x14ac:dyDescent="0.15">
      <c r="A314" s="29" t="s">
        <v>1316</v>
      </c>
      <c r="B314" s="79">
        <v>0</v>
      </c>
      <c r="C314" s="21">
        <v>0</v>
      </c>
      <c r="D314" s="20">
        <v>1</v>
      </c>
      <c r="E314" s="80">
        <v>0</v>
      </c>
      <c r="F314" s="16">
        <f t="shared" si="8"/>
        <v>0</v>
      </c>
      <c r="G314" s="16" t="e">
        <f t="shared" si="9"/>
        <v>#DIV/0!</v>
      </c>
    </row>
    <row r="315" spans="1:7" x14ac:dyDescent="0.15">
      <c r="A315" s="29" t="s">
        <v>421</v>
      </c>
      <c r="B315" s="79"/>
      <c r="C315" s="21"/>
      <c r="D315" s="20"/>
      <c r="E315" s="80">
        <v>1</v>
      </c>
      <c r="F315" s="16" t="e">
        <f t="shared" si="8"/>
        <v>#DIV/0!</v>
      </c>
      <c r="G315" s="16">
        <f t="shared" si="9"/>
        <v>0</v>
      </c>
    </row>
    <row r="316" spans="1:7" x14ac:dyDescent="0.15">
      <c r="A316" s="29" t="s">
        <v>232</v>
      </c>
      <c r="B316" s="79">
        <v>0</v>
      </c>
      <c r="C316" s="21">
        <v>0</v>
      </c>
      <c r="D316" s="20"/>
      <c r="E316" s="80">
        <v>0</v>
      </c>
      <c r="F316" s="16" t="e">
        <f t="shared" si="8"/>
        <v>#DIV/0!</v>
      </c>
      <c r="G316" s="16" t="e">
        <f t="shared" si="9"/>
        <v>#DIV/0!</v>
      </c>
    </row>
    <row r="317" spans="1:7" x14ac:dyDescent="0.15">
      <c r="A317" s="29" t="s">
        <v>1439</v>
      </c>
      <c r="B317" s="79">
        <v>0</v>
      </c>
      <c r="C317" s="21">
        <v>0</v>
      </c>
      <c r="D317" s="20"/>
      <c r="E317" s="80">
        <v>0</v>
      </c>
      <c r="F317" s="16" t="e">
        <f t="shared" si="8"/>
        <v>#DIV/0!</v>
      </c>
      <c r="G317" s="16" t="e">
        <f t="shared" si="9"/>
        <v>#DIV/0!</v>
      </c>
    </row>
    <row r="318" spans="1:7" x14ac:dyDescent="0.15">
      <c r="A318" s="29" t="s">
        <v>902</v>
      </c>
      <c r="B318" s="79">
        <v>0</v>
      </c>
      <c r="C318" s="21">
        <v>0</v>
      </c>
      <c r="D318" s="20">
        <v>1</v>
      </c>
      <c r="E318" s="80">
        <v>1</v>
      </c>
      <c r="F318" s="16">
        <f t="shared" si="8"/>
        <v>0</v>
      </c>
      <c r="G318" s="16">
        <f t="shared" si="9"/>
        <v>0</v>
      </c>
    </row>
    <row r="319" spans="1:7" x14ac:dyDescent="0.15">
      <c r="A319" s="29" t="s">
        <v>1311</v>
      </c>
      <c r="B319" s="79">
        <v>0</v>
      </c>
      <c r="C319" s="21">
        <v>0</v>
      </c>
      <c r="D319" s="20">
        <v>1</v>
      </c>
      <c r="E319" s="80">
        <v>0</v>
      </c>
      <c r="F319" s="16">
        <f t="shared" si="8"/>
        <v>0</v>
      </c>
      <c r="G319" s="16" t="e">
        <f t="shared" si="9"/>
        <v>#DIV/0!</v>
      </c>
    </row>
    <row r="320" spans="1:7" x14ac:dyDescent="0.15">
      <c r="A320" s="29" t="s">
        <v>192</v>
      </c>
      <c r="B320" s="79">
        <v>0</v>
      </c>
      <c r="C320" s="21">
        <v>0</v>
      </c>
      <c r="D320" s="20"/>
      <c r="E320" s="80">
        <v>0</v>
      </c>
      <c r="F320" s="16" t="e">
        <f t="shared" si="8"/>
        <v>#DIV/0!</v>
      </c>
      <c r="G320" s="16" t="e">
        <f t="shared" si="9"/>
        <v>#DIV/0!</v>
      </c>
    </row>
    <row r="321" spans="1:7" x14ac:dyDescent="0.15">
      <c r="A321" s="29" t="s">
        <v>502</v>
      </c>
      <c r="B321" s="79">
        <v>0</v>
      </c>
      <c r="C321" s="21">
        <v>0</v>
      </c>
      <c r="D321" s="20"/>
      <c r="E321" s="80">
        <v>1</v>
      </c>
      <c r="F321" s="16" t="e">
        <f t="shared" si="8"/>
        <v>#DIV/0!</v>
      </c>
      <c r="G321" s="16">
        <f t="shared" si="9"/>
        <v>0</v>
      </c>
    </row>
    <row r="322" spans="1:7" x14ac:dyDescent="0.15">
      <c r="A322" s="29" t="s">
        <v>1300</v>
      </c>
      <c r="B322" s="79">
        <v>0</v>
      </c>
      <c r="C322" s="21">
        <v>0</v>
      </c>
      <c r="D322" s="20"/>
      <c r="E322" s="80">
        <v>0</v>
      </c>
      <c r="F322" s="16" t="e">
        <f t="shared" si="8"/>
        <v>#DIV/0!</v>
      </c>
      <c r="G322" s="16" t="e">
        <f t="shared" si="9"/>
        <v>#DIV/0!</v>
      </c>
    </row>
    <row r="323" spans="1:7" x14ac:dyDescent="0.15">
      <c r="A323" s="29" t="s">
        <v>190</v>
      </c>
      <c r="B323" s="79">
        <v>0</v>
      </c>
      <c r="C323" s="21">
        <v>0</v>
      </c>
      <c r="D323" s="20"/>
      <c r="E323" s="80">
        <v>0</v>
      </c>
      <c r="F323" s="16" t="e">
        <f t="shared" si="8"/>
        <v>#DIV/0!</v>
      </c>
      <c r="G323" s="16" t="e">
        <f t="shared" si="9"/>
        <v>#DIV/0!</v>
      </c>
    </row>
    <row r="324" spans="1:7" x14ac:dyDescent="0.15">
      <c r="A324" s="29" t="s">
        <v>846</v>
      </c>
      <c r="B324" s="79">
        <v>0</v>
      </c>
      <c r="C324" s="21">
        <v>0</v>
      </c>
      <c r="D324" s="20"/>
      <c r="E324" s="80">
        <v>1</v>
      </c>
      <c r="F324" s="16" t="e">
        <f t="shared" si="8"/>
        <v>#DIV/0!</v>
      </c>
      <c r="G324" s="16">
        <f t="shared" si="9"/>
        <v>0</v>
      </c>
    </row>
    <row r="325" spans="1:7" x14ac:dyDescent="0.15">
      <c r="A325" s="29" t="s">
        <v>686</v>
      </c>
      <c r="B325" s="79">
        <v>0</v>
      </c>
      <c r="C325" s="21">
        <v>0</v>
      </c>
      <c r="D325" s="20"/>
      <c r="E325" s="80">
        <v>8</v>
      </c>
      <c r="F325" s="16" t="e">
        <f t="shared" si="8"/>
        <v>#DIV/0!</v>
      </c>
      <c r="G325" s="16">
        <f t="shared" si="9"/>
        <v>0</v>
      </c>
    </row>
    <row r="326" spans="1:7" x14ac:dyDescent="0.15">
      <c r="A326" s="29" t="s">
        <v>1512</v>
      </c>
      <c r="B326" s="79">
        <v>0</v>
      </c>
      <c r="C326" s="21">
        <v>0</v>
      </c>
      <c r="D326" s="20">
        <v>3</v>
      </c>
      <c r="E326" s="80">
        <v>3</v>
      </c>
      <c r="F326" s="16">
        <f t="shared" ref="F326:F332" si="10">B326/D326</f>
        <v>0</v>
      </c>
      <c r="G326" s="16">
        <f t="shared" ref="G326:G332" si="11">C326/E326</f>
        <v>0</v>
      </c>
    </row>
    <row r="327" spans="1:7" x14ac:dyDescent="0.15">
      <c r="A327" s="29" t="s">
        <v>948</v>
      </c>
      <c r="B327" s="79">
        <v>0</v>
      </c>
      <c r="C327" s="21">
        <v>0</v>
      </c>
      <c r="D327" s="20"/>
      <c r="E327" s="80">
        <v>0</v>
      </c>
      <c r="F327" s="16" t="e">
        <f t="shared" si="10"/>
        <v>#DIV/0!</v>
      </c>
      <c r="G327" s="16" t="e">
        <f t="shared" si="11"/>
        <v>#DIV/0!</v>
      </c>
    </row>
    <row r="328" spans="1:7" x14ac:dyDescent="0.15">
      <c r="A328" s="29" t="s">
        <v>1518</v>
      </c>
      <c r="B328" s="79">
        <v>0</v>
      </c>
      <c r="C328" s="21">
        <v>0</v>
      </c>
      <c r="D328" s="20">
        <v>1</v>
      </c>
      <c r="E328" s="80">
        <v>0</v>
      </c>
      <c r="F328" s="16">
        <f t="shared" si="10"/>
        <v>0</v>
      </c>
      <c r="G328" s="16" t="e">
        <f t="shared" si="11"/>
        <v>#DIV/0!</v>
      </c>
    </row>
    <row r="329" spans="1:7" x14ac:dyDescent="0.15">
      <c r="A329" s="29" t="s">
        <v>759</v>
      </c>
      <c r="B329" s="79">
        <v>0</v>
      </c>
      <c r="C329" s="21"/>
      <c r="D329" s="20"/>
      <c r="E329" s="80">
        <v>3</v>
      </c>
      <c r="F329" s="16" t="e">
        <f t="shared" si="10"/>
        <v>#DIV/0!</v>
      </c>
      <c r="G329" s="16">
        <f t="shared" si="11"/>
        <v>0</v>
      </c>
    </row>
    <row r="330" spans="1:7" x14ac:dyDescent="0.15">
      <c r="A330" s="29" t="s">
        <v>1529</v>
      </c>
      <c r="B330" s="79">
        <v>0</v>
      </c>
      <c r="C330" s="21">
        <v>0</v>
      </c>
      <c r="D330" s="20">
        <v>1</v>
      </c>
      <c r="E330" s="80">
        <v>0</v>
      </c>
      <c r="F330" s="16">
        <f t="shared" si="10"/>
        <v>0</v>
      </c>
      <c r="G330" s="16" t="e">
        <f t="shared" si="11"/>
        <v>#DIV/0!</v>
      </c>
    </row>
    <row r="331" spans="1:7" x14ac:dyDescent="0.15">
      <c r="A331" s="29" t="s">
        <v>824</v>
      </c>
      <c r="B331" s="79">
        <v>0</v>
      </c>
      <c r="C331" s="21">
        <v>0</v>
      </c>
      <c r="D331" s="20"/>
      <c r="E331" s="80">
        <v>3</v>
      </c>
      <c r="F331" s="16" t="e">
        <f t="shared" si="10"/>
        <v>#DIV/0!</v>
      </c>
      <c r="G331" s="16">
        <f t="shared" si="11"/>
        <v>0</v>
      </c>
    </row>
    <row r="332" spans="1:7" x14ac:dyDescent="0.15">
      <c r="A332" s="29" t="s">
        <v>1533</v>
      </c>
      <c r="B332" s="79">
        <v>0</v>
      </c>
      <c r="C332" s="21">
        <v>0</v>
      </c>
      <c r="D332" s="20">
        <v>1</v>
      </c>
      <c r="E332" s="80">
        <v>0</v>
      </c>
      <c r="F332" s="16">
        <f t="shared" si="10"/>
        <v>0</v>
      </c>
      <c r="G332" s="16" t="e">
        <f t="shared" si="11"/>
        <v>#DIV/0!</v>
      </c>
    </row>
    <row r="333" spans="1:7" x14ac:dyDescent="0.15">
      <c r="A333" s="29" t="s">
        <v>201</v>
      </c>
      <c r="B333" s="79">
        <v>0</v>
      </c>
      <c r="C333" s="21">
        <v>0</v>
      </c>
      <c r="D333" s="20"/>
      <c r="E333" s="80">
        <v>0</v>
      </c>
    </row>
    <row r="334" spans="1:7" x14ac:dyDescent="0.15">
      <c r="A334" s="29" t="s">
        <v>506</v>
      </c>
      <c r="B334" s="79">
        <v>0</v>
      </c>
      <c r="C334" s="21">
        <v>0</v>
      </c>
      <c r="D334" s="20"/>
      <c r="E334" s="80">
        <v>1</v>
      </c>
    </row>
    <row r="335" spans="1:7" x14ac:dyDescent="0.15">
      <c r="A335" s="29" t="s">
        <v>1313</v>
      </c>
      <c r="B335" s="79">
        <v>0</v>
      </c>
      <c r="C335" s="21">
        <v>0</v>
      </c>
      <c r="D335" s="20">
        <v>1</v>
      </c>
      <c r="E335" s="80">
        <v>0</v>
      </c>
    </row>
    <row r="336" spans="1:7" x14ac:dyDescent="0.15">
      <c r="A336" s="29" t="s">
        <v>873</v>
      </c>
      <c r="B336" s="79">
        <v>0</v>
      </c>
      <c r="C336" s="21">
        <v>0</v>
      </c>
      <c r="D336" s="20"/>
      <c r="E336" s="80">
        <v>6</v>
      </c>
    </row>
    <row r="337" spans="1:5" x14ac:dyDescent="0.15">
      <c r="A337" s="29" t="s">
        <v>1064</v>
      </c>
      <c r="B337" s="79">
        <v>0</v>
      </c>
      <c r="C337" s="21">
        <v>0</v>
      </c>
      <c r="D337" s="20">
        <v>1</v>
      </c>
      <c r="E337" s="80">
        <v>0</v>
      </c>
    </row>
    <row r="338" spans="1:5" x14ac:dyDescent="0.15">
      <c r="A338" s="29" t="s">
        <v>1182</v>
      </c>
      <c r="B338" s="79">
        <v>0</v>
      </c>
      <c r="C338" s="21">
        <v>0</v>
      </c>
      <c r="D338" s="20">
        <v>2</v>
      </c>
      <c r="E338" s="80">
        <v>0</v>
      </c>
    </row>
    <row r="339" spans="1:5" x14ac:dyDescent="0.15">
      <c r="A339" s="29" t="s">
        <v>1551</v>
      </c>
      <c r="B339" s="79">
        <v>0</v>
      </c>
      <c r="C339" s="21">
        <v>0</v>
      </c>
      <c r="D339" s="20">
        <v>0</v>
      </c>
      <c r="E339" s="80">
        <v>0</v>
      </c>
    </row>
    <row r="340" spans="1:5" x14ac:dyDescent="0.15">
      <c r="A340" s="29" t="s">
        <v>1317</v>
      </c>
      <c r="B340" s="79">
        <v>0</v>
      </c>
      <c r="C340" s="21">
        <v>0</v>
      </c>
      <c r="D340" s="20">
        <v>1</v>
      </c>
      <c r="E340" s="80">
        <v>0</v>
      </c>
    </row>
    <row r="341" spans="1:5" x14ac:dyDescent="0.15">
      <c r="A341" s="29" t="s">
        <v>1312</v>
      </c>
      <c r="B341" s="79">
        <v>0</v>
      </c>
      <c r="C341" s="21">
        <v>0</v>
      </c>
      <c r="D341" s="20">
        <v>1</v>
      </c>
      <c r="E341" s="80">
        <v>0</v>
      </c>
    </row>
    <row r="342" spans="1:5" x14ac:dyDescent="0.15">
      <c r="A342" s="29" t="s">
        <v>1390</v>
      </c>
      <c r="B342" s="79">
        <v>0</v>
      </c>
      <c r="C342" s="21">
        <v>0</v>
      </c>
      <c r="D342" s="20"/>
      <c r="E342" s="80">
        <v>0</v>
      </c>
    </row>
    <row r="343" spans="1:5" x14ac:dyDescent="0.15">
      <c r="A343" s="29" t="s">
        <v>505</v>
      </c>
      <c r="B343" s="79">
        <v>0</v>
      </c>
      <c r="C343" s="21">
        <v>0</v>
      </c>
      <c r="D343" s="20"/>
      <c r="E343" s="80">
        <v>1</v>
      </c>
    </row>
    <row r="344" spans="1:5" x14ac:dyDescent="0.15">
      <c r="A344" s="29" t="s">
        <v>1473</v>
      </c>
      <c r="B344" s="79">
        <v>0</v>
      </c>
      <c r="C344" s="21">
        <v>0</v>
      </c>
      <c r="D344" s="20"/>
      <c r="E344" s="80">
        <v>0</v>
      </c>
    </row>
    <row r="345" spans="1:5" x14ac:dyDescent="0.15">
      <c r="A345" s="29" t="s">
        <v>1488</v>
      </c>
      <c r="B345" s="79">
        <v>0</v>
      </c>
      <c r="C345" s="21">
        <v>0</v>
      </c>
      <c r="D345" s="20">
        <v>1</v>
      </c>
      <c r="E345" s="80">
        <v>0</v>
      </c>
    </row>
    <row r="346" spans="1:5" x14ac:dyDescent="0.15">
      <c r="A346" s="29" t="s">
        <v>772</v>
      </c>
      <c r="B346" s="79">
        <v>0</v>
      </c>
      <c r="C346" s="21">
        <v>0</v>
      </c>
      <c r="D346" s="20"/>
      <c r="E346" s="80">
        <v>19</v>
      </c>
    </row>
    <row r="347" spans="1:5" x14ac:dyDescent="0.15">
      <c r="A347" s="29" t="s">
        <v>1651</v>
      </c>
      <c r="B347" s="79">
        <v>0</v>
      </c>
      <c r="C347" s="21">
        <v>0</v>
      </c>
      <c r="D347" s="20">
        <v>1</v>
      </c>
      <c r="E347" s="80">
        <v>0</v>
      </c>
    </row>
    <row r="348" spans="1:5" x14ac:dyDescent="0.15">
      <c r="A348" s="29" t="s">
        <v>1389</v>
      </c>
      <c r="B348" s="79">
        <v>0</v>
      </c>
      <c r="C348" s="21">
        <v>0</v>
      </c>
      <c r="D348" s="20"/>
      <c r="E348" s="80">
        <v>0</v>
      </c>
    </row>
    <row r="349" spans="1:5" x14ac:dyDescent="0.15">
      <c r="A349" s="29" t="s">
        <v>1491</v>
      </c>
      <c r="B349" s="79">
        <v>0</v>
      </c>
      <c r="C349" s="21">
        <v>0</v>
      </c>
      <c r="D349" s="20"/>
      <c r="E349" s="80">
        <v>0</v>
      </c>
    </row>
    <row r="350" spans="1:5" x14ac:dyDescent="0.15">
      <c r="A350" s="29" t="s">
        <v>1432</v>
      </c>
      <c r="B350" s="79">
        <v>0</v>
      </c>
      <c r="C350" s="21">
        <v>0</v>
      </c>
      <c r="D350" s="20"/>
      <c r="E350" s="80">
        <v>0</v>
      </c>
    </row>
    <row r="351" spans="1:5" x14ac:dyDescent="0.15">
      <c r="A351" s="29" t="s">
        <v>194</v>
      </c>
      <c r="B351" s="79">
        <v>0</v>
      </c>
      <c r="C351" s="21">
        <v>0</v>
      </c>
      <c r="D351" s="20"/>
      <c r="E351" s="80">
        <v>0</v>
      </c>
    </row>
    <row r="352" spans="1:5" x14ac:dyDescent="0.15">
      <c r="A352" s="29" t="s">
        <v>855</v>
      </c>
      <c r="B352" s="79">
        <v>0</v>
      </c>
      <c r="C352" s="21">
        <v>0</v>
      </c>
      <c r="D352" s="20"/>
      <c r="E352" s="80">
        <v>2</v>
      </c>
    </row>
    <row r="353" spans="1:5" x14ac:dyDescent="0.15">
      <c r="A353" s="29" t="s">
        <v>769</v>
      </c>
      <c r="B353" s="79">
        <v>0</v>
      </c>
      <c r="C353" s="21">
        <v>0</v>
      </c>
      <c r="D353" s="20">
        <v>1</v>
      </c>
      <c r="E353" s="80">
        <v>3</v>
      </c>
    </row>
    <row r="354" spans="1:5" x14ac:dyDescent="0.15">
      <c r="A354" s="29" t="s">
        <v>188</v>
      </c>
      <c r="B354" s="79">
        <v>0</v>
      </c>
      <c r="C354" s="21">
        <v>0</v>
      </c>
      <c r="D354" s="20"/>
      <c r="E354" s="80">
        <v>0</v>
      </c>
    </row>
    <row r="355" spans="1:5" x14ac:dyDescent="0.15">
      <c r="A355" s="29" t="s">
        <v>899</v>
      </c>
      <c r="B355" s="79">
        <v>0</v>
      </c>
      <c r="C355" s="21">
        <v>0</v>
      </c>
      <c r="D355" s="20"/>
      <c r="E355" s="80">
        <v>0</v>
      </c>
    </row>
    <row r="356" spans="1:5" x14ac:dyDescent="0.15">
      <c r="A356" s="29" t="s">
        <v>1441</v>
      </c>
      <c r="B356" s="79">
        <v>0</v>
      </c>
      <c r="C356" s="21">
        <v>0</v>
      </c>
      <c r="D356" s="20">
        <v>2</v>
      </c>
      <c r="E356" s="80">
        <v>0</v>
      </c>
    </row>
    <row r="357" spans="1:5" x14ac:dyDescent="0.15">
      <c r="A357" s="29" t="s">
        <v>1654</v>
      </c>
      <c r="B357" s="79">
        <v>0</v>
      </c>
      <c r="C357" s="21">
        <v>0</v>
      </c>
      <c r="D357" s="20">
        <v>1</v>
      </c>
      <c r="E357" s="80">
        <v>0</v>
      </c>
    </row>
    <row r="358" spans="1:5" x14ac:dyDescent="0.15">
      <c r="A358" s="29" t="s">
        <v>197</v>
      </c>
      <c r="B358" s="79">
        <v>0</v>
      </c>
      <c r="C358" s="21">
        <v>0</v>
      </c>
      <c r="D358" s="20"/>
      <c r="E358" s="80">
        <v>0</v>
      </c>
    </row>
    <row r="359" spans="1:5" x14ac:dyDescent="0.15">
      <c r="A359" s="29" t="s">
        <v>1479</v>
      </c>
      <c r="B359" s="79">
        <v>0</v>
      </c>
      <c r="C359" s="21">
        <v>0</v>
      </c>
      <c r="D359" s="20">
        <v>1</v>
      </c>
      <c r="E359" s="80">
        <v>0</v>
      </c>
    </row>
    <row r="360" spans="1:5" x14ac:dyDescent="0.15">
      <c r="A360" s="31" t="s">
        <v>914</v>
      </c>
      <c r="B360" s="77">
        <v>19967.64190061266</v>
      </c>
      <c r="C360" s="70">
        <v>50599.0433437713</v>
      </c>
      <c r="D360" s="69">
        <v>673</v>
      </c>
      <c r="E360" s="81">
        <v>2639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fitToHeight="3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3EAD-1D7F-524A-A641-48873D80D2CB}">
  <sheetPr>
    <pageSetUpPr fitToPage="1"/>
  </sheetPr>
  <dimension ref="A1:O36"/>
  <sheetViews>
    <sheetView zoomScaleNormal="100" workbookViewId="0">
      <selection activeCell="A27" sqref="A27"/>
    </sheetView>
  </sheetViews>
  <sheetFormatPr baseColWidth="10" defaultColWidth="11.5" defaultRowHeight="13" x14ac:dyDescent="0.15"/>
  <cols>
    <col min="1" max="1" width="17" bestFit="1" customWidth="1"/>
    <col min="2" max="2" width="31.33203125" bestFit="1" customWidth="1"/>
    <col min="3" max="3" width="15.6640625" bestFit="1" customWidth="1"/>
    <col min="4" max="5" width="11.6640625" bestFit="1" customWidth="1"/>
    <col min="6" max="6" width="8" bestFit="1" customWidth="1"/>
    <col min="7" max="7" width="8.5" bestFit="1" customWidth="1"/>
    <col min="8" max="8" width="3.1640625" bestFit="1" customWidth="1"/>
    <col min="9" max="9" width="8.5" customWidth="1"/>
    <col min="10" max="10" width="8" bestFit="1" customWidth="1"/>
    <col min="11" max="12" width="9.33203125" bestFit="1" customWidth="1"/>
    <col min="13" max="14" width="10.1640625" bestFit="1" customWidth="1"/>
    <col min="15" max="15" width="8.5" bestFit="1" customWidth="1"/>
  </cols>
  <sheetData>
    <row r="1" spans="1:15" x14ac:dyDescent="0.15">
      <c r="A1" s="8" t="s">
        <v>910</v>
      </c>
      <c r="F1" t="s">
        <v>1444</v>
      </c>
      <c r="J1" t="s">
        <v>1584</v>
      </c>
    </row>
    <row r="2" spans="1:15" x14ac:dyDescent="0.15">
      <c r="F2" s="51" t="s">
        <v>1445</v>
      </c>
      <c r="G2" t="s">
        <v>1446</v>
      </c>
      <c r="H2">
        <v>18</v>
      </c>
      <c r="J2" t="s">
        <v>1576</v>
      </c>
    </row>
    <row r="3" spans="1:15" x14ac:dyDescent="0.15">
      <c r="F3" s="52" t="s">
        <v>1447</v>
      </c>
      <c r="G3" t="s">
        <v>1448</v>
      </c>
      <c r="H3">
        <v>18</v>
      </c>
      <c r="J3" t="s">
        <v>1577</v>
      </c>
      <c r="K3" t="s">
        <v>1578</v>
      </c>
      <c r="L3" t="s">
        <v>1579</v>
      </c>
      <c r="M3" t="s">
        <v>1581</v>
      </c>
      <c r="N3" t="s">
        <v>1582</v>
      </c>
      <c r="O3" t="s">
        <v>1583</v>
      </c>
    </row>
    <row r="4" spans="1:15" x14ac:dyDescent="0.15">
      <c r="F4" s="52" t="s">
        <v>1449</v>
      </c>
      <c r="G4" t="s">
        <v>1448</v>
      </c>
      <c r="H4">
        <v>21</v>
      </c>
    </row>
    <row r="5" spans="1:15" x14ac:dyDescent="0.15">
      <c r="A5" s="58" t="s">
        <v>4</v>
      </c>
      <c r="B5" s="59" t="s">
        <v>913</v>
      </c>
      <c r="F5" s="52" t="s">
        <v>1450</v>
      </c>
      <c r="G5" t="s">
        <v>1451</v>
      </c>
      <c r="H5">
        <v>21</v>
      </c>
    </row>
    <row r="7" spans="1:15" x14ac:dyDescent="0.15">
      <c r="A7" s="23" t="s">
        <v>1070</v>
      </c>
      <c r="B7" s="24"/>
      <c r="C7" s="24"/>
      <c r="D7" s="24"/>
      <c r="E7" s="24"/>
      <c r="F7" s="25"/>
    </row>
    <row r="8" spans="1:15" x14ac:dyDescent="0.15">
      <c r="A8" s="23" t="s">
        <v>1436</v>
      </c>
      <c r="B8" s="23" t="s">
        <v>5</v>
      </c>
      <c r="C8" s="23" t="s">
        <v>6</v>
      </c>
      <c r="D8" s="23" t="s">
        <v>7</v>
      </c>
      <c r="E8" s="23" t="s">
        <v>1</v>
      </c>
      <c r="F8" s="25" t="s">
        <v>946</v>
      </c>
    </row>
    <row r="9" spans="1:15" x14ac:dyDescent="0.15">
      <c r="A9" s="26">
        <v>1</v>
      </c>
      <c r="B9" s="24"/>
      <c r="C9" s="24"/>
      <c r="D9" s="24"/>
      <c r="E9" s="24"/>
      <c r="F9" s="27">
        <v>17</v>
      </c>
    </row>
    <row r="10" spans="1:15" x14ac:dyDescent="0.15">
      <c r="A10" s="26">
        <v>2</v>
      </c>
      <c r="B10" s="24"/>
      <c r="C10" s="24"/>
      <c r="D10" s="24"/>
      <c r="E10" s="24"/>
      <c r="F10" s="27">
        <v>19</v>
      </c>
    </row>
    <row r="11" spans="1:15" x14ac:dyDescent="0.15">
      <c r="A11" s="26">
        <v>3</v>
      </c>
      <c r="B11" s="24"/>
      <c r="C11" s="24"/>
      <c r="D11" s="24"/>
      <c r="E11" s="24"/>
      <c r="F11" s="27">
        <v>18</v>
      </c>
    </row>
    <row r="12" spans="1:15" x14ac:dyDescent="0.15">
      <c r="A12" s="26">
        <v>4</v>
      </c>
      <c r="B12" s="24"/>
      <c r="C12" s="24"/>
      <c r="D12" s="24"/>
      <c r="E12" s="24"/>
      <c r="F12" s="27">
        <v>17</v>
      </c>
    </row>
    <row r="13" spans="1:15" x14ac:dyDescent="0.15">
      <c r="A13" s="26">
        <v>5</v>
      </c>
      <c r="B13" s="24"/>
      <c r="C13" s="24"/>
      <c r="D13" s="24"/>
      <c r="E13" s="24"/>
      <c r="F13" s="27">
        <v>19</v>
      </c>
    </row>
    <row r="14" spans="1:15" x14ac:dyDescent="0.15">
      <c r="A14" s="26">
        <v>6</v>
      </c>
      <c r="B14" s="24"/>
      <c r="C14" s="24"/>
      <c r="D14" s="24"/>
      <c r="E14" s="24"/>
      <c r="F14" s="27">
        <v>20</v>
      </c>
    </row>
    <row r="15" spans="1:15" x14ac:dyDescent="0.15">
      <c r="A15" s="26">
        <v>7</v>
      </c>
      <c r="B15" s="24"/>
      <c r="C15" s="24"/>
      <c r="D15" s="24"/>
      <c r="E15" s="24"/>
      <c r="F15" s="27">
        <v>19</v>
      </c>
    </row>
    <row r="16" spans="1:15" x14ac:dyDescent="0.15">
      <c r="A16" s="26">
        <v>8</v>
      </c>
      <c r="B16" s="24"/>
      <c r="C16" s="24"/>
      <c r="D16" s="24"/>
      <c r="E16" s="24"/>
      <c r="F16" s="27">
        <v>19</v>
      </c>
    </row>
    <row r="17" spans="1:6" x14ac:dyDescent="0.15">
      <c r="A17" s="26">
        <v>9</v>
      </c>
      <c r="B17" s="24"/>
      <c r="C17" s="24"/>
      <c r="D17" s="24"/>
      <c r="E17" s="24"/>
      <c r="F17" s="27">
        <v>18</v>
      </c>
    </row>
    <row r="18" spans="1:6" x14ac:dyDescent="0.15">
      <c r="A18" s="26">
        <v>10</v>
      </c>
      <c r="B18" s="24"/>
      <c r="C18" s="24"/>
      <c r="D18" s="24"/>
      <c r="E18" s="24"/>
      <c r="F18" s="27">
        <v>19</v>
      </c>
    </row>
    <row r="19" spans="1:6" x14ac:dyDescent="0.15">
      <c r="A19" s="26">
        <v>11</v>
      </c>
      <c r="B19" s="24"/>
      <c r="C19" s="24"/>
      <c r="D19" s="24"/>
      <c r="E19" s="24"/>
      <c r="F19" s="27">
        <v>19</v>
      </c>
    </row>
    <row r="20" spans="1:6" x14ac:dyDescent="0.15">
      <c r="A20" s="26">
        <v>12</v>
      </c>
      <c r="B20" s="24"/>
      <c r="C20" s="24"/>
      <c r="D20" s="24"/>
      <c r="E20" s="24"/>
      <c r="F20" s="27">
        <v>20</v>
      </c>
    </row>
    <row r="21" spans="1:6" x14ac:dyDescent="0.15">
      <c r="A21" s="26">
        <v>13</v>
      </c>
      <c r="B21" s="24"/>
      <c r="C21" s="24"/>
      <c r="D21" s="24"/>
      <c r="E21" s="24"/>
      <c r="F21" s="27">
        <v>19</v>
      </c>
    </row>
    <row r="22" spans="1:6" x14ac:dyDescent="0.15">
      <c r="A22" s="26">
        <v>14</v>
      </c>
      <c r="B22" s="24"/>
      <c r="C22" s="24"/>
      <c r="D22" s="24"/>
      <c r="E22" s="24"/>
      <c r="F22" s="27">
        <v>19</v>
      </c>
    </row>
    <row r="23" spans="1:6" x14ac:dyDescent="0.15">
      <c r="A23" s="26">
        <v>15</v>
      </c>
      <c r="B23" s="24"/>
      <c r="C23" s="24"/>
      <c r="D23" s="24"/>
      <c r="E23" s="24"/>
      <c r="F23" s="27">
        <v>19</v>
      </c>
    </row>
    <row r="24" spans="1:6" x14ac:dyDescent="0.15">
      <c r="A24" s="26">
        <v>16</v>
      </c>
      <c r="B24" s="24"/>
      <c r="C24" s="24"/>
      <c r="D24" s="24"/>
      <c r="E24" s="24"/>
      <c r="F24" s="27">
        <v>19</v>
      </c>
    </row>
    <row r="25" spans="1:6" x14ac:dyDescent="0.15">
      <c r="A25" s="26" t="s">
        <v>1452</v>
      </c>
      <c r="B25" s="24"/>
      <c r="C25" s="24"/>
      <c r="D25" s="24"/>
      <c r="E25" s="24"/>
      <c r="F25" s="27">
        <v>24</v>
      </c>
    </row>
    <row r="26" spans="1:6" x14ac:dyDescent="0.15">
      <c r="A26" s="26" t="s">
        <v>1437</v>
      </c>
      <c r="B26" s="24"/>
      <c r="C26" s="24"/>
      <c r="D26" s="24"/>
      <c r="E26" s="24"/>
      <c r="F26" s="27">
        <v>280</v>
      </c>
    </row>
    <row r="27" spans="1:6" x14ac:dyDescent="0.15">
      <c r="A27" s="26" t="s">
        <v>1659</v>
      </c>
      <c r="B27" s="24"/>
      <c r="C27" s="24"/>
      <c r="D27" s="24"/>
      <c r="E27" s="24"/>
      <c r="F27" s="27">
        <v>45</v>
      </c>
    </row>
    <row r="28" spans="1:6" x14ac:dyDescent="0.15">
      <c r="A28" s="26" t="s">
        <v>1576</v>
      </c>
      <c r="B28" s="24"/>
      <c r="C28" s="24"/>
      <c r="D28" s="24"/>
      <c r="E28" s="24"/>
      <c r="F28" s="27">
        <v>7</v>
      </c>
    </row>
    <row r="29" spans="1:6" x14ac:dyDescent="0.15">
      <c r="A29" s="26" t="s">
        <v>1577</v>
      </c>
      <c r="B29" s="24"/>
      <c r="C29" s="24"/>
      <c r="D29" s="24"/>
      <c r="E29" s="24"/>
      <c r="F29" s="27">
        <v>5</v>
      </c>
    </row>
    <row r="30" spans="1:6" x14ac:dyDescent="0.15">
      <c r="A30" s="26" t="s">
        <v>1578</v>
      </c>
      <c r="B30" s="24"/>
      <c r="C30" s="24"/>
      <c r="D30" s="24"/>
      <c r="E30" s="24"/>
      <c r="F30" s="27">
        <v>6</v>
      </c>
    </row>
    <row r="31" spans="1:6" x14ac:dyDescent="0.15">
      <c r="A31" s="26" t="s">
        <v>1579</v>
      </c>
      <c r="B31" s="24"/>
      <c r="C31" s="24"/>
      <c r="D31" s="24"/>
      <c r="E31" s="24"/>
      <c r="F31" s="27">
        <v>4</v>
      </c>
    </row>
    <row r="32" spans="1:6" x14ac:dyDescent="0.15">
      <c r="A32" s="26" t="s">
        <v>1581</v>
      </c>
      <c r="B32" s="24"/>
      <c r="C32" s="24"/>
      <c r="D32" s="24"/>
      <c r="E32" s="24"/>
      <c r="F32" s="27">
        <v>5</v>
      </c>
    </row>
    <row r="33" spans="1:6" x14ac:dyDescent="0.15">
      <c r="A33" s="26" t="s">
        <v>1582</v>
      </c>
      <c r="B33" s="24"/>
      <c r="C33" s="24"/>
      <c r="D33" s="24"/>
      <c r="E33" s="24"/>
      <c r="F33" s="27">
        <v>4</v>
      </c>
    </row>
    <row r="34" spans="1:6" x14ac:dyDescent="0.15">
      <c r="A34" s="26" t="s">
        <v>1583</v>
      </c>
      <c r="B34" s="24"/>
      <c r="C34" s="24"/>
      <c r="D34" s="24"/>
      <c r="E34" s="24"/>
      <c r="F34" s="27">
        <v>3</v>
      </c>
    </row>
    <row r="35" spans="1:6" x14ac:dyDescent="0.15">
      <c r="A35" s="26" t="s">
        <v>915</v>
      </c>
      <c r="B35" s="24"/>
      <c r="C35" s="24"/>
      <c r="D35" s="24"/>
      <c r="E35" s="24"/>
      <c r="F35" s="27">
        <v>5</v>
      </c>
    </row>
    <row r="36" spans="1:6" x14ac:dyDescent="0.15">
      <c r="A36" s="31" t="s">
        <v>914</v>
      </c>
      <c r="B36" s="32"/>
      <c r="C36" s="32"/>
      <c r="D36" s="32"/>
      <c r="E36" s="32"/>
      <c r="F36" s="33">
        <v>688</v>
      </c>
    </row>
  </sheetData>
  <sheetProtection selectLockedCells="1" selectUnlockedCells="1"/>
  <pageMargins left="0.78740157480314965" right="0.78740157480314965" top="1.0236220472440944" bottom="1.0236220472440944" header="0.78740157480314965" footer="0.78740157480314965"/>
  <pageSetup paperSize="9" scale="77" firstPageNumber="0" orientation="portrait" horizontalDpi="300" verticalDpi="300"/>
  <headerFooter>
    <oddHeader>&amp;C&amp;A</oddHeader>
    <oddFooter>&amp;CSeite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76"/>
  <sheetViews>
    <sheetView zoomScale="109" zoomScaleNormal="109" workbookViewId="0">
      <pane ySplit="3" topLeftCell="A4" activePane="bottomLeft" state="frozen"/>
      <selection pane="bottomLeft" activeCell="D21" sqref="D21"/>
    </sheetView>
  </sheetViews>
  <sheetFormatPr baseColWidth="10" defaultColWidth="11.5" defaultRowHeight="13" x14ac:dyDescent="0.15"/>
  <cols>
    <col min="1" max="1" width="13.83203125" bestFit="1" customWidth="1"/>
    <col min="2" max="2" width="26" bestFit="1" customWidth="1"/>
    <col min="3" max="3" width="26.83203125" bestFit="1" customWidth="1"/>
    <col min="4" max="4" width="17.83203125" bestFit="1" customWidth="1"/>
    <col min="5" max="5" width="18.6640625" bestFit="1" customWidth="1"/>
    <col min="6" max="6" width="7.6640625" style="7" customWidth="1"/>
  </cols>
  <sheetData>
    <row r="1" spans="1:7" x14ac:dyDescent="0.15">
      <c r="A1" s="8" t="s">
        <v>910</v>
      </c>
      <c r="F1"/>
    </row>
    <row r="2" spans="1:7" x14ac:dyDescent="0.15">
      <c r="F2"/>
    </row>
    <row r="3" spans="1:7" x14ac:dyDescent="0.15">
      <c r="A3" s="26"/>
      <c r="B3" s="23" t="s">
        <v>911</v>
      </c>
      <c r="C3" s="24"/>
      <c r="D3" s="24"/>
      <c r="E3" s="34"/>
      <c r="F3"/>
    </row>
    <row r="4" spans="1:7" x14ac:dyDescent="0.15">
      <c r="A4" s="23" t="s">
        <v>9</v>
      </c>
      <c r="B4" s="26" t="s">
        <v>956</v>
      </c>
      <c r="C4" s="62" t="s">
        <v>1070</v>
      </c>
      <c r="D4" s="62" t="s">
        <v>957</v>
      </c>
      <c r="E4" s="53" t="s">
        <v>958</v>
      </c>
      <c r="F4" s="15" t="s">
        <v>1071</v>
      </c>
      <c r="G4" s="15" t="s">
        <v>1072</v>
      </c>
    </row>
    <row r="5" spans="1:7" x14ac:dyDescent="0.15">
      <c r="A5" s="26" t="s">
        <v>915</v>
      </c>
      <c r="B5" s="63">
        <v>78</v>
      </c>
      <c r="C5" s="64">
        <v>3</v>
      </c>
      <c r="D5" s="65">
        <v>60</v>
      </c>
      <c r="E5" s="55">
        <v>0</v>
      </c>
      <c r="F5" s="16">
        <f>D5/B5</f>
        <v>0.76923076923076927</v>
      </c>
      <c r="G5" s="16">
        <f>E5/C5</f>
        <v>0</v>
      </c>
    </row>
    <row r="6" spans="1:7" x14ac:dyDescent="0.15">
      <c r="A6" s="29">
        <v>2021</v>
      </c>
      <c r="B6" s="66">
        <v>273</v>
      </c>
      <c r="C6" s="20">
        <v>156</v>
      </c>
      <c r="D6" s="21">
        <v>6461.8819999999996</v>
      </c>
      <c r="E6" s="67">
        <v>4428.1539999999995</v>
      </c>
      <c r="F6" s="16">
        <f t="shared" ref="F6:G22" si="0">D6/B6</f>
        <v>23.669897435897436</v>
      </c>
      <c r="G6" s="16">
        <f t="shared" si="0"/>
        <v>28.385602564102562</v>
      </c>
    </row>
    <row r="7" spans="1:7" x14ac:dyDescent="0.15">
      <c r="A7" s="29">
        <v>2020</v>
      </c>
      <c r="B7" s="66">
        <v>333</v>
      </c>
      <c r="C7" s="20">
        <v>178</v>
      </c>
      <c r="D7" s="21">
        <v>7129.2639999999974</v>
      </c>
      <c r="E7" s="67">
        <v>4416.8500000000004</v>
      </c>
      <c r="F7" s="16">
        <f t="shared" si="0"/>
        <v>21.409201201201192</v>
      </c>
      <c r="G7" s="16">
        <f t="shared" si="0"/>
        <v>24.813764044943824</v>
      </c>
    </row>
    <row r="8" spans="1:7" x14ac:dyDescent="0.15">
      <c r="A8" s="29">
        <v>2019</v>
      </c>
      <c r="B8" s="66">
        <v>174</v>
      </c>
      <c r="C8" s="20">
        <v>99</v>
      </c>
      <c r="D8" s="21">
        <v>5249.455343771273</v>
      </c>
      <c r="E8" s="67">
        <v>3814.2339006126626</v>
      </c>
      <c r="F8" s="16">
        <f t="shared" si="0"/>
        <v>30.169283584892373</v>
      </c>
      <c r="G8" s="16">
        <f t="shared" si="0"/>
        <v>38.527615157703664</v>
      </c>
    </row>
    <row r="9" spans="1:7" x14ac:dyDescent="0.15">
      <c r="A9" s="29">
        <v>2018</v>
      </c>
      <c r="B9" s="66">
        <v>229</v>
      </c>
      <c r="C9" s="20">
        <v>118</v>
      </c>
      <c r="D9" s="21">
        <v>6305.4999999999991</v>
      </c>
      <c r="E9" s="67">
        <v>3647.4999999999991</v>
      </c>
      <c r="F9" s="16">
        <f t="shared" si="0"/>
        <v>27.53493449781659</v>
      </c>
      <c r="G9" s="16">
        <f t="shared" si="0"/>
        <v>30.911016949152536</v>
      </c>
    </row>
    <row r="10" spans="1:7" x14ac:dyDescent="0.15">
      <c r="A10" s="29">
        <v>2017</v>
      </c>
      <c r="B10" s="66">
        <v>204</v>
      </c>
      <c r="C10" s="20">
        <v>48</v>
      </c>
      <c r="D10" s="21">
        <v>4802.2</v>
      </c>
      <c r="E10" s="67">
        <v>1382.3000000000002</v>
      </c>
      <c r="F10" s="16">
        <f t="shared" si="0"/>
        <v>23.540196078431372</v>
      </c>
      <c r="G10" s="16">
        <f t="shared" si="0"/>
        <v>28.797916666666669</v>
      </c>
    </row>
    <row r="11" spans="1:7" x14ac:dyDescent="0.15">
      <c r="A11" s="29">
        <v>2016</v>
      </c>
      <c r="B11" s="66">
        <v>215</v>
      </c>
      <c r="C11" s="20">
        <v>40</v>
      </c>
      <c r="D11" s="21">
        <v>4751.4759999999987</v>
      </c>
      <c r="E11" s="67">
        <v>1267.404</v>
      </c>
      <c r="F11" s="16">
        <f t="shared" si="0"/>
        <v>22.099888372093016</v>
      </c>
      <c r="G11" s="16">
        <f t="shared" si="0"/>
        <v>31.685099999999998</v>
      </c>
    </row>
    <row r="12" spans="1:7" x14ac:dyDescent="0.15">
      <c r="A12" s="29">
        <v>2015</v>
      </c>
      <c r="B12" s="66">
        <v>216</v>
      </c>
      <c r="C12" s="20">
        <v>21</v>
      </c>
      <c r="D12" s="21">
        <v>4347.6279999999988</v>
      </c>
      <c r="E12" s="67">
        <v>758.9</v>
      </c>
      <c r="F12" s="16">
        <f t="shared" si="0"/>
        <v>20.127907407407402</v>
      </c>
      <c r="G12" s="16">
        <f t="shared" si="0"/>
        <v>36.138095238095239</v>
      </c>
    </row>
    <row r="13" spans="1:7" x14ac:dyDescent="0.15">
      <c r="A13" s="29">
        <v>2014</v>
      </c>
      <c r="B13" s="66">
        <v>86</v>
      </c>
      <c r="C13" s="20">
        <v>2</v>
      </c>
      <c r="D13" s="21">
        <v>1592.5280000000002</v>
      </c>
      <c r="E13" s="67">
        <v>74</v>
      </c>
      <c r="F13" s="16">
        <f t="shared" si="0"/>
        <v>18.517767441860467</v>
      </c>
      <c r="G13" s="16">
        <f t="shared" si="0"/>
        <v>37</v>
      </c>
    </row>
    <row r="14" spans="1:7" x14ac:dyDescent="0.15">
      <c r="A14" s="29">
        <v>2013</v>
      </c>
      <c r="B14" s="66">
        <v>189</v>
      </c>
      <c r="C14" s="20">
        <v>2</v>
      </c>
      <c r="D14" s="21">
        <v>2640.05</v>
      </c>
      <c r="E14" s="67">
        <v>43.8</v>
      </c>
      <c r="F14" s="16">
        <f t="shared" si="0"/>
        <v>13.96851851851852</v>
      </c>
      <c r="G14" s="16">
        <f t="shared" si="0"/>
        <v>21.9</v>
      </c>
    </row>
    <row r="15" spans="1:7" x14ac:dyDescent="0.15">
      <c r="A15" s="29">
        <v>2012</v>
      </c>
      <c r="B15" s="66">
        <v>166</v>
      </c>
      <c r="C15" s="20">
        <v>2</v>
      </c>
      <c r="D15" s="21">
        <v>2287.8700000000003</v>
      </c>
      <c r="E15" s="67">
        <v>76.5</v>
      </c>
      <c r="F15" s="16">
        <f t="shared" si="0"/>
        <v>13.782349397590364</v>
      </c>
      <c r="G15" s="16">
        <f t="shared" si="0"/>
        <v>38.25</v>
      </c>
    </row>
    <row r="16" spans="1:7" x14ac:dyDescent="0.15">
      <c r="A16" s="29">
        <v>2011</v>
      </c>
      <c r="B16" s="66">
        <v>96</v>
      </c>
      <c r="C16" s="20">
        <v>2</v>
      </c>
      <c r="D16" s="21">
        <v>1263.5</v>
      </c>
      <c r="E16" s="67">
        <v>32</v>
      </c>
      <c r="F16" s="16">
        <f t="shared" si="0"/>
        <v>13.161458333333334</v>
      </c>
      <c r="G16" s="16">
        <f t="shared" si="0"/>
        <v>16</v>
      </c>
    </row>
    <row r="17" spans="1:7" x14ac:dyDescent="0.15">
      <c r="A17" s="29">
        <v>2010</v>
      </c>
      <c r="B17" s="66">
        <v>94</v>
      </c>
      <c r="C17" s="20">
        <v>1</v>
      </c>
      <c r="D17" s="21">
        <v>1068.3</v>
      </c>
      <c r="E17" s="67">
        <v>26</v>
      </c>
      <c r="F17" s="16">
        <f t="shared" si="0"/>
        <v>11.364893617021275</v>
      </c>
      <c r="G17" s="16">
        <f t="shared" si="0"/>
        <v>26</v>
      </c>
    </row>
    <row r="18" spans="1:7" x14ac:dyDescent="0.15">
      <c r="A18" s="29">
        <v>2009</v>
      </c>
      <c r="B18" s="66">
        <v>68</v>
      </c>
      <c r="C18" s="20"/>
      <c r="D18" s="21">
        <v>705.6</v>
      </c>
      <c r="E18" s="67">
        <v>0</v>
      </c>
      <c r="F18" s="16">
        <f t="shared" si="0"/>
        <v>10.376470588235295</v>
      </c>
      <c r="G18" s="16" t="e">
        <f t="shared" si="0"/>
        <v>#DIV/0!</v>
      </c>
    </row>
    <row r="19" spans="1:7" x14ac:dyDescent="0.15">
      <c r="A19" s="29">
        <v>2008</v>
      </c>
      <c r="B19" s="66">
        <v>108</v>
      </c>
      <c r="C19" s="20">
        <v>1</v>
      </c>
      <c r="D19" s="21">
        <v>899.28999999999985</v>
      </c>
      <c r="E19" s="67">
        <v>0</v>
      </c>
      <c r="F19" s="16">
        <f t="shared" si="0"/>
        <v>8.3267592592592585</v>
      </c>
      <c r="G19" s="16">
        <f t="shared" si="0"/>
        <v>0</v>
      </c>
    </row>
    <row r="20" spans="1:7" x14ac:dyDescent="0.15">
      <c r="A20" s="29">
        <v>2007</v>
      </c>
      <c r="B20" s="66">
        <v>27</v>
      </c>
      <c r="C20" s="20"/>
      <c r="D20" s="21">
        <v>394.5</v>
      </c>
      <c r="E20" s="67">
        <v>0</v>
      </c>
      <c r="F20" s="16">
        <f t="shared" si="0"/>
        <v>14.611111111111111</v>
      </c>
      <c r="G20" s="16" t="e">
        <f t="shared" si="0"/>
        <v>#DIV/0!</v>
      </c>
    </row>
    <row r="21" spans="1:7" x14ac:dyDescent="0.15">
      <c r="A21" s="29">
        <v>2006</v>
      </c>
      <c r="B21" s="66">
        <v>54</v>
      </c>
      <c r="C21" s="20"/>
      <c r="D21" s="21">
        <v>520</v>
      </c>
      <c r="E21" s="67">
        <v>0</v>
      </c>
      <c r="F21" s="16">
        <f t="shared" si="0"/>
        <v>9.6296296296296298</v>
      </c>
      <c r="G21" s="16" t="e">
        <f t="shared" si="0"/>
        <v>#DIV/0!</v>
      </c>
    </row>
    <row r="22" spans="1:7" x14ac:dyDescent="0.15">
      <c r="A22" s="29">
        <v>2005</v>
      </c>
      <c r="B22" s="66">
        <v>6</v>
      </c>
      <c r="C22" s="20"/>
      <c r="D22" s="21">
        <v>0</v>
      </c>
      <c r="E22" s="67">
        <v>0</v>
      </c>
      <c r="F22" s="16">
        <f t="shared" si="0"/>
        <v>0</v>
      </c>
      <c r="G22" s="16" t="e">
        <f t="shared" si="0"/>
        <v>#DIV/0!</v>
      </c>
    </row>
    <row r="23" spans="1:7" x14ac:dyDescent="0.15">
      <c r="A23" s="29">
        <v>2004</v>
      </c>
      <c r="B23" s="66">
        <v>4</v>
      </c>
      <c r="C23" s="20"/>
      <c r="D23" s="21">
        <v>0</v>
      </c>
      <c r="E23" s="67">
        <v>0</v>
      </c>
      <c r="F23" s="16">
        <f t="shared" ref="F23:F24" si="1">D23/B23</f>
        <v>0</v>
      </c>
      <c r="G23" s="16" t="e">
        <f t="shared" ref="G23:G24" si="2">E23/C23</f>
        <v>#DIV/0!</v>
      </c>
    </row>
    <row r="24" spans="1:7" x14ac:dyDescent="0.15">
      <c r="A24" s="29">
        <v>2003</v>
      </c>
      <c r="B24" s="66">
        <v>13</v>
      </c>
      <c r="C24" s="20"/>
      <c r="D24" s="21">
        <v>0</v>
      </c>
      <c r="E24" s="67">
        <v>0</v>
      </c>
      <c r="F24" s="16">
        <f t="shared" si="1"/>
        <v>0</v>
      </c>
      <c r="G24" s="16" t="e">
        <f t="shared" si="2"/>
        <v>#DIV/0!</v>
      </c>
    </row>
    <row r="25" spans="1:7" x14ac:dyDescent="0.15">
      <c r="A25" s="29">
        <v>2001</v>
      </c>
      <c r="B25" s="66">
        <v>6</v>
      </c>
      <c r="C25" s="20"/>
      <c r="D25" s="21">
        <v>120</v>
      </c>
      <c r="E25" s="67">
        <v>0</v>
      </c>
      <c r="F25"/>
    </row>
    <row r="26" spans="1:7" x14ac:dyDescent="0.15">
      <c r="A26" s="31" t="s">
        <v>914</v>
      </c>
      <c r="B26" s="68">
        <v>2639</v>
      </c>
      <c r="C26" s="69">
        <v>673</v>
      </c>
      <c r="D26" s="70">
        <v>50599.043343771271</v>
      </c>
      <c r="E26" s="57">
        <v>19967.64190061266</v>
      </c>
      <c r="F26"/>
    </row>
    <row r="27" spans="1:7" x14ac:dyDescent="0.15">
      <c r="F27"/>
    </row>
    <row r="28" spans="1:7" x14ac:dyDescent="0.15">
      <c r="F28"/>
    </row>
    <row r="29" spans="1:7" x14ac:dyDescent="0.15">
      <c r="F29"/>
    </row>
    <row r="30" spans="1:7" x14ac:dyDescent="0.15">
      <c r="F30"/>
    </row>
    <row r="31" spans="1:7" x14ac:dyDescent="0.15">
      <c r="F31"/>
    </row>
    <row r="32" spans="1:7" x14ac:dyDescent="0.15">
      <c r="F32"/>
    </row>
    <row r="33" spans="6:6" x14ac:dyDescent="0.15">
      <c r="F33"/>
    </row>
    <row r="34" spans="6:6" x14ac:dyDescent="0.15">
      <c r="F34"/>
    </row>
    <row r="35" spans="6:6" x14ac:dyDescent="0.15">
      <c r="F35"/>
    </row>
    <row r="36" spans="6:6" x14ac:dyDescent="0.15">
      <c r="F36"/>
    </row>
    <row r="37" spans="6:6" x14ac:dyDescent="0.15">
      <c r="F37"/>
    </row>
    <row r="38" spans="6:6" x14ac:dyDescent="0.15">
      <c r="F38"/>
    </row>
    <row r="39" spans="6:6" x14ac:dyDescent="0.15">
      <c r="F39"/>
    </row>
    <row r="40" spans="6:6" x14ac:dyDescent="0.15">
      <c r="F40"/>
    </row>
    <row r="41" spans="6:6" x14ac:dyDescent="0.15">
      <c r="F41"/>
    </row>
    <row r="42" spans="6:6" x14ac:dyDescent="0.15">
      <c r="F42"/>
    </row>
    <row r="43" spans="6:6" x14ac:dyDescent="0.15">
      <c r="F43"/>
    </row>
    <row r="44" spans="6:6" x14ac:dyDescent="0.15">
      <c r="F44"/>
    </row>
    <row r="45" spans="6:6" x14ac:dyDescent="0.15">
      <c r="F45"/>
    </row>
    <row r="46" spans="6:6" x14ac:dyDescent="0.15">
      <c r="F46"/>
    </row>
    <row r="47" spans="6:6" x14ac:dyDescent="0.15">
      <c r="F47"/>
    </row>
    <row r="48" spans="6:6" x14ac:dyDescent="0.15">
      <c r="F48"/>
    </row>
    <row r="49" spans="6:6" x14ac:dyDescent="0.15">
      <c r="F49"/>
    </row>
    <row r="50" spans="6:6" x14ac:dyDescent="0.15">
      <c r="F50"/>
    </row>
    <row r="51" spans="6:6" x14ac:dyDescent="0.15">
      <c r="F51"/>
    </row>
    <row r="52" spans="6:6" x14ac:dyDescent="0.15">
      <c r="F52"/>
    </row>
    <row r="53" spans="6:6" x14ac:dyDescent="0.15">
      <c r="F53"/>
    </row>
    <row r="54" spans="6:6" x14ac:dyDescent="0.15">
      <c r="F54"/>
    </row>
    <row r="55" spans="6:6" x14ac:dyDescent="0.15">
      <c r="F55"/>
    </row>
    <row r="56" spans="6:6" x14ac:dyDescent="0.15">
      <c r="F56"/>
    </row>
    <row r="57" spans="6:6" x14ac:dyDescent="0.15">
      <c r="F57"/>
    </row>
    <row r="58" spans="6:6" x14ac:dyDescent="0.15">
      <c r="F58"/>
    </row>
    <row r="59" spans="6:6" x14ac:dyDescent="0.15">
      <c r="F59"/>
    </row>
    <row r="60" spans="6:6" x14ac:dyDescent="0.15">
      <c r="F60"/>
    </row>
    <row r="61" spans="6:6" x14ac:dyDescent="0.15">
      <c r="F61"/>
    </row>
    <row r="62" spans="6:6" x14ac:dyDescent="0.15">
      <c r="F62"/>
    </row>
    <row r="63" spans="6:6" x14ac:dyDescent="0.15">
      <c r="F63"/>
    </row>
    <row r="64" spans="6:6" x14ac:dyDescent="0.15">
      <c r="F64"/>
    </row>
    <row r="65" spans="6:6" x14ac:dyDescent="0.15">
      <c r="F65"/>
    </row>
    <row r="66" spans="6:6" x14ac:dyDescent="0.15">
      <c r="F66"/>
    </row>
    <row r="67" spans="6:6" x14ac:dyDescent="0.15">
      <c r="F67"/>
    </row>
    <row r="68" spans="6:6" x14ac:dyDescent="0.15">
      <c r="F68"/>
    </row>
    <row r="69" spans="6:6" x14ac:dyDescent="0.15">
      <c r="F69"/>
    </row>
    <row r="70" spans="6:6" x14ac:dyDescent="0.15">
      <c r="F70"/>
    </row>
    <row r="71" spans="6:6" x14ac:dyDescent="0.15">
      <c r="F71"/>
    </row>
    <row r="72" spans="6:6" x14ac:dyDescent="0.15">
      <c r="F72"/>
    </row>
    <row r="73" spans="6:6" x14ac:dyDescent="0.15">
      <c r="F73"/>
    </row>
    <row r="74" spans="6:6" x14ac:dyDescent="0.15">
      <c r="F74"/>
    </row>
    <row r="75" spans="6:6" x14ac:dyDescent="0.15">
      <c r="F75"/>
    </row>
    <row r="76" spans="6:6" x14ac:dyDescent="0.15">
      <c r="F7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fitToHeight="3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E16"/>
  <sheetViews>
    <sheetView zoomScale="109" zoomScaleNormal="109" workbookViewId="0">
      <pane ySplit="4" topLeftCell="A5" activePane="bottomLeft" state="frozen"/>
      <selection pane="bottomLeft" activeCell="B9" sqref="B9"/>
    </sheetView>
  </sheetViews>
  <sheetFormatPr baseColWidth="10" defaultColWidth="11.5" defaultRowHeight="13" x14ac:dyDescent="0.15"/>
  <cols>
    <col min="1" max="1" width="16.5" customWidth="1"/>
    <col min="2" max="2" width="18.1640625" customWidth="1"/>
    <col min="3" max="3" width="10.1640625" customWidth="1"/>
    <col min="4" max="4" width="9.1640625" bestFit="1" customWidth="1"/>
    <col min="5" max="6" width="8" bestFit="1" customWidth="1"/>
    <col min="7" max="7" width="14" bestFit="1" customWidth="1"/>
    <col min="8" max="8" width="7.6640625" customWidth="1"/>
  </cols>
  <sheetData>
    <row r="2" spans="1:5" x14ac:dyDescent="0.15">
      <c r="A2" s="8" t="s">
        <v>910</v>
      </c>
    </row>
    <row r="4" spans="1:5" x14ac:dyDescent="0.15">
      <c r="A4" s="23" t="s">
        <v>912</v>
      </c>
      <c r="B4" s="24"/>
      <c r="C4" s="24"/>
      <c r="D4" s="24"/>
      <c r="E4" s="25"/>
    </row>
    <row r="5" spans="1:5" x14ac:dyDescent="0.15">
      <c r="A5" s="23" t="s">
        <v>0</v>
      </c>
      <c r="B5" s="23" t="s">
        <v>5</v>
      </c>
      <c r="C5" s="23" t="s">
        <v>6</v>
      </c>
      <c r="D5" s="23" t="s">
        <v>7</v>
      </c>
      <c r="E5" s="25" t="s">
        <v>946</v>
      </c>
    </row>
    <row r="6" spans="1:5" x14ac:dyDescent="0.15">
      <c r="A6" s="26" t="s">
        <v>467</v>
      </c>
      <c r="B6" s="24"/>
      <c r="C6" s="24"/>
      <c r="D6" s="24"/>
      <c r="E6" s="27">
        <v>3</v>
      </c>
    </row>
    <row r="7" spans="1:5" x14ac:dyDescent="0.15">
      <c r="A7" s="26" t="s">
        <v>42</v>
      </c>
      <c r="B7" s="24"/>
      <c r="C7" s="24"/>
      <c r="D7" s="24"/>
      <c r="E7" s="27">
        <v>414</v>
      </c>
    </row>
    <row r="8" spans="1:5" x14ac:dyDescent="0.15">
      <c r="A8" s="26" t="s">
        <v>1256</v>
      </c>
      <c r="B8" s="24"/>
      <c r="C8" s="24"/>
      <c r="D8" s="24"/>
      <c r="E8" s="27">
        <v>1</v>
      </c>
    </row>
    <row r="9" spans="1:5" x14ac:dyDescent="0.15">
      <c r="A9" s="26" t="s">
        <v>1460</v>
      </c>
      <c r="B9" s="24"/>
      <c r="C9" s="24"/>
      <c r="D9" s="24"/>
      <c r="E9" s="27">
        <v>3</v>
      </c>
    </row>
    <row r="10" spans="1:5" x14ac:dyDescent="0.15">
      <c r="A10" s="26" t="s">
        <v>16</v>
      </c>
      <c r="B10" s="24"/>
      <c r="C10" s="24"/>
      <c r="D10" s="24"/>
      <c r="E10" s="27">
        <v>28</v>
      </c>
    </row>
    <row r="11" spans="1:5" x14ac:dyDescent="0.15">
      <c r="A11" s="26" t="s">
        <v>34</v>
      </c>
      <c r="B11" s="24"/>
      <c r="C11" s="24"/>
      <c r="D11" s="24"/>
      <c r="E11" s="27">
        <v>4</v>
      </c>
    </row>
    <row r="12" spans="1:5" x14ac:dyDescent="0.15">
      <c r="A12" s="26" t="s">
        <v>37</v>
      </c>
      <c r="B12" s="24"/>
      <c r="C12" s="24"/>
      <c r="D12" s="24"/>
      <c r="E12" s="27">
        <v>68</v>
      </c>
    </row>
    <row r="13" spans="1:5" x14ac:dyDescent="0.15">
      <c r="A13" s="26" t="s">
        <v>30</v>
      </c>
      <c r="B13" s="24"/>
      <c r="C13" s="24"/>
      <c r="D13" s="24"/>
      <c r="E13" s="27">
        <v>147</v>
      </c>
    </row>
    <row r="14" spans="1:5" x14ac:dyDescent="0.15">
      <c r="A14" s="26" t="s">
        <v>66</v>
      </c>
      <c r="B14" s="24"/>
      <c r="C14" s="24"/>
      <c r="D14" s="24"/>
      <c r="E14" s="27">
        <v>5</v>
      </c>
    </row>
    <row r="15" spans="1:5" x14ac:dyDescent="0.15">
      <c r="A15" s="26" t="s">
        <v>915</v>
      </c>
      <c r="B15" s="24"/>
      <c r="C15" s="24"/>
      <c r="D15" s="24"/>
      <c r="E15" s="27"/>
    </row>
    <row r="16" spans="1:5" x14ac:dyDescent="0.15">
      <c r="A16" s="31" t="s">
        <v>914</v>
      </c>
      <c r="B16" s="32"/>
      <c r="C16" s="32"/>
      <c r="D16" s="32"/>
      <c r="E16" s="33">
        <v>673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fitToHeight="3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172"/>
  <sheetViews>
    <sheetView zoomScale="70" zoomScaleNormal="70" workbookViewId="0">
      <selection activeCell="A15" sqref="A15"/>
    </sheetView>
  </sheetViews>
  <sheetFormatPr baseColWidth="10" defaultColWidth="11.5" defaultRowHeight="13" x14ac:dyDescent="0.15"/>
  <cols>
    <col min="2" max="2" width="18.83203125" customWidth="1"/>
    <col min="3" max="3" width="39.83203125" bestFit="1" customWidth="1"/>
    <col min="4" max="5" width="19.33203125" bestFit="1" customWidth="1"/>
    <col min="6" max="6" width="29" bestFit="1" customWidth="1"/>
    <col min="7" max="7" width="20.83203125" bestFit="1" customWidth="1"/>
    <col min="8" max="8" width="19.33203125" bestFit="1" customWidth="1"/>
    <col min="9" max="10" width="20.83203125" bestFit="1" customWidth="1"/>
  </cols>
  <sheetData>
    <row r="1" spans="1:17" x14ac:dyDescent="0.15">
      <c r="A1" s="8" t="s">
        <v>910</v>
      </c>
    </row>
    <row r="7" spans="1:17" x14ac:dyDescent="0.15">
      <c r="A7" s="26"/>
      <c r="B7" s="24"/>
      <c r="C7" s="24"/>
      <c r="D7" s="24"/>
      <c r="E7" s="24"/>
      <c r="F7" s="24"/>
      <c r="G7" s="24"/>
      <c r="H7" s="26"/>
      <c r="I7" s="24"/>
      <c r="J7" s="24"/>
      <c r="K7" s="24"/>
      <c r="L7" s="24"/>
      <c r="M7" s="34"/>
    </row>
    <row r="8" spans="1:17" x14ac:dyDescent="0.15">
      <c r="A8" s="23" t="s">
        <v>0</v>
      </c>
      <c r="B8" s="23" t="s">
        <v>1</v>
      </c>
      <c r="C8" s="39" t="s">
        <v>8</v>
      </c>
      <c r="D8" s="23" t="s">
        <v>5</v>
      </c>
      <c r="E8" s="23" t="s">
        <v>6</v>
      </c>
      <c r="F8" s="23" t="s">
        <v>7</v>
      </c>
      <c r="G8" s="23" t="s">
        <v>4</v>
      </c>
      <c r="H8" s="28"/>
      <c r="I8" s="14"/>
      <c r="J8" s="14"/>
      <c r="K8" s="14"/>
      <c r="L8" s="14"/>
      <c r="M8" s="35"/>
    </row>
    <row r="9" spans="1:17" x14ac:dyDescent="0.15">
      <c r="A9" s="26" t="s">
        <v>467</v>
      </c>
      <c r="B9" s="24"/>
      <c r="C9" s="24"/>
      <c r="D9" s="24"/>
      <c r="E9" s="24"/>
      <c r="F9" s="24"/>
      <c r="G9" s="24"/>
      <c r="H9" s="26"/>
      <c r="I9" s="24"/>
      <c r="J9" s="24"/>
      <c r="K9" s="24"/>
      <c r="L9" s="24"/>
      <c r="M9" s="34"/>
    </row>
    <row r="10" spans="1:17" x14ac:dyDescent="0.15">
      <c r="A10" s="26" t="s">
        <v>42</v>
      </c>
      <c r="B10" s="24"/>
      <c r="C10" s="24"/>
      <c r="D10" s="24"/>
      <c r="E10" s="24"/>
      <c r="F10" s="24"/>
      <c r="G10" s="24"/>
      <c r="H10" s="28"/>
      <c r="I10" s="14"/>
      <c r="J10" s="14"/>
      <c r="K10" s="14"/>
      <c r="L10" s="14"/>
      <c r="M10" s="35"/>
      <c r="Q10">
        <f>B10+(B10-C10)/2</f>
        <v>0</v>
      </c>
    </row>
    <row r="11" spans="1:17" x14ac:dyDescent="0.15">
      <c r="A11" s="26" t="s">
        <v>1256</v>
      </c>
      <c r="B11" s="24"/>
      <c r="C11" s="24"/>
      <c r="D11" s="24"/>
      <c r="E11" s="24"/>
      <c r="F11" s="24"/>
      <c r="G11" s="24"/>
      <c r="H11" s="28"/>
      <c r="I11" s="14"/>
      <c r="J11" s="14"/>
      <c r="K11" s="14"/>
      <c r="L11" s="14"/>
      <c r="M11" s="35"/>
      <c r="Q11">
        <f t="shared" ref="Q11:Q74" si="0">B11+(B11-C11)/2</f>
        <v>0</v>
      </c>
    </row>
    <row r="12" spans="1:17" x14ac:dyDescent="0.15">
      <c r="A12" s="26" t="s">
        <v>1460</v>
      </c>
      <c r="B12" s="24"/>
      <c r="C12" s="24"/>
      <c r="D12" s="24"/>
      <c r="E12" s="24"/>
      <c r="F12" s="24"/>
      <c r="G12" s="24"/>
      <c r="H12" s="28"/>
      <c r="I12" s="14"/>
      <c r="J12" s="14"/>
      <c r="K12" s="14"/>
      <c r="L12" s="14"/>
      <c r="M12" s="35"/>
      <c r="Q12">
        <f t="shared" si="0"/>
        <v>0</v>
      </c>
    </row>
    <row r="13" spans="1:17" x14ac:dyDescent="0.15">
      <c r="A13" s="26" t="s">
        <v>16</v>
      </c>
      <c r="B13" s="24"/>
      <c r="C13" s="24"/>
      <c r="D13" s="24"/>
      <c r="E13" s="24"/>
      <c r="F13" s="24"/>
      <c r="G13" s="24"/>
      <c r="H13" s="28"/>
      <c r="I13" s="14"/>
      <c r="J13" s="14"/>
      <c r="K13" s="14"/>
      <c r="L13" s="14"/>
      <c r="M13" s="35"/>
      <c r="Q13">
        <f t="shared" si="0"/>
        <v>0</v>
      </c>
    </row>
    <row r="14" spans="1:17" x14ac:dyDescent="0.15">
      <c r="A14" s="26" t="s">
        <v>34</v>
      </c>
      <c r="B14" s="24"/>
      <c r="C14" s="24"/>
      <c r="D14" s="24"/>
      <c r="E14" s="24"/>
      <c r="F14" s="24"/>
      <c r="G14" s="24"/>
      <c r="H14" s="28"/>
      <c r="I14" s="14"/>
      <c r="J14" s="14"/>
      <c r="K14" s="14"/>
      <c r="L14" s="14"/>
      <c r="M14" s="35"/>
      <c r="Q14">
        <f t="shared" si="0"/>
        <v>0</v>
      </c>
    </row>
    <row r="15" spans="1:17" x14ac:dyDescent="0.15">
      <c r="A15" s="26" t="s">
        <v>37</v>
      </c>
      <c r="B15" s="24"/>
      <c r="C15" s="24"/>
      <c r="D15" s="24"/>
      <c r="E15" s="24"/>
      <c r="F15" s="24"/>
      <c r="G15" s="24"/>
      <c r="H15" s="28"/>
      <c r="I15" s="14"/>
      <c r="J15" s="14"/>
      <c r="K15" s="14"/>
      <c r="L15" s="14"/>
      <c r="M15" s="35"/>
      <c r="Q15">
        <f t="shared" si="0"/>
        <v>0</v>
      </c>
    </row>
    <row r="16" spans="1:17" x14ac:dyDescent="0.15">
      <c r="A16" s="26" t="s">
        <v>30</v>
      </c>
      <c r="B16" s="24"/>
      <c r="C16" s="24"/>
      <c r="D16" s="24"/>
      <c r="E16" s="24"/>
      <c r="F16" s="24"/>
      <c r="G16" s="24"/>
      <c r="H16" s="28"/>
      <c r="I16" s="14"/>
      <c r="J16" s="14"/>
      <c r="K16" s="14"/>
      <c r="L16" s="14"/>
      <c r="M16" s="35"/>
      <c r="Q16">
        <f t="shared" si="0"/>
        <v>0</v>
      </c>
    </row>
    <row r="17" spans="1:17" x14ac:dyDescent="0.15">
      <c r="A17" s="26" t="s">
        <v>66</v>
      </c>
      <c r="B17" s="24"/>
      <c r="C17" s="24"/>
      <c r="D17" s="24"/>
      <c r="E17" s="24"/>
      <c r="F17" s="24"/>
      <c r="G17" s="24"/>
      <c r="H17" s="28"/>
      <c r="I17" s="14"/>
      <c r="J17" s="14"/>
      <c r="K17" s="14"/>
      <c r="L17" s="14"/>
      <c r="M17" s="35"/>
      <c r="Q17">
        <f t="shared" si="0"/>
        <v>0</v>
      </c>
    </row>
    <row r="18" spans="1:17" x14ac:dyDescent="0.15">
      <c r="A18" s="31" t="s">
        <v>914</v>
      </c>
      <c r="B18" s="32"/>
      <c r="C18" s="32"/>
      <c r="D18" s="32"/>
      <c r="E18" s="32"/>
      <c r="F18" s="32"/>
      <c r="G18" s="32"/>
      <c r="H18" s="36"/>
      <c r="I18" s="37"/>
      <c r="J18" s="37"/>
      <c r="K18" s="37"/>
      <c r="L18" s="37"/>
      <c r="M18" s="38"/>
      <c r="Q18">
        <f t="shared" si="0"/>
        <v>0</v>
      </c>
    </row>
    <row r="19" spans="1:17" x14ac:dyDescent="0.15">
      <c r="Q19">
        <f t="shared" si="0"/>
        <v>0</v>
      </c>
    </row>
    <row r="20" spans="1:17" x14ac:dyDescent="0.15">
      <c r="Q20">
        <f t="shared" si="0"/>
        <v>0</v>
      </c>
    </row>
    <row r="21" spans="1:17" x14ac:dyDescent="0.15">
      <c r="Q21">
        <f t="shared" si="0"/>
        <v>0</v>
      </c>
    </row>
    <row r="22" spans="1:17" x14ac:dyDescent="0.15">
      <c r="Q22">
        <f t="shared" si="0"/>
        <v>0</v>
      </c>
    </row>
    <row r="23" spans="1:17" x14ac:dyDescent="0.15">
      <c r="Q23">
        <f t="shared" si="0"/>
        <v>0</v>
      </c>
    </row>
    <row r="24" spans="1:17" x14ac:dyDescent="0.15">
      <c r="Q24">
        <f t="shared" si="0"/>
        <v>0</v>
      </c>
    </row>
    <row r="25" spans="1:17" x14ac:dyDescent="0.15">
      <c r="Q25">
        <f t="shared" si="0"/>
        <v>0</v>
      </c>
    </row>
    <row r="26" spans="1:17" x14ac:dyDescent="0.15">
      <c r="Q26">
        <f t="shared" si="0"/>
        <v>0</v>
      </c>
    </row>
    <row r="27" spans="1:17" x14ac:dyDescent="0.15">
      <c r="Q27">
        <f t="shared" si="0"/>
        <v>0</v>
      </c>
    </row>
    <row r="28" spans="1:17" x14ac:dyDescent="0.15">
      <c r="Q28">
        <f t="shared" si="0"/>
        <v>0</v>
      </c>
    </row>
    <row r="29" spans="1:17" x14ac:dyDescent="0.15">
      <c r="Q29">
        <f t="shared" si="0"/>
        <v>0</v>
      </c>
    </row>
    <row r="30" spans="1:17" x14ac:dyDescent="0.15">
      <c r="Q30">
        <f t="shared" si="0"/>
        <v>0</v>
      </c>
    </row>
    <row r="31" spans="1:17" x14ac:dyDescent="0.15">
      <c r="Q31">
        <f t="shared" si="0"/>
        <v>0</v>
      </c>
    </row>
    <row r="32" spans="1:17" x14ac:dyDescent="0.15">
      <c r="Q32">
        <f t="shared" si="0"/>
        <v>0</v>
      </c>
    </row>
    <row r="33" spans="17:17" x14ac:dyDescent="0.15">
      <c r="Q33">
        <f t="shared" si="0"/>
        <v>0</v>
      </c>
    </row>
    <row r="34" spans="17:17" x14ac:dyDescent="0.15">
      <c r="Q34">
        <f t="shared" si="0"/>
        <v>0</v>
      </c>
    </row>
    <row r="35" spans="17:17" x14ac:dyDescent="0.15">
      <c r="Q35">
        <f t="shared" si="0"/>
        <v>0</v>
      </c>
    </row>
    <row r="36" spans="17:17" x14ac:dyDescent="0.15">
      <c r="Q36">
        <f t="shared" si="0"/>
        <v>0</v>
      </c>
    </row>
    <row r="37" spans="17:17" x14ac:dyDescent="0.15">
      <c r="Q37">
        <f t="shared" si="0"/>
        <v>0</v>
      </c>
    </row>
    <row r="38" spans="17:17" x14ac:dyDescent="0.15">
      <c r="Q38">
        <f t="shared" si="0"/>
        <v>0</v>
      </c>
    </row>
    <row r="39" spans="17:17" x14ac:dyDescent="0.15">
      <c r="Q39">
        <f t="shared" si="0"/>
        <v>0</v>
      </c>
    </row>
    <row r="40" spans="17:17" x14ac:dyDescent="0.15">
      <c r="Q40">
        <f t="shared" si="0"/>
        <v>0</v>
      </c>
    </row>
    <row r="41" spans="17:17" x14ac:dyDescent="0.15">
      <c r="Q41">
        <f t="shared" si="0"/>
        <v>0</v>
      </c>
    </row>
    <row r="42" spans="17:17" x14ac:dyDescent="0.15">
      <c r="Q42">
        <f t="shared" si="0"/>
        <v>0</v>
      </c>
    </row>
    <row r="43" spans="17:17" x14ac:dyDescent="0.15">
      <c r="Q43">
        <f t="shared" si="0"/>
        <v>0</v>
      </c>
    </row>
    <row r="44" spans="17:17" x14ac:dyDescent="0.15">
      <c r="Q44">
        <f t="shared" si="0"/>
        <v>0</v>
      </c>
    </row>
    <row r="45" spans="17:17" x14ac:dyDescent="0.15">
      <c r="Q45">
        <f t="shared" si="0"/>
        <v>0</v>
      </c>
    </row>
    <row r="46" spans="17:17" x14ac:dyDescent="0.15">
      <c r="Q46">
        <f t="shared" si="0"/>
        <v>0</v>
      </c>
    </row>
    <row r="47" spans="17:17" x14ac:dyDescent="0.15">
      <c r="Q47">
        <f t="shared" si="0"/>
        <v>0</v>
      </c>
    </row>
    <row r="48" spans="17:17" x14ac:dyDescent="0.15">
      <c r="Q48">
        <f t="shared" si="0"/>
        <v>0</v>
      </c>
    </row>
    <row r="49" spans="17:17" x14ac:dyDescent="0.15">
      <c r="Q49">
        <f t="shared" si="0"/>
        <v>0</v>
      </c>
    </row>
    <row r="50" spans="17:17" x14ac:dyDescent="0.15">
      <c r="Q50">
        <f t="shared" si="0"/>
        <v>0</v>
      </c>
    </row>
    <row r="51" spans="17:17" x14ac:dyDescent="0.15">
      <c r="Q51">
        <f t="shared" si="0"/>
        <v>0</v>
      </c>
    </row>
    <row r="52" spans="17:17" x14ac:dyDescent="0.15">
      <c r="Q52">
        <f t="shared" si="0"/>
        <v>0</v>
      </c>
    </row>
    <row r="53" spans="17:17" x14ac:dyDescent="0.15">
      <c r="Q53">
        <f t="shared" si="0"/>
        <v>0</v>
      </c>
    </row>
    <row r="54" spans="17:17" x14ac:dyDescent="0.15">
      <c r="Q54">
        <f t="shared" si="0"/>
        <v>0</v>
      </c>
    </row>
    <row r="55" spans="17:17" x14ac:dyDescent="0.15">
      <c r="Q55">
        <f t="shared" si="0"/>
        <v>0</v>
      </c>
    </row>
    <row r="56" spans="17:17" x14ac:dyDescent="0.15">
      <c r="Q56">
        <f t="shared" si="0"/>
        <v>0</v>
      </c>
    </row>
    <row r="57" spans="17:17" x14ac:dyDescent="0.15">
      <c r="Q57">
        <f t="shared" si="0"/>
        <v>0</v>
      </c>
    </row>
    <row r="58" spans="17:17" x14ac:dyDescent="0.15">
      <c r="Q58">
        <f t="shared" si="0"/>
        <v>0</v>
      </c>
    </row>
    <row r="59" spans="17:17" x14ac:dyDescent="0.15">
      <c r="Q59">
        <f t="shared" si="0"/>
        <v>0</v>
      </c>
    </row>
    <row r="60" spans="17:17" x14ac:dyDescent="0.15">
      <c r="Q60">
        <f t="shared" si="0"/>
        <v>0</v>
      </c>
    </row>
    <row r="61" spans="17:17" x14ac:dyDescent="0.15">
      <c r="Q61">
        <f t="shared" si="0"/>
        <v>0</v>
      </c>
    </row>
    <row r="62" spans="17:17" x14ac:dyDescent="0.15">
      <c r="Q62">
        <f t="shared" si="0"/>
        <v>0</v>
      </c>
    </row>
    <row r="63" spans="17:17" x14ac:dyDescent="0.15">
      <c r="Q63">
        <f t="shared" si="0"/>
        <v>0</v>
      </c>
    </row>
    <row r="64" spans="17:17" x14ac:dyDescent="0.15">
      <c r="Q64">
        <f t="shared" si="0"/>
        <v>0</v>
      </c>
    </row>
    <row r="65" spans="17:17" x14ac:dyDescent="0.15">
      <c r="Q65">
        <f t="shared" si="0"/>
        <v>0</v>
      </c>
    </row>
    <row r="66" spans="17:17" x14ac:dyDescent="0.15">
      <c r="Q66">
        <f t="shared" si="0"/>
        <v>0</v>
      </c>
    </row>
    <row r="67" spans="17:17" x14ac:dyDescent="0.15">
      <c r="Q67">
        <f t="shared" si="0"/>
        <v>0</v>
      </c>
    </row>
    <row r="68" spans="17:17" x14ac:dyDescent="0.15">
      <c r="Q68">
        <f t="shared" si="0"/>
        <v>0</v>
      </c>
    </row>
    <row r="69" spans="17:17" x14ac:dyDescent="0.15">
      <c r="Q69">
        <f t="shared" si="0"/>
        <v>0</v>
      </c>
    </row>
    <row r="70" spans="17:17" x14ac:dyDescent="0.15">
      <c r="Q70">
        <f t="shared" si="0"/>
        <v>0</v>
      </c>
    </row>
    <row r="71" spans="17:17" x14ac:dyDescent="0.15">
      <c r="Q71">
        <f t="shared" si="0"/>
        <v>0</v>
      </c>
    </row>
    <row r="72" spans="17:17" x14ac:dyDescent="0.15">
      <c r="Q72">
        <f t="shared" si="0"/>
        <v>0</v>
      </c>
    </row>
    <row r="73" spans="17:17" x14ac:dyDescent="0.15">
      <c r="Q73">
        <f t="shared" si="0"/>
        <v>0</v>
      </c>
    </row>
    <row r="74" spans="17:17" x14ac:dyDescent="0.15">
      <c r="Q74">
        <f t="shared" si="0"/>
        <v>0</v>
      </c>
    </row>
    <row r="75" spans="17:17" x14ac:dyDescent="0.15">
      <c r="Q75">
        <f t="shared" ref="Q75:Q138" si="1">B75+(B75-C75)/2</f>
        <v>0</v>
      </c>
    </row>
    <row r="76" spans="17:17" x14ac:dyDescent="0.15">
      <c r="Q76">
        <f t="shared" si="1"/>
        <v>0</v>
      </c>
    </row>
    <row r="77" spans="17:17" x14ac:dyDescent="0.15">
      <c r="Q77">
        <f t="shared" si="1"/>
        <v>0</v>
      </c>
    </row>
    <row r="78" spans="17:17" x14ac:dyDescent="0.15">
      <c r="Q78">
        <f t="shared" si="1"/>
        <v>0</v>
      </c>
    </row>
    <row r="79" spans="17:17" x14ac:dyDescent="0.15">
      <c r="Q79">
        <f t="shared" si="1"/>
        <v>0</v>
      </c>
    </row>
    <row r="80" spans="17:17" x14ac:dyDescent="0.15">
      <c r="Q80">
        <f t="shared" si="1"/>
        <v>0</v>
      </c>
    </row>
    <row r="81" spans="17:17" x14ac:dyDescent="0.15">
      <c r="Q81">
        <f t="shared" si="1"/>
        <v>0</v>
      </c>
    </row>
    <row r="82" spans="17:17" x14ac:dyDescent="0.15">
      <c r="Q82">
        <f t="shared" si="1"/>
        <v>0</v>
      </c>
    </row>
    <row r="83" spans="17:17" x14ac:dyDescent="0.15">
      <c r="Q83">
        <f t="shared" si="1"/>
        <v>0</v>
      </c>
    </row>
    <row r="84" spans="17:17" x14ac:dyDescent="0.15">
      <c r="Q84">
        <f t="shared" si="1"/>
        <v>0</v>
      </c>
    </row>
    <row r="85" spans="17:17" x14ac:dyDescent="0.15">
      <c r="Q85">
        <f t="shared" si="1"/>
        <v>0</v>
      </c>
    </row>
    <row r="86" spans="17:17" x14ac:dyDescent="0.15">
      <c r="Q86">
        <f t="shared" si="1"/>
        <v>0</v>
      </c>
    </row>
    <row r="87" spans="17:17" x14ac:dyDescent="0.15">
      <c r="Q87">
        <f t="shared" si="1"/>
        <v>0</v>
      </c>
    </row>
    <row r="88" spans="17:17" x14ac:dyDescent="0.15">
      <c r="Q88">
        <f t="shared" si="1"/>
        <v>0</v>
      </c>
    </row>
    <row r="89" spans="17:17" x14ac:dyDescent="0.15">
      <c r="Q89">
        <f t="shared" si="1"/>
        <v>0</v>
      </c>
    </row>
    <row r="90" spans="17:17" x14ac:dyDescent="0.15">
      <c r="Q90">
        <f t="shared" si="1"/>
        <v>0</v>
      </c>
    </row>
    <row r="91" spans="17:17" x14ac:dyDescent="0.15">
      <c r="Q91">
        <f t="shared" si="1"/>
        <v>0</v>
      </c>
    </row>
    <row r="92" spans="17:17" x14ac:dyDescent="0.15">
      <c r="Q92">
        <f t="shared" si="1"/>
        <v>0</v>
      </c>
    </row>
    <row r="93" spans="17:17" x14ac:dyDescent="0.15">
      <c r="Q93">
        <f t="shared" si="1"/>
        <v>0</v>
      </c>
    </row>
    <row r="94" spans="17:17" x14ac:dyDescent="0.15">
      <c r="Q94">
        <f t="shared" si="1"/>
        <v>0</v>
      </c>
    </row>
    <row r="95" spans="17:17" x14ac:dyDescent="0.15">
      <c r="Q95">
        <f t="shared" si="1"/>
        <v>0</v>
      </c>
    </row>
    <row r="96" spans="17:17" x14ac:dyDescent="0.15">
      <c r="Q96">
        <f t="shared" si="1"/>
        <v>0</v>
      </c>
    </row>
    <row r="97" spans="17:17" x14ac:dyDescent="0.15">
      <c r="Q97">
        <f t="shared" si="1"/>
        <v>0</v>
      </c>
    </row>
    <row r="98" spans="17:17" x14ac:dyDescent="0.15">
      <c r="Q98">
        <f t="shared" si="1"/>
        <v>0</v>
      </c>
    </row>
    <row r="99" spans="17:17" x14ac:dyDescent="0.15">
      <c r="Q99">
        <f t="shared" si="1"/>
        <v>0</v>
      </c>
    </row>
    <row r="100" spans="17:17" x14ac:dyDescent="0.15">
      <c r="Q100">
        <f t="shared" si="1"/>
        <v>0</v>
      </c>
    </row>
    <row r="101" spans="17:17" x14ac:dyDescent="0.15">
      <c r="Q101">
        <f t="shared" si="1"/>
        <v>0</v>
      </c>
    </row>
    <row r="102" spans="17:17" x14ac:dyDescent="0.15">
      <c r="Q102">
        <f t="shared" si="1"/>
        <v>0</v>
      </c>
    </row>
    <row r="103" spans="17:17" x14ac:dyDescent="0.15">
      <c r="Q103">
        <f t="shared" si="1"/>
        <v>0</v>
      </c>
    </row>
    <row r="104" spans="17:17" x14ac:dyDescent="0.15">
      <c r="Q104">
        <f t="shared" si="1"/>
        <v>0</v>
      </c>
    </row>
    <row r="105" spans="17:17" x14ac:dyDescent="0.15">
      <c r="Q105">
        <f t="shared" si="1"/>
        <v>0</v>
      </c>
    </row>
    <row r="106" spans="17:17" x14ac:dyDescent="0.15">
      <c r="Q106">
        <f t="shared" si="1"/>
        <v>0</v>
      </c>
    </row>
    <row r="107" spans="17:17" x14ac:dyDescent="0.15">
      <c r="Q107">
        <f t="shared" si="1"/>
        <v>0</v>
      </c>
    </row>
    <row r="108" spans="17:17" x14ac:dyDescent="0.15">
      <c r="Q108">
        <f t="shared" si="1"/>
        <v>0</v>
      </c>
    </row>
    <row r="109" spans="17:17" x14ac:dyDescent="0.15">
      <c r="Q109">
        <f t="shared" si="1"/>
        <v>0</v>
      </c>
    </row>
    <row r="110" spans="17:17" x14ac:dyDescent="0.15">
      <c r="Q110">
        <f t="shared" si="1"/>
        <v>0</v>
      </c>
    </row>
    <row r="111" spans="17:17" x14ac:dyDescent="0.15">
      <c r="Q111">
        <f t="shared" si="1"/>
        <v>0</v>
      </c>
    </row>
    <row r="112" spans="17:17" x14ac:dyDescent="0.15">
      <c r="Q112">
        <f t="shared" si="1"/>
        <v>0</v>
      </c>
    </row>
    <row r="113" spans="17:17" x14ac:dyDescent="0.15">
      <c r="Q113">
        <f t="shared" si="1"/>
        <v>0</v>
      </c>
    </row>
    <row r="114" spans="17:17" x14ac:dyDescent="0.15">
      <c r="Q114">
        <f t="shared" si="1"/>
        <v>0</v>
      </c>
    </row>
    <row r="115" spans="17:17" x14ac:dyDescent="0.15">
      <c r="Q115">
        <f t="shared" si="1"/>
        <v>0</v>
      </c>
    </row>
    <row r="116" spans="17:17" x14ac:dyDescent="0.15">
      <c r="Q116">
        <f t="shared" si="1"/>
        <v>0</v>
      </c>
    </row>
    <row r="117" spans="17:17" x14ac:dyDescent="0.15">
      <c r="Q117">
        <f t="shared" si="1"/>
        <v>0</v>
      </c>
    </row>
    <row r="118" spans="17:17" x14ac:dyDescent="0.15">
      <c r="Q118">
        <f t="shared" si="1"/>
        <v>0</v>
      </c>
    </row>
    <row r="119" spans="17:17" x14ac:dyDescent="0.15">
      <c r="Q119">
        <f t="shared" si="1"/>
        <v>0</v>
      </c>
    </row>
    <row r="120" spans="17:17" x14ac:dyDescent="0.15">
      <c r="Q120">
        <f t="shared" si="1"/>
        <v>0</v>
      </c>
    </row>
    <row r="121" spans="17:17" x14ac:dyDescent="0.15">
      <c r="Q121">
        <f t="shared" si="1"/>
        <v>0</v>
      </c>
    </row>
    <row r="122" spans="17:17" x14ac:dyDescent="0.15">
      <c r="Q122">
        <f t="shared" si="1"/>
        <v>0</v>
      </c>
    </row>
    <row r="123" spans="17:17" x14ac:dyDescent="0.15">
      <c r="Q123">
        <f t="shared" si="1"/>
        <v>0</v>
      </c>
    </row>
    <row r="124" spans="17:17" x14ac:dyDescent="0.15">
      <c r="Q124">
        <f t="shared" si="1"/>
        <v>0</v>
      </c>
    </row>
    <row r="125" spans="17:17" x14ac:dyDescent="0.15">
      <c r="Q125">
        <f t="shared" si="1"/>
        <v>0</v>
      </c>
    </row>
    <row r="126" spans="17:17" x14ac:dyDescent="0.15">
      <c r="Q126">
        <f t="shared" si="1"/>
        <v>0</v>
      </c>
    </row>
    <row r="127" spans="17:17" x14ac:dyDescent="0.15">
      <c r="Q127">
        <f t="shared" si="1"/>
        <v>0</v>
      </c>
    </row>
    <row r="128" spans="17:17" x14ac:dyDescent="0.15">
      <c r="Q128">
        <f t="shared" si="1"/>
        <v>0</v>
      </c>
    </row>
    <row r="129" spans="17:17" x14ac:dyDescent="0.15">
      <c r="Q129">
        <f t="shared" si="1"/>
        <v>0</v>
      </c>
    </row>
    <row r="130" spans="17:17" x14ac:dyDescent="0.15">
      <c r="Q130">
        <f t="shared" si="1"/>
        <v>0</v>
      </c>
    </row>
    <row r="131" spans="17:17" x14ac:dyDescent="0.15">
      <c r="Q131">
        <f t="shared" si="1"/>
        <v>0</v>
      </c>
    </row>
    <row r="132" spans="17:17" x14ac:dyDescent="0.15">
      <c r="Q132">
        <f t="shared" si="1"/>
        <v>0</v>
      </c>
    </row>
    <row r="133" spans="17:17" x14ac:dyDescent="0.15">
      <c r="Q133">
        <f t="shared" si="1"/>
        <v>0</v>
      </c>
    </row>
    <row r="134" spans="17:17" x14ac:dyDescent="0.15">
      <c r="Q134">
        <f t="shared" si="1"/>
        <v>0</v>
      </c>
    </row>
    <row r="135" spans="17:17" x14ac:dyDescent="0.15">
      <c r="Q135">
        <f t="shared" si="1"/>
        <v>0</v>
      </c>
    </row>
    <row r="136" spans="17:17" x14ac:dyDescent="0.15">
      <c r="Q136">
        <f t="shared" si="1"/>
        <v>0</v>
      </c>
    </row>
    <row r="137" spans="17:17" x14ac:dyDescent="0.15">
      <c r="Q137">
        <f t="shared" si="1"/>
        <v>0</v>
      </c>
    </row>
    <row r="138" spans="17:17" x14ac:dyDescent="0.15">
      <c r="Q138">
        <f t="shared" si="1"/>
        <v>0</v>
      </c>
    </row>
    <row r="139" spans="17:17" x14ac:dyDescent="0.15">
      <c r="Q139">
        <f t="shared" ref="Q139:Q172" si="2">B139+(B139-C139)/2</f>
        <v>0</v>
      </c>
    </row>
    <row r="140" spans="17:17" x14ac:dyDescent="0.15">
      <c r="Q140">
        <f t="shared" si="2"/>
        <v>0</v>
      </c>
    </row>
    <row r="141" spans="17:17" x14ac:dyDescent="0.15">
      <c r="Q141">
        <f t="shared" si="2"/>
        <v>0</v>
      </c>
    </row>
    <row r="142" spans="17:17" x14ac:dyDescent="0.15">
      <c r="Q142">
        <f t="shared" si="2"/>
        <v>0</v>
      </c>
    </row>
    <row r="143" spans="17:17" x14ac:dyDescent="0.15">
      <c r="Q143">
        <f t="shared" si="2"/>
        <v>0</v>
      </c>
    </row>
    <row r="144" spans="17:17" x14ac:dyDescent="0.15">
      <c r="Q144">
        <f t="shared" si="2"/>
        <v>0</v>
      </c>
    </row>
    <row r="145" spans="17:17" x14ac:dyDescent="0.15">
      <c r="Q145">
        <f t="shared" si="2"/>
        <v>0</v>
      </c>
    </row>
    <row r="146" spans="17:17" x14ac:dyDescent="0.15">
      <c r="Q146">
        <f t="shared" si="2"/>
        <v>0</v>
      </c>
    </row>
    <row r="147" spans="17:17" x14ac:dyDescent="0.15">
      <c r="Q147">
        <f t="shared" si="2"/>
        <v>0</v>
      </c>
    </row>
    <row r="148" spans="17:17" x14ac:dyDescent="0.15">
      <c r="Q148">
        <f t="shared" si="2"/>
        <v>0</v>
      </c>
    </row>
    <row r="149" spans="17:17" x14ac:dyDescent="0.15">
      <c r="Q149">
        <f t="shared" si="2"/>
        <v>0</v>
      </c>
    </row>
    <row r="150" spans="17:17" x14ac:dyDescent="0.15">
      <c r="Q150">
        <f t="shared" si="2"/>
        <v>0</v>
      </c>
    </row>
    <row r="151" spans="17:17" x14ac:dyDescent="0.15">
      <c r="Q151">
        <f t="shared" si="2"/>
        <v>0</v>
      </c>
    </row>
    <row r="152" spans="17:17" x14ac:dyDescent="0.15">
      <c r="Q152">
        <f t="shared" si="2"/>
        <v>0</v>
      </c>
    </row>
    <row r="153" spans="17:17" x14ac:dyDescent="0.15">
      <c r="Q153">
        <f t="shared" si="2"/>
        <v>0</v>
      </c>
    </row>
    <row r="154" spans="17:17" x14ac:dyDescent="0.15">
      <c r="Q154">
        <f t="shared" si="2"/>
        <v>0</v>
      </c>
    </row>
    <row r="155" spans="17:17" x14ac:dyDescent="0.15">
      <c r="Q155">
        <f t="shared" si="2"/>
        <v>0</v>
      </c>
    </row>
    <row r="156" spans="17:17" x14ac:dyDescent="0.15">
      <c r="Q156">
        <f t="shared" si="2"/>
        <v>0</v>
      </c>
    </row>
    <row r="157" spans="17:17" x14ac:dyDescent="0.15">
      <c r="Q157">
        <f t="shared" si="2"/>
        <v>0</v>
      </c>
    </row>
    <row r="158" spans="17:17" x14ac:dyDescent="0.15">
      <c r="Q158">
        <f t="shared" si="2"/>
        <v>0</v>
      </c>
    </row>
    <row r="159" spans="17:17" x14ac:dyDescent="0.15">
      <c r="Q159">
        <f t="shared" si="2"/>
        <v>0</v>
      </c>
    </row>
    <row r="160" spans="17:17" x14ac:dyDescent="0.15">
      <c r="Q160">
        <f t="shared" si="2"/>
        <v>0</v>
      </c>
    </row>
    <row r="161" spans="17:17" x14ac:dyDescent="0.15">
      <c r="Q161">
        <f t="shared" si="2"/>
        <v>0</v>
      </c>
    </row>
    <row r="162" spans="17:17" x14ac:dyDescent="0.15">
      <c r="Q162">
        <f t="shared" si="2"/>
        <v>0</v>
      </c>
    </row>
    <row r="163" spans="17:17" x14ac:dyDescent="0.15">
      <c r="Q163">
        <f t="shared" si="2"/>
        <v>0</v>
      </c>
    </row>
    <row r="164" spans="17:17" x14ac:dyDescent="0.15">
      <c r="Q164">
        <f t="shared" si="2"/>
        <v>0</v>
      </c>
    </row>
    <row r="165" spans="17:17" x14ac:dyDescent="0.15">
      <c r="Q165">
        <f t="shared" si="2"/>
        <v>0</v>
      </c>
    </row>
    <row r="166" spans="17:17" x14ac:dyDescent="0.15">
      <c r="Q166">
        <f t="shared" si="2"/>
        <v>0</v>
      </c>
    </row>
    <row r="167" spans="17:17" x14ac:dyDescent="0.15">
      <c r="Q167">
        <f t="shared" si="2"/>
        <v>0</v>
      </c>
    </row>
    <row r="168" spans="17:17" x14ac:dyDescent="0.15">
      <c r="Q168">
        <f t="shared" si="2"/>
        <v>0</v>
      </c>
    </row>
    <row r="169" spans="17:17" x14ac:dyDescent="0.15">
      <c r="Q169">
        <f t="shared" si="2"/>
        <v>0</v>
      </c>
    </row>
    <row r="170" spans="17:17" x14ac:dyDescent="0.15">
      <c r="Q170">
        <f t="shared" si="2"/>
        <v>0</v>
      </c>
    </row>
    <row r="171" spans="17:17" x14ac:dyDescent="0.15">
      <c r="Q171">
        <f t="shared" si="2"/>
        <v>0</v>
      </c>
    </row>
    <row r="172" spans="17:17" x14ac:dyDescent="0.15">
      <c r="Q172">
        <f t="shared" si="2"/>
        <v>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fitToHeight="2" orientation="portrait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6</vt:i4>
      </vt:variant>
    </vt:vector>
  </HeadingPairs>
  <TitlesOfParts>
    <vt:vector size="17" baseType="lpstr">
      <vt:lpstr>Keller</vt:lpstr>
      <vt:lpstr>Koordinaten</vt:lpstr>
      <vt:lpstr>heute</vt:lpstr>
      <vt:lpstr>nach Jahrgang</vt:lpstr>
      <vt:lpstr>Anzahl Flaschen</vt:lpstr>
      <vt:lpstr>nach Traube</vt:lpstr>
      <vt:lpstr>Einkaufsmengen Kellerei</vt:lpstr>
      <vt:lpstr>wo issa denn</vt:lpstr>
      <vt:lpstr>Einkaufsmengen Jahr</vt:lpstr>
      <vt:lpstr>wie lang im keller</vt:lpstr>
      <vt:lpstr>auszutrinken</vt:lpstr>
      <vt:lpstr>__Anonymous_Sheet_DB__1_1</vt:lpstr>
      <vt:lpstr>Keller!Druckbereich</vt:lpstr>
      <vt:lpstr>'wie lang im keller'!Druckbereich</vt:lpstr>
      <vt:lpstr>Keller!Drucktitel</vt:lpstr>
      <vt:lpstr>Excel_BuiltIn_Print_Area</vt:lpstr>
      <vt:lpstr>GuteWeine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Lugger Klaus</dc:creator>
  <cp:lastModifiedBy>Lugger Klaus</cp:lastModifiedBy>
  <cp:lastPrinted>2020-09-12T12:45:11Z</cp:lastPrinted>
  <dcterms:created xsi:type="dcterms:W3CDTF">2018-03-17T16:19:17Z</dcterms:created>
  <dcterms:modified xsi:type="dcterms:W3CDTF">2021-10-20T17:56:41Z</dcterms:modified>
</cp:coreProperties>
</file>