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ocare\Desktop\"/>
    </mc:Choice>
  </mc:AlternateContent>
  <bookViews>
    <workbookView xWindow="0" yWindow="0" windowWidth="16815" windowHeight="6990"/>
  </bookViews>
  <sheets>
    <sheet name="Sensor Data" sheetId="1" r:id="rId1"/>
    <sheet name="EDA Summary" sheetId="2" r:id="rId2"/>
    <sheet name="Model Evaluation" sheetId="3" r:id="rId3"/>
  </sheets>
  <calcPr calcId="152511"/>
</workbook>
</file>

<file path=xl/calcChain.xml><?xml version="1.0" encoding="utf-8"?>
<calcChain xmlns="http://schemas.openxmlformats.org/spreadsheetml/2006/main">
  <c r="G2" i="1" l="1"/>
  <c r="B6" i="2"/>
  <c r="B5" i="2"/>
  <c r="B4" i="2"/>
  <c r="B3" i="2"/>
  <c r="B2" i="2"/>
  <c r="E2" i="2"/>
  <c r="E5" i="2"/>
  <c r="E6" i="2"/>
  <c r="E4" i="2"/>
  <c r="E3" i="2"/>
  <c r="D4" i="2"/>
  <c r="D2" i="2"/>
  <c r="D3" i="2"/>
  <c r="C6" i="2"/>
  <c r="C5" i="2"/>
  <c r="C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C3" i="2"/>
  <c r="C2" i="2"/>
</calcChain>
</file>

<file path=xl/sharedStrings.xml><?xml version="1.0" encoding="utf-8"?>
<sst xmlns="http://schemas.openxmlformats.org/spreadsheetml/2006/main" count="130" uniqueCount="35">
  <si>
    <t>Timestamp</t>
  </si>
  <si>
    <t>Machine_ID</t>
  </si>
  <si>
    <t>Vibration (mm/s)</t>
  </si>
  <si>
    <t>Temperature (°C)</t>
  </si>
  <si>
    <t>Pressure (bar)</t>
  </si>
  <si>
    <t>Failure</t>
  </si>
  <si>
    <t>Predicted_Failure</t>
  </si>
  <si>
    <t>M6</t>
  </si>
  <si>
    <t>M10</t>
  </si>
  <si>
    <t>M9</t>
  </si>
  <si>
    <t>M7</t>
  </si>
  <si>
    <t>M5</t>
  </si>
  <si>
    <t>M8</t>
  </si>
  <si>
    <t>M2</t>
  </si>
  <si>
    <t>M4</t>
  </si>
  <si>
    <t>M1</t>
  </si>
  <si>
    <t>M3</t>
  </si>
  <si>
    <t>count</t>
  </si>
  <si>
    <t>mean</t>
  </si>
  <si>
    <t>std</t>
  </si>
  <si>
    <t>min</t>
  </si>
  <si>
    <t>25%</t>
  </si>
  <si>
    <t>50%</t>
  </si>
  <si>
    <t>75%</t>
  </si>
  <si>
    <t>max</t>
  </si>
  <si>
    <t>Metric</t>
  </si>
  <si>
    <t>Value</t>
  </si>
  <si>
    <t>True Positives</t>
  </si>
  <si>
    <t>True Negatives</t>
  </si>
  <si>
    <t>False Positives</t>
  </si>
  <si>
    <t>False Negatives</t>
  </si>
  <si>
    <t>Accuracy</t>
  </si>
  <si>
    <t>Precision</t>
  </si>
  <si>
    <t>Recall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</si>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</sst>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3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\ hh:mm:ss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59012528647893E-2"/>
          <c:y val="0.21109314875110999"/>
          <c:w val="0.89643686602926342"/>
          <c:h val="0.67500155838299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'Sensor Data'!$J$1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'Sensor Data'!$I$2:$I$101</c:f>
              <c:numCache>
                <c:formatCode>General</c:formatCode>
                <c:ptCount val="100"/>
              </c:numCache>
            </c:numRef>
          </c:cat>
          <c:val>
            <c:numRef>
              <c:f>'Sensor Data'!$J$2:$J$101</c:f>
              <c:numCache>
                <c:formatCode>General</c:formatCode>
                <c:ptCount val="1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474311008"/>
        <c:axId val="1474313728"/>
      </c:barChart>
      <c:catAx>
        <c:axId val="14743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3728"/>
        <c:crosses val="autoZero"/>
        <c:auto val="1"/>
        <c:lblAlgn val="ctr"/>
        <c:lblOffset val="100"/>
        <c:noMultiLvlLbl val="0"/>
      </c:catAx>
      <c:valAx>
        <c:axId val="14743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48304897304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'Sensor Data'!$C$1:$C$93</c:f>
              <c:strCache>
                <c:ptCount val="93"/>
                <c:pt idx="0">
                  <c:v>Vibration (mm/s)</c:v>
                </c:pt>
                <c:pt idx="1">
                  <c:v>17.48</c:v>
                </c:pt>
                <c:pt idx="2">
                  <c:v>14.31</c:v>
                </c:pt>
                <c:pt idx="3">
                  <c:v>18.24</c:v>
                </c:pt>
                <c:pt idx="4">
                  <c:v>22.62</c:v>
                </c:pt>
                <c:pt idx="5">
                  <c:v>13.83</c:v>
                </c:pt>
                <c:pt idx="6">
                  <c:v>13.83</c:v>
                </c:pt>
                <c:pt idx="7">
                  <c:v>22.9</c:v>
                </c:pt>
                <c:pt idx="8">
                  <c:v>18.84</c:v>
                </c:pt>
                <c:pt idx="9">
                  <c:v>12.65</c:v>
                </c:pt>
                <c:pt idx="10">
                  <c:v>17.71</c:v>
                </c:pt>
                <c:pt idx="11">
                  <c:v>12.68</c:v>
                </c:pt>
                <c:pt idx="12">
                  <c:v>12.67</c:v>
                </c:pt>
                <c:pt idx="13">
                  <c:v>16.21</c:v>
                </c:pt>
                <c:pt idx="14">
                  <c:v>5.43</c:v>
                </c:pt>
                <c:pt idx="15">
                  <c:v>6.38</c:v>
                </c:pt>
                <c:pt idx="16">
                  <c:v>12.19</c:v>
                </c:pt>
                <c:pt idx="17">
                  <c:v>9.94</c:v>
                </c:pt>
                <c:pt idx="18">
                  <c:v>16.57</c:v>
                </c:pt>
                <c:pt idx="19">
                  <c:v>10.46</c:v>
                </c:pt>
                <c:pt idx="20">
                  <c:v>7.94</c:v>
                </c:pt>
                <c:pt idx="21">
                  <c:v>22.33</c:v>
                </c:pt>
                <c:pt idx="22">
                  <c:v>13.87</c:v>
                </c:pt>
                <c:pt idx="23">
                  <c:v>15.34</c:v>
                </c:pt>
                <c:pt idx="24">
                  <c:v>7.88</c:v>
                </c:pt>
                <c:pt idx="25">
                  <c:v>12.28</c:v>
                </c:pt>
                <c:pt idx="26">
                  <c:v>15.55</c:v>
                </c:pt>
                <c:pt idx="27">
                  <c:v>9.25</c:v>
                </c:pt>
                <c:pt idx="28">
                  <c:v>16.88</c:v>
                </c:pt>
                <c:pt idx="29">
                  <c:v>12</c:v>
                </c:pt>
                <c:pt idx="30">
                  <c:v>13.54</c:v>
                </c:pt>
                <c:pt idx="31">
                  <c:v>11.99</c:v>
                </c:pt>
                <c:pt idx="32">
                  <c:v>24.26</c:v>
                </c:pt>
                <c:pt idx="33">
                  <c:v>14.93</c:v>
                </c:pt>
                <c:pt idx="34">
                  <c:v>9.71</c:v>
                </c:pt>
                <c:pt idx="35">
                  <c:v>19.11</c:v>
                </c:pt>
                <c:pt idx="36">
                  <c:v>8.9</c:v>
                </c:pt>
                <c:pt idx="37">
                  <c:v>16.04</c:v>
                </c:pt>
                <c:pt idx="38">
                  <c:v>5.2</c:v>
                </c:pt>
                <c:pt idx="39">
                  <c:v>8.36</c:v>
                </c:pt>
                <c:pt idx="40">
                  <c:v>15.98</c:v>
                </c:pt>
                <c:pt idx="41">
                  <c:v>18.69</c:v>
                </c:pt>
                <c:pt idx="42">
                  <c:v>15.86</c:v>
                </c:pt>
                <c:pt idx="43">
                  <c:v>14.42</c:v>
                </c:pt>
                <c:pt idx="44">
                  <c:v>13.49</c:v>
                </c:pt>
                <c:pt idx="45">
                  <c:v>7.61</c:v>
                </c:pt>
                <c:pt idx="46">
                  <c:v>11.4</c:v>
                </c:pt>
                <c:pt idx="47">
                  <c:v>12.7</c:v>
                </c:pt>
                <c:pt idx="48">
                  <c:v>20.29</c:v>
                </c:pt>
                <c:pt idx="49">
                  <c:v>16.72</c:v>
                </c:pt>
                <c:pt idx="50">
                  <c:v>6.18</c:v>
                </c:pt>
                <c:pt idx="51">
                  <c:v>16.62</c:v>
                </c:pt>
                <c:pt idx="52">
                  <c:v>13.07</c:v>
                </c:pt>
                <c:pt idx="53">
                  <c:v>11.62</c:v>
                </c:pt>
                <c:pt idx="54">
                  <c:v>18.06</c:v>
                </c:pt>
                <c:pt idx="55">
                  <c:v>20.15</c:v>
                </c:pt>
                <c:pt idx="56">
                  <c:v>19.66</c:v>
                </c:pt>
                <c:pt idx="57">
                  <c:v>10.8</c:v>
                </c:pt>
                <c:pt idx="58">
                  <c:v>13.45</c:v>
                </c:pt>
                <c:pt idx="59">
                  <c:v>16.66</c:v>
                </c:pt>
                <c:pt idx="60">
                  <c:v>19.88</c:v>
                </c:pt>
                <c:pt idx="61">
                  <c:v>12.6</c:v>
                </c:pt>
                <c:pt idx="62">
                  <c:v>14.07</c:v>
                </c:pt>
                <c:pt idx="63">
                  <c:v>9.47</c:v>
                </c:pt>
                <c:pt idx="64">
                  <c:v>9.02</c:v>
                </c:pt>
                <c:pt idx="65">
                  <c:v>19.06</c:v>
                </c:pt>
                <c:pt idx="66">
                  <c:v>21.78</c:v>
                </c:pt>
                <c:pt idx="67">
                  <c:v>14.64</c:v>
                </c:pt>
                <c:pt idx="68">
                  <c:v>20.02</c:v>
                </c:pt>
                <c:pt idx="69">
                  <c:v>16.81</c:v>
                </c:pt>
                <c:pt idx="70">
                  <c:v>11.77</c:v>
                </c:pt>
                <c:pt idx="71">
                  <c:v>16.81</c:v>
                </c:pt>
                <c:pt idx="72">
                  <c:v>22.69</c:v>
                </c:pt>
                <c:pt idx="73">
                  <c:v>14.82</c:v>
                </c:pt>
                <c:pt idx="74">
                  <c:v>22.82</c:v>
                </c:pt>
                <c:pt idx="75">
                  <c:v>1.9</c:v>
                </c:pt>
                <c:pt idx="76">
                  <c:v>19.11</c:v>
                </c:pt>
                <c:pt idx="77">
                  <c:v>15.44</c:v>
                </c:pt>
                <c:pt idx="78">
                  <c:v>13.5</c:v>
                </c:pt>
                <c:pt idx="79">
                  <c:v>15.46</c:v>
                </c:pt>
                <c:pt idx="80">
                  <c:v>5.06</c:v>
                </c:pt>
                <c:pt idx="81">
                  <c:v>13.9</c:v>
                </c:pt>
                <c:pt idx="82">
                  <c:v>16.79</c:v>
                </c:pt>
                <c:pt idx="83">
                  <c:v>22.39</c:v>
                </c:pt>
                <c:pt idx="84">
                  <c:v>12.41</c:v>
                </c:pt>
                <c:pt idx="85">
                  <c:v>10.96</c:v>
                </c:pt>
                <c:pt idx="86">
                  <c:v>12.49</c:v>
                </c:pt>
                <c:pt idx="87">
                  <c:v>19.58</c:v>
                </c:pt>
                <c:pt idx="88">
                  <c:v>16.64</c:v>
                </c:pt>
                <c:pt idx="89">
                  <c:v>12.35</c:v>
                </c:pt>
                <c:pt idx="90">
                  <c:v>17.57</c:v>
                </c:pt>
                <c:pt idx="91">
                  <c:v>15.49</c:v>
                </c:pt>
                <c:pt idx="92">
                  <c:v>19.84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'Sensor Data'!$B$94:$B$101</c:f>
              <c:strCache>
                <c:ptCount val="8"/>
                <c:pt idx="0">
                  <c:v>M8</c:v>
                </c:pt>
                <c:pt idx="1">
                  <c:v>M9</c:v>
                </c:pt>
                <c:pt idx="2">
                  <c:v>M7</c:v>
                </c:pt>
                <c:pt idx="3">
                  <c:v>M2</c:v>
                </c:pt>
                <c:pt idx="4">
                  <c:v>M8</c:v>
                </c:pt>
                <c:pt idx="5">
                  <c:v>M7</c:v>
                </c:pt>
                <c:pt idx="6">
                  <c:v>M8</c:v>
                </c:pt>
                <c:pt idx="7">
                  <c:v>M3</c:v>
                </c:pt>
              </c:strCache>
            </c:strRef>
          </c:cat>
          <c:val>
            <c:numRef>
              <c:f>'Sensor Data'!$C$94:$C$101</c:f>
              <c:numCache>
                <c:formatCode>General</c:formatCode>
                <c:ptCount val="8"/>
                <c:pt idx="0">
                  <c:v>11.49</c:v>
                </c:pt>
                <c:pt idx="1">
                  <c:v>13.36</c:v>
                </c:pt>
                <c:pt idx="2">
                  <c:v>13.04</c:v>
                </c:pt>
                <c:pt idx="3">
                  <c:v>7.68</c:v>
                </c:pt>
                <c:pt idx="4">
                  <c:v>16.48</c:v>
                </c:pt>
                <c:pt idx="5">
                  <c:v>16.309999999999999</c:v>
                </c:pt>
                <c:pt idx="6">
                  <c:v>15.03</c:v>
                </c:pt>
                <c:pt idx="7">
                  <c:v>13.83</c:v>
                </c:pt>
              </c:numCache>
            </c:numRef>
          </c:val>
        </c:ser>
        <c:ser>
          <c:idx val="1"/>
          <c:order val="1"/>
          <c:tx>
            <c:strRef>
              <c:f>'Sensor Data'!$D$1:$D$93</c:f>
              <c:strCache>
                <c:ptCount val="93"/>
                <c:pt idx="0">
                  <c:v>Temperature (°C)</c:v>
                </c:pt>
                <c:pt idx="1">
                  <c:v>60.85</c:v>
                </c:pt>
                <c:pt idx="2">
                  <c:v>70.79</c:v>
                </c:pt>
                <c:pt idx="3">
                  <c:v>71.57</c:v>
                </c:pt>
                <c:pt idx="4">
                  <c:v>66.98</c:v>
                </c:pt>
                <c:pt idx="5">
                  <c:v>73.39</c:v>
                </c:pt>
                <c:pt idx="6">
                  <c:v>79.04</c:v>
                </c:pt>
                <c:pt idx="7">
                  <c:v>93.86</c:v>
                </c:pt>
                <c:pt idx="8">
                  <c:v>76.75</c:v>
                </c:pt>
                <c:pt idx="9">
                  <c:v>77.58</c:v>
                </c:pt>
                <c:pt idx="10">
                  <c:v>74.26</c:v>
                </c:pt>
                <c:pt idx="11">
                  <c:v>55.81</c:v>
                </c:pt>
                <c:pt idx="12">
                  <c:v>74.73</c:v>
                </c:pt>
                <c:pt idx="13">
                  <c:v>75.6</c:v>
                </c:pt>
                <c:pt idx="14">
                  <c:v>99.63</c:v>
                </c:pt>
                <c:pt idx="15">
                  <c:v>73.08</c:v>
                </c:pt>
                <c:pt idx="16">
                  <c:v>78.02</c:v>
                </c:pt>
                <c:pt idx="17">
                  <c:v>74.65</c:v>
                </c:pt>
                <c:pt idx="18">
                  <c:v>63.31</c:v>
                </c:pt>
                <c:pt idx="19">
                  <c:v>86.43</c:v>
                </c:pt>
                <c:pt idx="20">
                  <c:v>82.52</c:v>
                </c:pt>
                <c:pt idx="21">
                  <c:v>82.91</c:v>
                </c:pt>
                <c:pt idx="22">
                  <c:v>65.91</c:v>
                </c:pt>
                <c:pt idx="23">
                  <c:v>89.03</c:v>
                </c:pt>
                <c:pt idx="24">
                  <c:v>60.98</c:v>
                </c:pt>
                <c:pt idx="25">
                  <c:v>80.87</c:v>
                </c:pt>
                <c:pt idx="26">
                  <c:v>96.9</c:v>
                </c:pt>
                <c:pt idx="27">
                  <c:v>65.09</c:v>
                </c:pt>
                <c:pt idx="28">
                  <c:v>69.34</c:v>
                </c:pt>
                <c:pt idx="29">
                  <c:v>76</c:v>
                </c:pt>
                <c:pt idx="30">
                  <c:v>69.97</c:v>
                </c:pt>
                <c:pt idx="31">
                  <c:v>59.49</c:v>
                </c:pt>
                <c:pt idx="32">
                  <c:v>75.69</c:v>
                </c:pt>
                <c:pt idx="33">
                  <c:v>64.38</c:v>
                </c:pt>
                <c:pt idx="34">
                  <c:v>79.74</c:v>
                </c:pt>
                <c:pt idx="35">
                  <c:v>65.81</c:v>
                </c:pt>
                <c:pt idx="36">
                  <c:v>90.5</c:v>
                </c:pt>
                <c:pt idx="37">
                  <c:v>67.17</c:v>
                </c:pt>
                <c:pt idx="38">
                  <c:v>71.78</c:v>
                </c:pt>
                <c:pt idx="39">
                  <c:v>83.14</c:v>
                </c:pt>
                <c:pt idx="40">
                  <c:v>62.69</c:v>
                </c:pt>
                <c:pt idx="41">
                  <c:v>77.27</c:v>
                </c:pt>
                <c:pt idx="42">
                  <c:v>88.07</c:v>
                </c:pt>
                <c:pt idx="43">
                  <c:v>58.93</c:v>
                </c:pt>
                <c:pt idx="44">
                  <c:v>76.85</c:v>
                </c:pt>
                <c:pt idx="45">
                  <c:v>77.6</c:v>
                </c:pt>
                <c:pt idx="46">
                  <c:v>82.82</c:v>
                </c:pt>
                <c:pt idx="47">
                  <c:v>62.63</c:v>
                </c:pt>
                <c:pt idx="48">
                  <c:v>61.8</c:v>
                </c:pt>
                <c:pt idx="49">
                  <c:v>80.22</c:v>
                </c:pt>
                <c:pt idx="50">
                  <c:v>77.97</c:v>
                </c:pt>
                <c:pt idx="51">
                  <c:v>77.5</c:v>
                </c:pt>
                <c:pt idx="52">
                  <c:v>78.46</c:v>
                </c:pt>
                <c:pt idx="53">
                  <c:v>68.2</c:v>
                </c:pt>
                <c:pt idx="54">
                  <c:v>77.32</c:v>
                </c:pt>
                <c:pt idx="55">
                  <c:v>77.93</c:v>
                </c:pt>
                <c:pt idx="56">
                  <c:v>67.86</c:v>
                </c:pt>
                <c:pt idx="57">
                  <c:v>93.66</c:v>
                </c:pt>
                <c:pt idx="58">
                  <c:v>79.74</c:v>
                </c:pt>
                <c:pt idx="59">
                  <c:v>63.09</c:v>
                </c:pt>
                <c:pt idx="60">
                  <c:v>81.57</c:v>
                </c:pt>
                <c:pt idx="61">
                  <c:v>65.25</c:v>
                </c:pt>
                <c:pt idx="62">
                  <c:v>82.87</c:v>
                </c:pt>
                <c:pt idx="63">
                  <c:v>86.59</c:v>
                </c:pt>
                <c:pt idx="64">
                  <c:v>66.79</c:v>
                </c:pt>
                <c:pt idx="65">
                  <c:v>84.63</c:v>
                </c:pt>
                <c:pt idx="66">
                  <c:v>79.13</c:v>
                </c:pt>
                <c:pt idx="67">
                  <c:v>83.22</c:v>
                </c:pt>
                <c:pt idx="68">
                  <c:v>93.97</c:v>
                </c:pt>
                <c:pt idx="69">
                  <c:v>72.55</c:v>
                </c:pt>
                <c:pt idx="70">
                  <c:v>67.46</c:v>
                </c:pt>
                <c:pt idx="71">
                  <c:v>66.1</c:v>
                </c:pt>
                <c:pt idx="72">
                  <c:v>66.84</c:v>
                </c:pt>
                <c:pt idx="73">
                  <c:v>74.23</c:v>
                </c:pt>
                <c:pt idx="74">
                  <c:v>78.41</c:v>
                </c:pt>
                <c:pt idx="75">
                  <c:v>77.77</c:v>
                </c:pt>
                <c:pt idx="76">
                  <c:v>83.27</c:v>
                </c:pt>
                <c:pt idx="77">
                  <c:v>75.13</c:v>
                </c:pt>
                <c:pt idx="78">
                  <c:v>89.54</c:v>
                </c:pt>
                <c:pt idx="79">
                  <c:v>72.35</c:v>
                </c:pt>
                <c:pt idx="80">
                  <c:v>102.2</c:v>
                </c:pt>
                <c:pt idx="81">
                  <c:v>81.26</c:v>
                </c:pt>
                <c:pt idx="82">
                  <c:v>66.43</c:v>
                </c:pt>
                <c:pt idx="83">
                  <c:v>64.29</c:v>
                </c:pt>
                <c:pt idx="84">
                  <c:v>79.82</c:v>
                </c:pt>
                <c:pt idx="85">
                  <c:v>72.77</c:v>
                </c:pt>
                <c:pt idx="86">
                  <c:v>82.14</c:v>
                </c:pt>
                <c:pt idx="87">
                  <c:v>79.73</c:v>
                </c:pt>
                <c:pt idx="88">
                  <c:v>74.27</c:v>
                </c:pt>
                <c:pt idx="89">
                  <c:v>66.53</c:v>
                </c:pt>
                <c:pt idx="90">
                  <c:v>59.85</c:v>
                </c:pt>
                <c:pt idx="91">
                  <c:v>70.53</c:v>
                </c:pt>
                <c:pt idx="92">
                  <c:v>83.56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'Sensor Data'!$B$94:$B$101</c:f>
              <c:strCache>
                <c:ptCount val="8"/>
                <c:pt idx="0">
                  <c:v>M8</c:v>
                </c:pt>
                <c:pt idx="1">
                  <c:v>M9</c:v>
                </c:pt>
                <c:pt idx="2">
                  <c:v>M7</c:v>
                </c:pt>
                <c:pt idx="3">
                  <c:v>M2</c:v>
                </c:pt>
                <c:pt idx="4">
                  <c:v>M8</c:v>
                </c:pt>
                <c:pt idx="5">
                  <c:v>M7</c:v>
                </c:pt>
                <c:pt idx="6">
                  <c:v>M8</c:v>
                </c:pt>
                <c:pt idx="7">
                  <c:v>M3</c:v>
                </c:pt>
              </c:strCache>
            </c:strRef>
          </c:cat>
          <c:val>
            <c:numRef>
              <c:f>'Sensor Data'!$D$94:$D$101</c:f>
              <c:numCache>
                <c:formatCode>General</c:formatCode>
                <c:ptCount val="8"/>
                <c:pt idx="0">
                  <c:v>77.14</c:v>
                </c:pt>
                <c:pt idx="1">
                  <c:v>62.54</c:v>
                </c:pt>
                <c:pt idx="2">
                  <c:v>76.73</c:v>
                </c:pt>
                <c:pt idx="3">
                  <c:v>78.849999999999994</c:v>
                </c:pt>
                <c:pt idx="4">
                  <c:v>66.16</c:v>
                </c:pt>
                <c:pt idx="5">
                  <c:v>76.540000000000006</c:v>
                </c:pt>
                <c:pt idx="6">
                  <c:v>75.58</c:v>
                </c:pt>
                <c:pt idx="7">
                  <c:v>63.57</c:v>
                </c:pt>
              </c:numCache>
            </c:numRef>
          </c:val>
        </c:ser>
        <c:ser>
          <c:idx val="2"/>
          <c:order val="2"/>
          <c:tx>
            <c:strRef>
              <c:f>'Sensor Data'!$E$1:$E$93</c:f>
              <c:strCache>
                <c:ptCount val="93"/>
                <c:pt idx="0">
                  <c:v>Pressure (bar)</c:v>
                </c:pt>
                <c:pt idx="1">
                  <c:v>5.36</c:v>
                </c:pt>
                <c:pt idx="2">
                  <c:v>5.56</c:v>
                </c:pt>
                <c:pt idx="3">
                  <c:v>6.08</c:v>
                </c:pt>
                <c:pt idx="4">
                  <c:v>6.05</c:v>
                </c:pt>
                <c:pt idx="5">
                  <c:v>3.62</c:v>
                </c:pt>
                <c:pt idx="6">
                  <c:v>4.06</c:v>
                </c:pt>
                <c:pt idx="7">
                  <c:v>5.52</c:v>
                </c:pt>
                <c:pt idx="8">
                  <c:v>5.51</c:v>
                </c:pt>
                <c:pt idx="9">
                  <c:v>5.52</c:v>
                </c:pt>
                <c:pt idx="10">
                  <c:v>8.85</c:v>
                </c:pt>
                <c:pt idx="11">
                  <c:v>5.57</c:v>
                </c:pt>
                <c:pt idx="12">
                  <c:v>6.14</c:v>
                </c:pt>
                <c:pt idx="13">
                  <c:v>5.95</c:v>
                </c:pt>
                <c:pt idx="14">
                  <c:v>5.65</c:v>
                </c:pt>
                <c:pt idx="15">
                  <c:v>4.68</c:v>
                </c:pt>
                <c:pt idx="16">
                  <c:v>5.76</c:v>
                </c:pt>
                <c:pt idx="17">
                  <c:v>4.23</c:v>
                </c:pt>
                <c:pt idx="18">
                  <c:v>4.76</c:v>
                </c:pt>
                <c:pt idx="19">
                  <c:v>4.51</c:v>
                </c:pt>
                <c:pt idx="20">
                  <c:v>5.08</c:v>
                </c:pt>
                <c:pt idx="21">
                  <c:v>7.31</c:v>
                </c:pt>
                <c:pt idx="22">
                  <c:v>3.13</c:v>
                </c:pt>
                <c:pt idx="23">
                  <c:v>5.69</c:v>
                </c:pt>
                <c:pt idx="24">
                  <c:v>3.39</c:v>
                </c:pt>
                <c:pt idx="25">
                  <c:v>4.53</c:v>
                </c:pt>
                <c:pt idx="26">
                  <c:v>6.09</c:v>
                </c:pt>
                <c:pt idx="27">
                  <c:v>5.06</c:v>
                </c:pt>
                <c:pt idx="28">
                  <c:v>3.92</c:v>
                </c:pt>
                <c:pt idx="29">
                  <c:v>4.28</c:v>
                </c:pt>
                <c:pt idx="30">
                  <c:v>5.68</c:v>
                </c:pt>
                <c:pt idx="31">
                  <c:v>4.27</c:v>
                </c:pt>
                <c:pt idx="32">
                  <c:v>5.22</c:v>
                </c:pt>
                <c:pt idx="33">
                  <c:v>5.05</c:v>
                </c:pt>
                <c:pt idx="34">
                  <c:v>4.35</c:v>
                </c:pt>
                <c:pt idx="35">
                  <c:v>7.14</c:v>
                </c:pt>
                <c:pt idx="36">
                  <c:v>5.63</c:v>
                </c:pt>
                <c:pt idx="37">
                  <c:v>2.97</c:v>
                </c:pt>
                <c:pt idx="38">
                  <c:v>5.19</c:v>
                </c:pt>
                <c:pt idx="39">
                  <c:v>4.34</c:v>
                </c:pt>
                <c:pt idx="40">
                  <c:v>5.85</c:v>
                </c:pt>
                <c:pt idx="41">
                  <c:v>4.21</c:v>
                </c:pt>
                <c:pt idx="42">
                  <c:v>4.89</c:v>
                </c:pt>
                <c:pt idx="43">
                  <c:v>5.5</c:v>
                </c:pt>
                <c:pt idx="44">
                  <c:v>5.87</c:v>
                </c:pt>
                <c:pt idx="45">
                  <c:v>3.8</c:v>
                </c:pt>
                <c:pt idx="46">
                  <c:v>4.67</c:v>
                </c:pt>
                <c:pt idx="47">
                  <c:v>4.53</c:v>
                </c:pt>
                <c:pt idx="48">
                  <c:v>4.35</c:v>
                </c:pt>
                <c:pt idx="49">
                  <c:v>6.77</c:v>
                </c:pt>
                <c:pt idx="50">
                  <c:v>5.4</c:v>
                </c:pt>
                <c:pt idx="51">
                  <c:v>3.74</c:v>
                </c:pt>
                <c:pt idx="52">
                  <c:v>5.92</c:v>
                </c:pt>
                <c:pt idx="53">
                  <c:v>7.12</c:v>
                </c:pt>
                <c:pt idx="54">
                  <c:v>6.03</c:v>
                </c:pt>
                <c:pt idx="55">
                  <c:v>3.48</c:v>
                </c:pt>
                <c:pt idx="56">
                  <c:v>4.52</c:v>
                </c:pt>
                <c:pt idx="57">
                  <c:v>6.27</c:v>
                </c:pt>
                <c:pt idx="58">
                  <c:v>4.29</c:v>
                </c:pt>
                <c:pt idx="59">
                  <c:v>5.44</c:v>
                </c:pt>
                <c:pt idx="60">
                  <c:v>5.77</c:v>
                </c:pt>
                <c:pt idx="61">
                  <c:v>4.07</c:v>
                </c:pt>
                <c:pt idx="62">
                  <c:v>4.94</c:v>
                </c:pt>
                <c:pt idx="63">
                  <c:v>1.76</c:v>
                </c:pt>
                <c:pt idx="64">
                  <c:v>3.98</c:v>
                </c:pt>
                <c:pt idx="65">
                  <c:v>4.75</c:v>
                </c:pt>
                <c:pt idx="66">
                  <c:v>3.75</c:v>
                </c:pt>
                <c:pt idx="67">
                  <c:v>6.63</c:v>
                </c:pt>
                <c:pt idx="68">
                  <c:v>3.57</c:v>
                </c:pt>
                <c:pt idx="69">
                  <c:v>4.56</c:v>
                </c:pt>
                <c:pt idx="70">
                  <c:v>5.13</c:v>
                </c:pt>
                <c:pt idx="71">
                  <c:v>6.44</c:v>
                </c:pt>
                <c:pt idx="72">
                  <c:v>3.56</c:v>
                </c:pt>
                <c:pt idx="73">
                  <c:v>6.16</c:v>
                </c:pt>
                <c:pt idx="74">
                  <c:v>5.01</c:v>
                </c:pt>
                <c:pt idx="75">
                  <c:v>4.02</c:v>
                </c:pt>
                <c:pt idx="76">
                  <c:v>5.46</c:v>
                </c:pt>
                <c:pt idx="77">
                  <c:v>5.2</c:v>
                </c:pt>
                <c:pt idx="78">
                  <c:v>4.4</c:v>
                </c:pt>
                <c:pt idx="79">
                  <c:v>5.07</c:v>
                </c:pt>
                <c:pt idx="80">
                  <c:v>4.61</c:v>
                </c:pt>
                <c:pt idx="81">
                  <c:v>5.11</c:v>
                </c:pt>
                <c:pt idx="82">
                  <c:v>5.66</c:v>
                </c:pt>
                <c:pt idx="83">
                  <c:v>6.59</c:v>
                </c:pt>
                <c:pt idx="84">
                  <c:v>3.76</c:v>
                </c:pt>
                <c:pt idx="85">
                  <c:v>7.13</c:v>
                </c:pt>
                <c:pt idx="86">
                  <c:v>3.05</c:v>
                </c:pt>
                <c:pt idx="87">
                  <c:v>4.85</c:v>
                </c:pt>
                <c:pt idx="88">
                  <c:v>5.59</c:v>
                </c:pt>
                <c:pt idx="89">
                  <c:v>5.28</c:v>
                </c:pt>
                <c:pt idx="90">
                  <c:v>4.38</c:v>
                </c:pt>
                <c:pt idx="91">
                  <c:v>4.79</c:v>
                </c:pt>
                <c:pt idx="92">
                  <c:v>4.51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'Sensor Data'!$B$94:$B$101</c:f>
              <c:strCache>
                <c:ptCount val="8"/>
                <c:pt idx="0">
                  <c:v>M8</c:v>
                </c:pt>
                <c:pt idx="1">
                  <c:v>M9</c:v>
                </c:pt>
                <c:pt idx="2">
                  <c:v>M7</c:v>
                </c:pt>
                <c:pt idx="3">
                  <c:v>M2</c:v>
                </c:pt>
                <c:pt idx="4">
                  <c:v>M8</c:v>
                </c:pt>
                <c:pt idx="5">
                  <c:v>M7</c:v>
                </c:pt>
                <c:pt idx="6">
                  <c:v>M8</c:v>
                </c:pt>
                <c:pt idx="7">
                  <c:v>M3</c:v>
                </c:pt>
              </c:strCache>
            </c:strRef>
          </c:cat>
          <c:val>
            <c:numRef>
              <c:f>'Sensor Data'!$E$94:$E$101</c:f>
              <c:numCache>
                <c:formatCode>General</c:formatCode>
                <c:ptCount val="8"/>
                <c:pt idx="0">
                  <c:v>4.41</c:v>
                </c:pt>
                <c:pt idx="1">
                  <c:v>5.85</c:v>
                </c:pt>
                <c:pt idx="2">
                  <c:v>5.36</c:v>
                </c:pt>
                <c:pt idx="3">
                  <c:v>4.3099999999999996</c:v>
                </c:pt>
                <c:pt idx="4">
                  <c:v>5.9</c:v>
                </c:pt>
                <c:pt idx="5">
                  <c:v>5.31</c:v>
                </c:pt>
                <c:pt idx="6">
                  <c:v>5.81</c:v>
                </c:pt>
                <c:pt idx="7">
                  <c:v>5.63</c:v>
                </c:pt>
              </c:numCache>
            </c:numRef>
          </c:val>
        </c:ser>
        <c:ser>
          <c:idx val="3"/>
          <c:order val="3"/>
          <c:tx>
            <c:strRef>
              <c:f>'Sensor Data'!$F$1:$F$93</c:f>
              <c:strCache>
                <c:ptCount val="93"/>
                <c:pt idx="0">
                  <c:v>Failure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'Sensor Data'!$B$94:$B$101</c:f>
              <c:strCache>
                <c:ptCount val="8"/>
                <c:pt idx="0">
                  <c:v>M8</c:v>
                </c:pt>
                <c:pt idx="1">
                  <c:v>M9</c:v>
                </c:pt>
                <c:pt idx="2">
                  <c:v>M7</c:v>
                </c:pt>
                <c:pt idx="3">
                  <c:v>M2</c:v>
                </c:pt>
                <c:pt idx="4">
                  <c:v>M8</c:v>
                </c:pt>
                <c:pt idx="5">
                  <c:v>M7</c:v>
                </c:pt>
                <c:pt idx="6">
                  <c:v>M8</c:v>
                </c:pt>
                <c:pt idx="7">
                  <c:v>M3</c:v>
                </c:pt>
              </c:strCache>
            </c:strRef>
          </c:cat>
          <c:val>
            <c:numRef>
              <c:f>'Sensor Data'!$F$94:$F$101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'Sensor Data'!$G$1:$G$93</c:f>
              <c:strCache>
                <c:ptCount val="93"/>
                <c:pt idx="0">
                  <c:v>Predicted_Failure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'Sensor Data'!$B$94:$B$101</c:f>
              <c:strCache>
                <c:ptCount val="8"/>
                <c:pt idx="0">
                  <c:v>M8</c:v>
                </c:pt>
                <c:pt idx="1">
                  <c:v>M9</c:v>
                </c:pt>
                <c:pt idx="2">
                  <c:v>M7</c:v>
                </c:pt>
                <c:pt idx="3">
                  <c:v>M2</c:v>
                </c:pt>
                <c:pt idx="4">
                  <c:v>M8</c:v>
                </c:pt>
                <c:pt idx="5">
                  <c:v>M7</c:v>
                </c:pt>
                <c:pt idx="6">
                  <c:v>M8</c:v>
                </c:pt>
                <c:pt idx="7">
                  <c:v>M3</c:v>
                </c:pt>
              </c:strCache>
            </c:strRef>
          </c:cat>
          <c:val>
            <c:numRef>
              <c:f>'Sensor Data'!$G$94:$G$101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736720"/>
        <c:axId val="1566741616"/>
      </c:barChart>
      <c:catAx>
        <c:axId val="15667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41616"/>
        <c:crosses val="autoZero"/>
        <c:auto val="1"/>
        <c:lblAlgn val="ctr"/>
        <c:lblOffset val="100"/>
        <c:noMultiLvlLbl val="0"/>
      </c:catAx>
      <c:valAx>
        <c:axId val="15667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Summary'!$C$2:$C$6</c:f>
              <c:numCache>
                <c:formatCode>General</c:formatCode>
                <c:ptCount val="5"/>
                <c:pt idx="0">
                  <c:v>14.480899999999995</c:v>
                </c:pt>
                <c:pt idx="1">
                  <c:v>75.22320000000002</c:v>
                </c:pt>
                <c:pt idx="2">
                  <c:v>5.0646999999999993</c:v>
                </c:pt>
                <c:pt idx="3">
                  <c:v>7.0000000000000007E-2</c:v>
                </c:pt>
                <c:pt idx="4">
                  <c:v>7.0000000000000007E-2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Summary'!$D$2:$D$6</c:f>
              <c:numCache>
                <c:formatCode>General</c:formatCode>
                <c:ptCount val="5"/>
                <c:pt idx="0">
                  <c:v>4.5410578340872769</c:v>
                </c:pt>
                <c:pt idx="1">
                  <c:v>9.5367199833274778</c:v>
                </c:pt>
                <c:pt idx="2">
                  <c:v>1.0839680704604668</c:v>
                </c:pt>
                <c:pt idx="3">
                  <c:v>0.25643239997624301</c:v>
                </c:pt>
                <c:pt idx="4">
                  <c:v>0.25643239997624279</c:v>
                </c:pt>
              </c:numCache>
            </c:numRef>
          </c:val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Summary'!$E$2:$E$6</c:f>
              <c:numCache>
                <c:formatCode>General</c:formatCode>
                <c:ptCount val="5"/>
                <c:pt idx="0">
                  <c:v>1.9</c:v>
                </c:pt>
                <c:pt idx="1">
                  <c:v>55.81</c:v>
                </c:pt>
                <c:pt idx="2">
                  <c:v>1.76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503648"/>
        <c:axId val="1566508544"/>
      </c:barChart>
      <c:lineChart>
        <c:grouping val="standard"/>
        <c:varyColors val="0"/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Summary'!$F$2:$F$6</c:f>
              <c:numCache>
                <c:formatCode>General</c:formatCode>
                <c:ptCount val="5"/>
                <c:pt idx="0">
                  <c:v>11.9975</c:v>
                </c:pt>
                <c:pt idx="1">
                  <c:v>66.945000000000007</c:v>
                </c:pt>
                <c:pt idx="2">
                  <c:v>4.3475000000000001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Summary'!$G$2:$G$6</c:f>
              <c:numCache>
                <c:formatCode>General</c:formatCode>
                <c:ptCount val="5"/>
                <c:pt idx="0">
                  <c:v>14.365</c:v>
                </c:pt>
                <c:pt idx="1">
                  <c:v>75.844999999999999</c:v>
                </c:pt>
                <c:pt idx="2">
                  <c:v>5.0950000000000006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Summary'!$H$2:$H$6</c:f>
              <c:numCache>
                <c:formatCode>General</c:formatCode>
                <c:ptCount val="5"/>
                <c:pt idx="0">
                  <c:v>17.03</c:v>
                </c:pt>
                <c:pt idx="1">
                  <c:v>80.382499999999993</c:v>
                </c:pt>
                <c:pt idx="2">
                  <c:v>5.7074999999999996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'EDA Summary'!$A$2:$A$6</c:f>
              <c:strCache>
                <c:ptCount val="5"/>
                <c:pt idx="0">
                  <c:v>Vibration (mm/s)</c:v>
                </c:pt>
                <c:pt idx="1">
                  <c:v>Temperature (°C)</c:v>
                </c:pt>
                <c:pt idx="2">
                  <c:v>Pressure (bar)</c:v>
                </c:pt>
                <c:pt idx="3">
                  <c:v>Failure</c:v>
                </c:pt>
                <c:pt idx="4">
                  <c:v>Predicted_Failure</c:v>
                </c:pt>
              </c:strCache>
            </c:strRef>
          </c:cat>
          <c:val>
            <c:numRef>
              <c:f>'EDA Summary'!$I$2:$I$6</c:f>
              <c:numCache>
                <c:formatCode>General</c:formatCode>
                <c:ptCount val="5"/>
                <c:pt idx="0">
                  <c:v>24.26</c:v>
                </c:pt>
                <c:pt idx="1">
                  <c:v>102.2</c:v>
                </c:pt>
                <c:pt idx="2">
                  <c:v>8.85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03648"/>
        <c:axId val="1566508544"/>
      </c:lineChart>
      <c:catAx>
        <c:axId val="15665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08544"/>
        <c:auto val="1"/>
        <c:lblAlgn val="ctr"/>
        <c:lblOffset val="100"/>
        <c:noMultiLvlLbl val="0"/>
      </c:catAx>
      <c:valAx>
        <c:axId val="1566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0364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265760</xdr:colOff>
      <xdr:row>106</xdr:row>
      <xdr:rowOff>70556</xdr:rowOff>
    </xdr:from>
    <xdr:to>
      <xdr:col>14</xdr:col>
      <xdr:colOff>187506</xdr:colOff>
      <xdr:row>106</xdr:row>
      <xdr:rowOff>116275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11615</xdr:colOff>
      <xdr:row>2</xdr:row>
      <xdr:rowOff>0</xdr:rowOff>
    </xdr:from>
    <xdr:to>
      <xdr:col>15</xdr:col>
      <xdr:colOff>0</xdr:colOff>
      <xdr:row>25</xdr:row>
      <xdr:rowOff>46463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21167</xdr:colOff>
      <xdr:row>1</xdr:row>
      <xdr:rowOff>158750</xdr:rowOff>
    </xdr:from>
    <xdr:to>
      <xdr:col>17</xdr:col>
      <xdr:colOff>285750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01" totalsRowShown="0" headerRowDxfId="28" dataDxfId="29" headerRowBorderDxfId="36" tableBorderDxfId="37">
  <tableColumns count="7">
    <tableColumn id="1" name="Timestamp" dataDxfId="35"/>
    <tableColumn id="2" name="Machine_ID" dataDxfId="34"/>
    <tableColumn id="3" name="Vibration (mm/s)" dataDxfId="33"/>
    <tableColumn id="4" name="Temperature (°C)" dataDxfId="32"/>
    <tableColumn id="5" name="Pressure (bar)" dataDxfId="31"/>
    <tableColumn id="6" name="Failure" dataDxfId="30"/>
    <tableColumn id="7" name="Predicted_Failure" dataDxfId="10">
      <calculatedColumnFormula>IF(AND((C2&gt;=19),(D2&gt;81)),"1",0)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6" totalsRowShown="0" headerRowDxfId="18" dataDxfId="19">
  <tableColumns count="9">
    <tableColumn id="1" name="Column1" dataDxfId="27"/>
    <tableColumn id="2" name="count" dataDxfId="11">
      <calculatedColumnFormula>COUNT(2:101)</calculatedColumnFormula>
    </tableColumn>
    <tableColumn id="3" name="mean" dataDxfId="26"/>
    <tableColumn id="4" name="std" dataDxfId="25"/>
    <tableColumn id="5" name="min" dataDxfId="24"/>
    <tableColumn id="6" name="25%" dataDxfId="23"/>
    <tableColumn id="7" name="50%" dataDxfId="22"/>
    <tableColumn id="8" name="75%" dataDxfId="21"/>
    <tableColumn id="9" name="max" dataDxfId="2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8" totalsRowShown="0" headerRowDxfId="12" dataDxfId="13" headerRowBorderDxfId="16" tableBorderDxfId="17">
  <tableColumns count="2">
    <tableColumn id="1" name="Metric" dataDxfId="15"/>
    <tableColumn id="2" name="Value" dataDxfId="1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K101"/>
  <sheetViews>
    <sheetView tabSelected="1" zoomScale="82" zoomScaleNormal="99" workbookViewId="0">
      <selection activeCell="Q11" sqref="Q11"/>
    </sheetView>
  </sheetViews>
  <sheetFormatPr defaultRowHeight="15" x14ac:dyDescent="0.25"/>
  <cols>
    <col min="1" max="1" width="18.42578125" bestFit="1" customWidth="1"/>
    <col min="2" max="2" width="13.85546875" customWidth="1"/>
    <col min="3" max="4" width="18.5703125" customWidth="1"/>
    <col min="5" max="5" width="15.7109375" customWidth="1"/>
    <col min="6" max="6" width="9.42578125" customWidth="1"/>
    <col min="7" max="7" width="19" customWidth="1"/>
    <col min="9" max="9" width="13.85546875" customWidth="1"/>
    <col min="10" max="10" width="19" customWidth="1"/>
  </cols>
  <sheetData>
    <row r="1" spans="1:248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I1" s="7"/>
      <c r="J1" s="7"/>
    </row>
    <row r="2" spans="1:2481" x14ac:dyDescent="0.25">
      <c r="A2" s="2">
        <v>45658</v>
      </c>
      <c r="B2" s="3" t="s">
        <v>7</v>
      </c>
      <c r="C2" s="3">
        <v>17.48</v>
      </c>
      <c r="D2" s="3">
        <v>60.85</v>
      </c>
      <c r="E2" s="3">
        <v>5.36</v>
      </c>
      <c r="F2" s="3">
        <v>0</v>
      </c>
      <c r="G2" s="3">
        <f>IF(AND((C2&gt;=19),(D2&gt;81)),"1",0)</f>
        <v>0</v>
      </c>
      <c r="I2" s="3"/>
      <c r="J2" s="3"/>
    </row>
    <row r="3" spans="1:2481" x14ac:dyDescent="0.25">
      <c r="A3" s="2">
        <v>45658.041666666657</v>
      </c>
      <c r="B3" s="3" t="s">
        <v>8</v>
      </c>
      <c r="C3" s="3">
        <v>14.31</v>
      </c>
      <c r="D3" s="3">
        <v>70.790000000000006</v>
      </c>
      <c r="E3" s="3">
        <v>5.56</v>
      </c>
      <c r="F3" s="3">
        <v>0</v>
      </c>
      <c r="G3" s="3">
        <f t="shared" ref="G2:G33" si="0">IF(AND((C3&gt;=19),(D3&gt;81)),"1",0)</f>
        <v>0</v>
      </c>
      <c r="I3" s="3"/>
      <c r="J3" s="3"/>
    </row>
    <row r="4" spans="1:2481" x14ac:dyDescent="0.25">
      <c r="A4" s="2">
        <v>45658.083333333343</v>
      </c>
      <c r="B4" s="3" t="s">
        <v>9</v>
      </c>
      <c r="C4" s="3">
        <v>18.239999999999998</v>
      </c>
      <c r="D4" s="3">
        <v>71.569999999999993</v>
      </c>
      <c r="E4" s="3">
        <v>6.08</v>
      </c>
      <c r="F4" s="3">
        <v>0</v>
      </c>
      <c r="G4" s="3">
        <f t="shared" si="0"/>
        <v>0</v>
      </c>
      <c r="I4" s="3"/>
      <c r="J4" s="3"/>
    </row>
    <row r="5" spans="1:2481" x14ac:dyDescent="0.25">
      <c r="A5" s="2">
        <v>45658.125</v>
      </c>
      <c r="B5" s="3" t="s">
        <v>10</v>
      </c>
      <c r="C5" s="3">
        <v>22.62</v>
      </c>
      <c r="D5" s="3">
        <v>66.98</v>
      </c>
      <c r="E5" s="3">
        <v>6.05</v>
      </c>
      <c r="F5" s="3">
        <v>0</v>
      </c>
      <c r="G5" s="3">
        <f t="shared" si="0"/>
        <v>0</v>
      </c>
      <c r="I5" s="3"/>
      <c r="J5" s="3"/>
    </row>
    <row r="6" spans="1:2481" x14ac:dyDescent="0.25">
      <c r="A6" s="2">
        <v>45658.166666666657</v>
      </c>
      <c r="B6" s="3" t="s">
        <v>8</v>
      </c>
      <c r="C6" s="3">
        <v>13.83</v>
      </c>
      <c r="D6" s="3">
        <v>73.39</v>
      </c>
      <c r="E6" s="3">
        <v>3.62</v>
      </c>
      <c r="F6" s="3">
        <v>0</v>
      </c>
      <c r="G6" s="3">
        <f t="shared" si="0"/>
        <v>0</v>
      </c>
      <c r="I6" s="3"/>
      <c r="J6" s="3"/>
    </row>
    <row r="7" spans="1:2481" x14ac:dyDescent="0.25">
      <c r="A7" s="2">
        <v>45658.208333333343</v>
      </c>
      <c r="B7" s="3" t="s">
        <v>11</v>
      </c>
      <c r="C7" s="3">
        <v>13.83</v>
      </c>
      <c r="D7" s="3">
        <v>79.040000000000006</v>
      </c>
      <c r="E7" s="3">
        <v>4.0599999999999996</v>
      </c>
      <c r="F7" s="3">
        <v>0</v>
      </c>
      <c r="G7" s="3">
        <f t="shared" si="0"/>
        <v>0</v>
      </c>
      <c r="H7" s="5"/>
      <c r="I7" s="3"/>
      <c r="J7" s="3"/>
    </row>
    <row r="8" spans="1:2481" s="11" customFormat="1" x14ac:dyDescent="0.25">
      <c r="A8" s="9">
        <v>45658.25</v>
      </c>
      <c r="B8" s="10" t="s">
        <v>12</v>
      </c>
      <c r="C8" s="10">
        <v>22.9</v>
      </c>
      <c r="D8" s="10">
        <v>93.86</v>
      </c>
      <c r="E8" s="10">
        <v>5.52</v>
      </c>
      <c r="F8" s="10">
        <v>1</v>
      </c>
      <c r="G8" s="3" t="str">
        <f t="shared" si="0"/>
        <v>1</v>
      </c>
      <c r="H8" s="8"/>
      <c r="I8" s="10"/>
      <c r="J8" s="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</row>
    <row r="9" spans="1:2481" x14ac:dyDescent="0.25">
      <c r="A9" s="2">
        <v>45658.291666666657</v>
      </c>
      <c r="B9" s="3" t="s">
        <v>13</v>
      </c>
      <c r="C9" s="3">
        <v>18.84</v>
      </c>
      <c r="D9" s="3">
        <v>76.75</v>
      </c>
      <c r="E9" s="3">
        <v>5.51</v>
      </c>
      <c r="F9" s="3">
        <v>0</v>
      </c>
      <c r="G9" s="3">
        <f t="shared" si="0"/>
        <v>0</v>
      </c>
      <c r="I9" s="3"/>
      <c r="J9" s="3"/>
    </row>
    <row r="10" spans="1:2481" x14ac:dyDescent="0.25">
      <c r="A10" s="2">
        <v>45658.333333333343</v>
      </c>
      <c r="B10" s="3" t="s">
        <v>10</v>
      </c>
      <c r="C10" s="3">
        <v>12.65</v>
      </c>
      <c r="D10" s="3">
        <v>77.58</v>
      </c>
      <c r="E10" s="3">
        <v>5.52</v>
      </c>
      <c r="F10" s="3">
        <v>0</v>
      </c>
      <c r="G10" s="3">
        <f t="shared" si="0"/>
        <v>0</v>
      </c>
      <c r="I10" s="3"/>
      <c r="J10" s="3"/>
    </row>
    <row r="11" spans="1:2481" x14ac:dyDescent="0.25">
      <c r="A11" s="2">
        <v>45658.375</v>
      </c>
      <c r="B11" s="3" t="s">
        <v>14</v>
      </c>
      <c r="C11" s="3">
        <v>17.71</v>
      </c>
      <c r="D11" s="3">
        <v>74.260000000000005</v>
      </c>
      <c r="E11" s="3">
        <v>8.85</v>
      </c>
      <c r="F11" s="3">
        <v>0</v>
      </c>
      <c r="G11" s="3">
        <f t="shared" si="0"/>
        <v>0</v>
      </c>
      <c r="I11" s="3"/>
      <c r="J11" s="3"/>
    </row>
    <row r="12" spans="1:2481" x14ac:dyDescent="0.25">
      <c r="A12" s="2">
        <v>45658.416666666657</v>
      </c>
      <c r="B12" s="3" t="s">
        <v>9</v>
      </c>
      <c r="C12" s="3">
        <v>12.68</v>
      </c>
      <c r="D12" s="3">
        <v>55.81</v>
      </c>
      <c r="E12" s="3">
        <v>5.57</v>
      </c>
      <c r="F12" s="3">
        <v>0</v>
      </c>
      <c r="G12" s="3">
        <f t="shared" si="0"/>
        <v>0</v>
      </c>
      <c r="I12" s="3"/>
      <c r="J12" s="3"/>
    </row>
    <row r="13" spans="1:2481" x14ac:dyDescent="0.25">
      <c r="A13" s="2">
        <v>45658.458333333343</v>
      </c>
      <c r="B13" s="3" t="s">
        <v>15</v>
      </c>
      <c r="C13" s="3">
        <v>12.67</v>
      </c>
      <c r="D13" s="3">
        <v>74.73</v>
      </c>
      <c r="E13" s="3">
        <v>6.14</v>
      </c>
      <c r="F13" s="3">
        <v>0</v>
      </c>
      <c r="G13" s="3">
        <f t="shared" si="0"/>
        <v>0</v>
      </c>
      <c r="I13" s="3"/>
      <c r="J13" s="3"/>
    </row>
    <row r="14" spans="1:2481" x14ac:dyDescent="0.25">
      <c r="A14" s="2">
        <v>45658.5</v>
      </c>
      <c r="B14" s="3" t="s">
        <v>10</v>
      </c>
      <c r="C14" s="3">
        <v>16.21</v>
      </c>
      <c r="D14" s="3">
        <v>75.599999999999994</v>
      </c>
      <c r="E14" s="3">
        <v>5.95</v>
      </c>
      <c r="F14" s="3">
        <v>0</v>
      </c>
      <c r="G14" s="3">
        <f t="shared" si="0"/>
        <v>0</v>
      </c>
      <c r="I14" s="3"/>
      <c r="J14" s="3"/>
    </row>
    <row r="15" spans="1:2481" x14ac:dyDescent="0.25">
      <c r="A15" s="2">
        <v>45658.541666666657</v>
      </c>
      <c r="B15" s="3" t="s">
        <v>7</v>
      </c>
      <c r="C15" s="3">
        <v>5.43</v>
      </c>
      <c r="D15" s="3">
        <v>99.63</v>
      </c>
      <c r="E15" s="3">
        <v>5.65</v>
      </c>
      <c r="F15" s="3">
        <v>0</v>
      </c>
      <c r="G15" s="3">
        <f t="shared" si="0"/>
        <v>0</v>
      </c>
      <c r="I15" s="3"/>
      <c r="J15" s="3"/>
    </row>
    <row r="16" spans="1:2481" x14ac:dyDescent="0.25">
      <c r="A16" s="2">
        <v>45658.583333333343</v>
      </c>
      <c r="B16" s="3" t="s">
        <v>12</v>
      </c>
      <c r="C16" s="3">
        <v>6.38</v>
      </c>
      <c r="D16" s="3">
        <v>73.08</v>
      </c>
      <c r="E16" s="3">
        <v>4.68</v>
      </c>
      <c r="F16" s="3">
        <v>0</v>
      </c>
      <c r="G16" s="3">
        <f t="shared" si="0"/>
        <v>0</v>
      </c>
      <c r="I16" s="3"/>
      <c r="J16" s="3"/>
    </row>
    <row r="17" spans="1:10" x14ac:dyDescent="0.25">
      <c r="A17" s="2">
        <v>45658.625</v>
      </c>
      <c r="B17" s="3" t="s">
        <v>11</v>
      </c>
      <c r="C17" s="3">
        <v>12.19</v>
      </c>
      <c r="D17" s="3">
        <v>78.02</v>
      </c>
      <c r="E17" s="3">
        <v>5.76</v>
      </c>
      <c r="F17" s="3">
        <v>0</v>
      </c>
      <c r="G17" s="3">
        <f t="shared" si="0"/>
        <v>0</v>
      </c>
      <c r="I17" s="3"/>
      <c r="J17" s="3"/>
    </row>
    <row r="18" spans="1:10" x14ac:dyDescent="0.25">
      <c r="A18" s="2">
        <v>45658.666666666657</v>
      </c>
      <c r="B18" s="3" t="s">
        <v>15</v>
      </c>
      <c r="C18" s="3">
        <v>9.94</v>
      </c>
      <c r="D18" s="3">
        <v>74.650000000000006</v>
      </c>
      <c r="E18" s="3">
        <v>4.2300000000000004</v>
      </c>
      <c r="F18" s="3">
        <v>0</v>
      </c>
      <c r="G18" s="3">
        <f t="shared" si="0"/>
        <v>0</v>
      </c>
      <c r="I18" s="3"/>
      <c r="J18" s="3"/>
    </row>
    <row r="19" spans="1:10" x14ac:dyDescent="0.25">
      <c r="A19" s="2">
        <v>45658.708333333343</v>
      </c>
      <c r="B19" s="3" t="s">
        <v>15</v>
      </c>
      <c r="C19" s="3">
        <v>16.57</v>
      </c>
      <c r="D19" s="3">
        <v>63.31</v>
      </c>
      <c r="E19" s="3">
        <v>4.76</v>
      </c>
      <c r="F19" s="3">
        <v>0</v>
      </c>
      <c r="G19" s="3">
        <f t="shared" si="0"/>
        <v>0</v>
      </c>
      <c r="I19" s="3"/>
      <c r="J19" s="3"/>
    </row>
    <row r="20" spans="1:10" x14ac:dyDescent="0.25">
      <c r="A20" s="2">
        <v>45658.75</v>
      </c>
      <c r="B20" s="3" t="s">
        <v>9</v>
      </c>
      <c r="C20" s="3">
        <v>10.46</v>
      </c>
      <c r="D20" s="3">
        <v>86.43</v>
      </c>
      <c r="E20" s="3">
        <v>4.51</v>
      </c>
      <c r="F20" s="3">
        <v>0</v>
      </c>
      <c r="G20" s="3">
        <f t="shared" si="0"/>
        <v>0</v>
      </c>
      <c r="I20" s="3"/>
      <c r="J20" s="3"/>
    </row>
    <row r="21" spans="1:10" x14ac:dyDescent="0.25">
      <c r="A21" s="2">
        <v>45658.791666666657</v>
      </c>
      <c r="B21" s="3" t="s">
        <v>8</v>
      </c>
      <c r="C21" s="3">
        <v>7.94</v>
      </c>
      <c r="D21" s="3">
        <v>82.52</v>
      </c>
      <c r="E21" s="3">
        <v>5.08</v>
      </c>
      <c r="F21" s="3">
        <v>0</v>
      </c>
      <c r="G21" s="3">
        <f t="shared" si="0"/>
        <v>0</v>
      </c>
      <c r="I21" s="3"/>
      <c r="J21" s="3"/>
    </row>
    <row r="22" spans="1:10" x14ac:dyDescent="0.25">
      <c r="A22" s="9">
        <v>45658.833333333343</v>
      </c>
      <c r="B22" s="10" t="s">
        <v>7</v>
      </c>
      <c r="C22" s="10">
        <v>22.33</v>
      </c>
      <c r="D22" s="10">
        <v>82.91</v>
      </c>
      <c r="E22" s="10">
        <v>7.31</v>
      </c>
      <c r="F22" s="10">
        <v>1</v>
      </c>
      <c r="G22" s="3" t="str">
        <f t="shared" si="0"/>
        <v>1</v>
      </c>
      <c r="I22" s="10"/>
      <c r="J22" s="3"/>
    </row>
    <row r="23" spans="1:10" x14ac:dyDescent="0.25">
      <c r="A23" s="2">
        <v>45658.875</v>
      </c>
      <c r="B23" s="3" t="s">
        <v>8</v>
      </c>
      <c r="C23" s="3">
        <v>13.87</v>
      </c>
      <c r="D23" s="3">
        <v>65.91</v>
      </c>
      <c r="E23" s="3">
        <v>3.13</v>
      </c>
      <c r="F23" s="3">
        <v>0</v>
      </c>
      <c r="G23" s="3">
        <f t="shared" si="0"/>
        <v>0</v>
      </c>
      <c r="I23" s="3"/>
      <c r="J23" s="3"/>
    </row>
    <row r="24" spans="1:10" x14ac:dyDescent="0.25">
      <c r="A24" s="2">
        <v>45658.916666666657</v>
      </c>
      <c r="B24" s="3" t="s">
        <v>11</v>
      </c>
      <c r="C24" s="3">
        <v>15.34</v>
      </c>
      <c r="D24" s="3">
        <v>89.03</v>
      </c>
      <c r="E24" s="3">
        <v>5.69</v>
      </c>
      <c r="F24" s="3">
        <v>0</v>
      </c>
      <c r="G24" s="3">
        <f t="shared" si="0"/>
        <v>0</v>
      </c>
      <c r="I24" s="3"/>
      <c r="J24" s="3"/>
    </row>
    <row r="25" spans="1:10" x14ac:dyDescent="0.25">
      <c r="A25" s="2">
        <v>45658.958333333343</v>
      </c>
      <c r="B25" s="3" t="s">
        <v>15</v>
      </c>
      <c r="C25" s="3">
        <v>7.88</v>
      </c>
      <c r="D25" s="3">
        <v>60.98</v>
      </c>
      <c r="E25" s="3">
        <v>3.39</v>
      </c>
      <c r="F25" s="3">
        <v>0</v>
      </c>
      <c r="G25" s="3">
        <f t="shared" si="0"/>
        <v>0</v>
      </c>
      <c r="I25" s="3"/>
      <c r="J25" s="3"/>
    </row>
    <row r="26" spans="1:10" x14ac:dyDescent="0.25">
      <c r="A26" s="2">
        <v>45659</v>
      </c>
      <c r="B26" s="3" t="s">
        <v>7</v>
      </c>
      <c r="C26" s="3">
        <v>12.28</v>
      </c>
      <c r="D26" s="3">
        <v>80.87</v>
      </c>
      <c r="E26" s="3">
        <v>4.53</v>
      </c>
      <c r="F26" s="3">
        <v>0</v>
      </c>
      <c r="G26" s="3">
        <f t="shared" si="0"/>
        <v>0</v>
      </c>
      <c r="I26" s="3"/>
      <c r="J26" s="3"/>
    </row>
    <row r="27" spans="1:10" x14ac:dyDescent="0.25">
      <c r="A27" s="2">
        <v>45659.041666666657</v>
      </c>
      <c r="B27" s="3" t="s">
        <v>7</v>
      </c>
      <c r="C27" s="3">
        <v>15.55</v>
      </c>
      <c r="D27" s="3">
        <v>96.9</v>
      </c>
      <c r="E27" s="3">
        <v>6.09</v>
      </c>
      <c r="F27" s="3">
        <v>0</v>
      </c>
      <c r="G27" s="3">
        <f t="shared" si="0"/>
        <v>0</v>
      </c>
      <c r="I27" s="3"/>
      <c r="J27" s="3"/>
    </row>
    <row r="28" spans="1:10" x14ac:dyDescent="0.25">
      <c r="A28" s="2">
        <v>45659.083333333343</v>
      </c>
      <c r="B28" s="3" t="s">
        <v>16</v>
      </c>
      <c r="C28" s="3">
        <v>9.25</v>
      </c>
      <c r="D28" s="3">
        <v>65.09</v>
      </c>
      <c r="E28" s="3">
        <v>5.0599999999999996</v>
      </c>
      <c r="F28" s="3">
        <v>0</v>
      </c>
      <c r="G28" s="3">
        <f t="shared" si="0"/>
        <v>0</v>
      </c>
      <c r="I28" s="3"/>
      <c r="J28" s="3"/>
    </row>
    <row r="29" spans="1:10" x14ac:dyDescent="0.25">
      <c r="A29" s="2">
        <v>45659.125</v>
      </c>
      <c r="B29" s="3" t="s">
        <v>12</v>
      </c>
      <c r="C29" s="3">
        <v>16.88</v>
      </c>
      <c r="D29" s="3">
        <v>69.34</v>
      </c>
      <c r="E29" s="3">
        <v>3.92</v>
      </c>
      <c r="F29" s="3">
        <v>0</v>
      </c>
      <c r="G29" s="3">
        <f t="shared" si="0"/>
        <v>0</v>
      </c>
      <c r="I29" s="3"/>
      <c r="J29" s="3"/>
    </row>
    <row r="30" spans="1:10" x14ac:dyDescent="0.25">
      <c r="A30" s="2">
        <v>45659.166666666657</v>
      </c>
      <c r="B30" s="3" t="s">
        <v>15</v>
      </c>
      <c r="C30" s="3">
        <v>12</v>
      </c>
      <c r="D30" s="3">
        <v>76</v>
      </c>
      <c r="E30" s="3">
        <v>4.28</v>
      </c>
      <c r="F30" s="3">
        <v>0</v>
      </c>
      <c r="G30" s="3">
        <f t="shared" si="0"/>
        <v>0</v>
      </c>
      <c r="I30" s="3"/>
      <c r="J30" s="3"/>
    </row>
    <row r="31" spans="1:10" x14ac:dyDescent="0.25">
      <c r="A31" s="2">
        <v>45659.208333333343</v>
      </c>
      <c r="B31" s="3" t="s">
        <v>15</v>
      </c>
      <c r="C31" s="3">
        <v>13.54</v>
      </c>
      <c r="D31" s="3">
        <v>69.97</v>
      </c>
      <c r="E31" s="3">
        <v>5.68</v>
      </c>
      <c r="F31" s="3">
        <v>0</v>
      </c>
      <c r="G31" s="3">
        <f t="shared" si="0"/>
        <v>0</v>
      </c>
      <c r="I31" s="3"/>
      <c r="J31" s="3"/>
    </row>
    <row r="32" spans="1:10" x14ac:dyDescent="0.25">
      <c r="A32" s="2">
        <v>45659.25</v>
      </c>
      <c r="B32" s="3" t="s">
        <v>7</v>
      </c>
      <c r="C32" s="3">
        <v>11.99</v>
      </c>
      <c r="D32" s="3">
        <v>59.49</v>
      </c>
      <c r="E32" s="3">
        <v>4.2699999999999996</v>
      </c>
      <c r="F32" s="3">
        <v>0</v>
      </c>
      <c r="G32" s="3">
        <f t="shared" si="0"/>
        <v>0</v>
      </c>
      <c r="I32" s="3"/>
      <c r="J32" s="3"/>
    </row>
    <row r="33" spans="1:10" x14ac:dyDescent="0.25">
      <c r="A33" s="2">
        <v>45659.291666666657</v>
      </c>
      <c r="B33" s="3" t="s">
        <v>8</v>
      </c>
      <c r="C33" s="3">
        <v>24.26</v>
      </c>
      <c r="D33" s="3">
        <v>75.69</v>
      </c>
      <c r="E33" s="3">
        <v>5.22</v>
      </c>
      <c r="F33" s="3">
        <v>0</v>
      </c>
      <c r="G33" s="3">
        <f t="shared" si="0"/>
        <v>0</v>
      </c>
      <c r="I33" s="3"/>
      <c r="J33" s="3"/>
    </row>
    <row r="34" spans="1:10" x14ac:dyDescent="0.25">
      <c r="A34" s="2">
        <v>45659.333333333343</v>
      </c>
      <c r="B34" s="3" t="s">
        <v>15</v>
      </c>
      <c r="C34" s="3">
        <v>14.93</v>
      </c>
      <c r="D34" s="3">
        <v>64.38</v>
      </c>
      <c r="E34" s="3">
        <v>5.05</v>
      </c>
      <c r="F34" s="3">
        <v>0</v>
      </c>
      <c r="G34" s="3">
        <f t="shared" ref="G34:G65" si="1">IF(AND((C34&gt;=19),(D34&gt;81)),"1",0)</f>
        <v>0</v>
      </c>
      <c r="I34" s="3"/>
      <c r="J34" s="3"/>
    </row>
    <row r="35" spans="1:10" x14ac:dyDescent="0.25">
      <c r="A35" s="2">
        <v>45659.375</v>
      </c>
      <c r="B35" s="3" t="s">
        <v>7</v>
      </c>
      <c r="C35" s="3">
        <v>9.7100000000000009</v>
      </c>
      <c r="D35" s="3">
        <v>79.739999999999995</v>
      </c>
      <c r="E35" s="3">
        <v>4.3499999999999996</v>
      </c>
      <c r="F35" s="3">
        <v>0</v>
      </c>
      <c r="G35" s="3">
        <f t="shared" si="1"/>
        <v>0</v>
      </c>
      <c r="I35" s="3"/>
      <c r="J35" s="3"/>
    </row>
    <row r="36" spans="1:10" x14ac:dyDescent="0.25">
      <c r="A36" s="2">
        <v>45659.416666666657</v>
      </c>
      <c r="B36" s="3" t="s">
        <v>15</v>
      </c>
      <c r="C36" s="3">
        <v>19.11</v>
      </c>
      <c r="D36" s="3">
        <v>65.81</v>
      </c>
      <c r="E36" s="3">
        <v>7.14</v>
      </c>
      <c r="F36" s="3">
        <v>0</v>
      </c>
      <c r="G36" s="3">
        <f t="shared" si="1"/>
        <v>0</v>
      </c>
      <c r="I36" s="3"/>
      <c r="J36" s="3"/>
    </row>
    <row r="37" spans="1:10" x14ac:dyDescent="0.25">
      <c r="A37" s="2">
        <v>45659.458333333343</v>
      </c>
      <c r="B37" s="3" t="s">
        <v>7</v>
      </c>
      <c r="C37" s="3">
        <v>8.9</v>
      </c>
      <c r="D37" s="3">
        <v>90.5</v>
      </c>
      <c r="E37" s="3">
        <v>5.63</v>
      </c>
      <c r="F37" s="3">
        <v>0</v>
      </c>
      <c r="G37" s="3">
        <f t="shared" si="1"/>
        <v>0</v>
      </c>
      <c r="I37" s="3"/>
      <c r="J37" s="3"/>
    </row>
    <row r="38" spans="1:10" x14ac:dyDescent="0.25">
      <c r="A38" s="2">
        <v>45659.5</v>
      </c>
      <c r="B38" s="3" t="s">
        <v>16</v>
      </c>
      <c r="C38" s="3">
        <v>16.04</v>
      </c>
      <c r="D38" s="3">
        <v>67.17</v>
      </c>
      <c r="E38" s="3">
        <v>2.97</v>
      </c>
      <c r="F38" s="3">
        <v>0</v>
      </c>
      <c r="G38" s="3">
        <f t="shared" si="1"/>
        <v>0</v>
      </c>
      <c r="I38" s="3"/>
      <c r="J38" s="3"/>
    </row>
    <row r="39" spans="1:10" x14ac:dyDescent="0.25">
      <c r="A39" s="2">
        <v>45659.541666666657</v>
      </c>
      <c r="B39" s="3" t="s">
        <v>12</v>
      </c>
      <c r="C39" s="3">
        <v>5.2</v>
      </c>
      <c r="D39" s="3">
        <v>71.78</v>
      </c>
      <c r="E39" s="3">
        <v>5.19</v>
      </c>
      <c r="F39" s="3">
        <v>0</v>
      </c>
      <c r="G39" s="3">
        <f t="shared" si="1"/>
        <v>0</v>
      </c>
      <c r="I39" s="3"/>
      <c r="J39" s="3"/>
    </row>
    <row r="40" spans="1:10" x14ac:dyDescent="0.25">
      <c r="A40" s="2">
        <v>45659.583333333343</v>
      </c>
      <c r="B40" s="3" t="s">
        <v>7</v>
      </c>
      <c r="C40" s="3">
        <v>8.36</v>
      </c>
      <c r="D40" s="3">
        <v>83.14</v>
      </c>
      <c r="E40" s="3">
        <v>4.34</v>
      </c>
      <c r="F40" s="3">
        <v>0</v>
      </c>
      <c r="G40" s="3">
        <f t="shared" si="1"/>
        <v>0</v>
      </c>
      <c r="I40" s="3"/>
      <c r="J40" s="3"/>
    </row>
    <row r="41" spans="1:10" x14ac:dyDescent="0.25">
      <c r="A41" s="2">
        <v>45659.625</v>
      </c>
      <c r="B41" s="3" t="s">
        <v>15</v>
      </c>
      <c r="C41" s="3">
        <v>15.98</v>
      </c>
      <c r="D41" s="3">
        <v>62.69</v>
      </c>
      <c r="E41" s="3">
        <v>5.85</v>
      </c>
      <c r="F41" s="3">
        <v>0</v>
      </c>
      <c r="G41" s="3">
        <f t="shared" si="1"/>
        <v>0</v>
      </c>
      <c r="I41" s="3"/>
      <c r="J41" s="3"/>
    </row>
    <row r="42" spans="1:10" x14ac:dyDescent="0.25">
      <c r="A42" s="2">
        <v>45659.666666666657</v>
      </c>
      <c r="B42" s="3" t="s">
        <v>11</v>
      </c>
      <c r="C42" s="3">
        <v>18.690000000000001</v>
      </c>
      <c r="D42" s="3">
        <v>77.27</v>
      </c>
      <c r="E42" s="3">
        <v>4.21</v>
      </c>
      <c r="F42" s="3">
        <v>0</v>
      </c>
      <c r="G42" s="3">
        <f t="shared" si="1"/>
        <v>0</v>
      </c>
      <c r="I42" s="3"/>
      <c r="J42" s="3"/>
    </row>
    <row r="43" spans="1:10" x14ac:dyDescent="0.25">
      <c r="A43" s="2">
        <v>45659.708333333343</v>
      </c>
      <c r="B43" s="3" t="s">
        <v>12</v>
      </c>
      <c r="C43" s="3">
        <v>15.86</v>
      </c>
      <c r="D43" s="3">
        <v>88.07</v>
      </c>
      <c r="E43" s="3">
        <v>4.8899999999999997</v>
      </c>
      <c r="F43" s="3">
        <v>0</v>
      </c>
      <c r="G43" s="3">
        <f t="shared" si="1"/>
        <v>0</v>
      </c>
      <c r="I43" s="3"/>
      <c r="J43" s="3"/>
    </row>
    <row r="44" spans="1:10" x14ac:dyDescent="0.25">
      <c r="A44" s="2">
        <v>45659.75</v>
      </c>
      <c r="B44" s="3" t="s">
        <v>16</v>
      </c>
      <c r="C44" s="3">
        <v>14.42</v>
      </c>
      <c r="D44" s="3">
        <v>58.93</v>
      </c>
      <c r="E44" s="3">
        <v>5.5</v>
      </c>
      <c r="F44" s="3">
        <v>0</v>
      </c>
      <c r="G44" s="3">
        <f t="shared" si="1"/>
        <v>0</v>
      </c>
      <c r="I44" s="3"/>
      <c r="J44" s="3"/>
    </row>
    <row r="45" spans="1:10" x14ac:dyDescent="0.25">
      <c r="A45" s="2">
        <v>45659.791666666657</v>
      </c>
      <c r="B45" s="3" t="s">
        <v>7</v>
      </c>
      <c r="C45" s="3">
        <v>13.49</v>
      </c>
      <c r="D45" s="3">
        <v>76.849999999999994</v>
      </c>
      <c r="E45" s="3">
        <v>5.87</v>
      </c>
      <c r="F45" s="3">
        <v>0</v>
      </c>
      <c r="G45" s="3">
        <f t="shared" si="1"/>
        <v>0</v>
      </c>
      <c r="I45" s="3"/>
      <c r="J45" s="3"/>
    </row>
    <row r="46" spans="1:10" x14ac:dyDescent="0.25">
      <c r="A46" s="2">
        <v>45659.833333333343</v>
      </c>
      <c r="B46" s="3" t="s">
        <v>11</v>
      </c>
      <c r="C46" s="3">
        <v>7.61</v>
      </c>
      <c r="D46" s="3">
        <v>77.599999999999994</v>
      </c>
      <c r="E46" s="3">
        <v>3.8</v>
      </c>
      <c r="F46" s="3">
        <v>0</v>
      </c>
      <c r="G46" s="3">
        <f t="shared" si="1"/>
        <v>0</v>
      </c>
      <c r="I46" s="3"/>
      <c r="J46" s="3"/>
    </row>
    <row r="47" spans="1:10" x14ac:dyDescent="0.25">
      <c r="A47" s="2">
        <v>45659.875</v>
      </c>
      <c r="B47" s="3" t="s">
        <v>7</v>
      </c>
      <c r="C47" s="3">
        <v>11.4</v>
      </c>
      <c r="D47" s="3">
        <v>82.82</v>
      </c>
      <c r="E47" s="3">
        <v>4.67</v>
      </c>
      <c r="F47" s="3">
        <v>0</v>
      </c>
      <c r="G47" s="3">
        <f t="shared" si="1"/>
        <v>0</v>
      </c>
      <c r="I47" s="3"/>
      <c r="J47" s="3"/>
    </row>
    <row r="48" spans="1:10" x14ac:dyDescent="0.25">
      <c r="A48" s="2">
        <v>45659.916666666657</v>
      </c>
      <c r="B48" s="3" t="s">
        <v>8</v>
      </c>
      <c r="C48" s="3">
        <v>12.7</v>
      </c>
      <c r="D48" s="3">
        <v>62.63</v>
      </c>
      <c r="E48" s="3">
        <v>4.53</v>
      </c>
      <c r="F48" s="3">
        <v>0</v>
      </c>
      <c r="G48" s="3">
        <f t="shared" si="1"/>
        <v>0</v>
      </c>
      <c r="I48" s="3"/>
      <c r="J48" s="3"/>
    </row>
    <row r="49" spans="1:10" x14ac:dyDescent="0.25">
      <c r="A49" s="2">
        <v>45659.958333333343</v>
      </c>
      <c r="B49" s="3" t="s">
        <v>15</v>
      </c>
      <c r="C49" s="3">
        <v>20.29</v>
      </c>
      <c r="D49" s="3">
        <v>61.8</v>
      </c>
      <c r="E49" s="3">
        <v>4.3499999999999996</v>
      </c>
      <c r="F49" s="3">
        <v>0</v>
      </c>
      <c r="G49" s="3">
        <f t="shared" si="1"/>
        <v>0</v>
      </c>
      <c r="I49" s="3"/>
      <c r="J49" s="3"/>
    </row>
    <row r="50" spans="1:10" x14ac:dyDescent="0.25">
      <c r="A50" s="2">
        <v>45660</v>
      </c>
      <c r="B50" s="3" t="s">
        <v>10</v>
      </c>
      <c r="C50" s="3">
        <v>16.72</v>
      </c>
      <c r="D50" s="3">
        <v>80.22</v>
      </c>
      <c r="E50" s="3">
        <v>6.77</v>
      </c>
      <c r="F50" s="3">
        <v>0</v>
      </c>
      <c r="G50" s="3">
        <f t="shared" si="1"/>
        <v>0</v>
      </c>
      <c r="I50" s="3"/>
      <c r="J50" s="3"/>
    </row>
    <row r="51" spans="1:10" x14ac:dyDescent="0.25">
      <c r="A51" s="2">
        <v>45660.041666666657</v>
      </c>
      <c r="B51" s="3" t="s">
        <v>9</v>
      </c>
      <c r="C51" s="3">
        <v>6.18</v>
      </c>
      <c r="D51" s="3">
        <v>77.97</v>
      </c>
      <c r="E51" s="3">
        <v>5.4</v>
      </c>
      <c r="F51" s="3">
        <v>0</v>
      </c>
      <c r="G51" s="3">
        <f t="shared" si="1"/>
        <v>0</v>
      </c>
      <c r="I51" s="3"/>
      <c r="J51" s="3"/>
    </row>
    <row r="52" spans="1:10" x14ac:dyDescent="0.25">
      <c r="A52" s="2">
        <v>45660.083333333343</v>
      </c>
      <c r="B52" s="3" t="s">
        <v>13</v>
      </c>
      <c r="C52" s="3">
        <v>16.62</v>
      </c>
      <c r="D52" s="3">
        <v>77.5</v>
      </c>
      <c r="E52" s="3">
        <v>3.74</v>
      </c>
      <c r="F52" s="3">
        <v>0</v>
      </c>
      <c r="G52" s="3">
        <f t="shared" si="1"/>
        <v>0</v>
      </c>
      <c r="I52" s="3"/>
      <c r="J52" s="3"/>
    </row>
    <row r="53" spans="1:10" x14ac:dyDescent="0.25">
      <c r="A53" s="2">
        <v>45660.125</v>
      </c>
      <c r="B53" s="3" t="s">
        <v>8</v>
      </c>
      <c r="C53" s="3">
        <v>13.07</v>
      </c>
      <c r="D53" s="3">
        <v>78.459999999999994</v>
      </c>
      <c r="E53" s="3">
        <v>5.92</v>
      </c>
      <c r="F53" s="3">
        <v>0</v>
      </c>
      <c r="G53" s="3">
        <f t="shared" si="1"/>
        <v>0</v>
      </c>
      <c r="I53" s="3"/>
      <c r="J53" s="3"/>
    </row>
    <row r="54" spans="1:10" x14ac:dyDescent="0.25">
      <c r="A54" s="2">
        <v>45660.166666666657</v>
      </c>
      <c r="B54" s="3" t="s">
        <v>11</v>
      </c>
      <c r="C54" s="3">
        <v>11.62</v>
      </c>
      <c r="D54" s="3">
        <v>68.2</v>
      </c>
      <c r="E54" s="3">
        <v>7.12</v>
      </c>
      <c r="F54" s="3">
        <v>0</v>
      </c>
      <c r="G54" s="3">
        <f t="shared" si="1"/>
        <v>0</v>
      </c>
      <c r="I54" s="3"/>
      <c r="J54" s="3"/>
    </row>
    <row r="55" spans="1:10" x14ac:dyDescent="0.25">
      <c r="A55" s="2">
        <v>45660.208333333343</v>
      </c>
      <c r="B55" s="3" t="s">
        <v>8</v>
      </c>
      <c r="C55" s="3">
        <v>18.059999999999999</v>
      </c>
      <c r="D55" s="3">
        <v>77.319999999999993</v>
      </c>
      <c r="E55" s="3">
        <v>6.03</v>
      </c>
      <c r="F55" s="3">
        <v>0</v>
      </c>
      <c r="G55" s="3">
        <f t="shared" si="1"/>
        <v>0</v>
      </c>
      <c r="I55" s="3"/>
      <c r="J55" s="3"/>
    </row>
    <row r="56" spans="1:10" x14ac:dyDescent="0.25">
      <c r="A56" s="2">
        <v>45660.25</v>
      </c>
      <c r="B56" s="3" t="s">
        <v>14</v>
      </c>
      <c r="C56" s="3">
        <v>20.149999999999999</v>
      </c>
      <c r="D56" s="3">
        <v>77.930000000000007</v>
      </c>
      <c r="E56" s="3">
        <v>3.48</v>
      </c>
      <c r="F56" s="3">
        <v>0</v>
      </c>
      <c r="G56" s="3">
        <f t="shared" si="1"/>
        <v>0</v>
      </c>
      <c r="I56" s="3"/>
      <c r="J56" s="3"/>
    </row>
    <row r="57" spans="1:10" x14ac:dyDescent="0.25">
      <c r="A57" s="2">
        <v>45660.291666666657</v>
      </c>
      <c r="B57" s="3" t="s">
        <v>7</v>
      </c>
      <c r="C57" s="3">
        <v>19.66</v>
      </c>
      <c r="D57" s="3">
        <v>67.86</v>
      </c>
      <c r="E57" s="3">
        <v>4.5199999999999996</v>
      </c>
      <c r="F57" s="3">
        <v>0</v>
      </c>
      <c r="G57" s="3">
        <f t="shared" si="1"/>
        <v>0</v>
      </c>
      <c r="I57" s="3"/>
      <c r="J57" s="3"/>
    </row>
    <row r="58" spans="1:10" x14ac:dyDescent="0.25">
      <c r="A58" s="2">
        <v>45660.333333333343</v>
      </c>
      <c r="B58" s="3" t="s">
        <v>7</v>
      </c>
      <c r="C58" s="3">
        <v>10.8</v>
      </c>
      <c r="D58" s="3">
        <v>93.66</v>
      </c>
      <c r="E58" s="3">
        <v>6.27</v>
      </c>
      <c r="F58" s="3">
        <v>0</v>
      </c>
      <c r="G58" s="3">
        <f t="shared" si="1"/>
        <v>0</v>
      </c>
      <c r="I58" s="3"/>
      <c r="J58" s="3"/>
    </row>
    <row r="59" spans="1:10" x14ac:dyDescent="0.25">
      <c r="A59" s="2">
        <v>45660.375</v>
      </c>
      <c r="B59" s="3" t="s">
        <v>13</v>
      </c>
      <c r="C59" s="3">
        <v>13.45</v>
      </c>
      <c r="D59" s="3">
        <v>79.739999999999995</v>
      </c>
      <c r="E59" s="3">
        <v>4.29</v>
      </c>
      <c r="F59" s="3">
        <v>0</v>
      </c>
      <c r="G59" s="3">
        <f t="shared" si="1"/>
        <v>0</v>
      </c>
      <c r="I59" s="3"/>
      <c r="J59" s="3"/>
    </row>
    <row r="60" spans="1:10" x14ac:dyDescent="0.25">
      <c r="A60" s="2">
        <v>45660.416666666657</v>
      </c>
      <c r="B60" s="3" t="s">
        <v>13</v>
      </c>
      <c r="C60" s="3">
        <v>16.66</v>
      </c>
      <c r="D60" s="3">
        <v>63.09</v>
      </c>
      <c r="E60" s="3">
        <v>5.44</v>
      </c>
      <c r="F60" s="3">
        <v>0</v>
      </c>
      <c r="G60" s="3">
        <f t="shared" si="1"/>
        <v>0</v>
      </c>
      <c r="I60" s="3"/>
      <c r="J60" s="3"/>
    </row>
    <row r="61" spans="1:10" x14ac:dyDescent="0.25">
      <c r="A61" s="9">
        <v>45660.458333333343</v>
      </c>
      <c r="B61" s="10" t="s">
        <v>14</v>
      </c>
      <c r="C61" s="10">
        <v>19.88</v>
      </c>
      <c r="D61" s="10">
        <v>81.569999999999993</v>
      </c>
      <c r="E61" s="10">
        <v>5.77</v>
      </c>
      <c r="F61" s="10">
        <v>1</v>
      </c>
      <c r="G61" s="3" t="str">
        <f t="shared" si="1"/>
        <v>1</v>
      </c>
      <c r="I61" s="10"/>
      <c r="J61" s="3"/>
    </row>
    <row r="62" spans="1:10" x14ac:dyDescent="0.25">
      <c r="A62" s="2">
        <v>45660.5</v>
      </c>
      <c r="B62" s="3" t="s">
        <v>15</v>
      </c>
      <c r="C62" s="3">
        <v>12.6</v>
      </c>
      <c r="D62" s="3">
        <v>65.25</v>
      </c>
      <c r="E62" s="3">
        <v>4.07</v>
      </c>
      <c r="F62" s="3">
        <v>0</v>
      </c>
      <c r="G62" s="3">
        <f t="shared" si="1"/>
        <v>0</v>
      </c>
      <c r="I62" s="3"/>
      <c r="J62" s="3"/>
    </row>
    <row r="63" spans="1:10" x14ac:dyDescent="0.25">
      <c r="A63" s="2">
        <v>45660.541666666657</v>
      </c>
      <c r="B63" s="3" t="s">
        <v>9</v>
      </c>
      <c r="C63" s="3">
        <v>14.07</v>
      </c>
      <c r="D63" s="3">
        <v>82.87</v>
      </c>
      <c r="E63" s="3">
        <v>4.9400000000000004</v>
      </c>
      <c r="F63" s="3">
        <v>0</v>
      </c>
      <c r="G63" s="3">
        <f t="shared" si="1"/>
        <v>0</v>
      </c>
      <c r="I63" s="3"/>
      <c r="J63" s="3"/>
    </row>
    <row r="64" spans="1:10" x14ac:dyDescent="0.25">
      <c r="A64" s="2">
        <v>45660.583333333343</v>
      </c>
      <c r="B64" s="3" t="s">
        <v>10</v>
      </c>
      <c r="C64" s="3">
        <v>9.4700000000000006</v>
      </c>
      <c r="D64" s="3">
        <v>86.59</v>
      </c>
      <c r="E64" s="3">
        <v>1.76</v>
      </c>
      <c r="F64" s="3">
        <v>0</v>
      </c>
      <c r="G64" s="3">
        <f t="shared" si="1"/>
        <v>0</v>
      </c>
      <c r="I64" s="3"/>
      <c r="J64" s="3"/>
    </row>
    <row r="65" spans="1:10" x14ac:dyDescent="0.25">
      <c r="A65" s="2">
        <v>45660.625</v>
      </c>
      <c r="B65" s="3" t="s">
        <v>10</v>
      </c>
      <c r="C65" s="3">
        <v>9.02</v>
      </c>
      <c r="D65" s="3">
        <v>66.790000000000006</v>
      </c>
      <c r="E65" s="3">
        <v>3.98</v>
      </c>
      <c r="F65" s="3">
        <v>0</v>
      </c>
      <c r="G65" s="3">
        <f t="shared" si="1"/>
        <v>0</v>
      </c>
      <c r="I65" s="3"/>
      <c r="J65" s="3"/>
    </row>
    <row r="66" spans="1:10" x14ac:dyDescent="0.25">
      <c r="A66" s="9">
        <v>45660.666666666657</v>
      </c>
      <c r="B66" s="10" t="s">
        <v>16</v>
      </c>
      <c r="C66" s="10">
        <v>19.059999999999999</v>
      </c>
      <c r="D66" s="10">
        <v>84.63</v>
      </c>
      <c r="E66" s="10">
        <v>4.75</v>
      </c>
      <c r="F66" s="10">
        <v>1</v>
      </c>
      <c r="G66" s="3" t="str">
        <f t="shared" ref="G66:G101" si="2">IF(AND((C66&gt;=19),(D66&gt;81)),"1",0)</f>
        <v>1</v>
      </c>
      <c r="I66" s="10"/>
      <c r="J66" s="3"/>
    </row>
    <row r="67" spans="1:10" x14ac:dyDescent="0.25">
      <c r="A67" s="2">
        <v>45660.708333333343</v>
      </c>
      <c r="B67" s="3" t="s">
        <v>16</v>
      </c>
      <c r="C67" s="3">
        <v>21.78</v>
      </c>
      <c r="D67" s="3">
        <v>79.13</v>
      </c>
      <c r="E67" s="3">
        <v>3.75</v>
      </c>
      <c r="F67" s="3">
        <v>0</v>
      </c>
      <c r="G67" s="3">
        <f t="shared" si="2"/>
        <v>0</v>
      </c>
      <c r="I67" s="3"/>
      <c r="J67" s="3"/>
    </row>
    <row r="68" spans="1:10" x14ac:dyDescent="0.25">
      <c r="A68" s="2">
        <v>45660.75</v>
      </c>
      <c r="B68" s="3" t="s">
        <v>15</v>
      </c>
      <c r="C68" s="3">
        <v>14.64</v>
      </c>
      <c r="D68" s="3">
        <v>83.22</v>
      </c>
      <c r="E68" s="3">
        <v>6.63</v>
      </c>
      <c r="F68" s="3">
        <v>0</v>
      </c>
      <c r="G68" s="3">
        <f t="shared" si="2"/>
        <v>0</v>
      </c>
      <c r="I68" s="3"/>
      <c r="J68" s="3"/>
    </row>
    <row r="69" spans="1:10" x14ac:dyDescent="0.25">
      <c r="A69" s="9">
        <v>45660.791666666657</v>
      </c>
      <c r="B69" s="10" t="s">
        <v>16</v>
      </c>
      <c r="C69" s="10">
        <v>20.02</v>
      </c>
      <c r="D69" s="10">
        <v>93.97</v>
      </c>
      <c r="E69" s="10">
        <v>3.57</v>
      </c>
      <c r="F69" s="10">
        <v>1</v>
      </c>
      <c r="G69" s="3" t="str">
        <f t="shared" si="2"/>
        <v>1</v>
      </c>
      <c r="I69" s="10"/>
      <c r="J69" s="3"/>
    </row>
    <row r="70" spans="1:10" x14ac:dyDescent="0.25">
      <c r="A70" s="2">
        <v>45660.833333333343</v>
      </c>
      <c r="B70" s="3" t="s">
        <v>16</v>
      </c>
      <c r="C70" s="3">
        <v>16.809999999999999</v>
      </c>
      <c r="D70" s="3">
        <v>72.55</v>
      </c>
      <c r="E70" s="3">
        <v>4.5599999999999996</v>
      </c>
      <c r="F70" s="3">
        <v>0</v>
      </c>
      <c r="G70" s="3">
        <f t="shared" si="2"/>
        <v>0</v>
      </c>
      <c r="I70" s="3"/>
      <c r="J70" s="3"/>
    </row>
    <row r="71" spans="1:10" x14ac:dyDescent="0.25">
      <c r="A71" s="2">
        <v>45660.875</v>
      </c>
      <c r="B71" s="3" t="s">
        <v>14</v>
      </c>
      <c r="C71" s="3">
        <v>11.77</v>
      </c>
      <c r="D71" s="3">
        <v>67.459999999999994</v>
      </c>
      <c r="E71" s="3">
        <v>5.13</v>
      </c>
      <c r="F71" s="3">
        <v>0</v>
      </c>
      <c r="G71" s="3">
        <f t="shared" si="2"/>
        <v>0</v>
      </c>
      <c r="I71" s="3"/>
      <c r="J71" s="3"/>
    </row>
    <row r="72" spans="1:10" x14ac:dyDescent="0.25">
      <c r="A72" s="2">
        <v>45660.916666666657</v>
      </c>
      <c r="B72" s="3" t="s">
        <v>14</v>
      </c>
      <c r="C72" s="3">
        <v>16.809999999999999</v>
      </c>
      <c r="D72" s="3">
        <v>66.099999999999994</v>
      </c>
      <c r="E72" s="3">
        <v>6.44</v>
      </c>
      <c r="F72" s="3">
        <v>0</v>
      </c>
      <c r="G72" s="3">
        <f t="shared" si="2"/>
        <v>0</v>
      </c>
      <c r="I72" s="3"/>
      <c r="J72" s="3"/>
    </row>
    <row r="73" spans="1:10" x14ac:dyDescent="0.25">
      <c r="A73" s="2">
        <v>45660.958333333343</v>
      </c>
      <c r="B73" s="3" t="s">
        <v>16</v>
      </c>
      <c r="C73" s="3">
        <v>22.69</v>
      </c>
      <c r="D73" s="3">
        <v>66.84</v>
      </c>
      <c r="E73" s="3">
        <v>3.56</v>
      </c>
      <c r="F73" s="3">
        <v>0</v>
      </c>
      <c r="G73" s="3">
        <f t="shared" si="2"/>
        <v>0</v>
      </c>
      <c r="I73" s="3"/>
      <c r="J73" s="3"/>
    </row>
    <row r="74" spans="1:10" x14ac:dyDescent="0.25">
      <c r="A74" s="2">
        <v>45661</v>
      </c>
      <c r="B74" s="3" t="s">
        <v>8</v>
      </c>
      <c r="C74" s="3">
        <v>14.82</v>
      </c>
      <c r="D74" s="3">
        <v>74.23</v>
      </c>
      <c r="E74" s="3">
        <v>6.16</v>
      </c>
      <c r="F74" s="3">
        <v>0</v>
      </c>
      <c r="G74" s="3">
        <f t="shared" si="2"/>
        <v>0</v>
      </c>
      <c r="I74" s="3"/>
      <c r="J74" s="3"/>
    </row>
    <row r="75" spans="1:10" x14ac:dyDescent="0.25">
      <c r="A75" s="2">
        <v>45661.041666666657</v>
      </c>
      <c r="B75" s="3" t="s">
        <v>12</v>
      </c>
      <c r="C75" s="3">
        <v>22.82</v>
      </c>
      <c r="D75" s="3">
        <v>78.41</v>
      </c>
      <c r="E75" s="3">
        <v>5.01</v>
      </c>
      <c r="F75" s="3">
        <v>0</v>
      </c>
      <c r="G75" s="3">
        <f t="shared" si="2"/>
        <v>0</v>
      </c>
      <c r="I75" s="3"/>
      <c r="J75" s="3"/>
    </row>
    <row r="76" spans="1:10" x14ac:dyDescent="0.25">
      <c r="A76" s="2">
        <v>45661.083333333343</v>
      </c>
      <c r="B76" s="3" t="s">
        <v>12</v>
      </c>
      <c r="C76" s="3">
        <v>1.9</v>
      </c>
      <c r="D76" s="3">
        <v>77.77</v>
      </c>
      <c r="E76" s="3">
        <v>4.0199999999999996</v>
      </c>
      <c r="F76" s="3">
        <v>0</v>
      </c>
      <c r="G76" s="3">
        <f t="shared" si="2"/>
        <v>0</v>
      </c>
      <c r="I76" s="3"/>
      <c r="J76" s="3"/>
    </row>
    <row r="77" spans="1:10" x14ac:dyDescent="0.25">
      <c r="A77" s="9">
        <v>45661.125</v>
      </c>
      <c r="B77" s="10" t="s">
        <v>15</v>
      </c>
      <c r="C77" s="10">
        <v>19.11</v>
      </c>
      <c r="D77" s="10">
        <v>83.27</v>
      </c>
      <c r="E77" s="10">
        <v>5.46</v>
      </c>
      <c r="F77" s="10">
        <v>1</v>
      </c>
      <c r="G77" s="3" t="str">
        <f t="shared" si="2"/>
        <v>1</v>
      </c>
      <c r="I77" s="10"/>
      <c r="J77" s="3"/>
    </row>
    <row r="78" spans="1:10" x14ac:dyDescent="0.25">
      <c r="A78" s="2">
        <v>45661.166666666657</v>
      </c>
      <c r="B78" s="3" t="s">
        <v>10</v>
      </c>
      <c r="C78" s="3">
        <v>15.44</v>
      </c>
      <c r="D78" s="3">
        <v>75.13</v>
      </c>
      <c r="E78" s="3">
        <v>5.2</v>
      </c>
      <c r="F78" s="3">
        <v>0</v>
      </c>
      <c r="G78" s="3">
        <f t="shared" si="2"/>
        <v>0</v>
      </c>
      <c r="I78" s="3"/>
      <c r="J78" s="3"/>
    </row>
    <row r="79" spans="1:10" x14ac:dyDescent="0.25">
      <c r="A79" s="2">
        <v>45661.208333333343</v>
      </c>
      <c r="B79" s="3" t="s">
        <v>13</v>
      </c>
      <c r="C79" s="3">
        <v>13.5</v>
      </c>
      <c r="D79" s="3">
        <v>89.54</v>
      </c>
      <c r="E79" s="3">
        <v>4.4000000000000004</v>
      </c>
      <c r="F79" s="3">
        <v>0</v>
      </c>
      <c r="G79" s="3">
        <f t="shared" si="2"/>
        <v>0</v>
      </c>
      <c r="I79" s="3"/>
      <c r="J79" s="3"/>
    </row>
    <row r="80" spans="1:10" x14ac:dyDescent="0.25">
      <c r="A80" s="2">
        <v>45661.25</v>
      </c>
      <c r="B80" s="3" t="s">
        <v>15</v>
      </c>
      <c r="C80" s="3">
        <v>15.46</v>
      </c>
      <c r="D80" s="3">
        <v>72.349999999999994</v>
      </c>
      <c r="E80" s="3">
        <v>5.07</v>
      </c>
      <c r="F80" s="3">
        <v>0</v>
      </c>
      <c r="G80" s="3">
        <f t="shared" si="2"/>
        <v>0</v>
      </c>
      <c r="I80" s="3"/>
      <c r="J80" s="3"/>
    </row>
    <row r="81" spans="1:10" x14ac:dyDescent="0.25">
      <c r="A81" s="2">
        <v>45661.291666666657</v>
      </c>
      <c r="B81" s="3" t="s">
        <v>16</v>
      </c>
      <c r="C81" s="3">
        <v>5.0599999999999996</v>
      </c>
      <c r="D81" s="3">
        <v>102.2</v>
      </c>
      <c r="E81" s="3">
        <v>4.6100000000000003</v>
      </c>
      <c r="F81" s="3">
        <v>0</v>
      </c>
      <c r="G81" s="3">
        <f t="shared" si="2"/>
        <v>0</v>
      </c>
      <c r="I81" s="3"/>
      <c r="J81" s="3"/>
    </row>
    <row r="82" spans="1:10" x14ac:dyDescent="0.25">
      <c r="A82" s="2">
        <v>45661.333333333343</v>
      </c>
      <c r="B82" s="3" t="s">
        <v>14</v>
      </c>
      <c r="C82" s="3">
        <v>13.9</v>
      </c>
      <c r="D82" s="3">
        <v>81.260000000000005</v>
      </c>
      <c r="E82" s="3">
        <v>5.1100000000000003</v>
      </c>
      <c r="F82" s="3">
        <v>0</v>
      </c>
      <c r="G82" s="3">
        <f t="shared" si="2"/>
        <v>0</v>
      </c>
      <c r="I82" s="3"/>
      <c r="J82" s="3"/>
    </row>
    <row r="83" spans="1:10" x14ac:dyDescent="0.25">
      <c r="A83" s="2">
        <v>45661.375</v>
      </c>
      <c r="B83" s="3" t="s">
        <v>7</v>
      </c>
      <c r="C83" s="3">
        <v>16.79</v>
      </c>
      <c r="D83" s="3">
        <v>66.430000000000007</v>
      </c>
      <c r="E83" s="3">
        <v>5.66</v>
      </c>
      <c r="F83" s="3">
        <v>0</v>
      </c>
      <c r="G83" s="3">
        <f t="shared" si="2"/>
        <v>0</v>
      </c>
      <c r="I83" s="3"/>
      <c r="J83" s="3"/>
    </row>
    <row r="84" spans="1:10" x14ac:dyDescent="0.25">
      <c r="A84" s="2">
        <v>45661.416666666657</v>
      </c>
      <c r="B84" s="3" t="s">
        <v>8</v>
      </c>
      <c r="C84" s="3">
        <v>22.39</v>
      </c>
      <c r="D84" s="3">
        <v>64.290000000000006</v>
      </c>
      <c r="E84" s="3">
        <v>6.59</v>
      </c>
      <c r="F84" s="3">
        <v>0</v>
      </c>
      <c r="G84" s="3">
        <f t="shared" si="2"/>
        <v>0</v>
      </c>
      <c r="I84" s="3"/>
      <c r="J84" s="3"/>
    </row>
    <row r="85" spans="1:10" x14ac:dyDescent="0.25">
      <c r="A85" s="2">
        <v>45661.458333333343</v>
      </c>
      <c r="B85" s="3" t="s">
        <v>11</v>
      </c>
      <c r="C85" s="3">
        <v>12.41</v>
      </c>
      <c r="D85" s="3">
        <v>79.819999999999993</v>
      </c>
      <c r="E85" s="3">
        <v>3.76</v>
      </c>
      <c r="F85" s="3">
        <v>0</v>
      </c>
      <c r="G85" s="3">
        <f t="shared" si="2"/>
        <v>0</v>
      </c>
      <c r="I85" s="3"/>
      <c r="J85" s="3"/>
    </row>
    <row r="86" spans="1:10" x14ac:dyDescent="0.25">
      <c r="A86" s="2">
        <v>45661.5</v>
      </c>
      <c r="B86" s="3" t="s">
        <v>14</v>
      </c>
      <c r="C86" s="3">
        <v>10.96</v>
      </c>
      <c r="D86" s="3">
        <v>72.77</v>
      </c>
      <c r="E86" s="3">
        <v>7.13</v>
      </c>
      <c r="F86" s="3">
        <v>0</v>
      </c>
      <c r="G86" s="3">
        <f t="shared" si="2"/>
        <v>0</v>
      </c>
      <c r="I86" s="3"/>
      <c r="J86" s="3"/>
    </row>
    <row r="87" spans="1:10" x14ac:dyDescent="0.25">
      <c r="A87" s="2">
        <v>45661.541666666657</v>
      </c>
      <c r="B87" s="3" t="s">
        <v>12</v>
      </c>
      <c r="C87" s="3">
        <v>12.49</v>
      </c>
      <c r="D87" s="3">
        <v>82.14</v>
      </c>
      <c r="E87" s="3">
        <v>3.05</v>
      </c>
      <c r="F87" s="3">
        <v>0</v>
      </c>
      <c r="G87" s="3">
        <f t="shared" si="2"/>
        <v>0</v>
      </c>
      <c r="I87" s="3"/>
      <c r="J87" s="3"/>
    </row>
    <row r="88" spans="1:10" x14ac:dyDescent="0.25">
      <c r="A88" s="2">
        <v>45661.583333333343</v>
      </c>
      <c r="B88" s="3" t="s">
        <v>14</v>
      </c>
      <c r="C88" s="3">
        <v>19.579999999999998</v>
      </c>
      <c r="D88" s="3">
        <v>79.73</v>
      </c>
      <c r="E88" s="3">
        <v>4.8499999999999996</v>
      </c>
      <c r="F88" s="3">
        <v>0</v>
      </c>
      <c r="G88" s="3">
        <f t="shared" si="2"/>
        <v>0</v>
      </c>
      <c r="I88" s="3"/>
      <c r="J88" s="3"/>
    </row>
    <row r="89" spans="1:10" x14ac:dyDescent="0.25">
      <c r="A89" s="2">
        <v>45661.625</v>
      </c>
      <c r="B89" s="3" t="s">
        <v>8</v>
      </c>
      <c r="C89" s="3">
        <v>16.64</v>
      </c>
      <c r="D89" s="3">
        <v>74.27</v>
      </c>
      <c r="E89" s="3">
        <v>5.59</v>
      </c>
      <c r="F89" s="3">
        <v>0</v>
      </c>
      <c r="G89" s="3">
        <f t="shared" si="2"/>
        <v>0</v>
      </c>
      <c r="I89" s="3"/>
      <c r="J89" s="3"/>
    </row>
    <row r="90" spans="1:10" x14ac:dyDescent="0.25">
      <c r="A90" s="2">
        <v>45661.666666666657</v>
      </c>
      <c r="B90" s="3" t="s">
        <v>13</v>
      </c>
      <c r="C90" s="3">
        <v>12.35</v>
      </c>
      <c r="D90" s="3">
        <v>66.53</v>
      </c>
      <c r="E90" s="3">
        <v>5.28</v>
      </c>
      <c r="F90" s="3">
        <v>0</v>
      </c>
      <c r="G90" s="3">
        <f t="shared" si="2"/>
        <v>0</v>
      </c>
      <c r="I90" s="3"/>
      <c r="J90" s="3"/>
    </row>
    <row r="91" spans="1:10" x14ac:dyDescent="0.25">
      <c r="A91" s="2">
        <v>45661.708333333343</v>
      </c>
      <c r="B91" s="3" t="s">
        <v>16</v>
      </c>
      <c r="C91" s="3">
        <v>17.57</v>
      </c>
      <c r="D91" s="3">
        <v>59.85</v>
      </c>
      <c r="E91" s="3">
        <v>4.38</v>
      </c>
      <c r="F91" s="3">
        <v>0</v>
      </c>
      <c r="G91" s="3">
        <f t="shared" si="2"/>
        <v>0</v>
      </c>
      <c r="I91" s="3"/>
      <c r="J91" s="3"/>
    </row>
    <row r="92" spans="1:10" x14ac:dyDescent="0.25">
      <c r="A92" s="2">
        <v>45661.75</v>
      </c>
      <c r="B92" s="3" t="s">
        <v>7</v>
      </c>
      <c r="C92" s="3">
        <v>15.49</v>
      </c>
      <c r="D92" s="3">
        <v>70.53</v>
      </c>
      <c r="E92" s="3">
        <v>4.79</v>
      </c>
      <c r="F92" s="3">
        <v>0</v>
      </c>
      <c r="G92" s="3">
        <f t="shared" si="2"/>
        <v>0</v>
      </c>
      <c r="I92" s="3"/>
      <c r="J92" s="3"/>
    </row>
    <row r="93" spans="1:10" x14ac:dyDescent="0.25">
      <c r="A93" s="9">
        <v>45661.791666666657</v>
      </c>
      <c r="B93" s="10" t="s">
        <v>12</v>
      </c>
      <c r="C93" s="10">
        <v>19.84</v>
      </c>
      <c r="D93" s="10">
        <v>83.56</v>
      </c>
      <c r="E93" s="10">
        <v>4.51</v>
      </c>
      <c r="F93" s="10">
        <v>1</v>
      </c>
      <c r="G93" s="3" t="str">
        <f t="shared" si="2"/>
        <v>1</v>
      </c>
      <c r="I93" s="10"/>
      <c r="J93" s="3"/>
    </row>
    <row r="94" spans="1:10" x14ac:dyDescent="0.25">
      <c r="A94" s="2">
        <v>45661.833333333343</v>
      </c>
      <c r="B94" s="3" t="s">
        <v>12</v>
      </c>
      <c r="C94" s="3">
        <v>11.49</v>
      </c>
      <c r="D94" s="3">
        <v>77.14</v>
      </c>
      <c r="E94" s="3">
        <v>4.41</v>
      </c>
      <c r="F94" s="3">
        <v>0</v>
      </c>
      <c r="G94" s="3">
        <f t="shared" si="2"/>
        <v>0</v>
      </c>
      <c r="I94" s="3"/>
      <c r="J94" s="3"/>
    </row>
    <row r="95" spans="1:10" x14ac:dyDescent="0.25">
      <c r="A95" s="2">
        <v>45661.875</v>
      </c>
      <c r="B95" s="3" t="s">
        <v>9</v>
      </c>
      <c r="C95" s="3">
        <v>13.36</v>
      </c>
      <c r="D95" s="3">
        <v>62.54</v>
      </c>
      <c r="E95" s="3">
        <v>5.85</v>
      </c>
      <c r="F95" s="3">
        <v>0</v>
      </c>
      <c r="G95" s="3">
        <f t="shared" si="2"/>
        <v>0</v>
      </c>
      <c r="I95" s="3"/>
      <c r="J95" s="3"/>
    </row>
    <row r="96" spans="1:10" x14ac:dyDescent="0.25">
      <c r="A96" s="2">
        <v>45661.916666666657</v>
      </c>
      <c r="B96" s="3" t="s">
        <v>10</v>
      </c>
      <c r="C96" s="3">
        <v>13.04</v>
      </c>
      <c r="D96" s="3">
        <v>76.73</v>
      </c>
      <c r="E96" s="3">
        <v>5.36</v>
      </c>
      <c r="F96" s="3">
        <v>0</v>
      </c>
      <c r="G96" s="3">
        <f t="shared" si="2"/>
        <v>0</v>
      </c>
      <c r="I96" s="3"/>
      <c r="J96" s="3"/>
    </row>
    <row r="97" spans="1:10" x14ac:dyDescent="0.25">
      <c r="A97" s="2">
        <v>45661.958333333343</v>
      </c>
      <c r="B97" s="3" t="s">
        <v>13</v>
      </c>
      <c r="C97" s="3">
        <v>7.68</v>
      </c>
      <c r="D97" s="3">
        <v>78.849999999999994</v>
      </c>
      <c r="E97" s="3">
        <v>4.3099999999999996</v>
      </c>
      <c r="F97" s="3">
        <v>0</v>
      </c>
      <c r="G97" s="3">
        <f t="shared" si="2"/>
        <v>0</v>
      </c>
      <c r="I97" s="3"/>
      <c r="J97" s="3"/>
    </row>
    <row r="98" spans="1:10" x14ac:dyDescent="0.25">
      <c r="A98" s="2">
        <v>45662</v>
      </c>
      <c r="B98" s="3" t="s">
        <v>12</v>
      </c>
      <c r="C98" s="3">
        <v>16.48</v>
      </c>
      <c r="D98" s="3">
        <v>66.16</v>
      </c>
      <c r="E98" s="3">
        <v>5.9</v>
      </c>
      <c r="F98" s="3">
        <v>0</v>
      </c>
      <c r="G98" s="3">
        <f t="shared" si="2"/>
        <v>0</v>
      </c>
      <c r="I98" s="3"/>
      <c r="J98" s="3"/>
    </row>
    <row r="99" spans="1:10" x14ac:dyDescent="0.25">
      <c r="A99" s="2">
        <v>45662.041666666657</v>
      </c>
      <c r="B99" s="3" t="s">
        <v>10</v>
      </c>
      <c r="C99" s="3">
        <v>16.309999999999999</v>
      </c>
      <c r="D99" s="3">
        <v>76.540000000000006</v>
      </c>
      <c r="E99" s="3">
        <v>5.31</v>
      </c>
      <c r="F99" s="3">
        <v>0</v>
      </c>
      <c r="G99" s="3">
        <f t="shared" si="2"/>
        <v>0</v>
      </c>
      <c r="I99" s="3"/>
      <c r="J99" s="3"/>
    </row>
    <row r="100" spans="1:10" x14ac:dyDescent="0.25">
      <c r="A100" s="2">
        <v>45662.083333333343</v>
      </c>
      <c r="B100" s="3" t="s">
        <v>12</v>
      </c>
      <c r="C100" s="3">
        <v>15.03</v>
      </c>
      <c r="D100" s="3">
        <v>75.58</v>
      </c>
      <c r="E100" s="3">
        <v>5.81</v>
      </c>
      <c r="F100" s="3">
        <v>0</v>
      </c>
      <c r="G100" s="3">
        <f t="shared" si="2"/>
        <v>0</v>
      </c>
      <c r="I100" s="3"/>
      <c r="J100" s="3"/>
    </row>
    <row r="101" spans="1:10" x14ac:dyDescent="0.25">
      <c r="A101" s="2">
        <v>45662.125</v>
      </c>
      <c r="B101" s="3" t="s">
        <v>16</v>
      </c>
      <c r="C101" s="3">
        <v>13.83</v>
      </c>
      <c r="D101" s="3">
        <v>63.57</v>
      </c>
      <c r="E101" s="3">
        <v>5.63</v>
      </c>
      <c r="F101" s="3">
        <v>0</v>
      </c>
      <c r="G101" s="3">
        <f t="shared" si="2"/>
        <v>0</v>
      </c>
      <c r="I101" s="3"/>
      <c r="J101" s="3"/>
    </row>
  </sheetData>
  <conditionalFormatting sqref="G2:G16 F1:F101 F103:F1048576">
    <cfRule type="containsText" dxfId="9" priority="8" operator="containsText" text="1">
      <formula>NOT(ISERROR(SEARCH("1",F1)))</formula>
    </cfRule>
  </conditionalFormatting>
  <conditionalFormatting sqref="G1:G101 G103:G1048576">
    <cfRule type="containsText" dxfId="7" priority="5" operator="containsText" text="risk">
      <formula>NOT(ISERROR(SEARCH("risk",G1)))</formula>
    </cfRule>
  </conditionalFormatting>
  <conditionalFormatting sqref="G2:G101">
    <cfRule type="containsText" dxfId="6" priority="4" operator="containsText" text="1">
      <formula>NOT(ISERROR(SEARCH("1",G2)))</formula>
    </cfRule>
  </conditionalFormatting>
  <conditionalFormatting sqref="J2:J16">
    <cfRule type="containsText" dxfId="2" priority="3" operator="containsText" text="1">
      <formula>NOT(ISERROR(SEARCH("1",J2)))</formula>
    </cfRule>
  </conditionalFormatting>
  <conditionalFormatting sqref="J1:J101 J103:J1048576">
    <cfRule type="containsText" dxfId="1" priority="2" operator="containsText" text="risk">
      <formula>NOT(ISERROR(SEARCH("risk",J1)))</formula>
    </cfRule>
  </conditionalFormatting>
  <conditionalFormatting sqref="J2:J101">
    <cfRule type="containsText" dxfId="0" priority="1" operator="containsText" text="1">
      <formula>NOT(ISERROR(SEARCH("1",J2)))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01" workbookViewId="0">
      <selection activeCell="A2" sqref="A2:I6"/>
    </sheetView>
  </sheetViews>
  <sheetFormatPr defaultRowHeight="15" x14ac:dyDescent="0.25"/>
  <cols>
    <col min="1" max="1" width="16.85546875" bestFit="1" customWidth="1"/>
    <col min="2" max="3" width="8.140625" customWidth="1"/>
  </cols>
  <sheetData>
    <row r="1" spans="1:9" x14ac:dyDescent="0.25">
      <c r="A1" s="3" t="s">
        <v>34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x14ac:dyDescent="0.25">
      <c r="A2" s="1" t="s">
        <v>2</v>
      </c>
      <c r="B2" s="3">
        <f>COUNT(Table1[Vibration (mm/s)])</f>
        <v>100</v>
      </c>
      <c r="C2" s="3">
        <f>AVERAGE(Table1[Vibration (mm/s)])</f>
        <v>14.480899999999995</v>
      </c>
      <c r="D2" s="3">
        <f>_xlfn.STDEV.S(Table1[Vibration (mm/s)])</f>
        <v>4.5410578340872769</v>
      </c>
      <c r="E2" s="3">
        <f>MIN(Table1[Vibration (mm/s)])</f>
        <v>1.9</v>
      </c>
      <c r="F2" s="3">
        <v>11.9975</v>
      </c>
      <c r="G2" s="3">
        <v>14.365</v>
      </c>
      <c r="H2" s="3">
        <v>17.03</v>
      </c>
      <c r="I2" s="3">
        <v>24.26</v>
      </c>
    </row>
    <row r="3" spans="1:9" x14ac:dyDescent="0.25">
      <c r="A3" s="1" t="s">
        <v>3</v>
      </c>
      <c r="B3" s="3">
        <f>COUNT(Table1[Temperature (°C)])</f>
        <v>100</v>
      </c>
      <c r="C3" s="3">
        <f>AVERAGE(Table1[Temperature (°C)])</f>
        <v>75.22320000000002</v>
      </c>
      <c r="D3" s="3">
        <f>_xlfn.STDEV.S(Table1[Temperature (°C)])</f>
        <v>9.5367199833274778</v>
      </c>
      <c r="E3" s="3">
        <f>MIN(Table1[Temperature (°C)])</f>
        <v>55.81</v>
      </c>
      <c r="F3" s="3">
        <v>66.945000000000007</v>
      </c>
      <c r="G3" s="3">
        <v>75.844999999999999</v>
      </c>
      <c r="H3" s="3">
        <v>80.382499999999993</v>
      </c>
      <c r="I3" s="3">
        <v>102.2</v>
      </c>
    </row>
    <row r="4" spans="1:9" x14ac:dyDescent="0.25">
      <c r="A4" s="1" t="s">
        <v>4</v>
      </c>
      <c r="B4" s="3">
        <f>COUNT(Table1[Pressure (bar)])</f>
        <v>100</v>
      </c>
      <c r="C4" s="3">
        <f>AVERAGE(Table1[Pressure (bar)])</f>
        <v>5.0646999999999993</v>
      </c>
      <c r="D4" s="3">
        <f>_xlfn.STDEV.S(Table1[Pressure (bar)])</f>
        <v>1.0839680704604668</v>
      </c>
      <c r="E4" s="3">
        <f>MIN(Table1[Pressure (bar)])</f>
        <v>1.76</v>
      </c>
      <c r="F4" s="3">
        <v>4.3475000000000001</v>
      </c>
      <c r="G4" s="3">
        <v>5.0950000000000006</v>
      </c>
      <c r="H4" s="3">
        <v>5.7074999999999996</v>
      </c>
      <c r="I4" s="3">
        <v>8.85</v>
      </c>
    </row>
    <row r="5" spans="1:9" x14ac:dyDescent="0.25">
      <c r="A5" s="1" t="s">
        <v>5</v>
      </c>
      <c r="B5" s="3">
        <f>COUNT(Table1[Failure])</f>
        <v>100</v>
      </c>
      <c r="C5" s="3">
        <f>AVERAGE(Table1[Failure])</f>
        <v>7.0000000000000007E-2</v>
      </c>
      <c r="D5" s="3">
        <v>0.25643239997624301</v>
      </c>
      <c r="E5" s="3">
        <f>MIN(Table1[Failure])</f>
        <v>0</v>
      </c>
      <c r="F5" s="3">
        <v>0</v>
      </c>
      <c r="G5" s="3">
        <v>0</v>
      </c>
      <c r="H5" s="3">
        <v>0</v>
      </c>
      <c r="I5" s="3">
        <v>1</v>
      </c>
    </row>
    <row r="6" spans="1:9" x14ac:dyDescent="0.25">
      <c r="A6" s="1" t="s">
        <v>6</v>
      </c>
      <c r="B6" s="3">
        <f>COUNT(Table1[Failure])</f>
        <v>100</v>
      </c>
      <c r="C6" s="3">
        <f>AVERAGE(Table1[Failure])</f>
        <v>7.0000000000000007E-2</v>
      </c>
      <c r="D6" s="3">
        <v>0.25643239997624279</v>
      </c>
      <c r="E6" s="3">
        <f>MIN(Table1[Failure])</f>
        <v>0</v>
      </c>
      <c r="F6" s="3">
        <v>0</v>
      </c>
      <c r="G6" s="3">
        <v>0</v>
      </c>
      <c r="H6" s="3">
        <v>0</v>
      </c>
      <c r="I6" s="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8" sqref="F18"/>
    </sheetView>
  </sheetViews>
  <sheetFormatPr defaultRowHeight="15" x14ac:dyDescent="0.25"/>
  <cols>
    <col min="1" max="1" width="15" bestFit="1" customWidth="1"/>
    <col min="2" max="2" width="8.28515625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4" t="s">
        <v>27</v>
      </c>
      <c r="B2" s="4">
        <v>7</v>
      </c>
    </row>
    <row r="3" spans="1:2" x14ac:dyDescent="0.25">
      <c r="A3" s="4" t="s">
        <v>28</v>
      </c>
      <c r="B3" s="4">
        <v>93</v>
      </c>
    </row>
    <row r="4" spans="1:2" x14ac:dyDescent="0.25">
      <c r="A4" s="4" t="s">
        <v>29</v>
      </c>
      <c r="B4" s="4">
        <v>0</v>
      </c>
    </row>
    <row r="5" spans="1:2" x14ac:dyDescent="0.25">
      <c r="A5" s="4" t="s">
        <v>30</v>
      </c>
      <c r="B5" s="4">
        <v>0</v>
      </c>
    </row>
    <row r="6" spans="1:2" x14ac:dyDescent="0.25">
      <c r="A6" s="4" t="s">
        <v>31</v>
      </c>
      <c r="B6" s="4">
        <v>1</v>
      </c>
    </row>
    <row r="7" spans="1:2" x14ac:dyDescent="0.25">
      <c r="A7" s="4" t="s">
        <v>32</v>
      </c>
      <c r="B7" s="4">
        <v>1</v>
      </c>
    </row>
    <row r="8" spans="1:2" x14ac:dyDescent="0.25">
      <c r="A8" s="4" t="s">
        <v>33</v>
      </c>
      <c r="B8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EDA Summary</vt:lpstr>
      <vt:lpstr>Model 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WALKE</dc:creator>
  <cp:lastModifiedBy>GUNJAN</cp:lastModifiedBy>
  <dcterms:created xsi:type="dcterms:W3CDTF">2025-06-24T15:15:29Z</dcterms:created>
  <dcterms:modified xsi:type="dcterms:W3CDTF">2025-07-01T11:28:24Z</dcterms:modified>
</cp:coreProperties>
</file>