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gunjan\Documents\BA\"/>
    </mc:Choice>
  </mc:AlternateContent>
  <xr:revisionPtr revIDLastSave="0" documentId="8_{914E3882-1C2B-4A32-BD2C-E1795F858883}" xr6:coauthVersionLast="47" xr6:coauthVersionMax="47" xr10:uidLastSave="{00000000-0000-0000-0000-000000000000}"/>
  <bookViews>
    <workbookView xWindow="-110" yWindow="-110" windowWidth="19420" windowHeight="10300" firstSheet="2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8" l="1"/>
  <c r="E8" i="8"/>
  <c r="F5" i="7"/>
  <c r="G5" i="7"/>
  <c r="G17" i="2" l="1"/>
  <c r="D17" i="2"/>
  <c r="D2" i="5" l="1"/>
  <c r="I4" i="6"/>
  <c r="I5" i="6"/>
  <c r="I6" i="6"/>
  <c r="I7" i="6"/>
  <c r="I3" i="6"/>
  <c r="J2" i="6" s="1"/>
  <c r="F6" i="6"/>
  <c r="E4" i="6"/>
  <c r="F4" i="6" s="1"/>
  <c r="E5" i="6"/>
  <c r="F5" i="6" s="1"/>
  <c r="E6" i="6"/>
  <c r="E7" i="6"/>
  <c r="F7" i="6" s="1"/>
  <c r="E3" i="6"/>
  <c r="F3" i="6" s="1"/>
  <c r="D3" i="5"/>
  <c r="D4" i="5"/>
  <c r="D5" i="5"/>
  <c r="D6" i="5"/>
  <c r="D7" i="5"/>
  <c r="D8" i="5"/>
  <c r="D9" i="5"/>
  <c r="D10" i="5"/>
  <c r="D11" i="5"/>
  <c r="B14" i="3"/>
  <c r="B13" i="3"/>
  <c r="B12" i="3"/>
  <c r="B11" i="3"/>
  <c r="B10" i="3"/>
  <c r="H4" i="3"/>
  <c r="H7" i="3"/>
  <c r="G5" i="3"/>
  <c r="G6" i="3"/>
  <c r="G3" i="3"/>
  <c r="F7" i="3"/>
  <c r="I7" i="3" s="1"/>
  <c r="F8" i="3"/>
  <c r="E4" i="3"/>
  <c r="E5" i="3"/>
  <c r="H5" i="3" s="1"/>
  <c r="E6" i="3"/>
  <c r="H6" i="3" s="1"/>
  <c r="E7" i="3"/>
  <c r="E8" i="3"/>
  <c r="H8" i="3" s="1"/>
  <c r="E3" i="3"/>
  <c r="H3" i="3" s="1"/>
  <c r="D4" i="3"/>
  <c r="G4" i="3" s="1"/>
  <c r="D5" i="3"/>
  <c r="D6" i="3"/>
  <c r="D7" i="3"/>
  <c r="G7" i="3" s="1"/>
  <c r="D8" i="3"/>
  <c r="G8" i="3" s="1"/>
  <c r="D3" i="3"/>
  <c r="C4" i="3"/>
  <c r="F4" i="3" s="1"/>
  <c r="I4" i="3" s="1"/>
  <c r="C5" i="3"/>
  <c r="F5" i="3" s="1"/>
  <c r="I5" i="3" s="1"/>
  <c r="C6" i="3"/>
  <c r="F6" i="3" s="1"/>
  <c r="I6" i="3" s="1"/>
  <c r="C7" i="3"/>
  <c r="C8" i="3"/>
  <c r="C3" i="3"/>
  <c r="F3" i="3" s="1"/>
  <c r="L4" i="6" l="1"/>
  <c r="L5" i="6"/>
  <c r="L6" i="6"/>
  <c r="L7" i="6"/>
  <c r="L3" i="6"/>
  <c r="I3" i="3"/>
  <c r="I8" i="3"/>
  <c r="M4" i="2"/>
  <c r="M5" i="2"/>
  <c r="M6" i="2"/>
  <c r="M7" i="2"/>
  <c r="N7" i="2" s="1"/>
  <c r="M8" i="2"/>
  <c r="M9" i="2"/>
  <c r="M10" i="2"/>
  <c r="M11" i="2"/>
  <c r="M12" i="2"/>
  <c r="M3" i="2"/>
  <c r="N3" i="2" s="1"/>
  <c r="H7" i="4" l="1"/>
  <c r="H5" i="4"/>
  <c r="H3" i="4"/>
  <c r="L10" i="2" l="1"/>
  <c r="N10" i="2" s="1"/>
  <c r="L11" i="2"/>
  <c r="N11" i="2" s="1"/>
  <c r="J4" i="2"/>
  <c r="L4" i="2" s="1"/>
  <c r="N4" i="2" s="1"/>
  <c r="J5" i="2"/>
  <c r="L5" i="2" s="1"/>
  <c r="N5" i="2" s="1"/>
  <c r="J6" i="2"/>
  <c r="L6" i="2" s="1"/>
  <c r="N6" i="2" s="1"/>
  <c r="J7" i="2"/>
  <c r="L7" i="2" s="1"/>
  <c r="J8" i="2"/>
  <c r="L8" i="2" s="1"/>
  <c r="N8" i="2" s="1"/>
  <c r="J9" i="2"/>
  <c r="L9" i="2" s="1"/>
  <c r="N9" i="2" s="1"/>
  <c r="J10" i="2"/>
  <c r="J11" i="2"/>
  <c r="J12" i="2"/>
  <c r="L12" i="2" s="1"/>
  <c r="N12" i="2" s="1"/>
  <c r="J3" i="2"/>
  <c r="L3" i="2" s="1"/>
  <c r="G4" i="1"/>
  <c r="G5" i="1"/>
  <c r="F4" i="1"/>
  <c r="F5" i="1"/>
  <c r="F6" i="1"/>
  <c r="G6" i="1" s="1"/>
  <c r="F7" i="1"/>
  <c r="G7" i="1" s="1"/>
  <c r="F3" i="1"/>
  <c r="G3" i="1" s="1"/>
  <c r="J1" i="1" l="1"/>
  <c r="G1" i="1"/>
</calcChain>
</file>

<file path=xl/sharedStrings.xml><?xml version="1.0" encoding="utf-8"?>
<sst xmlns="http://schemas.openxmlformats.org/spreadsheetml/2006/main" count="184" uniqueCount="133">
  <si>
    <t>Admission sheet</t>
  </si>
  <si>
    <t>COLLECTION</t>
  </si>
  <si>
    <t>REMAINING</t>
  </si>
  <si>
    <t>Sr No.</t>
  </si>
  <si>
    <t>Name</t>
  </si>
  <si>
    <t>Course Name</t>
  </si>
  <si>
    <t>TOTAL FEES</t>
  </si>
  <si>
    <t>PAID</t>
  </si>
  <si>
    <t>BALANCE</t>
  </si>
  <si>
    <t>1st INST</t>
  </si>
  <si>
    <t>2nd INST</t>
  </si>
  <si>
    <t>3rd INST</t>
  </si>
  <si>
    <t>4th INST</t>
  </si>
  <si>
    <t>Ram</t>
  </si>
  <si>
    <t>Sham</t>
  </si>
  <si>
    <t>Arjun</t>
  </si>
  <si>
    <t>Arun</t>
  </si>
  <si>
    <t>Aman</t>
  </si>
  <si>
    <t>LINUX</t>
  </si>
  <si>
    <t>BA</t>
  </si>
  <si>
    <t>DA</t>
  </si>
  <si>
    <t>HACKING</t>
  </si>
  <si>
    <t>C,C++</t>
  </si>
  <si>
    <t>Phone No.</t>
  </si>
  <si>
    <t>Sr. No.</t>
  </si>
  <si>
    <t>Student Name</t>
  </si>
  <si>
    <t>Science</t>
  </si>
  <si>
    <t>English</t>
  </si>
  <si>
    <t>Sanskrit</t>
  </si>
  <si>
    <t>Social Science</t>
  </si>
  <si>
    <t>Hindi</t>
  </si>
  <si>
    <t>Maths</t>
  </si>
  <si>
    <t>Computer</t>
  </si>
  <si>
    <t>Marks Obtained</t>
  </si>
  <si>
    <t>Total</t>
  </si>
  <si>
    <t>Percentage</t>
  </si>
  <si>
    <t>Result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</si>
  <si>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</si>
  <si>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</si>
  <si>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</si>
  <si>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</si>
  <si>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</si>
  <si>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</si>
  <si>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</si>
  <si>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</si>
  <si>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</si>
  <si>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</si>
  <si>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10th Standard</t>
  </si>
  <si>
    <t>SALARY SHEET</t>
  </si>
  <si>
    <t>Sales</t>
  </si>
  <si>
    <t>Less than 30k</t>
  </si>
  <si>
    <t>30k to 50k</t>
  </si>
  <si>
    <t>50k to 70k</t>
  </si>
  <si>
    <t>10% Bonus</t>
  </si>
  <si>
    <t>20% Bonus</t>
  </si>
  <si>
    <t>30% Bonus</t>
  </si>
  <si>
    <t>TOTAL</t>
  </si>
  <si>
    <t>AVAEAGE</t>
  </si>
  <si>
    <t>COUNT</t>
  </si>
  <si>
    <t>MAX</t>
  </si>
  <si>
    <t>MIN</t>
  </si>
  <si>
    <t>Basic Salary</t>
  </si>
  <si>
    <t>Less than 50k</t>
  </si>
  <si>
    <t>Less than 70k</t>
  </si>
  <si>
    <t>Employee Work Data</t>
  </si>
  <si>
    <t>Employee ID</t>
  </si>
  <si>
    <t>Department</t>
  </si>
  <si>
    <t>Hours Worked</t>
  </si>
  <si>
    <t>Projects Completed</t>
  </si>
  <si>
    <t xml:space="preserve">BA </t>
  </si>
  <si>
    <t>Total Work Analysis</t>
  </si>
  <si>
    <t>Total Hours Worked</t>
  </si>
  <si>
    <t>Total Project Completed</t>
  </si>
  <si>
    <t>Number of Employees</t>
  </si>
  <si>
    <t>Grade</t>
  </si>
  <si>
    <t>Project Name</t>
  </si>
  <si>
    <t>Progress Percentage</t>
  </si>
  <si>
    <t>Status</t>
  </si>
  <si>
    <t>ESDS</t>
  </si>
  <si>
    <t>CTL</t>
  </si>
  <si>
    <t>SARPS</t>
  </si>
  <si>
    <t>APSC</t>
  </si>
  <si>
    <t>TECSYS</t>
  </si>
  <si>
    <t>BYJUS</t>
  </si>
  <si>
    <t>MICROSOFT</t>
  </si>
  <si>
    <t>AWS</t>
  </si>
  <si>
    <t>DOCKER</t>
  </si>
  <si>
    <t>GEEKS</t>
  </si>
  <si>
    <t>Product Inventory</t>
  </si>
  <si>
    <t>Product Name</t>
  </si>
  <si>
    <t>Quantity</t>
  </si>
  <si>
    <t>Reorder Level</t>
  </si>
  <si>
    <t>Remaining Quantity</t>
  </si>
  <si>
    <t>Quantity Sold</t>
  </si>
  <si>
    <t>Reorder</t>
  </si>
  <si>
    <t>Revenue Calculation</t>
  </si>
  <si>
    <t>Selling Price</t>
  </si>
  <si>
    <t>Revenue Generated</t>
  </si>
  <si>
    <t>Total Revenue</t>
  </si>
  <si>
    <t>Profir Margin</t>
  </si>
  <si>
    <t>Cost</t>
  </si>
  <si>
    <t>Profit Margin</t>
  </si>
  <si>
    <t>Subject</t>
  </si>
  <si>
    <t>computer</t>
  </si>
  <si>
    <t>PID</t>
  </si>
  <si>
    <t>Product</t>
  </si>
  <si>
    <t>Price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</si>
  <si>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</si>
  <si>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</si>
  <si>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</si>
  <si>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</si>
  <si>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</si>
  <si>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</si>
  <si>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</si>
  <si>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</si>
  <si>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</si>
  <si>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</si>
  <si>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Keyboard</t>
  </si>
  <si>
    <t>Mouse</t>
  </si>
  <si>
    <t>Monitor</t>
  </si>
  <si>
    <t>Processor</t>
  </si>
  <si>
    <t>Printer</t>
  </si>
  <si>
    <t>RAM</t>
  </si>
  <si>
    <t>SSD</t>
  </si>
  <si>
    <t>USB</t>
  </si>
  <si>
    <t>Motherboard</t>
  </si>
  <si>
    <t>Speaker</t>
  </si>
  <si>
    <t>Sales Data</t>
  </si>
  <si>
    <t>Jan</t>
  </si>
  <si>
    <t>Feb</t>
  </si>
  <si>
    <t>Mar</t>
  </si>
  <si>
    <t>Month</t>
  </si>
  <si>
    <t>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</si>
</sst>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4" borderId="7" xfId="0" applyFill="1" applyBorder="1"/>
    <xf numFmtId="0" fontId="1" fillId="11" borderId="1" xfId="0" applyFont="1" applyFill="1" applyBorder="1" applyAlignment="1">
      <alignment horizontal="center" vertical="center" wrapText="1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1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2" fillId="10" borderId="0" xfId="0" applyFont="1" applyFill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1" borderId="1" xfId="0" applyFill="1" applyBorder="1" applyAlignment="1">
      <alignment horizontal="center"/>
    </xf>
    <xf numFmtId="0" fontId="0" fillId="11" borderId="2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17"/>
  <sheetViews>
    <sheetView workbookViewId="0">
      <selection activeCell="L1" sqref="L1"/>
    </sheetView>
  </sheetViews>
  <sheetFormatPr defaultRowHeight="14.5" x14ac:dyDescent="0.35"/>
  <cols>
    <col min="4" max="4" width="11" bestFit="1" customWidth="1"/>
  </cols>
  <sheetData>
    <row r="1" spans="1:11" x14ac:dyDescent="0.35">
      <c r="A1" s="18" t="s">
        <v>0</v>
      </c>
      <c r="B1" s="18"/>
      <c r="C1" s="18"/>
      <c r="D1" s="18"/>
      <c r="E1" s="19" t="s">
        <v>1</v>
      </c>
      <c r="F1" s="19"/>
      <c r="G1" s="3">
        <f>SUM(F3:F7)</f>
        <v>45000</v>
      </c>
      <c r="H1" s="19" t="s">
        <v>2</v>
      </c>
      <c r="I1" s="19"/>
      <c r="J1" s="20">
        <f>SUM(G3:G7)</f>
        <v>6000</v>
      </c>
      <c r="K1" s="21"/>
    </row>
    <row r="2" spans="1:11" ht="29" x14ac:dyDescent="0.35">
      <c r="A2" s="2" t="s">
        <v>3</v>
      </c>
      <c r="B2" s="2" t="s">
        <v>4</v>
      </c>
      <c r="C2" s="2" t="s">
        <v>5</v>
      </c>
      <c r="D2" s="4" t="s">
        <v>23</v>
      </c>
      <c r="E2" s="2" t="s">
        <v>6</v>
      </c>
      <c r="F2" s="2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</row>
    <row r="3" spans="1:11" x14ac:dyDescent="0.35">
      <c r="A3" s="5">
        <v>1</v>
      </c>
      <c r="B3" s="5" t="s">
        <v>13</v>
      </c>
      <c r="C3" s="5" t="s">
        <v>18</v>
      </c>
      <c r="D3" s="5">
        <v>8888888888</v>
      </c>
      <c r="E3" s="5">
        <v>8000</v>
      </c>
      <c r="F3" s="5">
        <f>SUM(H3:K3)</f>
        <v>8000</v>
      </c>
      <c r="G3" s="5">
        <f>E3-F3</f>
        <v>0</v>
      </c>
      <c r="H3" s="5">
        <v>3000</v>
      </c>
      <c r="I3" s="5">
        <v>3000</v>
      </c>
      <c r="J3" s="5">
        <v>1000</v>
      </c>
      <c r="K3" s="5">
        <v>1000</v>
      </c>
    </row>
    <row r="4" spans="1:11" x14ac:dyDescent="0.35">
      <c r="A4" s="5">
        <v>2</v>
      </c>
      <c r="B4" s="5" t="s">
        <v>14</v>
      </c>
      <c r="C4" s="5" t="s">
        <v>22</v>
      </c>
      <c r="D4" s="5">
        <v>9999999999</v>
      </c>
      <c r="E4" s="5">
        <v>5000</v>
      </c>
      <c r="F4" s="5">
        <f t="shared" ref="F4:F7" si="0">SUM(H4:K4)</f>
        <v>5000</v>
      </c>
      <c r="G4" s="5">
        <f t="shared" ref="G4:G7" si="1">E4-F4</f>
        <v>0</v>
      </c>
      <c r="H4" s="5">
        <v>2000</v>
      </c>
      <c r="I4" s="5">
        <v>3000</v>
      </c>
      <c r="J4" s="5"/>
      <c r="K4" s="5"/>
    </row>
    <row r="5" spans="1:11" x14ac:dyDescent="0.35">
      <c r="A5" s="5">
        <v>3</v>
      </c>
      <c r="B5" s="5" t="s">
        <v>15</v>
      </c>
      <c r="C5" s="5" t="s">
        <v>19</v>
      </c>
      <c r="D5" s="5">
        <v>7777777777</v>
      </c>
      <c r="E5" s="5">
        <v>15000</v>
      </c>
      <c r="F5" s="5">
        <f t="shared" si="0"/>
        <v>15000</v>
      </c>
      <c r="G5" s="5">
        <f t="shared" si="1"/>
        <v>0</v>
      </c>
      <c r="H5" s="5">
        <v>5000</v>
      </c>
      <c r="I5" s="5">
        <v>5000</v>
      </c>
      <c r="J5" s="5">
        <v>5000</v>
      </c>
      <c r="K5" s="5"/>
    </row>
    <row r="6" spans="1:11" x14ac:dyDescent="0.35">
      <c r="A6" s="5">
        <v>4</v>
      </c>
      <c r="B6" s="5" t="s">
        <v>16</v>
      </c>
      <c r="C6" s="5" t="s">
        <v>20</v>
      </c>
      <c r="D6" s="5">
        <v>6666666666</v>
      </c>
      <c r="E6" s="5">
        <v>15000</v>
      </c>
      <c r="F6" s="5">
        <f t="shared" si="0"/>
        <v>15000</v>
      </c>
      <c r="G6" s="5">
        <f t="shared" si="1"/>
        <v>0</v>
      </c>
      <c r="H6" s="5">
        <v>5000</v>
      </c>
      <c r="I6" s="5">
        <v>3000</v>
      </c>
      <c r="J6" s="5">
        <v>5000</v>
      </c>
      <c r="K6" s="5">
        <v>2000</v>
      </c>
    </row>
    <row r="7" spans="1:11" x14ac:dyDescent="0.35">
      <c r="A7" s="5">
        <v>5</v>
      </c>
      <c r="B7" s="5" t="s">
        <v>17</v>
      </c>
      <c r="C7" s="5" t="s">
        <v>21</v>
      </c>
      <c r="D7" s="5">
        <v>5555555555</v>
      </c>
      <c r="E7" s="5">
        <v>8000</v>
      </c>
      <c r="F7" s="5">
        <f t="shared" si="0"/>
        <v>2000</v>
      </c>
      <c r="G7" s="5">
        <f t="shared" si="1"/>
        <v>6000</v>
      </c>
      <c r="H7" s="5">
        <v>2000</v>
      </c>
      <c r="I7" s="5"/>
      <c r="J7" s="5"/>
      <c r="K7" s="5"/>
    </row>
    <row r="17" spans="5:5" x14ac:dyDescent="0.35">
      <c r="E17" s="1"/>
    </row>
  </sheetData>
  <mergeCells count="4">
    <mergeCell ref="A1:D1"/>
    <mergeCell ref="E1:F1"/>
    <mergeCell ref="H1:I1"/>
    <mergeCell ref="J1:K1"/>
  </mergeCells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7"/>
  <sheetViews>
    <sheetView workbookViewId="0">
      <selection activeCell="D17" sqref="D17"/>
    </sheetView>
  </sheetViews>
  <sheetFormatPr defaultRowHeight="14.5" x14ac:dyDescent="0.35"/>
  <cols>
    <col min="2" max="2" width="13.81640625" bestFit="1" customWidth="1"/>
    <col min="7" max="7" width="13.453125" bestFit="1" customWidth="1"/>
    <col min="9" max="9" width="9.81640625" bestFit="1" customWidth="1"/>
    <col min="10" max="10" width="15.1796875" bestFit="1" customWidth="1"/>
    <col min="12" max="12" width="11" bestFit="1" customWidth="1"/>
    <col min="14" max="14" width="14.26953125" bestFit="1" customWidth="1"/>
  </cols>
  <sheetData>
    <row r="1" spans="1:14" x14ac:dyDescent="0.35">
      <c r="A1" s="22" t="s">
        <v>47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</row>
    <row r="2" spans="1:14" x14ac:dyDescent="0.35">
      <c r="A2" s="11" t="s">
        <v>24</v>
      </c>
      <c r="B2" s="11" t="s">
        <v>25</v>
      </c>
      <c r="C2" s="11" t="s">
        <v>31</v>
      </c>
      <c r="D2" s="11" t="s">
        <v>26</v>
      </c>
      <c r="E2" s="11" t="s">
        <v>27</v>
      </c>
      <c r="F2" s="11" t="s">
        <v>28</v>
      </c>
      <c r="G2" s="11" t="s">
        <v>29</v>
      </c>
      <c r="H2" s="11" t="s">
        <v>30</v>
      </c>
      <c r="I2" s="11" t="s">
        <v>32</v>
      </c>
      <c r="J2" s="11" t="s">
        <v>33</v>
      </c>
      <c r="K2" s="11" t="s">
        <v>34</v>
      </c>
      <c r="L2" s="11" t="s">
        <v>35</v>
      </c>
      <c r="M2" s="11" t="s">
        <v>36</v>
      </c>
      <c r="N2" s="11" t="s">
        <v>74</v>
      </c>
    </row>
    <row r="3" spans="1:14" x14ac:dyDescent="0.35">
      <c r="A3" s="6">
        <v>1</v>
      </c>
      <c r="B3" s="6" t="s">
        <v>37</v>
      </c>
      <c r="C3" s="6">
        <v>76</v>
      </c>
      <c r="D3" s="6">
        <v>25</v>
      </c>
      <c r="E3" s="6">
        <v>87</v>
      </c>
      <c r="F3" s="6">
        <v>56</v>
      </c>
      <c r="G3" s="6">
        <v>67</v>
      </c>
      <c r="H3" s="6">
        <v>89</v>
      </c>
      <c r="I3" s="6">
        <v>55</v>
      </c>
      <c r="J3" s="6">
        <f>SUM(C3:I3)</f>
        <v>455</v>
      </c>
      <c r="K3" s="6">
        <v>700</v>
      </c>
      <c r="L3" s="6">
        <f>J3/K3*100</f>
        <v>65</v>
      </c>
      <c r="M3" s="6" t="str">
        <f>IF(OR(C3&lt;35,D3&lt;35,E3&lt;35,F3&lt;35,G3&lt;35,H3&lt;35,I3&lt;35),"Fail","Pass")</f>
        <v>Fail</v>
      </c>
      <c r="N3" s="6" t="str">
        <f>IF(M3="Fail","Fail",IF(L3&gt;=75,"Fisrt Class Dist.",IF(L3&gt;=60,"First Class",IF(L3&gt;=50,"Second Class",IF(L3&gt;=35,"Pass Class",IF(L3&lt;35,"Fail",))))))</f>
        <v>Fail</v>
      </c>
    </row>
    <row r="4" spans="1:14" x14ac:dyDescent="0.35">
      <c r="A4" s="6">
        <v>2</v>
      </c>
      <c r="B4" s="6" t="s">
        <v>38</v>
      </c>
      <c r="C4" s="6">
        <v>78</v>
      </c>
      <c r="D4" s="6">
        <v>50</v>
      </c>
      <c r="E4" s="6">
        <v>45</v>
      </c>
      <c r="F4" s="6">
        <v>78</v>
      </c>
      <c r="G4" s="6">
        <v>98</v>
      </c>
      <c r="H4" s="6">
        <v>65</v>
      </c>
      <c r="I4" s="6">
        <v>56</v>
      </c>
      <c r="J4" s="6">
        <f t="shared" ref="J4:J12" si="0">SUM(C4:I4)</f>
        <v>470</v>
      </c>
      <c r="K4" s="6">
        <v>700</v>
      </c>
      <c r="L4" s="6">
        <f t="shared" ref="L4:L12" si="1">J4/K4*100</f>
        <v>67.142857142857139</v>
      </c>
      <c r="M4" s="6" t="str">
        <f t="shared" ref="M4:M12" si="2">IF(OR(C4&lt;35,D4&lt;35,E4&lt;35,F4&lt;35,G4&lt;35,H4&lt;35,I4&lt;35),"Fail","Pass")</f>
        <v>Pass</v>
      </c>
      <c r="N4" s="6" t="str">
        <f t="shared" ref="N4:N12" si="3">IF(M4="Fail","Fail",IF(L4&gt;=75,"Fisrt Class Dist.",IF(L4&gt;=60,"First Class",IF(L4&gt;=50,"Second Class",IF(L4&gt;=35,"Pass Class",IF(L4&lt;35,"Fail",))))))</f>
        <v>First Class</v>
      </c>
    </row>
    <row r="5" spans="1:14" x14ac:dyDescent="0.35">
      <c r="A5" s="6">
        <v>3</v>
      </c>
      <c r="B5" s="6" t="s">
        <v>39</v>
      </c>
      <c r="C5" s="6">
        <v>78</v>
      </c>
      <c r="D5" s="6">
        <v>56</v>
      </c>
      <c r="E5" s="6">
        <v>85</v>
      </c>
      <c r="F5" s="6">
        <v>95</v>
      </c>
      <c r="G5" s="6">
        <v>86</v>
      </c>
      <c r="H5" s="6">
        <v>47</v>
      </c>
      <c r="I5" s="6">
        <v>75</v>
      </c>
      <c r="J5" s="6">
        <f t="shared" si="0"/>
        <v>522</v>
      </c>
      <c r="K5" s="6">
        <v>700</v>
      </c>
      <c r="L5" s="6">
        <f t="shared" si="1"/>
        <v>74.571428571428569</v>
      </c>
      <c r="M5" s="6" t="str">
        <f t="shared" si="2"/>
        <v>Pass</v>
      </c>
      <c r="N5" s="6" t="str">
        <f t="shared" si="3"/>
        <v>First Class</v>
      </c>
    </row>
    <row r="6" spans="1:14" x14ac:dyDescent="0.35">
      <c r="A6" s="6">
        <v>4</v>
      </c>
      <c r="B6" s="6" t="s">
        <v>40</v>
      </c>
      <c r="C6" s="6">
        <v>70</v>
      </c>
      <c r="D6" s="6">
        <v>69</v>
      </c>
      <c r="E6" s="6">
        <v>73</v>
      </c>
      <c r="F6" s="6">
        <v>96</v>
      </c>
      <c r="G6" s="6">
        <v>74</v>
      </c>
      <c r="H6" s="6">
        <v>98</v>
      </c>
      <c r="I6" s="6">
        <v>89</v>
      </c>
      <c r="J6" s="6">
        <f t="shared" si="0"/>
        <v>569</v>
      </c>
      <c r="K6" s="6">
        <v>700</v>
      </c>
      <c r="L6" s="6">
        <f t="shared" si="1"/>
        <v>81.285714285714278</v>
      </c>
      <c r="M6" s="6" t="str">
        <f t="shared" si="2"/>
        <v>Pass</v>
      </c>
      <c r="N6" s="6" t="str">
        <f t="shared" si="3"/>
        <v>Fisrt Class Dist.</v>
      </c>
    </row>
    <row r="7" spans="1:14" x14ac:dyDescent="0.35">
      <c r="A7" s="6">
        <v>5</v>
      </c>
      <c r="B7" s="6" t="s">
        <v>41</v>
      </c>
      <c r="C7" s="6">
        <v>1</v>
      </c>
      <c r="D7" s="6">
        <v>23</v>
      </c>
      <c r="E7" s="6">
        <v>23</v>
      </c>
      <c r="F7" s="6">
        <v>45</v>
      </c>
      <c r="G7" s="6">
        <v>25</v>
      </c>
      <c r="H7" s="6">
        <v>10</v>
      </c>
      <c r="I7" s="6">
        <v>69</v>
      </c>
      <c r="J7" s="6">
        <f t="shared" si="0"/>
        <v>196</v>
      </c>
      <c r="K7" s="6">
        <v>700</v>
      </c>
      <c r="L7" s="6">
        <f t="shared" si="1"/>
        <v>28.000000000000004</v>
      </c>
      <c r="M7" s="6" t="str">
        <f t="shared" si="2"/>
        <v>Fail</v>
      </c>
      <c r="N7" s="6" t="str">
        <f t="shared" si="3"/>
        <v>Fail</v>
      </c>
    </row>
    <row r="8" spans="1:14" x14ac:dyDescent="0.35">
      <c r="A8" s="6">
        <v>6</v>
      </c>
      <c r="B8" s="6" t="s">
        <v>42</v>
      </c>
      <c r="C8" s="6">
        <v>76</v>
      </c>
      <c r="D8" s="6">
        <v>54</v>
      </c>
      <c r="E8" s="6">
        <v>65</v>
      </c>
      <c r="F8" s="6">
        <v>99</v>
      </c>
      <c r="G8" s="6">
        <v>77</v>
      </c>
      <c r="H8" s="6">
        <v>37</v>
      </c>
      <c r="I8" s="6">
        <v>89</v>
      </c>
      <c r="J8" s="6">
        <f t="shared" si="0"/>
        <v>497</v>
      </c>
      <c r="K8" s="6">
        <v>700</v>
      </c>
      <c r="L8" s="6">
        <f t="shared" si="1"/>
        <v>71</v>
      </c>
      <c r="M8" s="6" t="str">
        <f t="shared" si="2"/>
        <v>Pass</v>
      </c>
      <c r="N8" s="6" t="str">
        <f t="shared" si="3"/>
        <v>First Class</v>
      </c>
    </row>
    <row r="9" spans="1:14" x14ac:dyDescent="0.35">
      <c r="A9" s="6">
        <v>7</v>
      </c>
      <c r="B9" s="6" t="s">
        <v>43</v>
      </c>
      <c r="C9" s="6">
        <v>68</v>
      </c>
      <c r="D9" s="6">
        <v>75</v>
      </c>
      <c r="E9" s="6">
        <v>75</v>
      </c>
      <c r="F9" s="6">
        <v>64</v>
      </c>
      <c r="G9" s="6">
        <v>85</v>
      </c>
      <c r="H9" s="6">
        <v>95</v>
      </c>
      <c r="I9" s="6">
        <v>85</v>
      </c>
      <c r="J9" s="6">
        <f t="shared" si="0"/>
        <v>547</v>
      </c>
      <c r="K9" s="6">
        <v>700</v>
      </c>
      <c r="L9" s="6">
        <f t="shared" si="1"/>
        <v>78.142857142857153</v>
      </c>
      <c r="M9" s="6" t="str">
        <f t="shared" si="2"/>
        <v>Pass</v>
      </c>
      <c r="N9" s="6" t="str">
        <f t="shared" si="3"/>
        <v>Fisrt Class Dist.</v>
      </c>
    </row>
    <row r="10" spans="1:14" x14ac:dyDescent="0.35">
      <c r="A10" s="6">
        <v>8</v>
      </c>
      <c r="B10" s="6" t="s">
        <v>44</v>
      </c>
      <c r="C10" s="6">
        <v>87</v>
      </c>
      <c r="D10" s="6">
        <v>87</v>
      </c>
      <c r="E10" s="6">
        <v>87</v>
      </c>
      <c r="F10" s="6">
        <v>40</v>
      </c>
      <c r="G10" s="6">
        <v>40</v>
      </c>
      <c r="H10" s="6">
        <v>55</v>
      </c>
      <c r="I10" s="6">
        <v>54</v>
      </c>
      <c r="J10" s="6">
        <f t="shared" si="0"/>
        <v>450</v>
      </c>
      <c r="K10" s="6">
        <v>700</v>
      </c>
      <c r="L10" s="6">
        <f t="shared" si="1"/>
        <v>64.285714285714292</v>
      </c>
      <c r="M10" s="6" t="str">
        <f t="shared" si="2"/>
        <v>Pass</v>
      </c>
      <c r="N10" s="6" t="str">
        <f t="shared" si="3"/>
        <v>First Class</v>
      </c>
    </row>
    <row r="11" spans="1:14" x14ac:dyDescent="0.35">
      <c r="A11" s="6">
        <v>9</v>
      </c>
      <c r="B11" s="6" t="s">
        <v>45</v>
      </c>
      <c r="C11" s="6">
        <v>96</v>
      </c>
      <c r="D11" s="6">
        <v>65</v>
      </c>
      <c r="E11" s="6">
        <v>65</v>
      </c>
      <c r="F11" s="6">
        <v>86</v>
      </c>
      <c r="G11" s="6">
        <v>43</v>
      </c>
      <c r="H11" s="6">
        <v>38</v>
      </c>
      <c r="I11" s="6">
        <v>98</v>
      </c>
      <c r="J11" s="6">
        <f t="shared" si="0"/>
        <v>491</v>
      </c>
      <c r="K11" s="6">
        <v>700</v>
      </c>
      <c r="L11" s="6">
        <f t="shared" si="1"/>
        <v>70.142857142857139</v>
      </c>
      <c r="M11" s="6" t="str">
        <f t="shared" si="2"/>
        <v>Pass</v>
      </c>
      <c r="N11" s="6" t="str">
        <f t="shared" si="3"/>
        <v>First Class</v>
      </c>
    </row>
    <row r="12" spans="1:14" x14ac:dyDescent="0.35">
      <c r="A12" s="6">
        <v>10</v>
      </c>
      <c r="B12" s="6" t="s">
        <v>46</v>
      </c>
      <c r="C12" s="6">
        <v>37</v>
      </c>
      <c r="D12" s="6">
        <v>40</v>
      </c>
      <c r="E12" s="6">
        <v>40</v>
      </c>
      <c r="F12" s="6">
        <v>42</v>
      </c>
      <c r="G12" s="6">
        <v>43</v>
      </c>
      <c r="H12" s="6">
        <v>54</v>
      </c>
      <c r="I12" s="6">
        <v>44</v>
      </c>
      <c r="J12" s="6">
        <f t="shared" si="0"/>
        <v>300</v>
      </c>
      <c r="K12" s="6">
        <v>700</v>
      </c>
      <c r="L12" s="6">
        <f t="shared" si="1"/>
        <v>42.857142857142854</v>
      </c>
      <c r="M12" s="6" t="str">
        <f t="shared" si="2"/>
        <v>Pass</v>
      </c>
      <c r="N12" s="6" t="str">
        <f t="shared" si="3"/>
        <v>Pass Class</v>
      </c>
    </row>
    <row r="16" spans="1:14" x14ac:dyDescent="0.35">
      <c r="C16" t="s">
        <v>4</v>
      </c>
      <c r="D16" t="s">
        <v>103</v>
      </c>
      <c r="F16" t="s">
        <v>102</v>
      </c>
      <c r="G16" t="s">
        <v>43</v>
      </c>
    </row>
    <row r="17" spans="3:7" x14ac:dyDescent="0.35">
      <c r="C17" t="s">
        <v>38</v>
      </c>
      <c r="D17">
        <f>VLOOKUP(C17,B2:I12,8,)</f>
        <v>56</v>
      </c>
      <c r="F17" t="s">
        <v>27</v>
      </c>
      <c r="G17">
        <f>HLOOKUP(F17,B2:I12,8,FALSE)</f>
        <v>75</v>
      </c>
    </row>
  </sheetData>
  <mergeCells count="1">
    <mergeCell ref="A1:N1"/>
  </mergeCells>
  <dataValidations count="2">
    <dataValidation type="list" allowBlank="1" showInputMessage="1" showErrorMessage="1" sqref="C17" xr:uid="{00000000-0002-0000-0100-000000000000}">
      <formula1>$B$2:$B$12</formula1>
    </dataValidation>
    <dataValidation type="list" allowBlank="1" showInputMessage="1" showErrorMessage="1" sqref="F17" xr:uid="{00000000-0002-0000-0100-000001000000}">
      <formula1>$B$2:$I$2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14"/>
  <sheetViews>
    <sheetView workbookViewId="0">
      <selection activeCell="B11" sqref="B11"/>
    </sheetView>
  </sheetViews>
  <sheetFormatPr defaultRowHeight="14.5" x14ac:dyDescent="0.35"/>
  <cols>
    <col min="3" max="4" width="12.54296875" bestFit="1" customWidth="1"/>
    <col min="5" max="5" width="9.7265625" bestFit="1" customWidth="1"/>
    <col min="6" max="8" width="10.453125" bestFit="1" customWidth="1"/>
  </cols>
  <sheetData>
    <row r="1" spans="1:9" x14ac:dyDescent="0.35">
      <c r="A1" s="23" t="s">
        <v>48</v>
      </c>
      <c r="B1" s="23"/>
      <c r="C1" s="23"/>
      <c r="D1" s="23"/>
      <c r="E1" s="23"/>
      <c r="F1" s="23"/>
      <c r="G1" s="23"/>
      <c r="H1" s="23"/>
      <c r="I1" s="23"/>
    </row>
    <row r="2" spans="1:9" x14ac:dyDescent="0.35">
      <c r="A2" s="8" t="s">
        <v>4</v>
      </c>
      <c r="B2" s="8" t="s">
        <v>49</v>
      </c>
      <c r="C2" s="8" t="s">
        <v>50</v>
      </c>
      <c r="D2" s="8" t="s">
        <v>51</v>
      </c>
      <c r="E2" s="8" t="s">
        <v>52</v>
      </c>
      <c r="F2" s="8" t="s">
        <v>53</v>
      </c>
      <c r="G2" s="8" t="s">
        <v>54</v>
      </c>
      <c r="H2" s="8" t="s">
        <v>55</v>
      </c>
      <c r="I2" s="8" t="s">
        <v>34</v>
      </c>
    </row>
    <row r="3" spans="1:9" x14ac:dyDescent="0.35">
      <c r="A3" s="5" t="s">
        <v>37</v>
      </c>
      <c r="B3" s="5">
        <v>35000</v>
      </c>
      <c r="C3" s="5" t="str">
        <f>IF(B3&lt;30000,"YES","NO")</f>
        <v>NO</v>
      </c>
      <c r="D3" s="5" t="str">
        <f>IF(AND(B3&gt;=30000,B3&lt;50000),"YES","NO")</f>
        <v>YES</v>
      </c>
      <c r="E3" s="5" t="str">
        <f>IF(AND(B3&gt;=50000,B3&lt;70000),"YES","NO")</f>
        <v>NO</v>
      </c>
      <c r="F3" s="5">
        <f>IF(C3="YES",B3*10/100,0)</f>
        <v>0</v>
      </c>
      <c r="G3" s="5">
        <f>IF(D3="yes",B3*20/100,0)</f>
        <v>7000</v>
      </c>
      <c r="H3" s="5">
        <f>IF(E3="YES",B3*30/100,0)</f>
        <v>0</v>
      </c>
      <c r="I3" s="5">
        <f>SUM(B3,F3:H3)</f>
        <v>42000</v>
      </c>
    </row>
    <row r="4" spans="1:9" x14ac:dyDescent="0.35">
      <c r="A4" s="5" t="s">
        <v>38</v>
      </c>
      <c r="B4" s="5">
        <v>29000</v>
      </c>
      <c r="C4" s="5" t="str">
        <f t="shared" ref="C4:C8" si="0">IF(B4&lt;30000,"YES","NO")</f>
        <v>YES</v>
      </c>
      <c r="D4" s="5" t="str">
        <f t="shared" ref="D4:D8" si="1">IF(AND(B4&gt;=30000,B4&lt;50000),"YES","NO")</f>
        <v>NO</v>
      </c>
      <c r="E4" s="5" t="str">
        <f t="shared" ref="E4:E8" si="2">IF(AND(B4&gt;=50000,B4&lt;70000),"YES","NO")</f>
        <v>NO</v>
      </c>
      <c r="F4" s="5">
        <f t="shared" ref="F4:F8" si="3">IF(C4="YES",B4*10/100,0)</f>
        <v>2900</v>
      </c>
      <c r="G4" s="5">
        <f t="shared" ref="G4:G8" si="4">IF(D4="yes",B4*20/100,0)</f>
        <v>0</v>
      </c>
      <c r="H4" s="5">
        <f t="shared" ref="H4:H8" si="5">IF(E4="YES",B4*30/100,0)</f>
        <v>0</v>
      </c>
      <c r="I4" s="5">
        <f t="shared" ref="I4:I8" si="6">SUM(B4,F4:H4)</f>
        <v>31900</v>
      </c>
    </row>
    <row r="5" spans="1:9" x14ac:dyDescent="0.35">
      <c r="A5" s="5" t="s">
        <v>39</v>
      </c>
      <c r="B5" s="5">
        <v>45000</v>
      </c>
      <c r="C5" s="5" t="str">
        <f t="shared" si="0"/>
        <v>NO</v>
      </c>
      <c r="D5" s="5" t="str">
        <f t="shared" si="1"/>
        <v>YES</v>
      </c>
      <c r="E5" s="5" t="str">
        <f t="shared" si="2"/>
        <v>NO</v>
      </c>
      <c r="F5" s="5">
        <f t="shared" si="3"/>
        <v>0</v>
      </c>
      <c r="G5" s="5">
        <f t="shared" si="4"/>
        <v>9000</v>
      </c>
      <c r="H5" s="5">
        <f t="shared" si="5"/>
        <v>0</v>
      </c>
      <c r="I5" s="5">
        <f t="shared" si="6"/>
        <v>54000</v>
      </c>
    </row>
    <row r="6" spans="1:9" x14ac:dyDescent="0.35">
      <c r="A6" s="5" t="s">
        <v>40</v>
      </c>
      <c r="B6" s="5">
        <v>52000</v>
      </c>
      <c r="C6" s="5" t="str">
        <f t="shared" si="0"/>
        <v>NO</v>
      </c>
      <c r="D6" s="5" t="str">
        <f t="shared" si="1"/>
        <v>NO</v>
      </c>
      <c r="E6" s="5" t="str">
        <f t="shared" si="2"/>
        <v>YES</v>
      </c>
      <c r="F6" s="5">
        <f t="shared" si="3"/>
        <v>0</v>
      </c>
      <c r="G6" s="5">
        <f t="shared" si="4"/>
        <v>0</v>
      </c>
      <c r="H6" s="5">
        <f t="shared" si="5"/>
        <v>15600</v>
      </c>
      <c r="I6" s="5">
        <f t="shared" si="6"/>
        <v>67600</v>
      </c>
    </row>
    <row r="7" spans="1:9" x14ac:dyDescent="0.35">
      <c r="A7" s="5" t="s">
        <v>41</v>
      </c>
      <c r="B7" s="5">
        <v>68000</v>
      </c>
      <c r="C7" s="5" t="str">
        <f t="shared" si="0"/>
        <v>NO</v>
      </c>
      <c r="D7" s="5" t="str">
        <f t="shared" si="1"/>
        <v>NO</v>
      </c>
      <c r="E7" s="5" t="str">
        <f t="shared" si="2"/>
        <v>YES</v>
      </c>
      <c r="F7" s="5">
        <f t="shared" si="3"/>
        <v>0</v>
      </c>
      <c r="G7" s="5">
        <f t="shared" si="4"/>
        <v>0</v>
      </c>
      <c r="H7" s="5">
        <f t="shared" si="5"/>
        <v>20400</v>
      </c>
      <c r="I7" s="5">
        <f t="shared" si="6"/>
        <v>88400</v>
      </c>
    </row>
    <row r="8" spans="1:9" x14ac:dyDescent="0.35">
      <c r="A8" s="5" t="s">
        <v>42</v>
      </c>
      <c r="B8" s="5">
        <v>42000</v>
      </c>
      <c r="C8" s="5" t="str">
        <f t="shared" si="0"/>
        <v>NO</v>
      </c>
      <c r="D8" s="5" t="str">
        <f t="shared" si="1"/>
        <v>YES</v>
      </c>
      <c r="E8" s="5" t="str">
        <f t="shared" si="2"/>
        <v>NO</v>
      </c>
      <c r="F8" s="5">
        <f t="shared" si="3"/>
        <v>0</v>
      </c>
      <c r="G8" s="5">
        <f t="shared" si="4"/>
        <v>8400</v>
      </c>
      <c r="H8" s="5">
        <f t="shared" si="5"/>
        <v>0</v>
      </c>
      <c r="I8" s="5">
        <f t="shared" si="6"/>
        <v>50400</v>
      </c>
    </row>
    <row r="9" spans="1:9" x14ac:dyDescent="0.35">
      <c r="A9" s="7"/>
      <c r="B9" s="7"/>
      <c r="C9" s="24"/>
      <c r="D9" s="7"/>
      <c r="E9" s="7"/>
      <c r="F9" s="7"/>
      <c r="G9" s="7"/>
      <c r="H9" s="7"/>
      <c r="I9" s="7"/>
    </row>
    <row r="10" spans="1:9" x14ac:dyDescent="0.35">
      <c r="A10" s="9" t="s">
        <v>56</v>
      </c>
      <c r="B10" s="5">
        <f>SUM(B3:B8)</f>
        <v>271000</v>
      </c>
      <c r="C10" s="24"/>
      <c r="D10" s="9" t="s">
        <v>61</v>
      </c>
      <c r="E10" s="5">
        <v>30000</v>
      </c>
      <c r="F10" s="7"/>
      <c r="G10" s="7"/>
      <c r="H10" s="7"/>
      <c r="I10" s="7"/>
    </row>
    <row r="11" spans="1:9" x14ac:dyDescent="0.35">
      <c r="A11" s="9" t="s">
        <v>57</v>
      </c>
      <c r="B11" s="5">
        <f>AVERAGE(B3:B8)</f>
        <v>45166.666666666664</v>
      </c>
      <c r="C11" s="24"/>
      <c r="D11" s="9" t="s">
        <v>50</v>
      </c>
      <c r="E11" s="10">
        <v>0.1</v>
      </c>
      <c r="F11" s="7"/>
      <c r="G11" s="7"/>
      <c r="H11" s="7"/>
      <c r="I11" s="7"/>
    </row>
    <row r="12" spans="1:9" x14ac:dyDescent="0.35">
      <c r="A12" s="9" t="s">
        <v>58</v>
      </c>
      <c r="B12" s="5">
        <f>COUNT(B3:B8)</f>
        <v>6</v>
      </c>
      <c r="C12" s="24"/>
      <c r="D12" s="9" t="s">
        <v>62</v>
      </c>
      <c r="E12" s="10">
        <v>0.2</v>
      </c>
      <c r="F12" s="7"/>
      <c r="G12" s="7"/>
      <c r="H12" s="7"/>
      <c r="I12" s="7"/>
    </row>
    <row r="13" spans="1:9" x14ac:dyDescent="0.35">
      <c r="A13" s="9" t="s">
        <v>59</v>
      </c>
      <c r="B13" s="5">
        <f>MAX(B3:B8)</f>
        <v>68000</v>
      </c>
      <c r="C13" s="24"/>
      <c r="D13" s="9" t="s">
        <v>63</v>
      </c>
      <c r="E13" s="10">
        <v>0.3</v>
      </c>
      <c r="F13" s="7"/>
      <c r="G13" s="7"/>
      <c r="H13" s="7"/>
      <c r="I13" s="7"/>
    </row>
    <row r="14" spans="1:9" x14ac:dyDescent="0.35">
      <c r="A14" s="9" t="s">
        <v>60</v>
      </c>
      <c r="B14" s="5">
        <f>MIN(B3:B8)</f>
        <v>29000</v>
      </c>
      <c r="C14" s="24"/>
      <c r="D14" s="7"/>
      <c r="E14" s="7"/>
      <c r="F14" s="7"/>
      <c r="G14" s="7"/>
      <c r="H14" s="7"/>
      <c r="I14" s="7"/>
    </row>
  </sheetData>
  <mergeCells count="2">
    <mergeCell ref="A1:I1"/>
    <mergeCell ref="C9:C14"/>
  </mergeCells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H13"/>
  <sheetViews>
    <sheetView workbookViewId="0">
      <selection activeCell="G3" sqref="G3"/>
    </sheetView>
  </sheetViews>
  <sheetFormatPr defaultRowHeight="14.5" x14ac:dyDescent="0.35"/>
  <cols>
    <col min="1" max="1" width="12.1796875" bestFit="1" customWidth="1"/>
    <col min="2" max="2" width="8.26953125" customWidth="1"/>
    <col min="3" max="3" width="11.7265625" bestFit="1" customWidth="1"/>
    <col min="4" max="4" width="13.7265625" bestFit="1" customWidth="1"/>
    <col min="5" max="5" width="18.7265625" bestFit="1" customWidth="1"/>
    <col min="7" max="7" width="22.81640625" bestFit="1" customWidth="1"/>
  </cols>
  <sheetData>
    <row r="1" spans="1:8" x14ac:dyDescent="0.35">
      <c r="A1" s="25" t="s">
        <v>64</v>
      </c>
      <c r="B1" s="25"/>
      <c r="C1" s="25"/>
      <c r="D1" s="25"/>
      <c r="E1" s="25"/>
      <c r="G1" s="27" t="s">
        <v>70</v>
      </c>
      <c r="H1" s="28"/>
    </row>
    <row r="2" spans="1:8" x14ac:dyDescent="0.35">
      <c r="A2" s="26"/>
      <c r="B2" s="26"/>
      <c r="C2" s="26"/>
      <c r="D2" s="26"/>
      <c r="E2" s="26"/>
      <c r="G2" s="5"/>
      <c r="H2" s="5"/>
    </row>
    <row r="3" spans="1:8" x14ac:dyDescent="0.35">
      <c r="A3" s="9" t="s">
        <v>65</v>
      </c>
      <c r="B3" s="9" t="s">
        <v>4</v>
      </c>
      <c r="C3" s="9" t="s">
        <v>66</v>
      </c>
      <c r="D3" s="9" t="s">
        <v>67</v>
      </c>
      <c r="E3" s="9" t="s">
        <v>68</v>
      </c>
      <c r="F3" s="7"/>
      <c r="G3" s="5" t="s">
        <v>71</v>
      </c>
      <c r="H3" s="5">
        <f>SUM(D4:D13)</f>
        <v>63</v>
      </c>
    </row>
    <row r="4" spans="1:8" x14ac:dyDescent="0.35">
      <c r="A4" s="5">
        <v>1</v>
      </c>
      <c r="B4" s="5" t="s">
        <v>37</v>
      </c>
      <c r="C4" s="5" t="s">
        <v>69</v>
      </c>
      <c r="D4" s="5">
        <v>8</v>
      </c>
      <c r="E4" s="5">
        <v>3</v>
      </c>
      <c r="G4" s="5"/>
      <c r="H4" s="5"/>
    </row>
    <row r="5" spans="1:8" x14ac:dyDescent="0.35">
      <c r="A5" s="5">
        <v>2</v>
      </c>
      <c r="B5" s="5" t="s">
        <v>38</v>
      </c>
      <c r="C5" s="5" t="s">
        <v>20</v>
      </c>
      <c r="D5" s="5">
        <v>7</v>
      </c>
      <c r="E5" s="5">
        <v>4</v>
      </c>
      <c r="G5" s="5" t="s">
        <v>72</v>
      </c>
      <c r="H5" s="5">
        <f>SUM(E4:E13)</f>
        <v>42</v>
      </c>
    </row>
    <row r="6" spans="1:8" x14ac:dyDescent="0.35">
      <c r="A6" s="5">
        <v>3</v>
      </c>
      <c r="B6" s="5" t="s">
        <v>39</v>
      </c>
      <c r="C6" s="5" t="s">
        <v>21</v>
      </c>
      <c r="D6" s="5">
        <v>6</v>
      </c>
      <c r="E6" s="5">
        <v>2</v>
      </c>
      <c r="G6" s="5"/>
      <c r="H6" s="5"/>
    </row>
    <row r="7" spans="1:8" x14ac:dyDescent="0.35">
      <c r="A7" s="5">
        <v>4</v>
      </c>
      <c r="B7" s="5" t="s">
        <v>40</v>
      </c>
      <c r="C7" s="5" t="s">
        <v>18</v>
      </c>
      <c r="D7" s="5">
        <v>5</v>
      </c>
      <c r="E7" s="5">
        <v>5</v>
      </c>
      <c r="G7" s="5" t="s">
        <v>73</v>
      </c>
      <c r="H7" s="5">
        <f>COUNT(A4:A13)</f>
        <v>10</v>
      </c>
    </row>
    <row r="8" spans="1:8" x14ac:dyDescent="0.35">
      <c r="A8" s="5">
        <v>5</v>
      </c>
      <c r="B8" s="5" t="s">
        <v>41</v>
      </c>
      <c r="C8" s="5" t="s">
        <v>69</v>
      </c>
      <c r="D8" s="5">
        <v>5</v>
      </c>
      <c r="E8" s="5">
        <v>6</v>
      </c>
    </row>
    <row r="9" spans="1:8" x14ac:dyDescent="0.35">
      <c r="A9" s="5">
        <v>6</v>
      </c>
      <c r="B9" s="5" t="s">
        <v>42</v>
      </c>
      <c r="C9" s="5" t="s">
        <v>20</v>
      </c>
      <c r="D9" s="5">
        <v>6</v>
      </c>
      <c r="E9" s="5">
        <v>4</v>
      </c>
    </row>
    <row r="10" spans="1:8" x14ac:dyDescent="0.35">
      <c r="A10" s="5">
        <v>7</v>
      </c>
      <c r="B10" s="5" t="s">
        <v>43</v>
      </c>
      <c r="C10" s="5" t="s">
        <v>21</v>
      </c>
      <c r="D10" s="5">
        <v>6</v>
      </c>
      <c r="E10" s="5">
        <v>2</v>
      </c>
    </row>
    <row r="11" spans="1:8" x14ac:dyDescent="0.35">
      <c r="A11" s="5">
        <v>8</v>
      </c>
      <c r="B11" s="5" t="s">
        <v>44</v>
      </c>
      <c r="C11" s="5" t="s">
        <v>18</v>
      </c>
      <c r="D11" s="5">
        <v>5</v>
      </c>
      <c r="E11" s="5">
        <v>3</v>
      </c>
    </row>
    <row r="12" spans="1:8" x14ac:dyDescent="0.35">
      <c r="A12" s="5">
        <v>9</v>
      </c>
      <c r="B12" s="5" t="s">
        <v>45</v>
      </c>
      <c r="C12" s="5" t="s">
        <v>69</v>
      </c>
      <c r="D12" s="5">
        <v>8</v>
      </c>
      <c r="E12" s="5">
        <v>8</v>
      </c>
    </row>
    <row r="13" spans="1:8" x14ac:dyDescent="0.35">
      <c r="A13" s="5">
        <v>10</v>
      </c>
      <c r="B13" s="5" t="s">
        <v>46</v>
      </c>
      <c r="C13" s="5" t="s">
        <v>20</v>
      </c>
      <c r="D13" s="5">
        <v>7</v>
      </c>
      <c r="E13" s="5">
        <v>5</v>
      </c>
    </row>
  </sheetData>
  <mergeCells count="2">
    <mergeCell ref="A1:E2"/>
    <mergeCell ref="G1:H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D11"/>
  <sheetViews>
    <sheetView workbookViewId="0">
      <selection activeCell="E2" sqref="E2"/>
    </sheetView>
  </sheetViews>
  <sheetFormatPr defaultRowHeight="14.5" x14ac:dyDescent="0.35"/>
  <cols>
    <col min="2" max="2" width="13.1796875" bestFit="1" customWidth="1"/>
    <col min="3" max="3" width="19.26953125" bestFit="1" customWidth="1"/>
    <col min="4" max="4" width="14.453125" bestFit="1" customWidth="1"/>
  </cols>
  <sheetData>
    <row r="1" spans="1:4" x14ac:dyDescent="0.35">
      <c r="A1" s="12" t="s">
        <v>24</v>
      </c>
      <c r="B1" s="12" t="s">
        <v>75</v>
      </c>
      <c r="C1" s="12" t="s">
        <v>76</v>
      </c>
      <c r="D1" s="12" t="s">
        <v>77</v>
      </c>
    </row>
    <row r="2" spans="1:4" x14ac:dyDescent="0.35">
      <c r="A2" s="5">
        <v>1</v>
      </c>
      <c r="B2" s="5" t="s">
        <v>78</v>
      </c>
      <c r="C2" s="10">
        <v>0.1</v>
      </c>
      <c r="D2" s="5" t="str">
        <f>IF(C2=0%,"Not Started",IF(AND(C2&gt;=1%,C2&lt;=10%),"Initial Level",IF(AND(C2&gt;10%,C2&lt;50%),"In Progress",IF(AND(C2&gt;=50%,C2&lt;90%),"More Than half",IF(AND(C2&gt;=90%,C2&lt;99%),"About to end",IF(C2=100%,"COMPLETED"))))))</f>
        <v>Initial Level</v>
      </c>
    </row>
    <row r="3" spans="1:4" x14ac:dyDescent="0.35">
      <c r="A3" s="5">
        <v>2</v>
      </c>
      <c r="B3" s="5" t="s">
        <v>79</v>
      </c>
      <c r="C3" s="10">
        <v>0.52</v>
      </c>
      <c r="D3" s="5" t="str">
        <f t="shared" ref="D3:D11" si="0">IF(C3=0%,"Not Started",IF(AND(C3&gt;=1%,C3&lt;=10%),"Initial Level",IF(AND(C3&gt;10%,C3&lt;50%),"In Progress",IF(AND(C3&gt;=50%,C3&lt;90%),"More Than half",IF(AND(C3&gt;=90%,C3&lt;99%),"About to end",IF(C3=100%,"COMPLETED"))))))</f>
        <v>More Than half</v>
      </c>
    </row>
    <row r="4" spans="1:4" x14ac:dyDescent="0.35">
      <c r="A4" s="5">
        <v>3</v>
      </c>
      <c r="B4" s="5" t="s">
        <v>80</v>
      </c>
      <c r="C4" s="10">
        <v>0.09</v>
      </c>
      <c r="D4" s="5" t="str">
        <f t="shared" si="0"/>
        <v>Initial Level</v>
      </c>
    </row>
    <row r="5" spans="1:4" x14ac:dyDescent="0.35">
      <c r="A5" s="5">
        <v>4</v>
      </c>
      <c r="B5" s="5" t="s">
        <v>81</v>
      </c>
      <c r="C5" s="10">
        <v>0.67</v>
      </c>
      <c r="D5" s="5" t="str">
        <f t="shared" si="0"/>
        <v>More Than half</v>
      </c>
    </row>
    <row r="6" spans="1:4" x14ac:dyDescent="0.35">
      <c r="A6" s="5">
        <v>5</v>
      </c>
      <c r="B6" s="5" t="s">
        <v>82</v>
      </c>
      <c r="C6" s="10">
        <v>0.97</v>
      </c>
      <c r="D6" s="5" t="str">
        <f t="shared" si="0"/>
        <v>About to end</v>
      </c>
    </row>
    <row r="7" spans="1:4" x14ac:dyDescent="0.35">
      <c r="A7" s="5">
        <v>6</v>
      </c>
      <c r="B7" s="5" t="s">
        <v>83</v>
      </c>
      <c r="C7" s="10">
        <v>0.05</v>
      </c>
      <c r="D7" s="5" t="str">
        <f t="shared" si="0"/>
        <v>Initial Level</v>
      </c>
    </row>
    <row r="8" spans="1:4" x14ac:dyDescent="0.35">
      <c r="A8" s="5">
        <v>7</v>
      </c>
      <c r="B8" s="5" t="s">
        <v>84</v>
      </c>
      <c r="C8" s="10">
        <v>0.3</v>
      </c>
      <c r="D8" s="5" t="str">
        <f t="shared" si="0"/>
        <v>In Progress</v>
      </c>
    </row>
    <row r="9" spans="1:4" x14ac:dyDescent="0.35">
      <c r="A9" s="5">
        <v>8</v>
      </c>
      <c r="B9" s="5" t="s">
        <v>85</v>
      </c>
      <c r="C9" s="10">
        <v>0</v>
      </c>
      <c r="D9" s="5" t="str">
        <f t="shared" si="0"/>
        <v>Not Started</v>
      </c>
    </row>
    <row r="10" spans="1:4" x14ac:dyDescent="0.35">
      <c r="A10" s="5">
        <v>9</v>
      </c>
      <c r="B10" s="5" t="s">
        <v>86</v>
      </c>
      <c r="C10" s="10">
        <v>1</v>
      </c>
      <c r="D10" s="5" t="str">
        <f t="shared" si="0"/>
        <v>COMPLETED</v>
      </c>
    </row>
    <row r="11" spans="1:4" x14ac:dyDescent="0.35">
      <c r="A11" s="5">
        <v>10</v>
      </c>
      <c r="B11" s="5" t="s">
        <v>87</v>
      </c>
      <c r="C11" s="10">
        <v>0.77</v>
      </c>
      <c r="D11" s="5" t="str">
        <f t="shared" si="0"/>
        <v>More Than half</v>
      </c>
    </row>
  </sheetData>
  <pageMargins left="0.7" right="0.7" top="0.75" bottom="0.75" header="0.3" footer="0.3"/>
  <pageSetup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L7"/>
  <sheetViews>
    <sheetView tabSelected="1" topLeftCell="C1" workbookViewId="0">
      <selection activeCell="J12" sqref="J12"/>
    </sheetView>
  </sheetViews>
  <sheetFormatPr defaultRowHeight="14.5" x14ac:dyDescent="0.35"/>
  <cols>
    <col min="1" max="1" width="17" bestFit="1" customWidth="1"/>
    <col min="2" max="2" width="8.7265625" bestFit="1" customWidth="1"/>
    <col min="3" max="3" width="13.453125" bestFit="1" customWidth="1"/>
    <col min="4" max="4" width="13.1796875" bestFit="1" customWidth="1"/>
    <col min="5" max="5" width="18.81640625" bestFit="1" customWidth="1"/>
    <col min="8" max="8" width="19.453125" bestFit="1" customWidth="1"/>
    <col min="9" max="9" width="19" bestFit="1" customWidth="1"/>
    <col min="10" max="10" width="13.81640625" bestFit="1" customWidth="1"/>
    <col min="12" max="12" width="12.54296875" bestFit="1" customWidth="1"/>
  </cols>
  <sheetData>
    <row r="1" spans="1:12" x14ac:dyDescent="0.35">
      <c r="A1" s="30" t="s">
        <v>88</v>
      </c>
      <c r="B1" s="31"/>
      <c r="C1" s="31"/>
      <c r="D1" s="31"/>
      <c r="E1" s="31"/>
      <c r="F1" s="32"/>
      <c r="G1" s="5"/>
      <c r="H1" s="13" t="s">
        <v>95</v>
      </c>
      <c r="I1" s="5"/>
      <c r="J1" s="13" t="s">
        <v>98</v>
      </c>
      <c r="K1" s="29" t="s">
        <v>99</v>
      </c>
      <c r="L1" s="29"/>
    </row>
    <row r="2" spans="1:12" x14ac:dyDescent="0.35">
      <c r="A2" s="5" t="s">
        <v>89</v>
      </c>
      <c r="B2" s="5" t="s">
        <v>90</v>
      </c>
      <c r="C2" s="14" t="s">
        <v>91</v>
      </c>
      <c r="D2" s="14" t="s">
        <v>93</v>
      </c>
      <c r="E2" s="14" t="s">
        <v>92</v>
      </c>
      <c r="F2" s="14" t="s">
        <v>94</v>
      </c>
      <c r="G2" s="14"/>
      <c r="H2" s="14" t="s">
        <v>96</v>
      </c>
      <c r="I2" s="14" t="s">
        <v>97</v>
      </c>
      <c r="J2" s="14">
        <f>SUM(I3:I7)</f>
        <v>14800</v>
      </c>
      <c r="K2" s="15" t="s">
        <v>100</v>
      </c>
      <c r="L2" s="15" t="s">
        <v>101</v>
      </c>
    </row>
    <row r="3" spans="1:12" x14ac:dyDescent="0.35">
      <c r="A3" s="5" t="s">
        <v>37</v>
      </c>
      <c r="B3" s="5">
        <v>100</v>
      </c>
      <c r="C3" s="5">
        <v>50</v>
      </c>
      <c r="D3" s="5">
        <v>25</v>
      </c>
      <c r="E3" s="5">
        <f>B3-D3</f>
        <v>75</v>
      </c>
      <c r="F3" s="5" t="str">
        <f>IF(E3&lt;=C3,"Reorder","OK")</f>
        <v>OK</v>
      </c>
      <c r="G3" s="5"/>
      <c r="H3" s="5">
        <v>20</v>
      </c>
      <c r="I3" s="5">
        <f>H3*D3</f>
        <v>500</v>
      </c>
      <c r="J3" s="5"/>
      <c r="K3" s="16">
        <v>10</v>
      </c>
      <c r="L3" s="16">
        <f>H3-K3/$J$2</f>
        <v>19.999324324324323</v>
      </c>
    </row>
    <row r="4" spans="1:12" x14ac:dyDescent="0.35">
      <c r="A4" s="5" t="s">
        <v>38</v>
      </c>
      <c r="B4" s="5">
        <v>120</v>
      </c>
      <c r="C4" s="5">
        <v>55</v>
      </c>
      <c r="D4" s="5">
        <v>110</v>
      </c>
      <c r="E4" s="5">
        <f t="shared" ref="E4:E7" si="0">B4-D4</f>
        <v>10</v>
      </c>
      <c r="F4" s="5" t="str">
        <f t="shared" ref="F4:F7" si="1">IF(E4&lt;=C4,"Reorder","OK")</f>
        <v>Reorder</v>
      </c>
      <c r="G4" s="5"/>
      <c r="H4" s="5">
        <v>30</v>
      </c>
      <c r="I4" s="5">
        <f t="shared" ref="I4:I7" si="2">H4*D4</f>
        <v>3300</v>
      </c>
      <c r="J4" s="5"/>
      <c r="K4" s="16">
        <v>20</v>
      </c>
      <c r="L4" s="16">
        <f t="shared" ref="L4:L7" si="3">H4-K4/$J$2</f>
        <v>29.998648648648647</v>
      </c>
    </row>
    <row r="5" spans="1:12" x14ac:dyDescent="0.35">
      <c r="A5" s="5" t="s">
        <v>39</v>
      </c>
      <c r="B5" s="5">
        <v>140</v>
      </c>
      <c r="C5" s="5">
        <v>60</v>
      </c>
      <c r="D5" s="5">
        <v>130</v>
      </c>
      <c r="E5" s="5">
        <f t="shared" si="0"/>
        <v>10</v>
      </c>
      <c r="F5" s="5" t="str">
        <f t="shared" si="1"/>
        <v>Reorder</v>
      </c>
      <c r="G5" s="5"/>
      <c r="H5" s="5">
        <v>40</v>
      </c>
      <c r="I5" s="5">
        <f t="shared" si="2"/>
        <v>5200</v>
      </c>
      <c r="J5" s="5"/>
      <c r="K5" s="16">
        <v>30</v>
      </c>
      <c r="L5" s="16">
        <f t="shared" si="3"/>
        <v>39.997972972972974</v>
      </c>
    </row>
    <row r="6" spans="1:12" x14ac:dyDescent="0.35">
      <c r="A6" s="5" t="s">
        <v>40</v>
      </c>
      <c r="B6" s="5">
        <v>160</v>
      </c>
      <c r="C6" s="5">
        <v>65</v>
      </c>
      <c r="D6" s="5">
        <v>50</v>
      </c>
      <c r="E6" s="5">
        <f t="shared" si="0"/>
        <v>110</v>
      </c>
      <c r="F6" s="5" t="str">
        <f t="shared" si="1"/>
        <v>OK</v>
      </c>
      <c r="G6" s="5"/>
      <c r="H6" s="5">
        <v>50</v>
      </c>
      <c r="I6" s="5">
        <f t="shared" si="2"/>
        <v>2500</v>
      </c>
      <c r="J6" s="5"/>
      <c r="K6" s="16">
        <v>40</v>
      </c>
      <c r="L6" s="16">
        <f t="shared" si="3"/>
        <v>49.997297297297294</v>
      </c>
    </row>
    <row r="7" spans="1:12" x14ac:dyDescent="0.35">
      <c r="A7" s="5" t="s">
        <v>41</v>
      </c>
      <c r="B7" s="5">
        <v>180</v>
      </c>
      <c r="C7" s="5">
        <v>70</v>
      </c>
      <c r="D7" s="5">
        <v>55</v>
      </c>
      <c r="E7" s="5">
        <f t="shared" si="0"/>
        <v>125</v>
      </c>
      <c r="F7" s="5" t="str">
        <f t="shared" si="1"/>
        <v>OK</v>
      </c>
      <c r="G7" s="5"/>
      <c r="H7" s="5">
        <v>60</v>
      </c>
      <c r="I7" s="5">
        <f t="shared" si="2"/>
        <v>3300</v>
      </c>
      <c r="J7" s="5"/>
      <c r="K7" s="16">
        <v>50</v>
      </c>
      <c r="L7" s="16">
        <f t="shared" si="3"/>
        <v>59.996621621621621</v>
      </c>
    </row>
  </sheetData>
  <mergeCells count="2">
    <mergeCell ref="K1:L1"/>
    <mergeCell ref="A1:F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G18"/>
  <sheetViews>
    <sheetView workbookViewId="0">
      <selection activeCell="G5" sqref="G5"/>
    </sheetView>
  </sheetViews>
  <sheetFormatPr defaultRowHeight="14.5" x14ac:dyDescent="0.35"/>
  <cols>
    <col min="2" max="2" width="12.7265625" bestFit="1" customWidth="1"/>
  </cols>
  <sheetData>
    <row r="1" spans="1:7" x14ac:dyDescent="0.35">
      <c r="A1" s="17" t="s">
        <v>104</v>
      </c>
      <c r="B1" s="17" t="s">
        <v>105</v>
      </c>
      <c r="C1" s="17" t="s">
        <v>106</v>
      </c>
    </row>
    <row r="2" spans="1:7" x14ac:dyDescent="0.35">
      <c r="A2" s="5" t="s">
        <v>107</v>
      </c>
      <c r="B2" s="5" t="s">
        <v>117</v>
      </c>
      <c r="C2" s="5">
        <v>500</v>
      </c>
    </row>
    <row r="3" spans="1:7" x14ac:dyDescent="0.35">
      <c r="A3" s="5" t="s">
        <v>108</v>
      </c>
      <c r="B3" s="5" t="s">
        <v>118</v>
      </c>
      <c r="C3" s="5">
        <v>300</v>
      </c>
    </row>
    <row r="4" spans="1:7" x14ac:dyDescent="0.35">
      <c r="A4" s="5" t="s">
        <v>109</v>
      </c>
      <c r="B4" s="5" t="s">
        <v>119</v>
      </c>
      <c r="C4" s="5">
        <v>3200</v>
      </c>
      <c r="E4" t="s">
        <v>104</v>
      </c>
      <c r="F4" s="7" t="s">
        <v>105</v>
      </c>
      <c r="G4" s="7" t="s">
        <v>106</v>
      </c>
    </row>
    <row r="5" spans="1:7" x14ac:dyDescent="0.35">
      <c r="A5" s="5" t="s">
        <v>110</v>
      </c>
      <c r="B5" s="5" t="s">
        <v>120</v>
      </c>
      <c r="C5" s="5">
        <v>12000</v>
      </c>
      <c r="E5" t="s">
        <v>114</v>
      </c>
      <c r="F5" t="e">
        <f ca="1">_xludf.XLookup(E5,A2:A11,B2:B11)</f>
        <v>#NAME?</v>
      </c>
      <c r="G5" t="e">
        <f ca="1">_xludf.XLookup(F5,B2:B11,C2:C11,"not found")</f>
        <v>#NAME?</v>
      </c>
    </row>
    <row r="6" spans="1:7" x14ac:dyDescent="0.35">
      <c r="A6" s="5" t="s">
        <v>111</v>
      </c>
      <c r="B6" s="5" t="s">
        <v>121</v>
      </c>
      <c r="C6" s="5">
        <v>10000</v>
      </c>
    </row>
    <row r="7" spans="1:7" x14ac:dyDescent="0.35">
      <c r="A7" s="5" t="s">
        <v>112</v>
      </c>
      <c r="B7" s="5" t="s">
        <v>122</v>
      </c>
      <c r="C7" s="5">
        <v>2400</v>
      </c>
    </row>
    <row r="8" spans="1:7" x14ac:dyDescent="0.35">
      <c r="A8" s="5" t="s">
        <v>113</v>
      </c>
      <c r="B8" s="5" t="s">
        <v>123</v>
      </c>
      <c r="C8" s="5">
        <v>2800</v>
      </c>
    </row>
    <row r="9" spans="1:7" x14ac:dyDescent="0.35">
      <c r="A9" s="5" t="s">
        <v>114</v>
      </c>
      <c r="B9" s="5" t="s">
        <v>124</v>
      </c>
      <c r="C9" s="5">
        <v>400</v>
      </c>
    </row>
    <row r="10" spans="1:7" x14ac:dyDescent="0.35">
      <c r="A10" s="5" t="s">
        <v>115</v>
      </c>
      <c r="B10" s="5" t="s">
        <v>125</v>
      </c>
      <c r="C10" s="5">
        <v>6500</v>
      </c>
    </row>
    <row r="11" spans="1:7" x14ac:dyDescent="0.35">
      <c r="A11" s="5" t="s">
        <v>116</v>
      </c>
      <c r="B11" s="5" t="s">
        <v>126</v>
      </c>
      <c r="C11" s="5">
        <v>1500</v>
      </c>
    </row>
    <row r="18" ht="18" customHeight="1" x14ac:dyDescent="0.35"/>
  </sheetData>
  <dataValidations count="1">
    <dataValidation type="list" allowBlank="1" showInputMessage="1" showErrorMessage="1" sqref="E5" xr:uid="{00000000-0002-0000-0600-000000000000}">
      <formula1>$A$2:$A$11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E8"/>
  <sheetViews>
    <sheetView topLeftCell="A34" workbookViewId="0">
      <selection activeCell="D20" sqref="D20:D56"/>
    </sheetView>
  </sheetViews>
  <sheetFormatPr defaultRowHeight="14.5" x14ac:dyDescent="0.35"/>
  <cols>
    <col min="1" max="1" width="13.7265625" bestFit="1" customWidth="1"/>
  </cols>
  <sheetData>
    <row r="1" spans="1:5" x14ac:dyDescent="0.35">
      <c r="A1" s="33" t="s">
        <v>127</v>
      </c>
      <c r="B1" s="33"/>
      <c r="C1" s="33"/>
      <c r="D1" s="33"/>
    </row>
    <row r="2" spans="1:5" x14ac:dyDescent="0.35">
      <c r="A2" t="s">
        <v>89</v>
      </c>
      <c r="B2" t="s">
        <v>37</v>
      </c>
      <c r="C2" t="s">
        <v>38</v>
      </c>
      <c r="D2" t="s">
        <v>39</v>
      </c>
    </row>
    <row r="3" spans="1:5" x14ac:dyDescent="0.35">
      <c r="A3" t="s">
        <v>128</v>
      </c>
      <c r="B3">
        <v>100</v>
      </c>
      <c r="C3">
        <v>150</v>
      </c>
      <c r="D3">
        <v>120</v>
      </c>
    </row>
    <row r="4" spans="1:5" x14ac:dyDescent="0.35">
      <c r="A4" t="s">
        <v>129</v>
      </c>
      <c r="B4">
        <v>200</v>
      </c>
      <c r="C4">
        <v>250</v>
      </c>
      <c r="D4">
        <v>220</v>
      </c>
    </row>
    <row r="5" spans="1:5" x14ac:dyDescent="0.35">
      <c r="A5" t="s">
        <v>130</v>
      </c>
      <c r="B5">
        <v>300</v>
      </c>
      <c r="C5">
        <v>350</v>
      </c>
      <c r="D5">
        <v>320</v>
      </c>
    </row>
    <row r="7" spans="1:5" x14ac:dyDescent="0.35">
      <c r="B7" t="s">
        <v>105</v>
      </c>
      <c r="C7" t="s">
        <v>131</v>
      </c>
      <c r="D7" t="s">
        <v>49</v>
      </c>
      <c r="E7" t="s">
        <v>132</v>
      </c>
    </row>
    <row r="8" spans="1:5" x14ac:dyDescent="0.35">
      <c r="B8" t="s">
        <v>37</v>
      </c>
      <c r="C8" t="s">
        <v>130</v>
      </c>
      <c r="D8">
        <f>HLOOKUP(B8,A2:D5,4,0)</f>
        <v>300</v>
      </c>
      <c r="E8" t="e">
        <f ca="1">_xludf.XLookup(B8,A2:D2,A5:D5)</f>
        <v>#NAME?</v>
      </c>
    </row>
  </sheetData>
  <mergeCells count="1">
    <mergeCell ref="A1:D1"/>
  </mergeCells>
  <dataValidations count="1">
    <dataValidation type="list" allowBlank="1" showInputMessage="1" showErrorMessage="1" sqref="B8" xr:uid="{00000000-0002-0000-0700-000000000000}">
      <formula1>$B$2:$D$2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gunjan</cp:lastModifiedBy>
  <dcterms:created xsi:type="dcterms:W3CDTF">2024-09-18T07:14:38Z</dcterms:created>
  <dcterms:modified xsi:type="dcterms:W3CDTF">2024-10-11T16:01:00Z</dcterms:modified>
</cp:coreProperties>
</file>