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7C37057-C155-4491-B61B-5974E87BC7F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  <c r="F26" i="1"/>
  <c r="E26" i="1"/>
  <c r="D26" i="1"/>
  <c r="C26" i="1"/>
  <c r="F28" i="1"/>
  <c r="F25" i="1"/>
  <c r="F24" i="1"/>
  <c r="F23" i="1"/>
  <c r="E28" i="1"/>
  <c r="E25" i="1"/>
  <c r="E24" i="1"/>
  <c r="E23" i="1"/>
  <c r="D28" i="1"/>
  <c r="D25" i="1"/>
  <c r="D24" i="1"/>
  <c r="D23" i="1"/>
  <c r="N6" i="1" l="1"/>
  <c r="N7" i="1"/>
  <c r="N8" i="1"/>
  <c r="N9" i="1"/>
  <c r="N10" i="1"/>
  <c r="N11" i="1"/>
  <c r="N12" i="1"/>
  <c r="N13" i="1"/>
  <c r="N5" i="1"/>
  <c r="L6" i="1"/>
  <c r="L7" i="1"/>
  <c r="L8" i="1"/>
  <c r="L9" i="1"/>
  <c r="L10" i="1"/>
  <c r="L11" i="1"/>
  <c r="L12" i="1"/>
  <c r="L13" i="1"/>
  <c r="L5" i="1"/>
  <c r="I6" i="1"/>
  <c r="I7" i="1"/>
  <c r="I8" i="1"/>
  <c r="I9" i="1"/>
  <c r="I10" i="1"/>
  <c r="I11" i="1"/>
  <c r="I12" i="1"/>
  <c r="I13" i="1"/>
  <c r="I5" i="1"/>
  <c r="E13" i="1"/>
  <c r="F13" i="1" s="1"/>
  <c r="C28" i="1" s="1"/>
  <c r="E12" i="1"/>
  <c r="F12" i="1" s="1"/>
  <c r="E11" i="1"/>
  <c r="F11" i="1" s="1"/>
  <c r="E10" i="1"/>
  <c r="F10" i="1" s="1"/>
  <c r="E9" i="1"/>
  <c r="F9" i="1" s="1"/>
  <c r="E8" i="1"/>
  <c r="F8" i="1" s="1"/>
  <c r="C25" i="1" s="1"/>
  <c r="E7" i="1"/>
  <c r="F7" i="1" s="1"/>
  <c r="C24" i="1" s="1"/>
  <c r="E6" i="1"/>
  <c r="F6" i="1" s="1"/>
  <c r="C23" i="1" s="1"/>
  <c r="E5" i="1"/>
  <c r="F5" i="1" s="1"/>
</calcChain>
</file>

<file path=xl/sharedStrings.xml><?xml version="1.0" encoding="utf-8"?>
<sst xmlns="http://schemas.openxmlformats.org/spreadsheetml/2006/main" count="39" uniqueCount="33">
  <si>
    <t>Potentials Wind and PV</t>
  </si>
  <si>
    <t>Country</t>
  </si>
  <si>
    <t>OffWindPot0--30</t>
  </si>
  <si>
    <t>OffWindPot30--60</t>
  </si>
  <si>
    <t>OffWindPot[km^2]</t>
  </si>
  <si>
    <t>OnWindPot[km^2]</t>
  </si>
  <si>
    <t>PVGroundPot[km^2]</t>
  </si>
  <si>
    <t>BE</t>
  </si>
  <si>
    <t>DK</t>
  </si>
  <si>
    <t>FR</t>
  </si>
  <si>
    <t>DE</t>
  </si>
  <si>
    <t>LU</t>
  </si>
  <si>
    <t>NL</t>
  </si>
  <si>
    <t>PT</t>
  </si>
  <si>
    <t>ES</t>
  </si>
  <si>
    <t>UK</t>
  </si>
  <si>
    <t>OffWindPot[GW]Quelle</t>
  </si>
  <si>
    <t>OnWindPot[GW]Quelle</t>
  </si>
  <si>
    <t>PVGroundPot[GW]Quelle</t>
  </si>
  <si>
    <t>OffWindPot[MW]</t>
  </si>
  <si>
    <t>Capacity Density for Wind is 10,76 MW/km^2</t>
  </si>
  <si>
    <t>Capacity Density for PVGround is 216,61 MW/km^2</t>
  </si>
  <si>
    <t>Capacity Density for PVRoof is 216,61  MW/km^2</t>
  </si>
  <si>
    <t>PVRoofPot[km^2]</t>
  </si>
  <si>
    <t>OnWindPot[MW]</t>
  </si>
  <si>
    <t>PVGroundPot[MW]</t>
  </si>
  <si>
    <t>PVRoofPot[MW]</t>
  </si>
  <si>
    <t>IB</t>
  </si>
  <si>
    <t>Potentials Wind and PV, Aggregated Country List</t>
  </si>
  <si>
    <t>WindOffshore[MW]</t>
  </si>
  <si>
    <t>WindOnshore[MW]</t>
  </si>
  <si>
    <t>PVGround[MW]</t>
  </si>
  <si>
    <t>PVRoof[MW]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</si>
</sst>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" fontId="0" fillId="0" borderId="7" xfId="0" applyNumberFormat="1" applyBorder="1"/>
    <xf numFmtId="0" fontId="0" fillId="3" borderId="0" xfId="0" applyFill="1" applyBorder="1"/>
    <xf numFmtId="0" fontId="0" fillId="3" borderId="4" xfId="0" applyFill="1" applyBorder="1"/>
    <xf numFmtId="0" fontId="0" fillId="0" borderId="0" xfId="0" applyAlignment="1"/>
    <xf numFmtId="1" fontId="0" fillId="0" borderId="0" xfId="0" applyNumberFormat="1" applyFill="1" applyBorder="1"/>
    <xf numFmtId="1" fontId="0" fillId="0" borderId="7" xfId="0" applyNumberFormat="1" applyFill="1" applyBorder="1"/>
    <xf numFmtId="0" fontId="0" fillId="0" borderId="8" xfId="0" applyBorder="1"/>
    <xf numFmtId="0" fontId="0" fillId="3" borderId="5" xfId="0" applyFill="1" applyBorder="1"/>
    <xf numFmtId="0" fontId="0" fillId="0" borderId="4" xfId="0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5" xfId="0" applyFill="1" applyBorder="1"/>
    <xf numFmtId="0" fontId="0" fillId="0" borderId="0" xfId="0" applyFill="1"/>
    <xf numFmtId="0" fontId="0" fillId="0" borderId="4" xfId="0" applyFont="1" applyBorder="1"/>
    <xf numFmtId="0" fontId="0" fillId="0" borderId="0" xfId="0" applyFont="1" applyBorder="1"/>
    <xf numFmtId="2" fontId="0" fillId="0" borderId="0" xfId="0" applyNumberFormat="1" applyFont="1" applyBorder="1"/>
    <xf numFmtId="1" fontId="0" fillId="0" borderId="0" xfId="0" applyNumberFormat="1" applyFont="1" applyBorder="1"/>
    <xf numFmtId="1" fontId="0" fillId="0" borderId="0" xfId="0" applyNumberFormat="1" applyFont="1" applyFill="1" applyBorder="1"/>
    <xf numFmtId="0" fontId="0" fillId="0" borderId="5" xfId="0" applyFont="1" applyBorder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2" zoomScaleNormal="100" workbookViewId="0">
      <pane xSplit="1" topLeftCell="B1" activePane="topRight" state="frozen"/>
      <selection activeCell="A4" sqref="A4"/>
      <selection pane="topRight" activeCell="H19" sqref="H19"/>
    </sheetView>
  </sheetViews>
  <sheetFormatPr baseColWidth="10" defaultColWidth="8.88671875" defaultRowHeight="14.4" x14ac:dyDescent="0.3"/>
  <cols>
    <col min="1" max="1" width="7.88671875" bestFit="1" customWidth="1"/>
    <col min="2" max="2" width="16" bestFit="1" customWidth="1"/>
    <col min="3" max="3" width="17.109375" bestFit="1" customWidth="1"/>
    <col min="4" max="4" width="21.6640625" bestFit="1" customWidth="1"/>
    <col min="5" max="5" width="17.21875" bestFit="1" customWidth="1"/>
    <col min="6" max="6" width="16.33203125" bestFit="1" customWidth="1"/>
    <col min="7" max="7" width="21.5546875" bestFit="1" customWidth="1"/>
    <col min="8" max="8" width="17.109375" bestFit="1" customWidth="1"/>
    <col min="9" max="9" width="15.6640625" bestFit="1" customWidth="1"/>
    <col min="10" max="10" width="23" bestFit="1" customWidth="1"/>
    <col min="11" max="11" width="18.6640625" bestFit="1" customWidth="1"/>
    <col min="12" max="12" width="17.109375" bestFit="1" customWidth="1"/>
    <col min="13" max="13" width="16" bestFit="1" customWidth="1"/>
    <col min="14" max="14" width="14.5546875" bestFit="1" customWidth="1"/>
  </cols>
  <sheetData>
    <row r="1" spans="1:14" ht="15" thickBot="1" x14ac:dyDescent="0.35"/>
    <row r="2" spans="1:14" ht="15" thickTop="1" x14ac:dyDescent="0.3">
      <c r="A2" s="29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4" x14ac:dyDescent="0.3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</row>
    <row r="4" spans="1:14" x14ac:dyDescent="0.3">
      <c r="A4" s="11" t="s">
        <v>1</v>
      </c>
      <c r="B4" s="2" t="s">
        <v>2</v>
      </c>
      <c r="C4" s="2" t="s">
        <v>3</v>
      </c>
      <c r="D4" s="2" t="s">
        <v>16</v>
      </c>
      <c r="E4" s="2" t="s">
        <v>4</v>
      </c>
      <c r="F4" s="10" t="s">
        <v>19</v>
      </c>
      <c r="G4" s="2" t="s">
        <v>17</v>
      </c>
      <c r="H4" s="2" t="s">
        <v>5</v>
      </c>
      <c r="I4" s="10" t="s">
        <v>24</v>
      </c>
      <c r="J4" s="2" t="s">
        <v>18</v>
      </c>
      <c r="K4" s="2" t="s">
        <v>6</v>
      </c>
      <c r="L4" s="10" t="s">
        <v>25</v>
      </c>
      <c r="M4" s="2" t="s">
        <v>23</v>
      </c>
      <c r="N4" s="16" t="s">
        <v>26</v>
      </c>
    </row>
    <row r="5" spans="1:14" s="21" customFormat="1" x14ac:dyDescent="0.3">
      <c r="A5" s="17" t="s">
        <v>7</v>
      </c>
      <c r="B5" s="18">
        <v>12.48</v>
      </c>
      <c r="C5" s="18">
        <v>3.18</v>
      </c>
      <c r="D5" s="19">
        <v>15.66</v>
      </c>
      <c r="E5" s="13">
        <f>D5/(5*0.001)</f>
        <v>3132</v>
      </c>
      <c r="F5" s="13">
        <f>E5*10.76</f>
        <v>33700.32</v>
      </c>
      <c r="G5" s="18">
        <v>12</v>
      </c>
      <c r="H5" s="19">
        <v>1714.2857140000001</v>
      </c>
      <c r="I5" s="19">
        <f>H5*10.76</f>
        <v>18445.714282640001</v>
      </c>
      <c r="J5" s="18">
        <v>3</v>
      </c>
      <c r="K5" s="19">
        <v>19.867549669999999</v>
      </c>
      <c r="L5" s="18">
        <f>K5*216.61</f>
        <v>4303.5099340186998</v>
      </c>
      <c r="M5" s="13">
        <v>41</v>
      </c>
      <c r="N5" s="20">
        <f>M5*216.61</f>
        <v>8881.01</v>
      </c>
    </row>
    <row r="6" spans="1:14" x14ac:dyDescent="0.3">
      <c r="A6" s="1" t="s">
        <v>8</v>
      </c>
      <c r="B6" s="2">
        <v>64.44</v>
      </c>
      <c r="C6" s="2">
        <v>163.44999999999999</v>
      </c>
      <c r="D6" s="4">
        <v>227.89</v>
      </c>
      <c r="E6" s="5">
        <f t="shared" ref="E6:E13" si="0">D6/(5*0.001)</f>
        <v>45577.999999999993</v>
      </c>
      <c r="F6" s="5">
        <f t="shared" ref="F6:F13" si="1">E6*10.76</f>
        <v>490419.27999999991</v>
      </c>
      <c r="G6" s="2">
        <v>24</v>
      </c>
      <c r="H6" s="4">
        <v>3428.5714290000001</v>
      </c>
      <c r="I6" s="4">
        <f t="shared" ref="I6:I13" si="2">H6*10.76</f>
        <v>36891.428576040002</v>
      </c>
      <c r="J6" s="2">
        <v>7</v>
      </c>
      <c r="K6" s="4">
        <v>46.357615889999998</v>
      </c>
      <c r="L6" s="2">
        <f t="shared" ref="L6:L13" si="3">K6*216.61</f>
        <v>10041.523177932901</v>
      </c>
      <c r="M6" s="13">
        <v>63</v>
      </c>
      <c r="N6" s="3">
        <f t="shared" ref="N6:N13" si="4">M6*216.61</f>
        <v>13646.43</v>
      </c>
    </row>
    <row r="7" spans="1:14" x14ac:dyDescent="0.3">
      <c r="A7" s="1" t="s">
        <v>9</v>
      </c>
      <c r="B7" s="2">
        <v>46.42</v>
      </c>
      <c r="C7" s="2">
        <v>134.72</v>
      </c>
      <c r="D7" s="4">
        <v>181.14</v>
      </c>
      <c r="E7" s="5">
        <f t="shared" si="0"/>
        <v>36228</v>
      </c>
      <c r="F7" s="5">
        <f t="shared" si="1"/>
        <v>389813.27999999997</v>
      </c>
      <c r="G7" s="2">
        <v>180</v>
      </c>
      <c r="H7" s="4">
        <v>25714.28571</v>
      </c>
      <c r="I7" s="4">
        <f t="shared" si="2"/>
        <v>276685.7142396</v>
      </c>
      <c r="J7" s="2">
        <v>99</v>
      </c>
      <c r="K7" s="4">
        <v>655.62913909999997</v>
      </c>
      <c r="L7" s="2">
        <f t="shared" si="3"/>
        <v>142015.827820451</v>
      </c>
      <c r="M7" s="13">
        <v>1046</v>
      </c>
      <c r="N7" s="3">
        <f t="shared" si="4"/>
        <v>226574.06000000003</v>
      </c>
    </row>
    <row r="8" spans="1:14" x14ac:dyDescent="0.3">
      <c r="A8" s="1" t="s">
        <v>10</v>
      </c>
      <c r="B8" s="2">
        <v>27.45</v>
      </c>
      <c r="C8" s="2">
        <v>96.8</v>
      </c>
      <c r="D8" s="4">
        <v>124.25</v>
      </c>
      <c r="E8" s="5">
        <f t="shared" si="0"/>
        <v>24850</v>
      </c>
      <c r="F8" s="5">
        <f t="shared" si="1"/>
        <v>267386</v>
      </c>
      <c r="G8" s="2">
        <v>110</v>
      </c>
      <c r="H8" s="4">
        <v>15714.28571</v>
      </c>
      <c r="I8" s="4">
        <f t="shared" si="2"/>
        <v>169085.7142396</v>
      </c>
      <c r="J8" s="2">
        <v>39</v>
      </c>
      <c r="K8" s="4">
        <v>258.27814569999998</v>
      </c>
      <c r="L8" s="2">
        <f t="shared" si="3"/>
        <v>55945.629140076999</v>
      </c>
      <c r="M8" s="13">
        <v>952</v>
      </c>
      <c r="N8" s="3">
        <f t="shared" si="4"/>
        <v>206212.72</v>
      </c>
    </row>
    <row r="9" spans="1:14" s="21" customFormat="1" x14ac:dyDescent="0.3">
      <c r="A9" s="17" t="s">
        <v>11</v>
      </c>
      <c r="B9" s="18">
        <v>0</v>
      </c>
      <c r="C9" s="18">
        <v>0</v>
      </c>
      <c r="D9" s="19">
        <v>0</v>
      </c>
      <c r="E9" s="13">
        <f t="shared" si="0"/>
        <v>0</v>
      </c>
      <c r="F9" s="13">
        <f t="shared" si="1"/>
        <v>0</v>
      </c>
      <c r="G9" s="18">
        <v>1</v>
      </c>
      <c r="H9" s="19">
        <v>142.85714290000001</v>
      </c>
      <c r="I9" s="19">
        <f t="shared" si="2"/>
        <v>1537.142857604</v>
      </c>
      <c r="J9" s="18">
        <v>0</v>
      </c>
      <c r="K9" s="19">
        <v>0</v>
      </c>
      <c r="L9" s="18">
        <f t="shared" si="3"/>
        <v>0</v>
      </c>
      <c r="M9" s="13">
        <v>4</v>
      </c>
      <c r="N9" s="20">
        <f t="shared" si="4"/>
        <v>866.44</v>
      </c>
    </row>
    <row r="10" spans="1:14" s="21" customFormat="1" x14ac:dyDescent="0.3">
      <c r="A10" s="17" t="s">
        <v>12</v>
      </c>
      <c r="B10" s="18">
        <v>110.14</v>
      </c>
      <c r="C10" s="18">
        <v>150.9</v>
      </c>
      <c r="D10" s="19">
        <v>261.04000000000002</v>
      </c>
      <c r="E10" s="13">
        <f t="shared" si="0"/>
        <v>52208</v>
      </c>
      <c r="F10" s="13">
        <f t="shared" si="1"/>
        <v>561758.07999999996</v>
      </c>
      <c r="G10" s="18">
        <v>18</v>
      </c>
      <c r="H10" s="19">
        <v>2571.4285709999999</v>
      </c>
      <c r="I10" s="19">
        <f t="shared" si="2"/>
        <v>27668.571423959998</v>
      </c>
      <c r="J10" s="18">
        <v>6</v>
      </c>
      <c r="K10" s="19">
        <v>39.735099339999998</v>
      </c>
      <c r="L10" s="18">
        <f t="shared" si="3"/>
        <v>8607.0198680373996</v>
      </c>
      <c r="M10" s="13">
        <v>75</v>
      </c>
      <c r="N10" s="20">
        <f t="shared" si="4"/>
        <v>16245.750000000002</v>
      </c>
    </row>
    <row r="11" spans="1:14" s="28" customFormat="1" x14ac:dyDescent="0.3">
      <c r="A11" s="22" t="s">
        <v>13</v>
      </c>
      <c r="B11" s="23">
        <v>0.66</v>
      </c>
      <c r="C11" s="23">
        <v>11.32</v>
      </c>
      <c r="D11" s="24">
        <v>11.98</v>
      </c>
      <c r="E11" s="25">
        <f t="shared" si="0"/>
        <v>2396</v>
      </c>
      <c r="F11" s="25">
        <f t="shared" si="1"/>
        <v>25780.959999999999</v>
      </c>
      <c r="G11" s="23">
        <v>10</v>
      </c>
      <c r="H11" s="24">
        <v>1428.5714290000001</v>
      </c>
      <c r="I11" s="24">
        <f t="shared" si="2"/>
        <v>15371.42857604</v>
      </c>
      <c r="J11" s="23">
        <v>19</v>
      </c>
      <c r="K11" s="24">
        <v>125.8278146</v>
      </c>
      <c r="L11" s="23">
        <f t="shared" si="3"/>
        <v>27255.562920506</v>
      </c>
      <c r="M11" s="26">
        <v>211</v>
      </c>
      <c r="N11" s="27">
        <f t="shared" si="4"/>
        <v>45704.710000000006</v>
      </c>
    </row>
    <row r="12" spans="1:14" s="28" customFormat="1" x14ac:dyDescent="0.3">
      <c r="A12" s="22" t="s">
        <v>14</v>
      </c>
      <c r="B12" s="23">
        <v>21.36</v>
      </c>
      <c r="C12" s="23">
        <v>9.92</v>
      </c>
      <c r="D12" s="24">
        <v>31.28</v>
      </c>
      <c r="E12" s="25">
        <f>D12/(5*0.001)</f>
        <v>6256</v>
      </c>
      <c r="F12" s="25">
        <f t="shared" si="1"/>
        <v>67314.559999999998</v>
      </c>
      <c r="G12" s="23">
        <v>71</v>
      </c>
      <c r="H12" s="24">
        <v>10142.85714</v>
      </c>
      <c r="I12" s="24">
        <f t="shared" si="2"/>
        <v>109137.1428264</v>
      </c>
      <c r="J12" s="23">
        <v>137</v>
      </c>
      <c r="K12" s="24">
        <v>907.28476820000003</v>
      </c>
      <c r="L12" s="23">
        <f t="shared" si="3"/>
        <v>196526.95363980203</v>
      </c>
      <c r="M12" s="26">
        <v>823</v>
      </c>
      <c r="N12" s="27">
        <f t="shared" si="4"/>
        <v>178270.03</v>
      </c>
    </row>
    <row r="13" spans="1:14" ht="15" thickBot="1" x14ac:dyDescent="0.35">
      <c r="A13" s="6" t="s">
        <v>15</v>
      </c>
      <c r="B13" s="7">
        <v>167.48</v>
      </c>
      <c r="C13" s="7">
        <v>463.76</v>
      </c>
      <c r="D13" s="8">
        <v>631.24</v>
      </c>
      <c r="E13" s="9">
        <f t="shared" si="0"/>
        <v>126248</v>
      </c>
      <c r="F13" s="9">
        <f t="shared" si="1"/>
        <v>1358428.48</v>
      </c>
      <c r="G13" s="7">
        <v>127</v>
      </c>
      <c r="H13" s="8">
        <v>18142.85714</v>
      </c>
      <c r="I13" s="8">
        <f t="shared" si="2"/>
        <v>195217.1428264</v>
      </c>
      <c r="J13" s="7">
        <v>147</v>
      </c>
      <c r="K13" s="8">
        <v>973.5099338</v>
      </c>
      <c r="L13" s="7">
        <f t="shared" si="3"/>
        <v>210871.98676041802</v>
      </c>
      <c r="M13" s="14">
        <v>530</v>
      </c>
      <c r="N13" s="15">
        <f t="shared" si="4"/>
        <v>114803.3</v>
      </c>
    </row>
    <row r="14" spans="1:14" ht="15" thickTop="1" x14ac:dyDescent="0.3"/>
    <row r="16" spans="1:14" x14ac:dyDescent="0.3">
      <c r="A16" s="12" t="s">
        <v>20</v>
      </c>
      <c r="B16" s="12"/>
      <c r="C16" s="12"/>
    </row>
    <row r="17" spans="1:6" x14ac:dyDescent="0.3">
      <c r="A17" s="12" t="s">
        <v>21</v>
      </c>
      <c r="B17" s="12"/>
      <c r="C17" s="12"/>
    </row>
    <row r="18" spans="1:6" x14ac:dyDescent="0.3">
      <c r="A18" s="12" t="s">
        <v>22</v>
      </c>
      <c r="B18" s="12"/>
      <c r="C18" s="12"/>
    </row>
    <row r="19" spans="1:6" ht="15" thickBot="1" x14ac:dyDescent="0.35"/>
    <row r="20" spans="1:6" ht="15" thickTop="1" x14ac:dyDescent="0.3">
      <c r="B20" s="29" t="s">
        <v>28</v>
      </c>
      <c r="C20" s="30"/>
      <c r="D20" s="30"/>
      <c r="E20" s="30"/>
      <c r="F20" s="31"/>
    </row>
    <row r="21" spans="1:6" x14ac:dyDescent="0.3">
      <c r="B21" s="32"/>
      <c r="C21" s="33"/>
      <c r="D21" s="33"/>
      <c r="E21" s="33"/>
      <c r="F21" s="34"/>
    </row>
    <row r="22" spans="1:6" x14ac:dyDescent="0.3">
      <c r="B22" s="11" t="s">
        <v>1</v>
      </c>
      <c r="C22" s="10" t="s">
        <v>29</v>
      </c>
      <c r="D22" s="10" t="s">
        <v>30</v>
      </c>
      <c r="E22" s="10" t="s">
        <v>31</v>
      </c>
      <c r="F22" s="16" t="s">
        <v>32</v>
      </c>
    </row>
    <row r="23" spans="1:6" x14ac:dyDescent="0.3">
      <c r="B23" s="17" t="s">
        <v>8</v>
      </c>
      <c r="C23" s="5">
        <f>F6</f>
        <v>490419.27999999991</v>
      </c>
      <c r="D23" s="4">
        <f>I6</f>
        <v>36891.428576040002</v>
      </c>
      <c r="E23" s="2">
        <f>L6</f>
        <v>10041.523177932901</v>
      </c>
      <c r="F23" s="3">
        <f>N6</f>
        <v>13646.43</v>
      </c>
    </row>
    <row r="24" spans="1:6" x14ac:dyDescent="0.3">
      <c r="B24" s="17" t="s">
        <v>9</v>
      </c>
      <c r="C24" s="5">
        <f>F7</f>
        <v>389813.27999999997</v>
      </c>
      <c r="D24" s="4">
        <f>I7</f>
        <v>276685.7142396</v>
      </c>
      <c r="E24" s="2">
        <f>L7</f>
        <v>142015.827820451</v>
      </c>
      <c r="F24" s="3">
        <f>N7</f>
        <v>226574.06000000003</v>
      </c>
    </row>
    <row r="25" spans="1:6" x14ac:dyDescent="0.3">
      <c r="B25" s="17" t="s">
        <v>10</v>
      </c>
      <c r="C25" s="5">
        <f>F8</f>
        <v>267386</v>
      </c>
      <c r="D25" s="4">
        <f>I8</f>
        <v>169085.7142396</v>
      </c>
      <c r="E25" s="2">
        <f>L8</f>
        <v>55945.629140076999</v>
      </c>
      <c r="F25" s="3">
        <f>N8</f>
        <v>206212.72</v>
      </c>
    </row>
    <row r="26" spans="1:6" x14ac:dyDescent="0.3">
      <c r="B26" s="17" t="s">
        <v>11</v>
      </c>
      <c r="C26" s="5">
        <f>F5+F9+F10</f>
        <v>595458.39999999991</v>
      </c>
      <c r="D26" s="4">
        <f>I5+I9+I10</f>
        <v>47651.428564204005</v>
      </c>
      <c r="E26" s="2">
        <f>L5+L9+L10</f>
        <v>12910.529802056099</v>
      </c>
      <c r="F26" s="3">
        <f>N5+N9+N10</f>
        <v>25993.200000000004</v>
      </c>
    </row>
    <row r="27" spans="1:6" x14ac:dyDescent="0.3">
      <c r="B27" s="17" t="s">
        <v>27</v>
      </c>
      <c r="C27" s="5">
        <f>F11+F12</f>
        <v>93095.51999999999</v>
      </c>
      <c r="D27" s="4">
        <f>I11+I12</f>
        <v>124508.57140243999</v>
      </c>
      <c r="E27" s="2">
        <f>L11+L12</f>
        <v>223782.51656030802</v>
      </c>
      <c r="F27" s="3">
        <f>N11+N12</f>
        <v>223974.74</v>
      </c>
    </row>
    <row r="28" spans="1:6" ht="15" thickBot="1" x14ac:dyDescent="0.35">
      <c r="B28" s="6" t="s">
        <v>15</v>
      </c>
      <c r="C28" s="9">
        <f>F13</f>
        <v>1358428.48</v>
      </c>
      <c r="D28" s="8">
        <f>I13</f>
        <v>195217.1428264</v>
      </c>
      <c r="E28" s="7">
        <f>L13</f>
        <v>210871.98676041802</v>
      </c>
      <c r="F28" s="15">
        <f>N13</f>
        <v>114803.3</v>
      </c>
    </row>
    <row r="29" spans="1:6" ht="15" thickTop="1" x14ac:dyDescent="0.3"/>
  </sheetData>
  <mergeCells count="2">
    <mergeCell ref="A2:N3"/>
    <mergeCell ref="B20:F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2018-09-20T16:11:40Z</dcterms:modified>
</cp:coreProperties>
</file>