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inkpad\Documents\"/>
    </mc:Choice>
  </mc:AlternateContent>
  <bookViews>
    <workbookView xWindow="0" yWindow="0" windowWidth="20490" windowHeight="7425" activeTab="1"/>
  </bookViews>
  <sheets>
    <sheet name="每日日程" sheetId="4" r:id="rId1"/>
    <sheet name="活动计划程序" sheetId="3" r:id="rId2"/>
    <sheet name="时间间隔" sheetId="2" r:id="rId3"/>
  </sheets>
  <definedNames>
    <definedName name="BigNum">9.99E+307</definedName>
    <definedName name="BigStr">REPT("z",255)</definedName>
    <definedName name="DateVal">每日日程!$F$3</definedName>
    <definedName name="LookUpDateAndTime">Input[日期]&amp;Input[时间]</definedName>
    <definedName name="MonthNumber">每日日程!$B$18</definedName>
    <definedName name="ReportDay">每日日程!$B$19</definedName>
    <definedName name="ReportMonth">每日日程!$B$17</definedName>
    <definedName name="ReportYear">每日日程!$B$15</definedName>
    <definedName name="ScheduleHighlight">每日日程!$B$30</definedName>
    <definedName name="TimesList">Times[时间]</definedName>
  </definedNames>
  <calcPr calcId="152511"/>
</workbook>
</file>

<file path=xl/calcChain.xml><?xml version="1.0" encoding="utf-8"?>
<calcChain xmlns="http://schemas.openxmlformats.org/spreadsheetml/2006/main">
  <c r="C25" i="3" l="1"/>
  <c r="B7" i="3"/>
  <c r="B23" i="3"/>
  <c r="B22" i="3"/>
  <c r="B21" i="3"/>
  <c r="B20" i="3"/>
  <c r="B19" i="3"/>
  <c r="B9" i="3"/>
  <c r="F29" i="4"/>
  <c r="B17" i="4" l="1"/>
  <c r="F3" i="4" l="1"/>
  <c r="H4" i="4" l="1"/>
  <c r="B8" i="4"/>
  <c r="H5" i="4"/>
  <c r="H10" i="4"/>
  <c r="H16" i="4"/>
  <c r="H22" i="4"/>
  <c r="H27" i="4"/>
  <c r="H32" i="4"/>
  <c r="H16" i="3"/>
  <c r="H17" i="3"/>
  <c r="E36" i="4" l="1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F4" i="4" l="1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5" i="4"/>
  <c r="F7" i="4"/>
  <c r="F9" i="4"/>
  <c r="F11" i="4"/>
  <c r="F13" i="4"/>
  <c r="F15" i="4"/>
  <c r="F17" i="4"/>
  <c r="F19" i="4"/>
  <c r="F21" i="4"/>
  <c r="F23" i="4"/>
  <c r="F25" i="4"/>
  <c r="F27" i="4"/>
  <c r="F31" i="4"/>
  <c r="F33" i="4"/>
  <c r="F35" i="4"/>
  <c r="B3" i="4"/>
  <c r="H7" i="4"/>
  <c r="H11" i="4"/>
  <c r="H13" i="4"/>
  <c r="H17" i="4"/>
  <c r="H19" i="4"/>
  <c r="H28" i="4"/>
  <c r="H30" i="4"/>
  <c r="H23" i="4"/>
  <c r="H25" i="4"/>
  <c r="H33" i="4"/>
  <c r="H35" i="4"/>
  <c r="H5" i="3"/>
  <c r="H6" i="3"/>
  <c r="H7" i="3"/>
  <c r="H8" i="3"/>
  <c r="H9" i="3"/>
  <c r="H10" i="3"/>
  <c r="H11" i="3"/>
  <c r="H12" i="3"/>
  <c r="H13" i="3"/>
  <c r="H14" i="3"/>
  <c r="H15" i="3"/>
  <c r="J25" i="4" l="1"/>
  <c r="J32" i="4"/>
  <c r="J27" i="4"/>
  <c r="J22" i="4"/>
  <c r="J13" i="4"/>
  <c r="J7" i="4"/>
  <c r="J30" i="4"/>
  <c r="I14" i="4"/>
  <c r="I34" i="4"/>
  <c r="I29" i="4"/>
  <c r="I24" i="4"/>
  <c r="J19" i="4"/>
  <c r="I8" i="4"/>
  <c r="J35" i="4"/>
  <c r="I36" i="4"/>
  <c r="I26" i="4"/>
  <c r="I31" i="4"/>
  <c r="I20" i="4"/>
  <c r="I35" i="4"/>
  <c r="J33" i="4"/>
  <c r="I30" i="4"/>
  <c r="J28" i="4"/>
  <c r="I25" i="4"/>
  <c r="J23" i="4"/>
  <c r="J36" i="4"/>
  <c r="I32" i="4"/>
  <c r="J34" i="4"/>
  <c r="I33" i="4"/>
  <c r="J26" i="4"/>
  <c r="I22" i="4"/>
  <c r="J24" i="4"/>
  <c r="I23" i="4"/>
  <c r="J15" i="4"/>
  <c r="J14" i="4"/>
  <c r="I13" i="4"/>
  <c r="I12" i="4"/>
  <c r="I11" i="4"/>
  <c r="J10" i="4"/>
  <c r="I15" i="4"/>
  <c r="J12" i="4"/>
  <c r="J11" i="4"/>
  <c r="I10" i="4"/>
  <c r="I9" i="4"/>
  <c r="J8" i="4"/>
  <c r="I7" i="4"/>
  <c r="I6" i="4"/>
  <c r="I5" i="4"/>
  <c r="J4" i="4"/>
  <c r="J9" i="4"/>
  <c r="J6" i="4"/>
  <c r="J5" i="4"/>
  <c r="I4" i="4"/>
  <c r="J31" i="4"/>
  <c r="J29" i="4"/>
  <c r="I28" i="4"/>
  <c r="I27" i="4"/>
  <c r="J21" i="4"/>
  <c r="J20" i="4"/>
  <c r="I19" i="4"/>
  <c r="I18" i="4"/>
  <c r="I17" i="4"/>
  <c r="I16" i="4"/>
  <c r="I21" i="4"/>
  <c r="J18" i="4"/>
  <c r="J17" i="4"/>
  <c r="J16" i="4"/>
  <c r="B1" i="3" l="1"/>
</calcChain>
</file>

<file path=xl/sharedStrings.xml><?xml version="1.0" encoding="utf-8"?>
<sst xmlns="http://schemas.openxmlformats.org/spreadsheetml/2006/main" count="45" uniqueCount="31">
  <si>
    <t>UNIQUE VALUE (CALCULATED)</t>
  </si>
  <si>
    <t xml:space="preserve"> </t>
  </si>
  <si>
    <t>c</t>
  </si>
  <si>
    <t>时间</t>
    <phoneticPr fontId="6" type="noConversion"/>
  </si>
  <si>
    <t>活动计划程序</t>
    <phoneticPr fontId="6" type="noConversion"/>
  </si>
  <si>
    <t>日期</t>
    <phoneticPr fontId="6" type="noConversion"/>
  </si>
  <si>
    <t>说明</t>
    <phoneticPr fontId="6" type="noConversion"/>
  </si>
  <si>
    <t>醒来</t>
    <phoneticPr fontId="6" type="noConversion"/>
  </si>
  <si>
    <t>沐浴</t>
    <phoneticPr fontId="6" type="noConversion"/>
  </si>
  <si>
    <t>离家去上班</t>
    <phoneticPr fontId="6" type="noConversion"/>
  </si>
  <si>
    <t>上班</t>
    <phoneticPr fontId="6" type="noConversion"/>
  </si>
  <si>
    <t>休息</t>
    <phoneticPr fontId="6" type="noConversion"/>
  </si>
  <si>
    <t>午餐</t>
    <phoneticPr fontId="6" type="noConversion"/>
  </si>
  <si>
    <t>重返工作</t>
    <phoneticPr fontId="6" type="noConversion"/>
  </si>
  <si>
    <t>致电公司</t>
    <phoneticPr fontId="6" type="noConversion"/>
  </si>
  <si>
    <t>回家</t>
    <phoneticPr fontId="6" type="noConversion"/>
  </si>
  <si>
    <t>足球训练</t>
    <phoneticPr fontId="6" type="noConversion"/>
  </si>
  <si>
    <t>早餐</t>
    <phoneticPr fontId="6" type="noConversion"/>
  </si>
  <si>
    <t>离家去上班</t>
    <phoneticPr fontId="6" type="noConversion"/>
  </si>
  <si>
    <t>一周一览</t>
    <phoneticPr fontId="6" type="noConversion"/>
  </si>
  <si>
    <t>领取干洗衣物</t>
    <phoneticPr fontId="6" type="noConversion"/>
  </si>
  <si>
    <t>致电电缆公司</t>
    <phoneticPr fontId="6" type="noConversion"/>
  </si>
  <si>
    <t>备注/待办事项列表</t>
    <phoneticPr fontId="6" type="noConversion"/>
  </si>
  <si>
    <t>查看日程</t>
    <phoneticPr fontId="6" type="noConversion"/>
  </si>
  <si>
    <t>年</t>
  </si>
  <si>
    <t>月</t>
  </si>
  <si>
    <t>日</t>
  </si>
  <si>
    <t>编辑日程</t>
    <phoneticPr fontId="6" type="noConversion"/>
  </si>
  <si>
    <t>突出显示日程：</t>
    <phoneticPr fontId="6" type="noConversion"/>
  </si>
  <si>
    <t>休息</t>
    <phoneticPr fontId="6" type="noConversion"/>
  </si>
  <si>
    <t>c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</si>
</sst>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409]mmmm\!\ d\!\,\!\ yyyy;@"/>
    <numFmt numFmtId="177" formatCode=";;;"/>
    <numFmt numFmtId="178" formatCode="h:mm;@"/>
  </numFmts>
  <fonts count="23" x14ac:knownFonts="1"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3"/>
      <name val="Webdings"/>
      <family val="1"/>
      <charset val="2"/>
    </font>
    <font>
      <b/>
      <sz val="18"/>
      <color theme="3"/>
      <name val="Arial"/>
      <family val="2"/>
      <scheme val="major"/>
    </font>
    <font>
      <b/>
      <sz val="16"/>
      <color theme="0"/>
      <name val="Calibri"/>
      <family val="2"/>
      <scheme val="minor"/>
    </font>
    <font>
      <b/>
      <sz val="34"/>
      <color theme="3"/>
      <name val="Calibri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0"/>
      <color theme="4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9"/>
      <color theme="3"/>
      <name val="微软雅黑"/>
      <family val="2"/>
      <charset val="134"/>
    </font>
    <font>
      <sz val="11"/>
      <color theme="4"/>
      <name val="微软雅黑"/>
      <family val="2"/>
      <charset val="134"/>
    </font>
    <font>
      <b/>
      <sz val="22"/>
      <color theme="4"/>
      <name val="微软雅黑"/>
      <family val="2"/>
      <charset val="134"/>
    </font>
    <font>
      <sz val="11"/>
      <color theme="2" tint="0.59996337778862885"/>
      <name val="微软雅黑"/>
      <family val="2"/>
      <charset val="134"/>
    </font>
    <font>
      <b/>
      <sz val="34"/>
      <color theme="3"/>
      <name val="微软雅黑"/>
      <family val="2"/>
      <charset val="134"/>
    </font>
    <font>
      <sz val="10"/>
      <color theme="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8"/>
      <color theme="3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6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auto="1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hair">
        <color theme="0" tint="-0.34998626667073579"/>
      </bottom>
      <diagonal/>
    </border>
    <border>
      <left/>
      <right style="thin">
        <color theme="3"/>
      </right>
      <top style="thin">
        <color theme="3"/>
      </top>
      <bottom style="hair">
        <color theme="0" tint="-0.34998626667073579"/>
      </bottom>
      <diagonal/>
    </border>
    <border>
      <left style="thin">
        <color theme="3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/>
      <bottom style="thick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3"/>
      </left>
      <right/>
      <top/>
      <bottom style="thin">
        <color indexed="64"/>
      </bottom>
      <diagonal/>
    </border>
    <border>
      <left style="thin">
        <color theme="3"/>
      </left>
      <right/>
      <top style="hair">
        <color theme="0" tint="-0.34998626667073579"/>
      </top>
      <bottom/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8" borderId="0" applyNumberFormat="0" applyAlignment="0" applyProtection="0"/>
    <xf numFmtId="0" fontId="1" fillId="8" borderId="0" applyNumberFormat="0" applyBorder="0" applyAlignment="0" applyProtection="0"/>
  </cellStyleXfs>
  <cellXfs count="52">
    <xf numFmtId="0" fontId="0" fillId="0" borderId="0" xfId="0">
      <alignment vertical="center"/>
    </xf>
    <xf numFmtId="0" fontId="7" fillId="0" borderId="0" xfId="0" applyFont="1">
      <alignment vertical="center"/>
    </xf>
    <xf numFmtId="0" fontId="9" fillId="3" borderId="2" xfId="0" applyFont="1" applyFill="1" applyBorder="1" applyAlignment="1" applyProtection="1">
      <alignment horizontal="left" vertical="center"/>
      <protection locked="0"/>
    </xf>
    <xf numFmtId="176" fontId="10" fillId="8" borderId="0" xfId="3" applyNumberFormat="1" applyFont="1" applyAlignment="1" applyProtection="1">
      <alignment horizontal="left" vertical="center"/>
      <protection locked="0"/>
    </xf>
    <xf numFmtId="178" fontId="7" fillId="0" borderId="0" xfId="0" applyNumberFormat="1" applyFont="1" applyFill="1" applyBorder="1" applyAlignment="1" applyProtection="1">
      <alignment horizontal="left" indent="1"/>
    </xf>
    <xf numFmtId="0" fontId="7" fillId="0" borderId="0" xfId="0" applyFont="1" applyFill="1" applyBorder="1" applyProtection="1">
      <alignment vertical="center"/>
    </xf>
    <xf numFmtId="0" fontId="11" fillId="4" borderId="3" xfId="0" applyFont="1" applyFill="1" applyBorder="1" applyAlignment="1">
      <alignment horizontal="left" indent="1"/>
    </xf>
    <xf numFmtId="178" fontId="12" fillId="6" borderId="9" xfId="0" applyNumberFormat="1" applyFont="1" applyFill="1" applyBorder="1" applyAlignment="1">
      <alignment horizontal="left" vertical="center" indent="1"/>
    </xf>
    <xf numFmtId="0" fontId="12" fillId="6" borderId="4" xfId="0" applyFont="1" applyFill="1" applyBorder="1" applyAlignment="1">
      <alignment horizontal="left" vertical="center"/>
    </xf>
    <xf numFmtId="178" fontId="12" fillId="6" borderId="0" xfId="0" applyNumberFormat="1" applyFont="1" applyFill="1" applyBorder="1" applyAlignment="1">
      <alignment horizontal="left" vertical="center" indent="1"/>
    </xf>
    <xf numFmtId="0" fontId="12" fillId="6" borderId="6" xfId="0" applyFont="1" applyFill="1" applyBorder="1" applyAlignment="1">
      <alignment horizontal="left" vertical="center"/>
    </xf>
    <xf numFmtId="14" fontId="15" fillId="4" borderId="5" xfId="0" applyNumberFormat="1" applyFont="1" applyFill="1" applyBorder="1">
      <alignment vertical="center"/>
    </xf>
    <xf numFmtId="0" fontId="7" fillId="4" borderId="5" xfId="0" applyFont="1" applyFill="1" applyBorder="1">
      <alignment vertical="center"/>
    </xf>
    <xf numFmtId="0" fontId="7" fillId="4" borderId="7" xfId="0" applyFont="1" applyFill="1" applyBorder="1">
      <alignment vertical="center"/>
    </xf>
    <xf numFmtId="178" fontId="12" fillId="6" borderId="15" xfId="0" applyNumberFormat="1" applyFont="1" applyFill="1" applyBorder="1" applyAlignment="1">
      <alignment horizontal="left" vertical="center" indent="1"/>
    </xf>
    <xf numFmtId="0" fontId="12" fillId="6" borderId="8" xfId="0" applyFont="1" applyFill="1" applyBorder="1" applyAlignment="1">
      <alignment horizontal="left" vertical="center"/>
    </xf>
    <xf numFmtId="0" fontId="17" fillId="6" borderId="1" xfId="0" applyFont="1" applyFill="1" applyBorder="1" applyAlignment="1">
      <alignment horizontal="left" vertical="center"/>
    </xf>
    <xf numFmtId="0" fontId="18" fillId="0" borderId="0" xfId="0" applyFont="1" applyAlignment="1">
      <alignment horizontal="left" indent="3"/>
    </xf>
    <xf numFmtId="0" fontId="7" fillId="0" borderId="0" xfId="0" applyFont="1" applyAlignment="1">
      <alignment horizontal="left" vertical="center" indent="2"/>
    </xf>
    <xf numFmtId="177" fontId="7" fillId="0" borderId="0" xfId="0" applyNumberFormat="1" applyFont="1">
      <alignment vertical="center"/>
    </xf>
    <xf numFmtId="0" fontId="7" fillId="0" borderId="0" xfId="0" applyFont="1" applyFill="1">
      <alignment vertical="center"/>
    </xf>
    <xf numFmtId="0" fontId="20" fillId="0" borderId="0" xfId="0" applyFont="1" applyFill="1" applyBorder="1" applyAlignment="1">
      <alignment horizontal="left" vertical="center" wrapText="1" indent="5"/>
    </xf>
    <xf numFmtId="0" fontId="7" fillId="0" borderId="0" xfId="0" applyFont="1" applyFill="1" applyBorder="1" applyAlignment="1">
      <alignment horizontal="left" wrapText="1"/>
    </xf>
    <xf numFmtId="14" fontId="7" fillId="0" borderId="0" xfId="0" applyNumberFormat="1" applyFont="1" applyFill="1" applyBorder="1" applyAlignment="1">
      <alignment horizontal="left" vertical="center" indent="1"/>
    </xf>
    <xf numFmtId="178" fontId="7" fillId="0" borderId="0" xfId="0" applyNumberFormat="1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>
      <alignment vertical="center"/>
    </xf>
    <xf numFmtId="0" fontId="9" fillId="2" borderId="0" xfId="0" applyFont="1" applyFill="1" applyBorder="1" applyAlignment="1" applyProtection="1">
      <alignment vertical="center"/>
    </xf>
    <xf numFmtId="0" fontId="7" fillId="0" borderId="0" xfId="0" applyFont="1" applyFill="1" applyAlignment="1">
      <alignment horizontal="left"/>
    </xf>
    <xf numFmtId="0" fontId="10" fillId="8" borderId="0" xfId="3" applyFont="1" applyAlignment="1">
      <alignment horizontal="center" vertical="center"/>
    </xf>
    <xf numFmtId="0" fontId="18" fillId="7" borderId="17" xfId="0" applyFont="1" applyFill="1" applyBorder="1" applyAlignment="1">
      <alignment horizontal="left" vertical="center" indent="1"/>
    </xf>
    <xf numFmtId="0" fontId="18" fillId="7" borderId="18" xfId="0" applyFont="1" applyFill="1" applyBorder="1" applyAlignment="1">
      <alignment horizontal="left" vertical="center" indent="1"/>
    </xf>
    <xf numFmtId="0" fontId="14" fillId="4" borderId="5" xfId="0" applyFont="1" applyFill="1" applyBorder="1" applyAlignment="1">
      <alignment horizontal="left" vertical="center" indent="1"/>
    </xf>
    <xf numFmtId="0" fontId="8" fillId="0" borderId="0" xfId="0" applyFont="1" applyAlignment="1">
      <alignment horizontal="center" vertical="center"/>
    </xf>
    <xf numFmtId="0" fontId="13" fillId="5" borderId="13" xfId="0" applyFont="1" applyFill="1" applyBorder="1" applyAlignment="1" applyProtection="1">
      <alignment horizontal="center" vertical="center" wrapText="1"/>
      <protection locked="0"/>
    </xf>
    <xf numFmtId="0" fontId="22" fillId="8" borderId="0" xfId="4" applyFont="1" applyAlignment="1" applyProtection="1">
      <alignment horizontal="left" vertical="center" indent="5"/>
      <protection locked="0"/>
    </xf>
    <xf numFmtId="0" fontId="16" fillId="0" borderId="0" xfId="2" applyFont="1" applyAlignment="1">
      <alignment horizontal="center" vertical="top"/>
    </xf>
    <xf numFmtId="0" fontId="22" fillId="8" borderId="17" xfId="4" applyFont="1" applyBorder="1" applyAlignment="1">
      <alignment horizontal="left" vertical="center" indent="1"/>
    </xf>
    <xf numFmtId="0" fontId="22" fillId="8" borderId="18" xfId="4" applyFont="1" applyBorder="1" applyAlignment="1">
      <alignment horizontal="left" vertical="center" indent="1"/>
    </xf>
    <xf numFmtId="0" fontId="2" fillId="5" borderId="12" xfId="0" applyFont="1" applyFill="1" applyBorder="1" applyAlignment="1" applyProtection="1">
      <alignment horizontal="right" vertical="center" wrapText="1"/>
      <protection locked="0"/>
    </xf>
    <xf numFmtId="0" fontId="13" fillId="5" borderId="14" xfId="0" applyFont="1" applyFill="1" applyBorder="1" applyAlignment="1" applyProtection="1">
      <alignment horizontal="center" vertical="center" wrapText="1"/>
      <protection locked="0"/>
    </xf>
    <xf numFmtId="0" fontId="13" fillId="5" borderId="11" xfId="0" applyFont="1" applyFill="1" applyBorder="1" applyAlignment="1" applyProtection="1">
      <alignment horizontal="center" vertical="center" wrapText="1"/>
      <protection locked="0"/>
    </xf>
    <xf numFmtId="0" fontId="2" fillId="5" borderId="20" xfId="0" applyFont="1" applyFill="1" applyBorder="1" applyAlignment="1" applyProtection="1">
      <alignment horizontal="right" vertical="center" wrapText="1"/>
      <protection locked="0"/>
    </xf>
    <xf numFmtId="0" fontId="2" fillId="5" borderId="5" xfId="0" applyFont="1" applyFill="1" applyBorder="1" applyAlignment="1" applyProtection="1">
      <alignment horizontal="right" vertical="center" wrapText="1"/>
      <protection locked="0"/>
    </xf>
    <xf numFmtId="0" fontId="2" fillId="5" borderId="19" xfId="0" applyFont="1" applyFill="1" applyBorder="1" applyAlignment="1" applyProtection="1">
      <alignment horizontal="right" vertical="center" wrapText="1"/>
      <protection locked="0"/>
    </xf>
    <xf numFmtId="0" fontId="10" fillId="8" borderId="0" xfId="3" applyFont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right" vertical="center" wrapText="1"/>
      <protection locked="0"/>
    </xf>
    <xf numFmtId="0" fontId="19" fillId="0" borderId="0" xfId="1" applyFont="1" applyFill="1" applyAlignment="1">
      <alignment horizontal="left" vertical="center"/>
    </xf>
    <xf numFmtId="0" fontId="8" fillId="2" borderId="0" xfId="0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</cellXfs>
  <cellStyles count="5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常规" xfId="0" builtinId="0" customBuiltin="1"/>
  </cellStyles>
  <dxfs count="24">
    <dxf>
      <font>
        <color theme="4"/>
      </font>
      <fill>
        <patternFill>
          <bgColor theme="5" tint="0.79998168889431442"/>
        </patternFill>
      </fill>
    </dxf>
    <dxf>
      <font>
        <strike val="0"/>
        <outline val="0"/>
        <shadow val="0"/>
        <u val="none"/>
        <vertAlign val="baseline"/>
        <name val="微软雅黑"/>
        <scheme val="none"/>
      </font>
      <numFmt numFmtId="178" formatCode="h:mm;@"/>
    </dxf>
    <dxf>
      <font>
        <strike val="0"/>
        <outline val="0"/>
        <shadow val="0"/>
        <u val="none"/>
        <vertAlign val="baseline"/>
        <name val="微软雅黑"/>
        <scheme val="none"/>
      </font>
      <numFmt numFmtId="178" formatCode="h:mm;@"/>
    </dxf>
    <dxf>
      <font>
        <strike val="0"/>
        <outline val="0"/>
        <shadow val="0"/>
        <u val="none"/>
        <vertAlign val="baseline"/>
        <name val="微软雅黑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微软雅黑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微软雅黑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微软雅黑"/>
        <scheme val="none"/>
      </font>
      <numFmt numFmtId="178" formatCode="h:mm;@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微软雅黑"/>
        <scheme val="none"/>
      </font>
      <numFmt numFmtId="179" formatCode="m/d/yyyy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微软雅黑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微软雅黑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name val="微软雅黑"/>
        <scheme val="none"/>
      </font>
      <numFmt numFmtId="178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23"/>
      <tableStyleElement type="headerRow" dxfId="22"/>
      <tableStyleElement type="firstRowStripe" dxfId="21"/>
      <tableStyleElement type="secondRowStripe" dxfId="20"/>
    </tableStyle>
    <tableStyle name="Time Intervals" pivot="0" count="4">
      <tableStyleElement type="wholeTable" dxfId="19"/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$B$15" max="3000" min="1904" page="10" val="2016"/>
</file>

<file path=xl/ctrlProps/ctrlProp2.xml><?xml version="1.0" encoding="utf-8"?>
<formControlPr xmlns="http://schemas.microsoft.com/office/spreadsheetml/2009/9/main" objectType="Spin" dx="16" fmlaLink="$B$18" max="12" min="1" page="10" val="8"/>
</file>

<file path=xl/ctrlProps/ctrlProp3.xml><?xml version="1.0" encoding="utf-8"?>
<formControlPr xmlns="http://schemas.microsoft.com/office/spreadsheetml/2009/9/main" objectType="Spin" dx="16" fmlaLink="$B$19" max="31" min="1" page="10" val="12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&#26102;&#38388;&#38388;&#38548;!A1"/><Relationship Id="rId1" Type="http://schemas.openxmlformats.org/officeDocument/2006/relationships/hyperlink" Target="#&#27963;&#21160;&#35745;&#21010;&#31243;&#24207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&#26102;&#38388;&#38388;&#38548;!A1"/><Relationship Id="rId1" Type="http://schemas.openxmlformats.org/officeDocument/2006/relationships/hyperlink" Target="#&#27599;&#26085;&#26085;&#31243;!A1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13</xdr:row>
          <xdr:rowOff>180975</xdr:rowOff>
        </xdr:from>
        <xdr:to>
          <xdr:col>2</xdr:col>
          <xdr:colOff>114300</xdr:colOff>
          <xdr:row>15</xdr:row>
          <xdr:rowOff>9525</xdr:rowOff>
        </xdr:to>
        <xdr:sp macro="" textlink="">
          <xdr:nvSpPr>
            <xdr:cNvPr id="4112" name="年微调框" descr="年微调框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16</xdr:row>
          <xdr:rowOff>0</xdr:rowOff>
        </xdr:from>
        <xdr:to>
          <xdr:col>2</xdr:col>
          <xdr:colOff>114300</xdr:colOff>
          <xdr:row>17</xdr:row>
          <xdr:rowOff>19050</xdr:rowOff>
        </xdr:to>
        <xdr:sp macro="" textlink="">
          <xdr:nvSpPr>
            <xdr:cNvPr id="4113" name="月微调框" descr="月微调框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18</xdr:row>
          <xdr:rowOff>0</xdr:rowOff>
        </xdr:from>
        <xdr:to>
          <xdr:col>2</xdr:col>
          <xdr:colOff>114300</xdr:colOff>
          <xdr:row>19</xdr:row>
          <xdr:rowOff>19050</xdr:rowOff>
        </xdr:to>
        <xdr:sp macro="" textlink="">
          <xdr:nvSpPr>
            <xdr:cNvPr id="4114" name="日微调框" descr="日微调框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1429</xdr:colOff>
      <xdr:row>11</xdr:row>
      <xdr:rowOff>238125</xdr:rowOff>
    </xdr:from>
    <xdr:to>
      <xdr:col>1</xdr:col>
      <xdr:colOff>295513</xdr:colOff>
      <xdr:row>13</xdr:row>
      <xdr:rowOff>17318</xdr:rowOff>
    </xdr:to>
    <xdr:grpSp>
      <xdr:nvGrpSpPr>
        <xdr:cNvPr id="107" name="“查看日程”图标" descr="&quot;&quot;" title="“查看日程”图标"/>
        <xdr:cNvGrpSpPr>
          <a:grpSpLocks noChangeAspect="1"/>
        </xdr:cNvGrpSpPr>
      </xdr:nvGrpSpPr>
      <xdr:grpSpPr bwMode="auto">
        <a:xfrm>
          <a:off x="306229" y="2886075"/>
          <a:ext cx="294084" cy="274493"/>
          <a:chOff x="61" y="204"/>
          <a:chExt cx="31" cy="120"/>
        </a:xfrm>
      </xdr:grpSpPr>
      <xdr:sp macro="" textlink="">
        <xdr:nvSpPr>
          <xdr:cNvPr id="108" name="矩形 9"/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矩形 10"/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任意多边形 11"/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0</xdr:col>
      <xdr:colOff>298188</xdr:colOff>
      <xdr:row>25</xdr:row>
      <xdr:rowOff>75079</xdr:rowOff>
    </xdr:from>
    <xdr:to>
      <xdr:col>2</xdr:col>
      <xdr:colOff>526788</xdr:colOff>
      <xdr:row>26</xdr:row>
      <xdr:rowOff>75079</xdr:rowOff>
    </xdr:to>
    <xdr:grpSp>
      <xdr:nvGrpSpPr>
        <xdr:cNvPr id="111" name="添加活动" descr="单击可添加新活动" title="添加活动"/>
        <xdr:cNvGrpSpPr/>
      </xdr:nvGrpSpPr>
      <xdr:grpSpPr>
        <a:xfrm>
          <a:off x="298188" y="6190129"/>
          <a:ext cx="1524000" cy="247650"/>
          <a:chOff x="298188" y="4809004"/>
          <a:chExt cx="1381125" cy="190500"/>
        </a:xfrm>
      </xdr:grpSpPr>
      <xdr:sp macro="" textlink="">
        <xdr:nvSpPr>
          <xdr:cNvPr id="112" name="圆角矩形 111">
            <a:hlinkClick xmlns:r="http://schemas.openxmlformats.org/officeDocument/2006/relationships" r:id="rId1" tooltip="单击可添加新活动"/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zh-CN" altLang="en-US" sz="900" b="1">
                <a:solidFill>
                  <a:schemeClr val="tx2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添加活动</a:t>
            </a:r>
            <a:endParaRPr lang="en-US" sz="1000" b="1">
              <a:solidFill>
                <a:schemeClr val="tx2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grpSp>
        <xdr:nvGrpSpPr>
          <xdr:cNvPr id="113" name="Add Event"/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115" name="矩形 15"/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任意多边形 16"/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0</xdr:col>
      <xdr:colOff>303404</xdr:colOff>
      <xdr:row>23</xdr:row>
      <xdr:rowOff>160245</xdr:rowOff>
    </xdr:from>
    <xdr:to>
      <xdr:col>2</xdr:col>
      <xdr:colOff>530687</xdr:colOff>
      <xdr:row>24</xdr:row>
      <xdr:rowOff>160245</xdr:rowOff>
    </xdr:to>
    <xdr:grpSp>
      <xdr:nvGrpSpPr>
        <xdr:cNvPr id="117" name="编辑时间" descr="单击可编辑计划程序时间间隔" title="编辑时间"/>
        <xdr:cNvGrpSpPr/>
      </xdr:nvGrpSpPr>
      <xdr:grpSpPr>
        <a:xfrm>
          <a:off x="303404" y="5779995"/>
          <a:ext cx="1522683" cy="247650"/>
          <a:chOff x="303404" y="4513170"/>
          <a:chExt cx="1379808" cy="190500"/>
        </a:xfrm>
      </xdr:grpSpPr>
      <xdr:sp macro="" textlink="">
        <xdr:nvSpPr>
          <xdr:cNvPr id="118" name="圆角矩形 117">
            <a:hlinkClick xmlns:r="http://schemas.openxmlformats.org/officeDocument/2006/relationships" r:id="rId2" tooltip="单击可编辑计划程序时间间隔"/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zh-CN" altLang="en-US" sz="900" b="1">
                <a:solidFill>
                  <a:schemeClr val="tx2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编辑时间</a:t>
            </a:r>
            <a:endParaRPr lang="en-US" sz="1000" b="1">
              <a:solidFill>
                <a:schemeClr val="tx2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grpSp>
        <xdr:nvGrpSpPr>
          <xdr:cNvPr id="119" name="Edit Times"/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121" name="矩形 20"/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2" name="任意多边形 21"/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1</xdr:col>
      <xdr:colOff>280</xdr:colOff>
      <xdr:row>20</xdr:row>
      <xdr:rowOff>209550</xdr:rowOff>
    </xdr:from>
    <xdr:to>
      <xdr:col>1</xdr:col>
      <xdr:colOff>296115</xdr:colOff>
      <xdr:row>22</xdr:row>
      <xdr:rowOff>14518</xdr:rowOff>
    </xdr:to>
    <xdr:grpSp>
      <xdr:nvGrpSpPr>
        <xdr:cNvPr id="123" name="工具箱图标" descr="&quot;&quot;" title="工具箱图标"/>
        <xdr:cNvGrpSpPr>
          <a:grpSpLocks noChangeAspect="1"/>
        </xdr:cNvGrpSpPr>
      </xdr:nvGrpSpPr>
      <xdr:grpSpPr bwMode="auto">
        <a:xfrm>
          <a:off x="305080" y="5086350"/>
          <a:ext cx="295835" cy="300268"/>
          <a:chOff x="32" y="131"/>
          <a:chExt cx="31" cy="402"/>
        </a:xfrm>
      </xdr:grpSpPr>
      <xdr:sp macro="" textlink="">
        <xdr:nvSpPr>
          <xdr:cNvPr id="125" name="矩形 25"/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矩形 26"/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任意多边形 27"/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4</xdr:col>
      <xdr:colOff>143740</xdr:colOff>
      <xdr:row>1</xdr:row>
      <xdr:rowOff>10390</xdr:rowOff>
    </xdr:from>
    <xdr:to>
      <xdr:col>4</xdr:col>
      <xdr:colOff>461399</xdr:colOff>
      <xdr:row>2</xdr:row>
      <xdr:rowOff>210761</xdr:rowOff>
    </xdr:to>
    <xdr:grpSp>
      <xdr:nvGrpSpPr>
        <xdr:cNvPr id="155" name="时钟图标" descr="&quot;&quot;" title="时钟图标"/>
        <xdr:cNvGrpSpPr>
          <a:grpSpLocks noChangeAspect="1"/>
        </xdr:cNvGrpSpPr>
      </xdr:nvGrpSpPr>
      <xdr:grpSpPr bwMode="auto">
        <a:xfrm>
          <a:off x="2782165" y="191365"/>
          <a:ext cx="317659" cy="314671"/>
          <a:chOff x="270" y="53"/>
          <a:chExt cx="29" cy="29"/>
        </a:xfrm>
      </xdr:grpSpPr>
      <xdr:sp macro="" textlink="">
        <xdr:nvSpPr>
          <xdr:cNvPr id="157" name="矩形 9"/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任意多边形 10"/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矩形 11"/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矩形 12"/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矩形 13"/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矩形 14"/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任意多边形 15"/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任意多边形 16"/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任意多边形 17"/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任意多边形 18"/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任意多边形 19"/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任意多边形 20"/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任意多边形 21"/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任意多边形 22"/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任意多边形 23"/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7</xdr:col>
      <xdr:colOff>95034</xdr:colOff>
      <xdr:row>1</xdr:row>
      <xdr:rowOff>29440</xdr:rowOff>
    </xdr:from>
    <xdr:to>
      <xdr:col>7</xdr:col>
      <xdr:colOff>527581</xdr:colOff>
      <xdr:row>2</xdr:row>
      <xdr:rowOff>207903</xdr:rowOff>
    </xdr:to>
    <xdr:grpSp>
      <xdr:nvGrpSpPr>
        <xdr:cNvPr id="172" name="相机图标" descr="&quot;&quot;" title="相机图标"/>
        <xdr:cNvGrpSpPr>
          <a:grpSpLocks noChangeAspect="1"/>
        </xdr:cNvGrpSpPr>
      </xdr:nvGrpSpPr>
      <xdr:grpSpPr bwMode="auto">
        <a:xfrm>
          <a:off x="5390934" y="210415"/>
          <a:ext cx="432547" cy="292763"/>
          <a:chOff x="306" y="55"/>
          <a:chExt cx="291" cy="27"/>
        </a:xfrm>
      </xdr:grpSpPr>
      <xdr:sp macro="" textlink="">
        <xdr:nvSpPr>
          <xdr:cNvPr id="174" name="矩形 27"/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矩形 28"/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任意多边形 29"/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11</xdr:col>
      <xdr:colOff>83126</xdr:colOff>
      <xdr:row>1</xdr:row>
      <xdr:rowOff>38965</xdr:rowOff>
    </xdr:from>
    <xdr:to>
      <xdr:col>12</xdr:col>
      <xdr:colOff>156304</xdr:colOff>
      <xdr:row>2</xdr:row>
      <xdr:rowOff>206474</xdr:rowOff>
    </xdr:to>
    <xdr:grpSp>
      <xdr:nvGrpSpPr>
        <xdr:cNvPr id="177" name="备注图标" descr="&quot;&quot;" title="备注图标"/>
        <xdr:cNvGrpSpPr>
          <a:grpSpLocks noChangeAspect="1"/>
        </xdr:cNvGrpSpPr>
      </xdr:nvGrpSpPr>
      <xdr:grpSpPr bwMode="auto">
        <a:xfrm>
          <a:off x="8474651" y="219940"/>
          <a:ext cx="330353" cy="281809"/>
          <a:chOff x="89" y="56"/>
          <a:chExt cx="781" cy="26"/>
        </a:xfrm>
      </xdr:grpSpPr>
      <xdr:sp macro="" textlink="">
        <xdr:nvSpPr>
          <xdr:cNvPr id="179" name="矩形 33"/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任意多边形 34"/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任意多边形 35"/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109318</xdr:colOff>
      <xdr:row>12</xdr:row>
      <xdr:rowOff>58829</xdr:rowOff>
    </xdr:from>
    <xdr:to>
      <xdr:col>2</xdr:col>
      <xdr:colOff>815787</xdr:colOff>
      <xdr:row>13</xdr:row>
      <xdr:rowOff>39218</xdr:rowOff>
    </xdr:to>
    <xdr:sp macro="" textlink="">
      <xdr:nvSpPr>
        <xdr:cNvPr id="2" name="编辑仪表板" descr="单击可查看每日日程" title="查看每日日程">
          <a:hlinkClick xmlns:r="http://schemas.openxmlformats.org/officeDocument/2006/relationships" r:id="rId1" tooltip="单击可查看每日日程"/>
        </xdr:cNvPr>
        <xdr:cNvSpPr/>
      </xdr:nvSpPr>
      <xdr:spPr>
        <a:xfrm>
          <a:off x="623668" y="2440079"/>
          <a:ext cx="1658969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1">
              <a:solidFill>
                <a:schemeClr val="tx2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查看每日日程</a:t>
          </a:r>
          <a:endParaRPr lang="en-US" sz="1000" b="1">
            <a:solidFill>
              <a:schemeClr val="tx2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 fPrintsWithSheet="0"/>
  </xdr:twoCellAnchor>
  <xdr:twoCellAnchor>
    <xdr:from>
      <xdr:col>1</xdr:col>
      <xdr:colOff>107016</xdr:colOff>
      <xdr:row>10</xdr:row>
      <xdr:rowOff>173692</xdr:rowOff>
    </xdr:from>
    <xdr:to>
      <xdr:col>2</xdr:col>
      <xdr:colOff>813485</xdr:colOff>
      <xdr:row>11</xdr:row>
      <xdr:rowOff>154081</xdr:rowOff>
    </xdr:to>
    <xdr:sp macro="" textlink="">
      <xdr:nvSpPr>
        <xdr:cNvPr id="3" name="编辑时间" descr="单击可编辑计划程序时间间隔" title="编辑时间">
          <a:hlinkClick xmlns:r="http://schemas.openxmlformats.org/officeDocument/2006/relationships" r:id="rId2" tooltip="单击可编辑计划程序时间范围"/>
        </xdr:cNvPr>
        <xdr:cNvSpPr/>
      </xdr:nvSpPr>
      <xdr:spPr>
        <a:xfrm>
          <a:off x="621366" y="2173942"/>
          <a:ext cx="1658969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1">
              <a:solidFill>
                <a:schemeClr val="tx2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编辑时间</a:t>
          </a:r>
          <a:endParaRPr lang="en-US" sz="1000" b="1">
            <a:solidFill>
              <a:schemeClr val="tx2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 fPrintsWithSheet="0"/>
  </xdr:twoCellAnchor>
  <xdr:twoCellAnchor>
    <xdr:from>
      <xdr:col>4</xdr:col>
      <xdr:colOff>76200</xdr:colOff>
      <xdr:row>3</xdr:row>
      <xdr:rowOff>85725</xdr:rowOff>
    </xdr:from>
    <xdr:to>
      <xdr:col>4</xdr:col>
      <xdr:colOff>266700</xdr:colOff>
      <xdr:row>3</xdr:row>
      <xdr:rowOff>266700</xdr:rowOff>
    </xdr:to>
    <xdr:grpSp>
      <xdr:nvGrpSpPr>
        <xdr:cNvPr id="2051" name="日期图标" descr="&quot;&quot;" title="日期图标"/>
        <xdr:cNvGrpSpPr>
          <a:grpSpLocks noChangeAspect="1"/>
        </xdr:cNvGrpSpPr>
      </xdr:nvGrpSpPr>
      <xdr:grpSpPr bwMode="auto">
        <a:xfrm>
          <a:off x="2476500" y="647700"/>
          <a:ext cx="190500" cy="180975"/>
          <a:chOff x="223" y="69"/>
          <a:chExt cx="20" cy="19"/>
        </a:xfrm>
      </xdr:grpSpPr>
      <xdr:sp macro="" textlink="">
        <xdr:nvSpPr>
          <xdr:cNvPr id="2052" name="单圆角矩形 4"/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任意多边形 5"/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5</xdr:col>
      <xdr:colOff>161925</xdr:colOff>
      <xdr:row>3</xdr:row>
      <xdr:rowOff>76200</xdr:rowOff>
    </xdr:from>
    <xdr:to>
      <xdr:col>5</xdr:col>
      <xdr:colOff>342900</xdr:colOff>
      <xdr:row>3</xdr:row>
      <xdr:rowOff>257175</xdr:rowOff>
    </xdr:to>
    <xdr:grpSp>
      <xdr:nvGrpSpPr>
        <xdr:cNvPr id="2056" name="时间图标" descr="&quot;&quot;" title="时间图标"/>
        <xdr:cNvGrpSpPr>
          <a:grpSpLocks noChangeAspect="1"/>
        </xdr:cNvGrpSpPr>
      </xdr:nvGrpSpPr>
      <xdr:grpSpPr bwMode="auto">
        <a:xfrm>
          <a:off x="3914775" y="638175"/>
          <a:ext cx="180975" cy="180975"/>
          <a:chOff x="390" y="69"/>
          <a:chExt cx="19" cy="19"/>
        </a:xfrm>
      </xdr:grpSpPr>
      <xdr:sp macro="" textlink="">
        <xdr:nvSpPr>
          <xdr:cNvPr id="2057" name="单圆角矩形 9"/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任意多边形 10"/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6</xdr:col>
      <xdr:colOff>123825</xdr:colOff>
      <xdr:row>3</xdr:row>
      <xdr:rowOff>95250</xdr:rowOff>
    </xdr:from>
    <xdr:to>
      <xdr:col>6</xdr:col>
      <xdr:colOff>323850</xdr:colOff>
      <xdr:row>3</xdr:row>
      <xdr:rowOff>257175</xdr:rowOff>
    </xdr:to>
    <xdr:grpSp>
      <xdr:nvGrpSpPr>
        <xdr:cNvPr id="2061" name="说明图标" descr="&quot;&quot;" title="说明图标"/>
        <xdr:cNvGrpSpPr>
          <a:grpSpLocks noChangeAspect="1"/>
        </xdr:cNvGrpSpPr>
      </xdr:nvGrpSpPr>
      <xdr:grpSpPr bwMode="auto">
        <a:xfrm>
          <a:off x="5029200" y="657225"/>
          <a:ext cx="200025" cy="161925"/>
          <a:chOff x="530" y="70"/>
          <a:chExt cx="21" cy="17"/>
        </a:xfrm>
      </xdr:grpSpPr>
      <xdr:sp macro="" textlink="">
        <xdr:nvSpPr>
          <xdr:cNvPr id="2062" name="单圆角矩形 14"/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任意多边形 15"/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86846</xdr:rowOff>
    </xdr:from>
    <xdr:to>
      <xdr:col>1</xdr:col>
      <xdr:colOff>266700</xdr:colOff>
      <xdr:row>1</xdr:row>
      <xdr:rowOff>257175</xdr:rowOff>
    </xdr:to>
    <xdr:grpSp>
      <xdr:nvGrpSpPr>
        <xdr:cNvPr id="3075" name="时间图标" descr="&quot;&quot;" title="时间图标"/>
        <xdr:cNvGrpSpPr>
          <a:grpSpLocks noChangeAspect="1"/>
        </xdr:cNvGrpSpPr>
      </xdr:nvGrpSpPr>
      <xdr:grpSpPr bwMode="auto">
        <a:xfrm>
          <a:off x="276225" y="258296"/>
          <a:ext cx="180975" cy="170329"/>
          <a:chOff x="30" y="8"/>
          <a:chExt cx="19" cy="94"/>
        </a:xfrm>
      </xdr:grpSpPr>
      <xdr:sp macro="" textlink="">
        <xdr:nvSpPr>
          <xdr:cNvPr id="3074" name="自选图形 2"/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单圆角矩形 4"/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任意多边形 5"/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id="5" name="DailySchedule" displayName="DailySchedule" ref="E4:F36" headerRowCount="0" totalsRowShown="0" headerRowDxfId="15" dataDxfId="14">
  <tableColumns count="2">
    <tableColumn id="1" name="Time" headerRowDxfId="13" dataDxfId="12">
      <calculatedColumnFormula>时间间隔!B3</calculatedColumnFormula>
    </tableColumn>
    <tableColumn id="2" name="Description" headerRowDxfId="11" dataDxfId="10">
      <calculatedColumnFormula>IFERROR(INDEX(Input[],MATCH(DATEVALUE(DateVal)&amp;DailySchedule[[#This Row],[Time]],LookUpDateAndTime,0),3),"-")</calculatedColumnFormula>
    </tableColumn>
  </tableColumns>
  <tableStyleInfo name="Daily Schedule" showFirstColumn="0" showLastColumn="0" showRowStripes="1" showColumnStripes="0"/>
  <extLst>
    <ext xmlns:x14="http://schemas.microsoft.com/office/spreadsheetml/2009/9/main" uri="{504A1905-F514-4f6f-8877-14C23A59335A}">
      <x14:table altText="Daily Schedule" altTextSummary="List of schedule items by time interval"/>
    </ext>
  </extLst>
</table>
</file>

<file path=xl/tables/table2.xml><?xml version="1.0" encoding="utf-8"?>
<table xmlns="http://schemas.openxmlformats.org/spreadsheetml/2006/main" id="3" name="Input" displayName="Input" ref="E4:H17" totalsRowShown="0" headerRowDxfId="9" dataDxfId="8">
  <autoFilter ref="E4:H17"/>
  <tableColumns count="4">
    <tableColumn id="1" name="日期" dataDxfId="7"/>
    <tableColumn id="2" name="时间" dataDxfId="6"/>
    <tableColumn id="3" name="说明" dataDxfId="5"/>
    <tableColumn id="4" name="UNIQUE VALUE (CALCULATED)" dataDxfId="4">
      <calculatedColumnFormula>Input[[#This Row],[日期]]&amp;"|"&amp;COUNTIF($E$5:E5,E5)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="Events" altTextSummary="List of daily events such as lunch breaks"/>
    </ext>
  </extLst>
</table>
</file>

<file path=xl/tables/table3.xml><?xml version="1.0" encoding="utf-8"?>
<table xmlns="http://schemas.openxmlformats.org/spreadsheetml/2006/main" id="2" name="Times" displayName="Times" ref="B2:B35" totalsRowShown="0" headerRowDxfId="3" dataDxfId="2">
  <tableColumns count="1">
    <tableColumn id="1" name="时间" dataDxfId="1"/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="Time Intervals" altTextSummary="List of time intervals that appear on the schedule, such as half hour time intervals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image" Target="../media/image2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N36"/>
  <sheetViews>
    <sheetView showGridLines="0" topLeftCell="A10" zoomScaleNormal="100" workbookViewId="0">
      <selection activeCell="B35" sqref="B35"/>
    </sheetView>
  </sheetViews>
  <sheetFormatPr defaultRowHeight="14.25" x14ac:dyDescent="0.2"/>
  <cols>
    <col min="1" max="1" width="5.33203125" style="1" customWidth="1"/>
    <col min="2" max="3" width="17.33203125" style="1" customWidth="1"/>
    <col min="4" max="4" width="6.1640625" style="1" customWidth="1"/>
    <col min="5" max="5" width="12.5" style="1" customWidth="1"/>
    <col min="6" max="6" width="31.1640625" style="1" customWidth="1"/>
    <col min="7" max="7" width="2.83203125" style="1" customWidth="1"/>
    <col min="8" max="8" width="17.83203125" style="1" customWidth="1"/>
    <col min="9" max="9" width="13" style="1" customWidth="1"/>
    <col min="10" max="10" width="20.5" style="1" customWidth="1"/>
    <col min="11" max="11" width="2.83203125" style="1" customWidth="1"/>
    <col min="12" max="12" width="4.5" style="1" customWidth="1"/>
    <col min="13" max="13" width="44.5" style="1" customWidth="1"/>
    <col min="14" max="14" width="5.5" style="1" customWidth="1"/>
    <col min="15" max="16384" width="9.33203125" style="1"/>
  </cols>
  <sheetData>
    <row r="1" spans="2:14" ht="14.25" customHeight="1" x14ac:dyDescent="0.2"/>
    <row r="2" spans="2:14" ht="9" customHeight="1" x14ac:dyDescent="0.2"/>
    <row r="3" spans="2:14" ht="26.25" customHeight="1" x14ac:dyDescent="0.2">
      <c r="B3" s="33">
        <f>DAY(DateVal)</f>
        <v>12</v>
      </c>
      <c r="C3" s="33"/>
      <c r="E3" s="2"/>
      <c r="F3" s="3" t="str">
        <f>IFERROR(UPPER(TEXT(DATE(ReportYear,MonthNumber,ReportDay),"YYYY"&amp;"年"&amp;"M"&amp;"月"&amp;"D"&amp;"日")),"Invalid Date")</f>
        <v>2016年8月12日</v>
      </c>
      <c r="H3" s="45" t="s">
        <v>19</v>
      </c>
      <c r="I3" s="45"/>
      <c r="J3" s="45"/>
      <c r="L3" s="45" t="s">
        <v>22</v>
      </c>
      <c r="M3" s="45"/>
      <c r="N3" s="1" t="s">
        <v>1</v>
      </c>
    </row>
    <row r="4" spans="2:14" ht="20.100000000000001" customHeight="1" x14ac:dyDescent="0.3">
      <c r="B4" s="33"/>
      <c r="C4" s="33"/>
      <c r="E4" s="4">
        <f>时间间隔!B3</f>
        <v>0.25</v>
      </c>
      <c r="F4" s="5" t="str">
        <f>IFERROR(INDEX(Input[],MATCH(DATEVALUE(DateVal)&amp;DailySchedule[[#This Row],[Time]],LookUpDateAndTime,0),3),"-")</f>
        <v>-</v>
      </c>
      <c r="H4" s="6" t="str">
        <f>TEXT(DATEVALUE(DateVal)+1,"[$-C04]dddd")</f>
        <v>星期六</v>
      </c>
      <c r="I4" s="7" t="str">
        <f>IFERROR(INDEX(Input[],MATCH($H$7&amp;"|"&amp;ROW(A1),Input[UNIQUE VALUE (CALCULATED)],0),2),"")</f>
        <v/>
      </c>
      <c r="J4" s="8" t="str">
        <f>IFERROR(INDEX(Input[],MATCH($H$7&amp;"|"&amp;ROW(A1),Input[UNIQUE VALUE (CALCULATED)],0),3),"")</f>
        <v/>
      </c>
      <c r="L4" s="46" t="s">
        <v>2</v>
      </c>
      <c r="M4" s="41" t="s">
        <v>20</v>
      </c>
    </row>
    <row r="5" spans="2:14" ht="20.100000000000001" customHeight="1" x14ac:dyDescent="0.3">
      <c r="B5" s="33"/>
      <c r="C5" s="33"/>
      <c r="E5" s="4">
        <f>时间间隔!B4</f>
        <v>0.27083333333333331</v>
      </c>
      <c r="F5" s="5" t="str">
        <f>IFERROR(INDEX(Input[],MATCH(DATEVALUE(DateVal)&amp;DailySchedule[[#This Row],[Time]],LookUpDateAndTime,0),3),"-")</f>
        <v>-</v>
      </c>
      <c r="H5" s="32" t="str">
        <f>TEXT(DATEVALUE(DateVal)+1,"d")</f>
        <v>13</v>
      </c>
      <c r="I5" s="9" t="str">
        <f>IFERROR(INDEX(Input[],MATCH($H$7&amp;"|"&amp;ROW(A2),Input[UNIQUE VALUE (CALCULATED)],0),2),"")</f>
        <v/>
      </c>
      <c r="J5" s="10" t="str">
        <f>IFERROR(INDEX(Input[],MATCH($H$7&amp;"|"&amp;ROW(A2),Input[UNIQUE VALUE (CALCULATED)],0),3),"")</f>
        <v/>
      </c>
      <c r="L5" s="39"/>
      <c r="M5" s="34"/>
    </row>
    <row r="6" spans="2:14" ht="20.100000000000001" customHeight="1" x14ac:dyDescent="0.3">
      <c r="B6" s="33"/>
      <c r="C6" s="33"/>
      <c r="E6" s="4">
        <f>时间间隔!B5</f>
        <v>0.29166666666666702</v>
      </c>
      <c r="F6" s="5" t="str">
        <f>IFERROR(INDEX(Input[],MATCH(DATEVALUE(DateVal)&amp;DailySchedule[[#This Row],[Time]],LookUpDateAndTime,0),3),"-")</f>
        <v>-</v>
      </c>
      <c r="H6" s="32"/>
      <c r="I6" s="9" t="str">
        <f>IFERROR(INDEX(Input[],MATCH($H$7&amp;"|"&amp;ROW(A3),Input[UNIQUE VALUE (CALCULATED)],0),2),"")</f>
        <v/>
      </c>
      <c r="J6" s="10" t="str">
        <f>IFERROR(INDEX(Input[],MATCH($H$7&amp;"|"&amp;ROW(A3),Input[UNIQUE VALUE (CALCULATED)],0),3),"")</f>
        <v/>
      </c>
      <c r="L6" s="39"/>
      <c r="M6" s="34"/>
    </row>
    <row r="7" spans="2:14" ht="22.5" customHeight="1" x14ac:dyDescent="0.3">
      <c r="B7" s="33"/>
      <c r="C7" s="33"/>
      <c r="E7" s="4">
        <f>时间间隔!B6</f>
        <v>0.3125</v>
      </c>
      <c r="F7" s="5" t="str">
        <f>IFERROR(INDEX(Input[],MATCH(DATEVALUE(DateVal)&amp;DailySchedule[[#This Row],[Time]],LookUpDateAndTime,0),3),"-")</f>
        <v>-</v>
      </c>
      <c r="H7" s="11">
        <f>DateVal+1</f>
        <v>42595</v>
      </c>
      <c r="I7" s="9" t="str">
        <f>IFERROR(INDEX(Input[],MATCH($H$7&amp;"|"&amp;ROW(A4),Input[UNIQUE VALUE (CALCULATED)],0),2),"")</f>
        <v/>
      </c>
      <c r="J7" s="10" t="str">
        <f>IFERROR(INDEX(Input[],MATCH($H$7&amp;"|"&amp;ROW(A4),Input[UNIQUE VALUE (CALCULATED)],0),3),"")</f>
        <v/>
      </c>
      <c r="L7" s="39" t="s">
        <v>30</v>
      </c>
      <c r="M7" s="34" t="s">
        <v>21</v>
      </c>
    </row>
    <row r="8" spans="2:14" ht="20.100000000000001" customHeight="1" x14ac:dyDescent="0.3">
      <c r="B8" s="36" t="str">
        <f>TEXT(DateVal,"[$-C04]dddd")</f>
        <v>星期五</v>
      </c>
      <c r="C8" s="36"/>
      <c r="E8" s="4">
        <f>时间间隔!B7</f>
        <v>0.33333333333333298</v>
      </c>
      <c r="F8" s="5" t="str">
        <f>IFERROR(INDEX(Input[],MATCH(DATEVALUE(DateVal)&amp;DailySchedule[[#This Row],[Time]],LookUpDateAndTime,0),3),"-")</f>
        <v>-</v>
      </c>
      <c r="H8" s="12"/>
      <c r="I8" s="9" t="str">
        <f>IFERROR(INDEX(Input[],MATCH($H$7&amp;"|"&amp;ROW(A5),Input[UNIQUE VALUE (CALCULATED)],0),2),"")</f>
        <v/>
      </c>
      <c r="J8" s="10" t="str">
        <f>IFERROR(INDEX(Input[],MATCH($H$7&amp;"|"&amp;ROW(A5),Input[UNIQUE VALUE (CALCULATED)],0),3),"")</f>
        <v/>
      </c>
      <c r="L8" s="39"/>
      <c r="M8" s="34"/>
    </row>
    <row r="9" spans="2:14" ht="20.100000000000001" customHeight="1" x14ac:dyDescent="0.3">
      <c r="B9" s="36"/>
      <c r="C9" s="36"/>
      <c r="E9" s="4">
        <f>时间间隔!B8</f>
        <v>0.35416666666666702</v>
      </c>
      <c r="F9" s="5" t="str">
        <f>IFERROR(INDEX(Input[],MATCH(DATEVALUE(DateVal)&amp;DailySchedule[[#This Row],[Time]],LookUpDateAndTime,0),3),"-")</f>
        <v>-</v>
      </c>
      <c r="H9" s="13"/>
      <c r="I9" s="14" t="str">
        <f>IFERROR(INDEX(Input[],MATCH($H$7&amp;"|"&amp;ROW(A6),Input[UNIQUE VALUE (CALCULATED)],0),2),"")</f>
        <v/>
      </c>
      <c r="J9" s="15" t="str">
        <f>IFERROR(INDEX(Input[],MATCH($H$7&amp;"|"&amp;ROW(A6),Input[UNIQUE VALUE (CALCULATED)],0),3),"")</f>
        <v/>
      </c>
      <c r="L9" s="39"/>
      <c r="M9" s="34"/>
    </row>
    <row r="10" spans="2:14" ht="20.100000000000001" customHeight="1" x14ac:dyDescent="0.3">
      <c r="B10" s="36"/>
      <c r="C10" s="36"/>
      <c r="E10" s="4">
        <f>时间间隔!B9</f>
        <v>0.375</v>
      </c>
      <c r="F10" s="5" t="str">
        <f>IFERROR(INDEX(Input[],MATCH(DATEVALUE(DateVal)&amp;DailySchedule[[#This Row],[Time]],LookUpDateAndTime,0),3),"-")</f>
        <v>-</v>
      </c>
      <c r="H10" s="6" t="str">
        <f>TEXT(DATEVALUE(DateVal)+2,"[$-C04]dddd")</f>
        <v>星期日</v>
      </c>
      <c r="I10" s="7" t="str">
        <f>IFERROR(INDEX(Input[],MATCH($H$13&amp;"|"&amp;ROW(A1),Input[UNIQUE VALUE (CALCULATED)],0),2),"")</f>
        <v/>
      </c>
      <c r="J10" s="8" t="str">
        <f>IFERROR(INDEX(Input[],MATCH($H$13&amp;"|"&amp;ROW(A1),Input[UNIQUE VALUE (CALCULATED)],0),3),"")</f>
        <v/>
      </c>
      <c r="L10" s="39" t="s">
        <v>2</v>
      </c>
      <c r="M10" s="34"/>
    </row>
    <row r="11" spans="2:14" ht="20.100000000000001" customHeight="1" x14ac:dyDescent="0.3">
      <c r="E11" s="4">
        <f>时间间隔!B10</f>
        <v>0.39583333333333298</v>
      </c>
      <c r="F11" s="5" t="str">
        <f>IFERROR(INDEX(Input[],MATCH(DATEVALUE(DateVal)&amp;DailySchedule[[#This Row],[Time]],LookUpDateAndTime,0),3),"-")</f>
        <v>-</v>
      </c>
      <c r="H11" s="32" t="str">
        <f>TEXT(DATEVALUE(DateVal)+2,"d")</f>
        <v>14</v>
      </c>
      <c r="I11" s="9" t="str">
        <f>IFERROR(INDEX(Input[],MATCH($H$13&amp;"|"&amp;ROW(A2),Input[UNIQUE VALUE (CALCULATED)],0),2),"")</f>
        <v/>
      </c>
      <c r="J11" s="10" t="str">
        <f>IFERROR(INDEX(Input[],MATCH($H$13&amp;"|"&amp;ROW(A2),Input[UNIQUE VALUE (CALCULATED)],0),3),"")</f>
        <v/>
      </c>
      <c r="L11" s="39"/>
      <c r="M11" s="34"/>
    </row>
    <row r="12" spans="2:14" ht="20.100000000000001" customHeight="1" x14ac:dyDescent="0.3">
      <c r="E12" s="4">
        <f>时间间隔!B11</f>
        <v>0.41666666666666702</v>
      </c>
      <c r="F12" s="5" t="str">
        <f>IFERROR(INDEX(Input[],MATCH(DATEVALUE(DateVal)&amp;DailySchedule[[#This Row],[Time]],LookUpDateAndTime,0),3),"-")</f>
        <v>-</v>
      </c>
      <c r="H12" s="32"/>
      <c r="I12" s="9" t="str">
        <f>IFERROR(INDEX(Input[],MATCH($H$13&amp;"|"&amp;ROW(A3),Input[UNIQUE VALUE (CALCULATED)],0),2),"")</f>
        <v/>
      </c>
      <c r="J12" s="10" t="str">
        <f>IFERROR(INDEX(Input[],MATCH($H$13&amp;"|"&amp;ROW(A3),Input[UNIQUE VALUE (CALCULATED)],0),3),"")</f>
        <v/>
      </c>
      <c r="L12" s="39"/>
      <c r="M12" s="34"/>
    </row>
    <row r="13" spans="2:14" ht="20.100000000000001" customHeight="1" x14ac:dyDescent="0.3">
      <c r="B13" s="35" t="s">
        <v>23</v>
      </c>
      <c r="C13" s="35"/>
      <c r="E13" s="4">
        <f>时间间隔!B12</f>
        <v>0.4375</v>
      </c>
      <c r="F13" s="5" t="str">
        <f>IFERROR(INDEX(Input[],MATCH(DATEVALUE(DateVal)&amp;DailySchedule[[#This Row],[Time]],LookUpDateAndTime,0),3),"-")</f>
        <v>-</v>
      </c>
      <c r="H13" s="11">
        <f>DateVal+2</f>
        <v>42596</v>
      </c>
      <c r="I13" s="9" t="str">
        <f>IFERROR(INDEX(Input[],MATCH($H$13&amp;"|"&amp;ROW(A4),Input[UNIQUE VALUE (CALCULATED)],0),2),"")</f>
        <v/>
      </c>
      <c r="J13" s="10" t="str">
        <f>IFERROR(INDEX(Input[],MATCH($H$13&amp;"|"&amp;ROW(A4),Input[UNIQUE VALUE (CALCULATED)],0),3),"")</f>
        <v/>
      </c>
      <c r="L13" s="39" t="s">
        <v>2</v>
      </c>
      <c r="M13" s="34"/>
    </row>
    <row r="14" spans="2:14" ht="20.100000000000001" customHeight="1" x14ac:dyDescent="0.3">
      <c r="E14" s="4">
        <f>时间间隔!B13</f>
        <v>0.45833333333333298</v>
      </c>
      <c r="F14" s="5" t="str">
        <f>IFERROR(INDEX(Input[],MATCH(DATEVALUE(DateVal)&amp;DailySchedule[[#This Row],[Time]],LookUpDateAndTime,0),3),"-")</f>
        <v>-</v>
      </c>
      <c r="H14" s="12"/>
      <c r="I14" s="9" t="str">
        <f>IFERROR(INDEX(Input[],MATCH($H$13&amp;"|"&amp;ROW(A5),Input[UNIQUE VALUE (CALCULATED)],0),2),"")</f>
        <v/>
      </c>
      <c r="J14" s="10" t="str">
        <f>IFERROR(INDEX(Input[],MATCH($H$13&amp;"|"&amp;ROW(A5),Input[UNIQUE VALUE (CALCULATED)],0),3),"")</f>
        <v/>
      </c>
      <c r="L14" s="39"/>
      <c r="M14" s="34"/>
    </row>
    <row r="15" spans="2:14" ht="20.100000000000001" customHeight="1" x14ac:dyDescent="0.35">
      <c r="B15" s="16">
        <v>2016</v>
      </c>
      <c r="C15" s="17" t="s">
        <v>24</v>
      </c>
      <c r="E15" s="4">
        <f>时间间隔!B14</f>
        <v>0.47916666666666602</v>
      </c>
      <c r="F15" s="5" t="str">
        <f>IFERROR(INDEX(Input[],MATCH(DATEVALUE(DateVal)&amp;DailySchedule[[#This Row],[Time]],LookUpDateAndTime,0),3),"-")</f>
        <v>-</v>
      </c>
      <c r="H15" s="13"/>
      <c r="I15" s="14" t="str">
        <f>IFERROR(INDEX(Input[],MATCH($H$13&amp;"|"&amp;ROW(A6),Input[UNIQUE VALUE (CALCULATED)],0),2),"")</f>
        <v/>
      </c>
      <c r="J15" s="15" t="str">
        <f>IFERROR(INDEX(Input[],MATCH($H$13&amp;"|"&amp;ROW(A6),Input[UNIQUE VALUE (CALCULATED)],0),3),"")</f>
        <v/>
      </c>
      <c r="L15" s="39"/>
      <c r="M15" s="34"/>
    </row>
    <row r="16" spans="2:14" ht="20.100000000000001" customHeight="1" x14ac:dyDescent="0.3">
      <c r="C16" s="18"/>
      <c r="E16" s="4">
        <f>时间间隔!B15</f>
        <v>0.5</v>
      </c>
      <c r="F16" s="5" t="str">
        <f>IFERROR(INDEX(Input[],MATCH(DATEVALUE(DateVal)&amp;DailySchedule[[#This Row],[Time]],LookUpDateAndTime,0),3),"-")</f>
        <v>-</v>
      </c>
      <c r="H16" s="6" t="str">
        <f>TEXT(DATEVALUE(DateVal)+3,"[$-C04]dddd")</f>
        <v>星期一</v>
      </c>
      <c r="I16" s="7" t="str">
        <f>IFERROR(INDEX(Input[],MATCH($H$19&amp;"|"&amp;ROW(A1),Input[UNIQUE VALUE (CALCULATED)],0),2),"")</f>
        <v/>
      </c>
      <c r="J16" s="8" t="str">
        <f>IFERROR(INDEX(Input[],MATCH($H$19&amp;"|"&amp;ROW(A1),Input[UNIQUE VALUE (CALCULATED)],0),3),"")</f>
        <v/>
      </c>
      <c r="L16" s="39" t="s">
        <v>2</v>
      </c>
      <c r="M16" s="34"/>
    </row>
    <row r="17" spans="2:13" ht="20.100000000000001" customHeight="1" x14ac:dyDescent="0.35">
      <c r="B17" s="16" t="str">
        <f>CHOOSE(MonthNumber,"1","2","3","4","5","6","7","8","9","10","11","12")</f>
        <v>8</v>
      </c>
      <c r="C17" s="17" t="s">
        <v>25</v>
      </c>
      <c r="E17" s="4">
        <f>时间间隔!B16</f>
        <v>0.52083333333333304</v>
      </c>
      <c r="F17" s="5" t="str">
        <f>IFERROR(INDEX(Input[],MATCH(DATEVALUE(DateVal)&amp;DailySchedule[[#This Row],[Time]],LookUpDateAndTime,0),3),"-")</f>
        <v>-</v>
      </c>
      <c r="H17" s="32" t="str">
        <f>TEXT(DATEVALUE(DateVal)+3,"d")</f>
        <v>15</v>
      </c>
      <c r="I17" s="9" t="str">
        <f>IFERROR(INDEX(Input[],MATCH($H$19&amp;"|"&amp;ROW(A2),Input[UNIQUE VALUE (CALCULATED)],0),2),"")</f>
        <v/>
      </c>
      <c r="J17" s="10" t="str">
        <f>IFERROR(INDEX(Input[],MATCH($H$19&amp;"|"&amp;ROW(A2),Input[UNIQUE VALUE (CALCULATED)],0),3),"")</f>
        <v/>
      </c>
      <c r="L17" s="39"/>
      <c r="M17" s="34"/>
    </row>
    <row r="18" spans="2:13" ht="20.100000000000001" customHeight="1" x14ac:dyDescent="0.3">
      <c r="B18" s="19">
        <v>8</v>
      </c>
      <c r="C18" s="18"/>
      <c r="E18" s="4">
        <f>时间间隔!B17</f>
        <v>0.54166666666666596</v>
      </c>
      <c r="F18" s="5" t="str">
        <f>IFERROR(INDEX(Input[],MATCH(DATEVALUE(DateVal)&amp;DailySchedule[[#This Row],[Time]],LookUpDateAndTime,0),3),"-")</f>
        <v>-</v>
      </c>
      <c r="H18" s="32"/>
      <c r="I18" s="9" t="str">
        <f>IFERROR(INDEX(Input[],MATCH($H$19&amp;"|"&amp;ROW(A3),Input[UNIQUE VALUE (CALCULATED)],0),2),"")</f>
        <v/>
      </c>
      <c r="J18" s="10" t="str">
        <f>IFERROR(INDEX(Input[],MATCH($H$19&amp;"|"&amp;ROW(A3),Input[UNIQUE VALUE (CALCULATED)],0),3),"")</f>
        <v/>
      </c>
      <c r="L18" s="39"/>
      <c r="M18" s="34"/>
    </row>
    <row r="19" spans="2:13" ht="20.100000000000001" customHeight="1" x14ac:dyDescent="0.35">
      <c r="B19" s="16">
        <v>12</v>
      </c>
      <c r="C19" s="17" t="s">
        <v>26</v>
      </c>
      <c r="E19" s="4">
        <f>时间间隔!B18</f>
        <v>0.5625</v>
      </c>
      <c r="F19" s="5" t="str">
        <f>IFERROR(INDEX(Input[],MATCH(DATEVALUE(DateVal)&amp;DailySchedule[[#This Row],[Time]],LookUpDateAndTime,0),3),"-")</f>
        <v>-</v>
      </c>
      <c r="H19" s="11">
        <f>DateVal+3</f>
        <v>42597</v>
      </c>
      <c r="I19" s="9" t="str">
        <f>IFERROR(INDEX(Input[],MATCH($H$19&amp;"|"&amp;ROW(A4),Input[UNIQUE VALUE (CALCULATED)],0),2),"")</f>
        <v/>
      </c>
      <c r="J19" s="10" t="str">
        <f>IFERROR(INDEX(Input[],MATCH($H$19&amp;"|"&amp;ROW(A4),Input[UNIQUE VALUE (CALCULATED)],0),3),"")</f>
        <v/>
      </c>
      <c r="L19" s="39" t="s">
        <v>2</v>
      </c>
      <c r="M19" s="34"/>
    </row>
    <row r="20" spans="2:13" ht="20.100000000000001" customHeight="1" x14ac:dyDescent="0.3">
      <c r="E20" s="4">
        <f>时间间隔!B19</f>
        <v>0.58333333333333304</v>
      </c>
      <c r="F20" s="5" t="str">
        <f>IFERROR(INDEX(Input[],MATCH(DATEVALUE(DateVal)&amp;DailySchedule[[#This Row],[Time]],LookUpDateAndTime,0),3),"-")</f>
        <v>-</v>
      </c>
      <c r="H20" s="12"/>
      <c r="I20" s="9" t="str">
        <f>IFERROR(INDEX(Input[],MATCH($H$19&amp;"|"&amp;ROW(A5),Input[UNIQUE VALUE (CALCULATED)],0),2),"")</f>
        <v/>
      </c>
      <c r="J20" s="10" t="str">
        <f>IFERROR(INDEX(Input[],MATCH($H$19&amp;"|"&amp;ROW(A5),Input[UNIQUE VALUE (CALCULATED)],0),3),"")</f>
        <v/>
      </c>
      <c r="L20" s="39"/>
      <c r="M20" s="34"/>
    </row>
    <row r="21" spans="2:13" ht="20.100000000000001" customHeight="1" x14ac:dyDescent="0.3">
      <c r="E21" s="4">
        <f>时间间隔!B20</f>
        <v>0.60416666666666596</v>
      </c>
      <c r="F21" s="5" t="str">
        <f>IFERROR(INDEX(Input[],MATCH(DATEVALUE(DateVal)&amp;DailySchedule[[#This Row],[Time]],LookUpDateAndTime,0),3),"-")</f>
        <v>-</v>
      </c>
      <c r="H21" s="13"/>
      <c r="I21" s="14" t="str">
        <f>IFERROR(INDEX(Input[],MATCH($H$19&amp;"|"&amp;ROW(A6),Input[UNIQUE VALUE (CALCULATED)],0),2),"")</f>
        <v/>
      </c>
      <c r="J21" s="15" t="str">
        <f>IFERROR(INDEX(Input[],MATCH($H$19&amp;"|"&amp;ROW(A6),Input[UNIQUE VALUE (CALCULATED)],0),3),"")</f>
        <v/>
      </c>
      <c r="L21" s="39"/>
      <c r="M21" s="34"/>
    </row>
    <row r="22" spans="2:13" ht="20.100000000000001" customHeight="1" x14ac:dyDescent="0.3">
      <c r="B22" s="35" t="s">
        <v>27</v>
      </c>
      <c r="C22" s="35"/>
      <c r="E22" s="4">
        <f>时间间隔!B21</f>
        <v>0.625</v>
      </c>
      <c r="F22" s="5" t="str">
        <f>IFERROR(INDEX(Input[],MATCH(DATEVALUE(DateVal)&amp;DailySchedule[[#This Row],[Time]],LookUpDateAndTime,0),3),"-")</f>
        <v>-</v>
      </c>
      <c r="H22" s="6" t="str">
        <f>TEXT(DATEVALUE(DateVal)+4,"[$-C04]dddd")</f>
        <v>星期二</v>
      </c>
      <c r="I22" s="7" t="str">
        <f>IFERROR(INDEX(Input[],MATCH($H$25&amp;"|"&amp;ROW(A1),Input[UNIQUE VALUE (CALCULATED)],0),2),"")</f>
        <v/>
      </c>
      <c r="J22" s="8" t="str">
        <f>IFERROR(INDEX(Input[],MATCH($H$25&amp;"|"&amp;ROW(A1),Input[UNIQUE VALUE (CALCULATED)],0),3),"")</f>
        <v/>
      </c>
      <c r="L22" s="39" t="s">
        <v>2</v>
      </c>
      <c r="M22" s="34"/>
    </row>
    <row r="23" spans="2:13" ht="20.100000000000001" customHeight="1" x14ac:dyDescent="0.3">
      <c r="E23" s="4">
        <f>时间间隔!B22</f>
        <v>0.64583333333333304</v>
      </c>
      <c r="F23" s="5" t="str">
        <f>IFERROR(INDEX(Input[],MATCH(DATEVALUE(DateVal)&amp;DailySchedule[[#This Row],[Time]],LookUpDateAndTime,0),3),"-")</f>
        <v>-</v>
      </c>
      <c r="H23" s="32" t="str">
        <f>TEXT(DATEVALUE(DateVal)+4,"d")</f>
        <v>16</v>
      </c>
      <c r="I23" s="9" t="str">
        <f>IFERROR(INDEX(Input[],MATCH($H$25&amp;"|"&amp;ROW(A2),Input[UNIQUE VALUE (CALCULATED)],0),2),"")</f>
        <v/>
      </c>
      <c r="J23" s="10" t="str">
        <f>IFERROR(INDEX(Input[],MATCH($H$25&amp;"|"&amp;ROW(A2),Input[UNIQUE VALUE (CALCULATED)],0),3),"")</f>
        <v/>
      </c>
      <c r="L23" s="39"/>
      <c r="M23" s="34"/>
    </row>
    <row r="24" spans="2:13" ht="20.100000000000001" customHeight="1" x14ac:dyDescent="0.3">
      <c r="E24" s="4">
        <f>时间间隔!B23</f>
        <v>0.66666666666666596</v>
      </c>
      <c r="F24" s="5" t="str">
        <f>IFERROR(INDEX(Input[],MATCH(DATEVALUE(DateVal)&amp;DailySchedule[[#This Row],[Time]],LookUpDateAndTime,0),3),"-")</f>
        <v>-</v>
      </c>
      <c r="H24" s="32"/>
      <c r="I24" s="9" t="str">
        <f>IFERROR(INDEX(Input[],MATCH($H$25&amp;"|"&amp;ROW(A3),Input[UNIQUE VALUE (CALCULATED)],0),2),"")</f>
        <v/>
      </c>
      <c r="J24" s="10" t="str">
        <f>IFERROR(INDEX(Input[],MATCH($H$25&amp;"|"&amp;ROW(A3),Input[UNIQUE VALUE (CALCULATED)],0),3),"")</f>
        <v/>
      </c>
      <c r="L24" s="39"/>
      <c r="M24" s="34"/>
    </row>
    <row r="25" spans="2:13" ht="20.100000000000001" customHeight="1" x14ac:dyDescent="0.3">
      <c r="E25" s="4">
        <f>时间间隔!B24</f>
        <v>0.6875</v>
      </c>
      <c r="F25" s="5" t="str">
        <f>IFERROR(INDEX(Input[],MATCH(DATEVALUE(DateVal)&amp;DailySchedule[[#This Row],[Time]],LookUpDateAndTime,0),3),"-")</f>
        <v>-</v>
      </c>
      <c r="H25" s="11">
        <f>DateVal+4</f>
        <v>42598</v>
      </c>
      <c r="I25" s="9" t="str">
        <f>IFERROR(INDEX(Input[],MATCH($H$25&amp;"|"&amp;ROW(A4),Input[UNIQUE VALUE (CALCULATED)],0),2),"")</f>
        <v/>
      </c>
      <c r="J25" s="10" t="str">
        <f>IFERROR(INDEX(Input[],MATCH($H$25&amp;"|"&amp;ROW(A4),Input[UNIQUE VALUE (CALCULATED)],0),3),"")</f>
        <v/>
      </c>
      <c r="L25" s="39" t="s">
        <v>2</v>
      </c>
      <c r="M25" s="34"/>
    </row>
    <row r="26" spans="2:13" ht="20.100000000000001" customHeight="1" x14ac:dyDescent="0.3">
      <c r="E26" s="4">
        <f>时间间隔!B25</f>
        <v>0.70833333333333304</v>
      </c>
      <c r="F26" s="5" t="str">
        <f>IFERROR(INDEX(Input[],MATCH(DATEVALUE(DateVal)&amp;DailySchedule[[#This Row],[Time]],LookUpDateAndTime,0),3),"-")</f>
        <v>-</v>
      </c>
      <c r="H26" s="13"/>
      <c r="I26" s="14" t="str">
        <f>IFERROR(INDEX(Input[],MATCH($H$25&amp;"|"&amp;ROW(A5),Input[UNIQUE VALUE (CALCULATED)],0),2),"")</f>
        <v/>
      </c>
      <c r="J26" s="15" t="str">
        <f>IFERROR(INDEX(Input[],MATCH($H$25&amp;"|"&amp;ROW(A5),Input[UNIQUE VALUE (CALCULATED)],0),3),"")</f>
        <v/>
      </c>
      <c r="L26" s="39"/>
      <c r="M26" s="34"/>
    </row>
    <row r="27" spans="2:13" ht="20.100000000000001" customHeight="1" x14ac:dyDescent="0.3">
      <c r="E27" s="4">
        <f>时间间隔!B26</f>
        <v>0.72916666666666596</v>
      </c>
      <c r="F27" s="5" t="str">
        <f>IFERROR(INDEX(Input[],MATCH(DATEVALUE(DateVal)&amp;DailySchedule[[#This Row],[Time]],LookUpDateAndTime,0),3),"-")</f>
        <v>-</v>
      </c>
      <c r="H27" s="6" t="str">
        <f>TEXT(DATEVALUE(DateVal)+5,"[$-C04]dddd")</f>
        <v>星期三</v>
      </c>
      <c r="I27" s="7" t="str">
        <f>IFERROR(INDEX(Input[],MATCH($H$30&amp;"|"&amp;ROW(A1),Input[UNIQUE VALUE (CALCULATED)],0),2),"")</f>
        <v/>
      </c>
      <c r="J27" s="8" t="str">
        <f>IFERROR(INDEX(Input[],MATCH($H$30&amp;"|"&amp;ROW(A1),Input[UNIQUE VALUE (CALCULATED)],0),3),"")</f>
        <v/>
      </c>
      <c r="L27" s="39"/>
      <c r="M27" s="34"/>
    </row>
    <row r="28" spans="2:13" ht="20.100000000000001" customHeight="1" x14ac:dyDescent="0.3">
      <c r="E28" s="4">
        <f>时间间隔!B27</f>
        <v>0.75</v>
      </c>
      <c r="F28" s="5" t="str">
        <f>IFERROR(INDEX(Input[],MATCH(DATEVALUE(DateVal)&amp;DailySchedule[[#This Row],[Time]],LookUpDateAndTime,0),3),"-")</f>
        <v>-</v>
      </c>
      <c r="H28" s="32" t="str">
        <f>TEXT(DATEVALUE(DateVal)+5,"d")</f>
        <v>17</v>
      </c>
      <c r="I28" s="9" t="str">
        <f>IFERROR(INDEX(Input[],MATCH($H$30&amp;"|"&amp;ROW(A2),Input[UNIQUE VALUE (CALCULATED)],0),2),"")</f>
        <v/>
      </c>
      <c r="J28" s="10" t="str">
        <f>IFERROR(INDEX(Input[],MATCH($H$30&amp;"|"&amp;ROW(A2),Input[UNIQUE VALUE (CALCULATED)],0),3),"")</f>
        <v/>
      </c>
      <c r="L28" s="39" t="s">
        <v>2</v>
      </c>
      <c r="M28" s="34"/>
    </row>
    <row r="29" spans="2:13" ht="20.100000000000001" customHeight="1" x14ac:dyDescent="0.3">
      <c r="B29" s="37" t="s">
        <v>28</v>
      </c>
      <c r="C29" s="38"/>
      <c r="E29" s="4">
        <f>时间间隔!B28</f>
        <v>0.77083333333333304</v>
      </c>
      <c r="F29" s="5" t="str">
        <f>IFERROR(INDEX(Input[],MATCH(DATEVALUE(DateVal)&amp;DailySchedule[[#This Row],[Time]],LookUpDateAndTime,0),3),"-")</f>
        <v>-</v>
      </c>
      <c r="H29" s="32"/>
      <c r="I29" s="9" t="str">
        <f>IFERROR(INDEX(Input[],MATCH($H$30&amp;"|"&amp;ROW(A3),Input[UNIQUE VALUE (CALCULATED)],0),2),"")</f>
        <v/>
      </c>
      <c r="J29" s="10" t="str">
        <f>IFERROR(INDEX(Input[],MATCH($H$30&amp;"|"&amp;ROW(A3),Input[UNIQUE VALUE (CALCULATED)],0),3),"")</f>
        <v/>
      </c>
      <c r="L29" s="39"/>
      <c r="M29" s="34"/>
    </row>
    <row r="30" spans="2:13" ht="20.100000000000001" customHeight="1" x14ac:dyDescent="0.3">
      <c r="B30" s="30" t="s">
        <v>29</v>
      </c>
      <c r="C30" s="31"/>
      <c r="E30" s="4">
        <f>时间间隔!B29</f>
        <v>0.79166666666666596</v>
      </c>
      <c r="F30" s="5" t="str">
        <f>IFERROR(INDEX(Input[],MATCH(DATEVALUE(DateVal)&amp;DailySchedule[[#This Row],[Time]],LookUpDateAndTime,0),3),"-")</f>
        <v>-</v>
      </c>
      <c r="H30" s="11">
        <f>DateVal+5</f>
        <v>42599</v>
      </c>
      <c r="I30" s="9" t="str">
        <f>IFERROR(INDEX(Input[],MATCH($H$30&amp;"|"&amp;ROW(A4),Input[UNIQUE VALUE (CALCULATED)],0),2),"")</f>
        <v/>
      </c>
      <c r="J30" s="10" t="str">
        <f>IFERROR(INDEX(Input[],MATCH($H$30&amp;"|"&amp;ROW(A4),Input[UNIQUE VALUE (CALCULATED)],0),3),"")</f>
        <v/>
      </c>
      <c r="L30" s="39"/>
      <c r="M30" s="34"/>
    </row>
    <row r="31" spans="2:13" ht="20.100000000000001" customHeight="1" x14ac:dyDescent="0.3">
      <c r="E31" s="4">
        <f>时间间隔!B30</f>
        <v>0.8125</v>
      </c>
      <c r="F31" s="5" t="str">
        <f>IFERROR(INDEX(Input[],MATCH(DATEVALUE(DateVal)&amp;DailySchedule[[#This Row],[Time]],LookUpDateAndTime,0),3),"-")</f>
        <v>-</v>
      </c>
      <c r="H31" s="13"/>
      <c r="I31" s="14" t="str">
        <f>IFERROR(INDEX(Input[],MATCH($H$30&amp;"|"&amp;ROW(A5),Input[UNIQUE VALUE (CALCULATED)],0),2),"")</f>
        <v/>
      </c>
      <c r="J31" s="15" t="str">
        <f>IFERROR(INDEX(Input[],MATCH($H$30&amp;"|"&amp;ROW(A5),Input[UNIQUE VALUE (CALCULATED)],0),3),"")</f>
        <v/>
      </c>
      <c r="L31" s="39" t="s">
        <v>2</v>
      </c>
      <c r="M31" s="34"/>
    </row>
    <row r="32" spans="2:13" ht="20.100000000000001" customHeight="1" x14ac:dyDescent="0.3">
      <c r="E32" s="4">
        <f>时间间隔!B31</f>
        <v>0.83333333333333304</v>
      </c>
      <c r="F32" s="5" t="str">
        <f>IFERROR(INDEX(Input[],MATCH(DATEVALUE(DateVal)&amp;DailySchedule[[#This Row],[Time]],LookUpDateAndTime,0),3),"-")</f>
        <v>-</v>
      </c>
      <c r="H32" s="6" t="str">
        <f>TEXT(DATEVALUE(DateVal)+6,"[$-C04]dddd")</f>
        <v>星期四</v>
      </c>
      <c r="I32" s="7" t="str">
        <f>IFERROR(INDEX(Input[],MATCH($H$35&amp;"|"&amp;ROW(A1),Input[UNIQUE VALUE (CALCULATED)],0),2),"")</f>
        <v/>
      </c>
      <c r="J32" s="8" t="str">
        <f>IFERROR(INDEX(Input[],MATCH($H$35&amp;"|"&amp;ROW(A1),Input[UNIQUE VALUE (CALCULATED)],0),3),"")</f>
        <v/>
      </c>
      <c r="L32" s="39"/>
      <c r="M32" s="34"/>
    </row>
    <row r="33" spans="5:13" ht="20.100000000000001" customHeight="1" x14ac:dyDescent="0.3">
      <c r="E33" s="4">
        <f>时间间隔!B32</f>
        <v>0.85416666666666596</v>
      </c>
      <c r="F33" s="5" t="str">
        <f>IFERROR(INDEX(Input[],MATCH(DATEVALUE(DateVal)&amp;DailySchedule[[#This Row],[Time]],LookUpDateAndTime,0),3),"-")</f>
        <v>-</v>
      </c>
      <c r="H33" s="32" t="str">
        <f>TEXT(DATEVALUE(DateVal)+6,"d")</f>
        <v>18</v>
      </c>
      <c r="I33" s="9" t="str">
        <f>IFERROR(INDEX(Input[],MATCH($H$35&amp;"|"&amp;ROW(A2),Input[UNIQUE VALUE (CALCULATED)],0),2),"")</f>
        <v/>
      </c>
      <c r="J33" s="10" t="str">
        <f>IFERROR(INDEX(Input[],MATCH($H$35&amp;"|"&amp;ROW(A2),Input[UNIQUE VALUE (CALCULATED)],0),3),"")</f>
        <v/>
      </c>
      <c r="L33" s="39"/>
      <c r="M33" s="34"/>
    </row>
    <row r="34" spans="5:13" ht="20.100000000000001" customHeight="1" x14ac:dyDescent="0.3">
      <c r="E34" s="4">
        <f>时间间隔!B33</f>
        <v>0.874999999999999</v>
      </c>
      <c r="F34" s="5" t="str">
        <f>IFERROR(INDEX(Input[],MATCH(DATEVALUE(DateVal)&amp;DailySchedule[[#This Row],[Time]],LookUpDateAndTime,0),3),"-")</f>
        <v>-</v>
      </c>
      <c r="H34" s="32"/>
      <c r="I34" s="9" t="str">
        <f>IFERROR(INDEX(Input[],MATCH($H$35&amp;"|"&amp;ROW(A3),Input[UNIQUE VALUE (CALCULATED)],0),2),"")</f>
        <v/>
      </c>
      <c r="J34" s="10" t="str">
        <f>IFERROR(INDEX(Input[],MATCH($H$35&amp;"|"&amp;ROW(A3),Input[UNIQUE VALUE (CALCULATED)],0),3),"")</f>
        <v/>
      </c>
      <c r="L34" s="42" t="s">
        <v>2</v>
      </c>
      <c r="M34" s="34"/>
    </row>
    <row r="35" spans="5:13" ht="20.100000000000001" customHeight="1" x14ac:dyDescent="0.3">
      <c r="E35" s="4">
        <f>时间间隔!B34</f>
        <v>0.89583333333333304</v>
      </c>
      <c r="F35" s="5" t="str">
        <f>IFERROR(INDEX(Input[],MATCH(DATEVALUE(DateVal)&amp;DailySchedule[[#This Row],[Time]],LookUpDateAndTime,0),3),"-")</f>
        <v>-</v>
      </c>
      <c r="H35" s="11">
        <f>DateVal+6</f>
        <v>42600</v>
      </c>
      <c r="I35" s="9" t="str">
        <f>IFERROR(INDEX(Input[],MATCH($H$35&amp;"|"&amp;ROW(A4),Input[UNIQUE VALUE (CALCULATED)],0),2),"")</f>
        <v/>
      </c>
      <c r="J35" s="10" t="str">
        <f>IFERROR(INDEX(Input[],MATCH($H$35&amp;"|"&amp;ROW(A4),Input[UNIQUE VALUE (CALCULATED)],0),3),"")</f>
        <v/>
      </c>
      <c r="L35" s="43"/>
      <c r="M35" s="34"/>
    </row>
    <row r="36" spans="5:13" ht="20.100000000000001" customHeight="1" x14ac:dyDescent="0.3">
      <c r="E36" s="4">
        <f>时间间隔!B35</f>
        <v>0.91666666666666596</v>
      </c>
      <c r="F36" s="5" t="str">
        <f>IFERROR(INDEX(Input[],MATCH(DATEVALUE(DateVal)&amp;DailySchedule[[#This Row],[Time]],LookUpDateAndTime,0),3),"-")</f>
        <v>-</v>
      </c>
      <c r="H36" s="13"/>
      <c r="I36" s="14" t="str">
        <f>IFERROR(INDEX(Input[],MATCH($H$35&amp;"|"&amp;ROW(A5),Input[UNIQUE VALUE (CALCULATED)],0),2),"")</f>
        <v/>
      </c>
      <c r="J36" s="15" t="str">
        <f>IFERROR(INDEX(Input[],MATCH($H$35&amp;"|"&amp;ROW(A5),Input[UNIQUE VALUE (CALCULATED)],0),3),"")</f>
        <v/>
      </c>
      <c r="L36" s="44"/>
      <c r="M36" s="40"/>
    </row>
  </sheetData>
  <mergeCells count="36">
    <mergeCell ref="H28:H29"/>
    <mergeCell ref="H3:J3"/>
    <mergeCell ref="L4:L6"/>
    <mergeCell ref="L7:L9"/>
    <mergeCell ref="L10:L12"/>
    <mergeCell ref="L13:L15"/>
    <mergeCell ref="L3:M3"/>
    <mergeCell ref="L28:L30"/>
    <mergeCell ref="M13:M15"/>
    <mergeCell ref="M34:M36"/>
    <mergeCell ref="M4:M6"/>
    <mergeCell ref="M7:M9"/>
    <mergeCell ref="M10:M12"/>
    <mergeCell ref="L16:L18"/>
    <mergeCell ref="L19:L21"/>
    <mergeCell ref="M16:M18"/>
    <mergeCell ref="L22:L24"/>
    <mergeCell ref="M22:M24"/>
    <mergeCell ref="L25:L27"/>
    <mergeCell ref="L34:L36"/>
    <mergeCell ref="B30:C30"/>
    <mergeCell ref="H33:H34"/>
    <mergeCell ref="B3:C7"/>
    <mergeCell ref="M25:M27"/>
    <mergeCell ref="M28:M30"/>
    <mergeCell ref="M31:M33"/>
    <mergeCell ref="B13:C13"/>
    <mergeCell ref="B22:C22"/>
    <mergeCell ref="H11:H12"/>
    <mergeCell ref="H17:H18"/>
    <mergeCell ref="H23:H24"/>
    <mergeCell ref="H5:H6"/>
    <mergeCell ref="M19:M21"/>
    <mergeCell ref="B8:C10"/>
    <mergeCell ref="B29:C29"/>
    <mergeCell ref="L31:L33"/>
  </mergeCells>
  <phoneticPr fontId="6" type="noConversion"/>
  <conditionalFormatting sqref="F4:F36">
    <cfRule type="expression" dxfId="0" priority="1">
      <formula>LOWER(TRIM($F4))=ScheduleHighlight</formula>
    </cfRule>
  </conditionalFormatting>
  <printOptions horizontalCentered="1"/>
  <pageMargins left="0.25" right="0.25" top="0.75" bottom="0.75" header="0.3" footer="0.3"/>
  <pageSetup paperSize="9" scale="85" fitToHeight="0" orientation="landscape" r:id="rId1"/>
  <ignoredErrors>
    <ignoredError sqref="F3" unlockedFormula="1"/>
  </ignoredErrors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2" r:id="rId5" name="年微调框">
              <controlPr defaultSize="0" print="0" autoPict="0" altText="年微调框">
                <anchor moveWithCells="1" sizeWithCells="1">
                  <from>
                    <xdr:col>2</xdr:col>
                    <xdr:colOff>9525</xdr:colOff>
                    <xdr:row>13</xdr:row>
                    <xdr:rowOff>180975</xdr:rowOff>
                  </from>
                  <to>
                    <xdr:col>2</xdr:col>
                    <xdr:colOff>114300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6" name="月微调框">
              <controlPr defaultSize="0" print="0" autoPict="0" altText="月微调框">
                <anchor moveWithCells="1" sizeWithCells="1">
                  <from>
                    <xdr:col>2</xdr:col>
                    <xdr:colOff>9525</xdr:colOff>
                    <xdr:row>16</xdr:row>
                    <xdr:rowOff>0</xdr:rowOff>
                  </from>
                  <to>
                    <xdr:col>2</xdr:col>
                    <xdr:colOff>114300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7" name="日微调框">
              <controlPr defaultSize="0" print="0" autoPict="0" altText="日微调框">
                <anchor moveWithCells="1" sizeWithCells="1">
                  <from>
                    <xdr:col>2</xdr:col>
                    <xdr:colOff>9525</xdr:colOff>
                    <xdr:row>18</xdr:row>
                    <xdr:rowOff>0</xdr:rowOff>
                  </from>
                  <to>
                    <xdr:col>2</xdr:col>
                    <xdr:colOff>114300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749992370372631"/>
    <pageSetUpPr autoPageBreaks="0" fitToPage="1"/>
  </sheetPr>
  <dimension ref="B1:I25"/>
  <sheetViews>
    <sheetView showGridLines="0" tabSelected="1" zoomScaleNormal="100" workbookViewId="0">
      <selection activeCell="F22" sqref="F22"/>
    </sheetView>
  </sheetViews>
  <sheetFormatPr defaultRowHeight="14.25" x14ac:dyDescent="0.3"/>
  <cols>
    <col min="1" max="1" width="4.1640625" style="20" customWidth="1"/>
    <col min="2" max="3" width="15.6640625" style="20" customWidth="1"/>
    <col min="4" max="4" width="6.5" style="20" customWidth="1"/>
    <col min="5" max="5" width="23.6640625" style="28" customWidth="1"/>
    <col min="6" max="6" width="20.1640625" style="28" customWidth="1"/>
    <col min="7" max="7" width="50.1640625" style="20" customWidth="1"/>
    <col min="8" max="8" width="21.83203125" style="20" hidden="1" customWidth="1"/>
    <col min="9" max="9" width="6.5" style="20" customWidth="1"/>
    <col min="10" max="10" width="32.83203125" style="20" customWidth="1"/>
    <col min="11" max="11" width="9.33203125" style="20" customWidth="1"/>
    <col min="12" max="16384" width="9.33203125" style="20"/>
  </cols>
  <sheetData>
    <row r="1" spans="2:9" x14ac:dyDescent="0.2">
      <c r="B1" s="48">
        <f>DAY(DateVal)</f>
        <v>12</v>
      </c>
      <c r="C1" s="48"/>
      <c r="E1" s="47" t="s">
        <v>4</v>
      </c>
      <c r="F1" s="47"/>
    </row>
    <row r="2" spans="2:9" ht="15" customHeight="1" x14ac:dyDescent="0.2">
      <c r="B2" s="48"/>
      <c r="C2" s="48"/>
      <c r="E2" s="47"/>
      <c r="F2" s="47"/>
      <c r="I2" s="1"/>
    </row>
    <row r="3" spans="2:9" ht="15" customHeight="1" x14ac:dyDescent="0.2">
      <c r="B3" s="48"/>
      <c r="C3" s="48"/>
      <c r="E3" s="47"/>
      <c r="F3" s="47"/>
      <c r="I3" s="20" t="s">
        <v>1</v>
      </c>
    </row>
    <row r="4" spans="2:9" ht="27.75" customHeight="1" x14ac:dyDescent="0.3">
      <c r="B4" s="48"/>
      <c r="C4" s="48"/>
      <c r="E4" s="21" t="s">
        <v>5</v>
      </c>
      <c r="F4" s="21" t="s">
        <v>3</v>
      </c>
      <c r="G4" s="21" t="s">
        <v>6</v>
      </c>
      <c r="H4" s="22" t="s">
        <v>0</v>
      </c>
      <c r="I4" s="20" t="s">
        <v>1</v>
      </c>
    </row>
    <row r="5" spans="2:9" ht="15" customHeight="1" x14ac:dyDescent="0.2">
      <c r="B5" s="48"/>
      <c r="C5" s="48"/>
      <c r="E5" s="23">
        <v>42470</v>
      </c>
      <c r="F5" s="24">
        <v>0.25</v>
      </c>
      <c r="G5" s="25" t="s">
        <v>7</v>
      </c>
      <c r="H5" s="26" t="str">
        <f>Input[[#This Row],[日期]]&amp;"|"&amp;COUNTIF($E$5:E5,E5)</f>
        <v>42470|1</v>
      </c>
    </row>
    <row r="6" spans="2:9" ht="15" customHeight="1" x14ac:dyDescent="0.2">
      <c r="B6" s="48"/>
      <c r="C6" s="48"/>
      <c r="E6" s="23">
        <v>42470</v>
      </c>
      <c r="F6" s="24">
        <v>0.27083333333333331</v>
      </c>
      <c r="G6" s="25" t="s">
        <v>8</v>
      </c>
      <c r="H6" s="26" t="str">
        <f>Input[[#This Row],[日期]]&amp;"|"&amp;COUNTIF($E$5:E6,E6)</f>
        <v>42470|2</v>
      </c>
    </row>
    <row r="7" spans="2:9" ht="15" customHeight="1" x14ac:dyDescent="0.2">
      <c r="B7" s="49" t="str">
        <f>TEXT(DateVal,"[$-C04]dddd")</f>
        <v>星期五</v>
      </c>
      <c r="C7" s="49"/>
      <c r="E7" s="23">
        <v>42470</v>
      </c>
      <c r="F7" s="24">
        <v>0.3125</v>
      </c>
      <c r="G7" s="25" t="s">
        <v>9</v>
      </c>
      <c r="H7" s="26" t="str">
        <f>Input[[#This Row],[日期]]&amp;"|"&amp;COUNTIF($E$5:E7,E7)</f>
        <v>42470|3</v>
      </c>
    </row>
    <row r="8" spans="2:9" ht="15" customHeight="1" x14ac:dyDescent="0.2">
      <c r="B8" s="49"/>
      <c r="C8" s="49"/>
      <c r="E8" s="23">
        <v>42470</v>
      </c>
      <c r="F8" s="24">
        <v>0.33333333333333298</v>
      </c>
      <c r="G8" s="25" t="s">
        <v>10</v>
      </c>
      <c r="H8" s="26" t="str">
        <f>Input[[#This Row],[日期]]&amp;"|"&amp;COUNTIF($E$5:E8,E8)</f>
        <v>42470|4</v>
      </c>
    </row>
    <row r="9" spans="2:9" ht="15" customHeight="1" x14ac:dyDescent="0.2">
      <c r="B9" s="50" t="str">
        <f>DateVal</f>
        <v>2016年8月12日</v>
      </c>
      <c r="C9" s="50"/>
      <c r="E9" s="23">
        <v>42470</v>
      </c>
      <c r="F9" s="24">
        <v>0.41666666666666702</v>
      </c>
      <c r="G9" s="25" t="s">
        <v>11</v>
      </c>
      <c r="H9" s="26" t="str">
        <f>Input[[#This Row],[日期]]&amp;"|"&amp;COUNTIF($E$5:E9,E9)</f>
        <v>42470|5</v>
      </c>
    </row>
    <row r="10" spans="2:9" ht="15" thickBot="1" x14ac:dyDescent="0.25">
      <c r="B10" s="51"/>
      <c r="C10" s="51"/>
      <c r="E10" s="23">
        <v>42470</v>
      </c>
      <c r="F10" s="24">
        <v>0.5</v>
      </c>
      <c r="G10" s="25" t="s">
        <v>12</v>
      </c>
      <c r="H10" s="26" t="str">
        <f>Input[[#This Row],[日期]]&amp;"|"&amp;COUNTIF($E$5:E10,E10)</f>
        <v>42470|6</v>
      </c>
    </row>
    <row r="11" spans="2:9" ht="15" customHeight="1" thickTop="1" x14ac:dyDescent="0.2">
      <c r="B11" s="27"/>
      <c r="C11" s="27"/>
      <c r="E11" s="23">
        <v>42470</v>
      </c>
      <c r="F11" s="24">
        <v>0.54166666666666596</v>
      </c>
      <c r="G11" s="25" t="s">
        <v>13</v>
      </c>
      <c r="H11" s="26" t="str">
        <f>Input[[#This Row],[日期]]&amp;"|"&amp;COUNTIF($E$5:E11,E11)</f>
        <v>42470|7</v>
      </c>
    </row>
    <row r="12" spans="2:9" ht="15" customHeight="1" x14ac:dyDescent="0.2">
      <c r="B12" s="27"/>
      <c r="C12" s="27"/>
      <c r="E12" s="23">
        <v>42470</v>
      </c>
      <c r="F12" s="24">
        <v>0.5625</v>
      </c>
      <c r="G12" s="25" t="s">
        <v>14</v>
      </c>
      <c r="H12" s="26" t="str">
        <f>Input[[#This Row],[日期]]&amp;"|"&amp;COUNTIF($E$5:E12,E12)</f>
        <v>42470|8</v>
      </c>
    </row>
    <row r="13" spans="2:9" ht="15" customHeight="1" x14ac:dyDescent="0.2">
      <c r="B13" s="27"/>
      <c r="C13" s="27"/>
      <c r="E13" s="23">
        <v>42470</v>
      </c>
      <c r="F13" s="24">
        <v>0.625</v>
      </c>
      <c r="G13" s="25" t="s">
        <v>11</v>
      </c>
      <c r="H13" s="26" t="str">
        <f>Input[[#This Row],[日期]]&amp;"|"&amp;COUNTIF($E$5:E13,E13)</f>
        <v>42470|9</v>
      </c>
    </row>
    <row r="14" spans="2:9" ht="15" customHeight="1" x14ac:dyDescent="0.2">
      <c r="B14" s="27"/>
      <c r="C14" s="27"/>
      <c r="E14" s="23">
        <v>42470</v>
      </c>
      <c r="F14" s="24">
        <v>0.70833333333333304</v>
      </c>
      <c r="G14" s="25" t="s">
        <v>15</v>
      </c>
      <c r="H14" s="26" t="str">
        <f>Input[[#This Row],[日期]]&amp;"|"&amp;COUNTIF($E$5:E14,E14)</f>
        <v>42470|10</v>
      </c>
    </row>
    <row r="15" spans="2:9" x14ac:dyDescent="0.2">
      <c r="B15" s="1"/>
      <c r="C15" s="1"/>
      <c r="E15" s="23">
        <v>42470</v>
      </c>
      <c r="F15" s="24">
        <v>0.75</v>
      </c>
      <c r="G15" s="25" t="s">
        <v>16</v>
      </c>
      <c r="H15" s="26" t="str">
        <f>Input[[#This Row],[日期]]&amp;"|"&amp;COUNTIF($E$5:E15,E15)</f>
        <v>42470|11</v>
      </c>
    </row>
    <row r="16" spans="2:9" x14ac:dyDescent="0.2">
      <c r="B16" s="1"/>
      <c r="C16" s="1"/>
      <c r="E16" s="23">
        <v>42471</v>
      </c>
      <c r="F16" s="24">
        <v>0.27083333333333331</v>
      </c>
      <c r="G16" s="25" t="s">
        <v>17</v>
      </c>
      <c r="H16" s="26" t="str">
        <f>Input[[#This Row],[日期]]&amp;"|"&amp;COUNTIF($E$5:E17,E16)</f>
        <v>42471|2</v>
      </c>
    </row>
    <row r="17" spans="2:9" x14ac:dyDescent="0.2">
      <c r="B17" s="1"/>
      <c r="C17" s="1"/>
      <c r="E17" s="23">
        <v>42471</v>
      </c>
      <c r="F17" s="24">
        <v>0.3125</v>
      </c>
      <c r="G17" s="25" t="s">
        <v>18</v>
      </c>
      <c r="H17" s="26" t="str">
        <f>Input[[#This Row],[日期]]&amp;"|"&amp;COUNTIF($E$5:E17,E17)</f>
        <v>42471|2</v>
      </c>
      <c r="I17" s="20" t="s">
        <v>1</v>
      </c>
    </row>
    <row r="18" spans="2:9" x14ac:dyDescent="0.2">
      <c r="E18" s="20"/>
      <c r="F18" s="20"/>
    </row>
    <row r="19" spans="2:9" x14ac:dyDescent="0.3">
      <c r="B19" s="20" t="str">
        <f>DateVal</f>
        <v>2016年8月12日</v>
      </c>
    </row>
    <row r="20" spans="2:9" x14ac:dyDescent="0.3">
      <c r="B20" s="20">
        <f>DAY(DateVal)</f>
        <v>12</v>
      </c>
    </row>
    <row r="21" spans="2:9" x14ac:dyDescent="0.3">
      <c r="B21" s="20">
        <f>MONTH(DateVal)</f>
        <v>8</v>
      </c>
    </row>
    <row r="22" spans="2:9" x14ac:dyDescent="0.3">
      <c r="B22" s="20">
        <f>YEAR(DateVal)</f>
        <v>2016</v>
      </c>
    </row>
    <row r="23" spans="2:9" x14ac:dyDescent="0.3">
      <c r="B23" s="49" t="str">
        <f>TEXT(DateVal,"[$-C04]dddd")</f>
        <v>星期五</v>
      </c>
      <c r="C23" s="49"/>
    </row>
    <row r="24" spans="2:9" x14ac:dyDescent="0.3">
      <c r="B24" s="49"/>
      <c r="C24" s="49"/>
    </row>
    <row r="25" spans="2:9" x14ac:dyDescent="0.3">
      <c r="C25" s="20" t="str">
        <f>TEXT(DateVal,"[$-c04]DDDD")</f>
        <v>星期五</v>
      </c>
    </row>
  </sheetData>
  <mergeCells count="5">
    <mergeCell ref="E1:F3"/>
    <mergeCell ref="B1:C6"/>
    <mergeCell ref="B7:C8"/>
    <mergeCell ref="B9:C10"/>
    <mergeCell ref="B23:C24"/>
  </mergeCells>
  <phoneticPr fontId="6" type="noConversion"/>
  <dataValidations count="1">
    <dataValidation type="list" allowBlank="1" showInputMessage="1" showErrorMessage="1" sqref="F5:F17">
      <formula1>TimesList</formula1>
    </dataValidation>
  </dataValidations>
  <printOptions horizontalCentered="1"/>
  <pageMargins left="0.25" right="0.25" top="0.75" bottom="0.75" header="0.3" footer="0.3"/>
  <pageSetup paperSize="9" scale="92" fitToHeight="0" orientation="portrait" r:id="rId1"/>
  <drawing r:id="rId2"/>
  <picture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autoPageBreaks="0"/>
  </sheetPr>
  <dimension ref="B1:B35"/>
  <sheetViews>
    <sheetView showGridLines="0" topLeftCell="A3" zoomScaleNormal="100" workbookViewId="0">
      <selection activeCell="B3" sqref="B3:B35"/>
    </sheetView>
  </sheetViews>
  <sheetFormatPr defaultRowHeight="18.75" customHeight="1" x14ac:dyDescent="0.2"/>
  <cols>
    <col min="1" max="1" width="3.33203125" style="1" customWidth="1"/>
    <col min="2" max="2" width="18.83203125" style="1" customWidth="1"/>
    <col min="3" max="16384" width="9.33203125" style="1"/>
  </cols>
  <sheetData>
    <row r="1" spans="2:2" ht="13.5" customHeight="1" x14ac:dyDescent="0.2"/>
    <row r="2" spans="2:2" ht="27" customHeight="1" x14ac:dyDescent="0.2">
      <c r="B2" s="29" t="s">
        <v>3</v>
      </c>
    </row>
    <row r="3" spans="2:2" ht="18.75" customHeight="1" x14ac:dyDescent="0.2">
      <c r="B3" s="24">
        <v>0.25</v>
      </c>
    </row>
    <row r="4" spans="2:2" ht="18.75" customHeight="1" x14ac:dyDescent="0.2">
      <c r="B4" s="24">
        <v>0.27083333333333331</v>
      </c>
    </row>
    <row r="5" spans="2:2" ht="18.75" customHeight="1" x14ac:dyDescent="0.2">
      <c r="B5" s="24">
        <v>0.29166666666666702</v>
      </c>
    </row>
    <row r="6" spans="2:2" ht="18.75" customHeight="1" x14ac:dyDescent="0.2">
      <c r="B6" s="24">
        <v>0.3125</v>
      </c>
    </row>
    <row r="7" spans="2:2" ht="18.75" customHeight="1" x14ac:dyDescent="0.2">
      <c r="B7" s="24">
        <v>0.33333333333333298</v>
      </c>
    </row>
    <row r="8" spans="2:2" ht="18.75" customHeight="1" x14ac:dyDescent="0.2">
      <c r="B8" s="24">
        <v>0.35416666666666702</v>
      </c>
    </row>
    <row r="9" spans="2:2" ht="18.75" customHeight="1" x14ac:dyDescent="0.2">
      <c r="B9" s="24">
        <v>0.375</v>
      </c>
    </row>
    <row r="10" spans="2:2" ht="18.75" customHeight="1" x14ac:dyDescent="0.2">
      <c r="B10" s="24">
        <v>0.39583333333333298</v>
      </c>
    </row>
    <row r="11" spans="2:2" ht="18.75" customHeight="1" x14ac:dyDescent="0.2">
      <c r="B11" s="24">
        <v>0.41666666666666702</v>
      </c>
    </row>
    <row r="12" spans="2:2" ht="18.75" customHeight="1" x14ac:dyDescent="0.2">
      <c r="B12" s="24">
        <v>0.4375</v>
      </c>
    </row>
    <row r="13" spans="2:2" ht="18.75" customHeight="1" x14ac:dyDescent="0.2">
      <c r="B13" s="24">
        <v>0.45833333333333298</v>
      </c>
    </row>
    <row r="14" spans="2:2" ht="18.75" customHeight="1" x14ac:dyDescent="0.2">
      <c r="B14" s="24">
        <v>0.47916666666666602</v>
      </c>
    </row>
    <row r="15" spans="2:2" ht="18.75" customHeight="1" x14ac:dyDescent="0.2">
      <c r="B15" s="24">
        <v>0.5</v>
      </c>
    </row>
    <row r="16" spans="2:2" ht="18.75" customHeight="1" x14ac:dyDescent="0.2">
      <c r="B16" s="24">
        <v>0.52083333333333304</v>
      </c>
    </row>
    <row r="17" spans="2:2" ht="18.75" customHeight="1" x14ac:dyDescent="0.2">
      <c r="B17" s="24">
        <v>0.54166666666666596</v>
      </c>
    </row>
    <row r="18" spans="2:2" ht="18.75" customHeight="1" x14ac:dyDescent="0.2">
      <c r="B18" s="24">
        <v>0.5625</v>
      </c>
    </row>
    <row r="19" spans="2:2" ht="18.75" customHeight="1" x14ac:dyDescent="0.2">
      <c r="B19" s="24">
        <v>0.58333333333333304</v>
      </c>
    </row>
    <row r="20" spans="2:2" ht="18.75" customHeight="1" x14ac:dyDescent="0.2">
      <c r="B20" s="24">
        <v>0.60416666666666596</v>
      </c>
    </row>
    <row r="21" spans="2:2" ht="18.75" customHeight="1" x14ac:dyDescent="0.2">
      <c r="B21" s="24">
        <v>0.625</v>
      </c>
    </row>
    <row r="22" spans="2:2" ht="18.75" customHeight="1" x14ac:dyDescent="0.2">
      <c r="B22" s="24">
        <v>0.64583333333333304</v>
      </c>
    </row>
    <row r="23" spans="2:2" ht="18.75" customHeight="1" x14ac:dyDescent="0.2">
      <c r="B23" s="24">
        <v>0.66666666666666596</v>
      </c>
    </row>
    <row r="24" spans="2:2" ht="18.75" customHeight="1" x14ac:dyDescent="0.2">
      <c r="B24" s="24">
        <v>0.6875</v>
      </c>
    </row>
    <row r="25" spans="2:2" ht="18.75" customHeight="1" x14ac:dyDescent="0.2">
      <c r="B25" s="24">
        <v>0.70833333333333304</v>
      </c>
    </row>
    <row r="26" spans="2:2" ht="18.75" customHeight="1" x14ac:dyDescent="0.2">
      <c r="B26" s="24">
        <v>0.72916666666666596</v>
      </c>
    </row>
    <row r="27" spans="2:2" ht="18.75" customHeight="1" x14ac:dyDescent="0.2">
      <c r="B27" s="24">
        <v>0.75</v>
      </c>
    </row>
    <row r="28" spans="2:2" ht="18.75" customHeight="1" x14ac:dyDescent="0.2">
      <c r="B28" s="24">
        <v>0.77083333333333304</v>
      </c>
    </row>
    <row r="29" spans="2:2" ht="18.75" customHeight="1" x14ac:dyDescent="0.2">
      <c r="B29" s="24">
        <v>0.79166666666666596</v>
      </c>
    </row>
    <row r="30" spans="2:2" ht="18.75" customHeight="1" x14ac:dyDescent="0.2">
      <c r="B30" s="24">
        <v>0.8125</v>
      </c>
    </row>
    <row r="31" spans="2:2" ht="18.75" customHeight="1" x14ac:dyDescent="0.2">
      <c r="B31" s="24">
        <v>0.83333333333333304</v>
      </c>
    </row>
    <row r="32" spans="2:2" ht="18.75" customHeight="1" x14ac:dyDescent="0.2">
      <c r="B32" s="24">
        <v>0.85416666666666596</v>
      </c>
    </row>
    <row r="33" spans="2:2" ht="18.75" customHeight="1" x14ac:dyDescent="0.2">
      <c r="B33" s="24">
        <v>0.874999999999999</v>
      </c>
    </row>
    <row r="34" spans="2:2" ht="18.75" customHeight="1" x14ac:dyDescent="0.2">
      <c r="B34" s="24">
        <v>0.89583333333333304</v>
      </c>
    </row>
    <row r="35" spans="2:2" ht="18.75" customHeight="1" x14ac:dyDescent="0.2">
      <c r="B35" s="24">
        <v>0.91666666666666596</v>
      </c>
    </row>
  </sheetData>
  <phoneticPr fontId="6" type="noConversion"/>
  <pageMargins left="0.7" right="0.7" top="0.75" bottom="0.75" header="0.3" footer="0.3"/>
  <pageSetup paperSize="9" orientation="portrait" r:id="rId1"/>
  <drawing r:id="rId2"/>
  <picture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EA45BEA-3D8C-4467-8C51-E95BF12D5A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每日日程</vt:lpstr>
      <vt:lpstr>活动计划程序</vt:lpstr>
      <vt:lpstr>时间间隔</vt:lpstr>
      <vt:lpstr>DateVal</vt:lpstr>
      <vt:lpstr>MonthNumber</vt:lpstr>
      <vt:lpstr>ReportDay</vt:lpstr>
      <vt:lpstr>ReportMonth</vt:lpstr>
      <vt:lpstr>ReportYear</vt:lpstr>
      <vt:lpstr>ScheduleHighlight</vt:lpstr>
      <vt:lpstr>TimesList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每日工作日程</dc:title>
  <dc:creator>XIAOHAN</dc:creator>
  <cp:keywords/>
  <cp:lastModifiedBy>XIAOHAN</cp:lastModifiedBy>
  <dcterms:modified xsi:type="dcterms:W3CDTF">2016-08-12T05:29:44Z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TC027802529991</vt:lpwstr>
  </property>
</Properties>
</file>