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 activeTab="1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16" i="23" l="1"/>
  <c r="E48" i="23" l="1"/>
  <c r="E15" i="23" l="1"/>
  <c r="E14" i="23"/>
  <c r="E13" i="23" l="1"/>
  <c r="E47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2" i="23" l="1"/>
  <c r="E43" i="23"/>
  <c r="E44" i="23"/>
  <c r="E45" i="23"/>
  <c r="E46" i="23"/>
  <c r="D27" i="11" l="1"/>
  <c r="D40" i="23" l="1"/>
  <c r="E40" i="23" s="1"/>
  <c r="E31" i="11" l="1"/>
  <c r="E32" i="11"/>
  <c r="E33" i="11"/>
  <c r="E34" i="11"/>
  <c r="E35" i="11"/>
  <c r="E7" i="23"/>
  <c r="E55" i="23" l="1"/>
  <c r="E38" i="23"/>
  <c r="E37" i="23"/>
  <c r="E30" i="11" l="1"/>
  <c r="E6" i="23" l="1"/>
  <c r="E34" i="23" l="1"/>
  <c r="E33" i="23"/>
  <c r="E32" i="23"/>
  <c r="E31" i="23"/>
  <c r="E30" i="23"/>
  <c r="E28" i="11"/>
  <c r="E29" i="11"/>
  <c r="E28" i="23" l="1"/>
  <c r="D27" i="23"/>
  <c r="E27" i="23" s="1"/>
  <c r="E26" i="23"/>
  <c r="E25" i="23"/>
  <c r="E24" i="23"/>
  <c r="E23" i="23"/>
  <c r="E22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D12" i="11"/>
  <c r="C12" i="11"/>
  <c r="E11" i="11"/>
  <c r="E10" i="11"/>
  <c r="E9" i="11"/>
  <c r="E8" i="11"/>
  <c r="E7" i="11"/>
  <c r="E6" i="11"/>
  <c r="E5" i="11"/>
  <c r="E4" i="11"/>
  <c r="E2" i="11"/>
  <c r="E16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 l="1"/>
  <c r="D1" i="30"/>
</calcChain>
</file>

<file path=xl/sharedStrings.xml><?xml version="1.0" encoding="utf-8"?>
<sst xmlns="http://schemas.openxmlformats.org/spreadsheetml/2006/main" count="244" uniqueCount="212">
  <si>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</si>
  <si>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</si>
  <si>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</si>
  <si>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</si>
  <si>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</si>
  <si>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</si>
  <si>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</si>
  <si>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</si>
  <si>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</si>
  <si>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</si>
  <si>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</si>
  <si>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</si>
  <si>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</si>
  <si>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</si>
  <si>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</si>
  <si>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</si>
  <si>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</si>
  <si>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</si>
  <si>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</si>
  <si>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</si>
  <si>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</si>
  <si>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</si>
  <si>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</si>
  <si>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</si>
  <si>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</si>
  <si>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</si>
  <si>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</si>
  <si>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</si>
  <si>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</si>
  <si>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</si>
  <si>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</si>
  <si>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</si>
  <si>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</si>
  <si>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</si>
  <si>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</si>
  <si>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</si>
  <si>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</si>
  <si>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</si>
  <si>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</si>
  <si>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</si>
  <si>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</si>
  <si>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</si>
  <si>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</si>
  <si>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</si>
  <si>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</si>
  <si>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</si>
  <si>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</si>
  <si>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</si>
  <si>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</si>
  <si>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</si>
  <si>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</si>
  <si>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</si>
  <si>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</si>
  <si>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</si>
  <si>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</si>
  <si>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</si>
  <si>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</si>
  <si>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</si>
  <si>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</si>
  <si>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</si>
  <si>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</si>
  <si>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</si>
  <si>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</si>
  <si>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</si>
  <si>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</si>
  <si>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</si>
  <si>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</si>
  <si>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</si>
  <si>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</si>
  <si>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</si>
  <si>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</si>
  <si>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</si>
  <si>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</si>
  <si>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</si>
  <si>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</si>
  <si>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</si>
  <si>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</si>
  <si>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</si>
  <si>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</si>
  <si>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</si>
  <si>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</si>
  <si>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</si>
  <si>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</si>
  <si>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</si>
  <si>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</si>
  <si>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</si>
  <si>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</si>
  <si>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</si>
  <si>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</si>
  <si>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</si>
  <si>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</si>
  <si>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</si>
  <si>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</si>
  <si>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</si>
  <si>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</si>
  <si>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</si>
  <si>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</si>
  <si>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</si>
  <si>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</si>
  <si>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</si>
  <si>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</si>
  <si>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</si>
  <si>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</si>
  <si>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</si>
  <si>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</si>
  <si>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</si>
  <si>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</si>
  <si>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</si>
  <si>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</si>
  <si>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</si>
  <si>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</si>
  <si>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</si>
  <si>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</si>
  <si>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</si>
  <si>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</si>
  <si>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</si>
  <si>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</si>
  <si>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</si>
  <si>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</si>
  <si>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</si>
  <si>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</si>
  <si>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</si>
  <si>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</si>
  <si>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</si>
  <si>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</si>
  <si>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</si>
  <si>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</si>
  <si>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</si>
  <si>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</si>
  <si>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</si>
  <si>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</si>
  <si>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</si>
  <si>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</si>
  <si>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</si>
  <si>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</si>
  <si>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</si>
  <si>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</si>
  <si>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</si>
  <si>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</si>
  <si>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</si>
  <si>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</si>
  <si>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</si>
  <si>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</si>
  <si>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</si>
  <si>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</si>
  <si>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</si>
  <si>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</si>
  <si>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</si>
  <si>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</si>
  <si>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</si>
  <si>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</si>
  <si>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</si>
  <si>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</si>
  <si>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</si>
  <si>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</si>
  <si>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</si>
  <si>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</si>
  <si>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</si>
  <si>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</si>
  <si>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</si>
  <si>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</si>
  <si>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</si>
  <si>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</si>
  <si>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</si>
  <si>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</si>
  <si>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</si>
  <si>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</si>
  <si>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</si>
  <si>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</si>
  <si>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</si>
  <si>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</si>
  <si>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</si>
  <si>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</si>
  <si>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</si>
  <si>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</si>
  <si>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</si>
  <si>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</si>
  <si>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</si>
  <si>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</si>
  <si>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</si>
  <si>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</si>
  <si>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</si>
  <si>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</si>
  <si>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</si>
  <si>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</si>
  <si>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</si>
  <si>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</si>
  <si>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</si>
  <si>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r>
      <t>CDA考试（</t>
    </r>
    <r>
      <rPr>
        <sz val="11"/>
        <color theme="1"/>
        <rFont val="宋体"/>
        <family val="3"/>
        <charset val="134"/>
        <scheme val="minor"/>
      </rPr>
      <t>12月底之前完成！</t>
    </r>
    <r>
      <rPr>
        <sz val="11"/>
        <color theme="1"/>
        <rFont val="宋体"/>
        <family val="3"/>
        <charset val="134"/>
        <scheme val="minor"/>
      </rPr>
      <t>）</t>
    </r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</si>
  <si>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</si>
  <si>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</si>
  <si>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</si>
  <si>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</si>
  <si>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</si>
  <si>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</si>
  <si>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</si>
  <si>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</si>
  <si>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</si>
  <si>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</si>
  <si>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</si>
  <si>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</si>
  <si>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</si>
  <si>
    <t>下午去首图，晚上才回</t>
    <phoneticPr fontId="9" type="noConversion"/>
  </si>
  <si>
    <t>205页习题集（完成！）</t>
    <phoneticPr fontId="9" type="noConversion"/>
  </si>
  <si>
    <t>项目管理</t>
    <phoneticPr fontId="9" type="noConversion"/>
  </si>
  <si>
    <t>《统计学习方法》还剩最后一章！</t>
    <phoneticPr fontId="9" type="noConversion"/>
  </si>
  <si>
    <t>小象学院视频</t>
    <phoneticPr fontId="9" type="noConversion"/>
  </si>
  <si>
    <t>第六章之后还有部分未完成</t>
    <phoneticPr fontId="9" type="noConversion"/>
  </si>
  <si>
    <t>李航《统计学习方法》（剩余部分）</t>
    <phoneticPr fontId="9" type="noConversion"/>
  </si>
  <si>
    <t>蒙特卡洛专题</t>
    <phoneticPr fontId="9" type="noConversion"/>
  </si>
  <si>
    <t>CDA 2级：视频复习完毕</t>
    <phoneticPr fontId="9" type="noConversion"/>
  </si>
  <si>
    <t>使用Python进行数据分析：看完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</si>
</sst>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5" fillId="2" borderId="1" xfId="0" applyFont="1" applyFill="1" applyBorder="1" applyAlignment="1">
      <alignment vertical="center" wrapText="1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3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神经网络两本书</c:v>
                </c:pt>
                <c:pt idx="28">
                  <c:v>Python 时间序列</c:v>
                </c:pt>
                <c:pt idx="29">
                  <c:v>《Python数据分析》</c:v>
                </c:pt>
                <c:pt idx="30">
                  <c:v>sklearn官方文档</c:v>
                </c:pt>
                <c:pt idx="31">
                  <c:v>时间序列（2本书）</c:v>
                </c:pt>
                <c:pt idx="32">
                  <c:v>statmodle官方文档</c:v>
                </c:pt>
                <c:pt idx="33">
                  <c:v>机器学习（算法原理与编程实践）</c:v>
                </c:pt>
                <c:pt idx="34">
                  <c:v>仿真与蒙特卡洛方法：金融MCMC（暂停，书太晦涩）</c:v>
                </c:pt>
                <c:pt idx="35">
                  <c:v>CDA考试（12月底之前完成！）</c:v>
                </c:pt>
                <c:pt idx="36">
                  <c:v>Python 爬虫教学视频</c:v>
                </c:pt>
                <c:pt idx="37">
                  <c:v>项目管理</c:v>
                </c:pt>
                <c:pt idx="38">
                  <c:v>小象学院视频</c:v>
                </c:pt>
                <c:pt idx="41">
                  <c:v>李航《统计学习方法》（剩余部分）</c:v>
                </c:pt>
                <c:pt idx="42">
                  <c:v>蒙特卡洛专题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3.9999999999999991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10</c:v>
                </c:pt>
                <c:pt idx="24">
                  <c:v>20</c:v>
                </c:pt>
                <c:pt idx="25">
                  <c:v>7.6923076923076916</c:v>
                </c:pt>
                <c:pt idx="26">
                  <c:v>10.800000000000002</c:v>
                </c:pt>
                <c:pt idx="27">
                  <c:v>30</c:v>
                </c:pt>
                <c:pt idx="28">
                  <c:v>0</c:v>
                </c:pt>
                <c:pt idx="29">
                  <c:v>7</c:v>
                </c:pt>
                <c:pt idx="30">
                  <c:v>0</c:v>
                </c:pt>
                <c:pt idx="31">
                  <c:v>14.7</c:v>
                </c:pt>
                <c:pt idx="32">
                  <c:v>0</c:v>
                </c:pt>
                <c:pt idx="33">
                  <c:v>0</c:v>
                </c:pt>
                <c:pt idx="4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1" formatCode="General">
                  <c:v>-53.192320725946047</c:v>
                </c:pt>
                <c:pt idx="284" formatCode="General">
                  <c:v>-58.104162392606668</c:v>
                </c:pt>
                <c:pt idx="298" formatCode="General">
                  <c:v>-64.232265980572265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1" formatCode="General">
                  <c:v>-53.192320725946047</c:v>
                </c:pt>
                <c:pt idx="284" formatCode="General">
                  <c:v>-58.104162392606668</c:v>
                </c:pt>
                <c:pt idx="298" formatCode="General">
                  <c:v>-64.232265980572265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815976</xdr:colOff>
      <xdr:row>1</xdr:row>
      <xdr:rowOff>107950</xdr:rowOff>
    </xdr:from>
    <xdr:to>
      <xdr:col>16</xdr:col>
      <xdr:colOff>155575</xdr:colOff>
      <xdr:row>26</xdr:row>
      <xdr:rowOff>136525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27</xdr:row>
      <xdr:rowOff>79375</xdr:rowOff>
    </xdr:from>
    <xdr:to>
      <xdr:col>25</xdr:col>
      <xdr:colOff>121920</xdr:colOff>
      <xdr:row>42</xdr:row>
      <xdr:rowOff>117476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927100</xdr:colOff>
      <xdr:row>267</xdr:row>
      <xdr:rowOff>165100</xdr:rowOff>
    </xdr:from>
    <xdr:to>
      <xdr:col>26</xdr:col>
      <xdr:colOff>474345</xdr:colOff>
      <xdr:row>296</xdr:row>
      <xdr:rowOff>44451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F37" sqref="F37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/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pane ySplit="1" topLeftCell="A8" activePane="bottomLeft" state="frozen"/>
      <selection pane="bottomLeft" activeCell="A25" sqref="A25:E25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5" t="s">
        <v>36</v>
      </c>
      <c r="G1">
        <f>SUM(E:E)</f>
        <v>546.93944873423914</v>
      </c>
    </row>
    <row r="2" spans="1:7" x14ac:dyDescent="0.25">
      <c r="A2">
        <v>1</v>
      </c>
      <c r="B2" s="7" t="s">
        <v>38</v>
      </c>
      <c r="C2" s="7">
        <v>25</v>
      </c>
      <c r="D2">
        <v>0</v>
      </c>
      <c r="E2">
        <f>C2*(1-D2)</f>
        <v>25</v>
      </c>
      <c r="F2" s="3" t="s">
        <v>37</v>
      </c>
    </row>
    <row r="3" spans="1:7" x14ac:dyDescent="0.25">
      <c r="A3">
        <v>3</v>
      </c>
      <c r="B3" s="7" t="s">
        <v>39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40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41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42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43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44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45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46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47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14" t="s">
        <v>48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49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122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50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14" t="s">
        <v>57</v>
      </c>
      <c r="C16" s="7">
        <v>20</v>
      </c>
      <c r="D16">
        <v>0.8</v>
      </c>
      <c r="E16">
        <f t="shared" si="0"/>
        <v>3.9999999999999991</v>
      </c>
      <c r="F16" s="54" t="s">
        <v>203</v>
      </c>
    </row>
    <row r="17" spans="1:10" x14ac:dyDescent="0.25">
      <c r="A17">
        <v>17</v>
      </c>
      <c r="B17" s="7" t="s">
        <v>58</v>
      </c>
      <c r="C17" s="7">
        <v>20</v>
      </c>
      <c r="D17">
        <v>0.1</v>
      </c>
      <c r="E17">
        <f t="shared" si="0"/>
        <v>18</v>
      </c>
      <c r="G17" s="24" t="s">
        <v>130</v>
      </c>
    </row>
    <row r="18" spans="1:10" x14ac:dyDescent="0.25">
      <c r="A18">
        <v>18</v>
      </c>
      <c r="B18" s="7" t="s">
        <v>59</v>
      </c>
      <c r="C18" s="7">
        <v>10</v>
      </c>
      <c r="D18">
        <v>0</v>
      </c>
      <c r="E18">
        <f t="shared" si="0"/>
        <v>10</v>
      </c>
      <c r="G18" s="24" t="s">
        <v>131</v>
      </c>
    </row>
    <row r="19" spans="1:10" x14ac:dyDescent="0.25">
      <c r="A19">
        <v>19</v>
      </c>
      <c r="B19" s="13" t="s">
        <v>60</v>
      </c>
      <c r="C19" s="7">
        <v>30</v>
      </c>
      <c r="D19">
        <v>0</v>
      </c>
      <c r="E19">
        <f t="shared" si="0"/>
        <v>30</v>
      </c>
      <c r="G19" s="24" t="s">
        <v>132</v>
      </c>
    </row>
    <row r="20" spans="1:10" x14ac:dyDescent="0.25">
      <c r="A20">
        <v>20</v>
      </c>
      <c r="B20" s="13" t="s">
        <v>61</v>
      </c>
      <c r="C20" s="7">
        <v>30</v>
      </c>
      <c r="D20">
        <v>0</v>
      </c>
      <c r="E20">
        <f t="shared" si="0"/>
        <v>30</v>
      </c>
      <c r="G20" s="24" t="s">
        <v>133</v>
      </c>
    </row>
    <row r="21" spans="1:10" x14ac:dyDescent="0.25">
      <c r="A21">
        <v>21</v>
      </c>
      <c r="B21" s="13" t="s">
        <v>62</v>
      </c>
      <c r="C21" s="7">
        <v>26</v>
      </c>
      <c r="D21">
        <v>0</v>
      </c>
      <c r="E21">
        <f t="shared" si="0"/>
        <v>26</v>
      </c>
      <c r="G21" s="24" t="s">
        <v>134</v>
      </c>
    </row>
    <row r="22" spans="1:10" x14ac:dyDescent="0.25">
      <c r="A22">
        <v>22</v>
      </c>
      <c r="B22" s="13" t="s">
        <v>63</v>
      </c>
      <c r="C22" s="7">
        <v>30</v>
      </c>
      <c r="D22">
        <v>0</v>
      </c>
      <c r="E22">
        <f t="shared" si="0"/>
        <v>30</v>
      </c>
      <c r="G22" s="30" t="s">
        <v>135</v>
      </c>
    </row>
    <row r="23" spans="1:10" x14ac:dyDescent="0.25">
      <c r="A23">
        <v>23</v>
      </c>
      <c r="B23" s="55" t="s">
        <v>69</v>
      </c>
      <c r="C23" s="7">
        <v>30</v>
      </c>
      <c r="D23">
        <v>0</v>
      </c>
      <c r="E23">
        <f t="shared" si="0"/>
        <v>30</v>
      </c>
      <c r="G23" s="24" t="s">
        <v>137</v>
      </c>
    </row>
    <row r="24" spans="1:10" x14ac:dyDescent="0.25">
      <c r="A24">
        <v>24</v>
      </c>
      <c r="B24" s="55" t="s">
        <v>70</v>
      </c>
      <c r="C24" s="7">
        <v>30</v>
      </c>
      <c r="D24">
        <v>0</v>
      </c>
      <c r="E24">
        <f t="shared" si="0"/>
        <v>30</v>
      </c>
      <c r="G24" s="24" t="s">
        <v>138</v>
      </c>
    </row>
    <row r="25" spans="1:10" ht="15" customHeight="1" x14ac:dyDescent="0.25">
      <c r="A25" s="2">
        <v>25</v>
      </c>
      <c r="B25" s="53" t="s">
        <v>73</v>
      </c>
      <c r="C25" s="53">
        <v>20</v>
      </c>
      <c r="D25" s="2">
        <v>0.5</v>
      </c>
      <c r="E25" s="2">
        <f t="shared" si="0"/>
        <v>10</v>
      </c>
    </row>
    <row r="26" spans="1:10" x14ac:dyDescent="0.25">
      <c r="A26" s="2">
        <v>26</v>
      </c>
      <c r="B26" s="53" t="s">
        <v>74</v>
      </c>
      <c r="C26" s="53">
        <v>20</v>
      </c>
      <c r="D26" s="2">
        <v>0</v>
      </c>
      <c r="E26" s="2">
        <f t="shared" ref="E26:E35" si="1">C26*(1-D26)</f>
        <v>20</v>
      </c>
    </row>
    <row r="27" spans="1:10" x14ac:dyDescent="0.25">
      <c r="A27" s="2">
        <v>27</v>
      </c>
      <c r="B27" s="50" t="s">
        <v>75</v>
      </c>
      <c r="C27" s="2">
        <v>20</v>
      </c>
      <c r="D27" s="2">
        <f>176/286</f>
        <v>0.61538461538461542</v>
      </c>
      <c r="E27" s="2">
        <f t="shared" si="1"/>
        <v>7.6923076923076916</v>
      </c>
    </row>
    <row r="28" spans="1:10" x14ac:dyDescent="0.25">
      <c r="A28">
        <v>28</v>
      </c>
      <c r="B28" s="51" t="s">
        <v>76</v>
      </c>
      <c r="C28" s="51">
        <v>60</v>
      </c>
      <c r="D28" s="51">
        <v>0.82</v>
      </c>
      <c r="E28" s="51">
        <f t="shared" si="1"/>
        <v>10.800000000000002</v>
      </c>
      <c r="F28" s="3"/>
    </row>
    <row r="29" spans="1:10" x14ac:dyDescent="0.25">
      <c r="A29">
        <v>30</v>
      </c>
      <c r="B29" s="28" t="s">
        <v>111</v>
      </c>
      <c r="C29" s="27">
        <v>30</v>
      </c>
      <c r="D29" s="27">
        <v>0</v>
      </c>
      <c r="E29" s="27">
        <f t="shared" si="1"/>
        <v>30</v>
      </c>
    </row>
    <row r="30" spans="1:10" x14ac:dyDescent="0.25">
      <c r="A30">
        <v>32</v>
      </c>
      <c r="B30" s="3" t="s">
        <v>115</v>
      </c>
      <c r="C30">
        <v>0</v>
      </c>
      <c r="D30">
        <v>0</v>
      </c>
      <c r="E30">
        <f t="shared" si="1"/>
        <v>0</v>
      </c>
    </row>
    <row r="31" spans="1:10" x14ac:dyDescent="0.25">
      <c r="A31">
        <v>42</v>
      </c>
      <c r="B31" s="25" t="s">
        <v>123</v>
      </c>
      <c r="C31">
        <v>10</v>
      </c>
      <c r="D31">
        <v>0.3</v>
      </c>
      <c r="E31">
        <f t="shared" si="1"/>
        <v>7</v>
      </c>
      <c r="J31" s="24"/>
    </row>
    <row r="32" spans="1:10" x14ac:dyDescent="0.25">
      <c r="A32">
        <v>44</v>
      </c>
      <c r="B32" s="25" t="s">
        <v>125</v>
      </c>
      <c r="D32">
        <v>0</v>
      </c>
      <c r="E32">
        <f t="shared" si="1"/>
        <v>0</v>
      </c>
    </row>
    <row r="33" spans="1:11" x14ac:dyDescent="0.25">
      <c r="A33" s="2">
        <v>45</v>
      </c>
      <c r="B33" s="52" t="s">
        <v>114</v>
      </c>
      <c r="C33" s="53">
        <v>15</v>
      </c>
      <c r="D33" s="2">
        <v>0.02</v>
      </c>
      <c r="E33" s="2">
        <f t="shared" si="1"/>
        <v>14.7</v>
      </c>
      <c r="J33" s="24"/>
      <c r="K33" s="24"/>
    </row>
    <row r="34" spans="1:11" x14ac:dyDescent="0.25">
      <c r="A34">
        <v>47</v>
      </c>
      <c r="B34" s="25" t="s">
        <v>126</v>
      </c>
      <c r="D34">
        <v>0</v>
      </c>
      <c r="E34">
        <f t="shared" si="1"/>
        <v>0</v>
      </c>
      <c r="K34" s="24"/>
    </row>
    <row r="35" spans="1:11" x14ac:dyDescent="0.25">
      <c r="A35">
        <v>48</v>
      </c>
      <c r="B35" s="25" t="s">
        <v>127</v>
      </c>
      <c r="D35">
        <v>0</v>
      </c>
      <c r="E35">
        <f t="shared" si="1"/>
        <v>0</v>
      </c>
    </row>
    <row r="36" spans="1:11" x14ac:dyDescent="0.25">
      <c r="A36">
        <v>49</v>
      </c>
      <c r="B36" s="25" t="s">
        <v>147</v>
      </c>
    </row>
    <row r="37" spans="1:11" x14ac:dyDescent="0.25">
      <c r="B37" s="24" t="s">
        <v>188</v>
      </c>
      <c r="J37" s="24"/>
    </row>
    <row r="38" spans="1:11" x14ac:dyDescent="0.25">
      <c r="B38" t="s">
        <v>187</v>
      </c>
    </row>
    <row r="39" spans="1:11" x14ac:dyDescent="0.25">
      <c r="B39" s="24" t="s">
        <v>204</v>
      </c>
      <c r="J39" s="24"/>
    </row>
    <row r="40" spans="1:11" x14ac:dyDescent="0.25">
      <c r="B40" s="24" t="s">
        <v>206</v>
      </c>
    </row>
    <row r="41" spans="1:11" x14ac:dyDescent="0.25">
      <c r="J41" s="24"/>
    </row>
    <row r="43" spans="1:11" x14ac:dyDescent="0.25">
      <c r="B43" s="24" t="s">
        <v>208</v>
      </c>
      <c r="C43">
        <v>8</v>
      </c>
      <c r="D43">
        <v>0.5</v>
      </c>
      <c r="E43">
        <v>4</v>
      </c>
      <c r="F43" s="24" t="s">
        <v>207</v>
      </c>
    </row>
    <row r="44" spans="1:11" x14ac:dyDescent="0.25">
      <c r="B44" s="24" t="s">
        <v>209</v>
      </c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74" activePane="bottomLeft" state="frozen"/>
      <selection pane="bottomLeft" activeCell="D302" sqref="D302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79</v>
      </c>
      <c r="B1" s="41"/>
      <c r="C1" s="39" t="s">
        <v>185</v>
      </c>
      <c r="D1" s="38">
        <f ca="1">43853-SUM(学习任务!E:E)-SUM(历史!E:E)-NOW()</f>
        <v>-64.232839938908</v>
      </c>
      <c r="E1" s="40" t="s">
        <v>80</v>
      </c>
      <c r="F1" s="42">
        <f>SUM(学习任务!E:E)</f>
        <v>546.93944873423914</v>
      </c>
      <c r="G1" s="43" t="s">
        <v>184</v>
      </c>
      <c r="H1" s="44">
        <f ca="1">ROUNDDOWN(NOW(),0)</f>
        <v>43068</v>
      </c>
      <c r="I1" s="45"/>
      <c r="J1" s="20"/>
      <c r="K1" s="23"/>
      <c r="L1" s="23"/>
    </row>
    <row r="2" spans="1:12" x14ac:dyDescent="0.25">
      <c r="A2" s="22"/>
      <c r="B2" s="46" t="s">
        <v>178</v>
      </c>
      <c r="C2" s="46" t="s">
        <v>179</v>
      </c>
      <c r="E2" s="46" t="s">
        <v>180</v>
      </c>
      <c r="F2" s="46" t="s">
        <v>181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6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7" t="s">
        <v>145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7" t="s">
        <v>145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7" t="s">
        <v>145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7" t="s">
        <v>145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7" t="s">
        <v>145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7" t="s">
        <v>145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7" t="s">
        <v>145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7" t="s">
        <v>145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7" t="s">
        <v>145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7" t="s">
        <v>145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7" t="s">
        <v>145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7" t="s">
        <v>145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7" t="s">
        <v>145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7" t="s">
        <v>145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7" t="s">
        <v>145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7" t="s">
        <v>145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7" t="s">
        <v>145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7" t="s">
        <v>145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7" t="s">
        <v>145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7" t="s">
        <v>145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7" t="s">
        <v>145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7" t="s">
        <v>146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6" t="s">
        <v>148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6" t="s">
        <v>149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6" t="s">
        <v>150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6" t="s">
        <v>154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6" t="s">
        <v>186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6" t="s">
        <v>196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6" t="s">
        <v>197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6" t="s">
        <v>192</v>
      </c>
      <c r="F251" s="46" t="s">
        <v>193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48" t="s">
        <v>194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6" t="s">
        <v>198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6" t="s">
        <v>199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6" t="s">
        <v>199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6" t="s">
        <v>200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  <c r="D266" s="16">
        <v>-49.721946131314304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  <c r="D268" s="16">
        <v>-48.766537219278689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  <c r="D269" s="16">
        <v>-48.766537219278689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  <c r="D270" s="16">
        <v>-49.414654927611991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  <c r="D271" s="16">
        <v>-50.622554975423554</v>
      </c>
      <c r="E271" s="46" t="s">
        <v>202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  <c r="D272" s="16">
        <v>-51.830455023235118</v>
      </c>
    </row>
    <row r="273" spans="1:5" x14ac:dyDescent="0.25">
      <c r="A273" s="23">
        <v>43039</v>
      </c>
      <c r="B273" s="16">
        <f t="shared" si="8"/>
        <v>44</v>
      </c>
      <c r="C273" s="21" t="str">
        <f t="shared" si="9"/>
        <v>星期二</v>
      </c>
      <c r="D273" s="16">
        <v>-53.038355071046681</v>
      </c>
    </row>
    <row r="274" spans="1:5" x14ac:dyDescent="0.25">
      <c r="A274" s="23">
        <v>43040</v>
      </c>
      <c r="B274" s="16">
        <f t="shared" si="8"/>
        <v>44</v>
      </c>
      <c r="C274" s="21" t="str">
        <f t="shared" si="9"/>
        <v>星期三</v>
      </c>
      <c r="D274" s="16">
        <v>-53.876263867340946</v>
      </c>
    </row>
    <row r="275" spans="1:5" x14ac:dyDescent="0.25">
      <c r="A275" s="23">
        <v>43041</v>
      </c>
      <c r="B275" s="16">
        <f t="shared" si="8"/>
        <v>44</v>
      </c>
      <c r="C275" s="21" t="str">
        <f t="shared" si="9"/>
        <v>星期四</v>
      </c>
      <c r="D275" s="16">
        <v>-54.71417266363521</v>
      </c>
    </row>
    <row r="276" spans="1:5" x14ac:dyDescent="0.25">
      <c r="A276" s="23">
        <v>43042</v>
      </c>
      <c r="B276" s="16">
        <f t="shared" si="8"/>
        <v>44</v>
      </c>
      <c r="C276" s="21" t="str">
        <f t="shared" si="9"/>
        <v>星期五</v>
      </c>
      <c r="D276" s="16">
        <v>-55.552081459929468</v>
      </c>
    </row>
    <row r="277" spans="1:5" x14ac:dyDescent="0.25">
      <c r="A277" s="23">
        <v>43043</v>
      </c>
      <c r="B277" s="16">
        <f t="shared" si="8"/>
        <v>44</v>
      </c>
      <c r="C277" s="21" t="str">
        <f t="shared" si="9"/>
        <v>星期六</v>
      </c>
      <c r="D277" s="16">
        <v>-55.552081459929468</v>
      </c>
    </row>
    <row r="278" spans="1:5" x14ac:dyDescent="0.25">
      <c r="A278" s="23">
        <v>43044</v>
      </c>
      <c r="B278" s="16">
        <f t="shared" si="8"/>
        <v>45</v>
      </c>
      <c r="C278" s="21" t="str">
        <f t="shared" si="9"/>
        <v>星期日</v>
      </c>
      <c r="D278" s="16">
        <v>-55.552081459929468</v>
      </c>
    </row>
    <row r="279" spans="1:5" x14ac:dyDescent="0.25">
      <c r="A279" s="23">
        <v>43045</v>
      </c>
      <c r="B279" s="16">
        <f t="shared" si="8"/>
        <v>45</v>
      </c>
      <c r="C279" s="21" t="str">
        <f t="shared" si="9"/>
        <v>星期一</v>
      </c>
      <c r="D279" s="16">
        <v>-55.552081459929468</v>
      </c>
    </row>
    <row r="280" spans="1:5" x14ac:dyDescent="0.25">
      <c r="A280" s="23">
        <v>43046</v>
      </c>
      <c r="B280" s="16">
        <f t="shared" si="8"/>
        <v>45</v>
      </c>
      <c r="C280" s="21" t="str">
        <f t="shared" si="9"/>
        <v>星期二</v>
      </c>
      <c r="D280" s="16">
        <v>-55.985638781501621</v>
      </c>
    </row>
    <row r="281" spans="1:5" x14ac:dyDescent="0.25">
      <c r="A281" s="23">
        <v>43047</v>
      </c>
      <c r="B281" s="16">
        <f t="shared" si="8"/>
        <v>45</v>
      </c>
      <c r="C281" s="21" t="str">
        <f t="shared" si="9"/>
        <v>星期三</v>
      </c>
      <c r="D281" s="16">
        <v>-55.052367639524164</v>
      </c>
    </row>
    <row r="282" spans="1:5" x14ac:dyDescent="0.25">
      <c r="A282" s="23">
        <v>43048</v>
      </c>
      <c r="B282" s="16">
        <f t="shared" si="8"/>
        <v>45</v>
      </c>
      <c r="C282" s="21" t="str">
        <f t="shared" si="9"/>
        <v>星期四</v>
      </c>
      <c r="D282" s="16">
        <v>-54.119096497546707</v>
      </c>
    </row>
    <row r="283" spans="1:5" x14ac:dyDescent="0.25">
      <c r="A283" s="23">
        <v>43049</v>
      </c>
      <c r="B283" s="16">
        <f t="shared" si="8"/>
        <v>45</v>
      </c>
      <c r="C283" s="21" t="str">
        <f t="shared" si="9"/>
        <v>星期五</v>
      </c>
      <c r="D283" s="16">
        <v>-53.18582535556925</v>
      </c>
      <c r="E283" s="46" t="s">
        <v>205</v>
      </c>
    </row>
    <row r="284" spans="1:5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5" x14ac:dyDescent="0.25">
      <c r="A285" s="23">
        <v>43051</v>
      </c>
      <c r="B285" s="16">
        <f t="shared" si="8"/>
        <v>46</v>
      </c>
      <c r="C285" s="21" t="str">
        <f t="shared" si="9"/>
        <v>星期日</v>
      </c>
      <c r="D285" s="16">
        <v>-53.192320725946047</v>
      </c>
    </row>
    <row r="286" spans="1:5" x14ac:dyDescent="0.25">
      <c r="A286" s="23">
        <v>43052</v>
      </c>
      <c r="B286" s="16">
        <f t="shared" si="8"/>
        <v>46</v>
      </c>
      <c r="C286" s="21" t="str">
        <f t="shared" si="9"/>
        <v>星期一</v>
      </c>
    </row>
    <row r="287" spans="1:5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5" x14ac:dyDescent="0.25">
      <c r="A288" s="23">
        <v>43054</v>
      </c>
      <c r="B288" s="16">
        <f t="shared" si="8"/>
        <v>46</v>
      </c>
      <c r="C288" s="21" t="str">
        <f t="shared" si="9"/>
        <v>星期三</v>
      </c>
      <c r="D288" s="16">
        <v>-58.104162392606668</v>
      </c>
    </row>
    <row r="289" spans="1:5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5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5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5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5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5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5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5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5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5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5" x14ac:dyDescent="0.25">
      <c r="A299" s="23">
        <v>43065</v>
      </c>
      <c r="B299" s="16">
        <f t="shared" si="8"/>
        <v>48</v>
      </c>
      <c r="C299" s="21" t="str">
        <f t="shared" si="9"/>
        <v>星期日</v>
      </c>
      <c r="E299" s="46" t="s">
        <v>210</v>
      </c>
    </row>
    <row r="300" spans="1:5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5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5" x14ac:dyDescent="0.25">
      <c r="A302" s="23">
        <v>43068</v>
      </c>
      <c r="B302" s="16">
        <f t="shared" si="8"/>
        <v>48</v>
      </c>
      <c r="C302" s="21" t="str">
        <f t="shared" si="9"/>
        <v>星期三</v>
      </c>
      <c r="D302" s="16">
        <v>-64.232265980572265</v>
      </c>
      <c r="E302" s="46" t="s">
        <v>211</v>
      </c>
    </row>
    <row r="303" spans="1:5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5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3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3" x14ac:dyDescent="0.25">
      <c r="A306" s="23">
        <v>43072</v>
      </c>
      <c r="B306" s="16">
        <f t="shared" si="8"/>
        <v>49</v>
      </c>
      <c r="C306" s="21" t="str">
        <f t="shared" si="9"/>
        <v>星期日</v>
      </c>
    </row>
    <row r="307" spans="1:3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3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3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3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3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3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3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3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3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3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3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3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3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3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6" t="s">
        <v>183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6" t="s">
        <v>183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6" t="s">
        <v>182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pane ySplit="1" topLeftCell="A14" activePane="bottomLeft" state="frozen"/>
      <selection pane="bottomLeft" activeCell="A16" sqref="A16:E16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5" t="s">
        <v>36</v>
      </c>
    </row>
    <row r="2" spans="1:7" x14ac:dyDescent="0.25">
      <c r="B2" s="6" t="s">
        <v>81</v>
      </c>
      <c r="E2">
        <f>-290-30-10-18-10-10-5-1</f>
        <v>-374</v>
      </c>
    </row>
    <row r="3" spans="1:7" s="2" customFormat="1" x14ac:dyDescent="0.25"/>
    <row r="4" spans="1:7" ht="31" x14ac:dyDescent="0.25">
      <c r="B4" s="33" t="s">
        <v>82</v>
      </c>
    </row>
    <row r="5" spans="1:7" x14ac:dyDescent="0.25">
      <c r="A5">
        <v>29</v>
      </c>
      <c r="B5" s="7" t="s">
        <v>83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37</v>
      </c>
      <c r="G6" s="24" t="s">
        <v>113</v>
      </c>
    </row>
    <row r="7" spans="1:7" x14ac:dyDescent="0.25">
      <c r="A7">
        <v>43</v>
      </c>
      <c r="B7" s="3" t="s">
        <v>117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121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8" t="s">
        <v>112</v>
      </c>
      <c r="C9" s="27">
        <v>10</v>
      </c>
      <c r="D9" s="27">
        <v>1</v>
      </c>
      <c r="E9" s="27">
        <f>C9*(1-D9)</f>
        <v>0</v>
      </c>
      <c r="G9" s="24" t="s">
        <v>151</v>
      </c>
    </row>
    <row r="10" spans="1:7" x14ac:dyDescent="0.25">
      <c r="B10" s="25" t="s">
        <v>153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6" t="s">
        <v>118</v>
      </c>
      <c r="C11" s="26">
        <v>2</v>
      </c>
      <c r="D11" s="26">
        <v>1</v>
      </c>
      <c r="E11" s="26">
        <f>C11*(1-D11)</f>
        <v>0</v>
      </c>
    </row>
    <row r="12" spans="1:7" x14ac:dyDescent="0.25">
      <c r="B12" t="s">
        <v>191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116</v>
      </c>
      <c r="C13">
        <v>2</v>
      </c>
      <c r="D13" s="5">
        <v>1</v>
      </c>
      <c r="E13">
        <f>C13*(1-D13)</f>
        <v>0</v>
      </c>
    </row>
    <row r="14" spans="1:7" x14ac:dyDescent="0.25">
      <c r="A14">
        <v>36</v>
      </c>
      <c r="B14" s="3" t="s">
        <v>120</v>
      </c>
      <c r="C14">
        <v>2</v>
      </c>
      <c r="D14">
        <v>1</v>
      </c>
      <c r="E14">
        <f>C14*(1-D14)</f>
        <v>0</v>
      </c>
    </row>
    <row r="15" spans="1:7" x14ac:dyDescent="0.25">
      <c r="A15">
        <v>43</v>
      </c>
      <c r="B15" s="25" t="s">
        <v>124</v>
      </c>
      <c r="C15">
        <v>10</v>
      </c>
      <c r="D15">
        <v>1</v>
      </c>
      <c r="E15">
        <f>C15*(1-D15)</f>
        <v>0</v>
      </c>
    </row>
    <row r="16" spans="1:7" x14ac:dyDescent="0.25">
      <c r="A16">
        <v>35</v>
      </c>
      <c r="B16" s="50" t="s">
        <v>119</v>
      </c>
      <c r="C16">
        <v>2</v>
      </c>
      <c r="D16">
        <v>1</v>
      </c>
      <c r="E16">
        <f>C16*(1-D16)</f>
        <v>0</v>
      </c>
    </row>
    <row r="17" spans="1:6" x14ac:dyDescent="0.25">
      <c r="B17" s="3"/>
    </row>
    <row r="19" spans="1:6" s="2" customFormat="1" x14ac:dyDescent="0.25"/>
    <row r="20" spans="1:6" ht="31" x14ac:dyDescent="0.25">
      <c r="B20" s="34" t="s">
        <v>155</v>
      </c>
    </row>
    <row r="21" spans="1:6" x14ac:dyDescent="0.25">
      <c r="B21" s="8" t="s">
        <v>84</v>
      </c>
      <c r="C21" s="8">
        <v>300</v>
      </c>
      <c r="D21" s="9">
        <v>0</v>
      </c>
      <c r="E21" s="9">
        <v>0</v>
      </c>
      <c r="F21" s="6"/>
    </row>
    <row r="22" spans="1:6" x14ac:dyDescent="0.25">
      <c r="B22" s="10" t="s">
        <v>85</v>
      </c>
      <c r="C22" s="10">
        <v>40</v>
      </c>
      <c r="D22" s="11">
        <v>1</v>
      </c>
      <c r="E22" s="11">
        <f>C22*(1-D22)</f>
        <v>0</v>
      </c>
    </row>
    <row r="23" spans="1:6" x14ac:dyDescent="0.25">
      <c r="A23">
        <v>3</v>
      </c>
      <c r="B23" s="7" t="s">
        <v>86</v>
      </c>
      <c r="C23" s="7">
        <v>20</v>
      </c>
      <c r="D23">
        <v>0</v>
      </c>
      <c r="E23">
        <f t="shared" ref="E23:E28" si="1">C23*(1-D23)</f>
        <v>20</v>
      </c>
      <c r="F23" s="3" t="s">
        <v>37</v>
      </c>
    </row>
    <row r="24" spans="1:6" x14ac:dyDescent="0.25">
      <c r="A24">
        <v>4</v>
      </c>
      <c r="B24" s="7" t="s">
        <v>87</v>
      </c>
      <c r="C24" s="7">
        <v>25</v>
      </c>
      <c r="D24">
        <v>0</v>
      </c>
      <c r="E24">
        <f t="shared" si="1"/>
        <v>25</v>
      </c>
      <c r="F24" s="3" t="s">
        <v>37</v>
      </c>
    </row>
    <row r="25" spans="1:6" x14ac:dyDescent="0.25">
      <c r="A25">
        <v>13</v>
      </c>
      <c r="B25" s="7" t="s">
        <v>88</v>
      </c>
      <c r="C25" s="7">
        <v>10</v>
      </c>
      <c r="D25">
        <v>0</v>
      </c>
      <c r="E25">
        <f t="shared" si="1"/>
        <v>10</v>
      </c>
    </row>
    <row r="26" spans="1:6" x14ac:dyDescent="0.25">
      <c r="A26">
        <v>37</v>
      </c>
      <c r="B26" s="7" t="s">
        <v>89</v>
      </c>
      <c r="C26" s="7">
        <v>215</v>
      </c>
      <c r="D26">
        <v>0</v>
      </c>
      <c r="E26">
        <f t="shared" si="1"/>
        <v>215</v>
      </c>
    </row>
    <row r="27" spans="1:6" x14ac:dyDescent="0.25">
      <c r="A27">
        <v>34</v>
      </c>
      <c r="B27" s="7" t="s">
        <v>90</v>
      </c>
      <c r="C27" s="7">
        <v>10</v>
      </c>
      <c r="D27" s="3">
        <f>130/255</f>
        <v>0.50980392156862742</v>
      </c>
      <c r="E27">
        <f t="shared" si="1"/>
        <v>4.9019607843137258</v>
      </c>
      <c r="F27" s="3" t="s">
        <v>91</v>
      </c>
    </row>
    <row r="28" spans="1:6" ht="28" x14ac:dyDescent="0.25">
      <c r="A28">
        <v>35</v>
      </c>
      <c r="B28" s="7" t="s">
        <v>92</v>
      </c>
      <c r="C28" s="7">
        <v>15</v>
      </c>
      <c r="D28">
        <v>0</v>
      </c>
      <c r="E28">
        <f t="shared" si="1"/>
        <v>15</v>
      </c>
    </row>
    <row r="30" spans="1:6" x14ac:dyDescent="0.25">
      <c r="B30" s="13" t="s">
        <v>52</v>
      </c>
      <c r="C30" s="7">
        <v>40</v>
      </c>
      <c r="D30">
        <v>0</v>
      </c>
      <c r="E30">
        <f>C30*(1-D30)</f>
        <v>40</v>
      </c>
    </row>
    <row r="31" spans="1:6" x14ac:dyDescent="0.25">
      <c r="B31" s="7" t="s">
        <v>53</v>
      </c>
      <c r="C31" s="7">
        <v>40</v>
      </c>
      <c r="D31">
        <v>0</v>
      </c>
      <c r="E31">
        <f>C31*(1-D31)</f>
        <v>40</v>
      </c>
    </row>
    <row r="32" spans="1:6" x14ac:dyDescent="0.25">
      <c r="B32" s="7" t="s">
        <v>54</v>
      </c>
      <c r="C32" s="7">
        <v>40</v>
      </c>
      <c r="D32">
        <v>0</v>
      </c>
      <c r="E32">
        <f>C32*(1-D32)</f>
        <v>40</v>
      </c>
    </row>
    <row r="33" spans="1:8" x14ac:dyDescent="0.25">
      <c r="B33" s="7" t="s">
        <v>55</v>
      </c>
      <c r="C33" s="7">
        <v>40</v>
      </c>
      <c r="D33">
        <v>0</v>
      </c>
      <c r="E33">
        <f>C33*(1-D33)</f>
        <v>40</v>
      </c>
    </row>
    <row r="34" spans="1:8" x14ac:dyDescent="0.25">
      <c r="B34" s="7" t="s">
        <v>56</v>
      </c>
      <c r="C34" s="7">
        <v>40</v>
      </c>
      <c r="D34">
        <v>0</v>
      </c>
      <c r="E34">
        <f>C34*(1-D34)</f>
        <v>40</v>
      </c>
    </row>
    <row r="37" spans="1:8" x14ac:dyDescent="0.25">
      <c r="A37">
        <v>35</v>
      </c>
      <c r="B37" s="7" t="s">
        <v>72</v>
      </c>
      <c r="C37" s="7">
        <v>20</v>
      </c>
      <c r="D37">
        <v>0</v>
      </c>
      <c r="E37">
        <f>C37*(1-D37)</f>
        <v>20</v>
      </c>
    </row>
    <row r="38" spans="1:8" x14ac:dyDescent="0.25">
      <c r="A38">
        <v>34</v>
      </c>
      <c r="B38" s="7" t="s">
        <v>71</v>
      </c>
      <c r="C38" s="7">
        <v>10</v>
      </c>
      <c r="D38">
        <v>0</v>
      </c>
      <c r="E38">
        <f>C38*(1-D38)</f>
        <v>10</v>
      </c>
    </row>
    <row r="40" spans="1:8" x14ac:dyDescent="0.25">
      <c r="A40">
        <v>17</v>
      </c>
      <c r="B40" s="13" t="s">
        <v>51</v>
      </c>
      <c r="C40" s="7">
        <v>40</v>
      </c>
      <c r="D40">
        <f>任务分解!D28</f>
        <v>0.48933500627352572</v>
      </c>
      <c r="E40">
        <f>C40*(1-D40)</f>
        <v>20.426599749058969</v>
      </c>
    </row>
    <row r="42" spans="1:8" ht="112" x14ac:dyDescent="0.25">
      <c r="A42">
        <v>25</v>
      </c>
      <c r="B42" s="13" t="s">
        <v>64</v>
      </c>
      <c r="C42" s="7">
        <v>30</v>
      </c>
      <c r="D42">
        <v>0.2</v>
      </c>
      <c r="E42">
        <f t="shared" ref="E42:E47" si="2">C42*(1-D42)</f>
        <v>24</v>
      </c>
      <c r="G42" s="32" t="s">
        <v>141</v>
      </c>
      <c r="H42" s="31" t="s">
        <v>139</v>
      </c>
    </row>
    <row r="43" spans="1:8" x14ac:dyDescent="0.25">
      <c r="A43">
        <v>26</v>
      </c>
      <c r="B43" s="13" t="s">
        <v>65</v>
      </c>
      <c r="C43" s="7">
        <v>30</v>
      </c>
      <c r="D43">
        <v>0.1</v>
      </c>
      <c r="E43">
        <f t="shared" si="2"/>
        <v>27</v>
      </c>
      <c r="G43" s="24" t="s">
        <v>142</v>
      </c>
    </row>
    <row r="44" spans="1:8" x14ac:dyDescent="0.25">
      <c r="A44">
        <v>27</v>
      </c>
      <c r="B44" s="13" t="s">
        <v>66</v>
      </c>
      <c r="C44" s="7">
        <v>30</v>
      </c>
      <c r="D44">
        <v>0</v>
      </c>
      <c r="E44">
        <f t="shared" si="2"/>
        <v>30</v>
      </c>
      <c r="G44" s="24" t="s">
        <v>143</v>
      </c>
    </row>
    <row r="45" spans="1:8" ht="84" x14ac:dyDescent="0.25">
      <c r="A45">
        <v>28</v>
      </c>
      <c r="B45" s="13" t="s">
        <v>67</v>
      </c>
      <c r="C45" s="7">
        <v>30</v>
      </c>
      <c r="D45">
        <v>0.2</v>
      </c>
      <c r="E45">
        <f t="shared" si="2"/>
        <v>24</v>
      </c>
      <c r="G45" s="24" t="s">
        <v>136</v>
      </c>
      <c r="H45" s="31" t="s">
        <v>140</v>
      </c>
    </row>
    <row r="46" spans="1:8" x14ac:dyDescent="0.25">
      <c r="A46">
        <v>29</v>
      </c>
      <c r="B46" s="13" t="s">
        <v>68</v>
      </c>
      <c r="C46" s="7">
        <v>30</v>
      </c>
      <c r="D46">
        <v>0.1</v>
      </c>
      <c r="E46">
        <f t="shared" si="2"/>
        <v>27</v>
      </c>
      <c r="G46" s="24" t="s">
        <v>144</v>
      </c>
    </row>
    <row r="47" spans="1:8" x14ac:dyDescent="0.25">
      <c r="A47">
        <v>38</v>
      </c>
      <c r="B47" s="7" t="s">
        <v>152</v>
      </c>
      <c r="C47" s="7">
        <v>15</v>
      </c>
      <c r="D47" s="5">
        <v>0.8</v>
      </c>
      <c r="E47">
        <f t="shared" si="2"/>
        <v>2.9999999999999991</v>
      </c>
      <c r="F47" s="24" t="s">
        <v>195</v>
      </c>
    </row>
    <row r="48" spans="1:8" x14ac:dyDescent="0.25">
      <c r="A48">
        <v>29</v>
      </c>
      <c r="B48" s="28" t="s">
        <v>77</v>
      </c>
      <c r="C48" s="49">
        <v>0</v>
      </c>
      <c r="D48" s="5">
        <v>0</v>
      </c>
      <c r="E48" s="27">
        <f>C48*(1-D48)</f>
        <v>0</v>
      </c>
      <c r="F48" s="24" t="s">
        <v>201</v>
      </c>
    </row>
    <row r="51" spans="1:6" s="2" customFormat="1" x14ac:dyDescent="0.25"/>
    <row r="52" spans="1:6" ht="31" x14ac:dyDescent="0.25">
      <c r="B52" s="33" t="s">
        <v>107</v>
      </c>
    </row>
    <row r="53" spans="1:6" x14ac:dyDescent="0.25">
      <c r="B53" s="24" t="s">
        <v>106</v>
      </c>
    </row>
    <row r="54" spans="1:6" x14ac:dyDescent="0.25">
      <c r="B54" s="24" t="s">
        <v>110</v>
      </c>
    </row>
    <row r="55" spans="1:6" x14ac:dyDescent="0.25">
      <c r="A55">
        <v>43</v>
      </c>
      <c r="B55" s="3" t="s">
        <v>78</v>
      </c>
      <c r="D55" s="5">
        <v>0</v>
      </c>
      <c r="E55">
        <f>C55*(1-D55)</f>
        <v>0</v>
      </c>
    </row>
    <row r="63" spans="1:6" x14ac:dyDescent="0.25">
      <c r="B63" s="1" t="s">
        <v>0</v>
      </c>
      <c r="F63" s="24" t="s">
        <v>108</v>
      </c>
    </row>
    <row r="64" spans="1:6" x14ac:dyDescent="0.25">
      <c r="B64" s="1" t="s">
        <v>93</v>
      </c>
    </row>
    <row r="65" spans="1:6" x14ac:dyDescent="0.25">
      <c r="B65" s="1" t="s">
        <v>94</v>
      </c>
    </row>
    <row r="66" spans="1:6" x14ac:dyDescent="0.25">
      <c r="B66" s="1" t="s">
        <v>95</v>
      </c>
    </row>
    <row r="67" spans="1:6" ht="28" x14ac:dyDescent="0.25">
      <c r="B67" s="1" t="s">
        <v>96</v>
      </c>
    </row>
    <row r="68" spans="1:6" ht="42" x14ac:dyDescent="0.25">
      <c r="B68" s="1" t="s">
        <v>97</v>
      </c>
    </row>
    <row r="69" spans="1:6" x14ac:dyDescent="0.25">
      <c r="B69" s="1" t="s">
        <v>98</v>
      </c>
    </row>
    <row r="70" spans="1:6" ht="28" x14ac:dyDescent="0.25">
      <c r="B70" s="1" t="s">
        <v>99</v>
      </c>
      <c r="F70" s="24" t="s">
        <v>109</v>
      </c>
    </row>
    <row r="71" spans="1:6" ht="56" x14ac:dyDescent="0.25">
      <c r="B71" s="1" t="s">
        <v>100</v>
      </c>
    </row>
    <row r="72" spans="1:6" x14ac:dyDescent="0.25">
      <c r="B72" s="1" t="s">
        <v>101</v>
      </c>
    </row>
    <row r="73" spans="1:6" x14ac:dyDescent="0.25">
      <c r="B73" s="1" t="s">
        <v>102</v>
      </c>
    </row>
    <row r="74" spans="1:6" x14ac:dyDescent="0.25">
      <c r="B74" s="1" t="s">
        <v>103</v>
      </c>
    </row>
    <row r="75" spans="1:6" x14ac:dyDescent="0.25">
      <c r="B75" s="1" t="s">
        <v>104</v>
      </c>
    </row>
    <row r="76" spans="1:6" x14ac:dyDescent="0.25">
      <c r="B76" s="1" t="s">
        <v>105</v>
      </c>
    </row>
    <row r="77" spans="1:6" x14ac:dyDescent="0.25">
      <c r="A77" s="24" t="s">
        <v>129</v>
      </c>
      <c r="B77" s="29" t="s">
        <v>128</v>
      </c>
    </row>
  </sheetData>
  <phoneticPr fontId="9" type="noConversion"/>
  <hyperlinks>
    <hyperlink ref="B63" r:id="rId1"/>
    <hyperlink ref="B64" r:id="rId2"/>
    <hyperlink ref="B65" r:id="rId3"/>
    <hyperlink ref="B66" r:id="rId4"/>
    <hyperlink ref="B67" r:id="rId5"/>
    <hyperlink ref="B68" r:id="rId6"/>
    <hyperlink ref="B69" r:id="rId7"/>
    <hyperlink ref="B70" r:id="rId8"/>
    <hyperlink ref="B71" r:id="rId9"/>
    <hyperlink ref="B72" r:id="rId10"/>
    <hyperlink ref="B73" r:id="rId11"/>
    <hyperlink ref="B74" r:id="rId12"/>
    <hyperlink ref="B75" r:id="rId13"/>
    <hyperlink ref="B76" r:id="rId14"/>
    <hyperlink ref="B77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5">
        <v>0.25</v>
      </c>
      <c r="B5" s="24" t="s">
        <v>156</v>
      </c>
    </row>
    <row r="6" spans="1:4" ht="28" x14ac:dyDescent="0.25">
      <c r="B6" s="31" t="s">
        <v>162</v>
      </c>
      <c r="C6" s="24" t="s">
        <v>160</v>
      </c>
    </row>
    <row r="7" spans="1:4" x14ac:dyDescent="0.25">
      <c r="A7" s="24" t="s">
        <v>166</v>
      </c>
      <c r="C7" s="24" t="s">
        <v>167</v>
      </c>
    </row>
    <row r="9" spans="1:4" ht="42" x14ac:dyDescent="0.25">
      <c r="A9" s="24" t="s">
        <v>157</v>
      </c>
      <c r="B9" s="24" t="s">
        <v>158</v>
      </c>
      <c r="C9" s="31" t="s">
        <v>164</v>
      </c>
      <c r="D9" s="24" t="s">
        <v>170</v>
      </c>
    </row>
    <row r="10" spans="1:4" x14ac:dyDescent="0.25">
      <c r="A10" s="36" t="s">
        <v>168</v>
      </c>
      <c r="B10" s="24" t="s">
        <v>163</v>
      </c>
      <c r="C10" s="31" t="s">
        <v>165</v>
      </c>
    </row>
    <row r="11" spans="1:4" ht="42" x14ac:dyDescent="0.25">
      <c r="A11" s="24" t="s">
        <v>159</v>
      </c>
      <c r="B11" s="24" t="s">
        <v>161</v>
      </c>
      <c r="C11" s="31" t="s">
        <v>169</v>
      </c>
    </row>
    <row r="18" spans="7:9" ht="23" x14ac:dyDescent="0.25">
      <c r="G18" s="37" t="s">
        <v>171</v>
      </c>
    </row>
    <row r="19" spans="7:9" x14ac:dyDescent="0.25">
      <c r="G19" s="24" t="s">
        <v>172</v>
      </c>
      <c r="H19" s="24" t="s">
        <v>176</v>
      </c>
    </row>
    <row r="20" spans="7:9" x14ac:dyDescent="0.25">
      <c r="G20" s="24" t="s">
        <v>173</v>
      </c>
    </row>
    <row r="21" spans="7:9" x14ac:dyDescent="0.25">
      <c r="G21" s="24" t="s">
        <v>174</v>
      </c>
    </row>
    <row r="22" spans="7:9" x14ac:dyDescent="0.25">
      <c r="G22" s="24" t="s">
        <v>175</v>
      </c>
    </row>
    <row r="24" spans="7:9" x14ac:dyDescent="0.25">
      <c r="G24" s="24" t="s">
        <v>177</v>
      </c>
      <c r="H24" s="24" t="s">
        <v>189</v>
      </c>
      <c r="I24" s="24" t="s">
        <v>190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2017-11-29T15:09:21Z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