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E_data\ASE_data\DiffTrace\"/>
    </mc:Choice>
  </mc:AlternateContent>
  <xr:revisionPtr revIDLastSave="0" documentId="13_ncr:1_{5E10BAFC-2E6E-4137-A02C-4FABB1E1CB21}" xr6:coauthVersionLast="47" xr6:coauthVersionMax="47" xr10:uidLastSave="{00000000-0000-0000-0000-000000000000}"/>
  <bookViews>
    <workbookView xWindow="-111" yWindow="-111" windowWidth="33137" windowHeight="18737" activeTab="1" xr2:uid="{D983DCAC-4D1F-4AED-8DD8-2D801149A896}"/>
  </bookViews>
  <sheets>
    <sheet name="RQ1" sheetId="1" r:id="rId1"/>
    <sheet name="RQ2" sheetId="4" r:id="rId2"/>
    <sheet name="RQ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0" i="4" l="1"/>
  <c r="AH35" i="4" s="1"/>
  <c r="AI30" i="4"/>
  <c r="AJ30" i="4"/>
  <c r="AK30" i="4"/>
  <c r="AK35" i="4" s="1"/>
  <c r="AH31" i="4"/>
  <c r="AI31" i="4"/>
  <c r="AI35" i="4" s="1"/>
  <c r="AJ31" i="4"/>
  <c r="AK31" i="4"/>
  <c r="AH32" i="4"/>
  <c r="AI32" i="4"/>
  <c r="AJ32" i="4"/>
  <c r="AK32" i="4"/>
  <c r="AH33" i="4"/>
  <c r="AI33" i="4"/>
  <c r="AJ33" i="4"/>
  <c r="AK33" i="4"/>
  <c r="AH34" i="4"/>
  <c r="AI34" i="4"/>
  <c r="AJ34" i="4"/>
  <c r="AK34" i="4"/>
  <c r="E35" i="4"/>
  <c r="F35" i="4"/>
  <c r="F60" i="4" s="1"/>
  <c r="E92" i="4" s="1"/>
  <c r="G35" i="4"/>
  <c r="H35" i="4"/>
  <c r="G60" i="4" s="1"/>
  <c r="F92" i="4" s="1"/>
  <c r="I35" i="4"/>
  <c r="J60" i="4" s="1"/>
  <c r="J92" i="4" s="1"/>
  <c r="M35" i="4"/>
  <c r="AC35" i="4"/>
  <c r="AD35" i="4"/>
  <c r="AE35" i="4"/>
  <c r="AF35" i="4"/>
  <c r="AJ35" i="4"/>
  <c r="E36" i="4"/>
  <c r="F36" i="4"/>
  <c r="G36" i="4"/>
  <c r="L61" i="4" s="1"/>
  <c r="H36" i="4"/>
  <c r="I36" i="4"/>
  <c r="M36" i="4"/>
  <c r="E37" i="4"/>
  <c r="E62" i="4" s="1"/>
  <c r="H94" i="4" s="1"/>
  <c r="F37" i="4"/>
  <c r="G37" i="4"/>
  <c r="H37" i="4"/>
  <c r="I37" i="4"/>
  <c r="J62" i="4" s="1"/>
  <c r="J94" i="4" s="1"/>
  <c r="M37" i="4"/>
  <c r="I62" i="4" s="1"/>
  <c r="I94" i="4" s="1"/>
  <c r="E38" i="4"/>
  <c r="F38" i="4"/>
  <c r="G38" i="4"/>
  <c r="L63" i="4" s="1"/>
  <c r="H38" i="4"/>
  <c r="I38" i="4"/>
  <c r="J63" i="4" s="1"/>
  <c r="J93" i="4" s="1"/>
  <c r="M38" i="4"/>
  <c r="E39" i="4"/>
  <c r="E64" i="4" s="1"/>
  <c r="H96" i="4" s="1"/>
  <c r="F39" i="4"/>
  <c r="F64" i="4" s="1"/>
  <c r="E96" i="4" s="1"/>
  <c r="G39" i="4"/>
  <c r="H39" i="4"/>
  <c r="I39" i="4"/>
  <c r="J64" i="4" s="1"/>
  <c r="J96" i="4" s="1"/>
  <c r="M39" i="4"/>
  <c r="E40" i="4"/>
  <c r="F40" i="4"/>
  <c r="G40" i="4"/>
  <c r="L65" i="4" s="1"/>
  <c r="H40" i="4"/>
  <c r="I40" i="4"/>
  <c r="M40" i="4"/>
  <c r="I65" i="4" s="1"/>
  <c r="I95" i="4" s="1"/>
  <c r="E41" i="4"/>
  <c r="E66" i="4" s="1"/>
  <c r="H98" i="4" s="1"/>
  <c r="F41" i="4"/>
  <c r="G41" i="4"/>
  <c r="H41" i="4"/>
  <c r="I41" i="4"/>
  <c r="J66" i="4" s="1"/>
  <c r="J98" i="4" s="1"/>
  <c r="M41" i="4"/>
  <c r="I66" i="4" s="1"/>
  <c r="I98" i="4" s="1"/>
  <c r="AH41" i="4"/>
  <c r="AI41" i="4"/>
  <c r="AI46" i="4" s="1"/>
  <c r="AJ41" i="4"/>
  <c r="AJ46" i="4" s="1"/>
  <c r="AK41" i="4"/>
  <c r="E42" i="4"/>
  <c r="E67" i="4" s="1"/>
  <c r="H97" i="4" s="1"/>
  <c r="F42" i="4"/>
  <c r="F67" i="4" s="1"/>
  <c r="E97" i="4" s="1"/>
  <c r="G42" i="4"/>
  <c r="L67" i="4" s="1"/>
  <c r="H42" i="4"/>
  <c r="I42" i="4"/>
  <c r="J67" i="4" s="1"/>
  <c r="J97" i="4" s="1"/>
  <c r="M42" i="4"/>
  <c r="AH42" i="4"/>
  <c r="AI42" i="4"/>
  <c r="AJ42" i="4"/>
  <c r="AK42" i="4"/>
  <c r="E43" i="4"/>
  <c r="F43" i="4"/>
  <c r="G43" i="4"/>
  <c r="H43" i="4"/>
  <c r="G68" i="4" s="1"/>
  <c r="F100" i="4" s="1"/>
  <c r="I43" i="4"/>
  <c r="J68" i="4" s="1"/>
  <c r="J100" i="4" s="1"/>
  <c r="M43" i="4"/>
  <c r="AH43" i="4"/>
  <c r="AI43" i="4"/>
  <c r="AJ43" i="4"/>
  <c r="AK43" i="4"/>
  <c r="E44" i="4"/>
  <c r="F44" i="4"/>
  <c r="G44" i="4"/>
  <c r="L69" i="4" s="1"/>
  <c r="H44" i="4"/>
  <c r="I44" i="4"/>
  <c r="M44" i="4"/>
  <c r="AH44" i="4"/>
  <c r="AH46" i="4" s="1"/>
  <c r="AI44" i="4"/>
  <c r="AJ44" i="4"/>
  <c r="AK44" i="4"/>
  <c r="E45" i="4"/>
  <c r="F45" i="4"/>
  <c r="G45" i="4"/>
  <c r="H45" i="4"/>
  <c r="I45" i="4"/>
  <c r="J72" i="4" s="1"/>
  <c r="J105" i="4" s="1"/>
  <c r="M45" i="4"/>
  <c r="I72" i="4" s="1"/>
  <c r="I105" i="4" s="1"/>
  <c r="AH45" i="4"/>
  <c r="AI45" i="4"/>
  <c r="AJ45" i="4"/>
  <c r="AK45" i="4"/>
  <c r="E46" i="4"/>
  <c r="F46" i="4"/>
  <c r="G46" i="4"/>
  <c r="H46" i="4"/>
  <c r="I46" i="4"/>
  <c r="M46" i="4"/>
  <c r="I73" i="4" s="1"/>
  <c r="I104" i="4" s="1"/>
  <c r="W46" i="4"/>
  <c r="X46" i="4"/>
  <c r="Y46" i="4"/>
  <c r="Z46" i="4"/>
  <c r="AC46" i="4"/>
  <c r="AD46" i="4"/>
  <c r="AE46" i="4"/>
  <c r="AF46" i="4"/>
  <c r="AK46" i="4"/>
  <c r="E47" i="4"/>
  <c r="E74" i="4" s="1"/>
  <c r="H107" i="4" s="1"/>
  <c r="F47" i="4"/>
  <c r="G47" i="4"/>
  <c r="H47" i="4"/>
  <c r="I47" i="4"/>
  <c r="J74" i="4" s="1"/>
  <c r="J107" i="4" s="1"/>
  <c r="M47" i="4"/>
  <c r="I74" i="4" s="1"/>
  <c r="I107" i="4" s="1"/>
  <c r="W47" i="4"/>
  <c r="X47" i="4"/>
  <c r="Y47" i="4"/>
  <c r="Z47" i="4"/>
  <c r="E48" i="4"/>
  <c r="F48" i="4"/>
  <c r="G48" i="4"/>
  <c r="H48" i="4"/>
  <c r="I48" i="4"/>
  <c r="J75" i="4" s="1"/>
  <c r="J106" i="4" s="1"/>
  <c r="M48" i="4"/>
  <c r="I75" i="4" s="1"/>
  <c r="I106" i="4" s="1"/>
  <c r="W48" i="4"/>
  <c r="X48" i="4"/>
  <c r="Y48" i="4"/>
  <c r="Z48" i="4"/>
  <c r="E49" i="4"/>
  <c r="F49" i="4"/>
  <c r="G49" i="4"/>
  <c r="H49" i="4"/>
  <c r="I49" i="4"/>
  <c r="J76" i="4" s="1"/>
  <c r="J109" i="4" s="1"/>
  <c r="M49" i="4"/>
  <c r="I76" i="4" s="1"/>
  <c r="I109" i="4" s="1"/>
  <c r="W49" i="4"/>
  <c r="X49" i="4"/>
  <c r="Y49" i="4"/>
  <c r="Z49" i="4"/>
  <c r="E50" i="4"/>
  <c r="F50" i="4"/>
  <c r="G50" i="4"/>
  <c r="H50" i="4"/>
  <c r="I50" i="4"/>
  <c r="M50" i="4"/>
  <c r="I77" i="4" s="1"/>
  <c r="I108" i="4" s="1"/>
  <c r="W50" i="4"/>
  <c r="X50" i="4"/>
  <c r="Y50" i="4"/>
  <c r="Z50" i="4"/>
  <c r="E51" i="4"/>
  <c r="E78" i="4" s="1"/>
  <c r="H111" i="4" s="1"/>
  <c r="F51" i="4"/>
  <c r="G51" i="4"/>
  <c r="H51" i="4"/>
  <c r="I51" i="4"/>
  <c r="J78" i="4" s="1"/>
  <c r="J111" i="4" s="1"/>
  <c r="M51" i="4"/>
  <c r="I78" i="4" s="1"/>
  <c r="I111" i="4" s="1"/>
  <c r="E52" i="4"/>
  <c r="F52" i="4"/>
  <c r="G52" i="4"/>
  <c r="H52" i="4"/>
  <c r="I52" i="4"/>
  <c r="M52" i="4"/>
  <c r="I79" i="4" s="1"/>
  <c r="I110" i="4" s="1"/>
  <c r="W52" i="4"/>
  <c r="X52" i="4"/>
  <c r="Y52" i="4"/>
  <c r="Z52" i="4"/>
  <c r="E53" i="4"/>
  <c r="E80" i="4" s="1"/>
  <c r="H113" i="4" s="1"/>
  <c r="F53" i="4"/>
  <c r="G53" i="4"/>
  <c r="H53" i="4"/>
  <c r="I53" i="4"/>
  <c r="J80" i="4" s="1"/>
  <c r="J113" i="4" s="1"/>
  <c r="M53" i="4"/>
  <c r="I80" i="4" s="1"/>
  <c r="I113" i="4" s="1"/>
  <c r="W53" i="4"/>
  <c r="X53" i="4"/>
  <c r="Y53" i="4"/>
  <c r="Z53" i="4"/>
  <c r="E54" i="4"/>
  <c r="F54" i="4"/>
  <c r="G54" i="4"/>
  <c r="H54" i="4"/>
  <c r="I54" i="4"/>
  <c r="J81" i="4" s="1"/>
  <c r="J112" i="4" s="1"/>
  <c r="M54" i="4"/>
  <c r="I81" i="4" s="1"/>
  <c r="I112" i="4" s="1"/>
  <c r="W54" i="4"/>
  <c r="X54" i="4"/>
  <c r="Y54" i="4"/>
  <c r="Z54" i="4"/>
  <c r="W55" i="4"/>
  <c r="X55" i="4"/>
  <c r="Y55" i="4"/>
  <c r="Z55" i="4"/>
  <c r="W56" i="4"/>
  <c r="X56" i="4"/>
  <c r="Y56" i="4"/>
  <c r="Z56" i="4"/>
  <c r="AN59" i="4"/>
  <c r="AO59" i="4"/>
  <c r="AP59" i="4"/>
  <c r="AQ59" i="4"/>
  <c r="E60" i="4"/>
  <c r="H92" i="4" s="1"/>
  <c r="H60" i="4"/>
  <c r="I60" i="4"/>
  <c r="L60" i="4"/>
  <c r="M60" i="4"/>
  <c r="R60" i="4"/>
  <c r="T60" i="4" s="1"/>
  <c r="AC60" i="4" s="1"/>
  <c r="S60" i="4"/>
  <c r="U60" i="4"/>
  <c r="W60" i="4"/>
  <c r="AN60" i="4"/>
  <c r="AO60" i="4"/>
  <c r="AP60" i="4"/>
  <c r="AQ60" i="4"/>
  <c r="E61" i="4"/>
  <c r="H91" i="4" s="1"/>
  <c r="F61" i="4"/>
  <c r="E91" i="4" s="1"/>
  <c r="G61" i="4"/>
  <c r="H61" i="4"/>
  <c r="I61" i="4"/>
  <c r="I91" i="4" s="1"/>
  <c r="J61" i="4"/>
  <c r="J91" i="4" s="1"/>
  <c r="M61" i="4"/>
  <c r="R61" i="4"/>
  <c r="X61" i="4" s="1"/>
  <c r="S61" i="4"/>
  <c r="U61" i="4"/>
  <c r="W61" i="4"/>
  <c r="AN61" i="4"/>
  <c r="AO61" i="4"/>
  <c r="AP61" i="4"/>
  <c r="AQ61" i="4"/>
  <c r="F62" i="4"/>
  <c r="G62" i="4"/>
  <c r="F94" i="4" s="1"/>
  <c r="H62" i="4"/>
  <c r="G94" i="4" s="1"/>
  <c r="L62" i="4"/>
  <c r="M62" i="4"/>
  <c r="R62" i="4"/>
  <c r="V62" i="4" s="1"/>
  <c r="S62" i="4"/>
  <c r="AC62" i="4" s="1"/>
  <c r="T62" i="4"/>
  <c r="U62" i="4"/>
  <c r="W62" i="4"/>
  <c r="X62" i="4"/>
  <c r="AE62" i="4" s="1"/>
  <c r="AN62" i="4"/>
  <c r="AO62" i="4"/>
  <c r="AP62" i="4"/>
  <c r="AQ62" i="4"/>
  <c r="E63" i="4"/>
  <c r="F63" i="4"/>
  <c r="E93" i="4" s="1"/>
  <c r="G63" i="4"/>
  <c r="F93" i="4" s="1"/>
  <c r="H63" i="4"/>
  <c r="G93" i="4" s="1"/>
  <c r="I63" i="4"/>
  <c r="I93" i="4" s="1"/>
  <c r="M63" i="4"/>
  <c r="R63" i="4"/>
  <c r="S63" i="4"/>
  <c r="AC63" i="4" s="1"/>
  <c r="T63" i="4"/>
  <c r="U63" i="4"/>
  <c r="W63" i="4"/>
  <c r="X63" i="4"/>
  <c r="AE63" i="4" s="1"/>
  <c r="AB63" i="4"/>
  <c r="AN63" i="4"/>
  <c r="AO63" i="4"/>
  <c r="AP63" i="4"/>
  <c r="AQ63" i="4"/>
  <c r="G64" i="4"/>
  <c r="F96" i="4" s="1"/>
  <c r="H64" i="4"/>
  <c r="G96" i="4" s="1"/>
  <c r="I64" i="4"/>
  <c r="L64" i="4"/>
  <c r="M64" i="4"/>
  <c r="R64" i="4"/>
  <c r="T64" i="4" s="1"/>
  <c r="AC64" i="4" s="1"/>
  <c r="S64" i="4"/>
  <c r="U64" i="4"/>
  <c r="AD64" i="4" s="1"/>
  <c r="V64" i="4"/>
  <c r="W64" i="4"/>
  <c r="E65" i="4"/>
  <c r="H95" i="4" s="1"/>
  <c r="F65" i="4"/>
  <c r="E95" i="4" s="1"/>
  <c r="G65" i="4"/>
  <c r="H65" i="4"/>
  <c r="J65" i="4"/>
  <c r="J95" i="4" s="1"/>
  <c r="M65" i="4"/>
  <c r="R65" i="4"/>
  <c r="V65" i="4" s="1"/>
  <c r="AD65" i="4" s="1"/>
  <c r="S65" i="4"/>
  <c r="T65" i="4" s="1"/>
  <c r="U65" i="4"/>
  <c r="W65" i="4"/>
  <c r="F66" i="4"/>
  <c r="G66" i="4"/>
  <c r="H66" i="4"/>
  <c r="G98" i="4" s="1"/>
  <c r="L66" i="4"/>
  <c r="M66" i="4"/>
  <c r="R66" i="4"/>
  <c r="S66" i="4"/>
  <c r="AC66" i="4" s="1"/>
  <c r="T66" i="4"/>
  <c r="U66" i="4"/>
  <c r="V66" i="4"/>
  <c r="AD66" i="4" s="1"/>
  <c r="W66" i="4"/>
  <c r="X66" i="4" s="1"/>
  <c r="AB66" i="4"/>
  <c r="G67" i="4"/>
  <c r="F97" i="4" s="1"/>
  <c r="H67" i="4"/>
  <c r="G97" i="4" s="1"/>
  <c r="I67" i="4"/>
  <c r="I97" i="4" s="1"/>
  <c r="M67" i="4"/>
  <c r="R67" i="4"/>
  <c r="S67" i="4"/>
  <c r="AC67" i="4" s="1"/>
  <c r="T67" i="4"/>
  <c r="U67" i="4"/>
  <c r="W67" i="4"/>
  <c r="X67" i="4"/>
  <c r="AE67" i="4" s="1"/>
  <c r="AB67" i="4"/>
  <c r="E68" i="4"/>
  <c r="H100" i="4" s="1"/>
  <c r="F68" i="4"/>
  <c r="H68" i="4"/>
  <c r="I68" i="4"/>
  <c r="L68" i="4"/>
  <c r="M68" i="4"/>
  <c r="R68" i="4"/>
  <c r="X68" i="4" s="1"/>
  <c r="S68" i="4"/>
  <c r="U68" i="4"/>
  <c r="W68" i="4"/>
  <c r="E69" i="4"/>
  <c r="H99" i="4" s="1"/>
  <c r="F69" i="4"/>
  <c r="E99" i="4" s="1"/>
  <c r="G69" i="4"/>
  <c r="H69" i="4"/>
  <c r="I69" i="4"/>
  <c r="I99" i="4" s="1"/>
  <c r="J69" i="4"/>
  <c r="J99" i="4" s="1"/>
  <c r="M69" i="4"/>
  <c r="R69" i="4"/>
  <c r="T69" i="4" s="1"/>
  <c r="S69" i="4"/>
  <c r="U69" i="4"/>
  <c r="V69" i="4"/>
  <c r="AD69" i="4" s="1"/>
  <c r="W69" i="4"/>
  <c r="X69" i="4" s="1"/>
  <c r="E72" i="4"/>
  <c r="H105" i="4" s="1"/>
  <c r="F72" i="4"/>
  <c r="E105" i="4" s="1"/>
  <c r="G72" i="4"/>
  <c r="F105" i="4" s="1"/>
  <c r="H72" i="4"/>
  <c r="G105" i="4" s="1"/>
  <c r="L72" i="4"/>
  <c r="M72" i="4"/>
  <c r="E73" i="4"/>
  <c r="H104" i="4" s="1"/>
  <c r="F73" i="4"/>
  <c r="E104" i="4" s="1"/>
  <c r="G73" i="4"/>
  <c r="F104" i="4" s="1"/>
  <c r="H73" i="4"/>
  <c r="J73" i="4"/>
  <c r="L73" i="4"/>
  <c r="M73" i="4"/>
  <c r="F74" i="4"/>
  <c r="E107" i="4" s="1"/>
  <c r="G74" i="4"/>
  <c r="F107" i="4" s="1"/>
  <c r="H74" i="4"/>
  <c r="L74" i="4"/>
  <c r="M74" i="4"/>
  <c r="E75" i="4"/>
  <c r="F75" i="4"/>
  <c r="E106" i="4" s="1"/>
  <c r="G75" i="4"/>
  <c r="F106" i="4" s="1"/>
  <c r="H75" i="4"/>
  <c r="L75" i="4"/>
  <c r="M75" i="4"/>
  <c r="E76" i="4"/>
  <c r="H109" i="4" s="1"/>
  <c r="F76" i="4"/>
  <c r="E109" i="4" s="1"/>
  <c r="G76" i="4"/>
  <c r="F109" i="4" s="1"/>
  <c r="H76" i="4"/>
  <c r="G109" i="4" s="1"/>
  <c r="L76" i="4"/>
  <c r="M76" i="4"/>
  <c r="E77" i="4"/>
  <c r="H108" i="4" s="1"/>
  <c r="F77" i="4"/>
  <c r="E108" i="4" s="1"/>
  <c r="G77" i="4"/>
  <c r="F108" i="4" s="1"/>
  <c r="H77" i="4"/>
  <c r="G108" i="4" s="1"/>
  <c r="J77" i="4"/>
  <c r="L77" i="4"/>
  <c r="M77" i="4"/>
  <c r="F78" i="4"/>
  <c r="E111" i="4" s="1"/>
  <c r="G78" i="4"/>
  <c r="F111" i="4" s="1"/>
  <c r="H78" i="4"/>
  <c r="L78" i="4"/>
  <c r="M78" i="4"/>
  <c r="E79" i="4"/>
  <c r="H110" i="4" s="1"/>
  <c r="F79" i="4"/>
  <c r="E110" i="4" s="1"/>
  <c r="G79" i="4"/>
  <c r="H79" i="4"/>
  <c r="J79" i="4"/>
  <c r="L79" i="4"/>
  <c r="M79" i="4"/>
  <c r="F80" i="4"/>
  <c r="E113" i="4" s="1"/>
  <c r="G80" i="4"/>
  <c r="F113" i="4" s="1"/>
  <c r="H80" i="4"/>
  <c r="G113" i="4" s="1"/>
  <c r="L80" i="4"/>
  <c r="M80" i="4"/>
  <c r="E81" i="4"/>
  <c r="H112" i="4" s="1"/>
  <c r="F81" i="4"/>
  <c r="E112" i="4" s="1"/>
  <c r="G81" i="4"/>
  <c r="F112" i="4" s="1"/>
  <c r="H81" i="4"/>
  <c r="L81" i="4"/>
  <c r="M81" i="4"/>
  <c r="F91" i="4"/>
  <c r="G91" i="4"/>
  <c r="G92" i="4"/>
  <c r="I92" i="4"/>
  <c r="H93" i="4"/>
  <c r="E94" i="4"/>
  <c r="F95" i="4"/>
  <c r="G95" i="4"/>
  <c r="I96" i="4"/>
  <c r="E98" i="4"/>
  <c r="F98" i="4"/>
  <c r="F99" i="4"/>
  <c r="G99" i="4"/>
  <c r="E100" i="4"/>
  <c r="G100" i="4"/>
  <c r="I100" i="4"/>
  <c r="G104" i="4"/>
  <c r="J104" i="4"/>
  <c r="G106" i="4"/>
  <c r="H106" i="4"/>
  <c r="G107" i="4"/>
  <c r="J108" i="4"/>
  <c r="F110" i="4"/>
  <c r="G110" i="4"/>
  <c r="J110" i="4"/>
  <c r="G111" i="4"/>
  <c r="G112" i="4"/>
  <c r="D7" i="3"/>
  <c r="E7" i="3"/>
  <c r="F7" i="3"/>
  <c r="N7" i="3" s="1"/>
  <c r="G7" i="3"/>
  <c r="H7" i="3"/>
  <c r="I7" i="3"/>
  <c r="J7" i="3"/>
  <c r="K7" i="3"/>
  <c r="L7" i="3"/>
  <c r="M7" i="3"/>
  <c r="D8" i="3"/>
  <c r="E8" i="3"/>
  <c r="N8" i="3" s="1"/>
  <c r="F8" i="3"/>
  <c r="G8" i="3"/>
  <c r="H8" i="3"/>
  <c r="I8" i="3"/>
  <c r="J8" i="3"/>
  <c r="K8" i="3"/>
  <c r="L8" i="3"/>
  <c r="M8" i="3"/>
  <c r="D9" i="3"/>
  <c r="E9" i="3"/>
  <c r="N9" i="3" s="1"/>
  <c r="F9" i="3"/>
  <c r="G9" i="3"/>
  <c r="H9" i="3"/>
  <c r="I9" i="3"/>
  <c r="J9" i="3"/>
  <c r="K9" i="3"/>
  <c r="L9" i="3"/>
  <c r="M9" i="3"/>
  <c r="D10" i="3"/>
  <c r="E10" i="3"/>
  <c r="F10" i="3"/>
  <c r="G10" i="3"/>
  <c r="H10" i="3"/>
  <c r="I10" i="3"/>
  <c r="J10" i="3"/>
  <c r="K10" i="3"/>
  <c r="L10" i="3"/>
  <c r="M10" i="3"/>
  <c r="N10" i="3"/>
  <c r="D11" i="3"/>
  <c r="E11" i="3"/>
  <c r="N11" i="3" s="1"/>
  <c r="F11" i="3"/>
  <c r="G11" i="3"/>
  <c r="H11" i="3"/>
  <c r="I11" i="3"/>
  <c r="J11" i="3"/>
  <c r="K11" i="3"/>
  <c r="L11" i="3"/>
  <c r="M11" i="3"/>
  <c r="D16" i="3"/>
  <c r="E16" i="3"/>
  <c r="N16" i="3" s="1"/>
  <c r="F16" i="3"/>
  <c r="G16" i="3"/>
  <c r="H16" i="3"/>
  <c r="I16" i="3"/>
  <c r="J16" i="3"/>
  <c r="K16" i="3"/>
  <c r="L16" i="3"/>
  <c r="M16" i="3"/>
  <c r="D17" i="3"/>
  <c r="E17" i="3"/>
  <c r="F17" i="3"/>
  <c r="G17" i="3"/>
  <c r="H17" i="3"/>
  <c r="I17" i="3"/>
  <c r="J17" i="3"/>
  <c r="K17" i="3"/>
  <c r="L17" i="3"/>
  <c r="M17" i="3"/>
  <c r="N17" i="3"/>
  <c r="D18" i="3"/>
  <c r="E18" i="3"/>
  <c r="N18" i="3" s="1"/>
  <c r="F18" i="3"/>
  <c r="G18" i="3"/>
  <c r="H18" i="3"/>
  <c r="I18" i="3"/>
  <c r="J18" i="3"/>
  <c r="K18" i="3"/>
  <c r="L18" i="3"/>
  <c r="M18" i="3"/>
  <c r="D19" i="3"/>
  <c r="E19" i="3"/>
  <c r="N19" i="3" s="1"/>
  <c r="F19" i="3"/>
  <c r="G19" i="3"/>
  <c r="H19" i="3"/>
  <c r="I19" i="3"/>
  <c r="J19" i="3"/>
  <c r="K19" i="3"/>
  <c r="L19" i="3"/>
  <c r="M19" i="3"/>
  <c r="D20" i="3"/>
  <c r="E20" i="3"/>
  <c r="F20" i="3"/>
  <c r="G20" i="3"/>
  <c r="H20" i="3"/>
  <c r="I20" i="3"/>
  <c r="J20" i="3"/>
  <c r="K20" i="3"/>
  <c r="L20" i="3"/>
  <c r="M20" i="3"/>
  <c r="N20" i="3"/>
  <c r="D23" i="3"/>
  <c r="E23" i="3"/>
  <c r="F23" i="3"/>
  <c r="G23" i="3"/>
  <c r="H23" i="3"/>
  <c r="I23" i="3"/>
  <c r="J23" i="3"/>
  <c r="K23" i="3"/>
  <c r="L23" i="3"/>
  <c r="M23" i="3"/>
  <c r="D24" i="3"/>
  <c r="E24" i="3"/>
  <c r="F24" i="3"/>
  <c r="G24" i="3"/>
  <c r="H24" i="3"/>
  <c r="I24" i="3"/>
  <c r="J24" i="3"/>
  <c r="K24" i="3"/>
  <c r="L24" i="3"/>
  <c r="M24" i="3"/>
  <c r="D25" i="3"/>
  <c r="E25" i="3"/>
  <c r="F25" i="3"/>
  <c r="G25" i="3"/>
  <c r="H25" i="3"/>
  <c r="I25" i="3"/>
  <c r="J25" i="3"/>
  <c r="K25" i="3"/>
  <c r="L25" i="3"/>
  <c r="M25" i="3"/>
  <c r="D26" i="3"/>
  <c r="E26" i="3"/>
  <c r="F26" i="3"/>
  <c r="G26" i="3"/>
  <c r="H26" i="3"/>
  <c r="I26" i="3"/>
  <c r="J26" i="3"/>
  <c r="K26" i="3"/>
  <c r="L26" i="3"/>
  <c r="M26" i="3"/>
  <c r="D27" i="3"/>
  <c r="E27" i="3"/>
  <c r="F27" i="3"/>
  <c r="G27" i="3"/>
  <c r="H27" i="3"/>
  <c r="I27" i="3"/>
  <c r="J27" i="3"/>
  <c r="K27" i="3"/>
  <c r="L27" i="3"/>
  <c r="M27" i="3"/>
  <c r="D30" i="3"/>
  <c r="E30" i="3"/>
  <c r="F30" i="3"/>
  <c r="G30" i="3"/>
  <c r="H30" i="3"/>
  <c r="I30" i="3"/>
  <c r="J30" i="3"/>
  <c r="K30" i="3"/>
  <c r="L30" i="3"/>
  <c r="M30" i="3"/>
  <c r="D31" i="3"/>
  <c r="E31" i="3"/>
  <c r="F31" i="3"/>
  <c r="G31" i="3"/>
  <c r="H31" i="3"/>
  <c r="I31" i="3"/>
  <c r="J31" i="3"/>
  <c r="K31" i="3"/>
  <c r="L31" i="3"/>
  <c r="M31" i="3"/>
  <c r="D32" i="3"/>
  <c r="E32" i="3"/>
  <c r="F32" i="3"/>
  <c r="G32" i="3"/>
  <c r="H32" i="3"/>
  <c r="I32" i="3"/>
  <c r="J32" i="3"/>
  <c r="K32" i="3"/>
  <c r="L32" i="3"/>
  <c r="M32" i="3"/>
  <c r="D33" i="3"/>
  <c r="E33" i="3"/>
  <c r="F33" i="3"/>
  <c r="G33" i="3"/>
  <c r="H33" i="3"/>
  <c r="I33" i="3"/>
  <c r="J33" i="3"/>
  <c r="K33" i="3"/>
  <c r="L33" i="3"/>
  <c r="M33" i="3"/>
  <c r="D34" i="3"/>
  <c r="E34" i="3"/>
  <c r="F34" i="3"/>
  <c r="G34" i="3"/>
  <c r="H34" i="3"/>
  <c r="I34" i="3"/>
  <c r="J34" i="3"/>
  <c r="K34" i="3"/>
  <c r="L34" i="3"/>
  <c r="M34" i="3"/>
  <c r="AC69" i="4" l="1"/>
  <c r="AE61" i="4"/>
  <c r="AD62" i="4"/>
  <c r="AE68" i="4"/>
  <c r="V68" i="4"/>
  <c r="AD68" i="4" s="1"/>
  <c r="AE66" i="4"/>
  <c r="V61" i="4"/>
  <c r="AD61" i="4" s="1"/>
  <c r="T68" i="4"/>
  <c r="AC68" i="4" s="1"/>
  <c r="V67" i="4"/>
  <c r="AD67" i="4" s="1"/>
  <c r="V63" i="4"/>
  <c r="AD63" i="4" s="1"/>
  <c r="T61" i="4"/>
  <c r="AC61" i="4" s="1"/>
  <c r="AB60" i="4"/>
  <c r="AC65" i="4"/>
  <c r="AB65" i="4"/>
  <c r="X60" i="4"/>
  <c r="AE60" i="4" s="1"/>
  <c r="AE69" i="4"/>
  <c r="X65" i="4"/>
  <c r="AE65" i="4" s="1"/>
  <c r="AB62" i="4"/>
  <c r="V60" i="4"/>
  <c r="AD60" i="4" s="1"/>
  <c r="AB64" i="4"/>
  <c r="AB69" i="4"/>
  <c r="X64" i="4"/>
  <c r="AE64" i="4" s="1"/>
  <c r="AB68" i="4"/>
  <c r="AB61" i="4"/>
  <c r="K11" i="1" l="1"/>
  <c r="L24" i="1" l="1"/>
  <c r="L25" i="1"/>
  <c r="L26" i="1"/>
  <c r="L27" i="1"/>
  <c r="L28" i="1"/>
  <c r="L29" i="1"/>
  <c r="L30" i="1"/>
  <c r="L31" i="1"/>
  <c r="L32" i="1"/>
  <c r="L33" i="1"/>
  <c r="L11" i="1"/>
  <c r="L12" i="1"/>
  <c r="L13" i="1"/>
  <c r="L14" i="1"/>
  <c r="L15" i="1"/>
  <c r="L16" i="1"/>
  <c r="L17" i="1"/>
  <c r="L18" i="1"/>
  <c r="L19" i="1"/>
  <c r="L20" i="1"/>
  <c r="K24" i="1"/>
  <c r="K25" i="1"/>
  <c r="K26" i="1"/>
  <c r="K27" i="1"/>
  <c r="K28" i="1"/>
  <c r="K29" i="1"/>
  <c r="K30" i="1"/>
  <c r="K31" i="1"/>
  <c r="K32" i="1"/>
  <c r="K33" i="1"/>
  <c r="K12" i="1"/>
  <c r="K13" i="1"/>
  <c r="K14" i="1"/>
  <c r="K15" i="1"/>
  <c r="K16" i="1"/>
  <c r="K17" i="1"/>
  <c r="K18" i="1"/>
  <c r="K19" i="1"/>
  <c r="K20" i="1"/>
  <c r="H24" i="1" l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</calcChain>
</file>

<file path=xl/sharedStrings.xml><?xml version="1.0" encoding="utf-8"?>
<sst xmlns="http://schemas.openxmlformats.org/spreadsheetml/2006/main" count="507" uniqueCount="238">
  <si>
    <t>--------- defects4j ---------</t>
  </si>
  <si>
    <t>--------- refOracle ---------</t>
  </si>
  <si>
    <t>RMD</t>
    <phoneticPr fontId="2" type="noConversion"/>
  </si>
  <si>
    <t>RMD+\tech</t>
    <phoneticPr fontId="2" type="noConversion"/>
  </si>
  <si>
    <t>IAM</t>
    <phoneticPr fontId="2" type="noConversion"/>
  </si>
  <si>
    <t>IAM+\tech</t>
    <phoneticPr fontId="2" type="noConversion"/>
  </si>
  <si>
    <t>DAT</t>
    <phoneticPr fontId="2" type="noConversion"/>
  </si>
  <si>
    <t>DAT+\tech</t>
    <phoneticPr fontId="2" type="noConversion"/>
  </si>
  <si>
    <t>GTS</t>
    <phoneticPr fontId="2" type="noConversion"/>
  </si>
  <si>
    <t>GTS+\tech</t>
    <phoneticPr fontId="2" type="noConversion"/>
  </si>
  <si>
    <t>GT</t>
    <phoneticPr fontId="2" type="noConversion"/>
  </si>
  <si>
    <t>GT+\tech</t>
    <phoneticPr fontId="2" type="noConversion"/>
  </si>
  <si>
    <t>\bm{$PDR_{stmt}$}</t>
    <phoneticPr fontId="5" type="noConversion"/>
  </si>
  <si>
    <t>\bm{$PDR_{token}$}</t>
    <phoneticPr fontId="5" type="noConversion"/>
  </si>
  <si>
    <t>\bm{$#{MM}$}</t>
    <phoneticPr fontId="5" type="noConversion"/>
  </si>
  <si>
    <t>\bm{$#{AM}$}</t>
    <phoneticPr fontId="5" type="noConversion"/>
  </si>
  <si>
    <t>\bm{$#{WM}$}</t>
    <phoneticPr fontId="5" type="noConversion"/>
  </si>
  <si>
    <r>
      <t>\bm{$T_{diff}$} (</t>
    </r>
    <r>
      <rPr>
        <i/>
        <sz val="11"/>
        <color theme="1"/>
        <rFont val="Times New Roman"/>
        <family val="1"/>
      </rPr>
      <t>ms</t>
    </r>
    <r>
      <rPr>
        <sz val="11"/>
        <color theme="1"/>
        <rFont val="Times New Roman"/>
        <family val="1"/>
      </rPr>
      <t>)</t>
    </r>
    <phoneticPr fontId="5" type="noConversion"/>
  </si>
  <si>
    <t>ES Size</t>
    <phoneticPr fontId="5" type="noConversion"/>
  </si>
  <si>
    <t>----- defects4j -----</t>
  </si>
  <si>
    <t>----- refOracle -----</t>
  </si>
  <si>
    <t>164 (–555)</t>
  </si>
  <si>
    <t>81 (+0)</t>
  </si>
  <si>
    <t>353 (–217)</t>
  </si>
  <si>
    <t>400 (+16)</t>
  </si>
  <si>
    <t>174 (–3)</t>
  </si>
  <si>
    <t>759 (–665)</t>
  </si>
  <si>
    <t>362 (+6)</t>
  </si>
  <si>
    <t>637 (–80)</t>
  </si>
  <si>
    <t>220 (–123)</t>
  </si>
  <si>
    <t>170 (+34)</t>
  </si>
  <si>
    <t>551 (+12)</t>
  </si>
  <si>
    <t>502 (+41)</t>
  </si>
  <si>
    <t>722 (+1)</t>
  </si>
  <si>
    <t>1,162 (–117)</t>
  </si>
  <si>
    <t>892 (–2,482)</t>
  </si>
  <si>
    <t>831 (–204)</t>
  </si>
  <si>
    <t>19,606 (–100)</t>
  </si>
  <si>
    <t>1,827 (+27)</t>
  </si>
  <si>
    <t>19,002 (–8)</t>
  </si>
  <si>
    <t>1,343 (–59)</t>
  </si>
  <si>
    <t>6,442 (–141)</t>
  </si>
  <si>
    <t>19,738 (–652)</t>
  </si>
  <si>
    <t>6,317 (–107)</t>
  </si>
  <si>
    <t>20,133 (–656)</t>
  </si>
  <si>
    <t>6,245 (–245)</t>
  </si>
  <si>
    <t>719</t>
  </si>
  <si>
    <t>81</t>
  </si>
  <si>
    <t>251</t>
  </si>
  <si>
    <t>570</t>
  </si>
  <si>
    <t>384</t>
  </si>
  <si>
    <t>408</t>
  </si>
  <si>
    <t>177</t>
  </si>
  <si>
    <t>1,279</t>
  </si>
  <si>
    <t>986</t>
  </si>
  <si>
    <t>1,424</t>
  </si>
  <si>
    <t>356</t>
  </si>
  <si>
    <t>1,006</t>
  </si>
  <si>
    <t>3,374</t>
  </si>
  <si>
    <t>717</t>
  </si>
  <si>
    <t>1,035</t>
  </si>
  <si>
    <t>343</t>
  </si>
  <si>
    <t>136</t>
  </si>
  <si>
    <t>121</t>
  </si>
  <si>
    <t>19,706</t>
  </si>
  <si>
    <t>539</t>
  </si>
  <si>
    <t>1,800</t>
  </si>
  <si>
    <t>19,010</t>
  </si>
  <si>
    <t>1,402</t>
  </si>
  <si>
    <t>6,583</t>
  </si>
  <si>
    <t>20,390</t>
  </si>
  <si>
    <t>461</t>
  </si>
  <si>
    <t>6,424</t>
  </si>
  <si>
    <t>20,789</t>
  </si>
  <si>
    <t>721</t>
  </si>
  <si>
    <t>6,490</t>
  </si>
  <si>
    <t>42 (–209)</t>
  </si>
  <si>
    <t>372 (–36)</t>
  </si>
  <si>
    <t>787 (–199)</t>
  </si>
  <si>
    <t>801 (–205)</t>
  </si>
  <si>
    <t>111 (–10)</t>
  </si>
  <si>
    <t>---------</t>
  </si>
  <si>
    <t>defects4j</t>
  </si>
  <si>
    <t>51.57x</t>
  </si>
  <si>
    <t>163.81x</t>
  </si>
  <si>
    <t>57.42x</t>
  </si>
  <si>
    <t>4.01x</t>
  </si>
  <si>
    <t>635.90x</t>
  </si>
  <si>
    <t>refOracle</t>
  </si>
  <si>
    <t>217.19x</t>
  </si>
  <si>
    <t>630.90x</t>
  </si>
  <si>
    <t>194.59x</t>
  </si>
  <si>
    <t>5.45x</t>
  </si>
  <si>
    <t>524.35x</t>
  </si>
  <si>
    <t>88.77 (+5.88)</t>
  </si>
  <si>
    <t>77.01 (+7.49)</t>
  </si>
  <si>
    <t>47.59 (+2.14)</t>
  </si>
  <si>
    <t>25.67 (+3.74)</t>
  </si>
  <si>
    <t>19.79 (+3.21)</t>
  </si>
  <si>
    <t>11.23 (+1.07)</t>
  </si>
  <si>
    <t>20.86 (+6.95)</t>
  </si>
  <si>
    <t>10.70 (+2.14)</t>
  </si>
  <si>
    <t>16.58 (+1.60)</t>
  </si>
  <si>
    <t>8.56 (+3.74)</t>
  </si>
  <si>
    <t>89.38</t>
  </si>
  <si>
    <t>86.00</t>
  </si>
  <si>
    <t>97.62 (+8.25)</t>
  </si>
  <si>
    <t>95.38 (+9.38)</t>
  </si>
  <si>
    <t>90.38</t>
  </si>
  <si>
    <t>71.00</t>
  </si>
  <si>
    <t>92.25 (+1.88)</t>
  </si>
  <si>
    <t>80.75 (+9.75)</t>
  </si>
  <si>
    <t>82.00</t>
  </si>
  <si>
    <t>70.62</t>
  </si>
  <si>
    <t>86.50 (+4.50)</t>
  </si>
  <si>
    <t>75.88 (+5.25)</t>
  </si>
  <si>
    <t>72.25</t>
  </si>
  <si>
    <t>62.62</t>
  </si>
  <si>
    <t>82.88 (+10.62)</t>
  </si>
  <si>
    <t>72.25 (+9.62)</t>
  </si>
  <si>
    <t>75.25</t>
  </si>
  <si>
    <t>17.25</t>
  </si>
  <si>
    <t>82.88 (+7.62)</t>
  </si>
  <si>
    <t>68.38 (+51.12)</t>
  </si>
  <si>
    <t>82.89</t>
  </si>
  <si>
    <t>69.52</t>
  </si>
  <si>
    <t>45.45</t>
  </si>
  <si>
    <t>21.93</t>
  </si>
  <si>
    <t>16.58</t>
  </si>
  <si>
    <t>10.16</t>
  </si>
  <si>
    <t>13.90</t>
  </si>
  <si>
    <t>8.56</t>
  </si>
  <si>
    <t>14.97</t>
  </si>
  <si>
    <t>4.81</t>
  </si>
  <si>
    <t>97,158.0 (↑0.61%)</t>
  </si>
  <si>
    <t>370,995.9 (↑0.16%)</t>
  </si>
  <si>
    <t>66,590.9 (↑0.46%)</t>
  </si>
  <si>
    <t>160,692.1 (↑0.16%)</t>
  </si>
  <si>
    <t>50,130.7 (↑0.51%)</t>
  </si>
  <si>
    <t>134,226.9 (↑0.19%)</t>
  </si>
  <si>
    <t>38,871 (↓2.71%)</t>
  </si>
  <si>
    <t>38,642 (↓1.16%)</t>
  </si>
  <si>
    <t>37,407 (↑0.45%)</t>
  </si>
  <si>
    <t>39,544 (↓3.40%)</t>
  </si>
  <si>
    <t>39,903 (↓11.00%)</t>
  </si>
  <si>
    <t>48,635 (↓0.56%)</t>
  </si>
  <si>
    <t>59,791 (↓0.45%)</t>
  </si>
  <si>
    <t>57,268 (↓0.10%)</t>
  </si>
  <si>
    <t>60,844 (↓2.45%)</t>
  </si>
  <si>
    <t>61,356 (↓2.37%)</t>
  </si>
  <si>
    <t>34,769.5 (↑1.94%)</t>
  </si>
  <si>
    <t>33,038.4 (↑1.74%)</t>
  </si>
  <si>
    <t>2,757.1 (↑24.96%)</t>
  </si>
  <si>
    <t>1,621.2 (↑18.36%)</t>
  </si>
  <si>
    <t>GT</t>
    <phoneticPr fontId="5" type="noConversion"/>
  </si>
  <si>
    <t>GTS</t>
    <phoneticPr fontId="5" type="noConversion"/>
  </si>
  <si>
    <t>DAT</t>
    <phoneticPr fontId="5" type="noConversion"/>
  </si>
  <si>
    <t>IAM</t>
    <phoneticPr fontId="5" type="noConversion"/>
  </si>
  <si>
    <t>RMD</t>
    <phoneticPr fontId="5" type="noConversion"/>
  </si>
  <si>
    <t>RefOracle</t>
    <phoneticPr fontId="5" type="noConversion"/>
  </si>
  <si>
    <t>MatchBy
Parent</t>
    <phoneticPr fontId="5" type="noConversion"/>
  </si>
  <si>
    <t>MatchBy
Children</t>
    <phoneticPr fontId="5" type="noConversion"/>
  </si>
  <si>
    <t>MatchBy
Nearby</t>
    <phoneticPr fontId="5" type="noConversion"/>
  </si>
  <si>
    <t>MatchBy
Inner</t>
    <phoneticPr fontId="5" type="noConversion"/>
  </si>
  <si>
    <t>FixBy
Nearby</t>
    <phoneticPr fontId="5" type="noConversion"/>
  </si>
  <si>
    <t>FixBy
Inner</t>
    <phoneticPr fontId="5" type="noConversion"/>
  </si>
  <si>
    <t>FixBy
Parent</t>
    <phoneticPr fontId="5" type="noConversion"/>
  </si>
  <si>
    <t>FixBy
Children</t>
    <phoneticPr fontId="5" type="noConversion"/>
  </si>
  <si>
    <t>MatchBy
Unique</t>
    <phoneticPr fontId="5" type="noConversion"/>
  </si>
  <si>
    <t>WarmUp</t>
    <phoneticPr fontId="5" type="noConversion"/>
  </si>
  <si>
    <t>Mapping Algo.</t>
    <phoneticPr fontId="5" type="noConversion"/>
  </si>
  <si>
    <t>Dataset</t>
    <phoneticPr fontId="5" type="noConversion"/>
  </si>
  <si>
    <t>Defects4j</t>
    <phoneticPr fontId="5" type="noConversion"/>
  </si>
  <si>
    <t>WarmUp
Phase</t>
    <phoneticPr fontId="5" type="noConversion"/>
  </si>
  <si>
    <t>The Fixing Phase</t>
    <phoneticPr fontId="5" type="noConversion"/>
  </si>
  <si>
    <t>The
WarmUp
Phase</t>
    <phoneticPr fontId="5" type="noConversion"/>
  </si>
  <si>
    <t>MatchByParent</t>
    <phoneticPr fontId="5" type="noConversion"/>
  </si>
  <si>
    <t>MatchByChildren</t>
    <phoneticPr fontId="5" type="noConversion"/>
  </si>
  <si>
    <t>MatchByNearby</t>
    <phoneticPr fontId="5" type="noConversion"/>
  </si>
  <si>
    <t>MatchByInner</t>
    <phoneticPr fontId="5" type="noConversion"/>
  </si>
  <si>
    <t>FixByNearby</t>
    <phoneticPr fontId="5" type="noConversion"/>
  </si>
  <si>
    <t>FixByInner</t>
    <phoneticPr fontId="5" type="noConversion"/>
  </si>
  <si>
    <t>FixByParent</t>
    <phoneticPr fontId="5" type="noConversion"/>
  </si>
  <si>
    <t>FixByChildren</t>
    <phoneticPr fontId="5" type="noConversion"/>
  </si>
  <si>
    <t>MatchByUnique</t>
    <phoneticPr fontId="5" type="noConversion"/>
  </si>
  <si>
    <t xml:space="preserve">WarmUp </t>
    <phoneticPr fontId="5" type="noConversion"/>
  </si>
  <si>
    <t>\tech +GT</t>
    <phoneticPr fontId="5" type="noConversion"/>
  </si>
  <si>
    <t>\moveopt{}+GT</t>
    <phoneticPr fontId="5" type="noConversion"/>
  </si>
  <si>
    <t>\tech +GTS</t>
    <phoneticPr fontId="5" type="noConversion"/>
  </si>
  <si>
    <t>\moveopt{}+GTS</t>
    <phoneticPr fontId="5" type="noConversion"/>
  </si>
  <si>
    <t>\tech +DAT</t>
    <phoneticPr fontId="5" type="noConversion"/>
  </si>
  <si>
    <t>\moveopt{}+DAT</t>
    <phoneticPr fontId="5" type="noConversion"/>
  </si>
  <si>
    <t>\tech +IAM</t>
    <phoneticPr fontId="5" type="noConversion"/>
  </si>
  <si>
    <t>\moveopt{}+IAM</t>
    <phoneticPr fontId="5" type="noConversion"/>
  </si>
  <si>
    <t>\tech +RMD</t>
    <phoneticPr fontId="5" type="noConversion"/>
  </si>
  <si>
    <t>\moveopt{}+RMD</t>
    <phoneticPr fontId="5" type="noConversion"/>
  </si>
  <si>
    <t>\bm{$O_{fix}$}</t>
    <phoneticPr fontId="5" type="noConversion"/>
  </si>
  <si>
    <t>\bm{$E_{fix}$}</t>
    <phoneticPr fontId="5" type="noConversion"/>
  </si>
  <si>
    <r>
      <t>\bm{$T_{map}$} (</t>
    </r>
    <r>
      <rPr>
        <i/>
        <sz val="11"/>
        <color theme="1"/>
        <rFont val="Times New Roman"/>
        <family val="1"/>
      </rPr>
      <t>ms</t>
    </r>
    <r>
      <rPr>
        <sz val="11"/>
        <color theme="1"/>
        <rFont val="Times New Roman"/>
        <family val="1"/>
      </rPr>
      <t>)</t>
    </r>
    <phoneticPr fontId="5" type="noConversion"/>
  </si>
  <si>
    <r>
      <t>\bm{$T_{fix}^{std}$} (</t>
    </r>
    <r>
      <rPr>
        <i/>
        <sz val="11"/>
        <color theme="1"/>
        <rFont val="Times New Roman"/>
        <family val="1"/>
      </rPr>
      <t>ms</t>
    </r>
    <r>
      <rPr>
        <sz val="11"/>
        <color theme="1"/>
        <rFont val="Times New Roman"/>
        <family val="1"/>
      </rPr>
      <t>)</t>
    </r>
    <phoneticPr fontId="5" type="noConversion"/>
  </si>
  <si>
    <r>
      <t>\bm{$T_{fix}^{mean}$} (</t>
    </r>
    <r>
      <rPr>
        <i/>
        <sz val="11"/>
        <color theme="1"/>
        <rFont val="Times New Roman"/>
        <family val="1"/>
      </rPr>
      <t>ms</t>
    </r>
    <r>
      <rPr>
        <sz val="11"/>
        <color theme="1"/>
        <rFont val="Times New Roman"/>
        <family val="1"/>
      </rPr>
      <t>)</t>
    </r>
    <phoneticPr fontId="5" type="noConversion"/>
  </si>
  <si>
    <r>
      <t>\bm{$T_{fix}$} (</t>
    </r>
    <r>
      <rPr>
        <i/>
        <sz val="11"/>
        <color theme="1"/>
        <rFont val="Times New Roman"/>
        <family val="1"/>
      </rPr>
      <t>ms</t>
    </r>
    <r>
      <rPr>
        <sz val="11"/>
        <color theme="1"/>
        <rFont val="Times New Roman"/>
        <family val="1"/>
      </rPr>
      <t>)</t>
    </r>
    <phoneticPr fontId="5" type="noConversion"/>
  </si>
  <si>
    <t>\moveopt</t>
    <phoneticPr fontId="5" type="noConversion"/>
  </si>
  <si>
    <t>\tech</t>
    <phoneticPr fontId="5" type="noConversion"/>
  </si>
  <si>
    <r>
      <t>\bm{$T_{fix}^{max}$} (</t>
    </r>
    <r>
      <rPr>
        <i/>
        <sz val="11"/>
        <color theme="1"/>
        <rFont val="Times New Roman"/>
        <family val="1"/>
      </rPr>
      <t>ms</t>
    </r>
    <r>
      <rPr>
        <sz val="11"/>
        <color theme="1"/>
        <rFont val="Times New Roman"/>
        <family val="1"/>
      </rPr>
      <t>)</t>
    </r>
    <phoneticPr fontId="5" type="noConversion"/>
  </si>
  <si>
    <r>
      <t>\bm{$T_{fix}^{median}$} (</t>
    </r>
    <r>
      <rPr>
        <i/>
        <sz val="11"/>
        <color theme="1"/>
        <rFont val="Times New Roman"/>
        <family val="1"/>
      </rPr>
      <t>ms</t>
    </r>
    <r>
      <rPr>
        <sz val="11"/>
        <color theme="1"/>
        <rFont val="Times New Roman"/>
        <family val="1"/>
      </rPr>
      <t>)</t>
    </r>
    <phoneticPr fontId="5" type="noConversion"/>
  </si>
  <si>
    <t>Fixing Algo.</t>
    <phoneticPr fontId="5" type="noConversion"/>
  </si>
  <si>
    <t>Algo.</t>
    <phoneticPr fontId="5" type="noConversion"/>
  </si>
  <si>
    <t>GumTree</t>
    <phoneticPr fontId="5" type="noConversion"/>
  </si>
  <si>
    <t>GumTree-simple</t>
    <phoneticPr fontId="5" type="noConversion"/>
  </si>
  <si>
    <t>DiffAutoTuning</t>
    <phoneticPr fontId="5" type="noConversion"/>
  </si>
  <si>
    <t>iASTMapper</t>
    <phoneticPr fontId="5" type="noConversion"/>
  </si>
  <si>
    <t>RM-ASTDiff</t>
    <phoneticPr fontId="5" type="noConversion"/>
  </si>
  <si>
    <t>GumTree-classic</t>
    <phoneticPr fontId="5" type="noConversion"/>
  </si>
  <si>
    <t>\bm{$opt_{\{1,2,3\}}$}</t>
    <phoneticPr fontId="5" type="noConversion"/>
  </si>
  <si>
    <t>\bm{$opt_{\{1,2\}}$}</t>
    <phoneticPr fontId="5" type="noConversion"/>
  </si>
  <si>
    <t>\bm{$opt_{\{1\}}$}</t>
    <phoneticPr fontId="5" type="noConversion"/>
  </si>
  <si>
    <t>\bm{$opt_\emptyset$}</t>
    <phoneticPr fontId="5" type="noConversion"/>
  </si>
  <si>
    <r>
      <t xml:space="preserve">\tech's average fixing time </t>
    </r>
    <r>
      <rPr>
        <b/>
        <i/>
        <sz val="11"/>
        <color theme="1"/>
        <rFont val="Times New Roman"/>
        <family val="1"/>
      </rPr>
      <t>(ms)</t>
    </r>
    <phoneticPr fontId="5" type="noConversion"/>
  </si>
  <si>
    <t>Mapping Algo.</t>
  </si>
  <si>
    <r>
      <t xml:space="preserve">DiffFix's average fixing time </t>
    </r>
    <r>
      <rPr>
        <b/>
        <i/>
        <sz val="11"/>
        <color theme="1"/>
        <rFont val="Times New Roman"/>
        <family val="1"/>
      </rPr>
      <t>(ms)</t>
    </r>
    <phoneticPr fontId="5" type="noConversion"/>
  </si>
  <si>
    <t>Benchmark</t>
    <phoneticPr fontId="5" type="noConversion"/>
  </si>
  <si>
    <t>MovOpt</t>
    <phoneticPr fontId="5" type="noConversion"/>
  </si>
  <si>
    <t>DiffFix</t>
    <phoneticPr fontId="5" type="noConversion"/>
  </si>
  <si>
    <r>
      <t>opt</t>
    </r>
    <r>
      <rPr>
        <vertAlign val="subscript"/>
        <sz val="11"/>
        <color theme="1"/>
        <rFont val="等线"/>
        <family val="3"/>
        <charset val="134"/>
        <scheme val="minor"/>
      </rPr>
      <t>1,2,3</t>
    </r>
    <phoneticPr fontId="5" type="noConversion"/>
  </si>
  <si>
    <r>
      <t>opt</t>
    </r>
    <r>
      <rPr>
        <vertAlign val="subscript"/>
        <sz val="11"/>
        <color theme="1"/>
        <rFont val="等线"/>
        <family val="3"/>
        <charset val="134"/>
        <scheme val="minor"/>
      </rPr>
      <t>1,2</t>
    </r>
    <phoneticPr fontId="5" type="noConversion"/>
  </si>
  <si>
    <r>
      <t>opt</t>
    </r>
    <r>
      <rPr>
        <vertAlign val="subscript"/>
        <sz val="11"/>
        <color theme="1"/>
        <rFont val="等线"/>
        <family val="3"/>
        <charset val="134"/>
        <scheme val="minor"/>
      </rPr>
      <t>1</t>
    </r>
    <phoneticPr fontId="5" type="noConversion"/>
  </si>
  <si>
    <t>noopt</t>
    <phoneticPr fontId="5" type="noConversion"/>
  </si>
  <si>
    <t>1.51x</t>
  </si>
  <si>
    <t>0.17x</t>
  </si>
  <si>
    <t>6.54x</t>
  </si>
  <si>
    <t>31.84x</t>
  </si>
  <si>
    <t>10.34x</t>
  </si>
  <si>
    <t>2.29x</t>
  </si>
  <si>
    <t>0.68x</t>
  </si>
  <si>
    <t>13.26x</t>
  </si>
  <si>
    <t>39.80x</t>
  </si>
  <si>
    <t>11.83x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</si>
</sst>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"/>
    <numFmt numFmtId="177" formatCode="_ * #,##0.0_ ;_ * \-#,##0.0_ ;_ * &quot;-&quot;??_ ;_ @_ "/>
  </numFmts>
  <fonts count="1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Times New Roman"/>
      <family val="1"/>
    </font>
    <font>
      <b/>
      <u/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8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</cellStyleXfs>
  <cellXfs count="17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1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3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49" fontId="3" fillId="0" borderId="3" xfId="3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49" fontId="3" fillId="0" borderId="4" xfId="3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49" fontId="3" fillId="0" borderId="0" xfId="3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49" fontId="3" fillId="0" borderId="2" xfId="3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4" fillId="0" borderId="0" xfId="2">
      <alignment vertical="center"/>
    </xf>
    <xf numFmtId="2" fontId="4" fillId="0" borderId="0" xfId="2" applyNumberFormat="1">
      <alignment vertical="center"/>
    </xf>
    <xf numFmtId="10" fontId="4" fillId="0" borderId="0" xfId="2" applyNumberFormat="1">
      <alignment vertical="center"/>
    </xf>
    <xf numFmtId="3" fontId="3" fillId="0" borderId="3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8" fillId="0" borderId="0" xfId="4">
      <alignment vertical="center"/>
    </xf>
    <xf numFmtId="176" fontId="4" fillId="0" borderId="0" xfId="4" applyNumberFormat="1" applyFont="1">
      <alignment vertical="center"/>
    </xf>
    <xf numFmtId="0" fontId="3" fillId="0" borderId="0" xfId="4" applyFont="1" applyAlignment="1">
      <alignment horizontal="center" vertical="center"/>
    </xf>
    <xf numFmtId="0" fontId="9" fillId="0" borderId="0" xfId="4" applyFont="1" applyAlignment="1">
      <alignment vertical="center" textRotation="150"/>
    </xf>
    <xf numFmtId="9" fontId="7" fillId="0" borderId="0" xfId="5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1" fontId="10" fillId="0" borderId="2" xfId="4" applyNumberFormat="1" applyFont="1" applyBorder="1" applyAlignment="1">
      <alignment horizontal="center" vertical="center"/>
    </xf>
    <xf numFmtId="1" fontId="6" fillId="0" borderId="2" xfId="4" applyNumberFormat="1" applyFont="1" applyBorder="1" applyAlignment="1">
      <alignment horizontal="center" vertical="center"/>
    </xf>
    <xf numFmtId="1" fontId="3" fillId="0" borderId="2" xfId="4" applyNumberFormat="1" applyFont="1" applyBorder="1" applyAlignment="1">
      <alignment horizontal="center" vertical="center"/>
    </xf>
    <xf numFmtId="0" fontId="3" fillId="0" borderId="2" xfId="4" applyFont="1" applyBorder="1" applyAlignment="1">
      <alignment horizontal="center" vertical="center"/>
    </xf>
    <xf numFmtId="1" fontId="3" fillId="0" borderId="0" xfId="4" applyNumberFormat="1" applyFont="1" applyAlignment="1">
      <alignment horizontal="center" vertical="center"/>
    </xf>
    <xf numFmtId="1" fontId="10" fillId="0" borderId="0" xfId="4" applyNumberFormat="1" applyFont="1" applyAlignment="1">
      <alignment horizontal="center" vertical="center"/>
    </xf>
    <xf numFmtId="1" fontId="7" fillId="0" borderId="0" xfId="4" applyNumberFormat="1" applyFont="1" applyAlignment="1">
      <alignment horizontal="center" vertical="center"/>
    </xf>
    <xf numFmtId="1" fontId="6" fillId="0" borderId="0" xfId="4" applyNumberFormat="1" applyFont="1" applyAlignment="1">
      <alignment horizontal="center" vertical="center"/>
    </xf>
    <xf numFmtId="1" fontId="3" fillId="0" borderId="3" xfId="4" applyNumberFormat="1" applyFont="1" applyBorder="1" applyAlignment="1">
      <alignment horizontal="center" vertical="center"/>
    </xf>
    <xf numFmtId="1" fontId="6" fillId="0" borderId="3" xfId="4" applyNumberFormat="1" applyFont="1" applyBorder="1" applyAlignment="1">
      <alignment horizontal="center" vertical="center"/>
    </xf>
    <xf numFmtId="1" fontId="7" fillId="0" borderId="3" xfId="4" applyNumberFormat="1" applyFont="1" applyBorder="1" applyAlignment="1">
      <alignment horizontal="center" vertical="center"/>
    </xf>
    <xf numFmtId="0" fontId="3" fillId="0" borderId="3" xfId="4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 wrapText="1"/>
    </xf>
    <xf numFmtId="0" fontId="7" fillId="0" borderId="1" xfId="4" applyFont="1" applyBorder="1" applyAlignment="1">
      <alignment horizontal="center" vertical="center"/>
    </xf>
    <xf numFmtId="9" fontId="7" fillId="0" borderId="1" xfId="5" applyFont="1" applyBorder="1" applyAlignment="1">
      <alignment horizontal="center" vertical="center"/>
    </xf>
    <xf numFmtId="0" fontId="11" fillId="0" borderId="0" xfId="4" applyFont="1">
      <alignment vertical="center"/>
    </xf>
    <xf numFmtId="0" fontId="12" fillId="0" borderId="0" xfId="4" applyFont="1">
      <alignment vertical="center"/>
    </xf>
    <xf numFmtId="1" fontId="10" fillId="0" borderId="3" xfId="4" applyNumberFormat="1" applyFont="1" applyBorder="1" applyAlignment="1">
      <alignment horizontal="center" vertical="center"/>
    </xf>
    <xf numFmtId="176" fontId="9" fillId="0" borderId="0" xfId="4" applyNumberFormat="1" applyFont="1">
      <alignment vertical="center"/>
    </xf>
    <xf numFmtId="176" fontId="10" fillId="0" borderId="2" xfId="4" applyNumberFormat="1" applyFont="1" applyBorder="1" applyAlignment="1">
      <alignment horizontal="center" vertical="center"/>
    </xf>
    <xf numFmtId="176" fontId="7" fillId="0" borderId="2" xfId="4" applyNumberFormat="1" applyFont="1" applyBorder="1" applyAlignment="1">
      <alignment horizontal="center" vertical="center"/>
    </xf>
    <xf numFmtId="176" fontId="3" fillId="0" borderId="2" xfId="4" applyNumberFormat="1" applyFont="1" applyBorder="1" applyAlignment="1">
      <alignment horizontal="center" vertical="center"/>
    </xf>
    <xf numFmtId="176" fontId="6" fillId="0" borderId="2" xfId="4" applyNumberFormat="1" applyFont="1" applyBorder="1" applyAlignment="1">
      <alignment horizontal="center" vertical="center"/>
    </xf>
    <xf numFmtId="176" fontId="6" fillId="0" borderId="0" xfId="4" applyNumberFormat="1" applyFont="1" applyAlignment="1">
      <alignment horizontal="center" vertical="center"/>
    </xf>
    <xf numFmtId="176" fontId="3" fillId="0" borderId="0" xfId="4" applyNumberFormat="1" applyFont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10" fillId="0" borderId="0" xfId="4" applyNumberFormat="1" applyFont="1" applyAlignment="1">
      <alignment horizontal="center" vertical="center"/>
    </xf>
    <xf numFmtId="176" fontId="6" fillId="0" borderId="3" xfId="4" applyNumberFormat="1" applyFont="1" applyBorder="1" applyAlignment="1">
      <alignment horizontal="center" vertical="center"/>
    </xf>
    <xf numFmtId="176" fontId="3" fillId="0" borderId="3" xfId="4" applyNumberFormat="1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 textRotation="180" wrapText="1"/>
    </xf>
    <xf numFmtId="10" fontId="3" fillId="0" borderId="2" xfId="5" applyNumberFormat="1" applyFont="1" applyFill="1" applyBorder="1" applyAlignment="1">
      <alignment horizontal="right" vertical="center" indent="1"/>
    </xf>
    <xf numFmtId="177" fontId="3" fillId="0" borderId="2" xfId="2" applyNumberFormat="1" applyFont="1" applyBorder="1" applyAlignment="1">
      <alignment horizontal="right" vertical="center"/>
    </xf>
    <xf numFmtId="177" fontId="3" fillId="0" borderId="2" xfId="6" applyNumberFormat="1" applyFont="1" applyFill="1" applyBorder="1">
      <alignment vertical="center"/>
    </xf>
    <xf numFmtId="43" fontId="3" fillId="0" borderId="2" xfId="2" applyNumberFormat="1" applyFont="1" applyBorder="1" applyAlignment="1">
      <alignment horizontal="right" vertical="center"/>
    </xf>
    <xf numFmtId="43" fontId="3" fillId="0" borderId="2" xfId="6" applyFont="1" applyFill="1" applyBorder="1">
      <alignment vertical="center"/>
    </xf>
    <xf numFmtId="0" fontId="3" fillId="0" borderId="2" xfId="7" applyNumberFormat="1" applyFont="1" applyBorder="1" applyAlignment="1">
      <alignment horizontal="center" vertical="center"/>
    </xf>
    <xf numFmtId="10" fontId="3" fillId="0" borderId="3" xfId="5" applyNumberFormat="1" applyFont="1" applyFill="1" applyBorder="1" applyAlignment="1">
      <alignment horizontal="right" vertical="center" indent="1"/>
    </xf>
    <xf numFmtId="177" fontId="3" fillId="0" borderId="3" xfId="2" applyNumberFormat="1" applyFont="1" applyBorder="1" applyAlignment="1">
      <alignment horizontal="right" vertical="center"/>
    </xf>
    <xf numFmtId="177" fontId="3" fillId="0" borderId="3" xfId="6" applyNumberFormat="1" applyFont="1" applyFill="1" applyBorder="1">
      <alignment vertical="center"/>
    </xf>
    <xf numFmtId="43" fontId="3" fillId="0" borderId="3" xfId="2" applyNumberFormat="1" applyFont="1" applyBorder="1" applyAlignment="1">
      <alignment horizontal="right" vertical="center"/>
    </xf>
    <xf numFmtId="43" fontId="3" fillId="0" borderId="3" xfId="6" applyFont="1" applyFill="1" applyBorder="1">
      <alignment vertical="center"/>
    </xf>
    <xf numFmtId="0" fontId="3" fillId="0" borderId="3" xfId="7" applyNumberFormat="1" applyFont="1" applyBorder="1" applyAlignment="1">
      <alignment horizontal="center" vertical="center"/>
    </xf>
    <xf numFmtId="10" fontId="3" fillId="0" borderId="4" xfId="5" applyNumberFormat="1" applyFont="1" applyFill="1" applyBorder="1" applyAlignment="1">
      <alignment horizontal="right" vertical="center" indent="1"/>
    </xf>
    <xf numFmtId="177" fontId="3" fillId="0" borderId="4" xfId="2" applyNumberFormat="1" applyFont="1" applyBorder="1" applyAlignment="1">
      <alignment horizontal="right" vertical="center"/>
    </xf>
    <xf numFmtId="177" fontId="3" fillId="0" borderId="4" xfId="6" applyNumberFormat="1" applyFont="1" applyFill="1" applyBorder="1">
      <alignment vertical="center"/>
    </xf>
    <xf numFmtId="43" fontId="3" fillId="0" borderId="4" xfId="2" applyNumberFormat="1" applyFont="1" applyBorder="1" applyAlignment="1">
      <alignment horizontal="right" vertical="center"/>
    </xf>
    <xf numFmtId="43" fontId="3" fillId="0" borderId="4" xfId="6" applyFont="1" applyFill="1" applyBorder="1">
      <alignment vertical="center"/>
    </xf>
    <xf numFmtId="0" fontId="3" fillId="0" borderId="0" xfId="7" applyNumberFormat="1" applyFont="1" applyBorder="1" applyAlignment="1">
      <alignment horizontal="center" vertical="center"/>
    </xf>
    <xf numFmtId="10" fontId="3" fillId="0" borderId="0" xfId="5" applyNumberFormat="1" applyFont="1" applyFill="1" applyBorder="1" applyAlignment="1">
      <alignment horizontal="right" vertical="center" indent="1"/>
    </xf>
    <xf numFmtId="177" fontId="3" fillId="0" borderId="0" xfId="2" applyNumberFormat="1" applyFont="1" applyAlignment="1">
      <alignment horizontal="right" vertical="center"/>
    </xf>
    <xf numFmtId="177" fontId="3" fillId="0" borderId="0" xfId="6" applyNumberFormat="1" applyFont="1" applyFill="1" applyBorder="1">
      <alignment vertical="center"/>
    </xf>
    <xf numFmtId="43" fontId="3" fillId="0" borderId="0" xfId="2" applyNumberFormat="1" applyFont="1" applyAlignment="1">
      <alignment horizontal="right" vertical="center"/>
    </xf>
    <xf numFmtId="43" fontId="3" fillId="0" borderId="0" xfId="6" applyFont="1" applyFill="1" applyBorder="1">
      <alignment vertical="center"/>
    </xf>
    <xf numFmtId="49" fontId="3" fillId="0" borderId="6" xfId="2" applyNumberFormat="1" applyFont="1" applyBorder="1" applyAlignment="1">
      <alignment vertical="center" wrapText="1"/>
    </xf>
    <xf numFmtId="49" fontId="3" fillId="0" borderId="1" xfId="2" applyNumberFormat="1" applyFont="1" applyBorder="1" applyAlignment="1">
      <alignment vertical="center" wrapText="1"/>
    </xf>
    <xf numFmtId="0" fontId="7" fillId="0" borderId="1" xfId="7" applyNumberFormat="1" applyFont="1" applyBorder="1" applyAlignment="1">
      <alignment horizontal="center" vertical="center"/>
    </xf>
    <xf numFmtId="10" fontId="3" fillId="0" borderId="2" xfId="2" applyNumberFormat="1" applyFont="1" applyBorder="1" applyAlignment="1">
      <alignment horizontal="right" vertical="center" indent="1"/>
    </xf>
    <xf numFmtId="10" fontId="3" fillId="0" borderId="2" xfId="2" applyNumberFormat="1" applyFont="1" applyBorder="1" applyAlignment="1">
      <alignment horizontal="right" vertical="center"/>
    </xf>
    <xf numFmtId="0" fontId="3" fillId="0" borderId="2" xfId="2" applyFont="1" applyBorder="1" applyAlignment="1">
      <alignment horizontal="right" vertical="center"/>
    </xf>
    <xf numFmtId="0" fontId="3" fillId="0" borderId="2" xfId="2" applyFont="1" applyBorder="1" applyAlignment="1">
      <alignment horizontal="center" vertical="center"/>
    </xf>
    <xf numFmtId="10" fontId="3" fillId="0" borderId="3" xfId="2" applyNumberFormat="1" applyFont="1" applyBorder="1" applyAlignment="1">
      <alignment horizontal="right" vertical="center" indent="1"/>
    </xf>
    <xf numFmtId="10" fontId="3" fillId="0" borderId="3" xfId="2" applyNumberFormat="1" applyFont="1" applyBorder="1" applyAlignment="1">
      <alignment horizontal="right" vertical="center"/>
    </xf>
    <xf numFmtId="0" fontId="3" fillId="0" borderId="3" xfId="2" applyFont="1" applyBorder="1" applyAlignment="1">
      <alignment horizontal="right" vertical="center"/>
    </xf>
    <xf numFmtId="0" fontId="3" fillId="0" borderId="3" xfId="2" applyFont="1" applyBorder="1" applyAlignment="1">
      <alignment horizontal="center" vertical="center"/>
    </xf>
    <xf numFmtId="10" fontId="3" fillId="0" borderId="0" xfId="2" applyNumberFormat="1" applyFont="1" applyAlignment="1">
      <alignment horizontal="right" vertical="center" indent="1"/>
    </xf>
    <xf numFmtId="10" fontId="3" fillId="0" borderId="4" xfId="2" applyNumberFormat="1" applyFont="1" applyBorder="1" applyAlignment="1">
      <alignment horizontal="right" vertical="center" indent="1"/>
    </xf>
    <xf numFmtId="10" fontId="3" fillId="0" borderId="4" xfId="2" applyNumberFormat="1" applyFont="1" applyBorder="1" applyAlignment="1">
      <alignment horizontal="right" vertical="center"/>
    </xf>
    <xf numFmtId="0" fontId="3" fillId="0" borderId="4" xfId="2" applyFont="1" applyBorder="1" applyAlignment="1">
      <alignment horizontal="right" vertical="center"/>
    </xf>
    <xf numFmtId="0" fontId="3" fillId="0" borderId="4" xfId="2" applyFont="1" applyBorder="1" applyAlignment="1">
      <alignment horizontal="center" vertical="center"/>
    </xf>
    <xf numFmtId="10" fontId="3" fillId="0" borderId="0" xfId="2" applyNumberFormat="1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center" vertical="center"/>
    </xf>
    <xf numFmtId="9" fontId="7" fillId="0" borderId="1" xfId="5" applyFont="1" applyFill="1" applyBorder="1" applyAlignment="1">
      <alignment horizontal="center" vertical="center"/>
    </xf>
    <xf numFmtId="2" fontId="3" fillId="0" borderId="2" xfId="2" applyNumberFormat="1" applyFont="1" applyBorder="1" applyAlignment="1">
      <alignment horizontal="center" vertical="center"/>
    </xf>
    <xf numFmtId="2" fontId="3" fillId="0" borderId="2" xfId="2" applyNumberFormat="1" applyFont="1" applyBorder="1" applyAlignment="1">
      <alignment horizontal="left" vertical="center"/>
    </xf>
    <xf numFmtId="2" fontId="3" fillId="0" borderId="2" xfId="2" applyNumberFormat="1" applyFont="1" applyBorder="1" applyAlignment="1">
      <alignment horizontal="right" vertical="center"/>
    </xf>
    <xf numFmtId="2" fontId="3" fillId="0" borderId="0" xfId="2" applyNumberFormat="1" applyFont="1" applyAlignment="1">
      <alignment horizontal="center" vertical="center"/>
    </xf>
    <xf numFmtId="2" fontId="3" fillId="0" borderId="0" xfId="2" applyNumberFormat="1" applyFont="1" applyAlignment="1">
      <alignment horizontal="left" vertical="center"/>
    </xf>
    <xf numFmtId="2" fontId="3" fillId="0" borderId="0" xfId="2" applyNumberFormat="1" applyFont="1" applyAlignment="1">
      <alignment horizontal="right" vertical="center"/>
    </xf>
    <xf numFmtId="2" fontId="3" fillId="0" borderId="7" xfId="2" applyNumberFormat="1" applyFont="1" applyBorder="1" applyAlignment="1">
      <alignment horizontal="left" vertical="center"/>
    </xf>
    <xf numFmtId="2" fontId="3" fillId="0" borderId="4" xfId="2" applyNumberFormat="1" applyFont="1" applyBorder="1" applyAlignment="1">
      <alignment horizontal="center" vertical="center"/>
    </xf>
    <xf numFmtId="2" fontId="3" fillId="0" borderId="8" xfId="2" applyNumberFormat="1" applyFont="1" applyBorder="1" applyAlignment="1">
      <alignment horizontal="right" vertical="center"/>
    </xf>
    <xf numFmtId="0" fontId="3" fillId="0" borderId="8" xfId="2" applyFont="1" applyBorder="1" applyAlignment="1">
      <alignment horizontal="center" vertical="center"/>
    </xf>
    <xf numFmtId="2" fontId="3" fillId="0" borderId="3" xfId="2" applyNumberFormat="1" applyFont="1" applyBorder="1" applyAlignment="1">
      <alignment horizontal="center" vertical="center"/>
    </xf>
    <xf numFmtId="2" fontId="3" fillId="0" borderId="3" xfId="2" applyNumberFormat="1" applyFont="1" applyBorder="1" applyAlignment="1">
      <alignment horizontal="left" vertical="center"/>
    </xf>
    <xf numFmtId="2" fontId="3" fillId="0" borderId="3" xfId="2" applyNumberFormat="1" applyFont="1" applyBorder="1" applyAlignment="1">
      <alignment horizontal="right" vertical="center"/>
    </xf>
    <xf numFmtId="10" fontId="3" fillId="2" borderId="0" xfId="2" applyNumberFormat="1" applyFont="1" applyFill="1" applyAlignment="1">
      <alignment horizontal="right" vertical="center" indent="1"/>
    </xf>
    <xf numFmtId="10" fontId="3" fillId="2" borderId="2" xfId="2" applyNumberFormat="1" applyFont="1" applyFill="1" applyBorder="1">
      <alignment vertical="center"/>
    </xf>
    <xf numFmtId="2" fontId="3" fillId="2" borderId="2" xfId="2" applyNumberFormat="1" applyFont="1" applyFill="1" applyBorder="1">
      <alignment vertical="center"/>
    </xf>
    <xf numFmtId="10" fontId="3" fillId="2" borderId="2" xfId="2" applyNumberFormat="1" applyFont="1" applyFill="1" applyBorder="1" applyAlignment="1">
      <alignment horizontal="right" vertical="center" indent="1"/>
    </xf>
    <xf numFmtId="176" fontId="3" fillId="2" borderId="2" xfId="2" applyNumberFormat="1" applyFont="1" applyFill="1" applyBorder="1">
      <alignment vertical="center"/>
    </xf>
    <xf numFmtId="0" fontId="6" fillId="0" borderId="2" xfId="2" applyFont="1" applyBorder="1" applyAlignment="1">
      <alignment horizontal="center" vertical="center"/>
    </xf>
    <xf numFmtId="10" fontId="3" fillId="0" borderId="0" xfId="2" applyNumberFormat="1" applyFont="1">
      <alignment vertical="center"/>
    </xf>
    <xf numFmtId="2" fontId="3" fillId="0" borderId="0" xfId="2" applyNumberFormat="1" applyFont="1">
      <alignment vertical="center"/>
    </xf>
    <xf numFmtId="176" fontId="3" fillId="0" borderId="0" xfId="2" applyNumberFormat="1" applyFont="1">
      <alignment vertical="center"/>
    </xf>
    <xf numFmtId="0" fontId="6" fillId="0" borderId="0" xfId="2" applyFont="1" applyAlignment="1">
      <alignment horizontal="center" vertical="center"/>
    </xf>
    <xf numFmtId="10" fontId="3" fillId="2" borderId="0" xfId="2" applyNumberFormat="1" applyFont="1" applyFill="1">
      <alignment vertical="center"/>
    </xf>
    <xf numFmtId="2" fontId="3" fillId="2" borderId="0" xfId="2" applyNumberFormat="1" applyFont="1" applyFill="1">
      <alignment vertical="center"/>
    </xf>
    <xf numFmtId="176" fontId="3" fillId="2" borderId="0" xfId="2" applyNumberFormat="1" applyFont="1" applyFill="1">
      <alignment vertical="center"/>
    </xf>
    <xf numFmtId="2" fontId="9" fillId="0" borderId="0" xfId="2" applyNumberFormat="1" applyFont="1">
      <alignment vertical="center"/>
    </xf>
    <xf numFmtId="10" fontId="3" fillId="0" borderId="7" xfId="2" applyNumberFormat="1" applyFont="1" applyBorder="1">
      <alignment vertical="center"/>
    </xf>
    <xf numFmtId="2" fontId="3" fillId="0" borderId="7" xfId="2" applyNumberFormat="1" applyFont="1" applyBorder="1">
      <alignment vertical="center"/>
    </xf>
    <xf numFmtId="10" fontId="3" fillId="0" borderId="7" xfId="2" applyNumberFormat="1" applyFont="1" applyBorder="1" applyAlignment="1">
      <alignment horizontal="right" vertical="center" indent="1"/>
    </xf>
    <xf numFmtId="176" fontId="3" fillId="0" borderId="7" xfId="2" applyNumberFormat="1" applyFont="1" applyBorder="1">
      <alignment vertical="center"/>
    </xf>
    <xf numFmtId="0" fontId="6" fillId="0" borderId="7" xfId="2" applyFont="1" applyBorder="1" applyAlignment="1">
      <alignment horizontal="center" vertical="center"/>
    </xf>
    <xf numFmtId="10" fontId="3" fillId="2" borderId="8" xfId="2" applyNumberFormat="1" applyFont="1" applyFill="1" applyBorder="1">
      <alignment vertical="center"/>
    </xf>
    <xf numFmtId="2" fontId="3" fillId="2" borderId="8" xfId="2" applyNumberFormat="1" applyFont="1" applyFill="1" applyBorder="1">
      <alignment vertical="center"/>
    </xf>
    <xf numFmtId="10" fontId="3" fillId="2" borderId="8" xfId="2" applyNumberFormat="1" applyFont="1" applyFill="1" applyBorder="1" applyAlignment="1">
      <alignment horizontal="right" vertical="center" indent="1"/>
    </xf>
    <xf numFmtId="176" fontId="3" fillId="2" borderId="8" xfId="2" applyNumberFormat="1" applyFont="1" applyFill="1" applyBorder="1">
      <alignment vertical="center"/>
    </xf>
    <xf numFmtId="0" fontId="6" fillId="0" borderId="8" xfId="2" applyFont="1" applyBorder="1" applyAlignment="1">
      <alignment horizontal="center" vertical="center"/>
    </xf>
    <xf numFmtId="0" fontId="3" fillId="0" borderId="0" xfId="2" applyFont="1">
      <alignment vertical="center"/>
    </xf>
    <xf numFmtId="0" fontId="7" fillId="0" borderId="0" xfId="2" applyFont="1">
      <alignment vertical="center"/>
    </xf>
    <xf numFmtId="0" fontId="9" fillId="0" borderId="0" xfId="2" applyFont="1">
      <alignment vertical="center"/>
    </xf>
    <xf numFmtId="10" fontId="3" fillId="0" borderId="3" xfId="2" applyNumberFormat="1" applyFont="1" applyBorder="1">
      <alignment vertical="center"/>
    </xf>
    <xf numFmtId="2" fontId="3" fillId="0" borderId="3" xfId="2" applyNumberFormat="1" applyFont="1" applyBorder="1">
      <alignment vertical="center"/>
    </xf>
    <xf numFmtId="176" fontId="3" fillId="0" borderId="3" xfId="2" applyNumberFormat="1" applyFont="1" applyBorder="1">
      <alignment vertical="center"/>
    </xf>
    <xf numFmtId="0" fontId="6" fillId="0" borderId="3" xfId="2" applyFont="1" applyBorder="1" applyAlignment="1">
      <alignment horizontal="center" vertical="center"/>
    </xf>
    <xf numFmtId="0" fontId="4" fillId="0" borderId="1" xfId="2" applyBorder="1">
      <alignment vertical="center"/>
    </xf>
    <xf numFmtId="0" fontId="4" fillId="0" borderId="0" xfId="5" applyNumberFormat="1" applyFont="1">
      <alignment vertical="center"/>
    </xf>
    <xf numFmtId="176" fontId="4" fillId="0" borderId="0" xfId="2" applyNumberFormat="1">
      <alignment vertical="center"/>
    </xf>
    <xf numFmtId="0" fontId="7" fillId="0" borderId="1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4" fillId="0" borderId="4" xfId="2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4" fillId="0" borderId="0" xfId="2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4" fillId="0" borderId="8" xfId="2" applyBorder="1" applyAlignment="1">
      <alignment horizontal="center" vertical="center"/>
    </xf>
    <xf numFmtId="0" fontId="3" fillId="0" borderId="0" xfId="4" applyFont="1" applyAlignment="1">
      <alignment horizontal="center" vertical="center"/>
    </xf>
    <xf numFmtId="0" fontId="3" fillId="0" borderId="2" xfId="4" applyFont="1" applyBorder="1" applyAlignment="1">
      <alignment horizontal="center" vertical="center"/>
    </xf>
    <xf numFmtId="0" fontId="3" fillId="0" borderId="3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 wrapText="1"/>
    </xf>
    <xf numFmtId="0" fontId="7" fillId="0" borderId="0" xfId="4" applyFont="1" applyAlignment="1">
      <alignment horizontal="center" vertical="center" wrapText="1"/>
    </xf>
    <xf numFmtId="0" fontId="7" fillId="0" borderId="4" xfId="4" applyFont="1" applyBorder="1" applyAlignment="1">
      <alignment horizontal="center" vertical="center"/>
    </xf>
  </cellXfs>
  <cellStyles count="8">
    <cellStyle name="百分比 2" xfId="5" xr:uid="{A62ACF2D-AD32-43B9-A4C2-7C3CA3B1BC6A}"/>
    <cellStyle name="常规" xfId="0" builtinId="0"/>
    <cellStyle name="常规 2" xfId="2" xr:uid="{B824F1A9-AF6A-4254-83C6-21190B59C662}"/>
    <cellStyle name="常规 3" xfId="4" xr:uid="{CCBEE9F0-B3AC-496B-9D14-182CB156FCBC}"/>
    <cellStyle name="货币" xfId="1" builtinId="4"/>
    <cellStyle name="货币 2" xfId="7" xr:uid="{44636339-835D-4FA0-9176-5FD0FFF27C1E}"/>
    <cellStyle name="千位分隔" xfId="3" builtinId="3"/>
    <cellStyle name="千位分隔 2" xfId="6" xr:uid="{6921A702-1240-451D-B602-7B4377395C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5955728073855"/>
          <c:y val="6.1922770835368027E-2"/>
          <c:w val="0.71916767205203525"/>
          <c:h val="0.754084850990955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00FF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'RQ2'!$AH$40:$AK$40</c:f>
              <c:strCache>
                <c:ptCount val="4"/>
                <c:pt idx="0">
                  <c:v>noopt</c:v>
                </c:pt>
                <c:pt idx="1">
                  <c:v>opt1</c:v>
                </c:pt>
                <c:pt idx="2">
                  <c:v>opt1,2</c:v>
                </c:pt>
                <c:pt idx="3">
                  <c:v>opt1,2,3</c:v>
                </c:pt>
              </c:strCache>
            </c:strRef>
          </c:cat>
          <c:val>
            <c:numRef>
              <c:f>'RQ2'!$AC$35:$AF$35</c:f>
              <c:numCache>
                <c:formatCode>General</c:formatCode>
                <c:ptCount val="4"/>
                <c:pt idx="0">
                  <c:v>12.234</c:v>
                </c:pt>
                <c:pt idx="1">
                  <c:v>10.126000000000001</c:v>
                </c:pt>
                <c:pt idx="2">
                  <c:v>1.5740000000000001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1-4CA9-9223-DD9F888C19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8"/>
        <c:overlap val="-27"/>
        <c:axId val="1167889935"/>
        <c:axId val="1167879535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00FF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'RQ2'!$AH$35:$AK$35</c:f>
              <c:numCache>
                <c:formatCode>0.00</c:formatCode>
                <c:ptCount val="4"/>
                <c:pt idx="0">
                  <c:v>1</c:v>
                </c:pt>
                <c:pt idx="1">
                  <c:v>1.2080206877756576</c:v>
                </c:pt>
                <c:pt idx="2">
                  <c:v>7.7752917562165917</c:v>
                </c:pt>
                <c:pt idx="3">
                  <c:v>16.575324642399298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1-4CA9-9223-DD9F888C19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6694735"/>
        <c:axId val="1036690991"/>
      </c:lineChart>
      <c:catAx>
        <c:axId val="1167889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7879535"/>
        <c:crosses val="autoZero"/>
        <c:auto val="0"/>
        <c:lblAlgn val="ctr"/>
        <c:lblOffset val="100"/>
        <c:noMultiLvlLbl val="0"/>
      </c:catAx>
      <c:valAx>
        <c:axId val="1167879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</a:t>
                </a:r>
                <a:r>
                  <a:rPr lang="en-US" altLang="zh-CN" sz="1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fixing time (ms)</a:t>
                </a:r>
                <a:endParaRPr lang="zh-CN" altLang="en-US" sz="1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325255280458805E-3"/>
              <c:y val="8.47423615668071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67889935"/>
        <c:crosses val="autoZero"/>
        <c:crossBetween val="between"/>
        <c:majorUnit val="4"/>
      </c:valAx>
      <c:valAx>
        <c:axId val="1036690991"/>
        <c:scaling>
          <c:orientation val="minMax"/>
          <c:max val="2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Speedup (x)</a:t>
                </a:r>
                <a:endParaRPr lang="zh-CN" altLang="en-US" sz="1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213108311299586"/>
              <c:y val="0.30005669476048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36694735"/>
        <c:crosses val="max"/>
        <c:crossBetween val="between"/>
        <c:majorUnit val="5"/>
        <c:minorUnit val="1"/>
      </c:valAx>
      <c:catAx>
        <c:axId val="1036694735"/>
        <c:scaling>
          <c:orientation val="minMax"/>
        </c:scaling>
        <c:delete val="1"/>
        <c:axPos val="t"/>
        <c:majorTickMark val="out"/>
        <c:minorTickMark val="none"/>
        <c:tickLblPos val="nextTo"/>
        <c:crossAx val="1036690991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5955728073855"/>
          <c:y val="6.1922770835368027E-2"/>
          <c:w val="0.71916767205203525"/>
          <c:h val="0.754084850990955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8.1944629949020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9-43F0-9C76-661019DB8119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00FF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'RQ2'!$AH$40:$AK$40</c:f>
              <c:strCache>
                <c:ptCount val="4"/>
                <c:pt idx="0">
                  <c:v>noopt</c:v>
                </c:pt>
                <c:pt idx="1">
                  <c:v>opt1</c:v>
                </c:pt>
                <c:pt idx="2">
                  <c:v>opt1,2</c:v>
                </c:pt>
                <c:pt idx="3">
                  <c:v>opt1,2,3</c:v>
                </c:pt>
              </c:strCache>
            </c:strRef>
          </c:cat>
          <c:val>
            <c:numRef>
              <c:f>'RQ2'!$AC$46:$AF$46</c:f>
              <c:numCache>
                <c:formatCode>0.00</c:formatCode>
                <c:ptCount val="4"/>
                <c:pt idx="0">
                  <c:v>17.29</c:v>
                </c:pt>
                <c:pt idx="1">
                  <c:v>14.106</c:v>
                </c:pt>
                <c:pt idx="2">
                  <c:v>2.9160000000000004</c:v>
                </c:pt>
                <c:pt idx="3">
                  <c:v>1.4140000000000001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9-43F0-9C76-661019DB81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8"/>
        <c:overlap val="-27"/>
        <c:axId val="1167889935"/>
        <c:axId val="1167879535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00FF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'RQ2'!$AH$46:$AK$46</c:f>
              <c:numCache>
                <c:formatCode>0.00</c:formatCode>
                <c:ptCount val="4"/>
                <c:pt idx="0">
                  <c:v>1</c:v>
                </c:pt>
                <c:pt idx="1">
                  <c:v>1.2252722212820406</c:v>
                </c:pt>
                <c:pt idx="2">
                  <c:v>5.9287102624233565</c:v>
                </c:pt>
                <c:pt idx="3">
                  <c:v>12.260082901877487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09-43F0-9C76-661019DB81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6694735"/>
        <c:axId val="1036690991"/>
      </c:lineChart>
      <c:catAx>
        <c:axId val="1167889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7879535"/>
        <c:crosses val="autoZero"/>
        <c:auto val="0"/>
        <c:lblAlgn val="ctr"/>
        <c:lblOffset val="100"/>
        <c:noMultiLvlLbl val="0"/>
      </c:catAx>
      <c:valAx>
        <c:axId val="1167879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</a:t>
                </a:r>
                <a:r>
                  <a:rPr lang="en-US" altLang="zh-CN" sz="1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fixing time (ms)</a:t>
                </a:r>
                <a:endParaRPr lang="zh-CN" altLang="en-US" sz="1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325255280458805E-3"/>
              <c:y val="8.47423615668071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67889935"/>
        <c:crosses val="autoZero"/>
        <c:crossBetween val="between"/>
        <c:majorUnit val="4"/>
      </c:valAx>
      <c:valAx>
        <c:axId val="1036690991"/>
        <c:scaling>
          <c:orientation val="minMax"/>
          <c:max val="2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Speedup (x)</a:t>
                </a:r>
                <a:endParaRPr lang="zh-CN" altLang="en-US" sz="1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213108311299586"/>
              <c:y val="0.30005669476048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36694735"/>
        <c:crosses val="max"/>
        <c:crossBetween val="between"/>
        <c:majorUnit val="5"/>
        <c:minorUnit val="1"/>
      </c:valAx>
      <c:catAx>
        <c:axId val="1036694735"/>
        <c:scaling>
          <c:orientation val="minMax"/>
        </c:scaling>
        <c:delete val="1"/>
        <c:axPos val="t"/>
        <c:majorTickMark val="out"/>
        <c:minorTickMark val="none"/>
        <c:tickLblPos val="nextTo"/>
        <c:crossAx val="1036690991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81809</xdr:colOff>
      <xdr:row>53</xdr:row>
      <xdr:rowOff>98913</xdr:rowOff>
    </xdr:from>
    <xdr:ext cx="332463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CAC4AB20-C305-43F1-95DC-F876A0BC4110}"/>
                </a:ext>
              </a:extLst>
            </xdr:cNvPr>
            <xdr:cNvSpPr txBox="1"/>
          </xdr:nvSpPr>
          <xdr:spPr>
            <a:xfrm>
              <a:off x="19002542" y="9692630"/>
              <a:ext cx="332463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000" b="1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CN" sz="10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CN" sz="1000" b="1" i="1">
                          <a:latin typeface="Cambria Math" panose="02040503050406030204" pitchFamily="18" charset="0"/>
                        </a:rPr>
                        <m:t>𝒐𝒑𝒕</m:t>
                      </m:r>
                    </m:e>
                    <m:sub>
                      <m:r>
                        <a:rPr lang="en-US" altLang="zh-CN" sz="10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</m:sSub>
                </m:oMath>
              </a14:m>
              <a:endParaRPr lang="zh-CN" altLang="en-US" sz="1000" b="1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CAC4AB20-C305-43F1-95DC-F876A0BC4110}"/>
                </a:ext>
              </a:extLst>
            </xdr:cNvPr>
            <xdr:cNvSpPr txBox="1"/>
          </xdr:nvSpPr>
          <xdr:spPr>
            <a:xfrm>
              <a:off x="19002542" y="9692630"/>
              <a:ext cx="332463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000" b="1"/>
                <a:t>+</a:t>
              </a:r>
              <a:r>
                <a:rPr lang="en-US" altLang="zh-CN" sz="1000" b="1" i="0">
                  <a:latin typeface="Cambria Math" panose="02040503050406030204" pitchFamily="18" charset="0"/>
                </a:rPr>
                <a:t>〖𝒐𝒑𝒕〗_𝟏</a:t>
              </a:r>
              <a:endParaRPr lang="zh-CN" altLang="en-US" sz="1000" b="1"/>
            </a:p>
          </xdr:txBody>
        </xdr:sp>
      </mc:Fallback>
    </mc:AlternateContent>
    <xdr:clientData/>
  </xdr:oneCellAnchor>
  <xdr:oneCellAnchor>
    <xdr:from>
      <xdr:col>30</xdr:col>
      <xdr:colOff>550400</xdr:colOff>
      <xdr:row>52</xdr:row>
      <xdr:rowOff>140525</xdr:rowOff>
    </xdr:from>
    <xdr:ext cx="361446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8C5FE857-8C29-421C-B806-4231B7D170D9}"/>
                </a:ext>
              </a:extLst>
            </xdr:cNvPr>
            <xdr:cNvSpPr txBox="1"/>
          </xdr:nvSpPr>
          <xdr:spPr>
            <a:xfrm>
              <a:off x="20122234" y="9552586"/>
              <a:ext cx="36144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altLang="zh-CN" sz="1000" b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CN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000" b="1" i="1">
                            <a:latin typeface="Cambria Math" panose="02040503050406030204" pitchFamily="18" charset="0"/>
                          </a:rPr>
                          <m:t>𝒐𝒑𝒕</m:t>
                        </m:r>
                      </m:e>
                      <m:sub>
                        <m:r>
                          <a:rPr lang="en-US" altLang="zh-CN" sz="10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zh-CN" altLang="en-US" sz="1000" b="1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8C5FE857-8C29-421C-B806-4231B7D170D9}"/>
                </a:ext>
              </a:extLst>
            </xdr:cNvPr>
            <xdr:cNvSpPr txBox="1"/>
          </xdr:nvSpPr>
          <xdr:spPr>
            <a:xfrm>
              <a:off x="20122234" y="9552586"/>
              <a:ext cx="36144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0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"+" </a:t>
              </a:r>
              <a:r>
                <a:rPr lang="en-US" altLang="zh-CN" sz="1000" b="1" i="0">
                  <a:latin typeface="Cambria Math" panose="02040503050406030204" pitchFamily="18" charset="0"/>
                </a:rPr>
                <a:t>〖𝒐𝒑𝒕〗_𝟐</a:t>
              </a:r>
              <a:endParaRPr lang="zh-CN" altLang="en-US" sz="1000" b="1"/>
            </a:p>
          </xdr:txBody>
        </xdr:sp>
      </mc:Fallback>
    </mc:AlternateContent>
    <xdr:clientData/>
  </xdr:oneCellAnchor>
  <xdr:oneCellAnchor>
    <xdr:from>
      <xdr:col>31</xdr:col>
      <xdr:colOff>0</xdr:colOff>
      <xdr:row>53</xdr:row>
      <xdr:rowOff>168054</xdr:rowOff>
    </xdr:from>
    <xdr:ext cx="361446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CD4C9C18-6669-4ED6-BC14-9CCBBF8060CB}"/>
                </a:ext>
              </a:extLst>
            </xdr:cNvPr>
            <xdr:cNvSpPr txBox="1"/>
          </xdr:nvSpPr>
          <xdr:spPr>
            <a:xfrm>
              <a:off x="20226338" y="9757688"/>
              <a:ext cx="36144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altLang="zh-CN" sz="1000" b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zh-CN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000" b="1" i="1">
                            <a:latin typeface="Cambria Math" panose="02040503050406030204" pitchFamily="18" charset="0"/>
                          </a:rPr>
                          <m:t>𝒐𝒑𝒕</m:t>
                        </m:r>
                      </m:e>
                      <m:sub>
                        <m:r>
                          <a:rPr lang="en-US" altLang="zh-CN" sz="10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</m:oMath>
                </m:oMathPara>
              </a14:m>
              <a:endParaRPr lang="zh-CN" altLang="en-US" sz="1000" b="1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CD4C9C18-6669-4ED6-BC14-9CCBBF8060CB}"/>
                </a:ext>
              </a:extLst>
            </xdr:cNvPr>
            <xdr:cNvSpPr txBox="1"/>
          </xdr:nvSpPr>
          <xdr:spPr>
            <a:xfrm>
              <a:off x="20226338" y="9757688"/>
              <a:ext cx="36144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0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"+" </a:t>
              </a:r>
              <a:r>
                <a:rPr lang="en-US" altLang="zh-CN" sz="1000" b="1" i="0">
                  <a:latin typeface="Cambria Math" panose="02040503050406030204" pitchFamily="18" charset="0"/>
                </a:rPr>
                <a:t>〖𝒐𝒑𝒕〗_𝟑</a:t>
              </a:r>
              <a:endParaRPr lang="zh-CN" altLang="en-US" sz="1000" b="1"/>
            </a:p>
          </xdr:txBody>
        </xdr:sp>
      </mc:Fallback>
    </mc:AlternateContent>
    <xdr:clientData/>
  </xdr:oneCellAnchor>
  <xdr:oneCellAnchor>
    <xdr:from>
      <xdr:col>29</xdr:col>
      <xdr:colOff>712967</xdr:colOff>
      <xdr:row>54</xdr:row>
      <xdr:rowOff>180708</xdr:rowOff>
    </xdr:from>
    <xdr:ext cx="434991" cy="160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102C5C33-67A3-4E10-A005-C39E5A40FCB1}"/>
                </a:ext>
              </a:extLst>
            </xdr:cNvPr>
            <xdr:cNvSpPr txBox="1"/>
          </xdr:nvSpPr>
          <xdr:spPr>
            <a:xfrm>
              <a:off x="19573829" y="9954719"/>
              <a:ext cx="434991" cy="16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000" b="1" i="1">
                        <a:latin typeface="Cambria Math" panose="02040503050406030204" pitchFamily="18" charset="0"/>
                      </a:rPr>
                      <m:t>𝒏𝒐𝒐𝒑𝒕</m:t>
                    </m:r>
                  </m:oMath>
                </m:oMathPara>
              </a14:m>
              <a:endParaRPr lang="zh-CN" altLang="en-US" sz="1000" b="1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102C5C33-67A3-4E10-A005-C39E5A40FCB1}"/>
                </a:ext>
              </a:extLst>
            </xdr:cNvPr>
            <xdr:cNvSpPr txBox="1"/>
          </xdr:nvSpPr>
          <xdr:spPr>
            <a:xfrm>
              <a:off x="19573829" y="9954719"/>
              <a:ext cx="434991" cy="16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000" b="1" i="0">
                  <a:latin typeface="Cambria Math" panose="02040503050406030204" pitchFamily="18" charset="0"/>
                </a:rPr>
                <a:t>𝒏𝒐𝒐𝒑𝒕</a:t>
              </a:r>
              <a:endParaRPr lang="zh-CN" altLang="en-US" sz="1000" b="1"/>
            </a:p>
          </xdr:txBody>
        </xdr:sp>
      </mc:Fallback>
    </mc:AlternateContent>
    <xdr:clientData/>
  </xdr:oneCellAnchor>
  <xdr:twoCellAnchor>
    <xdr:from>
      <xdr:col>31</xdr:col>
      <xdr:colOff>457684</xdr:colOff>
      <xdr:row>64</xdr:row>
      <xdr:rowOff>82777</xdr:rowOff>
    </xdr:from>
    <xdr:to>
      <xdr:col>38</xdr:col>
      <xdr:colOff>484817</xdr:colOff>
      <xdr:row>79</xdr:row>
      <xdr:rowOff>106590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BCB35575-CCCD-4AC4-9B06-A6F7FE80C8AA}"/>
            </a:ext>
          </a:extLst>
        </xdr:cNvPr>
        <xdr:cNvGrpSpPr/>
      </xdr:nvGrpSpPr>
      <xdr:grpSpPr>
        <a:xfrm>
          <a:off x="24930749" y="12017479"/>
          <a:ext cx="4599133" cy="3091604"/>
          <a:chOff x="24632508" y="12096163"/>
          <a:chExt cx="4575360" cy="3099654"/>
        </a:xfrm>
      </xdr:grpSpPr>
      <xdr:graphicFrame macro="">
        <xdr:nvGraphicFramePr>
          <xdr:cNvPr id="7" name="图表 6">
            <a:extLst>
              <a:ext uri="{FF2B5EF4-FFF2-40B4-BE49-F238E27FC236}">
                <a16:creationId xmlns:a16="http://schemas.microsoft.com/office/drawing/2014/main" id="{805CFD16-30DF-46A2-A8F4-9D359B1C638C}"/>
              </a:ext>
            </a:extLst>
          </xdr:cNvPr>
          <xdr:cNvGraphicFramePr/>
        </xdr:nvGraphicFramePr>
        <xdr:xfrm>
          <a:off x="24632508" y="12096163"/>
          <a:ext cx="4575360" cy="30996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8" name="文本框 7">
                <a:extLst>
                  <a:ext uri="{FF2B5EF4-FFF2-40B4-BE49-F238E27FC236}">
                    <a16:creationId xmlns:a16="http://schemas.microsoft.com/office/drawing/2014/main" id="{61B7C1AE-6C9F-4371-9F86-67FA7A5BDB8A}"/>
                  </a:ext>
                </a:extLst>
              </xdr:cNvPr>
              <xdr:cNvSpPr txBox="1"/>
            </xdr:nvSpPr>
            <xdr:spPr>
              <a:xfrm>
                <a:off x="25467717" y="14645234"/>
                <a:ext cx="450636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altLang="zh-CN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CN" sz="1600" b="0" i="1">
                              <a:latin typeface="Cambria Math" panose="02040503050406030204" pitchFamily="18" charset="0"/>
                            </a:rPr>
                            <m:t>𝑜𝑝𝑡</m:t>
                          </m:r>
                        </m:e>
                        <m:sub>
                          <m:r>
                            <a:rPr lang="en-US" altLang="zh-CN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∅</m:t>
                          </m:r>
                        </m:sub>
                      </m:sSub>
                    </m:oMath>
                  </m:oMathPara>
                </a14:m>
                <a:endParaRPr lang="zh-CN" altLang="en-US" sz="1600" b="0"/>
              </a:p>
            </xdr:txBody>
          </xdr:sp>
        </mc:Choice>
        <mc:Fallback xmlns="">
          <xdr:sp macro="" textlink="">
            <xdr:nvSpPr>
              <xdr:cNvPr id="8" name="文本框 7">
                <a:extLst>
                  <a:ext uri="{FF2B5EF4-FFF2-40B4-BE49-F238E27FC236}">
                    <a16:creationId xmlns:a16="http://schemas.microsoft.com/office/drawing/2014/main" id="{61B7C1AE-6C9F-4371-9F86-67FA7A5BDB8A}"/>
                  </a:ext>
                </a:extLst>
              </xdr:cNvPr>
              <xdr:cNvSpPr txBox="1"/>
            </xdr:nvSpPr>
            <xdr:spPr>
              <a:xfrm>
                <a:off x="25467717" y="14645234"/>
                <a:ext cx="450636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altLang="zh-CN" sz="1600" b="0" i="0">
                    <a:latin typeface="Cambria Math" panose="02040503050406030204" pitchFamily="18" charset="0"/>
                  </a:rPr>
                  <a:t>〖𝑜𝑝𝑡〗_</a:t>
                </a:r>
                <a:r>
                  <a:rPr lang="en-US" altLang="zh-CN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∅</a:t>
                </a:r>
                <a:endParaRPr lang="zh-CN" altLang="en-US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" name="文本框 8">
                <a:extLst>
                  <a:ext uri="{FF2B5EF4-FFF2-40B4-BE49-F238E27FC236}">
                    <a16:creationId xmlns:a16="http://schemas.microsoft.com/office/drawing/2014/main" id="{C3E9FB36-90D5-4D91-8B05-D42020C60009}"/>
                  </a:ext>
                </a:extLst>
              </xdr:cNvPr>
              <xdr:cNvSpPr txBox="1"/>
            </xdr:nvSpPr>
            <xdr:spPr>
              <a:xfrm>
                <a:off x="26256610" y="14639791"/>
                <a:ext cx="559320" cy="27071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altLang="zh-CN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CN" sz="1600" b="0" i="1">
                              <a:latin typeface="Cambria Math" panose="02040503050406030204" pitchFamily="18" charset="0"/>
                            </a:rPr>
                            <m:t>𝑜𝑝𝑡</m:t>
                          </m:r>
                        </m:e>
                        <m:sub>
                          <m:r>
                            <a:rPr lang="en-US" altLang="zh-CN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{1}</m:t>
                          </m:r>
                        </m:sub>
                      </m:sSub>
                    </m:oMath>
                  </m:oMathPara>
                </a14:m>
                <a:endParaRPr lang="zh-CN" altLang="en-US" sz="1600" b="0"/>
              </a:p>
            </xdr:txBody>
          </xdr:sp>
        </mc:Choice>
        <mc:Fallback xmlns="">
          <xdr:sp macro="" textlink="">
            <xdr:nvSpPr>
              <xdr:cNvPr id="9" name="文本框 8">
                <a:extLst>
                  <a:ext uri="{FF2B5EF4-FFF2-40B4-BE49-F238E27FC236}">
                    <a16:creationId xmlns:a16="http://schemas.microsoft.com/office/drawing/2014/main" id="{C3E9FB36-90D5-4D91-8B05-D42020C60009}"/>
                  </a:ext>
                </a:extLst>
              </xdr:cNvPr>
              <xdr:cNvSpPr txBox="1"/>
            </xdr:nvSpPr>
            <xdr:spPr>
              <a:xfrm>
                <a:off x="26256610" y="14639791"/>
                <a:ext cx="559320" cy="27071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altLang="zh-CN" sz="1600" b="0" i="0">
                    <a:latin typeface="Cambria Math" panose="02040503050406030204" pitchFamily="18" charset="0"/>
                  </a:rPr>
                  <a:t>〖𝑜𝑝𝑡〗_(</a:t>
                </a:r>
                <a:r>
                  <a:rPr lang="en-US" altLang="zh-CN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{1})</a:t>
                </a:r>
                <a:endParaRPr lang="zh-CN" altLang="en-US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0" name="文本框 9">
                <a:extLst>
                  <a:ext uri="{FF2B5EF4-FFF2-40B4-BE49-F238E27FC236}">
                    <a16:creationId xmlns:a16="http://schemas.microsoft.com/office/drawing/2014/main" id="{43DA6DAD-3127-494E-A906-8526B7969216}"/>
                  </a:ext>
                </a:extLst>
              </xdr:cNvPr>
              <xdr:cNvSpPr txBox="1"/>
            </xdr:nvSpPr>
            <xdr:spPr>
              <a:xfrm>
                <a:off x="27809423" y="14643104"/>
                <a:ext cx="794128" cy="27071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altLang="zh-CN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CN" sz="1600" b="0" i="1">
                              <a:latin typeface="Cambria Math" panose="02040503050406030204" pitchFamily="18" charset="0"/>
                            </a:rPr>
                            <m:t>𝑜𝑝𝑡</m:t>
                          </m:r>
                        </m:e>
                        <m:sub>
                          <m:r>
                            <a:rPr lang="en-US" altLang="zh-CN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{1,2,3}</m:t>
                          </m:r>
                        </m:sub>
                      </m:sSub>
                    </m:oMath>
                  </m:oMathPara>
                </a14:m>
                <a:endParaRPr lang="zh-CN" altLang="en-US" sz="1600" b="0"/>
              </a:p>
            </xdr:txBody>
          </xdr:sp>
        </mc:Choice>
        <mc:Fallback xmlns="">
          <xdr:sp macro="" textlink="">
            <xdr:nvSpPr>
              <xdr:cNvPr id="10" name="文本框 9">
                <a:extLst>
                  <a:ext uri="{FF2B5EF4-FFF2-40B4-BE49-F238E27FC236}">
                    <a16:creationId xmlns:a16="http://schemas.microsoft.com/office/drawing/2014/main" id="{43DA6DAD-3127-494E-A906-8526B7969216}"/>
                  </a:ext>
                </a:extLst>
              </xdr:cNvPr>
              <xdr:cNvSpPr txBox="1"/>
            </xdr:nvSpPr>
            <xdr:spPr>
              <a:xfrm>
                <a:off x="27809423" y="14643104"/>
                <a:ext cx="794128" cy="27071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altLang="zh-CN" sz="1600" b="0" i="0">
                    <a:latin typeface="Cambria Math" panose="02040503050406030204" pitchFamily="18" charset="0"/>
                  </a:rPr>
                  <a:t>〖𝑜𝑝𝑡〗_(</a:t>
                </a:r>
                <a:r>
                  <a:rPr lang="en-US" altLang="zh-CN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{1,2,3})</a:t>
                </a:r>
                <a:endParaRPr lang="zh-CN" altLang="en-US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1" name="文本框 10">
                <a:extLst>
                  <a:ext uri="{FF2B5EF4-FFF2-40B4-BE49-F238E27FC236}">
                    <a16:creationId xmlns:a16="http://schemas.microsoft.com/office/drawing/2014/main" id="{E606CB1E-2B7C-4CB6-A3B0-80DDD039A155}"/>
                  </a:ext>
                </a:extLst>
              </xdr:cNvPr>
              <xdr:cNvSpPr txBox="1"/>
            </xdr:nvSpPr>
            <xdr:spPr>
              <a:xfrm>
                <a:off x="26999080" y="14633606"/>
                <a:ext cx="676724" cy="27071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altLang="zh-CN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CN" sz="1600" b="0" i="1">
                              <a:latin typeface="Cambria Math" panose="02040503050406030204" pitchFamily="18" charset="0"/>
                            </a:rPr>
                            <m:t>𝑜𝑝𝑡</m:t>
                          </m:r>
                        </m:e>
                        <m:sub>
                          <m:r>
                            <a:rPr lang="en-US" altLang="zh-CN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{1,2}</m:t>
                          </m:r>
                        </m:sub>
                      </m:sSub>
                    </m:oMath>
                  </m:oMathPara>
                </a14:m>
                <a:endParaRPr lang="zh-CN" altLang="en-US" sz="1600" b="0"/>
              </a:p>
            </xdr:txBody>
          </xdr:sp>
        </mc:Choice>
        <mc:Fallback xmlns="">
          <xdr:sp macro="" textlink="">
            <xdr:nvSpPr>
              <xdr:cNvPr id="11" name="文本框 10">
                <a:extLst>
                  <a:ext uri="{FF2B5EF4-FFF2-40B4-BE49-F238E27FC236}">
                    <a16:creationId xmlns:a16="http://schemas.microsoft.com/office/drawing/2014/main" id="{E606CB1E-2B7C-4CB6-A3B0-80DDD039A155}"/>
                  </a:ext>
                </a:extLst>
              </xdr:cNvPr>
              <xdr:cNvSpPr txBox="1"/>
            </xdr:nvSpPr>
            <xdr:spPr>
              <a:xfrm>
                <a:off x="26999080" y="14633606"/>
                <a:ext cx="676724" cy="27071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altLang="zh-CN" sz="1600" b="0" i="0">
                    <a:latin typeface="Cambria Math" panose="02040503050406030204" pitchFamily="18" charset="0"/>
                  </a:rPr>
                  <a:t>〖𝑜𝑝𝑡〗_(</a:t>
                </a:r>
                <a:r>
                  <a:rPr lang="en-US" altLang="zh-CN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{1,2})</a:t>
                </a:r>
                <a:endParaRPr lang="zh-CN" altLang="en-US" sz="1600" b="0"/>
              </a:p>
            </xdr:txBody>
          </xdr:sp>
        </mc:Fallback>
      </mc:AlternateContent>
    </xdr:grpSp>
    <xdr:clientData/>
  </xdr:twoCellAnchor>
  <xdr:twoCellAnchor>
    <xdr:from>
      <xdr:col>38</xdr:col>
      <xdr:colOff>623918</xdr:colOff>
      <xdr:row>64</xdr:row>
      <xdr:rowOff>90941</xdr:rowOff>
    </xdr:from>
    <xdr:to>
      <xdr:col>46</xdr:col>
      <xdr:colOff>856</xdr:colOff>
      <xdr:row>79</xdr:row>
      <xdr:rowOff>114754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7AC95BF1-F458-445D-908D-231CF080C328}"/>
            </a:ext>
          </a:extLst>
        </xdr:cNvPr>
        <xdr:cNvGrpSpPr/>
      </xdr:nvGrpSpPr>
      <xdr:grpSpPr>
        <a:xfrm>
          <a:off x="29668983" y="12025643"/>
          <a:ext cx="4602080" cy="3091604"/>
          <a:chOff x="24632508" y="12096163"/>
          <a:chExt cx="4575360" cy="3099654"/>
        </a:xfrm>
      </xdr:grpSpPr>
      <xdr:graphicFrame macro="">
        <xdr:nvGraphicFramePr>
          <xdr:cNvPr id="13" name="图表 12">
            <a:extLst>
              <a:ext uri="{FF2B5EF4-FFF2-40B4-BE49-F238E27FC236}">
                <a16:creationId xmlns:a16="http://schemas.microsoft.com/office/drawing/2014/main" id="{BC683746-4A10-44D3-9444-36AFE4A7B83F}"/>
              </a:ext>
            </a:extLst>
          </xdr:cNvPr>
          <xdr:cNvGraphicFramePr/>
        </xdr:nvGraphicFramePr>
        <xdr:xfrm>
          <a:off x="24632508" y="12096163"/>
          <a:ext cx="4575360" cy="30996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4" name="文本框 13">
                <a:extLst>
                  <a:ext uri="{FF2B5EF4-FFF2-40B4-BE49-F238E27FC236}">
                    <a16:creationId xmlns:a16="http://schemas.microsoft.com/office/drawing/2014/main" id="{27A30F39-EF56-4E11-A85F-ADCA17858385}"/>
                  </a:ext>
                </a:extLst>
              </xdr:cNvPr>
              <xdr:cNvSpPr txBox="1"/>
            </xdr:nvSpPr>
            <xdr:spPr>
              <a:xfrm>
                <a:off x="25467717" y="14645234"/>
                <a:ext cx="450636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altLang="zh-CN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CN" sz="1600" b="0" i="1">
                              <a:latin typeface="Cambria Math" panose="02040503050406030204" pitchFamily="18" charset="0"/>
                            </a:rPr>
                            <m:t>𝑜𝑝𝑡</m:t>
                          </m:r>
                        </m:e>
                        <m:sub>
                          <m:r>
                            <a:rPr lang="en-US" altLang="zh-CN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∅</m:t>
                          </m:r>
                        </m:sub>
                      </m:sSub>
                    </m:oMath>
                  </m:oMathPara>
                </a14:m>
                <a:endParaRPr lang="zh-CN" altLang="en-US" sz="1600" b="0"/>
              </a:p>
            </xdr:txBody>
          </xdr:sp>
        </mc:Choice>
        <mc:Fallback xmlns="">
          <xdr:sp macro="" textlink="">
            <xdr:nvSpPr>
              <xdr:cNvPr id="14" name="文本框 13">
                <a:extLst>
                  <a:ext uri="{FF2B5EF4-FFF2-40B4-BE49-F238E27FC236}">
                    <a16:creationId xmlns:a16="http://schemas.microsoft.com/office/drawing/2014/main" id="{27A30F39-EF56-4E11-A85F-ADCA17858385}"/>
                  </a:ext>
                </a:extLst>
              </xdr:cNvPr>
              <xdr:cNvSpPr txBox="1"/>
            </xdr:nvSpPr>
            <xdr:spPr>
              <a:xfrm>
                <a:off x="25467717" y="14645234"/>
                <a:ext cx="450636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altLang="zh-CN" sz="1600" b="0" i="0">
                    <a:latin typeface="Cambria Math" panose="02040503050406030204" pitchFamily="18" charset="0"/>
                  </a:rPr>
                  <a:t>〖𝑜𝑝𝑡〗_</a:t>
                </a:r>
                <a:r>
                  <a:rPr lang="en-US" altLang="zh-CN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∅</a:t>
                </a:r>
                <a:endParaRPr lang="zh-CN" altLang="en-US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5" name="文本框 14">
                <a:extLst>
                  <a:ext uri="{FF2B5EF4-FFF2-40B4-BE49-F238E27FC236}">
                    <a16:creationId xmlns:a16="http://schemas.microsoft.com/office/drawing/2014/main" id="{76532144-12B2-48CF-9623-C5AC8649CAEC}"/>
                  </a:ext>
                </a:extLst>
              </xdr:cNvPr>
              <xdr:cNvSpPr txBox="1"/>
            </xdr:nvSpPr>
            <xdr:spPr>
              <a:xfrm>
                <a:off x="26256610" y="14639791"/>
                <a:ext cx="559320" cy="27071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altLang="zh-CN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CN" sz="1600" b="0" i="1">
                              <a:latin typeface="Cambria Math" panose="02040503050406030204" pitchFamily="18" charset="0"/>
                            </a:rPr>
                            <m:t>𝑜𝑝𝑡</m:t>
                          </m:r>
                        </m:e>
                        <m:sub>
                          <m:r>
                            <a:rPr lang="en-US" altLang="zh-CN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{1}</m:t>
                          </m:r>
                        </m:sub>
                      </m:sSub>
                    </m:oMath>
                  </m:oMathPara>
                </a14:m>
                <a:endParaRPr lang="zh-CN" altLang="en-US" sz="1600" b="0"/>
              </a:p>
            </xdr:txBody>
          </xdr:sp>
        </mc:Choice>
        <mc:Fallback xmlns="">
          <xdr:sp macro="" textlink="">
            <xdr:nvSpPr>
              <xdr:cNvPr id="15" name="文本框 14">
                <a:extLst>
                  <a:ext uri="{FF2B5EF4-FFF2-40B4-BE49-F238E27FC236}">
                    <a16:creationId xmlns:a16="http://schemas.microsoft.com/office/drawing/2014/main" id="{76532144-12B2-48CF-9623-C5AC8649CAEC}"/>
                  </a:ext>
                </a:extLst>
              </xdr:cNvPr>
              <xdr:cNvSpPr txBox="1"/>
            </xdr:nvSpPr>
            <xdr:spPr>
              <a:xfrm>
                <a:off x="26256610" y="14639791"/>
                <a:ext cx="559320" cy="27071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altLang="zh-CN" sz="1600" b="0" i="0">
                    <a:latin typeface="Cambria Math" panose="02040503050406030204" pitchFamily="18" charset="0"/>
                  </a:rPr>
                  <a:t>〖𝑜𝑝𝑡〗_(</a:t>
                </a:r>
                <a:r>
                  <a:rPr lang="en-US" altLang="zh-CN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{1})</a:t>
                </a:r>
                <a:endParaRPr lang="zh-CN" altLang="en-US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6" name="文本框 15">
                <a:extLst>
                  <a:ext uri="{FF2B5EF4-FFF2-40B4-BE49-F238E27FC236}">
                    <a16:creationId xmlns:a16="http://schemas.microsoft.com/office/drawing/2014/main" id="{5D1659CA-367F-4913-954D-276199C0EDC4}"/>
                  </a:ext>
                </a:extLst>
              </xdr:cNvPr>
              <xdr:cNvSpPr txBox="1"/>
            </xdr:nvSpPr>
            <xdr:spPr>
              <a:xfrm>
                <a:off x="27809423" y="14643104"/>
                <a:ext cx="794128" cy="27071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altLang="zh-CN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CN" sz="1600" b="0" i="1">
                              <a:latin typeface="Cambria Math" panose="02040503050406030204" pitchFamily="18" charset="0"/>
                            </a:rPr>
                            <m:t>𝑜𝑝𝑡</m:t>
                          </m:r>
                        </m:e>
                        <m:sub>
                          <m:r>
                            <a:rPr lang="en-US" altLang="zh-CN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{1,2,3}</m:t>
                          </m:r>
                        </m:sub>
                      </m:sSub>
                    </m:oMath>
                  </m:oMathPara>
                </a14:m>
                <a:endParaRPr lang="zh-CN" altLang="en-US" sz="1600" b="0"/>
              </a:p>
            </xdr:txBody>
          </xdr:sp>
        </mc:Choice>
        <mc:Fallback xmlns="">
          <xdr:sp macro="" textlink="">
            <xdr:nvSpPr>
              <xdr:cNvPr id="16" name="文本框 15">
                <a:extLst>
                  <a:ext uri="{FF2B5EF4-FFF2-40B4-BE49-F238E27FC236}">
                    <a16:creationId xmlns:a16="http://schemas.microsoft.com/office/drawing/2014/main" id="{5D1659CA-367F-4913-954D-276199C0EDC4}"/>
                  </a:ext>
                </a:extLst>
              </xdr:cNvPr>
              <xdr:cNvSpPr txBox="1"/>
            </xdr:nvSpPr>
            <xdr:spPr>
              <a:xfrm>
                <a:off x="27809423" y="14643104"/>
                <a:ext cx="794128" cy="27071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altLang="zh-CN" sz="1600" b="0" i="0">
                    <a:latin typeface="Cambria Math" panose="02040503050406030204" pitchFamily="18" charset="0"/>
                  </a:rPr>
                  <a:t>〖𝑜𝑝𝑡〗_(</a:t>
                </a:r>
                <a:r>
                  <a:rPr lang="en-US" altLang="zh-CN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{1,2,3})</a:t>
                </a:r>
                <a:endParaRPr lang="zh-CN" altLang="en-US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7" name="文本框 16">
                <a:extLst>
                  <a:ext uri="{FF2B5EF4-FFF2-40B4-BE49-F238E27FC236}">
                    <a16:creationId xmlns:a16="http://schemas.microsoft.com/office/drawing/2014/main" id="{016B69CB-8578-49BA-93FC-1E5AD0D4E945}"/>
                  </a:ext>
                </a:extLst>
              </xdr:cNvPr>
              <xdr:cNvSpPr txBox="1"/>
            </xdr:nvSpPr>
            <xdr:spPr>
              <a:xfrm>
                <a:off x="26999080" y="14633606"/>
                <a:ext cx="676724" cy="27071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altLang="zh-CN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CN" sz="1600" b="0" i="1">
                              <a:latin typeface="Cambria Math" panose="02040503050406030204" pitchFamily="18" charset="0"/>
                            </a:rPr>
                            <m:t>𝑜𝑝𝑡</m:t>
                          </m:r>
                        </m:e>
                        <m:sub>
                          <m:r>
                            <a:rPr lang="en-US" altLang="zh-CN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{1,2}</m:t>
                          </m:r>
                        </m:sub>
                      </m:sSub>
                    </m:oMath>
                  </m:oMathPara>
                </a14:m>
                <a:endParaRPr lang="zh-CN" altLang="en-US" sz="1600" b="0"/>
              </a:p>
            </xdr:txBody>
          </xdr:sp>
        </mc:Choice>
        <mc:Fallback xmlns="">
          <xdr:sp macro="" textlink="">
            <xdr:nvSpPr>
              <xdr:cNvPr id="17" name="文本框 16">
                <a:extLst>
                  <a:ext uri="{FF2B5EF4-FFF2-40B4-BE49-F238E27FC236}">
                    <a16:creationId xmlns:a16="http://schemas.microsoft.com/office/drawing/2014/main" id="{016B69CB-8578-49BA-93FC-1E5AD0D4E945}"/>
                  </a:ext>
                </a:extLst>
              </xdr:cNvPr>
              <xdr:cNvSpPr txBox="1"/>
            </xdr:nvSpPr>
            <xdr:spPr>
              <a:xfrm>
                <a:off x="26999080" y="14633606"/>
                <a:ext cx="676724" cy="27071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altLang="zh-CN" sz="1600" b="0" i="0">
                    <a:latin typeface="Cambria Math" panose="02040503050406030204" pitchFamily="18" charset="0"/>
                  </a:rPr>
                  <a:t>〖𝑜𝑝𝑡〗_(</a:t>
                </a:r>
                <a:r>
                  <a:rPr lang="en-US" altLang="zh-CN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{1,2})</a:t>
                </a:r>
                <a:endParaRPr lang="zh-CN" altLang="en-US" sz="1600" b="0"/>
              </a:p>
            </xdr:txBody>
          </xdr:sp>
        </mc:Fallback>
      </mc:AlternateContent>
    </xdr:grpSp>
    <xdr:clientData/>
  </xdr:twoCellAnchor>
  <xdr:twoCellAnchor>
    <xdr:from>
      <xdr:col>39</xdr:col>
      <xdr:colOff>276412</xdr:colOff>
      <xdr:row>52</xdr:row>
      <xdr:rowOff>156883</xdr:rowOff>
    </xdr:from>
    <xdr:to>
      <xdr:col>40</xdr:col>
      <xdr:colOff>560294</xdr:colOff>
      <xdr:row>56</xdr:row>
      <xdr:rowOff>29883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3CC59342-EEFE-45A0-A1EA-3240736C0D4E}"/>
            </a:ext>
          </a:extLst>
        </xdr:cNvPr>
        <xdr:cNvSpPr/>
      </xdr:nvSpPr>
      <xdr:spPr>
        <a:xfrm>
          <a:off x="25721089" y="9566903"/>
          <a:ext cx="939066" cy="598941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0.30454</cdr:x>
      <cdr:y>0.89901</cdr:y>
    </cdr:from>
    <cdr:to>
      <cdr:x>0.82316</cdr:x>
      <cdr:y>0.97796</cdr:y>
    </cdr:to>
    <cdr:sp macro="" textlink="">
      <cdr:nvSpPr>
        <cdr:cNvPr id="7" name="文本框 1">
          <a:extLst xmlns:a="http://schemas.openxmlformats.org/drawingml/2006/main">
            <a:ext uri="{FF2B5EF4-FFF2-40B4-BE49-F238E27FC236}">
              <a16:creationId xmlns:a16="http://schemas.microsoft.com/office/drawing/2014/main" id="{1F26D1B1-D79C-47DF-98EC-2C68BB1E35DE}"/>
            </a:ext>
          </a:extLst>
        </cdr:cNvPr>
        <cdr:cNvSpPr txBox="1"/>
      </cdr:nvSpPr>
      <cdr:spPr>
        <a:xfrm xmlns:a="http://schemas.openxmlformats.org/drawingml/2006/main">
          <a:off x="1388605" y="2765476"/>
          <a:ext cx="2364738" cy="2428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>
              <a:latin typeface="Times New Roman" panose="02020603050405020304" pitchFamily="18" charset="0"/>
              <a:cs typeface="Times New Roman" panose="02020603050405020304" pitchFamily="18" charset="0"/>
            </a:rPr>
            <a:t>Variants of D</a:t>
          </a: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IFF</a:t>
          </a:r>
          <a:r>
            <a:rPr lang="en-US" altLang="zh-CN" sz="1600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IX</a:t>
          </a:r>
          <a:endParaRPr lang="zh-CN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0.30454</cdr:x>
      <cdr:y>0.89901</cdr:y>
    </cdr:from>
    <cdr:to>
      <cdr:x>0.82316</cdr:x>
      <cdr:y>0.97796</cdr:y>
    </cdr:to>
    <cdr:sp macro="" textlink="">
      <cdr:nvSpPr>
        <cdr:cNvPr id="7" name="文本框 1">
          <a:extLst xmlns:a="http://schemas.openxmlformats.org/drawingml/2006/main">
            <a:ext uri="{FF2B5EF4-FFF2-40B4-BE49-F238E27FC236}">
              <a16:creationId xmlns:a16="http://schemas.microsoft.com/office/drawing/2014/main" id="{1F26D1B1-D79C-47DF-98EC-2C68BB1E35DE}"/>
            </a:ext>
          </a:extLst>
        </cdr:cNvPr>
        <cdr:cNvSpPr txBox="1"/>
      </cdr:nvSpPr>
      <cdr:spPr>
        <a:xfrm xmlns:a="http://schemas.openxmlformats.org/drawingml/2006/main">
          <a:off x="1388605" y="2765476"/>
          <a:ext cx="2364738" cy="2428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>
              <a:latin typeface="Times New Roman" panose="02020603050405020304" pitchFamily="18" charset="0"/>
              <a:cs typeface="Times New Roman" panose="02020603050405020304" pitchFamily="18" charset="0"/>
            </a:rPr>
            <a:t>Variants of D</a:t>
          </a: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IFF</a:t>
          </a:r>
          <a:r>
            <a:rPr lang="en-US" altLang="zh-CN" sz="1600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IX</a:t>
          </a:r>
          <a:endParaRPr lang="zh-CN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8D28-5DE8-4566-B0E3-518A19E0F2A1}">
  <dimension ref="E9:AE61"/>
  <sheetViews>
    <sheetView topLeftCell="B1" zoomScale="70" zoomScaleNormal="70" workbookViewId="0">
      <selection activeCell="K11" sqref="K11"/>
    </sheetView>
  </sheetViews>
  <sheetFormatPr defaultRowHeight="14.15" x14ac:dyDescent="0.35"/>
  <cols>
    <col min="4" max="4" width="14.7109375" customWidth="1"/>
    <col min="5" max="5" width="11.35546875" customWidth="1"/>
    <col min="6" max="6" width="17.5" customWidth="1"/>
    <col min="7" max="7" width="17.7109375" customWidth="1"/>
    <col min="8" max="8" width="13.0703125" customWidth="1"/>
    <col min="9" max="9" width="12.640625" customWidth="1"/>
    <col min="10" max="10" width="13.35546875" customWidth="1"/>
    <col min="11" max="11" width="12.640625" customWidth="1"/>
    <col min="12" max="12" width="12.35546875" customWidth="1"/>
    <col min="13" max="13" width="20" customWidth="1"/>
    <col min="14" max="14" width="24.35546875" customWidth="1"/>
    <col min="20" max="20" width="21.640625" customWidth="1"/>
    <col min="21" max="21" width="22.140625" customWidth="1"/>
    <col min="22" max="22" width="12.7109375" customWidth="1"/>
    <col min="23" max="23" width="12.2109375" customWidth="1"/>
    <col min="24" max="24" width="11.5703125" customWidth="1"/>
    <col min="25" max="25" width="14.2109375" customWidth="1"/>
  </cols>
  <sheetData>
    <row r="9" spans="5:31" ht="14.6" thickBot="1" x14ac:dyDescent="0.4"/>
    <row r="10" spans="5:31" ht="28.75" thickTop="1" x14ac:dyDescent="0.35">
      <c r="E10" s="8"/>
      <c r="F10" s="2" t="s">
        <v>12</v>
      </c>
      <c r="G10" s="2" t="s">
        <v>13</v>
      </c>
      <c r="H10" s="2" t="s">
        <v>14</v>
      </c>
      <c r="I10" s="2" t="s">
        <v>15</v>
      </c>
      <c r="J10" s="2" t="s">
        <v>16</v>
      </c>
      <c r="K10" s="9" t="s">
        <v>17</v>
      </c>
      <c r="L10" s="3" t="s">
        <v>18</v>
      </c>
    </row>
    <row r="11" spans="5:31" x14ac:dyDescent="0.35">
      <c r="E11" s="10" t="s">
        <v>2</v>
      </c>
      <c r="F11" s="11" t="str">
        <f t="shared" ref="F11:F20" si="0">T16</f>
        <v>89.38</v>
      </c>
      <c r="G11" s="11" t="str">
        <f t="shared" ref="G11:G20" si="1">U16</f>
        <v>86.00</v>
      </c>
      <c r="H11" s="12" t="str">
        <f t="shared" ref="H11:H20" si="2">V16</f>
        <v>719</v>
      </c>
      <c r="I11" s="12" t="str">
        <f t="shared" ref="I11:I20" si="3">W16</f>
        <v>81</v>
      </c>
      <c r="J11" s="12" t="str">
        <f t="shared" ref="J11:J20" si="4">X16</f>
        <v>251</v>
      </c>
      <c r="K11" s="22">
        <f t="shared" ref="K11:K20" si="5">T40</f>
        <v>34108.1</v>
      </c>
      <c r="L11" s="29">
        <f t="shared" ref="L11:L20" si="6">V41</f>
        <v>39954</v>
      </c>
    </row>
    <row r="12" spans="5:31" x14ac:dyDescent="0.35">
      <c r="E12" s="13" t="s">
        <v>3</v>
      </c>
      <c r="F12" s="14" t="str">
        <f t="shared" si="0"/>
        <v>97.62 (+8.25)</v>
      </c>
      <c r="G12" s="14" t="str">
        <f t="shared" si="1"/>
        <v>95.38 (+9.38)</v>
      </c>
      <c r="H12" s="15" t="str">
        <f t="shared" si="2"/>
        <v>164 (–555)</v>
      </c>
      <c r="I12" s="15" t="str">
        <f t="shared" si="3"/>
        <v>81 (+0)</v>
      </c>
      <c r="J12" s="15" t="str">
        <f t="shared" si="4"/>
        <v>42 (–209)</v>
      </c>
      <c r="K12" s="23" t="str">
        <f t="shared" si="5"/>
        <v>34,769.5 (↑1.94%)</v>
      </c>
      <c r="L12" s="30" t="str">
        <f t="shared" si="6"/>
        <v>38,871 (↓2.71%)</v>
      </c>
    </row>
    <row r="13" spans="5:31" x14ac:dyDescent="0.35">
      <c r="E13" s="16" t="s">
        <v>4</v>
      </c>
      <c r="F13" s="17" t="str">
        <f t="shared" si="0"/>
        <v>90.38</v>
      </c>
      <c r="G13" s="17" t="str">
        <f t="shared" si="1"/>
        <v>71.00</v>
      </c>
      <c r="H13" s="18" t="str">
        <f t="shared" si="2"/>
        <v>570</v>
      </c>
      <c r="I13" s="18" t="str">
        <f t="shared" si="3"/>
        <v>384</v>
      </c>
      <c r="J13" s="18" t="str">
        <f t="shared" si="4"/>
        <v>408</v>
      </c>
      <c r="K13" s="24">
        <f t="shared" si="5"/>
        <v>96568.5</v>
      </c>
      <c r="L13" s="31">
        <f t="shared" si="6"/>
        <v>39094</v>
      </c>
    </row>
    <row r="14" spans="5:31" x14ac:dyDescent="0.35">
      <c r="E14" s="16" t="s">
        <v>5</v>
      </c>
      <c r="F14" s="17" t="str">
        <f t="shared" si="0"/>
        <v>92.25 (+1.88)</v>
      </c>
      <c r="G14" s="17" t="str">
        <f t="shared" si="1"/>
        <v>80.75 (+9.75)</v>
      </c>
      <c r="H14" s="18" t="str">
        <f t="shared" si="2"/>
        <v>353 (–217)</v>
      </c>
      <c r="I14" s="18" t="str">
        <f t="shared" si="3"/>
        <v>400 (+16)</v>
      </c>
      <c r="J14" s="18" t="str">
        <f t="shared" si="4"/>
        <v>372 (–36)</v>
      </c>
      <c r="K14" s="24" t="str">
        <f t="shared" si="5"/>
        <v>97,158.0 (↑0.61%)</v>
      </c>
      <c r="L14" s="31" t="str">
        <f t="shared" si="6"/>
        <v>38,642 (↓1.16%)</v>
      </c>
      <c r="V14" s="5"/>
      <c r="W14" s="5"/>
      <c r="X14" s="5"/>
      <c r="Y14" s="5"/>
      <c r="Z14" s="5"/>
    </row>
    <row r="15" spans="5:31" x14ac:dyDescent="0.35">
      <c r="E15" s="10" t="s">
        <v>6</v>
      </c>
      <c r="F15" s="11" t="str">
        <f t="shared" si="0"/>
        <v>82.00</v>
      </c>
      <c r="G15" s="11" t="str">
        <f t="shared" si="1"/>
        <v>70.62</v>
      </c>
      <c r="H15" s="12" t="str">
        <f t="shared" si="2"/>
        <v>177</v>
      </c>
      <c r="I15" s="12" t="str">
        <f t="shared" si="3"/>
        <v>1,279</v>
      </c>
      <c r="J15" s="12" t="str">
        <f t="shared" si="4"/>
        <v>986</v>
      </c>
      <c r="K15" s="22">
        <f t="shared" si="5"/>
        <v>32472.9</v>
      </c>
      <c r="L15" s="29">
        <f t="shared" si="6"/>
        <v>37238</v>
      </c>
      <c r="T15" s="6" t="s">
        <v>0</v>
      </c>
      <c r="U15" s="6"/>
      <c r="V15" s="6" t="s">
        <v>19</v>
      </c>
      <c r="W15" s="7"/>
      <c r="X15" s="7"/>
      <c r="Y15" s="7"/>
      <c r="Z15" s="26" t="s">
        <v>81</v>
      </c>
      <c r="AA15" s="26" t="s">
        <v>82</v>
      </c>
      <c r="AB15" s="26" t="s">
        <v>81</v>
      </c>
      <c r="AC15" s="26"/>
      <c r="AD15" s="26"/>
      <c r="AE15" s="26"/>
    </row>
    <row r="16" spans="5:31" x14ac:dyDescent="0.35">
      <c r="E16" s="13" t="s">
        <v>7</v>
      </c>
      <c r="F16" s="14" t="str">
        <f t="shared" si="0"/>
        <v>86.50 (+4.50)</v>
      </c>
      <c r="G16" s="14" t="str">
        <f t="shared" si="1"/>
        <v>75.88 (+5.25)</v>
      </c>
      <c r="H16" s="15" t="str">
        <f t="shared" si="2"/>
        <v>174 (–3)</v>
      </c>
      <c r="I16" s="15" t="str">
        <f t="shared" si="3"/>
        <v>1,162 (–117)</v>
      </c>
      <c r="J16" s="15" t="str">
        <f t="shared" si="4"/>
        <v>787 (–199)</v>
      </c>
      <c r="K16" s="23" t="str">
        <f t="shared" si="5"/>
        <v>33,038.4 (↑1.74%)</v>
      </c>
      <c r="L16" s="30" t="str">
        <f t="shared" si="6"/>
        <v>37,407 (↑0.45%)</v>
      </c>
      <c r="T16" s="6" t="s">
        <v>104</v>
      </c>
      <c r="U16" s="6" t="s">
        <v>105</v>
      </c>
      <c r="V16" s="6" t="s">
        <v>46</v>
      </c>
      <c r="W16" s="7" t="s">
        <v>47</v>
      </c>
      <c r="X16" s="7" t="s">
        <v>48</v>
      </c>
      <c r="Y16" s="7"/>
      <c r="Z16" s="26">
        <v>34108.1</v>
      </c>
      <c r="AA16" s="26">
        <v>661.4</v>
      </c>
      <c r="AB16" s="26">
        <v>1</v>
      </c>
      <c r="AC16" s="27">
        <v>0.83</v>
      </c>
      <c r="AD16" s="28" t="s">
        <v>83</v>
      </c>
      <c r="AE16" s="26">
        <v>1.1100000000000001</v>
      </c>
    </row>
    <row r="17" spans="5:31" x14ac:dyDescent="0.35">
      <c r="E17" s="16" t="s">
        <v>8</v>
      </c>
      <c r="F17" s="17" t="str">
        <f t="shared" si="0"/>
        <v>72.25</v>
      </c>
      <c r="G17" s="17" t="str">
        <f t="shared" si="1"/>
        <v>62.62</v>
      </c>
      <c r="H17" s="18" t="str">
        <f t="shared" si="2"/>
        <v>1,424</v>
      </c>
      <c r="I17" s="18" t="str">
        <f t="shared" si="3"/>
        <v>356</v>
      </c>
      <c r="J17" s="18" t="str">
        <f t="shared" si="4"/>
        <v>1,006</v>
      </c>
      <c r="K17" s="24">
        <f t="shared" si="5"/>
        <v>2206.3000000000002</v>
      </c>
      <c r="L17" s="31">
        <f t="shared" si="6"/>
        <v>40936</v>
      </c>
      <c r="T17" s="6" t="s">
        <v>106</v>
      </c>
      <c r="U17" s="6" t="s">
        <v>107</v>
      </c>
      <c r="V17" s="6" t="s">
        <v>21</v>
      </c>
      <c r="W17" s="7" t="s">
        <v>22</v>
      </c>
      <c r="X17" s="7" t="s">
        <v>76</v>
      </c>
      <c r="Y17" s="7"/>
      <c r="Z17" s="26">
        <v>96568.5</v>
      </c>
      <c r="AA17" s="26">
        <v>589.5</v>
      </c>
      <c r="AB17" s="26">
        <v>1</v>
      </c>
      <c r="AC17" s="27">
        <v>0.74</v>
      </c>
      <c r="AD17" s="28" t="s">
        <v>84</v>
      </c>
      <c r="AE17" s="26">
        <v>0.95</v>
      </c>
    </row>
    <row r="18" spans="5:31" x14ac:dyDescent="0.35">
      <c r="E18" s="16" t="s">
        <v>9</v>
      </c>
      <c r="F18" s="17" t="str">
        <f t="shared" si="0"/>
        <v>82.88 (+10.62)</v>
      </c>
      <c r="G18" s="17" t="str">
        <f t="shared" si="1"/>
        <v>72.25 (+9.62)</v>
      </c>
      <c r="H18" s="18" t="str">
        <f t="shared" si="2"/>
        <v>759 (–665)</v>
      </c>
      <c r="I18" s="18" t="str">
        <f t="shared" si="3"/>
        <v>362 (+6)</v>
      </c>
      <c r="J18" s="18" t="str">
        <f t="shared" si="4"/>
        <v>801 (–205)</v>
      </c>
      <c r="K18" s="24" t="str">
        <f t="shared" si="5"/>
        <v>2,757.1 (↑24.96%)</v>
      </c>
      <c r="L18" s="31" t="str">
        <f t="shared" si="6"/>
        <v>39,544 (↓3.40%)</v>
      </c>
      <c r="T18" s="6" t="s">
        <v>108</v>
      </c>
      <c r="U18" s="6" t="s">
        <v>109</v>
      </c>
      <c r="V18" s="6" t="s">
        <v>49</v>
      </c>
      <c r="W18" s="7" t="s">
        <v>50</v>
      </c>
      <c r="X18" s="7" t="s">
        <v>51</v>
      </c>
      <c r="Y18" s="7"/>
      <c r="Z18" s="26">
        <v>32472.9</v>
      </c>
      <c r="AA18" s="26">
        <v>565.5</v>
      </c>
      <c r="AB18" s="26">
        <v>1</v>
      </c>
      <c r="AC18" s="27">
        <v>0.71</v>
      </c>
      <c r="AD18" s="28" t="s">
        <v>85</v>
      </c>
      <c r="AE18" s="26">
        <v>0.94</v>
      </c>
    </row>
    <row r="19" spans="5:31" x14ac:dyDescent="0.35">
      <c r="E19" s="10" t="s">
        <v>10</v>
      </c>
      <c r="F19" s="11" t="str">
        <f t="shared" si="0"/>
        <v>75.25</v>
      </c>
      <c r="G19" s="11" t="str">
        <f t="shared" si="1"/>
        <v>17.25</v>
      </c>
      <c r="H19" s="12" t="str">
        <f t="shared" si="2"/>
        <v>3,374</v>
      </c>
      <c r="I19" s="12" t="str">
        <f t="shared" si="3"/>
        <v>717</v>
      </c>
      <c r="J19" s="12" t="str">
        <f t="shared" si="4"/>
        <v>1,035</v>
      </c>
      <c r="K19" s="22">
        <f t="shared" si="5"/>
        <v>370413.4</v>
      </c>
      <c r="L19" s="29">
        <f t="shared" si="6"/>
        <v>44835</v>
      </c>
      <c r="T19" s="6" t="s">
        <v>110</v>
      </c>
      <c r="U19" s="6" t="s">
        <v>111</v>
      </c>
      <c r="V19" s="6" t="s">
        <v>23</v>
      </c>
      <c r="W19" s="7" t="s">
        <v>24</v>
      </c>
      <c r="X19" s="7" t="s">
        <v>77</v>
      </c>
      <c r="Y19" s="7"/>
      <c r="Z19" s="26">
        <v>2206.3000000000002</v>
      </c>
      <c r="AA19" s="26">
        <v>550.79999999999995</v>
      </c>
      <c r="AB19" s="26">
        <v>0.9</v>
      </c>
      <c r="AC19" s="27">
        <v>0.69</v>
      </c>
      <c r="AD19" s="28" t="s">
        <v>86</v>
      </c>
      <c r="AE19" s="26">
        <v>0.94</v>
      </c>
    </row>
    <row r="20" spans="5:31" ht="14.6" thickBot="1" x14ac:dyDescent="0.4">
      <c r="E20" s="19" t="s">
        <v>11</v>
      </c>
      <c r="F20" s="20" t="str">
        <f t="shared" si="0"/>
        <v>82.88 (+7.62)</v>
      </c>
      <c r="G20" s="20" t="str">
        <f t="shared" si="1"/>
        <v>68.38 (+51.12)</v>
      </c>
      <c r="H20" s="21" t="str">
        <f t="shared" si="2"/>
        <v>892 (–2,482)</v>
      </c>
      <c r="I20" s="21" t="str">
        <f t="shared" si="3"/>
        <v>637 (–80)</v>
      </c>
      <c r="J20" s="21" t="str">
        <f t="shared" si="4"/>
        <v>831 (–204)</v>
      </c>
      <c r="K20" s="25" t="str">
        <f t="shared" si="5"/>
        <v>370,995.9 (↑0.16%)</v>
      </c>
      <c r="L20" s="32" t="str">
        <f t="shared" si="6"/>
        <v>39,903 (↓11.00%)</v>
      </c>
      <c r="T20" s="6" t="s">
        <v>112</v>
      </c>
      <c r="U20" s="6" t="s">
        <v>113</v>
      </c>
      <c r="V20" s="6" t="s">
        <v>52</v>
      </c>
      <c r="W20" s="7" t="s">
        <v>53</v>
      </c>
      <c r="X20" s="7" t="s">
        <v>54</v>
      </c>
      <c r="Y20" s="7"/>
      <c r="Z20" s="26">
        <v>370413.4</v>
      </c>
      <c r="AA20" s="26">
        <v>582.5</v>
      </c>
      <c r="AB20" s="26">
        <v>1</v>
      </c>
      <c r="AC20" s="27">
        <v>0.73</v>
      </c>
      <c r="AD20" s="28" t="s">
        <v>87</v>
      </c>
      <c r="AE20" s="26">
        <v>0.95</v>
      </c>
    </row>
    <row r="21" spans="5:31" ht="14.6" thickTop="1" x14ac:dyDescent="0.35">
      <c r="E21" s="1"/>
      <c r="F21" s="1"/>
      <c r="G21" s="1"/>
      <c r="H21" s="1"/>
      <c r="I21" s="1"/>
      <c r="J21" s="1"/>
      <c r="K21" s="1"/>
      <c r="T21" s="6" t="s">
        <v>114</v>
      </c>
      <c r="U21" s="6" t="s">
        <v>115</v>
      </c>
      <c r="V21" s="6" t="s">
        <v>25</v>
      </c>
      <c r="W21" s="7" t="s">
        <v>34</v>
      </c>
      <c r="X21" s="7" t="s">
        <v>78</v>
      </c>
      <c r="Y21" s="7"/>
      <c r="Z21" s="26" t="s">
        <v>81</v>
      </c>
      <c r="AA21" s="26" t="s">
        <v>88</v>
      </c>
      <c r="AB21" s="26" t="s">
        <v>81</v>
      </c>
      <c r="AC21" s="27"/>
      <c r="AD21" s="26"/>
      <c r="AE21" s="26"/>
    </row>
    <row r="22" spans="5:31" ht="14.6" thickBot="1" x14ac:dyDescent="0.4">
      <c r="E22" s="1"/>
      <c r="F22" s="1"/>
      <c r="G22" s="1"/>
      <c r="H22" s="1"/>
      <c r="I22" s="1"/>
      <c r="J22" s="1"/>
      <c r="K22" s="1"/>
      <c r="T22" s="6" t="s">
        <v>116</v>
      </c>
      <c r="U22" s="6" t="s">
        <v>117</v>
      </c>
      <c r="V22" s="6" t="s">
        <v>55</v>
      </c>
      <c r="W22" s="7" t="s">
        <v>56</v>
      </c>
      <c r="X22" s="7" t="s">
        <v>57</v>
      </c>
      <c r="Y22" s="7"/>
      <c r="Z22" s="26">
        <v>66285.7</v>
      </c>
      <c r="AA22" s="26">
        <v>305.2</v>
      </c>
      <c r="AB22" s="26">
        <v>1</v>
      </c>
      <c r="AC22" s="27">
        <v>1.63</v>
      </c>
      <c r="AD22" s="28" t="s">
        <v>89</v>
      </c>
      <c r="AE22" s="26">
        <v>3.23</v>
      </c>
    </row>
    <row r="23" spans="5:31" ht="28.75" thickTop="1" x14ac:dyDescent="0.35">
      <c r="E23" s="8"/>
      <c r="F23" s="2" t="s">
        <v>12</v>
      </c>
      <c r="G23" s="2" t="s">
        <v>13</v>
      </c>
      <c r="H23" s="2" t="s">
        <v>14</v>
      </c>
      <c r="I23" s="2" t="s">
        <v>15</v>
      </c>
      <c r="J23" s="2" t="s">
        <v>16</v>
      </c>
      <c r="K23" s="9" t="s">
        <v>17</v>
      </c>
      <c r="L23" s="3" t="s">
        <v>18</v>
      </c>
      <c r="T23" s="6" t="s">
        <v>118</v>
      </c>
      <c r="U23" s="6" t="s">
        <v>119</v>
      </c>
      <c r="V23" s="6" t="s">
        <v>26</v>
      </c>
      <c r="W23" s="7" t="s">
        <v>27</v>
      </c>
      <c r="X23" s="7" t="s">
        <v>79</v>
      </c>
      <c r="Y23" s="7"/>
      <c r="Z23" s="26">
        <v>160437.79999999999</v>
      </c>
      <c r="AA23" s="26">
        <v>254.3</v>
      </c>
      <c r="AB23" s="26">
        <v>1</v>
      </c>
      <c r="AC23" s="27">
        <v>1.36</v>
      </c>
      <c r="AD23" s="28" t="s">
        <v>90</v>
      </c>
      <c r="AE23" s="26">
        <v>2.2999999999999998</v>
      </c>
    </row>
    <row r="24" spans="5:31" x14ac:dyDescent="0.35">
      <c r="E24" s="10" t="s">
        <v>2</v>
      </c>
      <c r="F24" s="11" t="str">
        <f t="shared" ref="F24:F33" si="7">T27</f>
        <v>82.89</v>
      </c>
      <c r="G24" s="11" t="str">
        <f t="shared" ref="G24:G33" si="8">U27</f>
        <v>69.52</v>
      </c>
      <c r="H24" s="22" t="str">
        <f t="shared" ref="H24:H33" si="9">V27</f>
        <v>343</v>
      </c>
      <c r="I24" s="22" t="str">
        <f t="shared" ref="I24:I33" si="10">W27</f>
        <v>136</v>
      </c>
      <c r="J24" s="22" t="str">
        <f t="shared" ref="J24:J33" si="11">X27</f>
        <v>121</v>
      </c>
      <c r="K24" s="22">
        <f t="shared" ref="K24:K33" si="12">T50</f>
        <v>66285.7</v>
      </c>
      <c r="L24" s="29">
        <f t="shared" ref="L24:L33" si="13">V52</f>
        <v>48910</v>
      </c>
      <c r="T24" s="6" t="s">
        <v>120</v>
      </c>
      <c r="U24" s="6" t="s">
        <v>121</v>
      </c>
      <c r="V24" s="6" t="s">
        <v>58</v>
      </c>
      <c r="W24" s="7" t="s">
        <v>59</v>
      </c>
      <c r="X24" s="7" t="s">
        <v>60</v>
      </c>
      <c r="Y24" s="7"/>
      <c r="Z24" s="26">
        <v>49874.400000000001</v>
      </c>
      <c r="AA24" s="26">
        <v>256.3</v>
      </c>
      <c r="AB24" s="26">
        <v>1</v>
      </c>
      <c r="AC24" s="27">
        <v>1.37</v>
      </c>
      <c r="AD24" s="28" t="s">
        <v>91</v>
      </c>
      <c r="AE24" s="26">
        <v>2.44</v>
      </c>
    </row>
    <row r="25" spans="5:31" x14ac:dyDescent="0.35">
      <c r="E25" s="13" t="s">
        <v>3</v>
      </c>
      <c r="F25" s="14" t="str">
        <f t="shared" si="7"/>
        <v>88.77 (+5.88)</v>
      </c>
      <c r="G25" s="14" t="str">
        <f t="shared" si="8"/>
        <v>77.01 (+7.49)</v>
      </c>
      <c r="H25" s="23" t="str">
        <f t="shared" si="9"/>
        <v>220 (–123)</v>
      </c>
      <c r="I25" s="23" t="str">
        <f t="shared" si="10"/>
        <v>170 (+34)</v>
      </c>
      <c r="J25" s="23" t="str">
        <f t="shared" si="11"/>
        <v>111 (–10)</v>
      </c>
      <c r="K25" s="23" t="str">
        <f t="shared" si="12"/>
        <v>66,590.9 (↑0.46%)</v>
      </c>
      <c r="L25" s="30" t="str">
        <f t="shared" si="13"/>
        <v>48,635 (↓0.56%)</v>
      </c>
      <c r="T25" s="6" t="s">
        <v>122</v>
      </c>
      <c r="U25" s="6" t="s">
        <v>123</v>
      </c>
      <c r="V25" s="6" t="s">
        <v>35</v>
      </c>
      <c r="W25" s="7" t="s">
        <v>28</v>
      </c>
      <c r="X25" s="7" t="s">
        <v>36</v>
      </c>
      <c r="Y25" s="7"/>
      <c r="Z25" s="26">
        <v>1369.7</v>
      </c>
      <c r="AA25" s="26">
        <v>251.5</v>
      </c>
      <c r="AB25" s="26">
        <v>1</v>
      </c>
      <c r="AC25" s="27">
        <v>1.34</v>
      </c>
      <c r="AD25" s="28" t="s">
        <v>92</v>
      </c>
      <c r="AE25" s="26">
        <v>2.36</v>
      </c>
    </row>
    <row r="26" spans="5:31" x14ac:dyDescent="0.35">
      <c r="E26" s="16" t="s">
        <v>4</v>
      </c>
      <c r="F26" s="17" t="str">
        <f t="shared" si="7"/>
        <v>45.45</v>
      </c>
      <c r="G26" s="17" t="str">
        <f t="shared" si="8"/>
        <v>21.93</v>
      </c>
      <c r="H26" s="24" t="str">
        <f t="shared" si="9"/>
        <v>19,706</v>
      </c>
      <c r="I26" s="24" t="str">
        <f t="shared" si="10"/>
        <v>539</v>
      </c>
      <c r="J26" s="24" t="str">
        <f t="shared" si="11"/>
        <v>1,800</v>
      </c>
      <c r="K26" s="24">
        <f t="shared" si="12"/>
        <v>160437.79999999999</v>
      </c>
      <c r="L26" s="31">
        <f t="shared" si="13"/>
        <v>60059</v>
      </c>
      <c r="T26" s="6" t="s">
        <v>1</v>
      </c>
      <c r="U26" s="6"/>
      <c r="V26" s="6" t="s">
        <v>20</v>
      </c>
      <c r="W26" s="7"/>
      <c r="X26" s="7"/>
      <c r="Y26" s="7"/>
      <c r="Z26" s="26">
        <v>133971.4</v>
      </c>
      <c r="AA26" s="26">
        <v>255.5</v>
      </c>
      <c r="AB26" s="26">
        <v>1</v>
      </c>
      <c r="AC26" s="27">
        <v>1.37</v>
      </c>
      <c r="AD26" s="28" t="s">
        <v>93</v>
      </c>
      <c r="AE26" s="26">
        <v>2.2599999999999998</v>
      </c>
    </row>
    <row r="27" spans="5:31" x14ac:dyDescent="0.35">
      <c r="E27" s="16" t="s">
        <v>5</v>
      </c>
      <c r="F27" s="17" t="str">
        <f t="shared" si="7"/>
        <v>47.59 (+2.14)</v>
      </c>
      <c r="G27" s="17" t="str">
        <f t="shared" si="8"/>
        <v>25.67 (+3.74)</v>
      </c>
      <c r="H27" s="24" t="str">
        <f t="shared" si="9"/>
        <v>19,606 (–100)</v>
      </c>
      <c r="I27" s="24" t="str">
        <f t="shared" si="10"/>
        <v>551 (+12)</v>
      </c>
      <c r="J27" s="24" t="str">
        <f t="shared" si="11"/>
        <v>1,827 (+27)</v>
      </c>
      <c r="K27" s="24" t="str">
        <f t="shared" si="12"/>
        <v>160,692.1 (↑0.16%)</v>
      </c>
      <c r="L27" s="31" t="str">
        <f t="shared" si="13"/>
        <v>59,791 (↓0.45%)</v>
      </c>
      <c r="T27" s="6" t="s">
        <v>124</v>
      </c>
      <c r="U27" s="6" t="s">
        <v>125</v>
      </c>
      <c r="V27" s="6" t="s">
        <v>61</v>
      </c>
      <c r="W27" s="7" t="s">
        <v>62</v>
      </c>
      <c r="X27" s="7" t="s">
        <v>63</v>
      </c>
      <c r="Y27" s="7"/>
      <c r="Z27" s="5"/>
    </row>
    <row r="28" spans="5:31" x14ac:dyDescent="0.35">
      <c r="E28" s="10" t="s">
        <v>6</v>
      </c>
      <c r="F28" s="11" t="str">
        <f t="shared" si="7"/>
        <v>16.58</v>
      </c>
      <c r="G28" s="11" t="str">
        <f t="shared" si="8"/>
        <v>10.16</v>
      </c>
      <c r="H28" s="22" t="str">
        <f t="shared" si="9"/>
        <v>19,010</v>
      </c>
      <c r="I28" s="22" t="str">
        <f t="shared" si="10"/>
        <v>1,402</v>
      </c>
      <c r="J28" s="22" t="str">
        <f t="shared" si="11"/>
        <v>6,583</v>
      </c>
      <c r="K28" s="22">
        <f t="shared" si="12"/>
        <v>49874.400000000001</v>
      </c>
      <c r="L28" s="29">
        <f t="shared" si="13"/>
        <v>57323</v>
      </c>
      <c r="T28" s="6" t="s">
        <v>94</v>
      </c>
      <c r="U28" s="6" t="s">
        <v>95</v>
      </c>
      <c r="V28" s="6" t="s">
        <v>29</v>
      </c>
      <c r="W28" s="7" t="s">
        <v>30</v>
      </c>
      <c r="X28" s="7" t="s">
        <v>80</v>
      </c>
      <c r="Y28" s="7"/>
      <c r="Z28" s="5"/>
    </row>
    <row r="29" spans="5:31" x14ac:dyDescent="0.35">
      <c r="E29" s="13" t="s">
        <v>7</v>
      </c>
      <c r="F29" s="14" t="str">
        <f t="shared" si="7"/>
        <v>19.79 (+3.21)</v>
      </c>
      <c r="G29" s="14" t="str">
        <f t="shared" si="8"/>
        <v>11.23 (+1.07)</v>
      </c>
      <c r="H29" s="23" t="str">
        <f t="shared" si="9"/>
        <v>19,002 (–8)</v>
      </c>
      <c r="I29" s="23" t="str">
        <f t="shared" si="10"/>
        <v>1,343 (–59)</v>
      </c>
      <c r="J29" s="23" t="str">
        <f t="shared" si="11"/>
        <v>6,442 (–141)</v>
      </c>
      <c r="K29" s="23" t="str">
        <f t="shared" si="12"/>
        <v>50,130.7 (↑0.51%)</v>
      </c>
      <c r="L29" s="30" t="str">
        <f t="shared" si="13"/>
        <v>57,268 (↓0.10%)</v>
      </c>
      <c r="T29" s="6" t="s">
        <v>126</v>
      </c>
      <c r="U29" s="6" t="s">
        <v>127</v>
      </c>
      <c r="V29" s="6" t="s">
        <v>64</v>
      </c>
      <c r="W29" s="7" t="s">
        <v>65</v>
      </c>
      <c r="X29" s="7" t="s">
        <v>66</v>
      </c>
      <c r="Y29" s="7"/>
      <c r="Z29" s="5"/>
    </row>
    <row r="30" spans="5:31" x14ac:dyDescent="0.35">
      <c r="E30" s="16" t="s">
        <v>8</v>
      </c>
      <c r="F30" s="17" t="str">
        <f t="shared" si="7"/>
        <v>13.90</v>
      </c>
      <c r="G30" s="17" t="str">
        <f t="shared" si="8"/>
        <v>8.56</v>
      </c>
      <c r="H30" s="24" t="str">
        <f t="shared" si="9"/>
        <v>20,390</v>
      </c>
      <c r="I30" s="24" t="str">
        <f t="shared" si="10"/>
        <v>461</v>
      </c>
      <c r="J30" s="24" t="str">
        <f t="shared" si="11"/>
        <v>6,424</v>
      </c>
      <c r="K30" s="24">
        <f t="shared" si="12"/>
        <v>1369.7</v>
      </c>
      <c r="L30" s="31">
        <f t="shared" si="13"/>
        <v>62375</v>
      </c>
      <c r="T30" s="6" t="s">
        <v>96</v>
      </c>
      <c r="U30" s="6" t="s">
        <v>97</v>
      </c>
      <c r="V30" s="6" t="s">
        <v>37</v>
      </c>
      <c r="W30" s="7" t="s">
        <v>31</v>
      </c>
      <c r="X30" s="7" t="s">
        <v>38</v>
      </c>
      <c r="Y30" s="7"/>
      <c r="Z30" s="5"/>
    </row>
    <row r="31" spans="5:31" x14ac:dyDescent="0.35">
      <c r="E31" s="16" t="s">
        <v>9</v>
      </c>
      <c r="F31" s="17" t="str">
        <f t="shared" si="7"/>
        <v>20.86 (+6.95)</v>
      </c>
      <c r="G31" s="17" t="str">
        <f t="shared" si="8"/>
        <v>10.70 (+2.14)</v>
      </c>
      <c r="H31" s="24" t="str">
        <f t="shared" si="9"/>
        <v>19,738 (–652)</v>
      </c>
      <c r="I31" s="24" t="str">
        <f t="shared" si="10"/>
        <v>502 (+41)</v>
      </c>
      <c r="J31" s="24" t="str">
        <f t="shared" si="11"/>
        <v>6,317 (–107)</v>
      </c>
      <c r="K31" s="24" t="str">
        <f t="shared" si="12"/>
        <v>1,621.2 (↑18.36%)</v>
      </c>
      <c r="L31" s="31" t="str">
        <f t="shared" si="13"/>
        <v>60,844 (↓2.45%)</v>
      </c>
      <c r="T31" s="6" t="s">
        <v>128</v>
      </c>
      <c r="U31" s="6" t="s">
        <v>129</v>
      </c>
      <c r="V31" s="6" t="s">
        <v>67</v>
      </c>
      <c r="W31" s="7" t="s">
        <v>68</v>
      </c>
      <c r="X31" s="7" t="s">
        <v>69</v>
      </c>
      <c r="Y31" s="7"/>
      <c r="Z31" s="5"/>
    </row>
    <row r="32" spans="5:31" x14ac:dyDescent="0.35">
      <c r="E32" s="10" t="s">
        <v>10</v>
      </c>
      <c r="F32" s="11" t="str">
        <f t="shared" si="7"/>
        <v>14.97</v>
      </c>
      <c r="G32" s="11" t="str">
        <f t="shared" si="8"/>
        <v>4.81</v>
      </c>
      <c r="H32" s="22" t="str">
        <f t="shared" si="9"/>
        <v>20,789</v>
      </c>
      <c r="I32" s="22" t="str">
        <f t="shared" si="10"/>
        <v>721</v>
      </c>
      <c r="J32" s="22" t="str">
        <f t="shared" si="11"/>
        <v>6,490</v>
      </c>
      <c r="K32" s="22">
        <f t="shared" si="12"/>
        <v>133971.4</v>
      </c>
      <c r="L32" s="29">
        <f t="shared" si="13"/>
        <v>62848</v>
      </c>
      <c r="T32" s="6" t="s">
        <v>98</v>
      </c>
      <c r="U32" s="6" t="s">
        <v>99</v>
      </c>
      <c r="V32" s="6" t="s">
        <v>39</v>
      </c>
      <c r="W32" s="7" t="s">
        <v>40</v>
      </c>
      <c r="X32" s="7" t="s">
        <v>41</v>
      </c>
      <c r="Y32" s="7"/>
      <c r="Z32" s="5"/>
    </row>
    <row r="33" spans="5:26" ht="14.6" thickBot="1" x14ac:dyDescent="0.4">
      <c r="E33" s="19" t="s">
        <v>11</v>
      </c>
      <c r="F33" s="20" t="str">
        <f t="shared" si="7"/>
        <v>16.58 (+1.60)</v>
      </c>
      <c r="G33" s="20" t="str">
        <f t="shared" si="8"/>
        <v>8.56 (+3.74)</v>
      </c>
      <c r="H33" s="25" t="str">
        <f t="shared" si="9"/>
        <v>20,133 (–656)</v>
      </c>
      <c r="I33" s="25" t="str">
        <f t="shared" si="10"/>
        <v>722 (+1)</v>
      </c>
      <c r="J33" s="25" t="str">
        <f t="shared" si="11"/>
        <v>6,245 (–245)</v>
      </c>
      <c r="K33" s="25" t="str">
        <f t="shared" si="12"/>
        <v>134,226.9 (↑0.19%)</v>
      </c>
      <c r="L33" s="32" t="str">
        <f t="shared" si="13"/>
        <v>61,356 (↓2.37%)</v>
      </c>
      <c r="T33" s="6" t="s">
        <v>130</v>
      </c>
      <c r="U33" s="6" t="s">
        <v>131</v>
      </c>
      <c r="V33" s="6" t="s">
        <v>70</v>
      </c>
      <c r="W33" s="7" t="s">
        <v>71</v>
      </c>
      <c r="X33" s="7" t="s">
        <v>72</v>
      </c>
      <c r="Y33" s="7"/>
      <c r="Z33" s="5"/>
    </row>
    <row r="34" spans="5:26" ht="14.6" thickTop="1" x14ac:dyDescent="0.35">
      <c r="T34" s="6" t="s">
        <v>100</v>
      </c>
      <c r="U34" s="6" t="s">
        <v>101</v>
      </c>
      <c r="V34" s="6" t="s">
        <v>42</v>
      </c>
      <c r="W34" s="7" t="s">
        <v>32</v>
      </c>
      <c r="X34" s="7" t="s">
        <v>43</v>
      </c>
      <c r="Y34" s="7"/>
      <c r="Z34" s="5"/>
    </row>
    <row r="35" spans="5:26" x14ac:dyDescent="0.35">
      <c r="T35" s="6" t="s">
        <v>132</v>
      </c>
      <c r="U35" s="6" t="s">
        <v>133</v>
      </c>
      <c r="V35" s="6" t="s">
        <v>73</v>
      </c>
      <c r="W35" s="7" t="s">
        <v>74</v>
      </c>
      <c r="X35" s="7" t="s">
        <v>75</v>
      </c>
      <c r="Y35" s="7"/>
      <c r="Z35" s="5"/>
    </row>
    <row r="36" spans="5:26" x14ac:dyDescent="0.35">
      <c r="T36" s="6" t="s">
        <v>102</v>
      </c>
      <c r="U36" s="6" t="s">
        <v>103</v>
      </c>
      <c r="V36" s="6" t="s">
        <v>44</v>
      </c>
      <c r="W36" s="7" t="s">
        <v>33</v>
      </c>
      <c r="X36" s="7" t="s">
        <v>45</v>
      </c>
      <c r="Y36" s="7"/>
      <c r="Z36" s="5"/>
    </row>
    <row r="40" spans="5:26" x14ac:dyDescent="0.35">
      <c r="T40" s="33">
        <v>34108.1</v>
      </c>
      <c r="V40" t="s">
        <v>19</v>
      </c>
    </row>
    <row r="41" spans="5:26" x14ac:dyDescent="0.35">
      <c r="T41" s="34" t="s">
        <v>150</v>
      </c>
      <c r="V41" s="4">
        <v>39954</v>
      </c>
    </row>
    <row r="42" spans="5:26" x14ac:dyDescent="0.35">
      <c r="T42" s="33">
        <v>96568.5</v>
      </c>
      <c r="V42" t="s">
        <v>140</v>
      </c>
    </row>
    <row r="43" spans="5:26" x14ac:dyDescent="0.35">
      <c r="T43" s="34" t="s">
        <v>134</v>
      </c>
      <c r="V43" s="4">
        <v>39094</v>
      </c>
    </row>
    <row r="44" spans="5:26" x14ac:dyDescent="0.35">
      <c r="T44" s="33">
        <v>32472.9</v>
      </c>
      <c r="V44" t="s">
        <v>141</v>
      </c>
    </row>
    <row r="45" spans="5:26" x14ac:dyDescent="0.35">
      <c r="T45" s="34" t="s">
        <v>151</v>
      </c>
      <c r="V45" s="4">
        <v>37238</v>
      </c>
    </row>
    <row r="46" spans="5:26" x14ac:dyDescent="0.35">
      <c r="T46" s="33">
        <v>2206.3000000000002</v>
      </c>
      <c r="V46" t="s">
        <v>142</v>
      </c>
    </row>
    <row r="47" spans="5:26" x14ac:dyDescent="0.35">
      <c r="T47" s="34" t="s">
        <v>152</v>
      </c>
      <c r="V47" s="4">
        <v>40936</v>
      </c>
    </row>
    <row r="48" spans="5:26" x14ac:dyDescent="0.35">
      <c r="T48" s="33">
        <v>370413.4</v>
      </c>
      <c r="V48" t="s">
        <v>143</v>
      </c>
    </row>
    <row r="49" spans="20:22" x14ac:dyDescent="0.35">
      <c r="T49" s="34" t="s">
        <v>135</v>
      </c>
      <c r="V49" s="4">
        <v>44835</v>
      </c>
    </row>
    <row r="50" spans="20:22" x14ac:dyDescent="0.35">
      <c r="T50" s="33">
        <v>66285.7</v>
      </c>
      <c r="V50" t="s">
        <v>144</v>
      </c>
    </row>
    <row r="51" spans="20:22" x14ac:dyDescent="0.35">
      <c r="T51" s="34" t="s">
        <v>136</v>
      </c>
      <c r="V51" t="s">
        <v>20</v>
      </c>
    </row>
    <row r="52" spans="20:22" x14ac:dyDescent="0.35">
      <c r="T52" s="33">
        <v>160437.79999999999</v>
      </c>
      <c r="V52" s="4">
        <v>48910</v>
      </c>
    </row>
    <row r="53" spans="20:22" x14ac:dyDescent="0.35">
      <c r="T53" s="34" t="s">
        <v>137</v>
      </c>
      <c r="V53" t="s">
        <v>145</v>
      </c>
    </row>
    <row r="54" spans="20:22" x14ac:dyDescent="0.35">
      <c r="T54" s="33">
        <v>49874.400000000001</v>
      </c>
      <c r="V54" s="4">
        <v>60059</v>
      </c>
    </row>
    <row r="55" spans="20:22" x14ac:dyDescent="0.35">
      <c r="T55" s="34" t="s">
        <v>138</v>
      </c>
      <c r="V55" t="s">
        <v>146</v>
      </c>
    </row>
    <row r="56" spans="20:22" x14ac:dyDescent="0.35">
      <c r="T56" s="33">
        <v>1369.7</v>
      </c>
      <c r="V56" s="4">
        <v>57323</v>
      </c>
    </row>
    <row r="57" spans="20:22" x14ac:dyDescent="0.35">
      <c r="T57" s="34" t="s">
        <v>153</v>
      </c>
      <c r="V57" t="s">
        <v>147</v>
      </c>
    </row>
    <row r="58" spans="20:22" x14ac:dyDescent="0.35">
      <c r="T58" s="33">
        <v>133971.4</v>
      </c>
      <c r="V58" s="4">
        <v>62375</v>
      </c>
    </row>
    <row r="59" spans="20:22" x14ac:dyDescent="0.35">
      <c r="T59" s="34" t="s">
        <v>139</v>
      </c>
      <c r="V59" t="s">
        <v>148</v>
      </c>
    </row>
    <row r="60" spans="20:22" x14ac:dyDescent="0.35">
      <c r="V60" s="4">
        <v>62848</v>
      </c>
    </row>
    <row r="61" spans="20:22" x14ac:dyDescent="0.35">
      <c r="V61" t="s">
        <v>149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85C0-6BA6-40A4-9AF0-E53B2FF72854}">
  <dimension ref="B5:AQ114"/>
  <sheetViews>
    <sheetView showGridLines="0" tabSelected="1" topLeftCell="A48" zoomScale="55" zoomScaleNormal="55" workbookViewId="0">
      <selection activeCell="AC78" sqref="AC78"/>
    </sheetView>
  </sheetViews>
  <sheetFormatPr defaultColWidth="8.5703125" defaultRowHeight="14.15" x14ac:dyDescent="0.35"/>
  <cols>
    <col min="1" max="1" width="8.5703125" style="26"/>
    <col min="2" max="2" width="10.7109375" style="26" customWidth="1"/>
    <col min="3" max="3" width="13.78515625" style="26" customWidth="1"/>
    <col min="4" max="4" width="10.85546875" style="26" customWidth="1"/>
    <col min="5" max="5" width="9.35546875" style="26" customWidth="1"/>
    <col min="6" max="7" width="9.28515625" style="26" customWidth="1"/>
    <col min="8" max="8" width="9.5" style="26" customWidth="1"/>
    <col min="9" max="9" width="10.85546875" style="26" customWidth="1"/>
    <col min="10" max="10" width="11.5703125" style="26" customWidth="1"/>
    <col min="11" max="11" width="10.35546875" style="26" customWidth="1"/>
    <col min="12" max="12" width="9.5" style="26" customWidth="1"/>
    <col min="13" max="13" width="10.85546875" style="26" customWidth="1"/>
    <col min="14" max="14" width="7" style="26" customWidth="1"/>
    <col min="15" max="15" width="8.5703125" style="26"/>
    <col min="16" max="16" width="11.140625" style="26" customWidth="1"/>
    <col min="17" max="17" width="15.78515625" style="26" customWidth="1"/>
    <col min="18" max="18" width="7.5703125" style="26" customWidth="1"/>
    <col min="19" max="19" width="7.42578125" style="26" customWidth="1"/>
    <col min="20" max="20" width="6.5703125" style="26" customWidth="1"/>
    <col min="21" max="21" width="9.35546875" style="26" customWidth="1"/>
    <col min="22" max="22" width="14.92578125" style="26" customWidth="1"/>
    <col min="23" max="23" width="5.7109375" style="26" customWidth="1"/>
    <col min="24" max="24" width="8" style="26" customWidth="1"/>
    <col min="25" max="25" width="8.7109375" style="26" customWidth="1"/>
    <col min="26" max="26" width="10.7109375" style="26" customWidth="1"/>
    <col min="27" max="27" width="13.35546875" style="26" customWidth="1"/>
    <col min="28" max="28" width="8.5703125" style="26"/>
    <col min="29" max="29" width="15.5" style="26" customWidth="1"/>
    <col min="30" max="30" width="13.92578125" style="26" customWidth="1"/>
    <col min="31" max="31" width="13.35546875" style="26" customWidth="1"/>
    <col min="32" max="16384" width="8.5703125" style="26"/>
  </cols>
  <sheetData>
    <row r="5" spans="4:22" x14ac:dyDescent="0.35">
      <c r="D5" s="28"/>
      <c r="E5" s="28"/>
      <c r="H5" s="28"/>
      <c r="L5" s="28"/>
      <c r="M5" s="28"/>
    </row>
    <row r="6" spans="4:22" x14ac:dyDescent="0.35">
      <c r="D6" s="28"/>
      <c r="E6" s="28"/>
      <c r="H6" s="28"/>
      <c r="L6" s="28"/>
      <c r="M6" s="28"/>
    </row>
    <row r="7" spans="4:22" x14ac:dyDescent="0.35">
      <c r="D7" s="28"/>
      <c r="E7" s="28"/>
      <c r="H7" s="28"/>
      <c r="L7" s="28"/>
      <c r="M7" s="28"/>
    </row>
    <row r="8" spans="4:22" x14ac:dyDescent="0.35">
      <c r="D8" s="28"/>
      <c r="E8" s="28"/>
      <c r="H8" s="28"/>
      <c r="L8" s="28"/>
      <c r="M8" s="28"/>
    </row>
    <row r="9" spans="4:22" x14ac:dyDescent="0.35">
      <c r="D9" s="28"/>
      <c r="E9" s="28"/>
      <c r="H9" s="28"/>
      <c r="L9" s="28"/>
      <c r="M9" s="28"/>
    </row>
    <row r="10" spans="4:22" x14ac:dyDescent="0.35">
      <c r="D10" s="26" t="s">
        <v>81</v>
      </c>
      <c r="E10" s="26" t="s">
        <v>82</v>
      </c>
      <c r="F10" s="26" t="s">
        <v>81</v>
      </c>
      <c r="O10" s="26" t="s">
        <v>81</v>
      </c>
      <c r="P10" s="26" t="s">
        <v>82</v>
      </c>
      <c r="Q10" s="26" t="s">
        <v>81</v>
      </c>
    </row>
    <row r="11" spans="4:22" x14ac:dyDescent="0.35">
      <c r="D11" s="26">
        <v>34108.1</v>
      </c>
      <c r="E11" s="26">
        <v>661.4</v>
      </c>
      <c r="F11" s="26">
        <v>1</v>
      </c>
      <c r="G11" s="27">
        <v>0.83</v>
      </c>
      <c r="H11" s="28" t="s">
        <v>83</v>
      </c>
      <c r="I11" s="26">
        <v>1.1100000000000001</v>
      </c>
      <c r="L11" s="28">
        <v>1.9E-2</v>
      </c>
      <c r="M11" s="160">
        <v>13</v>
      </c>
      <c r="O11" s="26">
        <v>34415</v>
      </c>
      <c r="P11" s="26">
        <v>2908.9</v>
      </c>
      <c r="Q11" s="26">
        <v>2</v>
      </c>
      <c r="R11" s="26">
        <v>3.64</v>
      </c>
      <c r="S11" s="28" t="s">
        <v>237</v>
      </c>
      <c r="T11" s="28">
        <v>7.7899999999999997E-2</v>
      </c>
      <c r="U11" s="160">
        <v>197.5</v>
      </c>
      <c r="V11" s="159">
        <v>9.9499999999999993</v>
      </c>
    </row>
    <row r="12" spans="4:22" x14ac:dyDescent="0.35">
      <c r="D12" s="26">
        <v>96568.5</v>
      </c>
      <c r="E12" s="26">
        <v>589.5</v>
      </c>
      <c r="F12" s="26">
        <v>1</v>
      </c>
      <c r="G12" s="27">
        <v>0.74</v>
      </c>
      <c r="H12" s="28" t="s">
        <v>84</v>
      </c>
      <c r="I12" s="26">
        <v>0.95</v>
      </c>
      <c r="L12" s="28">
        <v>6.1000000000000004E-3</v>
      </c>
      <c r="M12" s="160">
        <v>10.199999999999999</v>
      </c>
      <c r="O12" s="26">
        <v>98629.7</v>
      </c>
      <c r="P12" s="26">
        <v>2478.1999999999998</v>
      </c>
      <c r="Q12" s="26">
        <v>1.8</v>
      </c>
      <c r="R12" s="26">
        <v>3.1</v>
      </c>
      <c r="S12" s="28" t="s">
        <v>236</v>
      </c>
      <c r="T12" s="28">
        <v>2.4500000000000001E-2</v>
      </c>
      <c r="U12" s="160">
        <v>199.3</v>
      </c>
      <c r="V12" s="159">
        <v>9.42</v>
      </c>
    </row>
    <row r="13" spans="4:22" x14ac:dyDescent="0.35">
      <c r="D13" s="26">
        <v>32472.9</v>
      </c>
      <c r="E13" s="26">
        <v>565.5</v>
      </c>
      <c r="F13" s="26">
        <v>1</v>
      </c>
      <c r="G13" s="27">
        <v>0.71</v>
      </c>
      <c r="H13" s="28" t="s">
        <v>85</v>
      </c>
      <c r="I13" s="26">
        <v>0.94</v>
      </c>
      <c r="L13" s="28">
        <v>1.7100000000000001E-2</v>
      </c>
      <c r="M13" s="160">
        <v>10</v>
      </c>
      <c r="O13" s="26">
        <v>32163.599999999999</v>
      </c>
      <c r="P13" s="26">
        <v>2424.9</v>
      </c>
      <c r="Q13" s="26">
        <v>1.25</v>
      </c>
      <c r="R13" s="26">
        <v>3.03</v>
      </c>
      <c r="S13" s="28" t="s">
        <v>235</v>
      </c>
      <c r="T13" s="28">
        <v>7.0099999999999996E-2</v>
      </c>
      <c r="U13" s="160">
        <v>200.4</v>
      </c>
      <c r="V13" s="159">
        <v>9.44</v>
      </c>
    </row>
    <row r="14" spans="4:22" x14ac:dyDescent="0.35">
      <c r="D14" s="26">
        <v>2206.3000000000002</v>
      </c>
      <c r="E14" s="26">
        <v>550.79999999999995</v>
      </c>
      <c r="F14" s="26">
        <v>0.9</v>
      </c>
      <c r="G14" s="27">
        <v>0.69</v>
      </c>
      <c r="H14" s="28" t="s">
        <v>86</v>
      </c>
      <c r="I14" s="26">
        <v>0.94</v>
      </c>
      <c r="L14" s="28">
        <v>0.19980000000000001</v>
      </c>
      <c r="M14" s="160">
        <v>9.8000000000000007</v>
      </c>
      <c r="O14" s="26">
        <v>2211.8000000000002</v>
      </c>
      <c r="P14" s="26">
        <v>3265.2</v>
      </c>
      <c r="Q14" s="26">
        <v>1.9</v>
      </c>
      <c r="R14" s="26">
        <v>4.08</v>
      </c>
      <c r="S14" s="28" t="s">
        <v>234</v>
      </c>
      <c r="T14" s="28">
        <v>0.59619999999999995</v>
      </c>
      <c r="U14" s="160">
        <v>420.7</v>
      </c>
      <c r="V14" s="159">
        <v>18.38</v>
      </c>
    </row>
    <row r="15" spans="4:22" x14ac:dyDescent="0.35">
      <c r="D15" s="26">
        <v>370413.4</v>
      </c>
      <c r="E15" s="26">
        <v>582.5</v>
      </c>
      <c r="F15" s="26">
        <v>1</v>
      </c>
      <c r="G15" s="27">
        <v>0.73</v>
      </c>
      <c r="H15" s="28" t="s">
        <v>87</v>
      </c>
      <c r="I15" s="26">
        <v>0.95</v>
      </c>
      <c r="L15" s="28">
        <v>1.6000000000000001E-3</v>
      </c>
      <c r="M15" s="160">
        <v>10.4</v>
      </c>
      <c r="O15" s="26">
        <v>369822.4</v>
      </c>
      <c r="P15" s="26">
        <v>161669.20000000001</v>
      </c>
      <c r="Q15" s="26">
        <v>43.4</v>
      </c>
      <c r="R15" s="26">
        <v>202.09</v>
      </c>
      <c r="S15" s="28" t="s">
        <v>233</v>
      </c>
      <c r="T15" s="28">
        <v>0.30420000000000003</v>
      </c>
      <c r="U15" s="160">
        <v>4282.8</v>
      </c>
      <c r="V15" s="159">
        <v>446.37</v>
      </c>
    </row>
    <row r="16" spans="4:22" x14ac:dyDescent="0.35">
      <c r="D16" s="26" t="s">
        <v>81</v>
      </c>
      <c r="E16" s="26" t="s">
        <v>88</v>
      </c>
      <c r="F16" s="26" t="s">
        <v>81</v>
      </c>
      <c r="G16" s="27"/>
      <c r="M16" s="160"/>
      <c r="O16" s="26" t="s">
        <v>81</v>
      </c>
      <c r="P16" s="26" t="s">
        <v>88</v>
      </c>
      <c r="Q16" s="26" t="s">
        <v>81</v>
      </c>
      <c r="U16" s="160"/>
      <c r="V16" s="159"/>
    </row>
    <row r="17" spans="4:37" x14ac:dyDescent="0.35">
      <c r="D17" s="26">
        <v>66285.7</v>
      </c>
      <c r="E17" s="26">
        <v>305.2</v>
      </c>
      <c r="F17" s="26">
        <v>1</v>
      </c>
      <c r="G17" s="27">
        <v>1.63</v>
      </c>
      <c r="H17" s="28" t="s">
        <v>89</v>
      </c>
      <c r="I17" s="26">
        <v>3.23</v>
      </c>
      <c r="L17" s="28">
        <v>4.5999999999999999E-3</v>
      </c>
      <c r="M17" s="160">
        <v>33.9</v>
      </c>
      <c r="O17" s="26">
        <v>66882.399999999994</v>
      </c>
      <c r="P17" s="26">
        <v>6465.2</v>
      </c>
      <c r="Q17" s="26">
        <v>3.3</v>
      </c>
      <c r="R17" s="26">
        <v>34.57</v>
      </c>
      <c r="S17" s="28" t="s">
        <v>232</v>
      </c>
      <c r="T17" s="28">
        <v>8.8099999999999998E-2</v>
      </c>
      <c r="U17" s="160">
        <v>1443.3</v>
      </c>
      <c r="V17" s="159">
        <v>154.30000000000001</v>
      </c>
    </row>
    <row r="18" spans="4:37" x14ac:dyDescent="0.35">
      <c r="D18" s="26">
        <v>160437.79999999999</v>
      </c>
      <c r="E18" s="26">
        <v>254.3</v>
      </c>
      <c r="F18" s="26">
        <v>1</v>
      </c>
      <c r="G18" s="27">
        <v>1.36</v>
      </c>
      <c r="H18" s="28" t="s">
        <v>90</v>
      </c>
      <c r="I18" s="26">
        <v>2.2999999999999998</v>
      </c>
      <c r="L18" s="28">
        <v>1.6000000000000001E-3</v>
      </c>
      <c r="M18" s="160">
        <v>19.3</v>
      </c>
      <c r="O18" s="26">
        <v>167768.9</v>
      </c>
      <c r="P18" s="26">
        <v>5269.3</v>
      </c>
      <c r="Q18" s="26">
        <v>3</v>
      </c>
      <c r="R18" s="26">
        <v>28.18</v>
      </c>
      <c r="S18" s="28" t="s">
        <v>231</v>
      </c>
      <c r="T18" s="28">
        <v>3.0499999999999999E-2</v>
      </c>
      <c r="U18" s="160">
        <v>1446.2</v>
      </c>
      <c r="V18" s="159">
        <v>142.03</v>
      </c>
    </row>
    <row r="19" spans="4:37" x14ac:dyDescent="0.35">
      <c r="D19" s="26">
        <v>49874.400000000001</v>
      </c>
      <c r="E19" s="26">
        <v>256.3</v>
      </c>
      <c r="F19" s="26">
        <v>1</v>
      </c>
      <c r="G19" s="27">
        <v>1.37</v>
      </c>
      <c r="H19" s="28" t="s">
        <v>91</v>
      </c>
      <c r="I19" s="26">
        <v>2.44</v>
      </c>
      <c r="L19" s="28">
        <v>5.1000000000000004E-3</v>
      </c>
      <c r="M19" s="160">
        <v>20.3</v>
      </c>
      <c r="O19" s="26">
        <v>49551.7</v>
      </c>
      <c r="P19" s="26">
        <v>7576.2</v>
      </c>
      <c r="Q19" s="26">
        <v>3</v>
      </c>
      <c r="R19" s="26">
        <v>40.51</v>
      </c>
      <c r="S19" s="28" t="s">
        <v>230</v>
      </c>
      <c r="T19" s="28">
        <v>0.1326</v>
      </c>
      <c r="U19" s="160">
        <v>2303.4</v>
      </c>
      <c r="V19" s="159">
        <v>216.49</v>
      </c>
    </row>
    <row r="20" spans="4:37" x14ac:dyDescent="0.35">
      <c r="D20" s="26">
        <v>1369.7</v>
      </c>
      <c r="E20" s="26">
        <v>251.5</v>
      </c>
      <c r="F20" s="26">
        <v>1</v>
      </c>
      <c r="G20" s="27">
        <v>1.34</v>
      </c>
      <c r="H20" s="28" t="s">
        <v>92</v>
      </c>
      <c r="I20" s="26">
        <v>2.36</v>
      </c>
      <c r="L20" s="28">
        <v>0.15509999999999999</v>
      </c>
      <c r="M20" s="160">
        <v>18.8</v>
      </c>
      <c r="O20" s="26">
        <v>1381.6</v>
      </c>
      <c r="P20" s="26">
        <v>8141.6</v>
      </c>
      <c r="Q20" s="26">
        <v>3.6</v>
      </c>
      <c r="R20" s="26">
        <v>43.54</v>
      </c>
      <c r="S20" s="28" t="s">
        <v>229</v>
      </c>
      <c r="T20" s="28">
        <v>0.85489999999999999</v>
      </c>
      <c r="U20" s="160">
        <v>2340.3000000000002</v>
      </c>
      <c r="V20" s="159">
        <v>220.99</v>
      </c>
    </row>
    <row r="21" spans="4:37" x14ac:dyDescent="0.35">
      <c r="D21" s="26">
        <v>133971.4</v>
      </c>
      <c r="E21" s="26">
        <v>255.5</v>
      </c>
      <c r="F21" s="26">
        <v>1</v>
      </c>
      <c r="G21" s="27">
        <v>1.37</v>
      </c>
      <c r="H21" s="28" t="s">
        <v>93</v>
      </c>
      <c r="I21" s="26">
        <v>2.2599999999999998</v>
      </c>
      <c r="L21" s="28">
        <v>1.9E-3</v>
      </c>
      <c r="M21" s="160">
        <v>19.3</v>
      </c>
      <c r="O21" s="26">
        <v>133795.20000000001</v>
      </c>
      <c r="P21" s="26">
        <v>88607.4</v>
      </c>
      <c r="Q21" s="26">
        <v>41</v>
      </c>
      <c r="R21" s="26">
        <v>473.84</v>
      </c>
      <c r="S21" s="28" t="s">
        <v>228</v>
      </c>
      <c r="T21" s="28">
        <v>0.39839999999999998</v>
      </c>
      <c r="U21" s="160">
        <v>21380.6</v>
      </c>
      <c r="V21" s="159">
        <v>1860.92</v>
      </c>
    </row>
    <row r="22" spans="4:37" x14ac:dyDescent="0.35">
      <c r="D22" s="28"/>
      <c r="E22" s="28"/>
      <c r="H22" s="28"/>
      <c r="L22" s="28"/>
      <c r="M22" s="28"/>
    </row>
    <row r="24" spans="4:37" x14ac:dyDescent="0.35">
      <c r="D24" s="28"/>
      <c r="E24" s="28"/>
      <c r="H24" s="28"/>
      <c r="L24" s="28"/>
      <c r="M24" s="28"/>
    </row>
    <row r="25" spans="4:37" x14ac:dyDescent="0.35">
      <c r="D25" s="28"/>
      <c r="E25" s="28"/>
      <c r="H25" s="28"/>
      <c r="L25" s="28"/>
      <c r="M25" s="28"/>
    </row>
    <row r="26" spans="4:37" x14ac:dyDescent="0.35">
      <c r="D26" s="28"/>
      <c r="E26" s="28"/>
      <c r="H26" s="28"/>
      <c r="L26" s="28"/>
      <c r="M26" s="28"/>
    </row>
    <row r="27" spans="4:37" x14ac:dyDescent="0.35">
      <c r="D27" s="28"/>
      <c r="E27" s="28"/>
      <c r="H27" s="28"/>
      <c r="L27" s="28"/>
      <c r="M27" s="28"/>
    </row>
    <row r="28" spans="4:37" x14ac:dyDescent="0.35">
      <c r="D28" s="28"/>
      <c r="E28" s="28"/>
      <c r="H28" s="28"/>
      <c r="L28" s="28"/>
      <c r="M28" s="28"/>
    </row>
    <row r="30" spans="4:37" x14ac:dyDescent="0.35">
      <c r="AB30" s="104" t="s">
        <v>212</v>
      </c>
      <c r="AC30" s="26">
        <v>12.84</v>
      </c>
      <c r="AD30" s="26">
        <v>10.45</v>
      </c>
      <c r="AE30" s="26">
        <v>1.68</v>
      </c>
      <c r="AF30" s="26">
        <v>0.83</v>
      </c>
      <c r="AG30" s="104" t="s">
        <v>212</v>
      </c>
      <c r="AH30" s="27">
        <f>AC30/AC30</f>
        <v>1</v>
      </c>
      <c r="AI30" s="27">
        <f>AC30/AD30</f>
        <v>1.228708133971292</v>
      </c>
      <c r="AJ30" s="27">
        <f>AC30/AE30</f>
        <v>7.6428571428571432</v>
      </c>
      <c r="AK30" s="27">
        <f>AC30/AF30</f>
        <v>15.46987951807229</v>
      </c>
    </row>
    <row r="31" spans="4:37" x14ac:dyDescent="0.35">
      <c r="AB31" s="112" t="s">
        <v>211</v>
      </c>
      <c r="AC31" s="26">
        <v>12.11</v>
      </c>
      <c r="AD31" s="26">
        <v>10.08</v>
      </c>
      <c r="AE31" s="26">
        <v>1.57</v>
      </c>
      <c r="AF31" s="26">
        <v>0.74</v>
      </c>
      <c r="AG31" s="112" t="s">
        <v>211</v>
      </c>
      <c r="AH31" s="27">
        <f>AC31/AC31</f>
        <v>1</v>
      </c>
      <c r="AI31" s="27">
        <f>AC31/AD31</f>
        <v>1.2013888888888888</v>
      </c>
      <c r="AJ31" s="27">
        <f>AC31/AE31</f>
        <v>7.7133757961783429</v>
      </c>
      <c r="AK31" s="27">
        <f>AC31/AF31</f>
        <v>16.364864864864863</v>
      </c>
    </row>
    <row r="32" spans="4:37" x14ac:dyDescent="0.35">
      <c r="AB32" s="112" t="s">
        <v>210</v>
      </c>
      <c r="AC32" s="26">
        <v>12.08</v>
      </c>
      <c r="AD32" s="26">
        <v>10.050000000000001</v>
      </c>
      <c r="AE32" s="26">
        <v>1.54</v>
      </c>
      <c r="AF32" s="26">
        <v>0.71</v>
      </c>
      <c r="AG32" s="112" t="s">
        <v>210</v>
      </c>
      <c r="AH32" s="27">
        <f>AC32/AC32</f>
        <v>1</v>
      </c>
      <c r="AI32" s="27">
        <f>AC32/AD32</f>
        <v>1.2019900497512437</v>
      </c>
      <c r="AJ32" s="27">
        <f>AC32/AE32</f>
        <v>7.8441558441558437</v>
      </c>
      <c r="AK32" s="27">
        <f>AC32/AF32</f>
        <v>17.014084507042256</v>
      </c>
    </row>
    <row r="33" spans="2:37" ht="14.6" thickBot="1" x14ac:dyDescent="0.4">
      <c r="AB33" s="112" t="s">
        <v>209</v>
      </c>
      <c r="AC33" s="26">
        <v>12.08</v>
      </c>
      <c r="AD33" s="26">
        <v>9.99</v>
      </c>
      <c r="AE33" s="26">
        <v>1.53</v>
      </c>
      <c r="AF33" s="26">
        <v>0.69</v>
      </c>
      <c r="AG33" s="112" t="s">
        <v>209</v>
      </c>
      <c r="AH33" s="27">
        <f>AC33/AC33</f>
        <v>1</v>
      </c>
      <c r="AI33" s="27">
        <f>AC33/AD33</f>
        <v>1.2092092092092093</v>
      </c>
      <c r="AJ33" s="27">
        <f>AC33/AE33</f>
        <v>7.8954248366013067</v>
      </c>
      <c r="AK33" s="27">
        <f>AC33/AF33</f>
        <v>17.507246376811597</v>
      </c>
    </row>
    <row r="34" spans="2:37" ht="17.8" customHeight="1" thickTop="1" thickBot="1" x14ac:dyDescent="0.4">
      <c r="B34" s="3" t="s">
        <v>221</v>
      </c>
      <c r="C34" s="55" t="s">
        <v>170</v>
      </c>
      <c r="D34" s="3" t="s">
        <v>206</v>
      </c>
      <c r="E34" s="158"/>
      <c r="F34" s="158"/>
      <c r="G34" s="158"/>
      <c r="H34" s="158"/>
      <c r="I34" s="158"/>
      <c r="L34" s="158"/>
      <c r="M34" s="158"/>
      <c r="AB34" s="123" t="s">
        <v>213</v>
      </c>
      <c r="AC34" s="26">
        <v>12.06</v>
      </c>
      <c r="AD34" s="26">
        <v>10.06</v>
      </c>
      <c r="AE34" s="26">
        <v>1.55</v>
      </c>
      <c r="AF34" s="26">
        <v>0.73</v>
      </c>
      <c r="AG34" s="123" t="s">
        <v>213</v>
      </c>
      <c r="AH34" s="27">
        <f>AC34/AC34</f>
        <v>1</v>
      </c>
      <c r="AI34" s="27">
        <f>AC34/AD34</f>
        <v>1.1988071570576542</v>
      </c>
      <c r="AJ34" s="27">
        <f>AC34/AE34</f>
        <v>7.7806451612903222</v>
      </c>
      <c r="AK34" s="27">
        <f>AC34/AF34</f>
        <v>16.520547945205479</v>
      </c>
    </row>
    <row r="35" spans="2:37" ht="14.6" thickTop="1" x14ac:dyDescent="0.35">
      <c r="B35" s="163" t="s">
        <v>172</v>
      </c>
      <c r="C35" s="163" t="s">
        <v>158</v>
      </c>
      <c r="D35" s="157" t="s">
        <v>223</v>
      </c>
      <c r="E35" s="156">
        <f>D11</f>
        <v>34108.1</v>
      </c>
      <c r="F35" s="156">
        <f>E11</f>
        <v>661.4</v>
      </c>
      <c r="G35" s="155">
        <f>F11</f>
        <v>1</v>
      </c>
      <c r="H35" s="155">
        <f>G11</f>
        <v>0.83</v>
      </c>
      <c r="I35" s="101">
        <f>L11</f>
        <v>1.9E-2</v>
      </c>
      <c r="J35" s="105"/>
      <c r="K35" s="105"/>
      <c r="L35" s="155"/>
      <c r="M35" s="154" t="str">
        <f>H11</f>
        <v>51.57x</v>
      </c>
      <c r="N35" s="105"/>
      <c r="AC35" s="153">
        <f>AVERAGE(AC30:AC34)</f>
        <v>12.234</v>
      </c>
      <c r="AD35" s="153">
        <f>AVERAGE(AD30:AD34)</f>
        <v>10.126000000000001</v>
      </c>
      <c r="AE35" s="153">
        <f>AVERAGE(AE30:AE34)</f>
        <v>1.5740000000000001</v>
      </c>
      <c r="AF35" s="153">
        <f>AVERAGE(AF30:AF34)</f>
        <v>0.74</v>
      </c>
      <c r="AH35" s="140">
        <f>AVERAGE(AH30:AH34)</f>
        <v>1</v>
      </c>
      <c r="AI35" s="140">
        <f>AVERAGE(AI30:AI34)</f>
        <v>1.2080206877756576</v>
      </c>
      <c r="AJ35" s="140">
        <f>AVERAGE(AJ30:AJ34)</f>
        <v>7.7752917562165917</v>
      </c>
      <c r="AK35" s="140">
        <f>AVERAGE(AK30:AK34)</f>
        <v>16.575324642399298</v>
      </c>
    </row>
    <row r="36" spans="2:37" x14ac:dyDescent="0.35">
      <c r="B36" s="168"/>
      <c r="C36" s="166"/>
      <c r="D36" s="136" t="s">
        <v>222</v>
      </c>
      <c r="E36" s="139">
        <f>O11</f>
        <v>34415</v>
      </c>
      <c r="F36" s="139">
        <f>P11</f>
        <v>2908.9</v>
      </c>
      <c r="G36" s="138">
        <f>Q11</f>
        <v>2</v>
      </c>
      <c r="H36" s="138">
        <f>R11</f>
        <v>3.64</v>
      </c>
      <c r="I36" s="127">
        <f>T11</f>
        <v>7.7899999999999997E-2</v>
      </c>
      <c r="J36" s="127"/>
      <c r="K36" s="127"/>
      <c r="L36" s="138"/>
      <c r="M36" s="137" t="str">
        <f>S11</f>
        <v>11.83x</v>
      </c>
      <c r="N36" s="127"/>
      <c r="S36" s="152"/>
      <c r="T36" s="152"/>
    </row>
    <row r="37" spans="2:37" x14ac:dyDescent="0.35">
      <c r="B37" s="168"/>
      <c r="C37" s="166" t="s">
        <v>157</v>
      </c>
      <c r="D37" s="136" t="s">
        <v>223</v>
      </c>
      <c r="E37" s="135">
        <f>D12</f>
        <v>96568.5</v>
      </c>
      <c r="F37" s="135">
        <f>E12</f>
        <v>589.5</v>
      </c>
      <c r="G37" s="134">
        <f>F12</f>
        <v>1</v>
      </c>
      <c r="H37" s="134">
        <f>G12</f>
        <v>0.74</v>
      </c>
      <c r="I37" s="105">
        <f>L12</f>
        <v>6.1000000000000004E-3</v>
      </c>
      <c r="J37" s="105"/>
      <c r="K37" s="105"/>
      <c r="L37" s="134"/>
      <c r="M37" s="133" t="str">
        <f>H12</f>
        <v>163.81x</v>
      </c>
      <c r="N37" s="105"/>
      <c r="S37" s="151"/>
      <c r="T37" s="151"/>
      <c r="U37" s="135"/>
      <c r="V37" s="135"/>
      <c r="W37" s="151"/>
      <c r="X37" s="151"/>
      <c r="Y37" s="133"/>
    </row>
    <row r="38" spans="2:37" x14ac:dyDescent="0.35">
      <c r="B38" s="168"/>
      <c r="C38" s="166"/>
      <c r="D38" s="136" t="s">
        <v>222</v>
      </c>
      <c r="E38" s="139">
        <f>O12</f>
        <v>98629.7</v>
      </c>
      <c r="F38" s="139">
        <f>P12</f>
        <v>2478.1999999999998</v>
      </c>
      <c r="G38" s="138">
        <f>Q12</f>
        <v>1.8</v>
      </c>
      <c r="H38" s="138">
        <f>R12</f>
        <v>3.1</v>
      </c>
      <c r="I38" s="127">
        <f>T12</f>
        <v>2.4500000000000001E-2</v>
      </c>
      <c r="J38" s="127"/>
      <c r="K38" s="127"/>
      <c r="L38" s="138"/>
      <c r="M38" s="137" t="str">
        <f>S12</f>
        <v>39.80x</v>
      </c>
      <c r="N38" s="127"/>
      <c r="S38" s="151"/>
      <c r="T38" s="151"/>
      <c r="U38" s="135"/>
      <c r="V38" s="135"/>
      <c r="W38" s="151"/>
      <c r="X38" s="151"/>
      <c r="Y38" s="133"/>
    </row>
    <row r="39" spans="2:37" x14ac:dyDescent="0.35">
      <c r="B39" s="168"/>
      <c r="C39" s="166" t="s">
        <v>156</v>
      </c>
      <c r="D39" s="136" t="s">
        <v>223</v>
      </c>
      <c r="E39" s="135">
        <f>D13</f>
        <v>32472.9</v>
      </c>
      <c r="F39" s="135">
        <f>E13</f>
        <v>565.5</v>
      </c>
      <c r="G39" s="134">
        <f>F13</f>
        <v>1</v>
      </c>
      <c r="H39" s="134">
        <f>G13</f>
        <v>0.71</v>
      </c>
      <c r="I39" s="105">
        <f>L13</f>
        <v>1.7100000000000001E-2</v>
      </c>
      <c r="J39" s="105"/>
      <c r="K39" s="105"/>
      <c r="L39" s="134"/>
      <c r="M39" s="133" t="str">
        <f>H13</f>
        <v>57.42x</v>
      </c>
      <c r="N39" s="105"/>
      <c r="S39" s="151"/>
      <c r="T39" s="151"/>
      <c r="U39" s="151"/>
      <c r="V39" s="151"/>
      <c r="W39" s="151"/>
      <c r="X39" s="151"/>
      <c r="Y39" s="133"/>
    </row>
    <row r="40" spans="2:37" ht="16.75" x14ac:dyDescent="0.35">
      <c r="B40" s="168"/>
      <c r="C40" s="166"/>
      <c r="D40" s="136" t="s">
        <v>222</v>
      </c>
      <c r="E40" s="139">
        <f>O13</f>
        <v>32163.599999999999</v>
      </c>
      <c r="F40" s="139">
        <f>P13</f>
        <v>2424.9</v>
      </c>
      <c r="G40" s="138">
        <f>Q13</f>
        <v>1.25</v>
      </c>
      <c r="H40" s="138">
        <f>R13</f>
        <v>3.03</v>
      </c>
      <c r="I40" s="127">
        <f>T13</f>
        <v>7.0099999999999996E-2</v>
      </c>
      <c r="J40" s="127"/>
      <c r="K40" s="127"/>
      <c r="L40" s="138"/>
      <c r="M40" s="137" t="str">
        <f>S13</f>
        <v>13.26x</v>
      </c>
      <c r="N40" s="127"/>
      <c r="S40" s="151"/>
      <c r="T40" s="151"/>
      <c r="U40" s="135"/>
      <c r="V40" s="135"/>
      <c r="W40" s="151"/>
      <c r="X40" s="151"/>
      <c r="Y40" s="133"/>
      <c r="AC40" s="26" t="s">
        <v>227</v>
      </c>
      <c r="AD40" s="26" t="s">
        <v>226</v>
      </c>
      <c r="AE40" s="26" t="s">
        <v>225</v>
      </c>
      <c r="AF40" s="26" t="s">
        <v>224</v>
      </c>
      <c r="AH40" s="26" t="s">
        <v>227</v>
      </c>
      <c r="AI40" s="26" t="s">
        <v>226</v>
      </c>
      <c r="AJ40" s="26" t="s">
        <v>225</v>
      </c>
      <c r="AK40" s="26" t="s">
        <v>224</v>
      </c>
    </row>
    <row r="41" spans="2:37" x14ac:dyDescent="0.35">
      <c r="B41" s="168"/>
      <c r="C41" s="166" t="s">
        <v>155</v>
      </c>
      <c r="D41" s="136" t="s">
        <v>223</v>
      </c>
      <c r="E41" s="135">
        <f>D14</f>
        <v>2206.3000000000002</v>
      </c>
      <c r="F41" s="135">
        <f>E14</f>
        <v>550.79999999999995</v>
      </c>
      <c r="G41" s="134">
        <f>F14</f>
        <v>0.9</v>
      </c>
      <c r="H41" s="134">
        <f>G14</f>
        <v>0.69</v>
      </c>
      <c r="I41" s="105">
        <f>L14</f>
        <v>0.19980000000000001</v>
      </c>
      <c r="J41" s="105"/>
      <c r="K41" s="105"/>
      <c r="L41" s="134"/>
      <c r="M41" s="133" t="str">
        <f>H14</f>
        <v>4.01x</v>
      </c>
      <c r="N41" s="105"/>
      <c r="S41" s="151"/>
      <c r="T41" s="151"/>
      <c r="U41" s="135"/>
      <c r="V41" s="135"/>
      <c r="W41" s="151"/>
      <c r="X41" s="151"/>
      <c r="Y41" s="133"/>
      <c r="AB41" s="104" t="s">
        <v>212</v>
      </c>
      <c r="AC41" s="26">
        <v>18.63</v>
      </c>
      <c r="AD41" s="26">
        <v>14.66</v>
      </c>
      <c r="AE41" s="27">
        <v>3.12</v>
      </c>
      <c r="AF41" s="26">
        <v>1.63</v>
      </c>
      <c r="AG41" s="104" t="s">
        <v>212</v>
      </c>
      <c r="AH41" s="27">
        <f>AC41/AC41</f>
        <v>1</v>
      </c>
      <c r="AI41" s="27">
        <f>AC41/AD41</f>
        <v>1.2708049113233286</v>
      </c>
      <c r="AJ41" s="27">
        <f>AC41/AE41</f>
        <v>5.9711538461538458</v>
      </c>
      <c r="AK41" s="27">
        <f>AC41/AF41</f>
        <v>11.429447852760736</v>
      </c>
    </row>
    <row r="42" spans="2:37" x14ac:dyDescent="0.35">
      <c r="B42" s="168"/>
      <c r="C42" s="166"/>
      <c r="D42" s="136" t="s">
        <v>222</v>
      </c>
      <c r="E42" s="139">
        <f>O14</f>
        <v>2211.8000000000002</v>
      </c>
      <c r="F42" s="139">
        <f>P14</f>
        <v>3265.2</v>
      </c>
      <c r="G42" s="138">
        <f>Q14</f>
        <v>1.9</v>
      </c>
      <c r="H42" s="138">
        <f>R14</f>
        <v>4.08</v>
      </c>
      <c r="I42" s="127">
        <f>T14</f>
        <v>0.59619999999999995</v>
      </c>
      <c r="J42" s="127"/>
      <c r="K42" s="127"/>
      <c r="L42" s="138"/>
      <c r="M42" s="137" t="str">
        <f>S14</f>
        <v>0.68x</v>
      </c>
      <c r="N42" s="127"/>
      <c r="AB42" s="112" t="s">
        <v>211</v>
      </c>
      <c r="AC42" s="26">
        <v>16.86</v>
      </c>
      <c r="AD42" s="26">
        <v>13.94</v>
      </c>
      <c r="AE42" s="26">
        <v>2.86</v>
      </c>
      <c r="AF42" s="26">
        <v>1.36</v>
      </c>
      <c r="AG42" s="112" t="s">
        <v>211</v>
      </c>
      <c r="AH42" s="27">
        <f>AC42/AC42</f>
        <v>1</v>
      </c>
      <c r="AI42" s="27">
        <f>AC42/AD42</f>
        <v>1.2094691535150646</v>
      </c>
      <c r="AJ42" s="27">
        <f>AC42/AE42</f>
        <v>5.895104895104895</v>
      </c>
      <c r="AK42" s="27">
        <f>AC42/AF42</f>
        <v>12.397058823529411</v>
      </c>
    </row>
    <row r="43" spans="2:37" x14ac:dyDescent="0.35">
      <c r="B43" s="168"/>
      <c r="C43" s="166" t="s">
        <v>154</v>
      </c>
      <c r="D43" s="136" t="s">
        <v>223</v>
      </c>
      <c r="E43" s="135">
        <f>D15</f>
        <v>370413.4</v>
      </c>
      <c r="F43" s="135">
        <f>E15</f>
        <v>582.5</v>
      </c>
      <c r="G43" s="134">
        <f>F15</f>
        <v>1</v>
      </c>
      <c r="H43" s="134">
        <f>G15</f>
        <v>0.73</v>
      </c>
      <c r="I43" s="105">
        <f>L15</f>
        <v>1.6000000000000001E-3</v>
      </c>
      <c r="J43" s="105"/>
      <c r="K43" s="105"/>
      <c r="L43" s="134"/>
      <c r="M43" s="133" t="str">
        <f>H15</f>
        <v>635.90x</v>
      </c>
      <c r="N43" s="105"/>
      <c r="AB43" s="112" t="s">
        <v>210</v>
      </c>
      <c r="AC43" s="26">
        <v>17.05</v>
      </c>
      <c r="AD43" s="26">
        <v>13.96</v>
      </c>
      <c r="AE43" s="26">
        <v>2.85</v>
      </c>
      <c r="AF43" s="26">
        <v>1.37</v>
      </c>
      <c r="AG43" s="112" t="s">
        <v>210</v>
      </c>
      <c r="AH43" s="27">
        <f>AC43/AC43</f>
        <v>1</v>
      </c>
      <c r="AI43" s="27">
        <f>AC43/AD43</f>
        <v>1.2213467048710602</v>
      </c>
      <c r="AJ43" s="27">
        <f>AC43/AE43</f>
        <v>5.9824561403508776</v>
      </c>
      <c r="AK43" s="27">
        <f>AC43/AF43</f>
        <v>12.445255474452555</v>
      </c>
    </row>
    <row r="44" spans="2:37" ht="14.6" thickBot="1" x14ac:dyDescent="0.4">
      <c r="B44" s="172"/>
      <c r="C44" s="170"/>
      <c r="D44" s="150" t="s">
        <v>222</v>
      </c>
      <c r="E44" s="149">
        <f>O15</f>
        <v>369822.4</v>
      </c>
      <c r="F44" s="149">
        <f>P15</f>
        <v>161669.20000000001</v>
      </c>
      <c r="G44" s="147">
        <f>Q15</f>
        <v>43.4</v>
      </c>
      <c r="H44" s="147">
        <f>R15</f>
        <v>202.09</v>
      </c>
      <c r="I44" s="148">
        <f>T15</f>
        <v>0.30420000000000003</v>
      </c>
      <c r="J44" s="127"/>
      <c r="K44" s="127"/>
      <c r="L44" s="147"/>
      <c r="M44" s="146" t="str">
        <f>S15</f>
        <v>2.29x</v>
      </c>
      <c r="N44" s="127"/>
      <c r="AB44" s="112" t="s">
        <v>209</v>
      </c>
      <c r="AC44" s="26">
        <v>16.940000000000001</v>
      </c>
      <c r="AD44" s="26">
        <v>13.98</v>
      </c>
      <c r="AE44" s="26">
        <v>2.88</v>
      </c>
      <c r="AF44" s="26">
        <v>1.34</v>
      </c>
      <c r="AG44" s="112" t="s">
        <v>209</v>
      </c>
      <c r="AH44" s="27">
        <f>AC44/AC44</f>
        <v>1</v>
      </c>
      <c r="AI44" s="27">
        <f>AC44/AD44</f>
        <v>1.2117310443490701</v>
      </c>
      <c r="AJ44" s="27">
        <f>AC44/AE44</f>
        <v>5.8819444444444455</v>
      </c>
      <c r="AK44" s="27">
        <f>AC44/AF44</f>
        <v>12.64179104477612</v>
      </c>
    </row>
    <row r="45" spans="2:37" ht="17.600000000000001" thickTop="1" thickBot="1" x14ac:dyDescent="0.4">
      <c r="B45" s="171" t="s">
        <v>159</v>
      </c>
      <c r="C45" s="171" t="s">
        <v>158</v>
      </c>
      <c r="D45" s="145" t="s">
        <v>223</v>
      </c>
      <c r="E45" s="144">
        <f>D17</f>
        <v>66285.7</v>
      </c>
      <c r="F45" s="144">
        <f>E17</f>
        <v>305.2</v>
      </c>
      <c r="G45" s="142">
        <f>F17</f>
        <v>1</v>
      </c>
      <c r="H45" s="142">
        <f>G17</f>
        <v>1.63</v>
      </c>
      <c r="I45" s="143">
        <f>L17</f>
        <v>4.5999999999999999E-3</v>
      </c>
      <c r="J45" s="105"/>
      <c r="K45" s="105"/>
      <c r="L45" s="142"/>
      <c r="M45" s="141" t="str">
        <f>H17</f>
        <v>217.19x</v>
      </c>
      <c r="N45" s="105"/>
      <c r="R45" s="26" t="s">
        <v>81</v>
      </c>
      <c r="S45" s="26" t="s">
        <v>82</v>
      </c>
      <c r="T45" s="26" t="s">
        <v>81</v>
      </c>
      <c r="W45" s="26" t="s">
        <v>227</v>
      </c>
      <c r="X45" s="26" t="s">
        <v>226</v>
      </c>
      <c r="Y45" s="26" t="s">
        <v>225</v>
      </c>
      <c r="Z45" s="26" t="s">
        <v>224</v>
      </c>
      <c r="AB45" s="123" t="s">
        <v>213</v>
      </c>
      <c r="AC45" s="26">
        <v>16.97</v>
      </c>
      <c r="AD45" s="26">
        <v>13.99</v>
      </c>
      <c r="AE45" s="26">
        <v>2.87</v>
      </c>
      <c r="AF45" s="26">
        <v>1.37</v>
      </c>
      <c r="AG45" s="123" t="s">
        <v>213</v>
      </c>
      <c r="AH45" s="27">
        <f>AC45/AC45</f>
        <v>1</v>
      </c>
      <c r="AI45" s="27">
        <f>AC45/AD45</f>
        <v>1.2130092923516798</v>
      </c>
      <c r="AJ45" s="27">
        <f>AC45/AE45</f>
        <v>5.9128919860627169</v>
      </c>
      <c r="AK45" s="27">
        <f>AC45/AF45</f>
        <v>12.386861313868611</v>
      </c>
    </row>
    <row r="46" spans="2:37" ht="14.6" thickTop="1" x14ac:dyDescent="0.35">
      <c r="B46" s="168"/>
      <c r="C46" s="166"/>
      <c r="D46" s="136" t="s">
        <v>222</v>
      </c>
      <c r="E46" s="139">
        <f>O17</f>
        <v>66882.399999999994</v>
      </c>
      <c r="F46" s="139">
        <f>P17</f>
        <v>6465.2</v>
      </c>
      <c r="G46" s="138">
        <f>Q17</f>
        <v>3.3</v>
      </c>
      <c r="H46" s="138">
        <f>R17</f>
        <v>34.57</v>
      </c>
      <c r="I46" s="127">
        <f>T17</f>
        <v>8.8099999999999998E-2</v>
      </c>
      <c r="J46" s="127"/>
      <c r="K46" s="127"/>
      <c r="L46" s="138"/>
      <c r="M46" s="137" t="str">
        <f>S17</f>
        <v>10.34x</v>
      </c>
      <c r="N46" s="127"/>
      <c r="Q46" s="104" t="s">
        <v>212</v>
      </c>
      <c r="R46" s="26">
        <v>12.84</v>
      </c>
      <c r="S46" s="26">
        <v>10.45</v>
      </c>
      <c r="T46" s="26">
        <v>1.68</v>
      </c>
      <c r="U46" s="26">
        <v>0.83</v>
      </c>
      <c r="V46" s="104" t="s">
        <v>212</v>
      </c>
      <c r="W46" s="27">
        <f>R46/R46</f>
        <v>1</v>
      </c>
      <c r="X46" s="27">
        <f>R46/S46</f>
        <v>1.228708133971292</v>
      </c>
      <c r="Y46" s="27">
        <f>R46/T46</f>
        <v>7.6428571428571432</v>
      </c>
      <c r="Z46" s="27">
        <f>R46/U46</f>
        <v>15.46987951807229</v>
      </c>
      <c r="AC46" s="140">
        <f>AVERAGE(AC41:AC45)</f>
        <v>17.29</v>
      </c>
      <c r="AD46" s="140">
        <f>AVERAGE(AD41:AD45)</f>
        <v>14.106</v>
      </c>
      <c r="AE46" s="140">
        <f>AVERAGE(AE41:AE45)</f>
        <v>2.9160000000000004</v>
      </c>
      <c r="AF46" s="140">
        <f>AVERAGE(AF41:AF45)</f>
        <v>1.4140000000000001</v>
      </c>
      <c r="AH46" s="140">
        <f>AVERAGE(AH41:AH45)</f>
        <v>1</v>
      </c>
      <c r="AI46" s="140">
        <f>AVERAGE(AI41:AI45)</f>
        <v>1.2252722212820406</v>
      </c>
      <c r="AJ46" s="140">
        <f>AVERAGE(AJ41:AJ45)</f>
        <v>5.9287102624233565</v>
      </c>
      <c r="AK46" s="140">
        <f>AVERAGE(AK41:AK45)</f>
        <v>12.260082901877487</v>
      </c>
    </row>
    <row r="47" spans="2:37" x14ac:dyDescent="0.35">
      <c r="B47" s="168"/>
      <c r="C47" s="166" t="s">
        <v>157</v>
      </c>
      <c r="D47" s="136" t="s">
        <v>223</v>
      </c>
      <c r="E47" s="135">
        <f>D18</f>
        <v>160437.79999999999</v>
      </c>
      <c r="F47" s="135">
        <f>E18</f>
        <v>254.3</v>
      </c>
      <c r="G47" s="134">
        <f>F18</f>
        <v>1</v>
      </c>
      <c r="H47" s="134">
        <f>G18</f>
        <v>1.36</v>
      </c>
      <c r="I47" s="105">
        <f>L18</f>
        <v>1.6000000000000001E-3</v>
      </c>
      <c r="J47" s="105"/>
      <c r="K47" s="105"/>
      <c r="L47" s="134"/>
      <c r="M47" s="133" t="str">
        <f>H18</f>
        <v>630.90x</v>
      </c>
      <c r="N47" s="105"/>
      <c r="Q47" s="112" t="s">
        <v>211</v>
      </c>
      <c r="R47" s="26">
        <v>12.11</v>
      </c>
      <c r="S47" s="26">
        <v>10.08</v>
      </c>
      <c r="T47" s="26">
        <v>1.57</v>
      </c>
      <c r="U47" s="26">
        <v>0.74</v>
      </c>
      <c r="V47" s="112" t="s">
        <v>211</v>
      </c>
      <c r="W47" s="27">
        <f>R47/R47</f>
        <v>1</v>
      </c>
      <c r="X47" s="27">
        <f>R47/S47</f>
        <v>1.2013888888888888</v>
      </c>
      <c r="Y47" s="27">
        <f>R47/T47</f>
        <v>7.7133757961783429</v>
      </c>
      <c r="Z47" s="27">
        <f>R47/U47</f>
        <v>16.364864864864863</v>
      </c>
    </row>
    <row r="48" spans="2:37" x14ac:dyDescent="0.35">
      <c r="B48" s="168"/>
      <c r="C48" s="166"/>
      <c r="D48" s="136" t="s">
        <v>222</v>
      </c>
      <c r="E48" s="139">
        <f>O18</f>
        <v>167768.9</v>
      </c>
      <c r="F48" s="139">
        <f>P18</f>
        <v>5269.3</v>
      </c>
      <c r="G48" s="138">
        <f>Q18</f>
        <v>3</v>
      </c>
      <c r="H48" s="138">
        <f>R18</f>
        <v>28.18</v>
      </c>
      <c r="I48" s="127">
        <f>T18</f>
        <v>3.0499999999999999E-2</v>
      </c>
      <c r="J48" s="127"/>
      <c r="K48" s="127"/>
      <c r="L48" s="138"/>
      <c r="M48" s="137" t="str">
        <f>S18</f>
        <v>31.84x</v>
      </c>
      <c r="N48" s="127"/>
      <c r="Q48" s="112" t="s">
        <v>210</v>
      </c>
      <c r="R48" s="26">
        <v>12.08</v>
      </c>
      <c r="S48" s="26">
        <v>10.050000000000001</v>
      </c>
      <c r="T48" s="26">
        <v>1.54</v>
      </c>
      <c r="U48" s="26">
        <v>0.71</v>
      </c>
      <c r="V48" s="112" t="s">
        <v>210</v>
      </c>
      <c r="W48" s="27">
        <f>R48/R48</f>
        <v>1</v>
      </c>
      <c r="X48" s="27">
        <f>R48/S48</f>
        <v>1.2019900497512437</v>
      </c>
      <c r="Y48" s="27">
        <f>R48/T48</f>
        <v>7.8441558441558437</v>
      </c>
      <c r="Z48" s="27">
        <f>R48/U48</f>
        <v>17.014084507042256</v>
      </c>
    </row>
    <row r="49" spans="2:43" ht="16.75" x14ac:dyDescent="0.35">
      <c r="B49" s="168"/>
      <c r="C49" s="166" t="s">
        <v>156</v>
      </c>
      <c r="D49" s="136" t="s">
        <v>223</v>
      </c>
      <c r="E49" s="135">
        <f>D19</f>
        <v>49874.400000000001</v>
      </c>
      <c r="F49" s="135">
        <f>E19</f>
        <v>256.3</v>
      </c>
      <c r="G49" s="134">
        <f>F19</f>
        <v>1</v>
      </c>
      <c r="H49" s="134">
        <f>G19</f>
        <v>1.37</v>
      </c>
      <c r="I49" s="105">
        <f>L19</f>
        <v>5.1000000000000004E-3</v>
      </c>
      <c r="J49" s="105"/>
      <c r="K49" s="105"/>
      <c r="L49" s="134"/>
      <c r="M49" s="133" t="str">
        <f>H19</f>
        <v>194.59x</v>
      </c>
      <c r="N49" s="105"/>
      <c r="Q49" s="112" t="s">
        <v>209</v>
      </c>
      <c r="R49" s="26">
        <v>12.08</v>
      </c>
      <c r="S49" s="26">
        <v>9.99</v>
      </c>
      <c r="T49" s="26">
        <v>1.53</v>
      </c>
      <c r="U49" s="26">
        <v>0.69</v>
      </c>
      <c r="V49" s="112" t="s">
        <v>209</v>
      </c>
      <c r="W49" s="27">
        <f>R49/R49</f>
        <v>1</v>
      </c>
      <c r="X49" s="27">
        <f>R49/S49</f>
        <v>1.2092092092092093</v>
      </c>
      <c r="Y49" s="27">
        <f>R49/T49</f>
        <v>7.8954248366013067</v>
      </c>
      <c r="Z49" s="27">
        <f>R49/U49</f>
        <v>17.507246376811597</v>
      </c>
      <c r="AH49" s="26" t="s">
        <v>227</v>
      </c>
      <c r="AI49" s="26" t="s">
        <v>226</v>
      </c>
      <c r="AJ49" s="26" t="s">
        <v>225</v>
      </c>
      <c r="AK49" s="26" t="s">
        <v>224</v>
      </c>
    </row>
    <row r="50" spans="2:43" ht="14.6" thickBot="1" x14ac:dyDescent="0.4">
      <c r="B50" s="168"/>
      <c r="C50" s="166"/>
      <c r="D50" s="136" t="s">
        <v>222</v>
      </c>
      <c r="E50" s="139">
        <f>O19</f>
        <v>49551.7</v>
      </c>
      <c r="F50" s="139">
        <f>P19</f>
        <v>7576.2</v>
      </c>
      <c r="G50" s="138">
        <f>Q19</f>
        <v>3</v>
      </c>
      <c r="H50" s="138">
        <f>R19</f>
        <v>40.51</v>
      </c>
      <c r="I50" s="127">
        <f>T19</f>
        <v>0.1326</v>
      </c>
      <c r="J50" s="127"/>
      <c r="K50" s="127"/>
      <c r="L50" s="138"/>
      <c r="M50" s="137" t="str">
        <f>S19</f>
        <v>6.54x</v>
      </c>
      <c r="N50" s="127"/>
      <c r="Q50" s="123" t="s">
        <v>208</v>
      </c>
      <c r="R50" s="26">
        <v>12.06</v>
      </c>
      <c r="S50" s="26">
        <v>10.06</v>
      </c>
      <c r="T50" s="26">
        <v>1.55</v>
      </c>
      <c r="U50" s="26">
        <v>0.73</v>
      </c>
      <c r="V50" s="123" t="s">
        <v>213</v>
      </c>
      <c r="W50" s="27">
        <f>R50/R50</f>
        <v>1</v>
      </c>
      <c r="X50" s="27">
        <f>R50/S50</f>
        <v>1.1988071570576542</v>
      </c>
      <c r="Y50" s="27">
        <f>R50/T50</f>
        <v>7.7806451612903222</v>
      </c>
      <c r="Z50" s="27">
        <f>R50/U50</f>
        <v>16.520547945205479</v>
      </c>
      <c r="AC50" s="27"/>
      <c r="AD50" s="27"/>
      <c r="AE50" s="27"/>
      <c r="AF50" s="27"/>
    </row>
    <row r="51" spans="2:43" ht="14.6" thickTop="1" x14ac:dyDescent="0.35">
      <c r="B51" s="168"/>
      <c r="C51" s="166" t="s">
        <v>155</v>
      </c>
      <c r="D51" s="136" t="s">
        <v>223</v>
      </c>
      <c r="E51" s="135">
        <f>D20</f>
        <v>1369.7</v>
      </c>
      <c r="F51" s="135">
        <f>E20</f>
        <v>251.5</v>
      </c>
      <c r="G51" s="134">
        <f>F20</f>
        <v>1</v>
      </c>
      <c r="H51" s="134">
        <f>G20</f>
        <v>1.34</v>
      </c>
      <c r="I51" s="105">
        <f>L20</f>
        <v>0.15509999999999999</v>
      </c>
      <c r="J51" s="105"/>
      <c r="K51" s="105"/>
      <c r="L51" s="134"/>
      <c r="M51" s="133" t="str">
        <f>H20</f>
        <v>5.45x</v>
      </c>
      <c r="N51" s="105"/>
      <c r="R51" s="26" t="s">
        <v>81</v>
      </c>
      <c r="S51" s="26" t="s">
        <v>88</v>
      </c>
      <c r="T51" s="26" t="s">
        <v>81</v>
      </c>
      <c r="W51" s="27"/>
      <c r="X51" s="27"/>
      <c r="Y51" s="27"/>
      <c r="Z51" s="27"/>
    </row>
    <row r="52" spans="2:43" x14ac:dyDescent="0.35">
      <c r="B52" s="168"/>
      <c r="C52" s="166"/>
      <c r="D52" s="136" t="s">
        <v>222</v>
      </c>
      <c r="E52" s="139">
        <f>O20</f>
        <v>1381.6</v>
      </c>
      <c r="F52" s="139">
        <f>P20</f>
        <v>8141.6</v>
      </c>
      <c r="G52" s="138">
        <f>Q20</f>
        <v>3.6</v>
      </c>
      <c r="H52" s="138">
        <f>R20</f>
        <v>43.54</v>
      </c>
      <c r="I52" s="127">
        <f>T20</f>
        <v>0.85489999999999999</v>
      </c>
      <c r="J52" s="127"/>
      <c r="K52" s="127"/>
      <c r="L52" s="138"/>
      <c r="M52" s="137" t="str">
        <f>S20</f>
        <v>0.17x</v>
      </c>
      <c r="N52" s="127"/>
      <c r="Q52" s="104" t="s">
        <v>212</v>
      </c>
      <c r="R52" s="26">
        <v>18.63</v>
      </c>
      <c r="S52" s="26">
        <v>14.66</v>
      </c>
      <c r="T52" s="27">
        <v>3.12</v>
      </c>
      <c r="U52" s="26">
        <v>1.63</v>
      </c>
      <c r="V52" s="104" t="s">
        <v>212</v>
      </c>
      <c r="W52" s="27">
        <f>R52/R52</f>
        <v>1</v>
      </c>
      <c r="X52" s="27">
        <f>R52/S52</f>
        <v>1.2708049113233286</v>
      </c>
      <c r="Y52" s="27">
        <f>R52/T52</f>
        <v>5.9711538461538458</v>
      </c>
      <c r="Z52" s="27">
        <f>R52/U52</f>
        <v>11.429447852760736</v>
      </c>
    </row>
    <row r="53" spans="2:43" x14ac:dyDescent="0.35">
      <c r="B53" s="168"/>
      <c r="C53" s="166" t="s">
        <v>154</v>
      </c>
      <c r="D53" s="136" t="s">
        <v>223</v>
      </c>
      <c r="E53" s="135">
        <f>D21</f>
        <v>133971.4</v>
      </c>
      <c r="F53" s="135">
        <f>E21</f>
        <v>255.5</v>
      </c>
      <c r="G53" s="134">
        <f>F21</f>
        <v>1</v>
      </c>
      <c r="H53" s="134">
        <f>G21</f>
        <v>1.37</v>
      </c>
      <c r="I53" s="105">
        <f>L21</f>
        <v>1.9E-3</v>
      </c>
      <c r="J53" s="105"/>
      <c r="K53" s="105"/>
      <c r="L53" s="134"/>
      <c r="M53" s="133" t="str">
        <f>H21</f>
        <v>524.35x</v>
      </c>
      <c r="N53" s="105"/>
      <c r="Q53" s="112" t="s">
        <v>211</v>
      </c>
      <c r="R53" s="26">
        <v>16.86</v>
      </c>
      <c r="S53" s="26">
        <v>13.94</v>
      </c>
      <c r="T53" s="26">
        <v>2.86</v>
      </c>
      <c r="U53" s="26">
        <v>1.36</v>
      </c>
      <c r="V53" s="112" t="s">
        <v>211</v>
      </c>
      <c r="W53" s="27">
        <f>R53/R53</f>
        <v>1</v>
      </c>
      <c r="X53" s="27">
        <f>R53/S53</f>
        <v>1.2094691535150646</v>
      </c>
      <c r="Y53" s="27">
        <f>R53/T53</f>
        <v>5.895104895104895</v>
      </c>
      <c r="Z53" s="27">
        <f>R53/U53</f>
        <v>12.397058823529411</v>
      </c>
    </row>
    <row r="54" spans="2:43" ht="14.6" thickBot="1" x14ac:dyDescent="0.4">
      <c r="B54" s="169"/>
      <c r="C54" s="167"/>
      <c r="D54" s="132" t="s">
        <v>222</v>
      </c>
      <c r="E54" s="131">
        <f>O21</f>
        <v>133795.20000000001</v>
      </c>
      <c r="F54" s="131">
        <f>P21</f>
        <v>88607.4</v>
      </c>
      <c r="G54" s="129">
        <f>Q21</f>
        <v>41</v>
      </c>
      <c r="H54" s="129">
        <f>R21</f>
        <v>473.84</v>
      </c>
      <c r="I54" s="130">
        <f>T21</f>
        <v>0.39839999999999998</v>
      </c>
      <c r="J54" s="127"/>
      <c r="K54" s="127"/>
      <c r="L54" s="129"/>
      <c r="M54" s="128" t="str">
        <f>S21</f>
        <v>1.51x</v>
      </c>
      <c r="N54" s="127"/>
      <c r="Q54" s="112" t="s">
        <v>210</v>
      </c>
      <c r="R54" s="26">
        <v>17.05</v>
      </c>
      <c r="S54" s="26">
        <v>13.96</v>
      </c>
      <c r="T54" s="26">
        <v>2.85</v>
      </c>
      <c r="U54" s="26">
        <v>1.37</v>
      </c>
      <c r="V54" s="112" t="s">
        <v>210</v>
      </c>
      <c r="W54" s="27">
        <f>R54/R54</f>
        <v>1</v>
      </c>
      <c r="X54" s="27">
        <f>R54/S54</f>
        <v>1.2213467048710602</v>
      </c>
      <c r="Y54" s="27">
        <f>R54/T54</f>
        <v>5.9824561403508776</v>
      </c>
      <c r="Z54" s="27">
        <f>R54/U54</f>
        <v>12.445255474452555</v>
      </c>
    </row>
    <row r="55" spans="2:43" ht="14.6" thickTop="1" x14ac:dyDescent="0.35">
      <c r="Q55" s="112" t="s">
        <v>209</v>
      </c>
      <c r="R55" s="26">
        <v>16.940000000000001</v>
      </c>
      <c r="S55" s="26">
        <v>13.98</v>
      </c>
      <c r="T55" s="26">
        <v>2.88</v>
      </c>
      <c r="U55" s="26">
        <v>1.34</v>
      </c>
      <c r="V55" s="112" t="s">
        <v>209</v>
      </c>
      <c r="W55" s="27">
        <f>R55/R55</f>
        <v>1</v>
      </c>
      <c r="X55" s="27">
        <f>R55/S55</f>
        <v>1.2117310443490701</v>
      </c>
      <c r="Y55" s="27">
        <f>R55/T55</f>
        <v>5.8819444444444455</v>
      </c>
      <c r="Z55" s="27">
        <f>R55/U55</f>
        <v>12.64179104477612</v>
      </c>
    </row>
    <row r="56" spans="2:43" ht="14.6" thickBot="1" x14ac:dyDescent="0.4">
      <c r="Q56" s="123" t="s">
        <v>208</v>
      </c>
      <c r="R56" s="26">
        <v>16.97</v>
      </c>
      <c r="S56" s="26">
        <v>13.99</v>
      </c>
      <c r="T56" s="26">
        <v>2.87</v>
      </c>
      <c r="U56" s="26">
        <v>1.37</v>
      </c>
      <c r="V56" s="123" t="s">
        <v>213</v>
      </c>
      <c r="W56" s="27">
        <f>R56/R56</f>
        <v>1</v>
      </c>
      <c r="X56" s="27">
        <f>R56/S56</f>
        <v>1.2130092923516798</v>
      </c>
      <c r="Y56" s="27">
        <f>R56/T56</f>
        <v>5.9128919860627169</v>
      </c>
      <c r="Z56" s="27">
        <f>R56/U56</f>
        <v>12.386861313868611</v>
      </c>
    </row>
    <row r="57" spans="2:43" ht="15" thickTop="1" thickBot="1" x14ac:dyDescent="0.4"/>
    <row r="58" spans="2:43" ht="15" thickTop="1" thickBot="1" x14ac:dyDescent="0.4">
      <c r="P58" s="161" t="s">
        <v>221</v>
      </c>
      <c r="Q58" s="161" t="s">
        <v>219</v>
      </c>
      <c r="R58" s="161" t="s">
        <v>220</v>
      </c>
      <c r="S58" s="161"/>
      <c r="T58" s="161"/>
      <c r="U58" s="161"/>
      <c r="V58" s="161"/>
      <c r="W58" s="161"/>
      <c r="X58" s="161"/>
      <c r="Z58" s="161" t="s">
        <v>171</v>
      </c>
      <c r="AA58" s="161" t="s">
        <v>219</v>
      </c>
      <c r="AB58" s="161" t="s">
        <v>218</v>
      </c>
      <c r="AC58" s="161"/>
      <c r="AD58" s="161"/>
      <c r="AE58" s="161"/>
      <c r="AI58" s="26" t="s">
        <v>81</v>
      </c>
      <c r="AJ58" s="26" t="s">
        <v>88</v>
      </c>
      <c r="AK58" s="26" t="s">
        <v>81</v>
      </c>
      <c r="AN58" s="27"/>
      <c r="AO58" s="27"/>
      <c r="AP58" s="27"/>
      <c r="AQ58" s="27"/>
    </row>
    <row r="59" spans="2:43" ht="33.9" customHeight="1" thickTop="1" x14ac:dyDescent="0.35">
      <c r="C59" s="113" t="s">
        <v>207</v>
      </c>
      <c r="D59" s="3" t="s">
        <v>206</v>
      </c>
      <c r="E59" s="95" t="s">
        <v>198</v>
      </c>
      <c r="F59" s="95" t="s">
        <v>201</v>
      </c>
      <c r="G59" s="95" t="s">
        <v>200</v>
      </c>
      <c r="H59" s="95" t="s">
        <v>199</v>
      </c>
      <c r="I59" s="94" t="s">
        <v>197</v>
      </c>
      <c r="J59" s="94" t="s">
        <v>196</v>
      </c>
      <c r="L59" s="95" t="s">
        <v>205</v>
      </c>
      <c r="M59" s="95" t="s">
        <v>204</v>
      </c>
      <c r="P59" s="162"/>
      <c r="Q59" s="162"/>
      <c r="S59" s="165"/>
      <c r="T59" s="165"/>
      <c r="U59" s="165"/>
      <c r="V59" s="165"/>
      <c r="W59" s="165"/>
      <c r="X59" s="165"/>
      <c r="Z59" s="162"/>
      <c r="AA59" s="162"/>
      <c r="AB59" s="40" t="s">
        <v>217</v>
      </c>
      <c r="AC59" s="40" t="s">
        <v>216</v>
      </c>
      <c r="AD59" s="40" t="s">
        <v>215</v>
      </c>
      <c r="AE59" s="40" t="s">
        <v>214</v>
      </c>
      <c r="AH59" s="104" t="s">
        <v>212</v>
      </c>
      <c r="AI59" s="26">
        <v>28.65</v>
      </c>
      <c r="AJ59" s="26">
        <v>21.24</v>
      </c>
      <c r="AK59" s="27">
        <v>4.4000000000000004</v>
      </c>
      <c r="AL59" s="26">
        <v>2.09</v>
      </c>
      <c r="AM59" s="104" t="s">
        <v>212</v>
      </c>
      <c r="AN59" s="27">
        <f>AI59/AI59</f>
        <v>1</v>
      </c>
      <c r="AO59" s="27">
        <f>AI59/AJ59</f>
        <v>1.3488700564971752</v>
      </c>
      <c r="AP59" s="27">
        <f>AI59/AK59</f>
        <v>6.5113636363636358</v>
      </c>
      <c r="AQ59" s="27">
        <f>AI59/AL59</f>
        <v>13.708133971291867</v>
      </c>
    </row>
    <row r="60" spans="2:43" x14ac:dyDescent="0.35">
      <c r="C60" s="163" t="s">
        <v>158</v>
      </c>
      <c r="D60" s="104" t="s">
        <v>203</v>
      </c>
      <c r="E60" s="79">
        <f t="shared" ref="E60:F69" si="0">E35</f>
        <v>34108.1</v>
      </c>
      <c r="F60" s="79">
        <f t="shared" si="0"/>
        <v>661.4</v>
      </c>
      <c r="G60" s="81">
        <f t="shared" ref="G60:G69" si="1">H35</f>
        <v>0.83</v>
      </c>
      <c r="H60" s="103">
        <f>$I$11</f>
        <v>1.1100000000000001</v>
      </c>
      <c r="I60" s="102" t="str">
        <f t="shared" ref="I60:I69" si="2">M35</f>
        <v>51.57x</v>
      </c>
      <c r="J60" s="101">
        <f t="shared" ref="J60:J69" si="3">I35</f>
        <v>1.9E-2</v>
      </c>
      <c r="L60" s="81">
        <f t="shared" ref="L60:L69" si="4">G35</f>
        <v>1</v>
      </c>
      <c r="M60" s="79">
        <f>$M$11</f>
        <v>13</v>
      </c>
      <c r="P60" s="163" t="s">
        <v>172</v>
      </c>
      <c r="Q60" s="104" t="s">
        <v>212</v>
      </c>
      <c r="R60" s="126">
        <f t="shared" ref="R60:S64" si="5">R46</f>
        <v>12.84</v>
      </c>
      <c r="S60" s="126">
        <f t="shared" si="5"/>
        <v>10.45</v>
      </c>
      <c r="T60" s="125" t="str">
        <f t="shared" ref="T60:T69" si="6">TEXT(R60/S60,"(0.00x)")</f>
        <v>(1.23x)</v>
      </c>
      <c r="U60" s="126">
        <f>T46</f>
        <v>1.68</v>
      </c>
      <c r="V60" s="125" t="str">
        <f t="shared" ref="V60:V69" si="7">TEXT(R60/U60,"(0.00x)")</f>
        <v>(7.64x)</v>
      </c>
      <c r="W60" s="126">
        <f>U46</f>
        <v>0.83</v>
      </c>
      <c r="X60" s="125" t="str">
        <f t="shared" ref="X60:X69" si="8">TEXT(R60/W60,"(0.00x)")</f>
        <v>(15.47x)</v>
      </c>
      <c r="Z60" s="163" t="s">
        <v>172</v>
      </c>
      <c r="AA60" s="52" t="s">
        <v>158</v>
      </c>
      <c r="AB60" s="124">
        <f t="shared" ref="AB60:AB69" si="9">R60</f>
        <v>12.84</v>
      </c>
      <c r="AC60" s="124" t="str">
        <f t="shared" ref="AC60:AC69" si="10">S60&amp;" "&amp;T60</f>
        <v>10.45 (1.23x)</v>
      </c>
      <c r="AD60" s="124" t="str">
        <f t="shared" ref="AD60:AD69" si="11">U60&amp;" "&amp;V60</f>
        <v>1.68 (7.64x)</v>
      </c>
      <c r="AE60" s="124" t="str">
        <f t="shared" ref="AE60:AE69" si="12">W60&amp;" "&amp;X60</f>
        <v>0.83 (15.47x)</v>
      </c>
      <c r="AH60" s="112" t="s">
        <v>211</v>
      </c>
      <c r="AI60" s="26">
        <v>26.65</v>
      </c>
      <c r="AJ60" s="26">
        <v>20.329999999999998</v>
      </c>
      <c r="AK60" s="26">
        <v>3.99</v>
      </c>
      <c r="AL60" s="26">
        <v>1.77</v>
      </c>
      <c r="AM60" s="112" t="s">
        <v>211</v>
      </c>
      <c r="AN60" s="27">
        <f>AI60/AI60</f>
        <v>1</v>
      </c>
      <c r="AO60" s="27">
        <f>AI60/AJ60</f>
        <v>1.310870634530251</v>
      </c>
      <c r="AP60" s="27">
        <f>AI60/AK60</f>
        <v>6.6791979949874678</v>
      </c>
      <c r="AQ60" s="27">
        <f>AI60/AL60</f>
        <v>15.056497175141242</v>
      </c>
    </row>
    <row r="61" spans="2:43" x14ac:dyDescent="0.35">
      <c r="C61" s="164"/>
      <c r="D61" s="112" t="s">
        <v>202</v>
      </c>
      <c r="E61" s="91">
        <f t="shared" si="0"/>
        <v>34415</v>
      </c>
      <c r="F61" s="91">
        <f t="shared" si="0"/>
        <v>2908.9</v>
      </c>
      <c r="G61" s="93">
        <f t="shared" si="1"/>
        <v>3.64</v>
      </c>
      <c r="H61" s="111">
        <f>$V$11</f>
        <v>9.9499999999999993</v>
      </c>
      <c r="I61" s="110" t="str">
        <f t="shared" si="2"/>
        <v>11.83x</v>
      </c>
      <c r="J61" s="105">
        <f t="shared" si="3"/>
        <v>7.7899999999999997E-2</v>
      </c>
      <c r="L61" s="93">
        <f t="shared" si="4"/>
        <v>2</v>
      </c>
      <c r="M61" s="91">
        <f>$U$11</f>
        <v>197.5</v>
      </c>
      <c r="P61" s="166"/>
      <c r="Q61" s="112" t="s">
        <v>211</v>
      </c>
      <c r="R61" s="119">
        <f t="shared" si="5"/>
        <v>12.11</v>
      </c>
      <c r="S61" s="119">
        <f t="shared" si="5"/>
        <v>10.08</v>
      </c>
      <c r="T61" s="118" t="str">
        <f t="shared" si="6"/>
        <v>(1.20x)</v>
      </c>
      <c r="U61" s="119">
        <f>T47</f>
        <v>1.57</v>
      </c>
      <c r="V61" s="118" t="str">
        <f t="shared" si="7"/>
        <v>(7.71x)</v>
      </c>
      <c r="W61" s="119">
        <f>U47</f>
        <v>0.74</v>
      </c>
      <c r="X61" s="118" t="str">
        <f t="shared" si="8"/>
        <v>(16.36x)</v>
      </c>
      <c r="Z61" s="166"/>
      <c r="AA61" s="37" t="s">
        <v>157</v>
      </c>
      <c r="AB61" s="117">
        <f t="shared" si="9"/>
        <v>12.11</v>
      </c>
      <c r="AC61" s="117" t="str">
        <f t="shared" si="10"/>
        <v>10.08 (1.20x)</v>
      </c>
      <c r="AD61" s="117" t="str">
        <f t="shared" si="11"/>
        <v>1.57 (7.71x)</v>
      </c>
      <c r="AE61" s="117" t="str">
        <f t="shared" si="12"/>
        <v>0.74 (16.36x)</v>
      </c>
      <c r="AH61" s="112" t="s">
        <v>210</v>
      </c>
      <c r="AI61" s="26">
        <v>26.73</v>
      </c>
      <c r="AJ61" s="26">
        <v>20.29</v>
      </c>
      <c r="AK61" s="26">
        <v>4.03</v>
      </c>
      <c r="AL61" s="26">
        <v>1.76</v>
      </c>
      <c r="AM61" s="112" t="s">
        <v>210</v>
      </c>
      <c r="AN61" s="27">
        <f>AI61/AI61</f>
        <v>1</v>
      </c>
      <c r="AO61" s="27">
        <f>AI61/AJ61</f>
        <v>1.3173977328733366</v>
      </c>
      <c r="AP61" s="27">
        <f>AI61/AK61</f>
        <v>6.6327543424317614</v>
      </c>
      <c r="AQ61" s="27">
        <f>AI61/AL61</f>
        <v>15.1875</v>
      </c>
    </row>
    <row r="62" spans="2:43" x14ac:dyDescent="0.35">
      <c r="C62" s="163" t="s">
        <v>157</v>
      </c>
      <c r="D62" s="104" t="s">
        <v>203</v>
      </c>
      <c r="E62" s="79">
        <f t="shared" si="0"/>
        <v>96568.5</v>
      </c>
      <c r="F62" s="79">
        <f t="shared" si="0"/>
        <v>589.5</v>
      </c>
      <c r="G62" s="81">
        <f t="shared" si="1"/>
        <v>0.74</v>
      </c>
      <c r="H62" s="103">
        <f>$I$12</f>
        <v>0.95</v>
      </c>
      <c r="I62" s="102" t="str">
        <f t="shared" si="2"/>
        <v>163.81x</v>
      </c>
      <c r="J62" s="101">
        <f t="shared" si="3"/>
        <v>6.1000000000000004E-3</v>
      </c>
      <c r="L62" s="81">
        <f t="shared" si="4"/>
        <v>1</v>
      </c>
      <c r="M62" s="79">
        <f>$M$12</f>
        <v>10.199999999999999</v>
      </c>
      <c r="P62" s="166"/>
      <c r="Q62" s="112" t="s">
        <v>210</v>
      </c>
      <c r="R62" s="119">
        <f t="shared" si="5"/>
        <v>12.08</v>
      </c>
      <c r="S62" s="119">
        <f t="shared" si="5"/>
        <v>10.050000000000001</v>
      </c>
      <c r="T62" s="118" t="str">
        <f t="shared" si="6"/>
        <v>(1.20x)</v>
      </c>
      <c r="U62" s="119">
        <f>T48</f>
        <v>1.54</v>
      </c>
      <c r="V62" s="118" t="str">
        <f t="shared" si="7"/>
        <v>(7.84x)</v>
      </c>
      <c r="W62" s="111">
        <f>U48</f>
        <v>0.71</v>
      </c>
      <c r="X62" s="118" t="str">
        <f t="shared" si="8"/>
        <v>(17.01x)</v>
      </c>
      <c r="Z62" s="166"/>
      <c r="AA62" s="37" t="s">
        <v>156</v>
      </c>
      <c r="AB62" s="117">
        <f t="shared" si="9"/>
        <v>12.08</v>
      </c>
      <c r="AC62" s="117" t="str">
        <f t="shared" si="10"/>
        <v>10.05 (1.20x)</v>
      </c>
      <c r="AD62" s="117" t="str">
        <f t="shared" si="11"/>
        <v>1.54 (7.84x)</v>
      </c>
      <c r="AE62" s="117" t="str">
        <f t="shared" si="12"/>
        <v>0.71 (17.01x)</v>
      </c>
      <c r="AH62" s="112" t="s">
        <v>209</v>
      </c>
      <c r="AI62" s="26">
        <v>26.65</v>
      </c>
      <c r="AJ62" s="26">
        <v>20.32</v>
      </c>
      <c r="AK62" s="26">
        <v>4.03</v>
      </c>
      <c r="AL62" s="26">
        <v>1.71</v>
      </c>
      <c r="AM62" s="112" t="s">
        <v>209</v>
      </c>
      <c r="AN62" s="27">
        <f>AI62/AI62</f>
        <v>1</v>
      </c>
      <c r="AO62" s="27">
        <f>AI62/AJ62</f>
        <v>1.3115157480314961</v>
      </c>
      <c r="AP62" s="27">
        <f>AI62/AK62</f>
        <v>6.6129032258064511</v>
      </c>
      <c r="AQ62" s="27">
        <f>AI62/AL62</f>
        <v>15.584795321637426</v>
      </c>
    </row>
    <row r="63" spans="2:43" ht="14.6" thickBot="1" x14ac:dyDescent="0.4">
      <c r="C63" s="164"/>
      <c r="D63" s="112" t="s">
        <v>202</v>
      </c>
      <c r="E63" s="91">
        <f t="shared" si="0"/>
        <v>98629.7</v>
      </c>
      <c r="F63" s="91">
        <f t="shared" si="0"/>
        <v>2478.1999999999998</v>
      </c>
      <c r="G63" s="93">
        <f t="shared" si="1"/>
        <v>3.1</v>
      </c>
      <c r="H63" s="111">
        <f>$V$12</f>
        <v>9.42</v>
      </c>
      <c r="I63" s="110" t="str">
        <f t="shared" si="2"/>
        <v>39.80x</v>
      </c>
      <c r="J63" s="105">
        <f t="shared" si="3"/>
        <v>2.4500000000000001E-2</v>
      </c>
      <c r="L63" s="93">
        <f t="shared" si="4"/>
        <v>1.8</v>
      </c>
      <c r="M63" s="91">
        <f>$U$12</f>
        <v>199.3</v>
      </c>
      <c r="P63" s="166"/>
      <c r="Q63" s="112" t="s">
        <v>209</v>
      </c>
      <c r="R63" s="119">
        <f t="shared" si="5"/>
        <v>12.08</v>
      </c>
      <c r="S63" s="119">
        <f t="shared" si="5"/>
        <v>9.99</v>
      </c>
      <c r="T63" s="118" t="str">
        <f t="shared" si="6"/>
        <v>(1.21x)</v>
      </c>
      <c r="U63" s="119">
        <f>T49</f>
        <v>1.53</v>
      </c>
      <c r="V63" s="118" t="str">
        <f t="shared" si="7"/>
        <v>(7.90x)</v>
      </c>
      <c r="W63" s="119">
        <f>U49</f>
        <v>0.69</v>
      </c>
      <c r="X63" s="118" t="str">
        <f t="shared" si="8"/>
        <v>(17.51x)</v>
      </c>
      <c r="Z63" s="166"/>
      <c r="AA63" s="37" t="s">
        <v>155</v>
      </c>
      <c r="AB63" s="117">
        <f t="shared" si="9"/>
        <v>12.08</v>
      </c>
      <c r="AC63" s="117" t="str">
        <f t="shared" si="10"/>
        <v>9.99 (1.21x)</v>
      </c>
      <c r="AD63" s="117" t="str">
        <f t="shared" si="11"/>
        <v>1.53 (7.90x)</v>
      </c>
      <c r="AE63" s="117" t="str">
        <f t="shared" si="12"/>
        <v>0.69 (17.51x)</v>
      </c>
      <c r="AH63" s="123" t="s">
        <v>213</v>
      </c>
      <c r="AI63" s="26">
        <v>26.67</v>
      </c>
      <c r="AJ63" s="26">
        <v>20.329999999999998</v>
      </c>
      <c r="AK63" s="26">
        <v>4.08</v>
      </c>
      <c r="AL63" s="26">
        <v>1.77</v>
      </c>
      <c r="AM63" s="123" t="s">
        <v>213</v>
      </c>
      <c r="AN63" s="27">
        <f>AI63/AI63</f>
        <v>1</v>
      </c>
      <c r="AO63" s="27">
        <f>AI63/AJ63</f>
        <v>1.311854402361043</v>
      </c>
      <c r="AP63" s="27">
        <f>AI63/AK63</f>
        <v>6.5367647058823533</v>
      </c>
      <c r="AQ63" s="27">
        <f>AI63/AL63</f>
        <v>15.067796610169493</v>
      </c>
    </row>
    <row r="64" spans="2:43" ht="15" thickTop="1" thickBot="1" x14ac:dyDescent="0.4">
      <c r="C64" s="163" t="s">
        <v>156</v>
      </c>
      <c r="D64" s="104" t="s">
        <v>203</v>
      </c>
      <c r="E64" s="79">
        <f t="shared" si="0"/>
        <v>32472.9</v>
      </c>
      <c r="F64" s="79">
        <f t="shared" si="0"/>
        <v>565.5</v>
      </c>
      <c r="G64" s="81">
        <f t="shared" si="1"/>
        <v>0.71</v>
      </c>
      <c r="H64" s="103">
        <f>$I$13</f>
        <v>0.94</v>
      </c>
      <c r="I64" s="102" t="str">
        <f t="shared" si="2"/>
        <v>57.42x</v>
      </c>
      <c r="J64" s="101">
        <f t="shared" si="3"/>
        <v>1.7100000000000001E-2</v>
      </c>
      <c r="L64" s="81">
        <f t="shared" si="4"/>
        <v>1</v>
      </c>
      <c r="M64" s="79">
        <f>$M$13</f>
        <v>10</v>
      </c>
      <c r="P64" s="170"/>
      <c r="Q64" s="123" t="s">
        <v>208</v>
      </c>
      <c r="R64" s="122">
        <f t="shared" si="5"/>
        <v>12.06</v>
      </c>
      <c r="S64" s="122">
        <f t="shared" si="5"/>
        <v>10.06</v>
      </c>
      <c r="T64" s="118" t="str">
        <f t="shared" si="6"/>
        <v>(1.20x)</v>
      </c>
      <c r="U64" s="122">
        <f>T50</f>
        <v>1.55</v>
      </c>
      <c r="V64" s="118" t="str">
        <f t="shared" si="7"/>
        <v>(7.78x)</v>
      </c>
      <c r="W64" s="122">
        <f>U50</f>
        <v>0.73</v>
      </c>
      <c r="X64" s="118" t="str">
        <f t="shared" si="8"/>
        <v>(16.52x)</v>
      </c>
      <c r="Z64" s="164"/>
      <c r="AA64" s="109" t="s">
        <v>154</v>
      </c>
      <c r="AB64" s="121">
        <f t="shared" si="9"/>
        <v>12.06</v>
      </c>
      <c r="AC64" s="121" t="str">
        <f t="shared" si="10"/>
        <v>10.06 (1.20x)</v>
      </c>
      <c r="AD64" s="121" t="str">
        <f t="shared" si="11"/>
        <v>1.55 (7.78x)</v>
      </c>
      <c r="AE64" s="121" t="str">
        <f t="shared" si="12"/>
        <v>0.73 (16.52x)</v>
      </c>
    </row>
    <row r="65" spans="3:31" ht="14.6" thickTop="1" x14ac:dyDescent="0.35">
      <c r="C65" s="164"/>
      <c r="D65" s="112" t="s">
        <v>202</v>
      </c>
      <c r="E65" s="91">
        <f t="shared" si="0"/>
        <v>32163.599999999999</v>
      </c>
      <c r="F65" s="91">
        <f t="shared" si="0"/>
        <v>2424.9</v>
      </c>
      <c r="G65" s="93">
        <f t="shared" si="1"/>
        <v>3.03</v>
      </c>
      <c r="H65" s="111">
        <f>$V$13</f>
        <v>9.44</v>
      </c>
      <c r="I65" s="110" t="str">
        <f t="shared" si="2"/>
        <v>13.26x</v>
      </c>
      <c r="J65" s="105">
        <f t="shared" si="3"/>
        <v>7.0099999999999996E-2</v>
      </c>
      <c r="L65" s="93">
        <f t="shared" si="4"/>
        <v>1.25</v>
      </c>
      <c r="M65" s="91">
        <f>$U$13</f>
        <v>200.4</v>
      </c>
      <c r="P65" s="166" t="s">
        <v>159</v>
      </c>
      <c r="Q65" s="112" t="s">
        <v>212</v>
      </c>
      <c r="R65" s="119">
        <f t="shared" ref="R65:S69" si="13">R52</f>
        <v>18.63</v>
      </c>
      <c r="S65" s="119">
        <f t="shared" si="13"/>
        <v>14.66</v>
      </c>
      <c r="T65" s="120" t="str">
        <f t="shared" si="6"/>
        <v>(1.27x)</v>
      </c>
      <c r="U65" s="119">
        <f>T52</f>
        <v>3.12</v>
      </c>
      <c r="V65" s="120" t="str">
        <f t="shared" si="7"/>
        <v>(5.97x)</v>
      </c>
      <c r="W65" s="119">
        <f>U52</f>
        <v>1.63</v>
      </c>
      <c r="X65" s="120" t="str">
        <f t="shared" si="8"/>
        <v>(11.43x)</v>
      </c>
      <c r="Z65" s="166" t="s">
        <v>159</v>
      </c>
      <c r="AA65" s="52" t="s">
        <v>158</v>
      </c>
      <c r="AB65" s="117">
        <f t="shared" si="9"/>
        <v>18.63</v>
      </c>
      <c r="AC65" s="117" t="str">
        <f t="shared" si="10"/>
        <v>14.66 (1.27x)</v>
      </c>
      <c r="AD65" s="117" t="str">
        <f t="shared" si="11"/>
        <v>3.12 (5.97x)</v>
      </c>
      <c r="AE65" s="117" t="str">
        <f t="shared" si="12"/>
        <v>1.63 (11.43x)</v>
      </c>
    </row>
    <row r="66" spans="3:31" x14ac:dyDescent="0.35">
      <c r="C66" s="163" t="s">
        <v>155</v>
      </c>
      <c r="D66" s="104" t="s">
        <v>203</v>
      </c>
      <c r="E66" s="79">
        <f t="shared" si="0"/>
        <v>2206.3000000000002</v>
      </c>
      <c r="F66" s="79">
        <f t="shared" si="0"/>
        <v>550.79999999999995</v>
      </c>
      <c r="G66" s="81">
        <f t="shared" si="1"/>
        <v>0.69</v>
      </c>
      <c r="H66" s="103">
        <f>$I$14</f>
        <v>0.94</v>
      </c>
      <c r="I66" s="102" t="str">
        <f t="shared" si="2"/>
        <v>4.01x</v>
      </c>
      <c r="J66" s="101">
        <f t="shared" si="3"/>
        <v>0.19980000000000001</v>
      </c>
      <c r="L66" s="81">
        <f t="shared" si="4"/>
        <v>0.9</v>
      </c>
      <c r="M66" s="79">
        <f>$M$14</f>
        <v>9.8000000000000007</v>
      </c>
      <c r="P66" s="168"/>
      <c r="Q66" s="112" t="s">
        <v>211</v>
      </c>
      <c r="R66" s="119">
        <f t="shared" si="13"/>
        <v>16.86</v>
      </c>
      <c r="S66" s="119">
        <f t="shared" si="13"/>
        <v>13.94</v>
      </c>
      <c r="T66" s="118" t="str">
        <f t="shared" si="6"/>
        <v>(1.21x)</v>
      </c>
      <c r="U66" s="119">
        <f>T53</f>
        <v>2.86</v>
      </c>
      <c r="V66" s="118" t="str">
        <f t="shared" si="7"/>
        <v>(5.90x)</v>
      </c>
      <c r="W66" s="119">
        <f>U53</f>
        <v>1.36</v>
      </c>
      <c r="X66" s="118" t="str">
        <f t="shared" si="8"/>
        <v>(12.40x)</v>
      </c>
      <c r="Z66" s="168"/>
      <c r="AA66" s="37" t="s">
        <v>157</v>
      </c>
      <c r="AB66" s="117">
        <f t="shared" si="9"/>
        <v>16.86</v>
      </c>
      <c r="AC66" s="117" t="str">
        <f t="shared" si="10"/>
        <v>13.94 (1.21x)</v>
      </c>
      <c r="AD66" s="117" t="str">
        <f t="shared" si="11"/>
        <v>2.86 (5.90x)</v>
      </c>
      <c r="AE66" s="117" t="str">
        <f t="shared" si="12"/>
        <v>1.36 (12.40x)</v>
      </c>
    </row>
    <row r="67" spans="3:31" x14ac:dyDescent="0.35">
      <c r="C67" s="164"/>
      <c r="D67" s="109" t="s">
        <v>202</v>
      </c>
      <c r="E67" s="85">
        <f t="shared" si="0"/>
        <v>2211.8000000000002</v>
      </c>
      <c r="F67" s="85">
        <f t="shared" si="0"/>
        <v>3265.2</v>
      </c>
      <c r="G67" s="87">
        <f t="shared" si="1"/>
        <v>4.08</v>
      </c>
      <c r="H67" s="108">
        <f>$V$14</f>
        <v>18.38</v>
      </c>
      <c r="I67" s="107" t="str">
        <f t="shared" si="2"/>
        <v>0.68x</v>
      </c>
      <c r="J67" s="106">
        <f t="shared" si="3"/>
        <v>0.59619999999999995</v>
      </c>
      <c r="L67" s="93">
        <f t="shared" si="4"/>
        <v>1.9</v>
      </c>
      <c r="M67" s="91">
        <f>$U$14</f>
        <v>420.7</v>
      </c>
      <c r="P67" s="168"/>
      <c r="Q67" s="112" t="s">
        <v>210</v>
      </c>
      <c r="R67" s="119">
        <f t="shared" si="13"/>
        <v>17.05</v>
      </c>
      <c r="S67" s="119">
        <f t="shared" si="13"/>
        <v>13.96</v>
      </c>
      <c r="T67" s="118" t="str">
        <f t="shared" si="6"/>
        <v>(1.22x)</v>
      </c>
      <c r="U67" s="119">
        <f>T54</f>
        <v>2.85</v>
      </c>
      <c r="V67" s="118" t="str">
        <f t="shared" si="7"/>
        <v>(5.98x)</v>
      </c>
      <c r="W67" s="111">
        <f>U54</f>
        <v>1.37</v>
      </c>
      <c r="X67" s="118" t="str">
        <f t="shared" si="8"/>
        <v>(12.45x)</v>
      </c>
      <c r="Z67" s="168"/>
      <c r="AA67" s="37" t="s">
        <v>156</v>
      </c>
      <c r="AB67" s="117">
        <f t="shared" si="9"/>
        <v>17.05</v>
      </c>
      <c r="AC67" s="117" t="str">
        <f t="shared" si="10"/>
        <v>13.96 (1.22x)</v>
      </c>
      <c r="AD67" s="117" t="str">
        <f t="shared" si="11"/>
        <v>2.85 (5.98x)</v>
      </c>
      <c r="AE67" s="117" t="str">
        <f t="shared" si="12"/>
        <v>1.37 (12.45x)</v>
      </c>
    </row>
    <row r="68" spans="3:31" x14ac:dyDescent="0.35">
      <c r="C68" s="166" t="s">
        <v>154</v>
      </c>
      <c r="D68" s="104" t="s">
        <v>203</v>
      </c>
      <c r="E68" s="79">
        <f t="shared" si="0"/>
        <v>370413.4</v>
      </c>
      <c r="F68" s="79">
        <f t="shared" si="0"/>
        <v>582.5</v>
      </c>
      <c r="G68" s="81">
        <f t="shared" si="1"/>
        <v>0.73</v>
      </c>
      <c r="H68" s="103">
        <f>$I$15</f>
        <v>0.95</v>
      </c>
      <c r="I68" s="102" t="str">
        <f t="shared" si="2"/>
        <v>635.90x</v>
      </c>
      <c r="J68" s="101">
        <f t="shared" si="3"/>
        <v>1.6000000000000001E-3</v>
      </c>
      <c r="L68" s="81">
        <f t="shared" si="4"/>
        <v>1</v>
      </c>
      <c r="M68" s="79">
        <f>$M$15</f>
        <v>10.4</v>
      </c>
      <c r="P68" s="168"/>
      <c r="Q68" s="112" t="s">
        <v>209</v>
      </c>
      <c r="R68" s="119">
        <f t="shared" si="13"/>
        <v>16.940000000000001</v>
      </c>
      <c r="S68" s="119">
        <f t="shared" si="13"/>
        <v>13.98</v>
      </c>
      <c r="T68" s="118" t="str">
        <f t="shared" si="6"/>
        <v>(1.21x)</v>
      </c>
      <c r="U68" s="119">
        <f>T55</f>
        <v>2.88</v>
      </c>
      <c r="V68" s="118" t="str">
        <f t="shared" si="7"/>
        <v>(5.88x)</v>
      </c>
      <c r="W68" s="119">
        <f>U55</f>
        <v>1.34</v>
      </c>
      <c r="X68" s="118" t="str">
        <f t="shared" si="8"/>
        <v>(12.64x)</v>
      </c>
      <c r="Z68" s="168"/>
      <c r="AA68" s="37" t="s">
        <v>155</v>
      </c>
      <c r="AB68" s="117">
        <f t="shared" si="9"/>
        <v>16.940000000000001</v>
      </c>
      <c r="AC68" s="117" t="str">
        <f t="shared" si="10"/>
        <v>13.98 (1.21x)</v>
      </c>
      <c r="AD68" s="117" t="str">
        <f t="shared" si="11"/>
        <v>2.88 (5.88x)</v>
      </c>
      <c r="AE68" s="117" t="str">
        <f t="shared" si="12"/>
        <v>1.34 (12.64x)</v>
      </c>
    </row>
    <row r="69" spans="3:31" ht="14.6" thickBot="1" x14ac:dyDescent="0.4">
      <c r="C69" s="167"/>
      <c r="D69" s="100" t="s">
        <v>202</v>
      </c>
      <c r="E69" s="73">
        <f t="shared" si="0"/>
        <v>369822.4</v>
      </c>
      <c r="F69" s="73">
        <f t="shared" si="0"/>
        <v>161669.20000000001</v>
      </c>
      <c r="G69" s="75">
        <f t="shared" si="1"/>
        <v>202.09</v>
      </c>
      <c r="H69" s="99">
        <f>$V$15</f>
        <v>446.37</v>
      </c>
      <c r="I69" s="98" t="str">
        <f t="shared" si="2"/>
        <v>2.29x</v>
      </c>
      <c r="J69" s="97">
        <f t="shared" si="3"/>
        <v>0.30420000000000003</v>
      </c>
      <c r="L69" s="75">
        <f t="shared" si="4"/>
        <v>43.4</v>
      </c>
      <c r="M69" s="73">
        <f>$U$15</f>
        <v>4282.8</v>
      </c>
      <c r="P69" s="169"/>
      <c r="Q69" s="100" t="s">
        <v>208</v>
      </c>
      <c r="R69" s="116">
        <f t="shared" si="13"/>
        <v>16.97</v>
      </c>
      <c r="S69" s="116">
        <f t="shared" si="13"/>
        <v>13.99</v>
      </c>
      <c r="T69" s="115" t="str">
        <f t="shared" si="6"/>
        <v>(1.21x)</v>
      </c>
      <c r="U69" s="116">
        <f>T56</f>
        <v>2.87</v>
      </c>
      <c r="V69" s="115" t="str">
        <f t="shared" si="7"/>
        <v>(5.91x)</v>
      </c>
      <c r="W69" s="116">
        <f>U56</f>
        <v>1.37</v>
      </c>
      <c r="X69" s="115" t="str">
        <f t="shared" si="8"/>
        <v>(12.39x)</v>
      </c>
      <c r="Z69" s="169"/>
      <c r="AA69" s="44" t="s">
        <v>154</v>
      </c>
      <c r="AB69" s="114">
        <f t="shared" si="9"/>
        <v>16.97</v>
      </c>
      <c r="AC69" s="114" t="str">
        <f t="shared" si="10"/>
        <v>13.99 (1.21x)</v>
      </c>
      <c r="AD69" s="114" t="str">
        <f t="shared" si="11"/>
        <v>2.87 (5.91x)</v>
      </c>
      <c r="AE69" s="114" t="str">
        <f t="shared" si="12"/>
        <v>1.37 (12.39x)</v>
      </c>
    </row>
    <row r="70" spans="3:31" ht="15" thickTop="1" thickBot="1" x14ac:dyDescent="0.4"/>
    <row r="71" spans="3:31" ht="42.9" thickTop="1" x14ac:dyDescent="0.35">
      <c r="C71" s="113" t="s">
        <v>207</v>
      </c>
      <c r="D71" s="3" t="s">
        <v>206</v>
      </c>
      <c r="E71" s="95" t="s">
        <v>198</v>
      </c>
      <c r="F71" s="95" t="s">
        <v>201</v>
      </c>
      <c r="G71" s="95" t="s">
        <v>200</v>
      </c>
      <c r="H71" s="95" t="s">
        <v>199</v>
      </c>
      <c r="I71" s="94" t="s">
        <v>197</v>
      </c>
      <c r="J71" s="94" t="s">
        <v>196</v>
      </c>
      <c r="L71" s="95" t="s">
        <v>205</v>
      </c>
      <c r="M71" s="95" t="s">
        <v>204</v>
      </c>
    </row>
    <row r="72" spans="3:31" x14ac:dyDescent="0.35">
      <c r="C72" s="163" t="s">
        <v>158</v>
      </c>
      <c r="D72" s="104" t="s">
        <v>203</v>
      </c>
      <c r="E72" s="79">
        <f t="shared" ref="E72:F81" si="14">E45</f>
        <v>66285.7</v>
      </c>
      <c r="F72" s="79">
        <f t="shared" si="14"/>
        <v>305.2</v>
      </c>
      <c r="G72" s="81">
        <f t="shared" ref="G72:G81" si="15">H45</f>
        <v>1.63</v>
      </c>
      <c r="H72" s="103">
        <f>$I$17</f>
        <v>3.23</v>
      </c>
      <c r="I72" s="102" t="str">
        <f t="shared" ref="I72:I81" si="16">M45</f>
        <v>217.19x</v>
      </c>
      <c r="J72" s="101">
        <f t="shared" ref="J72:J81" si="17">I45</f>
        <v>4.5999999999999999E-3</v>
      </c>
      <c r="L72" s="81">
        <f t="shared" ref="L72:L81" si="18">G45</f>
        <v>1</v>
      </c>
      <c r="M72" s="79">
        <f>$M$17</f>
        <v>33.9</v>
      </c>
      <c r="N72" s="101"/>
    </row>
    <row r="73" spans="3:31" x14ac:dyDescent="0.35">
      <c r="C73" s="164"/>
      <c r="D73" s="112" t="s">
        <v>202</v>
      </c>
      <c r="E73" s="91">
        <f t="shared" si="14"/>
        <v>66882.399999999994</v>
      </c>
      <c r="F73" s="91">
        <f t="shared" si="14"/>
        <v>6465.2</v>
      </c>
      <c r="G73" s="93">
        <f t="shared" si="15"/>
        <v>34.57</v>
      </c>
      <c r="H73" s="111">
        <f>$V$17</f>
        <v>154.30000000000001</v>
      </c>
      <c r="I73" s="110" t="str">
        <f t="shared" si="16"/>
        <v>10.34x</v>
      </c>
      <c r="J73" s="105">
        <f t="shared" si="17"/>
        <v>8.8099999999999998E-2</v>
      </c>
      <c r="L73" s="93">
        <f t="shared" si="18"/>
        <v>3.3</v>
      </c>
      <c r="M73" s="91">
        <f>$U$17</f>
        <v>1443.3</v>
      </c>
      <c r="N73" s="105"/>
    </row>
    <row r="74" spans="3:31" x14ac:dyDescent="0.35">
      <c r="C74" s="163" t="s">
        <v>157</v>
      </c>
      <c r="D74" s="104" t="s">
        <v>203</v>
      </c>
      <c r="E74" s="79">
        <f t="shared" si="14"/>
        <v>160437.79999999999</v>
      </c>
      <c r="F74" s="79">
        <f t="shared" si="14"/>
        <v>254.3</v>
      </c>
      <c r="G74" s="81">
        <f t="shared" si="15"/>
        <v>1.36</v>
      </c>
      <c r="H74" s="103">
        <f>$I$18</f>
        <v>2.2999999999999998</v>
      </c>
      <c r="I74" s="102" t="str">
        <f t="shared" si="16"/>
        <v>630.90x</v>
      </c>
      <c r="J74" s="101">
        <f t="shared" si="17"/>
        <v>1.6000000000000001E-3</v>
      </c>
      <c r="L74" s="81">
        <f t="shared" si="18"/>
        <v>1</v>
      </c>
      <c r="M74" s="79">
        <f>$M$18</f>
        <v>19.3</v>
      </c>
      <c r="N74" s="101"/>
    </row>
    <row r="75" spans="3:31" x14ac:dyDescent="0.35">
      <c r="C75" s="164"/>
      <c r="D75" s="112" t="s">
        <v>202</v>
      </c>
      <c r="E75" s="91">
        <f t="shared" si="14"/>
        <v>167768.9</v>
      </c>
      <c r="F75" s="91">
        <f t="shared" si="14"/>
        <v>5269.3</v>
      </c>
      <c r="G75" s="93">
        <f t="shared" si="15"/>
        <v>28.18</v>
      </c>
      <c r="H75" s="111">
        <f>$V$18</f>
        <v>142.03</v>
      </c>
      <c r="I75" s="110" t="str">
        <f t="shared" si="16"/>
        <v>31.84x</v>
      </c>
      <c r="J75" s="105">
        <f t="shared" si="17"/>
        <v>3.0499999999999999E-2</v>
      </c>
      <c r="L75" s="93">
        <f t="shared" si="18"/>
        <v>3</v>
      </c>
      <c r="M75" s="91">
        <f>$U$18</f>
        <v>1446.2</v>
      </c>
      <c r="N75" s="105"/>
    </row>
    <row r="76" spans="3:31" x14ac:dyDescent="0.35">
      <c r="C76" s="163" t="s">
        <v>156</v>
      </c>
      <c r="D76" s="104" t="s">
        <v>203</v>
      </c>
      <c r="E76" s="79">
        <f t="shared" si="14"/>
        <v>49874.400000000001</v>
      </c>
      <c r="F76" s="79">
        <f t="shared" si="14"/>
        <v>256.3</v>
      </c>
      <c r="G76" s="81">
        <f t="shared" si="15"/>
        <v>1.37</v>
      </c>
      <c r="H76" s="103">
        <f>$I$19</f>
        <v>2.44</v>
      </c>
      <c r="I76" s="102" t="str">
        <f t="shared" si="16"/>
        <v>194.59x</v>
      </c>
      <c r="J76" s="101">
        <f t="shared" si="17"/>
        <v>5.1000000000000004E-3</v>
      </c>
      <c r="L76" s="81">
        <f t="shared" si="18"/>
        <v>1</v>
      </c>
      <c r="M76" s="79">
        <f>$M$19</f>
        <v>20.3</v>
      </c>
      <c r="N76" s="101"/>
    </row>
    <row r="77" spans="3:31" x14ac:dyDescent="0.35">
      <c r="C77" s="164"/>
      <c r="D77" s="112" t="s">
        <v>202</v>
      </c>
      <c r="E77" s="91">
        <f t="shared" si="14"/>
        <v>49551.7</v>
      </c>
      <c r="F77" s="91">
        <f t="shared" si="14"/>
        <v>7576.2</v>
      </c>
      <c r="G77" s="93">
        <f t="shared" si="15"/>
        <v>40.51</v>
      </c>
      <c r="H77" s="111">
        <f>$V$19</f>
        <v>216.49</v>
      </c>
      <c r="I77" s="110" t="str">
        <f t="shared" si="16"/>
        <v>6.54x</v>
      </c>
      <c r="J77" s="105">
        <f t="shared" si="17"/>
        <v>0.1326</v>
      </c>
      <c r="L77" s="93">
        <f t="shared" si="18"/>
        <v>3</v>
      </c>
      <c r="M77" s="91">
        <f>$U$19</f>
        <v>2303.4</v>
      </c>
      <c r="N77" s="105"/>
    </row>
    <row r="78" spans="3:31" x14ac:dyDescent="0.35">
      <c r="C78" s="163" t="s">
        <v>155</v>
      </c>
      <c r="D78" s="104" t="s">
        <v>203</v>
      </c>
      <c r="E78" s="79">
        <f t="shared" si="14"/>
        <v>1369.7</v>
      </c>
      <c r="F78" s="79">
        <f t="shared" si="14"/>
        <v>251.5</v>
      </c>
      <c r="G78" s="81">
        <f t="shared" si="15"/>
        <v>1.34</v>
      </c>
      <c r="H78" s="103">
        <f>$I$20</f>
        <v>2.36</v>
      </c>
      <c r="I78" s="102" t="str">
        <f t="shared" si="16"/>
        <v>5.45x</v>
      </c>
      <c r="J78" s="101">
        <f t="shared" si="17"/>
        <v>0.15509999999999999</v>
      </c>
      <c r="L78" s="81">
        <f t="shared" si="18"/>
        <v>1</v>
      </c>
      <c r="M78" s="79">
        <f>$M$20</f>
        <v>18.8</v>
      </c>
      <c r="N78" s="101"/>
    </row>
    <row r="79" spans="3:31" x14ac:dyDescent="0.35">
      <c r="C79" s="164"/>
      <c r="D79" s="109" t="s">
        <v>202</v>
      </c>
      <c r="E79" s="85">
        <f t="shared" si="14"/>
        <v>1381.6</v>
      </c>
      <c r="F79" s="85">
        <f t="shared" si="14"/>
        <v>8141.6</v>
      </c>
      <c r="G79" s="87">
        <f t="shared" si="15"/>
        <v>43.54</v>
      </c>
      <c r="H79" s="108">
        <f>$V$20</f>
        <v>220.99</v>
      </c>
      <c r="I79" s="107" t="str">
        <f t="shared" si="16"/>
        <v>0.17x</v>
      </c>
      <c r="J79" s="106">
        <f t="shared" si="17"/>
        <v>0.85489999999999999</v>
      </c>
      <c r="L79" s="93">
        <f t="shared" si="18"/>
        <v>3.6</v>
      </c>
      <c r="M79" s="91">
        <f>$U$20</f>
        <v>2340.3000000000002</v>
      </c>
      <c r="N79" s="105"/>
    </row>
    <row r="80" spans="3:31" x14ac:dyDescent="0.35">
      <c r="C80" s="166" t="s">
        <v>154</v>
      </c>
      <c r="D80" s="104" t="s">
        <v>203</v>
      </c>
      <c r="E80" s="79">
        <f t="shared" si="14"/>
        <v>133971.4</v>
      </c>
      <c r="F80" s="79">
        <f t="shared" si="14"/>
        <v>255.5</v>
      </c>
      <c r="G80" s="81">
        <f t="shared" si="15"/>
        <v>1.37</v>
      </c>
      <c r="H80" s="103">
        <f>$I$21</f>
        <v>2.2599999999999998</v>
      </c>
      <c r="I80" s="102" t="str">
        <f t="shared" si="16"/>
        <v>524.35x</v>
      </c>
      <c r="J80" s="101">
        <f t="shared" si="17"/>
        <v>1.9E-3</v>
      </c>
      <c r="L80" s="81">
        <f t="shared" si="18"/>
        <v>1</v>
      </c>
      <c r="M80" s="79">
        <f>$M$21</f>
        <v>19.3</v>
      </c>
      <c r="N80" s="101"/>
    </row>
    <row r="81" spans="3:14" ht="14.6" thickBot="1" x14ac:dyDescent="0.4">
      <c r="C81" s="167"/>
      <c r="D81" s="100" t="s">
        <v>202</v>
      </c>
      <c r="E81" s="73">
        <f t="shared" si="14"/>
        <v>133795.20000000001</v>
      </c>
      <c r="F81" s="73">
        <f t="shared" si="14"/>
        <v>88607.4</v>
      </c>
      <c r="G81" s="75">
        <f t="shared" si="15"/>
        <v>473.84</v>
      </c>
      <c r="H81" s="99">
        <f>$V$21</f>
        <v>1860.92</v>
      </c>
      <c r="I81" s="98" t="str">
        <f t="shared" si="16"/>
        <v>1.51x</v>
      </c>
      <c r="J81" s="97">
        <f t="shared" si="17"/>
        <v>0.39839999999999998</v>
      </c>
      <c r="L81" s="75">
        <f t="shared" si="18"/>
        <v>41</v>
      </c>
      <c r="M81" s="73">
        <f>$U$21</f>
        <v>21380.6</v>
      </c>
      <c r="N81" s="97"/>
    </row>
    <row r="82" spans="3:14" ht="14.6" thickTop="1" x14ac:dyDescent="0.35"/>
    <row r="89" spans="3:14" ht="14.6" thickBot="1" x14ac:dyDescent="0.4"/>
    <row r="90" spans="3:14" ht="42.9" thickTop="1" x14ac:dyDescent="0.35">
      <c r="D90" s="96"/>
      <c r="E90" s="95" t="s">
        <v>201</v>
      </c>
      <c r="F90" s="95" t="s">
        <v>200</v>
      </c>
      <c r="G90" s="95" t="s">
        <v>199</v>
      </c>
      <c r="H90" s="95" t="s">
        <v>198</v>
      </c>
      <c r="I90" s="94" t="s">
        <v>197</v>
      </c>
      <c r="J90" s="94" t="s">
        <v>196</v>
      </c>
    </row>
    <row r="91" spans="3:14" x14ac:dyDescent="0.35">
      <c r="D91" s="82" t="s">
        <v>195</v>
      </c>
      <c r="E91" s="79">
        <f>F61</f>
        <v>2908.9</v>
      </c>
      <c r="F91" s="81">
        <f>G61</f>
        <v>3.64</v>
      </c>
      <c r="G91" s="80">
        <f>H61</f>
        <v>9.9499999999999993</v>
      </c>
      <c r="H91" s="79">
        <f>E61</f>
        <v>34415</v>
      </c>
      <c r="I91" s="78" t="str">
        <f>I61</f>
        <v>11.83x</v>
      </c>
      <c r="J91" s="77">
        <f>J61</f>
        <v>7.7899999999999997E-2</v>
      </c>
    </row>
    <row r="92" spans="3:14" x14ac:dyDescent="0.35">
      <c r="D92" s="88" t="s">
        <v>194</v>
      </c>
      <c r="E92" s="91">
        <f>F60</f>
        <v>661.4</v>
      </c>
      <c r="F92" s="93">
        <f>G60</f>
        <v>0.83</v>
      </c>
      <c r="G92" s="92">
        <f>H60</f>
        <v>1.1100000000000001</v>
      </c>
      <c r="H92" s="91">
        <f>E60</f>
        <v>34108.1</v>
      </c>
      <c r="I92" s="90" t="str">
        <f>I60</f>
        <v>51.57x</v>
      </c>
      <c r="J92" s="89">
        <f>J60</f>
        <v>1.9E-2</v>
      </c>
    </row>
    <row r="93" spans="3:14" x14ac:dyDescent="0.35">
      <c r="D93" s="82" t="s">
        <v>193</v>
      </c>
      <c r="E93" s="79">
        <f>F63</f>
        <v>2478.1999999999998</v>
      </c>
      <c r="F93" s="81">
        <f>G63</f>
        <v>3.1</v>
      </c>
      <c r="G93" s="80">
        <f>H63</f>
        <v>9.42</v>
      </c>
      <c r="H93" s="79">
        <f>E63</f>
        <v>98629.7</v>
      </c>
      <c r="I93" s="78" t="str">
        <f>I63</f>
        <v>39.80x</v>
      </c>
      <c r="J93" s="77">
        <f>J63</f>
        <v>2.4500000000000001E-2</v>
      </c>
    </row>
    <row r="94" spans="3:14" x14ac:dyDescent="0.35">
      <c r="D94" s="88" t="s">
        <v>192</v>
      </c>
      <c r="E94" s="91">
        <f>F62</f>
        <v>589.5</v>
      </c>
      <c r="F94" s="93">
        <f>G62</f>
        <v>0.74</v>
      </c>
      <c r="G94" s="92">
        <f>H62</f>
        <v>0.95</v>
      </c>
      <c r="H94" s="91">
        <f>E62</f>
        <v>96568.5</v>
      </c>
      <c r="I94" s="90" t="str">
        <f>I62</f>
        <v>163.81x</v>
      </c>
      <c r="J94" s="89">
        <f>J62</f>
        <v>6.1000000000000004E-3</v>
      </c>
    </row>
    <row r="95" spans="3:14" x14ac:dyDescent="0.35">
      <c r="D95" s="82" t="s">
        <v>191</v>
      </c>
      <c r="E95" s="79">
        <f>F65</f>
        <v>2424.9</v>
      </c>
      <c r="F95" s="81">
        <f>G65</f>
        <v>3.03</v>
      </c>
      <c r="G95" s="80">
        <f>H65</f>
        <v>9.44</v>
      </c>
      <c r="H95" s="79">
        <f>E65</f>
        <v>32163.599999999999</v>
      </c>
      <c r="I95" s="78" t="str">
        <f>I65</f>
        <v>13.26x</v>
      </c>
      <c r="J95" s="77">
        <f>J65</f>
        <v>7.0099999999999996E-2</v>
      </c>
    </row>
    <row r="96" spans="3:14" x14ac:dyDescent="0.35">
      <c r="D96" s="88" t="s">
        <v>190</v>
      </c>
      <c r="E96" s="91">
        <f>F64</f>
        <v>565.5</v>
      </c>
      <c r="F96" s="93">
        <f>G64</f>
        <v>0.71</v>
      </c>
      <c r="G96" s="92">
        <f>H64</f>
        <v>0.94</v>
      </c>
      <c r="H96" s="91">
        <f>E64</f>
        <v>32472.9</v>
      </c>
      <c r="I96" s="90" t="str">
        <f>I64</f>
        <v>57.42x</v>
      </c>
      <c r="J96" s="89">
        <f>J64</f>
        <v>1.7100000000000001E-2</v>
      </c>
    </row>
    <row r="97" spans="4:10" x14ac:dyDescent="0.35">
      <c r="D97" s="82" t="s">
        <v>189</v>
      </c>
      <c r="E97" s="79">
        <f>F67</f>
        <v>3265.2</v>
      </c>
      <c r="F97" s="81">
        <f>G67</f>
        <v>4.08</v>
      </c>
      <c r="G97" s="80">
        <f>H67</f>
        <v>18.38</v>
      </c>
      <c r="H97" s="79">
        <f>E67</f>
        <v>2211.8000000000002</v>
      </c>
      <c r="I97" s="78" t="str">
        <f>I67</f>
        <v>0.68x</v>
      </c>
      <c r="J97" s="77">
        <f>J67</f>
        <v>0.59619999999999995</v>
      </c>
    </row>
    <row r="98" spans="4:10" x14ac:dyDescent="0.35">
      <c r="D98" s="88" t="s">
        <v>188</v>
      </c>
      <c r="E98" s="85">
        <f>F66</f>
        <v>550.79999999999995</v>
      </c>
      <c r="F98" s="87">
        <f>G66</f>
        <v>0.69</v>
      </c>
      <c r="G98" s="86">
        <f>H66</f>
        <v>0.94</v>
      </c>
      <c r="H98" s="85">
        <f>E66</f>
        <v>2206.3000000000002</v>
      </c>
      <c r="I98" s="84" t="str">
        <f>I66</f>
        <v>4.01x</v>
      </c>
      <c r="J98" s="83">
        <f>J66</f>
        <v>0.19980000000000001</v>
      </c>
    </row>
    <row r="99" spans="4:10" x14ac:dyDescent="0.35">
      <c r="D99" s="82" t="s">
        <v>187</v>
      </c>
      <c r="E99" s="79">
        <f>F69</f>
        <v>161669.20000000001</v>
      </c>
      <c r="F99" s="81">
        <f>G69</f>
        <v>202.09</v>
      </c>
      <c r="G99" s="80">
        <f>H69</f>
        <v>446.37</v>
      </c>
      <c r="H99" s="79">
        <f>E69</f>
        <v>369822.4</v>
      </c>
      <c r="I99" s="78" t="str">
        <f>I69</f>
        <v>2.29x</v>
      </c>
      <c r="J99" s="77">
        <f>J69</f>
        <v>0.30420000000000003</v>
      </c>
    </row>
    <row r="100" spans="4:10" ht="14.6" thickBot="1" x14ac:dyDescent="0.4">
      <c r="D100" s="76" t="s">
        <v>186</v>
      </c>
      <c r="E100" s="73">
        <f>F68</f>
        <v>582.5</v>
      </c>
      <c r="F100" s="75">
        <f>G68</f>
        <v>0.73</v>
      </c>
      <c r="G100" s="74">
        <f>H68</f>
        <v>0.95</v>
      </c>
      <c r="H100" s="73">
        <f>E68</f>
        <v>370413.4</v>
      </c>
      <c r="I100" s="72" t="str">
        <f>I68</f>
        <v>635.90x</v>
      </c>
      <c r="J100" s="71">
        <f>J68</f>
        <v>1.6000000000000001E-3</v>
      </c>
    </row>
    <row r="101" spans="4:10" ht="14.6" thickTop="1" x14ac:dyDescent="0.35">
      <c r="D101" s="35"/>
    </row>
    <row r="102" spans="4:10" ht="14.6" thickBot="1" x14ac:dyDescent="0.4">
      <c r="D102" s="35"/>
    </row>
    <row r="103" spans="4:10" ht="42.9" thickTop="1" x14ac:dyDescent="0.35">
      <c r="D103" s="96"/>
      <c r="E103" s="95" t="s">
        <v>201</v>
      </c>
      <c r="F103" s="95" t="s">
        <v>200</v>
      </c>
      <c r="G103" s="95" t="s">
        <v>199</v>
      </c>
      <c r="H103" s="95" t="s">
        <v>198</v>
      </c>
      <c r="I103" s="94" t="s">
        <v>197</v>
      </c>
      <c r="J103" s="94" t="s">
        <v>196</v>
      </c>
    </row>
    <row r="104" spans="4:10" x14ac:dyDescent="0.35">
      <c r="D104" s="82" t="s">
        <v>195</v>
      </c>
      <c r="E104" s="79">
        <f>F73</f>
        <v>6465.2</v>
      </c>
      <c r="F104" s="81">
        <f>G73</f>
        <v>34.57</v>
      </c>
      <c r="G104" s="80">
        <f>H73</f>
        <v>154.30000000000001</v>
      </c>
      <c r="H104" s="79">
        <f>E73</f>
        <v>66882.399999999994</v>
      </c>
      <c r="I104" s="78" t="str">
        <f>I73</f>
        <v>10.34x</v>
      </c>
      <c r="J104" s="77">
        <f>J73</f>
        <v>8.8099999999999998E-2</v>
      </c>
    </row>
    <row r="105" spans="4:10" x14ac:dyDescent="0.35">
      <c r="D105" s="88" t="s">
        <v>194</v>
      </c>
      <c r="E105" s="91">
        <f>F72</f>
        <v>305.2</v>
      </c>
      <c r="F105" s="93">
        <f>G72</f>
        <v>1.63</v>
      </c>
      <c r="G105" s="92">
        <f>H72</f>
        <v>3.23</v>
      </c>
      <c r="H105" s="91">
        <f>E72</f>
        <v>66285.7</v>
      </c>
      <c r="I105" s="90" t="str">
        <f>I72</f>
        <v>217.19x</v>
      </c>
      <c r="J105" s="89">
        <f>J72</f>
        <v>4.5999999999999999E-3</v>
      </c>
    </row>
    <row r="106" spans="4:10" x14ac:dyDescent="0.35">
      <c r="D106" s="82" t="s">
        <v>193</v>
      </c>
      <c r="E106" s="79">
        <f>F75</f>
        <v>5269.3</v>
      </c>
      <c r="F106" s="81">
        <f>G75</f>
        <v>28.18</v>
      </c>
      <c r="G106" s="80">
        <f>H75</f>
        <v>142.03</v>
      </c>
      <c r="H106" s="79">
        <f>E75</f>
        <v>167768.9</v>
      </c>
      <c r="I106" s="78" t="str">
        <f>I75</f>
        <v>31.84x</v>
      </c>
      <c r="J106" s="77">
        <f>J75</f>
        <v>3.0499999999999999E-2</v>
      </c>
    </row>
    <row r="107" spans="4:10" x14ac:dyDescent="0.35">
      <c r="D107" s="88" t="s">
        <v>192</v>
      </c>
      <c r="E107" s="91">
        <f>F74</f>
        <v>254.3</v>
      </c>
      <c r="F107" s="93">
        <f>G74</f>
        <v>1.36</v>
      </c>
      <c r="G107" s="92">
        <f>H74</f>
        <v>2.2999999999999998</v>
      </c>
      <c r="H107" s="91">
        <f>E74</f>
        <v>160437.79999999999</v>
      </c>
      <c r="I107" s="90" t="str">
        <f>I74</f>
        <v>630.90x</v>
      </c>
      <c r="J107" s="89">
        <f>J74</f>
        <v>1.6000000000000001E-3</v>
      </c>
    </row>
    <row r="108" spans="4:10" x14ac:dyDescent="0.35">
      <c r="D108" s="82" t="s">
        <v>191</v>
      </c>
      <c r="E108" s="79">
        <f>F77</f>
        <v>7576.2</v>
      </c>
      <c r="F108" s="81">
        <f>G77</f>
        <v>40.51</v>
      </c>
      <c r="G108" s="80">
        <f>H77</f>
        <v>216.49</v>
      </c>
      <c r="H108" s="79">
        <f>E77</f>
        <v>49551.7</v>
      </c>
      <c r="I108" s="78" t="str">
        <f>I77</f>
        <v>6.54x</v>
      </c>
      <c r="J108" s="77">
        <f>J77</f>
        <v>0.1326</v>
      </c>
    </row>
    <row r="109" spans="4:10" x14ac:dyDescent="0.35">
      <c r="D109" s="88" t="s">
        <v>190</v>
      </c>
      <c r="E109" s="91">
        <f>F76</f>
        <v>256.3</v>
      </c>
      <c r="F109" s="93">
        <f>G76</f>
        <v>1.37</v>
      </c>
      <c r="G109" s="92">
        <f>H76</f>
        <v>2.44</v>
      </c>
      <c r="H109" s="91">
        <f>E76</f>
        <v>49874.400000000001</v>
      </c>
      <c r="I109" s="90" t="str">
        <f>I76</f>
        <v>194.59x</v>
      </c>
      <c r="J109" s="89">
        <f>J76</f>
        <v>5.1000000000000004E-3</v>
      </c>
    </row>
    <row r="110" spans="4:10" x14ac:dyDescent="0.35">
      <c r="D110" s="82" t="s">
        <v>189</v>
      </c>
      <c r="E110" s="79">
        <f>F79</f>
        <v>8141.6</v>
      </c>
      <c r="F110" s="81">
        <f>G79</f>
        <v>43.54</v>
      </c>
      <c r="G110" s="80">
        <f>H79</f>
        <v>220.99</v>
      </c>
      <c r="H110" s="79">
        <f>E79</f>
        <v>1381.6</v>
      </c>
      <c r="I110" s="78" t="str">
        <f>I79</f>
        <v>0.17x</v>
      </c>
      <c r="J110" s="77">
        <f>J79</f>
        <v>0.85489999999999999</v>
      </c>
    </row>
    <row r="111" spans="4:10" x14ac:dyDescent="0.35">
      <c r="D111" s="88" t="s">
        <v>188</v>
      </c>
      <c r="E111" s="85">
        <f>F78</f>
        <v>251.5</v>
      </c>
      <c r="F111" s="87">
        <f>G78</f>
        <v>1.34</v>
      </c>
      <c r="G111" s="86">
        <f>H78</f>
        <v>2.36</v>
      </c>
      <c r="H111" s="85">
        <f>E78</f>
        <v>1369.7</v>
      </c>
      <c r="I111" s="84" t="str">
        <f>I78</f>
        <v>5.45x</v>
      </c>
      <c r="J111" s="83">
        <f>J78</f>
        <v>0.15509999999999999</v>
      </c>
    </row>
    <row r="112" spans="4:10" x14ac:dyDescent="0.35">
      <c r="D112" s="82" t="s">
        <v>187</v>
      </c>
      <c r="E112" s="79">
        <f>F81</f>
        <v>88607.4</v>
      </c>
      <c r="F112" s="81">
        <f>G81</f>
        <v>473.84</v>
      </c>
      <c r="G112" s="80">
        <f>H81</f>
        <v>1860.92</v>
      </c>
      <c r="H112" s="79">
        <f>E81</f>
        <v>133795.20000000001</v>
      </c>
      <c r="I112" s="78" t="str">
        <f>I81</f>
        <v>1.51x</v>
      </c>
      <c r="J112" s="77">
        <f>J81</f>
        <v>0.39839999999999998</v>
      </c>
    </row>
    <row r="113" spans="4:10" ht="14.6" thickBot="1" x14ac:dyDescent="0.4">
      <c r="D113" s="76" t="s">
        <v>186</v>
      </c>
      <c r="E113" s="73">
        <f>F80</f>
        <v>255.5</v>
      </c>
      <c r="F113" s="75">
        <f>G80</f>
        <v>1.37</v>
      </c>
      <c r="G113" s="74">
        <f>H80</f>
        <v>2.2599999999999998</v>
      </c>
      <c r="H113" s="73">
        <f>E80</f>
        <v>133971.4</v>
      </c>
      <c r="I113" s="72" t="str">
        <f>I80</f>
        <v>524.35x</v>
      </c>
      <c r="J113" s="71">
        <f>J80</f>
        <v>1.9E-3</v>
      </c>
    </row>
    <row r="114" spans="4:10" ht="14.6" thickTop="1" x14ac:dyDescent="0.35"/>
  </sheetData>
  <mergeCells count="35">
    <mergeCell ref="B35:B44"/>
    <mergeCell ref="B45:B54"/>
    <mergeCell ref="P58:P59"/>
    <mergeCell ref="P60:P64"/>
    <mergeCell ref="Q58:Q59"/>
    <mergeCell ref="C47:C48"/>
    <mergeCell ref="C49:C50"/>
    <mergeCell ref="C51:C52"/>
    <mergeCell ref="C53:C54"/>
    <mergeCell ref="C35:C36"/>
    <mergeCell ref="C37:C38"/>
    <mergeCell ref="C39:C40"/>
    <mergeCell ref="C41:C42"/>
    <mergeCell ref="C43:C44"/>
    <mergeCell ref="C45:C46"/>
    <mergeCell ref="C78:C79"/>
    <mergeCell ref="C80:C81"/>
    <mergeCell ref="Z60:Z64"/>
    <mergeCell ref="Z65:Z69"/>
    <mergeCell ref="C62:C63"/>
    <mergeCell ref="C64:C65"/>
    <mergeCell ref="C66:C67"/>
    <mergeCell ref="C68:C69"/>
    <mergeCell ref="C72:C73"/>
    <mergeCell ref="P65:P69"/>
    <mergeCell ref="C60:C61"/>
    <mergeCell ref="AB58:AE58"/>
    <mergeCell ref="Z58:Z59"/>
    <mergeCell ref="AA58:AA59"/>
    <mergeCell ref="C74:C75"/>
    <mergeCell ref="C76:C77"/>
    <mergeCell ref="S59:T59"/>
    <mergeCell ref="U59:V59"/>
    <mergeCell ref="W59:X59"/>
    <mergeCell ref="R58:X58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B181-D12F-4135-8494-D43746615693}">
  <dimension ref="B5:Z48"/>
  <sheetViews>
    <sheetView zoomScaleNormal="100" workbookViewId="0">
      <selection activeCell="C14" sqref="C14"/>
    </sheetView>
  </sheetViews>
  <sheetFormatPr defaultRowHeight="14.15" x14ac:dyDescent="0.35"/>
  <cols>
    <col min="1" max="2" width="9.140625" style="35"/>
    <col min="3" max="3" width="14.5703125" style="35" customWidth="1"/>
    <col min="4" max="4" width="9.140625" style="35"/>
    <col min="5" max="5" width="10.0703125" style="35" customWidth="1"/>
    <col min="6" max="16384" width="9.140625" style="35"/>
  </cols>
  <sheetData>
    <row r="5" spans="2:26" ht="14.6" thickBot="1" x14ac:dyDescent="0.4"/>
    <row r="6" spans="2:26" ht="98.8" customHeight="1" thickTop="1" x14ac:dyDescent="0.35">
      <c r="B6" s="3" t="s">
        <v>171</v>
      </c>
      <c r="C6" s="55" t="s">
        <v>170</v>
      </c>
      <c r="D6" s="70" t="s">
        <v>185</v>
      </c>
      <c r="E6" s="70" t="s">
        <v>184</v>
      </c>
      <c r="F6" s="70" t="s">
        <v>183</v>
      </c>
      <c r="G6" s="70" t="s">
        <v>182</v>
      </c>
      <c r="H6" s="70" t="s">
        <v>181</v>
      </c>
      <c r="I6" s="70" t="s">
        <v>180</v>
      </c>
      <c r="J6" s="70" t="s">
        <v>179</v>
      </c>
      <c r="K6" s="70" t="s">
        <v>178</v>
      </c>
      <c r="L6" s="70" t="s">
        <v>177</v>
      </c>
      <c r="M6" s="70" t="s">
        <v>176</v>
      </c>
    </row>
    <row r="7" spans="2:26" x14ac:dyDescent="0.35">
      <c r="B7" s="175" t="s">
        <v>172</v>
      </c>
      <c r="C7" s="52" t="s">
        <v>158</v>
      </c>
      <c r="D7" s="69">
        <f t="shared" ref="D7:M10" si="0">Q8</f>
        <v>377.6</v>
      </c>
      <c r="E7" s="69">
        <f t="shared" si="0"/>
        <v>13.5</v>
      </c>
      <c r="F7" s="69">
        <f t="shared" si="0"/>
        <v>7.9</v>
      </c>
      <c r="G7" s="69">
        <f t="shared" si="0"/>
        <v>13.6</v>
      </c>
      <c r="H7" s="69">
        <f t="shared" si="0"/>
        <v>15.5</v>
      </c>
      <c r="I7" s="69">
        <f t="shared" si="0"/>
        <v>16.8</v>
      </c>
      <c r="J7" s="68">
        <f t="shared" si="0"/>
        <v>34.9</v>
      </c>
      <c r="K7" s="69">
        <f t="shared" si="0"/>
        <v>10.1</v>
      </c>
      <c r="L7" s="68">
        <f t="shared" si="0"/>
        <v>18.100000000000001</v>
      </c>
      <c r="M7" s="68">
        <f t="shared" si="0"/>
        <v>53.1</v>
      </c>
      <c r="N7" s="59">
        <f>SUM(E7:M7)</f>
        <v>183.49999999999997</v>
      </c>
    </row>
    <row r="8" spans="2:26" x14ac:dyDescent="0.35">
      <c r="B8" s="173"/>
      <c r="C8" s="37" t="s">
        <v>157</v>
      </c>
      <c r="D8" s="66">
        <f t="shared" si="0"/>
        <v>386.8</v>
      </c>
      <c r="E8" s="65">
        <f t="shared" si="0"/>
        <v>13.9</v>
      </c>
      <c r="F8" s="66">
        <f t="shared" si="0"/>
        <v>9.9</v>
      </c>
      <c r="G8" s="65">
        <f t="shared" si="0"/>
        <v>16.2</v>
      </c>
      <c r="H8" s="65">
        <f t="shared" si="0"/>
        <v>18.399999999999999</v>
      </c>
      <c r="I8" s="65">
        <f t="shared" si="0"/>
        <v>19</v>
      </c>
      <c r="J8" s="67">
        <f t="shared" si="0"/>
        <v>37</v>
      </c>
      <c r="K8" s="65">
        <f t="shared" si="0"/>
        <v>12.7</v>
      </c>
      <c r="L8" s="64">
        <f t="shared" si="0"/>
        <v>24.7</v>
      </c>
      <c r="M8" s="64">
        <f t="shared" si="0"/>
        <v>58.4</v>
      </c>
      <c r="N8" s="59">
        <f>SUM(E8:M8)</f>
        <v>210.20000000000002</v>
      </c>
      <c r="Q8" s="35">
        <v>377.6</v>
      </c>
      <c r="R8" s="35">
        <v>13.5</v>
      </c>
      <c r="S8" s="35">
        <v>7.9</v>
      </c>
      <c r="T8" s="35">
        <v>13.6</v>
      </c>
      <c r="U8" s="35">
        <v>15.5</v>
      </c>
      <c r="V8" s="35">
        <v>16.8</v>
      </c>
      <c r="W8" s="35">
        <v>34.9</v>
      </c>
      <c r="X8" s="35">
        <v>10.1</v>
      </c>
      <c r="Y8" s="35">
        <v>18.100000000000001</v>
      </c>
      <c r="Z8" s="35">
        <v>53.1</v>
      </c>
    </row>
    <row r="9" spans="2:26" x14ac:dyDescent="0.35">
      <c r="B9" s="173"/>
      <c r="C9" s="37" t="s">
        <v>156</v>
      </c>
      <c r="D9" s="65">
        <f t="shared" si="0"/>
        <v>371.7</v>
      </c>
      <c r="E9" s="65">
        <f t="shared" si="0"/>
        <v>8.5</v>
      </c>
      <c r="F9" s="66">
        <f t="shared" si="0"/>
        <v>9.9</v>
      </c>
      <c r="G9" s="65">
        <f t="shared" si="0"/>
        <v>14.9</v>
      </c>
      <c r="H9" s="66">
        <f t="shared" si="0"/>
        <v>20.3</v>
      </c>
      <c r="I9" s="66">
        <f t="shared" si="0"/>
        <v>22.5</v>
      </c>
      <c r="J9" s="64">
        <f t="shared" si="0"/>
        <v>34</v>
      </c>
      <c r="K9" s="65">
        <f t="shared" si="0"/>
        <v>12.3</v>
      </c>
      <c r="L9" s="67">
        <f t="shared" si="0"/>
        <v>25</v>
      </c>
      <c r="M9" s="67">
        <f t="shared" si="0"/>
        <v>62.8</v>
      </c>
      <c r="N9" s="59">
        <f>SUM(E9:M9)</f>
        <v>210.2</v>
      </c>
      <c r="Q9" s="35">
        <v>386.8</v>
      </c>
      <c r="R9" s="35">
        <v>13.9</v>
      </c>
      <c r="S9" s="35">
        <v>9.9</v>
      </c>
      <c r="T9" s="35">
        <v>16.2</v>
      </c>
      <c r="U9" s="35">
        <v>18.399999999999999</v>
      </c>
      <c r="V9" s="35">
        <v>19</v>
      </c>
      <c r="W9" s="35">
        <v>37</v>
      </c>
      <c r="X9" s="35">
        <v>12.7</v>
      </c>
      <c r="Y9" s="35">
        <v>24.7</v>
      </c>
      <c r="Z9" s="35">
        <v>58.4</v>
      </c>
    </row>
    <row r="10" spans="2:26" x14ac:dyDescent="0.35">
      <c r="B10" s="173"/>
      <c r="C10" s="37" t="s">
        <v>155</v>
      </c>
      <c r="D10" s="65">
        <f t="shared" si="0"/>
        <v>365.9</v>
      </c>
      <c r="E10" s="65">
        <f t="shared" si="0"/>
        <v>13.7</v>
      </c>
      <c r="F10" s="65">
        <f t="shared" si="0"/>
        <v>7.7</v>
      </c>
      <c r="G10" s="65">
        <f t="shared" si="0"/>
        <v>15.6</v>
      </c>
      <c r="H10" s="65">
        <f t="shared" si="0"/>
        <v>18.100000000000001</v>
      </c>
      <c r="I10" s="64">
        <f t="shared" si="0"/>
        <v>20</v>
      </c>
      <c r="J10" s="64">
        <f t="shared" si="0"/>
        <v>33.9</v>
      </c>
      <c r="K10" s="65">
        <f t="shared" si="0"/>
        <v>13.5</v>
      </c>
      <c r="L10" s="65">
        <f t="shared" si="0"/>
        <v>19.5</v>
      </c>
      <c r="M10" s="64">
        <f t="shared" si="0"/>
        <v>60.1</v>
      </c>
      <c r="N10" s="59">
        <f>SUM(E10:M10)</f>
        <v>202.1</v>
      </c>
      <c r="Q10" s="35">
        <v>371.7</v>
      </c>
      <c r="R10" s="35">
        <v>8.5</v>
      </c>
      <c r="S10" s="35">
        <v>9.9</v>
      </c>
      <c r="T10" s="35">
        <v>14.9</v>
      </c>
      <c r="U10" s="35">
        <v>20.3</v>
      </c>
      <c r="V10" s="35">
        <v>22.5</v>
      </c>
      <c r="W10" s="35">
        <v>34</v>
      </c>
      <c r="X10" s="35">
        <v>12.3</v>
      </c>
      <c r="Y10" s="35">
        <v>25</v>
      </c>
      <c r="Z10" s="35">
        <v>62.8</v>
      </c>
    </row>
    <row r="11" spans="2:26" ht="14.6" thickBot="1" x14ac:dyDescent="0.4">
      <c r="B11" s="174"/>
      <c r="C11" s="44" t="s">
        <v>154</v>
      </c>
      <c r="D11" s="62">
        <f t="shared" ref="D11:M11" si="1">Q13</f>
        <v>384.4</v>
      </c>
      <c r="E11" s="61">
        <f t="shared" si="1"/>
        <v>17.3</v>
      </c>
      <c r="F11" s="62">
        <f t="shared" si="1"/>
        <v>9</v>
      </c>
      <c r="G11" s="61">
        <f t="shared" si="1"/>
        <v>16.3</v>
      </c>
      <c r="H11" s="62">
        <f t="shared" si="1"/>
        <v>18</v>
      </c>
      <c r="I11" s="62">
        <f t="shared" si="1"/>
        <v>20.100000000000001</v>
      </c>
      <c r="J11" s="63">
        <f t="shared" si="1"/>
        <v>32.6</v>
      </c>
      <c r="K11" s="61">
        <f t="shared" si="1"/>
        <v>14.5</v>
      </c>
      <c r="L11" s="63">
        <f t="shared" si="1"/>
        <v>23.4</v>
      </c>
      <c r="M11" s="63">
        <f t="shared" si="1"/>
        <v>62.4</v>
      </c>
      <c r="N11" s="59">
        <f>SUM(E11:M11)</f>
        <v>213.60000000000002</v>
      </c>
      <c r="Q11" s="35">
        <v>365.9</v>
      </c>
      <c r="R11" s="35">
        <v>13.7</v>
      </c>
      <c r="S11" s="35">
        <v>7.7</v>
      </c>
      <c r="T11" s="35">
        <v>15.6</v>
      </c>
      <c r="U11" s="35">
        <v>18.100000000000001</v>
      </c>
      <c r="V11" s="35">
        <v>20</v>
      </c>
      <c r="W11" s="35">
        <v>33.9</v>
      </c>
      <c r="X11" s="35">
        <v>13.5</v>
      </c>
      <c r="Y11" s="35">
        <v>19.5</v>
      </c>
      <c r="Z11" s="35">
        <v>60.1</v>
      </c>
    </row>
    <row r="12" spans="2:26" ht="14.6" thickTop="1" x14ac:dyDescent="0.35">
      <c r="B12" s="37"/>
      <c r="C12" s="37"/>
      <c r="D12" s="65"/>
      <c r="E12" s="66"/>
      <c r="F12" s="65"/>
      <c r="G12" s="66"/>
      <c r="H12" s="65"/>
      <c r="I12" s="65"/>
      <c r="J12" s="64"/>
      <c r="K12" s="66"/>
      <c r="L12" s="64"/>
      <c r="M12" s="64"/>
      <c r="N12" s="59"/>
    </row>
    <row r="13" spans="2:26" ht="14.6" thickBot="1" x14ac:dyDescent="0.4">
      <c r="Q13" s="35">
        <v>384.4</v>
      </c>
      <c r="R13" s="35">
        <v>17.3</v>
      </c>
      <c r="S13" s="35">
        <v>9</v>
      </c>
      <c r="T13" s="35">
        <v>16.3</v>
      </c>
      <c r="U13" s="35">
        <v>18</v>
      </c>
      <c r="V13" s="35">
        <v>20.100000000000001</v>
      </c>
      <c r="W13" s="35">
        <v>32.6</v>
      </c>
      <c r="X13" s="35">
        <v>14.5</v>
      </c>
      <c r="Y13" s="35">
        <v>23.4</v>
      </c>
      <c r="Z13" s="35">
        <v>62.4</v>
      </c>
    </row>
    <row r="14" spans="2:26" ht="29.15" customHeight="1" thickTop="1" thickBot="1" x14ac:dyDescent="0.4">
      <c r="D14" s="177" t="s">
        <v>175</v>
      </c>
      <c r="E14" s="176" t="s">
        <v>174</v>
      </c>
      <c r="F14" s="176"/>
      <c r="G14" s="176"/>
      <c r="H14" s="176"/>
      <c r="I14" s="176"/>
      <c r="J14" s="176"/>
      <c r="K14" s="176"/>
      <c r="L14" s="176"/>
      <c r="M14" s="176"/>
    </row>
    <row r="15" spans="2:26" ht="39.9" customHeight="1" thickTop="1" x14ac:dyDescent="0.35">
      <c r="B15" s="3" t="s">
        <v>171</v>
      </c>
      <c r="C15" s="55" t="s">
        <v>170</v>
      </c>
      <c r="D15" s="178"/>
      <c r="E15" s="53" t="s">
        <v>168</v>
      </c>
      <c r="F15" s="53" t="s">
        <v>167</v>
      </c>
      <c r="G15" s="53" t="s">
        <v>166</v>
      </c>
      <c r="H15" s="53" t="s">
        <v>165</v>
      </c>
      <c r="I15" s="53" t="s">
        <v>164</v>
      </c>
      <c r="J15" s="53" t="s">
        <v>163</v>
      </c>
      <c r="K15" s="53" t="s">
        <v>162</v>
      </c>
      <c r="L15" s="53" t="s">
        <v>161</v>
      </c>
      <c r="M15" s="53" t="s">
        <v>160</v>
      </c>
      <c r="Q15" s="35">
        <v>124.9</v>
      </c>
      <c r="R15" s="35">
        <v>3.5</v>
      </c>
      <c r="S15" s="35">
        <v>4.2</v>
      </c>
      <c r="T15" s="35">
        <v>6.9</v>
      </c>
      <c r="U15" s="35">
        <v>11.6</v>
      </c>
      <c r="V15" s="35">
        <v>7.4</v>
      </c>
      <c r="W15" s="35">
        <v>13.1</v>
      </c>
      <c r="X15" s="35">
        <v>5.3</v>
      </c>
      <c r="Y15" s="35">
        <v>10.5</v>
      </c>
      <c r="Z15" s="35">
        <v>35.5</v>
      </c>
    </row>
    <row r="16" spans="2:26" x14ac:dyDescent="0.35">
      <c r="B16" s="175" t="s">
        <v>159</v>
      </c>
      <c r="C16" s="52" t="s">
        <v>158</v>
      </c>
      <c r="D16" s="69">
        <f t="shared" ref="D16:M20" si="2">Q15</f>
        <v>124.9</v>
      </c>
      <c r="E16" s="69">
        <f t="shared" si="2"/>
        <v>3.5</v>
      </c>
      <c r="F16" s="69">
        <f t="shared" si="2"/>
        <v>4.2</v>
      </c>
      <c r="G16" s="69">
        <f t="shared" si="2"/>
        <v>6.9</v>
      </c>
      <c r="H16" s="68">
        <f t="shared" si="2"/>
        <v>11.6</v>
      </c>
      <c r="I16" s="69">
        <f t="shared" si="2"/>
        <v>7.4</v>
      </c>
      <c r="J16" s="68">
        <f t="shared" si="2"/>
        <v>13.1</v>
      </c>
      <c r="K16" s="69">
        <f t="shared" si="2"/>
        <v>5.3</v>
      </c>
      <c r="L16" s="69">
        <f t="shared" si="2"/>
        <v>10.5</v>
      </c>
      <c r="M16" s="68">
        <f t="shared" si="2"/>
        <v>35.5</v>
      </c>
      <c r="N16" s="59">
        <f>SUM(E16:M16)</f>
        <v>98</v>
      </c>
      <c r="Q16" s="35">
        <v>136.6</v>
      </c>
      <c r="R16" s="35">
        <v>6.2</v>
      </c>
      <c r="S16" s="35">
        <v>5</v>
      </c>
      <c r="T16" s="35">
        <v>8</v>
      </c>
      <c r="U16" s="35">
        <v>17.3</v>
      </c>
      <c r="V16" s="35">
        <v>11.8</v>
      </c>
      <c r="W16" s="35">
        <v>18.399999999999999</v>
      </c>
      <c r="X16" s="35">
        <v>4.8</v>
      </c>
      <c r="Y16" s="35">
        <v>12.4</v>
      </c>
      <c r="Z16" s="35">
        <v>39.799999999999997</v>
      </c>
    </row>
    <row r="17" spans="2:26" x14ac:dyDescent="0.35">
      <c r="B17" s="173"/>
      <c r="C17" s="37" t="s">
        <v>157</v>
      </c>
      <c r="D17" s="65">
        <f t="shared" si="2"/>
        <v>136.6</v>
      </c>
      <c r="E17" s="65">
        <f t="shared" si="2"/>
        <v>6.2</v>
      </c>
      <c r="F17" s="65">
        <f t="shared" si="2"/>
        <v>5</v>
      </c>
      <c r="G17" s="65">
        <f t="shared" si="2"/>
        <v>8</v>
      </c>
      <c r="H17" s="67">
        <f t="shared" si="2"/>
        <v>17.3</v>
      </c>
      <c r="I17" s="65">
        <f t="shared" si="2"/>
        <v>11.8</v>
      </c>
      <c r="J17" s="67">
        <f t="shared" si="2"/>
        <v>18.399999999999999</v>
      </c>
      <c r="K17" s="65">
        <f t="shared" si="2"/>
        <v>4.8</v>
      </c>
      <c r="L17" s="65">
        <f t="shared" si="2"/>
        <v>12.4</v>
      </c>
      <c r="M17" s="64">
        <f t="shared" si="2"/>
        <v>39.799999999999997</v>
      </c>
      <c r="N17" s="59">
        <f>SUM(E17:M17)</f>
        <v>123.69999999999999</v>
      </c>
      <c r="Q17" s="35">
        <v>138.19999999999999</v>
      </c>
      <c r="R17" s="35">
        <v>4.7</v>
      </c>
      <c r="S17" s="35">
        <v>6.2</v>
      </c>
      <c r="T17" s="35">
        <v>9.1</v>
      </c>
      <c r="U17" s="35">
        <v>15</v>
      </c>
      <c r="V17" s="35">
        <v>11.2</v>
      </c>
      <c r="W17" s="35">
        <v>17.399999999999999</v>
      </c>
      <c r="X17" s="35">
        <v>6.6</v>
      </c>
      <c r="Y17" s="35">
        <v>12.2</v>
      </c>
      <c r="Z17" s="35">
        <v>41.3</v>
      </c>
    </row>
    <row r="18" spans="2:26" x14ac:dyDescent="0.35">
      <c r="B18" s="173"/>
      <c r="C18" s="37" t="s">
        <v>156</v>
      </c>
      <c r="D18" s="66">
        <f t="shared" si="2"/>
        <v>138.19999999999999</v>
      </c>
      <c r="E18" s="65">
        <f t="shared" si="2"/>
        <v>4.7</v>
      </c>
      <c r="F18" s="66">
        <f t="shared" si="2"/>
        <v>6.2</v>
      </c>
      <c r="G18" s="66">
        <f t="shared" si="2"/>
        <v>9.1</v>
      </c>
      <c r="H18" s="64">
        <f t="shared" si="2"/>
        <v>15</v>
      </c>
      <c r="I18" s="65">
        <f t="shared" si="2"/>
        <v>11.2</v>
      </c>
      <c r="J18" s="64">
        <f t="shared" si="2"/>
        <v>17.399999999999999</v>
      </c>
      <c r="K18" s="65">
        <f t="shared" si="2"/>
        <v>6.6</v>
      </c>
      <c r="L18" s="65">
        <f t="shared" si="2"/>
        <v>12.2</v>
      </c>
      <c r="M18" s="64">
        <f t="shared" si="2"/>
        <v>41.3</v>
      </c>
      <c r="N18" s="59">
        <f>SUM(E18:M18)</f>
        <v>123.7</v>
      </c>
      <c r="Q18" s="35">
        <v>133.30000000000001</v>
      </c>
      <c r="R18" s="35">
        <v>10.5</v>
      </c>
      <c r="S18" s="35">
        <v>5.6</v>
      </c>
      <c r="T18" s="35">
        <v>7.3</v>
      </c>
      <c r="U18" s="35">
        <v>12.3</v>
      </c>
      <c r="V18" s="35">
        <v>13.9</v>
      </c>
      <c r="W18" s="35">
        <v>16.100000000000001</v>
      </c>
      <c r="X18" s="35">
        <v>8.5</v>
      </c>
      <c r="Y18" s="35">
        <v>12.3</v>
      </c>
      <c r="Z18" s="35">
        <v>41</v>
      </c>
    </row>
    <row r="19" spans="2:26" x14ac:dyDescent="0.35">
      <c r="B19" s="173"/>
      <c r="C19" s="37" t="s">
        <v>155</v>
      </c>
      <c r="D19" s="65">
        <f t="shared" si="2"/>
        <v>133.30000000000001</v>
      </c>
      <c r="E19" s="66">
        <f t="shared" si="2"/>
        <v>10.5</v>
      </c>
      <c r="F19" s="65">
        <f t="shared" si="2"/>
        <v>5.6</v>
      </c>
      <c r="G19" s="65">
        <f t="shared" si="2"/>
        <v>7.3</v>
      </c>
      <c r="H19" s="65">
        <f t="shared" si="2"/>
        <v>12.3</v>
      </c>
      <c r="I19" s="67">
        <f t="shared" si="2"/>
        <v>13.9</v>
      </c>
      <c r="J19" s="64">
        <f t="shared" si="2"/>
        <v>16.100000000000001</v>
      </c>
      <c r="K19" s="66">
        <f t="shared" si="2"/>
        <v>8.5</v>
      </c>
      <c r="L19" s="65">
        <f t="shared" si="2"/>
        <v>12.3</v>
      </c>
      <c r="M19" s="64">
        <f t="shared" si="2"/>
        <v>41</v>
      </c>
      <c r="N19" s="59">
        <f>SUM(E19:M19)</f>
        <v>127.5</v>
      </c>
      <c r="Q19" s="35">
        <v>133.4</v>
      </c>
      <c r="R19" s="35">
        <v>8.1</v>
      </c>
      <c r="S19" s="35">
        <v>5.9</v>
      </c>
      <c r="T19" s="35">
        <v>8.4</v>
      </c>
      <c r="U19" s="35">
        <v>13.3</v>
      </c>
      <c r="V19" s="35">
        <v>13.7</v>
      </c>
      <c r="W19" s="35">
        <v>15.3</v>
      </c>
      <c r="X19" s="35">
        <v>6.6</v>
      </c>
      <c r="Y19" s="35">
        <v>13.3</v>
      </c>
      <c r="Z19" s="35">
        <v>41.8</v>
      </c>
    </row>
    <row r="20" spans="2:26" ht="14.6" thickBot="1" x14ac:dyDescent="0.4">
      <c r="B20" s="174"/>
      <c r="C20" s="44" t="s">
        <v>154</v>
      </c>
      <c r="D20" s="62">
        <f t="shared" si="2"/>
        <v>133.4</v>
      </c>
      <c r="E20" s="62">
        <f t="shared" si="2"/>
        <v>8.1</v>
      </c>
      <c r="F20" s="62">
        <f t="shared" si="2"/>
        <v>5.9</v>
      </c>
      <c r="G20" s="62">
        <f t="shared" si="2"/>
        <v>8.4</v>
      </c>
      <c r="H20" s="62">
        <f t="shared" si="2"/>
        <v>13.3</v>
      </c>
      <c r="I20" s="63">
        <f t="shared" si="2"/>
        <v>13.7</v>
      </c>
      <c r="J20" s="63">
        <f t="shared" si="2"/>
        <v>15.3</v>
      </c>
      <c r="K20" s="62">
        <f t="shared" si="2"/>
        <v>6.6</v>
      </c>
      <c r="L20" s="61">
        <f t="shared" si="2"/>
        <v>13.3</v>
      </c>
      <c r="M20" s="60">
        <f t="shared" si="2"/>
        <v>41.8</v>
      </c>
      <c r="N20" s="59">
        <f>SUM(E20:M20)</f>
        <v>126.39999999999999</v>
      </c>
    </row>
    <row r="21" spans="2:26" ht="15" thickTop="1" thickBot="1" x14ac:dyDescent="0.4"/>
    <row r="22" spans="2:26" ht="39.9" customHeight="1" thickTop="1" x14ac:dyDescent="0.35">
      <c r="B22" s="3" t="s">
        <v>171</v>
      </c>
      <c r="C22" s="55" t="s">
        <v>170</v>
      </c>
      <c r="D22" s="53" t="s">
        <v>173</v>
      </c>
      <c r="E22" s="53" t="s">
        <v>168</v>
      </c>
      <c r="F22" s="53" t="s">
        <v>167</v>
      </c>
      <c r="G22" s="53" t="s">
        <v>166</v>
      </c>
      <c r="H22" s="53" t="s">
        <v>165</v>
      </c>
      <c r="I22" s="53" t="s">
        <v>164</v>
      </c>
      <c r="J22" s="53" t="s">
        <v>163</v>
      </c>
      <c r="K22" s="53" t="s">
        <v>162</v>
      </c>
      <c r="L22" s="53" t="s">
        <v>161</v>
      </c>
      <c r="M22" s="53" t="s">
        <v>160</v>
      </c>
      <c r="Q22" s="35">
        <v>8</v>
      </c>
      <c r="R22" s="35">
        <v>45</v>
      </c>
      <c r="S22" s="35">
        <v>4</v>
      </c>
      <c r="T22" s="35">
        <v>7</v>
      </c>
      <c r="U22" s="35">
        <v>7</v>
      </c>
      <c r="V22" s="35">
        <v>11</v>
      </c>
      <c r="W22" s="35">
        <v>22</v>
      </c>
      <c r="X22" s="35">
        <v>16</v>
      </c>
      <c r="Y22" s="35">
        <v>20</v>
      </c>
      <c r="Z22" s="35">
        <v>12</v>
      </c>
    </row>
    <row r="23" spans="2:26" x14ac:dyDescent="0.35">
      <c r="B23" s="173" t="s">
        <v>172</v>
      </c>
      <c r="C23" s="52" t="s">
        <v>158</v>
      </c>
      <c r="D23" s="49">
        <f t="shared" ref="D23:M27" si="3">Q22</f>
        <v>8</v>
      </c>
      <c r="E23" s="58">
        <f t="shared" si="3"/>
        <v>45</v>
      </c>
      <c r="F23" s="49">
        <f t="shared" si="3"/>
        <v>4</v>
      </c>
      <c r="G23" s="49">
        <f t="shared" si="3"/>
        <v>7</v>
      </c>
      <c r="H23" s="49">
        <f t="shared" si="3"/>
        <v>7</v>
      </c>
      <c r="I23" s="49">
        <f t="shared" si="3"/>
        <v>11</v>
      </c>
      <c r="J23" s="50">
        <f t="shared" si="3"/>
        <v>22</v>
      </c>
      <c r="K23" s="49">
        <f t="shared" si="3"/>
        <v>16</v>
      </c>
      <c r="L23" s="50">
        <f t="shared" si="3"/>
        <v>20</v>
      </c>
      <c r="M23" s="49">
        <f t="shared" si="3"/>
        <v>12</v>
      </c>
      <c r="Q23" s="35">
        <v>30</v>
      </c>
      <c r="R23" s="35">
        <v>4</v>
      </c>
      <c r="S23" s="35">
        <v>7</v>
      </c>
      <c r="T23" s="35">
        <v>7</v>
      </c>
      <c r="U23" s="35">
        <v>3</v>
      </c>
      <c r="V23" s="35">
        <v>20</v>
      </c>
      <c r="W23" s="35">
        <v>32</v>
      </c>
      <c r="X23" s="35">
        <v>1</v>
      </c>
      <c r="Y23" s="35">
        <v>26</v>
      </c>
      <c r="Z23" s="35">
        <v>75</v>
      </c>
    </row>
    <row r="24" spans="2:26" x14ac:dyDescent="0.35">
      <c r="B24" s="173"/>
      <c r="C24" s="37" t="s">
        <v>157</v>
      </c>
      <c r="D24" s="47">
        <f t="shared" si="3"/>
        <v>30</v>
      </c>
      <c r="E24" s="45">
        <f t="shared" si="3"/>
        <v>4</v>
      </c>
      <c r="F24" s="45">
        <f t="shared" si="3"/>
        <v>7</v>
      </c>
      <c r="G24" s="45">
        <f t="shared" si="3"/>
        <v>7</v>
      </c>
      <c r="H24" s="45">
        <f t="shared" si="3"/>
        <v>3</v>
      </c>
      <c r="I24" s="45">
        <f t="shared" si="3"/>
        <v>20</v>
      </c>
      <c r="J24" s="46">
        <f t="shared" si="3"/>
        <v>32</v>
      </c>
      <c r="K24" s="45">
        <f t="shared" si="3"/>
        <v>1</v>
      </c>
      <c r="L24" s="48">
        <f t="shared" si="3"/>
        <v>26</v>
      </c>
      <c r="M24" s="48">
        <f t="shared" si="3"/>
        <v>75</v>
      </c>
      <c r="Q24" s="35">
        <v>0</v>
      </c>
      <c r="R24" s="35">
        <v>4</v>
      </c>
      <c r="S24" s="35">
        <v>10</v>
      </c>
      <c r="T24" s="35">
        <v>56</v>
      </c>
      <c r="U24" s="35">
        <v>33</v>
      </c>
      <c r="V24" s="35">
        <v>23</v>
      </c>
      <c r="W24" s="35">
        <v>1</v>
      </c>
      <c r="X24" s="35">
        <v>2</v>
      </c>
      <c r="Y24" s="35">
        <v>4</v>
      </c>
      <c r="Z24" s="35">
        <v>10</v>
      </c>
    </row>
    <row r="25" spans="2:26" x14ac:dyDescent="0.35">
      <c r="B25" s="173"/>
      <c r="C25" s="37" t="s">
        <v>156</v>
      </c>
      <c r="D25" s="45">
        <f t="shared" si="3"/>
        <v>0</v>
      </c>
      <c r="E25" s="45">
        <f t="shared" si="3"/>
        <v>4</v>
      </c>
      <c r="F25" s="47">
        <f t="shared" si="3"/>
        <v>10</v>
      </c>
      <c r="G25" s="48">
        <f t="shared" si="3"/>
        <v>56</v>
      </c>
      <c r="H25" s="46">
        <f t="shared" si="3"/>
        <v>33</v>
      </c>
      <c r="I25" s="48">
        <f t="shared" si="3"/>
        <v>23</v>
      </c>
      <c r="J25" s="45">
        <f t="shared" si="3"/>
        <v>1</v>
      </c>
      <c r="K25" s="45">
        <f t="shared" si="3"/>
        <v>2</v>
      </c>
      <c r="L25" s="45">
        <f t="shared" si="3"/>
        <v>4</v>
      </c>
      <c r="M25" s="45">
        <f t="shared" si="3"/>
        <v>10</v>
      </c>
      <c r="Q25" s="35">
        <v>0</v>
      </c>
      <c r="R25" s="35">
        <v>41</v>
      </c>
      <c r="S25" s="35">
        <v>1</v>
      </c>
      <c r="T25" s="35">
        <v>71</v>
      </c>
      <c r="U25" s="35">
        <v>4</v>
      </c>
      <c r="V25" s="35">
        <v>26</v>
      </c>
      <c r="W25" s="35">
        <v>25</v>
      </c>
      <c r="X25" s="35">
        <v>30</v>
      </c>
      <c r="Y25" s="35">
        <v>29</v>
      </c>
      <c r="Z25" s="35">
        <v>7</v>
      </c>
    </row>
    <row r="26" spans="2:26" x14ac:dyDescent="0.35">
      <c r="B26" s="173"/>
      <c r="C26" s="37" t="s">
        <v>155</v>
      </c>
      <c r="D26" s="45">
        <f t="shared" si="3"/>
        <v>0</v>
      </c>
      <c r="E26" s="48">
        <f t="shared" si="3"/>
        <v>41</v>
      </c>
      <c r="F26" s="45">
        <f t="shared" si="3"/>
        <v>1</v>
      </c>
      <c r="G26" s="46">
        <f t="shared" si="3"/>
        <v>71</v>
      </c>
      <c r="H26" s="45">
        <f t="shared" si="3"/>
        <v>4</v>
      </c>
      <c r="I26" s="45">
        <f t="shared" si="3"/>
        <v>26</v>
      </c>
      <c r="J26" s="45">
        <f t="shared" si="3"/>
        <v>25</v>
      </c>
      <c r="K26" s="46">
        <f t="shared" si="3"/>
        <v>30</v>
      </c>
      <c r="L26" s="47">
        <f t="shared" si="3"/>
        <v>29</v>
      </c>
      <c r="M26" s="45">
        <f t="shared" si="3"/>
        <v>7</v>
      </c>
      <c r="Q26" s="35">
        <v>0</v>
      </c>
      <c r="R26" s="35">
        <v>26</v>
      </c>
      <c r="S26" s="35">
        <v>4</v>
      </c>
      <c r="T26" s="35">
        <v>70</v>
      </c>
      <c r="U26" s="35">
        <v>23</v>
      </c>
      <c r="V26" s="35">
        <v>27</v>
      </c>
      <c r="W26" s="35">
        <v>3</v>
      </c>
      <c r="X26" s="35">
        <v>12</v>
      </c>
      <c r="Y26" s="35">
        <v>20</v>
      </c>
      <c r="Z26" s="35">
        <v>681</v>
      </c>
    </row>
    <row r="27" spans="2:26" ht="14.6" thickBot="1" x14ac:dyDescent="0.4">
      <c r="B27" s="174"/>
      <c r="C27" s="44" t="s">
        <v>154</v>
      </c>
      <c r="D27" s="43">
        <f t="shared" si="3"/>
        <v>0</v>
      </c>
      <c r="E27" s="43">
        <f t="shared" si="3"/>
        <v>26</v>
      </c>
      <c r="F27" s="43">
        <f t="shared" si="3"/>
        <v>4</v>
      </c>
      <c r="G27" s="42">
        <f t="shared" si="3"/>
        <v>70</v>
      </c>
      <c r="H27" s="43">
        <f t="shared" si="3"/>
        <v>23</v>
      </c>
      <c r="I27" s="41">
        <f t="shared" si="3"/>
        <v>27</v>
      </c>
      <c r="J27" s="43">
        <f t="shared" si="3"/>
        <v>3</v>
      </c>
      <c r="K27" s="43">
        <f t="shared" si="3"/>
        <v>12</v>
      </c>
      <c r="L27" s="43">
        <f t="shared" si="3"/>
        <v>20</v>
      </c>
      <c r="M27" s="41">
        <f t="shared" si="3"/>
        <v>681</v>
      </c>
      <c r="Q27" s="35">
        <v>5</v>
      </c>
      <c r="R27" s="35">
        <v>13</v>
      </c>
      <c r="S27" s="35">
        <v>3</v>
      </c>
      <c r="T27" s="35">
        <v>3</v>
      </c>
      <c r="U27" s="35">
        <v>0</v>
      </c>
      <c r="V27" s="35">
        <v>2</v>
      </c>
      <c r="W27" s="35">
        <v>12</v>
      </c>
      <c r="X27" s="35">
        <v>7</v>
      </c>
      <c r="Y27" s="35">
        <v>9</v>
      </c>
      <c r="Z27" s="35">
        <v>6</v>
      </c>
    </row>
    <row r="28" spans="2:26" ht="15" thickTop="1" thickBot="1" x14ac:dyDescent="0.4">
      <c r="B28" s="37"/>
      <c r="C28" s="37"/>
      <c r="G28" s="57"/>
      <c r="I28" s="56"/>
      <c r="M28" s="56"/>
      <c r="Q28" s="35">
        <v>2</v>
      </c>
      <c r="R28" s="35">
        <v>3</v>
      </c>
      <c r="S28" s="35">
        <v>6</v>
      </c>
      <c r="T28" s="35">
        <v>3</v>
      </c>
      <c r="U28" s="35">
        <v>4</v>
      </c>
      <c r="V28" s="35">
        <v>7</v>
      </c>
      <c r="W28" s="35">
        <v>15</v>
      </c>
      <c r="X28" s="35">
        <v>1</v>
      </c>
      <c r="Y28" s="35">
        <v>8</v>
      </c>
      <c r="Z28" s="35">
        <v>31</v>
      </c>
    </row>
    <row r="29" spans="2:26" ht="39.9" customHeight="1" thickTop="1" x14ac:dyDescent="0.35">
      <c r="B29" s="3" t="s">
        <v>171</v>
      </c>
      <c r="C29" s="55" t="s">
        <v>170</v>
      </c>
      <c r="D29" s="54" t="s">
        <v>169</v>
      </c>
      <c r="E29" s="53" t="s">
        <v>168</v>
      </c>
      <c r="F29" s="53" t="s">
        <v>167</v>
      </c>
      <c r="G29" s="53" t="s">
        <v>166</v>
      </c>
      <c r="H29" s="53" t="s">
        <v>165</v>
      </c>
      <c r="I29" s="53" t="s">
        <v>164</v>
      </c>
      <c r="J29" s="53" t="s">
        <v>163</v>
      </c>
      <c r="K29" s="53" t="s">
        <v>162</v>
      </c>
      <c r="L29" s="53" t="s">
        <v>161</v>
      </c>
      <c r="M29" s="53" t="s">
        <v>160</v>
      </c>
      <c r="Q29" s="35">
        <v>0</v>
      </c>
      <c r="R29" s="35">
        <v>3</v>
      </c>
      <c r="S29" s="35">
        <v>2</v>
      </c>
      <c r="T29" s="35">
        <v>19</v>
      </c>
      <c r="U29" s="35">
        <v>15</v>
      </c>
      <c r="V29" s="35">
        <v>8</v>
      </c>
      <c r="W29" s="35">
        <v>1</v>
      </c>
      <c r="X29" s="35">
        <v>1</v>
      </c>
      <c r="Y29" s="35">
        <v>7</v>
      </c>
      <c r="Z29" s="35">
        <v>6</v>
      </c>
    </row>
    <row r="30" spans="2:26" x14ac:dyDescent="0.35">
      <c r="B30" s="175" t="s">
        <v>159</v>
      </c>
      <c r="C30" s="52" t="s">
        <v>158</v>
      </c>
      <c r="D30" s="51">
        <f t="shared" ref="D30:M34" si="4">Q27</f>
        <v>5</v>
      </c>
      <c r="E30" s="50">
        <f t="shared" si="4"/>
        <v>13</v>
      </c>
      <c r="F30" s="49">
        <f t="shared" si="4"/>
        <v>3</v>
      </c>
      <c r="G30" s="49">
        <f t="shared" si="4"/>
        <v>3</v>
      </c>
      <c r="H30" s="49">
        <f t="shared" si="4"/>
        <v>0</v>
      </c>
      <c r="I30" s="49">
        <f t="shared" si="4"/>
        <v>2</v>
      </c>
      <c r="J30" s="50">
        <f t="shared" si="4"/>
        <v>12</v>
      </c>
      <c r="K30" s="49">
        <f t="shared" si="4"/>
        <v>7</v>
      </c>
      <c r="L30" s="50">
        <f t="shared" si="4"/>
        <v>9</v>
      </c>
      <c r="M30" s="49">
        <f t="shared" si="4"/>
        <v>6</v>
      </c>
      <c r="Q30" s="35">
        <v>0</v>
      </c>
      <c r="R30" s="35">
        <v>32</v>
      </c>
      <c r="S30" s="35">
        <v>1</v>
      </c>
      <c r="T30" s="35">
        <v>20</v>
      </c>
      <c r="U30" s="35">
        <v>0</v>
      </c>
      <c r="V30" s="35">
        <v>16</v>
      </c>
      <c r="W30" s="35">
        <v>11</v>
      </c>
      <c r="X30" s="35">
        <v>17</v>
      </c>
      <c r="Y30" s="35">
        <v>20</v>
      </c>
      <c r="Z30" s="35">
        <v>3</v>
      </c>
    </row>
    <row r="31" spans="2:26" x14ac:dyDescent="0.35">
      <c r="B31" s="173"/>
      <c r="C31" s="37" t="s">
        <v>157</v>
      </c>
      <c r="D31" s="45">
        <f t="shared" si="4"/>
        <v>2</v>
      </c>
      <c r="E31" s="45">
        <f t="shared" si="4"/>
        <v>3</v>
      </c>
      <c r="F31" s="47">
        <f t="shared" si="4"/>
        <v>6</v>
      </c>
      <c r="G31" s="45">
        <f t="shared" si="4"/>
        <v>3</v>
      </c>
      <c r="H31" s="45">
        <f t="shared" si="4"/>
        <v>4</v>
      </c>
      <c r="I31" s="45">
        <f t="shared" si="4"/>
        <v>7</v>
      </c>
      <c r="J31" s="46">
        <f t="shared" si="4"/>
        <v>15</v>
      </c>
      <c r="K31" s="45">
        <f t="shared" si="4"/>
        <v>1</v>
      </c>
      <c r="L31" s="48">
        <f t="shared" si="4"/>
        <v>8</v>
      </c>
      <c r="M31" s="48">
        <f t="shared" si="4"/>
        <v>31</v>
      </c>
      <c r="Q31" s="35">
        <v>0</v>
      </c>
      <c r="R31" s="35">
        <v>12</v>
      </c>
      <c r="S31" s="35">
        <v>2</v>
      </c>
      <c r="T31" s="35">
        <v>24</v>
      </c>
      <c r="U31" s="35">
        <v>13</v>
      </c>
      <c r="V31" s="35">
        <v>14</v>
      </c>
      <c r="W31" s="35">
        <v>4</v>
      </c>
      <c r="X31" s="35">
        <v>7</v>
      </c>
      <c r="Y31" s="35">
        <v>18</v>
      </c>
      <c r="Z31" s="35">
        <v>163</v>
      </c>
    </row>
    <row r="32" spans="2:26" x14ac:dyDescent="0.35">
      <c r="B32" s="173"/>
      <c r="C32" s="37" t="s">
        <v>156</v>
      </c>
      <c r="D32" s="45">
        <f t="shared" si="4"/>
        <v>0</v>
      </c>
      <c r="E32" s="45">
        <f t="shared" si="4"/>
        <v>3</v>
      </c>
      <c r="F32" s="45">
        <f t="shared" si="4"/>
        <v>2</v>
      </c>
      <c r="G32" s="48">
        <f t="shared" si="4"/>
        <v>19</v>
      </c>
      <c r="H32" s="46">
        <f t="shared" si="4"/>
        <v>15</v>
      </c>
      <c r="I32" s="48">
        <f t="shared" si="4"/>
        <v>8</v>
      </c>
      <c r="J32" s="45">
        <f t="shared" si="4"/>
        <v>1</v>
      </c>
      <c r="K32" s="45">
        <f t="shared" si="4"/>
        <v>1</v>
      </c>
      <c r="L32" s="45">
        <f t="shared" si="4"/>
        <v>7</v>
      </c>
      <c r="M32" s="45">
        <f t="shared" si="4"/>
        <v>6</v>
      </c>
    </row>
    <row r="33" spans="2:13" x14ac:dyDescent="0.35">
      <c r="B33" s="173"/>
      <c r="C33" s="37" t="s">
        <v>155</v>
      </c>
      <c r="D33" s="45">
        <f t="shared" si="4"/>
        <v>0</v>
      </c>
      <c r="E33" s="46">
        <f t="shared" si="4"/>
        <v>32</v>
      </c>
      <c r="F33" s="45">
        <f t="shared" si="4"/>
        <v>1</v>
      </c>
      <c r="G33" s="48">
        <f t="shared" si="4"/>
        <v>20</v>
      </c>
      <c r="H33" s="45">
        <f t="shared" si="4"/>
        <v>0</v>
      </c>
      <c r="I33" s="47">
        <f t="shared" si="4"/>
        <v>16</v>
      </c>
      <c r="J33" s="45">
        <f t="shared" si="4"/>
        <v>11</v>
      </c>
      <c r="K33" s="47">
        <f t="shared" si="4"/>
        <v>17</v>
      </c>
      <c r="L33" s="46">
        <f t="shared" si="4"/>
        <v>20</v>
      </c>
      <c r="M33" s="45">
        <f t="shared" si="4"/>
        <v>3</v>
      </c>
    </row>
    <row r="34" spans="2:13" ht="14.6" thickBot="1" x14ac:dyDescent="0.4">
      <c r="B34" s="174"/>
      <c r="C34" s="44" t="s">
        <v>154</v>
      </c>
      <c r="D34" s="43">
        <f t="shared" si="4"/>
        <v>0</v>
      </c>
      <c r="E34" s="43">
        <f t="shared" si="4"/>
        <v>12</v>
      </c>
      <c r="F34" s="43">
        <f t="shared" si="4"/>
        <v>2</v>
      </c>
      <c r="G34" s="41">
        <f t="shared" si="4"/>
        <v>24</v>
      </c>
      <c r="H34" s="43">
        <f t="shared" si="4"/>
        <v>13</v>
      </c>
      <c r="I34" s="43">
        <f t="shared" si="4"/>
        <v>14</v>
      </c>
      <c r="J34" s="43">
        <f t="shared" si="4"/>
        <v>4</v>
      </c>
      <c r="K34" s="43">
        <f t="shared" si="4"/>
        <v>7</v>
      </c>
      <c r="L34" s="42">
        <f t="shared" si="4"/>
        <v>18</v>
      </c>
      <c r="M34" s="41">
        <f t="shared" si="4"/>
        <v>163</v>
      </c>
    </row>
    <row r="35" spans="2:13" ht="14.6" thickTop="1" x14ac:dyDescent="0.35"/>
    <row r="38" spans="2:13" x14ac:dyDescent="0.35">
      <c r="B38" s="40"/>
      <c r="C38" s="39"/>
      <c r="D38" s="38"/>
      <c r="E38" s="38"/>
      <c r="F38" s="38"/>
      <c r="G38" s="38"/>
      <c r="H38" s="38"/>
      <c r="I38" s="38"/>
      <c r="J38" s="38"/>
      <c r="K38" s="38"/>
      <c r="L38" s="38"/>
      <c r="M38" s="38"/>
    </row>
    <row r="39" spans="2:13" x14ac:dyDescent="0.35">
      <c r="B39" s="173"/>
      <c r="C39" s="37"/>
      <c r="D39" s="36"/>
      <c r="E39" s="36"/>
      <c r="F39" s="36"/>
      <c r="G39" s="36"/>
      <c r="H39" s="36"/>
      <c r="I39" s="36"/>
      <c r="J39" s="36"/>
      <c r="K39" s="36"/>
      <c r="L39" s="36"/>
      <c r="M39" s="36"/>
    </row>
    <row r="40" spans="2:13" x14ac:dyDescent="0.35">
      <c r="B40" s="173"/>
      <c r="C40" s="37"/>
      <c r="D40" s="36"/>
      <c r="E40" s="36"/>
      <c r="F40" s="36"/>
      <c r="G40" s="36"/>
      <c r="H40" s="36"/>
      <c r="I40" s="36"/>
      <c r="J40" s="36"/>
      <c r="K40" s="36"/>
      <c r="L40" s="36"/>
      <c r="M40" s="36"/>
    </row>
    <row r="41" spans="2:13" x14ac:dyDescent="0.35">
      <c r="B41" s="173"/>
      <c r="C41" s="37"/>
      <c r="D41" s="36"/>
      <c r="E41" s="36"/>
      <c r="F41" s="36"/>
      <c r="G41" s="36"/>
      <c r="H41" s="36"/>
      <c r="I41" s="36"/>
      <c r="J41" s="36"/>
      <c r="K41" s="36"/>
      <c r="L41" s="36"/>
      <c r="M41" s="36"/>
    </row>
    <row r="42" spans="2:13" x14ac:dyDescent="0.35">
      <c r="B42" s="173"/>
      <c r="C42" s="37"/>
      <c r="D42" s="36"/>
      <c r="E42" s="36"/>
      <c r="F42" s="36"/>
      <c r="G42" s="36"/>
      <c r="H42" s="36"/>
      <c r="I42" s="36"/>
      <c r="J42" s="36"/>
      <c r="K42" s="36"/>
      <c r="L42" s="36"/>
      <c r="M42" s="36"/>
    </row>
    <row r="43" spans="2:13" x14ac:dyDescent="0.35">
      <c r="B43" s="173"/>
      <c r="C43" s="37"/>
      <c r="D43" s="36"/>
      <c r="E43" s="36"/>
      <c r="F43" s="36"/>
      <c r="G43" s="36"/>
      <c r="H43" s="36"/>
      <c r="I43" s="36"/>
      <c r="J43" s="36"/>
      <c r="K43" s="36"/>
      <c r="L43" s="36"/>
      <c r="M43" s="36"/>
    </row>
    <row r="44" spans="2:13" x14ac:dyDescent="0.35">
      <c r="B44" s="173"/>
      <c r="C44" s="37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2:13" x14ac:dyDescent="0.35">
      <c r="B45" s="173"/>
      <c r="C45" s="37"/>
      <c r="D45" s="36"/>
      <c r="E45" s="36"/>
      <c r="F45" s="36"/>
      <c r="G45" s="36"/>
      <c r="H45" s="36"/>
      <c r="I45" s="36"/>
      <c r="J45" s="36"/>
      <c r="K45" s="36"/>
      <c r="L45" s="36"/>
      <c r="M45" s="36"/>
    </row>
    <row r="46" spans="2:13" x14ac:dyDescent="0.35">
      <c r="B46" s="173"/>
      <c r="C46" s="37"/>
      <c r="D46" s="36"/>
      <c r="E46" s="36"/>
      <c r="F46" s="36"/>
      <c r="G46" s="36"/>
      <c r="H46" s="36"/>
      <c r="I46" s="36"/>
      <c r="J46" s="36"/>
      <c r="K46" s="36"/>
      <c r="L46" s="36"/>
      <c r="M46" s="36"/>
    </row>
    <row r="47" spans="2:13" x14ac:dyDescent="0.35">
      <c r="B47" s="173"/>
      <c r="C47" s="37"/>
      <c r="D47" s="36"/>
      <c r="E47" s="36"/>
      <c r="F47" s="36"/>
      <c r="G47" s="36"/>
      <c r="H47" s="36"/>
      <c r="I47" s="36"/>
      <c r="J47" s="36"/>
      <c r="K47" s="36"/>
      <c r="L47" s="36"/>
      <c r="M47" s="36"/>
    </row>
    <row r="48" spans="2:13" x14ac:dyDescent="0.35">
      <c r="B48" s="173"/>
      <c r="C48" s="37"/>
      <c r="D48" s="36"/>
      <c r="E48" s="36"/>
      <c r="F48" s="36"/>
      <c r="G48" s="36"/>
      <c r="H48" s="36"/>
      <c r="I48" s="36"/>
      <c r="J48" s="36"/>
      <c r="K48" s="36"/>
      <c r="L48" s="36"/>
      <c r="M48" s="36"/>
    </row>
  </sheetData>
  <mergeCells count="8">
    <mergeCell ref="B7:B11"/>
    <mergeCell ref="B16:B20"/>
    <mergeCell ref="B39:B43"/>
    <mergeCell ref="B44:B48"/>
    <mergeCell ref="B23:B27"/>
    <mergeCell ref="B30:B34"/>
    <mergeCell ref="E14:M14"/>
    <mergeCell ref="D14:D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RQ1</vt:lpstr>
      <vt:lpstr>RQ2</vt:lpstr>
      <vt:lpstr>RQ4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作者</dc:creator>
  <cp:lastModifiedBy>作者</cp:lastModifiedBy>
  <dcterms:created xsi:type="dcterms:W3CDTF">2025-05-19T09:38:18Z</dcterms:created>
  <dcterms:modified xsi:type="dcterms:W3CDTF">2025-07-28T02:58:40Z</dcterms:modified>
</cp:coreProperties>
</file>