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 tabRatio="472"/>
  </bookViews>
  <sheets>
    <sheet name="群赛赛果" sheetId="1" r:id="rId1"/>
    <sheet name="选手编号对应表" sheetId="2" r:id="rId2"/>
  </sheets>
  <calcPr calcId="144525"/>
</workbook>
</file>

<file path=xl/sharedStrings.xml><?xml version="1.0" encoding="utf-8"?>
<sst xmlns="http://schemas.openxmlformats.org/spreadsheetml/2006/main" count="145" uniqueCount="45">
  <si>
    <t>20230612魔缘第三期群赛成绩统计表</t>
  </si>
  <si>
    <t>项目</t>
  </si>
  <si>
    <t>选手编号</t>
  </si>
  <si>
    <t>姓名</t>
  </si>
  <si>
    <t>#1</t>
  </si>
  <si>
    <t>#2</t>
  </si>
  <si>
    <t>#3</t>
  </si>
  <si>
    <t>#4</t>
  </si>
  <si>
    <t>#5</t>
  </si>
  <si>
    <t>单次</t>
  </si>
  <si>
    <t>平均</t>
  </si>
  <si>
    <t>排名</t>
  </si>
  <si>
    <t>三阶</t>
  </si>
  <si>
    <t>蛋糕</t>
  </si>
  <si>
    <t>石头</t>
  </si>
  <si>
    <t>MIB T</t>
  </si>
  <si>
    <t>羽妹妹</t>
  </si>
  <si>
    <t>老司机</t>
  </si>
  <si>
    <t>Clansey</t>
  </si>
  <si>
    <t>Cuber浩</t>
  </si>
  <si>
    <t>Showball</t>
  </si>
  <si>
    <t>兔兔</t>
  </si>
  <si>
    <t>云翮</t>
  </si>
  <si>
    <t>二阶</t>
  </si>
  <si>
    <t>四阶</t>
  </si>
  <si>
    <t>五阶</t>
  </si>
  <si>
    <t>六阶</t>
  </si>
  <si>
    <t>/</t>
  </si>
  <si>
    <t>七阶</t>
  </si>
  <si>
    <t>三盲</t>
  </si>
  <si>
    <t>DNS</t>
  </si>
  <si>
    <t>最少步</t>
  </si>
  <si>
    <t>单手</t>
  </si>
  <si>
    <t>北宅</t>
  </si>
  <si>
    <t>魔表</t>
  </si>
  <si>
    <t>五魔方</t>
  </si>
  <si>
    <t>金字塔</t>
  </si>
  <si>
    <t>斜转</t>
  </si>
  <si>
    <t>小马哥</t>
  </si>
  <si>
    <t>SQ1</t>
  </si>
  <si>
    <t>四盲</t>
  </si>
  <si>
    <t>五盲</t>
  </si>
  <si>
    <t>多盲</t>
  </si>
  <si>
    <t>Justin</t>
  </si>
  <si>
    <t>北凉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</si>
</sst>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"/>
    <numFmt numFmtId="177" formatCode="0.00;[Red]0.00"/>
    <numFmt numFmtId="178" formatCode="0;[Red]0"/>
    <numFmt numFmtId="179" formatCode="0.00_);[Red]\(0.00\)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abSelected="1" topLeftCell="A72" workbookViewId="0">
      <selection activeCell="F64" sqref="F64"/>
    </sheetView>
  </sheetViews>
  <sheetFormatPr defaultColWidth="9" defaultRowHeight="14"/>
  <cols>
    <col min="1" max="8" width="10.1272727272727" style="1" customWidth="1"/>
    <col min="9" max="9" width="10.1272727272727" style="2" customWidth="1"/>
    <col min="10" max="10" width="10.1272727272727" style="3" customWidth="1"/>
    <col min="11" max="11" width="10.1272727272727" style="4" customWidth="1"/>
  </cols>
  <sheetData>
    <row r="1" ht="28" customHeight="1" spans="1:11">
      <c r="A1" s="5" t="s">
        <v>0</v>
      </c>
      <c r="B1" s="5"/>
      <c r="C1" s="5"/>
      <c r="D1" s="5"/>
      <c r="E1" s="5"/>
      <c r="F1" s="5"/>
      <c r="G1" s="5"/>
      <c r="H1" s="5"/>
      <c r="I1" s="12"/>
      <c r="J1" s="13"/>
      <c r="K1" s="14"/>
    </row>
    <row r="2" ht="22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10</v>
      </c>
      <c r="K2" s="4" t="s">
        <v>11</v>
      </c>
    </row>
    <row r="3" ht="22" customHeight="1" spans="1:11">
      <c r="A3" s="6" t="s">
        <v>12</v>
      </c>
      <c r="B3" s="1">
        <f>VLOOKUP(C3,选手编号对应表!$A$1:$B$15,2,0)</f>
        <v>14</v>
      </c>
      <c r="C3" s="1" t="s">
        <v>13</v>
      </c>
      <c r="D3" s="1">
        <v>7.43</v>
      </c>
      <c r="E3" s="1">
        <v>9.83</v>
      </c>
      <c r="F3" s="1">
        <v>6.13</v>
      </c>
      <c r="G3" s="1">
        <v>6.09</v>
      </c>
      <c r="H3" s="1">
        <v>8.52</v>
      </c>
      <c r="I3" s="15">
        <f t="shared" ref="I3:I13" si="0">MIN(D3:H3)</f>
        <v>6.09</v>
      </c>
      <c r="J3" s="16">
        <f t="shared" ref="J3:J13" si="1">(SUM(D3:H3)-MAX(D3:H3)-MIN(D3:H3))/3</f>
        <v>7.36</v>
      </c>
      <c r="K3" s="4">
        <v>1</v>
      </c>
    </row>
    <row r="4" ht="22" customHeight="1" spans="1:11">
      <c r="A4" s="7"/>
      <c r="B4" s="1">
        <f>VLOOKUP(C4,选手编号对应表!$A$1:$B$15,2,0)</f>
        <v>12</v>
      </c>
      <c r="C4" s="1" t="s">
        <v>14</v>
      </c>
      <c r="D4" s="8">
        <v>10.17</v>
      </c>
      <c r="E4" s="8">
        <v>8.64</v>
      </c>
      <c r="F4" s="8">
        <v>9.63</v>
      </c>
      <c r="G4" s="8">
        <v>7.92</v>
      </c>
      <c r="H4" s="8">
        <v>8.99</v>
      </c>
      <c r="I4" s="15">
        <f t="shared" si="0"/>
        <v>7.92</v>
      </c>
      <c r="J4" s="16">
        <f t="shared" si="1"/>
        <v>9.08666666666667</v>
      </c>
      <c r="K4" s="4">
        <v>2</v>
      </c>
    </row>
    <row r="5" ht="22" customHeight="1" spans="1:11">
      <c r="A5" s="7"/>
      <c r="B5" s="1">
        <f>VLOOKUP(C5,选手编号对应表!$A$1:$B$15,2,0)</f>
        <v>2</v>
      </c>
      <c r="C5" s="1" t="s">
        <v>15</v>
      </c>
      <c r="D5" s="8">
        <v>7.55</v>
      </c>
      <c r="E5" s="8">
        <v>10.12</v>
      </c>
      <c r="F5" s="8">
        <v>11.41</v>
      </c>
      <c r="G5" s="8">
        <v>8.42</v>
      </c>
      <c r="H5" s="8">
        <v>9.21</v>
      </c>
      <c r="I5" s="15">
        <f t="shared" si="0"/>
        <v>7.55</v>
      </c>
      <c r="J5" s="16">
        <f t="shared" si="1"/>
        <v>9.25</v>
      </c>
      <c r="K5" s="4">
        <v>3</v>
      </c>
    </row>
    <row r="6" ht="22" customHeight="1" spans="1:11">
      <c r="A6" s="7"/>
      <c r="B6" s="1">
        <f>VLOOKUP(C6,选手编号对应表!$A$1:$B$15,2,0)</f>
        <v>5</v>
      </c>
      <c r="C6" s="1" t="s">
        <v>16</v>
      </c>
      <c r="D6" s="8">
        <v>9.83</v>
      </c>
      <c r="E6" s="8">
        <v>11.55</v>
      </c>
      <c r="F6" s="8">
        <v>10.3</v>
      </c>
      <c r="G6" s="8">
        <v>9.64</v>
      </c>
      <c r="H6" s="8">
        <v>10.74</v>
      </c>
      <c r="I6" s="15">
        <f t="shared" si="0"/>
        <v>9.64</v>
      </c>
      <c r="J6" s="16">
        <f t="shared" si="1"/>
        <v>10.29</v>
      </c>
      <c r="K6" s="4">
        <v>4</v>
      </c>
    </row>
    <row r="7" ht="22" customHeight="1" spans="1:11">
      <c r="A7" s="7"/>
      <c r="B7" s="1">
        <f>VLOOKUP(C7,选手编号对应表!$A$1:$B$15,2,0)</f>
        <v>11</v>
      </c>
      <c r="C7" s="1" t="s">
        <v>17</v>
      </c>
      <c r="D7" s="8">
        <v>12.52</v>
      </c>
      <c r="E7" s="8">
        <v>12.06</v>
      </c>
      <c r="F7" s="8">
        <v>12.26</v>
      </c>
      <c r="G7" s="8">
        <v>10.46</v>
      </c>
      <c r="H7" s="8">
        <v>10</v>
      </c>
      <c r="I7" s="15">
        <f t="shared" si="0"/>
        <v>10</v>
      </c>
      <c r="J7" s="16">
        <f t="shared" si="1"/>
        <v>11.5933333333333</v>
      </c>
      <c r="K7" s="4">
        <v>5</v>
      </c>
    </row>
    <row r="8" ht="22" customHeight="1" spans="1:11">
      <c r="A8" s="7"/>
      <c r="B8" s="1">
        <f>VLOOKUP(C8,选手编号对应表!$A$1:$B$15,2,0)</f>
        <v>4</v>
      </c>
      <c r="C8" s="1" t="s">
        <v>18</v>
      </c>
      <c r="D8" s="8">
        <v>12.15</v>
      </c>
      <c r="E8" s="8">
        <v>10.96</v>
      </c>
      <c r="F8" s="8">
        <v>11.84</v>
      </c>
      <c r="G8" s="8">
        <v>10.38</v>
      </c>
      <c r="H8" s="8">
        <v>12.44</v>
      </c>
      <c r="I8" s="15">
        <f t="shared" si="0"/>
        <v>10.38</v>
      </c>
      <c r="J8" s="16">
        <f t="shared" si="1"/>
        <v>11.65</v>
      </c>
      <c r="K8" s="4">
        <v>6</v>
      </c>
    </row>
    <row r="9" ht="22" customHeight="1" spans="1:11">
      <c r="A9" s="7"/>
      <c r="B9" s="1">
        <f>VLOOKUP(C9,选手编号对应表!$A$1:$B$15,2,0)</f>
        <v>1</v>
      </c>
      <c r="C9" s="1" t="s">
        <v>19</v>
      </c>
      <c r="D9" s="8">
        <v>11.28</v>
      </c>
      <c r="E9" s="8">
        <v>13.36</v>
      </c>
      <c r="F9" s="8">
        <v>11.31</v>
      </c>
      <c r="G9" s="8">
        <v>11.48</v>
      </c>
      <c r="H9" s="8">
        <v>14.84</v>
      </c>
      <c r="I9" s="15">
        <f t="shared" si="0"/>
        <v>11.28</v>
      </c>
      <c r="J9" s="16">
        <f t="shared" si="1"/>
        <v>12.05</v>
      </c>
      <c r="K9" s="4">
        <v>7</v>
      </c>
    </row>
    <row r="10" ht="22" customHeight="1" spans="1:11">
      <c r="A10" s="7"/>
      <c r="B10" s="1">
        <f>VLOOKUP(C10,选手编号对应表!$A$1:$B$15,2,0)</f>
        <v>10</v>
      </c>
      <c r="C10" s="1" t="s">
        <v>20</v>
      </c>
      <c r="D10" s="8">
        <v>14.36</v>
      </c>
      <c r="E10" s="8">
        <v>15.3</v>
      </c>
      <c r="F10" s="8">
        <v>9.51</v>
      </c>
      <c r="G10" s="8">
        <v>11.34</v>
      </c>
      <c r="H10" s="8">
        <v>13.59</v>
      </c>
      <c r="I10" s="15">
        <f t="shared" si="0"/>
        <v>9.51</v>
      </c>
      <c r="J10" s="16">
        <f t="shared" si="1"/>
        <v>13.0966666666667</v>
      </c>
      <c r="K10" s="4">
        <v>8</v>
      </c>
    </row>
    <row r="11" ht="22" customHeight="1" spans="1:11">
      <c r="A11" s="7"/>
      <c r="B11" s="1">
        <f>VLOOKUP(C11,选手编号对应表!$A$1:$B$15,2,0)</f>
        <v>3</v>
      </c>
      <c r="C11" s="1" t="s">
        <v>21</v>
      </c>
      <c r="D11" s="8">
        <v>17.41</v>
      </c>
      <c r="E11" s="8">
        <v>13.22</v>
      </c>
      <c r="F11" s="8">
        <v>13.71</v>
      </c>
      <c r="G11" s="8">
        <v>13.17</v>
      </c>
      <c r="H11" s="8">
        <v>13.26</v>
      </c>
      <c r="I11" s="15">
        <f t="shared" si="0"/>
        <v>13.17</v>
      </c>
      <c r="J11" s="16">
        <f t="shared" si="1"/>
        <v>13.3966666666667</v>
      </c>
      <c r="K11" s="4">
        <v>9</v>
      </c>
    </row>
    <row r="12" ht="22" customHeight="1" spans="1:11">
      <c r="A12" s="9"/>
      <c r="B12" s="1">
        <f>VLOOKUP(C12,选手编号对应表!$A$1:$B$15,2,0)</f>
        <v>9</v>
      </c>
      <c r="C12" s="1" t="s">
        <v>22</v>
      </c>
      <c r="D12" s="8">
        <v>20.26</v>
      </c>
      <c r="E12" s="8">
        <v>18.86</v>
      </c>
      <c r="F12" s="8">
        <v>20.74</v>
      </c>
      <c r="G12" s="8">
        <v>22.9</v>
      </c>
      <c r="H12" s="8">
        <v>23.11</v>
      </c>
      <c r="I12" s="15">
        <f t="shared" si="0"/>
        <v>18.86</v>
      </c>
      <c r="J12" s="16">
        <f t="shared" si="1"/>
        <v>21.3</v>
      </c>
      <c r="K12" s="4">
        <v>10</v>
      </c>
    </row>
    <row r="13" ht="22" customHeight="1" spans="1:11">
      <c r="A13" s="7" t="s">
        <v>23</v>
      </c>
      <c r="B13" s="1">
        <f>VLOOKUP(C13,选手编号对应表!$A$1:$B$15,2,0)</f>
        <v>14</v>
      </c>
      <c r="C13" s="1" t="s">
        <v>13</v>
      </c>
      <c r="D13" s="8">
        <v>1.86</v>
      </c>
      <c r="E13" s="8">
        <v>3.58</v>
      </c>
      <c r="F13" s="8">
        <v>2.43</v>
      </c>
      <c r="G13" s="8">
        <v>2.52</v>
      </c>
      <c r="H13" s="8">
        <v>1.33</v>
      </c>
      <c r="I13" s="15">
        <f t="shared" si="0"/>
        <v>1.33</v>
      </c>
      <c r="J13" s="16">
        <f t="shared" si="1"/>
        <v>2.27</v>
      </c>
      <c r="K13" s="4">
        <v>1</v>
      </c>
    </row>
    <row r="14" ht="22" customHeight="1" spans="1:11">
      <c r="A14" s="7"/>
      <c r="B14" s="1">
        <f>VLOOKUP(C14,选手编号对应表!$A$1:$B$15,2,0)</f>
        <v>12</v>
      </c>
      <c r="C14" s="1" t="s">
        <v>14</v>
      </c>
      <c r="D14" s="8">
        <v>3.37</v>
      </c>
      <c r="E14" s="8">
        <v>2.69</v>
      </c>
      <c r="F14" s="8">
        <v>2.8</v>
      </c>
      <c r="G14" s="8">
        <v>2.7</v>
      </c>
      <c r="H14" s="8">
        <v>3.32</v>
      </c>
      <c r="I14" s="15">
        <f t="shared" ref="I14:I23" si="2">MIN(D14:H14)</f>
        <v>2.69</v>
      </c>
      <c r="J14" s="16">
        <f t="shared" ref="J14:J23" si="3">(SUM(D14:H14)-MAX(D14:H14)-MIN(D14:H14))/3</f>
        <v>2.94</v>
      </c>
      <c r="K14" s="4">
        <v>2</v>
      </c>
    </row>
    <row r="15" ht="22" customHeight="1" spans="1:11">
      <c r="A15" s="7"/>
      <c r="B15" s="1">
        <f>VLOOKUP(C15,选手编号对应表!$A$1:$B$15,2,0)</f>
        <v>5</v>
      </c>
      <c r="C15" s="1" t="s">
        <v>16</v>
      </c>
      <c r="D15" s="8">
        <v>4.17</v>
      </c>
      <c r="E15" s="8">
        <v>3.73</v>
      </c>
      <c r="F15" s="8">
        <v>3.2</v>
      </c>
      <c r="G15" s="8">
        <v>5.36</v>
      </c>
      <c r="H15" s="8">
        <v>2.81</v>
      </c>
      <c r="I15" s="15">
        <f t="shared" si="2"/>
        <v>2.81</v>
      </c>
      <c r="J15" s="16">
        <f t="shared" si="3"/>
        <v>3.7</v>
      </c>
      <c r="K15" s="4">
        <v>3</v>
      </c>
    </row>
    <row r="16" ht="22" customHeight="1" spans="1:11">
      <c r="A16" s="7"/>
      <c r="B16" s="1">
        <f>VLOOKUP(C16,选手编号对应表!$A$1:$B$15,2,0)</f>
        <v>1</v>
      </c>
      <c r="C16" s="1" t="s">
        <v>19</v>
      </c>
      <c r="D16" s="8">
        <v>4.44</v>
      </c>
      <c r="E16" s="8">
        <v>4.19</v>
      </c>
      <c r="F16" s="8">
        <v>3.96</v>
      </c>
      <c r="G16" s="8">
        <v>4.1</v>
      </c>
      <c r="H16" s="8">
        <v>3.48</v>
      </c>
      <c r="I16" s="15">
        <f t="shared" si="2"/>
        <v>3.48</v>
      </c>
      <c r="J16" s="16">
        <f t="shared" si="3"/>
        <v>4.08333333333333</v>
      </c>
      <c r="K16" s="4">
        <v>4</v>
      </c>
    </row>
    <row r="17" ht="22" customHeight="1" spans="1:11">
      <c r="A17" s="7"/>
      <c r="B17" s="1">
        <f>VLOOKUP(C17,选手编号对应表!$A$1:$B$15,2,0)</f>
        <v>3</v>
      </c>
      <c r="C17" s="1" t="s">
        <v>21</v>
      </c>
      <c r="D17" s="8">
        <v>5.23</v>
      </c>
      <c r="E17" s="8">
        <v>4.13</v>
      </c>
      <c r="F17" s="8">
        <v>3.56</v>
      </c>
      <c r="G17" s="8">
        <v>6.03</v>
      </c>
      <c r="H17" s="8">
        <v>4.07</v>
      </c>
      <c r="I17" s="15">
        <f t="shared" si="2"/>
        <v>3.56</v>
      </c>
      <c r="J17" s="16">
        <f t="shared" si="3"/>
        <v>4.47666666666667</v>
      </c>
      <c r="K17" s="4">
        <v>5</v>
      </c>
    </row>
    <row r="18" ht="22" customHeight="1" spans="1:11">
      <c r="A18" s="7"/>
      <c r="B18" s="1">
        <f>VLOOKUP(C18,选手编号对应表!$A$1:$B$15,2,0)</f>
        <v>11</v>
      </c>
      <c r="C18" s="1" t="s">
        <v>17</v>
      </c>
      <c r="D18" s="8">
        <v>4.99</v>
      </c>
      <c r="E18" s="8">
        <v>3.27</v>
      </c>
      <c r="F18" s="8">
        <v>5.18</v>
      </c>
      <c r="G18" s="8">
        <v>4.12</v>
      </c>
      <c r="H18" s="8">
        <v>4.56</v>
      </c>
      <c r="I18" s="15">
        <f t="shared" si="2"/>
        <v>3.27</v>
      </c>
      <c r="J18" s="16">
        <f t="shared" si="3"/>
        <v>4.55666666666667</v>
      </c>
      <c r="K18" s="4">
        <v>6</v>
      </c>
    </row>
    <row r="19" ht="22" customHeight="1" spans="1:11">
      <c r="A19" s="7"/>
      <c r="B19" s="1">
        <f>VLOOKUP(C19,选手编号对应表!$A$1:$B$15,2,0)</f>
        <v>4</v>
      </c>
      <c r="C19" s="1" t="s">
        <v>18</v>
      </c>
      <c r="D19" s="8">
        <v>5.89</v>
      </c>
      <c r="E19" s="8">
        <v>4.71</v>
      </c>
      <c r="F19" s="8">
        <v>3.95</v>
      </c>
      <c r="G19" s="8">
        <v>5.54</v>
      </c>
      <c r="H19" s="8">
        <v>3.79</v>
      </c>
      <c r="I19" s="15">
        <f t="shared" si="2"/>
        <v>3.79</v>
      </c>
      <c r="J19" s="16">
        <f t="shared" si="3"/>
        <v>4.73333333333333</v>
      </c>
      <c r="K19" s="4">
        <v>7</v>
      </c>
    </row>
    <row r="20" ht="22" customHeight="1" spans="1:11">
      <c r="A20" s="9"/>
      <c r="B20" s="1">
        <f>VLOOKUP(C20,选手编号对应表!$A$1:$B$15,2,0)</f>
        <v>2</v>
      </c>
      <c r="C20" s="1" t="s">
        <v>15</v>
      </c>
      <c r="D20" s="8">
        <v>3.43</v>
      </c>
      <c r="E20" s="8">
        <v>7.19</v>
      </c>
      <c r="F20" s="8">
        <v>4.77</v>
      </c>
      <c r="G20" s="8">
        <v>4.9</v>
      </c>
      <c r="H20" s="8">
        <v>5.81</v>
      </c>
      <c r="I20" s="15">
        <f t="shared" si="2"/>
        <v>3.43</v>
      </c>
      <c r="J20" s="16">
        <f t="shared" si="3"/>
        <v>5.16</v>
      </c>
      <c r="K20" s="4">
        <v>8</v>
      </c>
    </row>
    <row r="21" ht="22" customHeight="1" spans="1:11">
      <c r="A21" s="1" t="s">
        <v>24</v>
      </c>
      <c r="B21" s="1">
        <f>VLOOKUP(C21,选手编号对应表!$A$1:$B$15,2,0)</f>
        <v>5</v>
      </c>
      <c r="C21" s="1" t="s">
        <v>16</v>
      </c>
      <c r="D21" s="8">
        <v>39.19</v>
      </c>
      <c r="E21" s="8">
        <v>35.26</v>
      </c>
      <c r="F21" s="8">
        <v>46.38</v>
      </c>
      <c r="G21" s="8">
        <v>36.87</v>
      </c>
      <c r="H21" s="8">
        <v>39.75</v>
      </c>
      <c r="I21" s="15">
        <f t="shared" si="2"/>
        <v>35.26</v>
      </c>
      <c r="J21" s="16">
        <f t="shared" si="3"/>
        <v>38.6033333333333</v>
      </c>
      <c r="K21" s="4">
        <v>1</v>
      </c>
    </row>
    <row r="22" ht="22" customHeight="1" spans="2:11">
      <c r="B22" s="1">
        <f>VLOOKUP(C22,选手编号对应表!$A$1:$B$15,2,0)</f>
        <v>2</v>
      </c>
      <c r="C22" s="1" t="s">
        <v>15</v>
      </c>
      <c r="D22" s="8">
        <v>35.15</v>
      </c>
      <c r="E22" s="8">
        <v>46.65</v>
      </c>
      <c r="F22" s="8">
        <v>39.83</v>
      </c>
      <c r="G22" s="8">
        <v>38.57</v>
      </c>
      <c r="H22" s="8">
        <v>42.06</v>
      </c>
      <c r="I22" s="15">
        <f t="shared" si="2"/>
        <v>35.15</v>
      </c>
      <c r="J22" s="16">
        <f t="shared" si="3"/>
        <v>40.1533333333333</v>
      </c>
      <c r="K22" s="4">
        <v>2</v>
      </c>
    </row>
    <row r="23" ht="22" customHeight="1" spans="2:11">
      <c r="B23" s="1">
        <f>VLOOKUP(C23,选手编号对应表!$A$1:$B$15,2,0)</f>
        <v>14</v>
      </c>
      <c r="C23" s="1" t="s">
        <v>13</v>
      </c>
      <c r="D23" s="8">
        <v>48.79</v>
      </c>
      <c r="E23" s="8">
        <v>39.55</v>
      </c>
      <c r="F23" s="8">
        <v>39.34</v>
      </c>
      <c r="G23" s="8">
        <v>35.97</v>
      </c>
      <c r="H23" s="8">
        <v>43.05</v>
      </c>
      <c r="I23" s="15">
        <f t="shared" si="2"/>
        <v>35.97</v>
      </c>
      <c r="J23" s="16">
        <f t="shared" si="3"/>
        <v>40.6466666666667</v>
      </c>
      <c r="K23" s="4">
        <v>3</v>
      </c>
    </row>
    <row r="24" ht="22" customHeight="1" spans="2:11">
      <c r="B24" s="1">
        <f>VLOOKUP(C24,选手编号对应表!$A$1:$B$15,2,0)</f>
        <v>1</v>
      </c>
      <c r="C24" s="1" t="s">
        <v>19</v>
      </c>
      <c r="D24" s="8">
        <v>40.55</v>
      </c>
      <c r="E24" s="8">
        <v>48.09</v>
      </c>
      <c r="F24" s="8">
        <v>39.41</v>
      </c>
      <c r="G24" s="8">
        <v>41.32</v>
      </c>
      <c r="H24" s="8">
        <v>43.19</v>
      </c>
      <c r="I24" s="15">
        <f t="shared" ref="I24:I32" si="4">MIN(D24:H24)</f>
        <v>39.41</v>
      </c>
      <c r="J24" s="16">
        <f t="shared" ref="J24:J32" si="5">(SUM(D24:H24)-MAX(D24:H24)-MIN(D24:H24))/3</f>
        <v>41.6866666666667</v>
      </c>
      <c r="K24" s="4">
        <v>4</v>
      </c>
    </row>
    <row r="25" ht="22" customHeight="1" spans="2:11">
      <c r="B25" s="1">
        <f>VLOOKUP(C25,选手编号对应表!$A$1:$B$15,2,0)</f>
        <v>12</v>
      </c>
      <c r="C25" s="1" t="s">
        <v>14</v>
      </c>
      <c r="D25" s="8">
        <v>53.967</v>
      </c>
      <c r="E25" s="8">
        <v>50.05</v>
      </c>
      <c r="F25" s="8">
        <v>44.11</v>
      </c>
      <c r="G25" s="8">
        <v>44.98</v>
      </c>
      <c r="H25" s="8">
        <v>51.05</v>
      </c>
      <c r="I25" s="15">
        <f t="shared" si="4"/>
        <v>44.11</v>
      </c>
      <c r="J25" s="16">
        <f t="shared" si="5"/>
        <v>48.6933333333333</v>
      </c>
      <c r="K25" s="4">
        <v>5</v>
      </c>
    </row>
    <row r="26" ht="22" customHeight="1" spans="2:11">
      <c r="B26" s="1">
        <f>VLOOKUP(C26,选手编号对应表!$A$1:$B$15,2,0)</f>
        <v>4</v>
      </c>
      <c r="C26" s="1" t="s">
        <v>18</v>
      </c>
      <c r="D26" s="8">
        <v>43.98</v>
      </c>
      <c r="E26" s="8">
        <v>53.3</v>
      </c>
      <c r="F26" s="8">
        <v>50.31</v>
      </c>
      <c r="G26" s="8">
        <v>48.32</v>
      </c>
      <c r="H26" s="8">
        <v>49.3</v>
      </c>
      <c r="I26" s="15">
        <f t="shared" si="4"/>
        <v>43.98</v>
      </c>
      <c r="J26" s="16">
        <f t="shared" si="5"/>
        <v>49.31</v>
      </c>
      <c r="K26" s="4">
        <v>6</v>
      </c>
    </row>
    <row r="27" ht="22" customHeight="1" spans="2:11">
      <c r="B27" s="1">
        <f>VLOOKUP(C27,选手编号对应表!$A$1:$B$15,2,0)</f>
        <v>11</v>
      </c>
      <c r="C27" s="1" t="s">
        <v>17</v>
      </c>
      <c r="D27" s="8">
        <v>58.11</v>
      </c>
      <c r="E27" s="8">
        <v>53.61</v>
      </c>
      <c r="F27" s="8">
        <v>50.23</v>
      </c>
      <c r="G27" s="8">
        <v>50.97</v>
      </c>
      <c r="H27" s="8">
        <v>52.86</v>
      </c>
      <c r="I27" s="15">
        <f t="shared" si="4"/>
        <v>50.23</v>
      </c>
      <c r="J27" s="16">
        <f t="shared" si="5"/>
        <v>52.48</v>
      </c>
      <c r="K27" s="4">
        <v>7</v>
      </c>
    </row>
    <row r="28" ht="22" customHeight="1" spans="1:11">
      <c r="A28" s="6" t="s">
        <v>25</v>
      </c>
      <c r="B28" s="1">
        <f>VLOOKUP(C28,选手编号对应表!$A$1:$B$15,2,0)</f>
        <v>5</v>
      </c>
      <c r="C28" s="1" t="s">
        <v>16</v>
      </c>
      <c r="D28" s="10">
        <v>0.000894675925925926</v>
      </c>
      <c r="E28" s="10">
        <v>0.000921875</v>
      </c>
      <c r="F28" s="10">
        <v>0.00078900462962963</v>
      </c>
      <c r="G28" s="10">
        <v>0.000834375</v>
      </c>
      <c r="H28" s="10">
        <v>0.000832175925925926</v>
      </c>
      <c r="I28" s="17">
        <f t="shared" si="4"/>
        <v>0.00078900462962963</v>
      </c>
      <c r="J28" s="18">
        <f t="shared" si="5"/>
        <v>0.000853742283950617</v>
      </c>
      <c r="K28" s="4">
        <v>1</v>
      </c>
    </row>
    <row r="29" ht="22" customHeight="1" spans="1:11">
      <c r="A29" s="7"/>
      <c r="B29" s="1">
        <f>VLOOKUP(C29,选手编号对应表!$A$1:$B$15,2,0)</f>
        <v>2</v>
      </c>
      <c r="C29" s="1" t="s">
        <v>15</v>
      </c>
      <c r="D29" s="10">
        <v>0.000952662037037037</v>
      </c>
      <c r="E29" s="10">
        <v>0.00117847222222222</v>
      </c>
      <c r="F29" s="10">
        <v>0.000896527777777778</v>
      </c>
      <c r="G29" s="10">
        <v>0.00102372685185185</v>
      </c>
      <c r="H29" s="10">
        <v>0.000972106481481481</v>
      </c>
      <c r="I29" s="17">
        <f t="shared" si="4"/>
        <v>0.000896527777777778</v>
      </c>
      <c r="J29" s="18">
        <f t="shared" si="5"/>
        <v>0.000982831790123456</v>
      </c>
      <c r="K29" s="4">
        <v>2</v>
      </c>
    </row>
    <row r="30" ht="22" customHeight="1" spans="1:11">
      <c r="A30" s="7"/>
      <c r="B30" s="1">
        <f>VLOOKUP(C30,选手编号对应表!$A$1:$B$15,2,0)</f>
        <v>14</v>
      </c>
      <c r="C30" s="1" t="s">
        <v>13</v>
      </c>
      <c r="D30" s="10">
        <v>0.000969328703703704</v>
      </c>
      <c r="E30" s="10">
        <v>0.00117662037037037</v>
      </c>
      <c r="F30" s="10">
        <v>0.00107638888888889</v>
      </c>
      <c r="G30" s="10">
        <v>0.000973726851851852</v>
      </c>
      <c r="H30" s="10">
        <v>0.000907523148148148</v>
      </c>
      <c r="I30" s="17">
        <f t="shared" si="4"/>
        <v>0.000907523148148148</v>
      </c>
      <c r="J30" s="18">
        <f t="shared" si="5"/>
        <v>0.00100648148148148</v>
      </c>
      <c r="K30" s="4">
        <v>3</v>
      </c>
    </row>
    <row r="31" ht="22" customHeight="1" spans="1:11">
      <c r="A31" s="7"/>
      <c r="B31" s="1">
        <f>VLOOKUP(C31,选手编号对应表!$A$1:$B$15,2,0)</f>
        <v>1</v>
      </c>
      <c r="C31" s="1" t="s">
        <v>19</v>
      </c>
      <c r="D31" s="10">
        <v>0.00130081018518519</v>
      </c>
      <c r="E31" s="10">
        <v>0.000943634259259259</v>
      </c>
      <c r="F31" s="10">
        <v>0.00120185185185185</v>
      </c>
      <c r="G31" s="10">
        <v>0.00116134259259259</v>
      </c>
      <c r="H31" s="10">
        <v>0.00106122685185185</v>
      </c>
      <c r="I31" s="17">
        <f t="shared" si="4"/>
        <v>0.000943634259259259</v>
      </c>
      <c r="J31" s="18">
        <f t="shared" si="5"/>
        <v>0.0011414737654321</v>
      </c>
      <c r="K31" s="4">
        <v>4</v>
      </c>
    </row>
    <row r="32" ht="22" customHeight="1" spans="1:11">
      <c r="A32" s="9"/>
      <c r="B32" s="1">
        <f>VLOOKUP(C32,选手编号对应表!$A$1:$B$15,2,0)</f>
        <v>11</v>
      </c>
      <c r="C32" s="1" t="s">
        <v>17</v>
      </c>
      <c r="D32" s="10">
        <v>0.00139155092592593</v>
      </c>
      <c r="E32" s="10">
        <v>0.00142627314814815</v>
      </c>
      <c r="F32" s="10">
        <v>0.00139016203703704</v>
      </c>
      <c r="G32" s="10">
        <v>0.00139363425925926</v>
      </c>
      <c r="H32" s="10">
        <v>0.00119606481481481</v>
      </c>
      <c r="I32" s="17">
        <f t="shared" si="4"/>
        <v>0.00119606481481481</v>
      </c>
      <c r="J32" s="18">
        <f t="shared" si="5"/>
        <v>0.00139178240740741</v>
      </c>
      <c r="K32" s="4">
        <v>5</v>
      </c>
    </row>
    <row r="33" ht="22" customHeight="1" spans="1:11">
      <c r="A33" s="1" t="s">
        <v>26</v>
      </c>
      <c r="B33" s="1">
        <f>VLOOKUP(C33,选手编号对应表!$A$1:$B$15,2,0)</f>
        <v>5</v>
      </c>
      <c r="C33" s="1" t="s">
        <v>16</v>
      </c>
      <c r="D33" s="10">
        <v>0.00172280092592593</v>
      </c>
      <c r="E33" s="10">
        <v>0.00170983796296296</v>
      </c>
      <c r="F33" s="10">
        <v>0.00168958333333333</v>
      </c>
      <c r="G33" s="10" t="s">
        <v>27</v>
      </c>
      <c r="H33" s="10" t="s">
        <v>27</v>
      </c>
      <c r="I33" s="17">
        <f t="shared" ref="I33:I45" si="6">MIN(D33:F33)</f>
        <v>0.00168958333333333</v>
      </c>
      <c r="J33" s="18">
        <f t="shared" ref="J33:J40" si="7">(SUM(D33:F33))/3</f>
        <v>0.00170740740740741</v>
      </c>
      <c r="K33" s="4">
        <v>1</v>
      </c>
    </row>
    <row r="34" ht="22" customHeight="1" spans="2:11">
      <c r="B34" s="1">
        <f>VLOOKUP(C34,选手编号对应表!$A$1:$B$15,2,0)</f>
        <v>14</v>
      </c>
      <c r="C34" s="1" t="s">
        <v>13</v>
      </c>
      <c r="D34" s="10">
        <v>0.00198587962962963</v>
      </c>
      <c r="E34" s="10">
        <v>0.00195439814814815</v>
      </c>
      <c r="F34" s="10">
        <v>0.00178321759259259</v>
      </c>
      <c r="G34" s="10" t="s">
        <v>27</v>
      </c>
      <c r="H34" s="10" t="s">
        <v>27</v>
      </c>
      <c r="I34" s="17">
        <f t="shared" si="6"/>
        <v>0.00178321759259259</v>
      </c>
      <c r="J34" s="18">
        <f t="shared" si="7"/>
        <v>0.00190783179012346</v>
      </c>
      <c r="K34" s="4">
        <v>2</v>
      </c>
    </row>
    <row r="35" ht="22" customHeight="1" spans="2:11">
      <c r="B35" s="1">
        <f>VLOOKUP(C35,选手编号对应表!$A$1:$B$15,2,0)</f>
        <v>1</v>
      </c>
      <c r="C35" s="1" t="s">
        <v>19</v>
      </c>
      <c r="D35" s="10">
        <v>0.0021119212962963</v>
      </c>
      <c r="E35" s="10">
        <v>0.00221261574074074</v>
      </c>
      <c r="F35" s="10">
        <v>0.00184131944444444</v>
      </c>
      <c r="G35" s="10" t="s">
        <v>27</v>
      </c>
      <c r="H35" s="10" t="s">
        <v>27</v>
      </c>
      <c r="I35" s="17">
        <f t="shared" si="6"/>
        <v>0.00184131944444444</v>
      </c>
      <c r="J35" s="18">
        <f t="shared" si="7"/>
        <v>0.00205528549382716</v>
      </c>
      <c r="K35" s="4">
        <v>3</v>
      </c>
    </row>
    <row r="36" ht="22" customHeight="1" spans="2:11">
      <c r="B36" s="1">
        <f>VLOOKUP(C36,选手编号对应表!$A$1:$B$15,2,0)</f>
        <v>2</v>
      </c>
      <c r="C36" s="1" t="s">
        <v>15</v>
      </c>
      <c r="D36" s="10">
        <v>0.00247673611111111</v>
      </c>
      <c r="E36" s="10">
        <v>0.00233020833333333</v>
      </c>
      <c r="F36" s="10">
        <v>0.00230983796296296</v>
      </c>
      <c r="G36" s="10" t="s">
        <v>27</v>
      </c>
      <c r="H36" s="10" t="s">
        <v>27</v>
      </c>
      <c r="I36" s="17">
        <f t="shared" si="6"/>
        <v>0.00230983796296296</v>
      </c>
      <c r="J36" s="18">
        <f t="shared" si="7"/>
        <v>0.00237226080246913</v>
      </c>
      <c r="K36" s="4">
        <v>4</v>
      </c>
    </row>
    <row r="37" ht="22" customHeight="1" spans="1:11">
      <c r="A37" s="6" t="s">
        <v>28</v>
      </c>
      <c r="B37" s="1">
        <f>VLOOKUP(C37,选手编号对应表!$A$1:$B$15,2,0)</f>
        <v>5</v>
      </c>
      <c r="C37" s="1" t="s">
        <v>16</v>
      </c>
      <c r="D37" s="10">
        <v>0.00265208333333333</v>
      </c>
      <c r="E37" s="10">
        <v>0.00272800925925926</v>
      </c>
      <c r="F37" s="10">
        <v>0.00244293981481481</v>
      </c>
      <c r="G37" s="10" t="s">
        <v>27</v>
      </c>
      <c r="H37" s="10" t="s">
        <v>27</v>
      </c>
      <c r="I37" s="17">
        <f t="shared" si="6"/>
        <v>0.00244293981481481</v>
      </c>
      <c r="J37" s="18">
        <f t="shared" si="7"/>
        <v>0.0026076774691358</v>
      </c>
      <c r="K37" s="4">
        <v>1</v>
      </c>
    </row>
    <row r="38" ht="22" customHeight="1" spans="1:11">
      <c r="A38" s="7"/>
      <c r="B38" s="1">
        <f>VLOOKUP(C38,选手编号对应表!$A$1:$B$15,2,0)</f>
        <v>1</v>
      </c>
      <c r="C38" s="1" t="s">
        <v>19</v>
      </c>
      <c r="D38" s="10">
        <v>0.00307939814814815</v>
      </c>
      <c r="E38" s="10">
        <v>0.00316979166666667</v>
      </c>
      <c r="F38" s="10">
        <v>0.00321574074074074</v>
      </c>
      <c r="G38" s="10" t="s">
        <v>27</v>
      </c>
      <c r="H38" s="10" t="s">
        <v>27</v>
      </c>
      <c r="I38" s="17">
        <f t="shared" si="6"/>
        <v>0.00307939814814815</v>
      </c>
      <c r="J38" s="18">
        <f t="shared" si="7"/>
        <v>0.00315497685185185</v>
      </c>
      <c r="K38" s="4">
        <v>2</v>
      </c>
    </row>
    <row r="39" ht="22" customHeight="1" spans="1:11">
      <c r="A39" s="9"/>
      <c r="B39" s="1">
        <f>VLOOKUP(C39,选手编号对应表!$A$1:$B$15,2,0)</f>
        <v>14</v>
      </c>
      <c r="C39" s="1" t="s">
        <v>13</v>
      </c>
      <c r="D39" s="10">
        <v>0.00328819444444444</v>
      </c>
      <c r="E39" s="10">
        <v>0.00317372685185185</v>
      </c>
      <c r="F39" s="10">
        <v>0.0033525462962963</v>
      </c>
      <c r="G39" s="10" t="s">
        <v>27</v>
      </c>
      <c r="H39" s="10" t="s">
        <v>27</v>
      </c>
      <c r="I39" s="17">
        <f t="shared" si="6"/>
        <v>0.00317372685185185</v>
      </c>
      <c r="J39" s="18">
        <f t="shared" si="7"/>
        <v>0.00327148919753086</v>
      </c>
      <c r="K39" s="4">
        <v>3</v>
      </c>
    </row>
    <row r="40" ht="22" customHeight="1" spans="1:11">
      <c r="A40" s="6" t="s">
        <v>29</v>
      </c>
      <c r="B40" s="1">
        <f>VLOOKUP(C40,选手编号对应表!$A$1:$B$15,2,0)</f>
        <v>10</v>
      </c>
      <c r="C40" s="1" t="s">
        <v>20</v>
      </c>
      <c r="D40" s="10">
        <v>0.00192025462962963</v>
      </c>
      <c r="E40" s="10">
        <v>0.00129131944444444</v>
      </c>
      <c r="F40" s="10">
        <v>0.00224131944444444</v>
      </c>
      <c r="G40" s="10" t="s">
        <v>27</v>
      </c>
      <c r="H40" s="10" t="s">
        <v>27</v>
      </c>
      <c r="I40" s="17">
        <f t="shared" si="6"/>
        <v>0.00129131944444444</v>
      </c>
      <c r="J40" s="18">
        <f t="shared" si="7"/>
        <v>0.0018176311728395</v>
      </c>
      <c r="K40" s="4">
        <v>1</v>
      </c>
    </row>
    <row r="41" ht="22" customHeight="1" spans="1:11">
      <c r="A41" s="9"/>
      <c r="B41" s="1">
        <f>VLOOKUP(C41,选手编号对应表!$A$1:$B$15,2,0)</f>
        <v>14</v>
      </c>
      <c r="C41" s="1" t="s">
        <v>13</v>
      </c>
      <c r="D41" s="10">
        <v>0.00210335648148148</v>
      </c>
      <c r="E41" s="10" t="s">
        <v>30</v>
      </c>
      <c r="F41" s="10" t="s">
        <v>30</v>
      </c>
      <c r="G41" s="10" t="s">
        <v>27</v>
      </c>
      <c r="H41" s="10" t="s">
        <v>27</v>
      </c>
      <c r="I41" s="17">
        <f t="shared" si="6"/>
        <v>0.00210335648148148</v>
      </c>
      <c r="J41" s="18" t="s">
        <v>27</v>
      </c>
      <c r="K41" s="4">
        <v>2</v>
      </c>
    </row>
    <row r="42" ht="22" customHeight="1" spans="1:11">
      <c r="A42" s="1" t="s">
        <v>31</v>
      </c>
      <c r="B42" s="1">
        <f>VLOOKUP(C42,选手编号对应表!$A$1:$B$15,2,0)</f>
        <v>2</v>
      </c>
      <c r="C42" s="1" t="s">
        <v>15</v>
      </c>
      <c r="D42" s="11">
        <v>42</v>
      </c>
      <c r="E42" s="11">
        <v>32</v>
      </c>
      <c r="F42" s="11">
        <v>40</v>
      </c>
      <c r="G42" s="10" t="s">
        <v>27</v>
      </c>
      <c r="H42" s="10" t="s">
        <v>27</v>
      </c>
      <c r="I42" s="15">
        <f t="shared" si="6"/>
        <v>32</v>
      </c>
      <c r="J42" s="16">
        <f>(SUM(D42:F42))/3</f>
        <v>38</v>
      </c>
      <c r="K42" s="4">
        <v>1</v>
      </c>
    </row>
    <row r="43" ht="22" customHeight="1" spans="2:11">
      <c r="B43" s="1">
        <f>VLOOKUP(C43,选手编号对应表!$A$1:$B$15,2,0)</f>
        <v>14</v>
      </c>
      <c r="C43" s="1" t="s">
        <v>13</v>
      </c>
      <c r="D43" s="11">
        <v>46</v>
      </c>
      <c r="E43" s="11">
        <v>45</v>
      </c>
      <c r="F43" s="11">
        <v>49</v>
      </c>
      <c r="G43" s="10" t="s">
        <v>27</v>
      </c>
      <c r="H43" s="10" t="s">
        <v>27</v>
      </c>
      <c r="I43" s="15">
        <f t="shared" si="6"/>
        <v>45</v>
      </c>
      <c r="J43" s="16">
        <f>(SUM(D43:F43))/3</f>
        <v>46.6666666666667</v>
      </c>
      <c r="K43" s="4">
        <v>2</v>
      </c>
    </row>
    <row r="44" ht="22" customHeight="1" spans="2:11">
      <c r="B44" s="1">
        <f>VLOOKUP(C44,选手编号对应表!$A$1:$B$15,2,0)</f>
        <v>5</v>
      </c>
      <c r="C44" s="1" t="s">
        <v>16</v>
      </c>
      <c r="D44" s="11">
        <v>48</v>
      </c>
      <c r="E44" s="11">
        <v>47</v>
      </c>
      <c r="F44" s="11">
        <v>49</v>
      </c>
      <c r="G44" s="10" t="s">
        <v>27</v>
      </c>
      <c r="H44" s="10" t="s">
        <v>27</v>
      </c>
      <c r="I44" s="15">
        <f t="shared" si="6"/>
        <v>47</v>
      </c>
      <c r="J44" s="16">
        <f>(SUM(D44:F44))/3</f>
        <v>48</v>
      </c>
      <c r="K44" s="4">
        <v>3</v>
      </c>
    </row>
    <row r="45" ht="22" customHeight="1" spans="2:11">
      <c r="B45" s="1">
        <f>VLOOKUP(C45,选手编号对应表!$A$1:$B$15,2,0)</f>
        <v>1</v>
      </c>
      <c r="C45" s="1" t="s">
        <v>19</v>
      </c>
      <c r="D45" s="11">
        <v>52</v>
      </c>
      <c r="E45" s="11">
        <v>57</v>
      </c>
      <c r="F45" s="11">
        <v>55</v>
      </c>
      <c r="G45" s="10" t="s">
        <v>27</v>
      </c>
      <c r="H45" s="10" t="s">
        <v>27</v>
      </c>
      <c r="I45" s="15">
        <f t="shared" si="6"/>
        <v>52</v>
      </c>
      <c r="J45" s="16">
        <f>(SUM(D45:F45))/3</f>
        <v>54.6666666666667</v>
      </c>
      <c r="K45" s="4">
        <v>4</v>
      </c>
    </row>
    <row r="46" ht="22" customHeight="1" spans="1:11">
      <c r="A46" s="6" t="s">
        <v>32</v>
      </c>
      <c r="B46" s="1">
        <f>VLOOKUP(C46,选手编号对应表!$A$1:$B$15,2,0)</f>
        <v>7</v>
      </c>
      <c r="C46" s="1" t="s">
        <v>33</v>
      </c>
      <c r="D46" s="8">
        <v>11.48</v>
      </c>
      <c r="E46" s="8">
        <v>11.57</v>
      </c>
      <c r="F46" s="8">
        <v>13.86</v>
      </c>
      <c r="G46" s="8">
        <v>11.81</v>
      </c>
      <c r="H46" s="8">
        <v>11.86</v>
      </c>
      <c r="I46" s="15">
        <f>MIN(D46:H46)</f>
        <v>11.48</v>
      </c>
      <c r="J46" s="16">
        <f>(SUM(D46:H46)-MAX(D46:H46)-MIN(D46:H46))/3</f>
        <v>11.7466666666667</v>
      </c>
      <c r="K46" s="4">
        <v>1</v>
      </c>
    </row>
    <row r="47" ht="22" customHeight="1" spans="1:11">
      <c r="A47" s="7"/>
      <c r="B47" s="1">
        <f>VLOOKUP(C47,选手编号对应表!$A$1:$B$15,2,0)</f>
        <v>14</v>
      </c>
      <c r="C47" s="1" t="s">
        <v>13</v>
      </c>
      <c r="D47" s="8">
        <v>11.87</v>
      </c>
      <c r="E47" s="8">
        <v>9.24</v>
      </c>
      <c r="F47" s="8">
        <v>13.38</v>
      </c>
      <c r="G47" s="8">
        <v>12.66</v>
      </c>
      <c r="H47" s="8">
        <v>13.65</v>
      </c>
      <c r="I47" s="15">
        <f>MIN(D47:H47)</f>
        <v>9.24</v>
      </c>
      <c r="J47" s="16">
        <f>(SUM(D47:H47)-MAX(D47:H47)-MIN(D47:H47))/3</f>
        <v>12.6366666666667</v>
      </c>
      <c r="K47" s="4">
        <v>2</v>
      </c>
    </row>
    <row r="48" ht="22" customHeight="1" spans="1:11">
      <c r="A48" s="7"/>
      <c r="B48" s="1">
        <f>VLOOKUP(C48,选手编号对应表!$A$1:$B$15,2,0)</f>
        <v>5</v>
      </c>
      <c r="C48" s="1" t="s">
        <v>16</v>
      </c>
      <c r="D48" s="8">
        <v>16.5</v>
      </c>
      <c r="E48" s="8">
        <v>17.64</v>
      </c>
      <c r="F48" s="8">
        <v>17.64</v>
      </c>
      <c r="G48" s="8">
        <v>15.51</v>
      </c>
      <c r="H48" s="8">
        <v>20.43</v>
      </c>
      <c r="I48" s="15">
        <f t="shared" ref="I48:I64" si="8">MIN(D48:H48)</f>
        <v>15.51</v>
      </c>
      <c r="J48" s="16">
        <f t="shared" ref="J48:J64" si="9">(SUM(D48:H48)-MAX(D48:H48)-MIN(D48:H48))/3</f>
        <v>17.26</v>
      </c>
      <c r="K48" s="4">
        <v>3</v>
      </c>
    </row>
    <row r="49" ht="22" customHeight="1" spans="1:11">
      <c r="A49" s="7"/>
      <c r="B49" s="1">
        <f>VLOOKUP(C49,选手编号对应表!$A$1:$B$15,2,0)</f>
        <v>2</v>
      </c>
      <c r="C49" s="1" t="s">
        <v>15</v>
      </c>
      <c r="D49" s="8">
        <v>19.27</v>
      </c>
      <c r="E49" s="8">
        <v>26.69</v>
      </c>
      <c r="F49" s="8">
        <v>17</v>
      </c>
      <c r="G49" s="8">
        <v>19.86</v>
      </c>
      <c r="H49" s="8">
        <v>17.2</v>
      </c>
      <c r="I49" s="15">
        <f t="shared" si="8"/>
        <v>17</v>
      </c>
      <c r="J49" s="16">
        <f t="shared" si="9"/>
        <v>18.7766666666667</v>
      </c>
      <c r="K49" s="4">
        <v>4</v>
      </c>
    </row>
    <row r="50" ht="22" customHeight="1" spans="1:11">
      <c r="A50" s="7"/>
      <c r="B50" s="1">
        <f>VLOOKUP(C50,选手编号对应表!$A$1:$B$15,2,0)</f>
        <v>12</v>
      </c>
      <c r="C50" s="1" t="s">
        <v>14</v>
      </c>
      <c r="D50" s="8">
        <v>19.22</v>
      </c>
      <c r="E50" s="8">
        <v>21.06</v>
      </c>
      <c r="F50" s="8">
        <v>20.84</v>
      </c>
      <c r="G50" s="8">
        <v>19.27</v>
      </c>
      <c r="H50" s="8">
        <v>20.29</v>
      </c>
      <c r="I50" s="15">
        <f t="shared" si="8"/>
        <v>19.22</v>
      </c>
      <c r="J50" s="16">
        <f t="shared" si="9"/>
        <v>20.1333333333333</v>
      </c>
      <c r="K50" s="4">
        <v>5</v>
      </c>
    </row>
    <row r="51" ht="22" customHeight="1" spans="1:11">
      <c r="A51" s="7"/>
      <c r="B51" s="1">
        <f>VLOOKUP(C51,选手编号对应表!$A$1:$B$15,2,0)</f>
        <v>4</v>
      </c>
      <c r="C51" s="1" t="s">
        <v>18</v>
      </c>
      <c r="D51" s="8">
        <v>20.76</v>
      </c>
      <c r="E51" s="8">
        <v>21.47</v>
      </c>
      <c r="F51" s="8">
        <v>23.28</v>
      </c>
      <c r="G51" s="8">
        <v>21.62</v>
      </c>
      <c r="H51" s="8">
        <v>26.5</v>
      </c>
      <c r="I51" s="15">
        <f t="shared" si="8"/>
        <v>20.76</v>
      </c>
      <c r="J51" s="16">
        <f t="shared" si="9"/>
        <v>22.1233333333333</v>
      </c>
      <c r="K51" s="4">
        <v>6</v>
      </c>
    </row>
    <row r="52" ht="22" customHeight="1" spans="1:11">
      <c r="A52" s="7"/>
      <c r="B52" s="1">
        <f>VLOOKUP(C52,选手编号对应表!$A$1:$B$15,2,0)</f>
        <v>11</v>
      </c>
      <c r="C52" s="1" t="s">
        <v>17</v>
      </c>
      <c r="D52" s="8">
        <v>23.67</v>
      </c>
      <c r="E52" s="8">
        <v>28.64</v>
      </c>
      <c r="F52" s="8">
        <v>30.45</v>
      </c>
      <c r="G52" s="8">
        <v>19.42</v>
      </c>
      <c r="H52" s="8">
        <v>23.52</v>
      </c>
      <c r="I52" s="15">
        <f t="shared" si="8"/>
        <v>19.42</v>
      </c>
      <c r="J52" s="16">
        <f t="shared" si="9"/>
        <v>25.2766666666667</v>
      </c>
      <c r="K52" s="4">
        <v>7</v>
      </c>
    </row>
    <row r="53" ht="22" customHeight="1" spans="1:11">
      <c r="A53" s="9"/>
      <c r="B53" s="1">
        <f>VLOOKUP(C53,选手编号对应表!$A$1:$B$15,2,0)</f>
        <v>1</v>
      </c>
      <c r="C53" s="1" t="s">
        <v>19</v>
      </c>
      <c r="D53" s="8">
        <v>29.71</v>
      </c>
      <c r="E53" s="8">
        <v>38.47</v>
      </c>
      <c r="F53" s="8">
        <v>41.52</v>
      </c>
      <c r="G53" s="8">
        <v>30.17</v>
      </c>
      <c r="H53" s="8">
        <v>28.33</v>
      </c>
      <c r="I53" s="15">
        <f t="shared" si="8"/>
        <v>28.33</v>
      </c>
      <c r="J53" s="16">
        <f t="shared" si="9"/>
        <v>32.7833333333333</v>
      </c>
      <c r="K53" s="4">
        <v>8</v>
      </c>
    </row>
    <row r="54" ht="22" customHeight="1" spans="1:11">
      <c r="A54" s="7" t="s">
        <v>34</v>
      </c>
      <c r="B54" s="1">
        <f>VLOOKUP(C54,选手编号对应表!$A$1:$B$15,2,0)</f>
        <v>5</v>
      </c>
      <c r="C54" s="1" t="s">
        <v>16</v>
      </c>
      <c r="D54" s="8">
        <v>16.75</v>
      </c>
      <c r="E54" s="8">
        <v>17.68</v>
      </c>
      <c r="F54" s="8">
        <v>15.38</v>
      </c>
      <c r="G54" s="8">
        <v>16.72</v>
      </c>
      <c r="H54" s="8">
        <v>18.44</v>
      </c>
      <c r="I54" s="15">
        <f t="shared" si="8"/>
        <v>15.38</v>
      </c>
      <c r="J54" s="16">
        <f t="shared" si="9"/>
        <v>17.05</v>
      </c>
      <c r="K54" s="4">
        <v>1</v>
      </c>
    </row>
    <row r="55" ht="22" customHeight="1" spans="1:11">
      <c r="A55" s="7"/>
      <c r="B55" s="1">
        <f>VLOOKUP(C55,选手编号对应表!$A$1:$B$15,2,0)</f>
        <v>1</v>
      </c>
      <c r="C55" s="1" t="s">
        <v>19</v>
      </c>
      <c r="D55" s="8">
        <v>19.89</v>
      </c>
      <c r="E55" s="8">
        <v>16.38</v>
      </c>
      <c r="F55" s="8">
        <v>17.79</v>
      </c>
      <c r="G55" s="8">
        <v>15.08</v>
      </c>
      <c r="H55" s="8">
        <v>20.78</v>
      </c>
      <c r="I55" s="15">
        <f t="shared" si="8"/>
        <v>15.08</v>
      </c>
      <c r="J55" s="16">
        <f t="shared" si="9"/>
        <v>18.02</v>
      </c>
      <c r="K55" s="4">
        <v>2</v>
      </c>
    </row>
    <row r="56" ht="22" customHeight="1" spans="1:11">
      <c r="A56" s="9"/>
      <c r="B56" s="1">
        <f>VLOOKUP(C56,选手编号对应表!$A$1:$B$15,2,0)</f>
        <v>14</v>
      </c>
      <c r="C56" s="1" t="s">
        <v>13</v>
      </c>
      <c r="D56" s="8">
        <v>19.9</v>
      </c>
      <c r="E56" s="8">
        <v>26.46</v>
      </c>
      <c r="F56" s="8">
        <v>31.3</v>
      </c>
      <c r="G56" s="8">
        <v>17.86</v>
      </c>
      <c r="H56" s="8">
        <v>28.94</v>
      </c>
      <c r="I56" s="15">
        <f t="shared" si="8"/>
        <v>17.86</v>
      </c>
      <c r="J56" s="16">
        <f t="shared" si="9"/>
        <v>25.1</v>
      </c>
      <c r="K56" s="4">
        <v>3</v>
      </c>
    </row>
    <row r="57" ht="22" customHeight="1" spans="1:11">
      <c r="A57" s="7" t="s">
        <v>35</v>
      </c>
      <c r="B57" s="1">
        <f>VLOOKUP(C57,选手编号对应表!$A$1:$B$15,2,0)</f>
        <v>14</v>
      </c>
      <c r="C57" s="1" t="s">
        <v>13</v>
      </c>
      <c r="D57" s="10">
        <v>0.000676967592592593</v>
      </c>
      <c r="E57" s="10">
        <v>0.000825347222222222</v>
      </c>
      <c r="F57" s="10">
        <v>0.000781597222222222</v>
      </c>
      <c r="G57" s="10">
        <v>0.000991782407407407</v>
      </c>
      <c r="H57" s="10">
        <v>0.000815740740740741</v>
      </c>
      <c r="I57" s="17">
        <f t="shared" si="8"/>
        <v>0.000676967592592593</v>
      </c>
      <c r="J57" s="18">
        <f t="shared" si="9"/>
        <v>0.000807561728395062</v>
      </c>
      <c r="K57" s="4">
        <v>1</v>
      </c>
    </row>
    <row r="58" ht="22" customHeight="1" spans="1:11">
      <c r="A58" s="7"/>
      <c r="B58" s="1">
        <f>VLOOKUP(C58,选手编号对应表!$A$1:$B$15,2,0)</f>
        <v>12</v>
      </c>
      <c r="C58" s="1" t="s">
        <v>14</v>
      </c>
      <c r="D58" s="10">
        <v>0.000874768518518519</v>
      </c>
      <c r="E58" s="10">
        <v>0.000903240740740741</v>
      </c>
      <c r="F58" s="10">
        <v>0.000887615740740741</v>
      </c>
      <c r="G58" s="10">
        <v>0.000947800925925926</v>
      </c>
      <c r="H58" s="10">
        <v>0.000898958333333333</v>
      </c>
      <c r="I58" s="17">
        <f t="shared" si="8"/>
        <v>0.000874768518518519</v>
      </c>
      <c r="J58" s="18">
        <f t="shared" si="9"/>
        <v>0.000896604938271605</v>
      </c>
      <c r="K58" s="4">
        <v>2</v>
      </c>
    </row>
    <row r="59" ht="22" customHeight="1" spans="1:11">
      <c r="A59" s="7"/>
      <c r="B59" s="1">
        <f>VLOOKUP(C59,选手编号对应表!$A$1:$B$15,2,0)</f>
        <v>5</v>
      </c>
      <c r="C59" s="1" t="s">
        <v>16</v>
      </c>
      <c r="D59" s="10">
        <v>0.00104907407407407</v>
      </c>
      <c r="E59" s="10">
        <v>0.000959722222222222</v>
      </c>
      <c r="F59" s="10">
        <v>0.00101284722222222</v>
      </c>
      <c r="G59" s="10">
        <v>0.00108553240740741</v>
      </c>
      <c r="H59" s="10">
        <v>0.00102824074074074</v>
      </c>
      <c r="I59" s="17">
        <f t="shared" si="8"/>
        <v>0.000959722222222222</v>
      </c>
      <c r="J59" s="18">
        <f t="shared" si="9"/>
        <v>0.00103005401234568</v>
      </c>
      <c r="K59" s="4">
        <v>3</v>
      </c>
    </row>
    <row r="60" ht="22" customHeight="1" spans="1:11">
      <c r="A60" s="9"/>
      <c r="B60" s="1">
        <f>VLOOKUP(C60,选手编号对应表!$A$1:$B$15,2,0)</f>
        <v>1</v>
      </c>
      <c r="C60" s="1" t="s">
        <v>19</v>
      </c>
      <c r="D60" s="10">
        <v>0.00142835648148148</v>
      </c>
      <c r="E60" s="10">
        <v>0.00130763888888889</v>
      </c>
      <c r="F60" s="10">
        <v>0.001071875</v>
      </c>
      <c r="G60" s="10">
        <v>0.00122002314814815</v>
      </c>
      <c r="H60" s="10">
        <v>0.00141446759259259</v>
      </c>
      <c r="I60" s="17">
        <f t="shared" si="8"/>
        <v>0.001071875</v>
      </c>
      <c r="J60" s="18">
        <f t="shared" si="9"/>
        <v>0.00131404320987654</v>
      </c>
      <c r="K60" s="4">
        <v>4</v>
      </c>
    </row>
    <row r="61" ht="22" customHeight="1" spans="1:11">
      <c r="A61" s="1" t="s">
        <v>36</v>
      </c>
      <c r="B61" s="1">
        <f>VLOOKUP(C61,选手编号对应表!$A$1:$B$15,2,0)</f>
        <v>9</v>
      </c>
      <c r="C61" s="1" t="s">
        <v>22</v>
      </c>
      <c r="D61" s="8">
        <v>4.7</v>
      </c>
      <c r="E61" s="8">
        <v>4.2</v>
      </c>
      <c r="F61" s="8">
        <v>4.59</v>
      </c>
      <c r="G61" s="8">
        <v>2.79</v>
      </c>
      <c r="H61" s="8">
        <v>2.71</v>
      </c>
      <c r="I61" s="15">
        <f t="shared" si="8"/>
        <v>2.71</v>
      </c>
      <c r="J61" s="16">
        <f t="shared" si="9"/>
        <v>3.86</v>
      </c>
      <c r="K61" s="4">
        <v>1</v>
      </c>
    </row>
    <row r="62" ht="22" customHeight="1" spans="2:11">
      <c r="B62" s="1">
        <f>VLOOKUP(C62,选手编号对应表!$A$1:$B$15,2,0)</f>
        <v>1</v>
      </c>
      <c r="C62" s="1" t="s">
        <v>19</v>
      </c>
      <c r="D62" s="8">
        <v>6.05</v>
      </c>
      <c r="E62" s="8">
        <v>4.45</v>
      </c>
      <c r="F62" s="8">
        <v>5.65</v>
      </c>
      <c r="G62" s="8">
        <v>4.91</v>
      </c>
      <c r="H62" s="8">
        <v>3.95</v>
      </c>
      <c r="I62" s="15">
        <f t="shared" si="8"/>
        <v>3.95</v>
      </c>
      <c r="J62" s="16">
        <f t="shared" si="9"/>
        <v>5.00333333333333</v>
      </c>
      <c r="K62" s="4">
        <v>2</v>
      </c>
    </row>
    <row r="63" ht="22" customHeight="1" spans="2:11">
      <c r="B63" s="1">
        <f>VLOOKUP(C63,选手编号对应表!$A$1:$B$15,2,0)</f>
        <v>14</v>
      </c>
      <c r="C63" s="1" t="s">
        <v>13</v>
      </c>
      <c r="D63" s="8">
        <v>8.15</v>
      </c>
      <c r="E63" s="8">
        <v>8.47</v>
      </c>
      <c r="F63" s="8">
        <v>4.95</v>
      </c>
      <c r="G63" s="8">
        <v>2.98</v>
      </c>
      <c r="H63" s="8">
        <v>2.12</v>
      </c>
      <c r="I63" s="15">
        <f t="shared" si="8"/>
        <v>2.12</v>
      </c>
      <c r="J63" s="16">
        <f t="shared" si="9"/>
        <v>5.36</v>
      </c>
      <c r="K63" s="4">
        <v>3</v>
      </c>
    </row>
    <row r="64" ht="22" customHeight="1" spans="2:11">
      <c r="B64" s="1">
        <f>VLOOKUP(C64,选手编号对应表!$A$1:$B$15,2,0)</f>
        <v>5</v>
      </c>
      <c r="C64" s="1" t="s">
        <v>16</v>
      </c>
      <c r="D64" s="8">
        <v>4.87</v>
      </c>
      <c r="E64" s="8">
        <v>5.74</v>
      </c>
      <c r="F64" s="8">
        <v>4.37</v>
      </c>
      <c r="G64" s="8">
        <v>7.9</v>
      </c>
      <c r="H64" s="8">
        <v>6.71</v>
      </c>
      <c r="I64" s="15">
        <f t="shared" si="8"/>
        <v>4.37</v>
      </c>
      <c r="J64" s="16">
        <f t="shared" si="9"/>
        <v>5.77333333333333</v>
      </c>
      <c r="K64" s="4">
        <v>4</v>
      </c>
    </row>
    <row r="65" ht="22" customHeight="1" spans="2:11">
      <c r="B65" s="1">
        <f>VLOOKUP(C65,选手编号对应表!$A$1:$B$15,2,0)</f>
        <v>4</v>
      </c>
      <c r="C65" s="1" t="s">
        <v>18</v>
      </c>
      <c r="D65" s="8">
        <v>8.91</v>
      </c>
      <c r="E65" s="8">
        <v>8.72</v>
      </c>
      <c r="F65" s="8">
        <v>9.74</v>
      </c>
      <c r="G65" s="8">
        <v>9.57</v>
      </c>
      <c r="H65" s="8">
        <v>8.2</v>
      </c>
      <c r="I65" s="15">
        <f t="shared" ref="I65:I73" si="10">MIN(D65:H65)</f>
        <v>8.2</v>
      </c>
      <c r="J65" s="16">
        <f t="shared" ref="J65:J73" si="11">(SUM(D65:H65)-MAX(D65:H65)-MIN(D65:H65))/3</f>
        <v>9.06666666666667</v>
      </c>
      <c r="K65" s="4">
        <v>5</v>
      </c>
    </row>
    <row r="66" ht="22" customHeight="1" spans="2:11">
      <c r="B66" s="1">
        <f>VLOOKUP(C66,选手编号对应表!$A$1:$B$15,2,0)</f>
        <v>2</v>
      </c>
      <c r="C66" s="1" t="s">
        <v>15</v>
      </c>
      <c r="D66" s="19">
        <v>27.08</v>
      </c>
      <c r="E66" s="19">
        <v>11.3</v>
      </c>
      <c r="F66" s="19">
        <v>25.99</v>
      </c>
      <c r="G66" s="8">
        <v>13.64</v>
      </c>
      <c r="H66" s="8">
        <v>15.06</v>
      </c>
      <c r="I66" s="15">
        <f t="shared" si="10"/>
        <v>11.3</v>
      </c>
      <c r="J66" s="16">
        <f t="shared" si="11"/>
        <v>18.23</v>
      </c>
      <c r="K66" s="4">
        <v>6</v>
      </c>
    </row>
    <row r="67" ht="22" customHeight="1" spans="1:11">
      <c r="A67" s="6" t="s">
        <v>37</v>
      </c>
      <c r="B67" s="1">
        <f>VLOOKUP(C67,选手编号对应表!$A$1:$B$15,2,0)</f>
        <v>13</v>
      </c>
      <c r="C67" s="1" t="s">
        <v>38</v>
      </c>
      <c r="D67" s="19">
        <v>3.51</v>
      </c>
      <c r="E67" s="19">
        <v>4.42</v>
      </c>
      <c r="F67" s="19">
        <v>4.06</v>
      </c>
      <c r="G67" s="8">
        <v>4.04</v>
      </c>
      <c r="H67" s="8">
        <v>3.47</v>
      </c>
      <c r="I67" s="15">
        <f t="shared" si="10"/>
        <v>3.47</v>
      </c>
      <c r="J67" s="16">
        <f t="shared" si="11"/>
        <v>3.87</v>
      </c>
      <c r="K67" s="4">
        <v>1</v>
      </c>
    </row>
    <row r="68" ht="22" customHeight="1" spans="1:11">
      <c r="A68" s="7"/>
      <c r="B68" s="1">
        <f>VLOOKUP(C68,选手编号对应表!$A$1:$B$15,2,0)</f>
        <v>1</v>
      </c>
      <c r="C68" s="1" t="s">
        <v>19</v>
      </c>
      <c r="D68" s="8">
        <v>4.64</v>
      </c>
      <c r="E68" s="8">
        <v>6.79</v>
      </c>
      <c r="F68" s="8">
        <v>4.77</v>
      </c>
      <c r="G68" s="8">
        <v>4.88</v>
      </c>
      <c r="H68" s="8">
        <v>4.95</v>
      </c>
      <c r="I68" s="15">
        <f t="shared" si="10"/>
        <v>4.64</v>
      </c>
      <c r="J68" s="16">
        <f t="shared" si="11"/>
        <v>4.86666666666667</v>
      </c>
      <c r="K68" s="4">
        <v>2</v>
      </c>
    </row>
    <row r="69" ht="22" customHeight="1" spans="1:11">
      <c r="A69" s="7"/>
      <c r="B69" s="1">
        <f>VLOOKUP(C69,选手编号对应表!$A$1:$B$15,2,0)</f>
        <v>9</v>
      </c>
      <c r="C69" s="1" t="s">
        <v>22</v>
      </c>
      <c r="D69" s="8">
        <v>5.03</v>
      </c>
      <c r="E69" s="8">
        <v>6.76</v>
      </c>
      <c r="F69" s="8">
        <v>6.85</v>
      </c>
      <c r="G69" s="8">
        <v>6.41</v>
      </c>
      <c r="H69" s="8">
        <v>5.31</v>
      </c>
      <c r="I69" s="15">
        <f t="shared" si="10"/>
        <v>5.03</v>
      </c>
      <c r="J69" s="16">
        <f t="shared" si="11"/>
        <v>6.16</v>
      </c>
      <c r="K69" s="4">
        <v>3</v>
      </c>
    </row>
    <row r="70" ht="22" customHeight="1" spans="1:11">
      <c r="A70" s="7"/>
      <c r="B70" s="1">
        <f>VLOOKUP(C70,选手编号对应表!$A$1:$B$15,2,0)</f>
        <v>4</v>
      </c>
      <c r="C70" s="1" t="s">
        <v>18</v>
      </c>
      <c r="D70" s="8">
        <v>6.53</v>
      </c>
      <c r="E70" s="8">
        <v>6.63</v>
      </c>
      <c r="F70" s="8">
        <v>5.87</v>
      </c>
      <c r="G70" s="8">
        <v>7.51</v>
      </c>
      <c r="H70" s="8">
        <v>7.35</v>
      </c>
      <c r="I70" s="15">
        <f t="shared" si="10"/>
        <v>5.87</v>
      </c>
      <c r="J70" s="16">
        <f t="shared" si="11"/>
        <v>6.83666666666667</v>
      </c>
      <c r="K70" s="4">
        <v>4</v>
      </c>
    </row>
    <row r="71" ht="22" customHeight="1" spans="1:11">
      <c r="A71" s="7"/>
      <c r="B71" s="1">
        <f>VLOOKUP(C71,选手编号对应表!$A$1:$B$15,2,0)</f>
        <v>5</v>
      </c>
      <c r="C71" s="1" t="s">
        <v>16</v>
      </c>
      <c r="D71" s="8">
        <v>7.64</v>
      </c>
      <c r="E71" s="8">
        <v>8.58</v>
      </c>
      <c r="F71" s="8">
        <v>6.45</v>
      </c>
      <c r="G71" s="8">
        <v>6.22</v>
      </c>
      <c r="H71" s="8">
        <v>7.9</v>
      </c>
      <c r="I71" s="15">
        <f t="shared" si="10"/>
        <v>6.22</v>
      </c>
      <c r="J71" s="16">
        <f t="shared" si="11"/>
        <v>7.33</v>
      </c>
      <c r="K71" s="4">
        <v>5</v>
      </c>
    </row>
    <row r="72" ht="22" customHeight="1" spans="1:11">
      <c r="A72" s="9"/>
      <c r="B72" s="1">
        <f>VLOOKUP(C72,选手编号对应表!$A$1:$B$15,2,0)</f>
        <v>14</v>
      </c>
      <c r="C72" s="1" t="s">
        <v>13</v>
      </c>
      <c r="D72" s="8">
        <v>20.46</v>
      </c>
      <c r="E72" s="8">
        <v>25.47</v>
      </c>
      <c r="F72" s="8">
        <v>51.55</v>
      </c>
      <c r="G72" s="8">
        <v>46.13</v>
      </c>
      <c r="H72" s="8">
        <v>25.25</v>
      </c>
      <c r="I72" s="15">
        <f t="shared" si="10"/>
        <v>20.46</v>
      </c>
      <c r="J72" s="16">
        <f t="shared" si="11"/>
        <v>32.2833333333333</v>
      </c>
      <c r="K72" s="4">
        <v>6</v>
      </c>
    </row>
    <row r="73" ht="22" customHeight="1" spans="1:11">
      <c r="A73" s="1" t="s">
        <v>39</v>
      </c>
      <c r="B73" s="1">
        <f>VLOOKUP(C73,选手编号对应表!$A$1:$B$15,2,0)</f>
        <v>1</v>
      </c>
      <c r="C73" s="1" t="s">
        <v>19</v>
      </c>
      <c r="D73" s="8">
        <v>40.19</v>
      </c>
      <c r="E73" s="8">
        <v>40.23</v>
      </c>
      <c r="F73" s="8">
        <v>33.45</v>
      </c>
      <c r="G73" s="8">
        <v>36.24</v>
      </c>
      <c r="H73" s="8">
        <v>30.59</v>
      </c>
      <c r="I73" s="15">
        <f t="shared" si="10"/>
        <v>30.59</v>
      </c>
      <c r="J73" s="16">
        <f t="shared" si="11"/>
        <v>36.6266666666667</v>
      </c>
      <c r="K73" s="4">
        <v>1</v>
      </c>
    </row>
    <row r="74" spans="1:11">
      <c r="A74" s="1" t="s">
        <v>40</v>
      </c>
      <c r="B74" s="1" t="e">
        <f>VLOOKUP(C74,选手编号对应表!$A$1:$B$15,2,0)</f>
        <v>#N/A</v>
      </c>
      <c r="D74" s="8"/>
      <c r="E74" s="8"/>
      <c r="F74" s="8"/>
      <c r="G74" s="8"/>
      <c r="H74" s="8"/>
      <c r="I74" s="15"/>
      <c r="J74" s="16"/>
      <c r="K74" s="4" t="e">
        <f>RANK(I74,$I$74:$I$83,1)</f>
        <v>#N/A</v>
      </c>
    </row>
    <row r="75" spans="2:11">
      <c r="B75" s="1" t="e">
        <f>VLOOKUP(C75,选手编号对应表!$A$1:$B$15,2,0)</f>
        <v>#N/A</v>
      </c>
      <c r="D75" s="8"/>
      <c r="E75" s="8"/>
      <c r="F75" s="8"/>
      <c r="G75" s="8"/>
      <c r="H75" s="8"/>
      <c r="I75" s="15"/>
      <c r="J75" s="16"/>
      <c r="K75" s="4" t="e">
        <f t="shared" ref="K75:K84" si="12">RANK(I75,$I$74:$I$83,1)</f>
        <v>#N/A</v>
      </c>
    </row>
    <row r="76" spans="2:11">
      <c r="B76" s="1" t="e">
        <f>VLOOKUP(C76,选手编号对应表!$A$1:$B$15,2,0)</f>
        <v>#N/A</v>
      </c>
      <c r="D76" s="8"/>
      <c r="E76" s="8"/>
      <c r="F76" s="8"/>
      <c r="G76" s="8"/>
      <c r="H76" s="8"/>
      <c r="I76" s="15"/>
      <c r="J76" s="16"/>
      <c r="K76" s="4" t="e">
        <f t="shared" si="12"/>
        <v>#N/A</v>
      </c>
    </row>
    <row r="77" spans="2:11">
      <c r="B77" s="1" t="e">
        <f>VLOOKUP(C77,选手编号对应表!$A$1:$B$15,2,0)</f>
        <v>#N/A</v>
      </c>
      <c r="D77" s="8"/>
      <c r="E77" s="8"/>
      <c r="F77" s="8"/>
      <c r="G77" s="8"/>
      <c r="H77" s="8"/>
      <c r="I77" s="15"/>
      <c r="J77" s="16"/>
      <c r="K77" s="4" t="e">
        <f t="shared" si="12"/>
        <v>#N/A</v>
      </c>
    </row>
    <row r="78" spans="2:11">
      <c r="B78" s="1" t="e">
        <f>VLOOKUP(C78,选手编号对应表!$A$1:$B$15,2,0)</f>
        <v>#N/A</v>
      </c>
      <c r="D78" s="8"/>
      <c r="E78" s="8"/>
      <c r="F78" s="8"/>
      <c r="G78" s="8"/>
      <c r="H78" s="8"/>
      <c r="I78" s="15"/>
      <c r="J78" s="16"/>
      <c r="K78" s="4" t="e">
        <f t="shared" si="12"/>
        <v>#N/A</v>
      </c>
    </row>
    <row r="79" spans="2:11">
      <c r="B79" s="1" t="e">
        <f>VLOOKUP(C79,选手编号对应表!$A$1:$B$15,2,0)</f>
        <v>#N/A</v>
      </c>
      <c r="D79" s="8"/>
      <c r="E79" s="8"/>
      <c r="F79" s="8"/>
      <c r="G79" s="8"/>
      <c r="H79" s="8"/>
      <c r="I79" s="15"/>
      <c r="J79" s="16"/>
      <c r="K79" s="4" t="e">
        <f t="shared" si="12"/>
        <v>#N/A</v>
      </c>
    </row>
    <row r="80" spans="2:11">
      <c r="B80" s="1" t="e">
        <f>VLOOKUP(C80,选手编号对应表!$A$1:$B$15,2,0)</f>
        <v>#N/A</v>
      </c>
      <c r="D80" s="8"/>
      <c r="E80" s="8"/>
      <c r="F80" s="8"/>
      <c r="G80" s="8"/>
      <c r="H80" s="8"/>
      <c r="I80" s="15"/>
      <c r="J80" s="16"/>
      <c r="K80" s="4" t="e">
        <f t="shared" si="12"/>
        <v>#N/A</v>
      </c>
    </row>
    <row r="81" spans="2:11">
      <c r="B81" s="1" t="e">
        <f>VLOOKUP(C81,选手编号对应表!$A$1:$B$15,2,0)</f>
        <v>#N/A</v>
      </c>
      <c r="D81" s="8"/>
      <c r="E81" s="8"/>
      <c r="F81" s="8"/>
      <c r="G81" s="8"/>
      <c r="H81" s="8"/>
      <c r="I81" s="15"/>
      <c r="J81" s="16"/>
      <c r="K81" s="4" t="e">
        <f t="shared" si="12"/>
        <v>#N/A</v>
      </c>
    </row>
    <row r="82" spans="2:11">
      <c r="B82" s="1" t="e">
        <f>VLOOKUP(C82,选手编号对应表!$A$1:$B$15,2,0)</f>
        <v>#N/A</v>
      </c>
      <c r="D82" s="8"/>
      <c r="E82" s="8"/>
      <c r="F82" s="8"/>
      <c r="G82" s="8"/>
      <c r="H82" s="8"/>
      <c r="I82" s="15"/>
      <c r="J82" s="16"/>
      <c r="K82" s="4" t="e">
        <f t="shared" si="12"/>
        <v>#N/A</v>
      </c>
    </row>
    <row r="83" spans="2:11">
      <c r="B83" s="1" t="e">
        <f>VLOOKUP(C83,选手编号对应表!$A$1:$B$15,2,0)</f>
        <v>#N/A</v>
      </c>
      <c r="D83" s="8"/>
      <c r="E83" s="8"/>
      <c r="F83" s="8"/>
      <c r="G83" s="8"/>
      <c r="H83" s="8"/>
      <c r="I83" s="15"/>
      <c r="J83" s="16"/>
      <c r="K83" s="4" t="e">
        <f t="shared" si="12"/>
        <v>#N/A</v>
      </c>
    </row>
    <row r="84" spans="1:11">
      <c r="A84" s="1" t="s">
        <v>41</v>
      </c>
      <c r="B84" s="1" t="e">
        <f>VLOOKUP(C84,选手编号对应表!$A$1:$B$15,2,0)</f>
        <v>#N/A</v>
      </c>
      <c r="D84" s="8"/>
      <c r="E84" s="8"/>
      <c r="F84" s="8"/>
      <c r="G84" s="8"/>
      <c r="H84" s="8"/>
      <c r="I84" s="15"/>
      <c r="J84" s="16"/>
      <c r="K84" s="4" t="e">
        <f>RANK(I84,$I$84:$I$93,1)</f>
        <v>#N/A</v>
      </c>
    </row>
    <row r="85" spans="2:11">
      <c r="B85" s="1" t="e">
        <f>VLOOKUP(C85,选手编号对应表!$A$1:$B$15,2,0)</f>
        <v>#N/A</v>
      </c>
      <c r="D85" s="8"/>
      <c r="E85" s="8"/>
      <c r="F85" s="8"/>
      <c r="G85" s="8"/>
      <c r="H85" s="8"/>
      <c r="I85" s="15"/>
      <c r="J85" s="16"/>
      <c r="K85" s="4" t="e">
        <f t="shared" ref="K85:K93" si="13">RANK(I85,$I$84:$I$93,1)</f>
        <v>#N/A</v>
      </c>
    </row>
    <row r="86" spans="2:11">
      <c r="B86" s="1" t="e">
        <f>VLOOKUP(C86,选手编号对应表!$A$1:$B$13,2,0)</f>
        <v>#N/A</v>
      </c>
      <c r="D86" s="8"/>
      <c r="E86" s="8"/>
      <c r="F86" s="8"/>
      <c r="G86" s="8"/>
      <c r="H86" s="8"/>
      <c r="I86" s="15"/>
      <c r="J86" s="16"/>
      <c r="K86" s="4" t="e">
        <f t="shared" si="13"/>
        <v>#N/A</v>
      </c>
    </row>
    <row r="87" spans="2:11">
      <c r="B87" s="1" t="e">
        <f>VLOOKUP(C87,选手编号对应表!$A$1:$B$13,2,0)</f>
        <v>#N/A</v>
      </c>
      <c r="D87" s="8"/>
      <c r="E87" s="8"/>
      <c r="F87" s="8"/>
      <c r="G87" s="8"/>
      <c r="H87" s="8"/>
      <c r="I87" s="15"/>
      <c r="J87" s="16"/>
      <c r="K87" s="4" t="e">
        <f t="shared" si="13"/>
        <v>#N/A</v>
      </c>
    </row>
    <row r="88" spans="2:11">
      <c r="B88" s="1" t="e">
        <f>VLOOKUP(C88,选手编号对应表!$A$1:$B$13,2,0)</f>
        <v>#N/A</v>
      </c>
      <c r="D88" s="8"/>
      <c r="E88" s="8"/>
      <c r="F88" s="8"/>
      <c r="G88" s="8"/>
      <c r="H88" s="8"/>
      <c r="I88" s="15"/>
      <c r="J88" s="16"/>
      <c r="K88" s="4" t="e">
        <f t="shared" si="13"/>
        <v>#N/A</v>
      </c>
    </row>
    <row r="89" spans="2:11">
      <c r="B89" s="1" t="e">
        <f>VLOOKUP(C89,选手编号对应表!$A$1:$B$13,2,0)</f>
        <v>#N/A</v>
      </c>
      <c r="D89" s="8"/>
      <c r="E89" s="8"/>
      <c r="F89" s="8"/>
      <c r="G89" s="8"/>
      <c r="H89" s="8"/>
      <c r="I89" s="15"/>
      <c r="J89" s="16"/>
      <c r="K89" s="4" t="e">
        <f t="shared" si="13"/>
        <v>#N/A</v>
      </c>
    </row>
    <row r="90" spans="2:11">
      <c r="B90" s="1" t="e">
        <f>VLOOKUP(C90,选手编号对应表!$A$1:$B$13,2,0)</f>
        <v>#N/A</v>
      </c>
      <c r="D90" s="8"/>
      <c r="E90" s="8"/>
      <c r="F90" s="8"/>
      <c r="G90" s="8"/>
      <c r="H90" s="8"/>
      <c r="I90" s="15"/>
      <c r="J90" s="16"/>
      <c r="K90" s="4" t="e">
        <f t="shared" si="13"/>
        <v>#N/A</v>
      </c>
    </row>
    <row r="91" spans="2:11">
      <c r="B91" s="1" t="e">
        <f>VLOOKUP(C91,选手编号对应表!$A$1:$B$13,2,0)</f>
        <v>#N/A</v>
      </c>
      <c r="D91" s="8"/>
      <c r="E91" s="8"/>
      <c r="F91" s="8"/>
      <c r="G91" s="8"/>
      <c r="H91" s="8"/>
      <c r="I91" s="15"/>
      <c r="J91" s="16"/>
      <c r="K91" s="4" t="e">
        <f t="shared" si="13"/>
        <v>#N/A</v>
      </c>
    </row>
    <row r="92" spans="2:11">
      <c r="B92" s="1" t="e">
        <f>VLOOKUP(C92,选手编号对应表!$A$1:$B$13,2,0)</f>
        <v>#N/A</v>
      </c>
      <c r="D92" s="8"/>
      <c r="E92" s="8"/>
      <c r="F92" s="8"/>
      <c r="G92" s="8"/>
      <c r="H92" s="8"/>
      <c r="I92" s="15"/>
      <c r="J92" s="16"/>
      <c r="K92" s="4" t="e">
        <f t="shared" si="13"/>
        <v>#N/A</v>
      </c>
    </row>
    <row r="93" spans="2:11">
      <c r="B93" s="1" t="e">
        <f>VLOOKUP(C93,选手编号对应表!$A$1:$B$13,2,0)</f>
        <v>#N/A</v>
      </c>
      <c r="D93" s="8"/>
      <c r="E93" s="8"/>
      <c r="F93" s="8"/>
      <c r="G93" s="8"/>
      <c r="H93" s="8"/>
      <c r="I93" s="15"/>
      <c r="J93" s="16"/>
      <c r="K93" s="4" t="e">
        <f t="shared" si="13"/>
        <v>#N/A</v>
      </c>
    </row>
    <row r="94" spans="1:11">
      <c r="A94" s="1" t="s">
        <v>42</v>
      </c>
      <c r="B94" s="1" t="e">
        <f>VLOOKUP(C94,选手编号对应表!$A$1:$B$13,2,0)</f>
        <v>#N/A</v>
      </c>
      <c r="D94" s="20"/>
      <c r="E94" s="20"/>
      <c r="F94" s="20"/>
      <c r="I94" s="21"/>
      <c r="K94" s="4">
        <v>1</v>
      </c>
    </row>
    <row r="95" spans="2:9">
      <c r="B95" s="1" t="e">
        <f>VLOOKUP(C95,选手编号对应表!$A$1:$B$13,2,0)</f>
        <v>#N/A</v>
      </c>
      <c r="D95" s="20"/>
      <c r="E95" s="20"/>
      <c r="F95" s="20"/>
      <c r="I95" s="21"/>
    </row>
    <row r="96" spans="2:9">
      <c r="B96" s="1" t="e">
        <f>VLOOKUP(C96,选手编号对应表!$A$1:$B$13,2,0)</f>
        <v>#N/A</v>
      </c>
      <c r="D96" s="20"/>
      <c r="E96" s="20"/>
      <c r="F96" s="20"/>
      <c r="I96" s="21"/>
    </row>
    <row r="97" spans="2:9">
      <c r="B97" s="1" t="e">
        <f>VLOOKUP(C97,选手编号对应表!$A$1:$B$13,2,0)</f>
        <v>#N/A</v>
      </c>
      <c r="D97" s="20"/>
      <c r="E97" s="20"/>
      <c r="F97" s="20"/>
      <c r="I97" s="21"/>
    </row>
    <row r="98" spans="2:9">
      <c r="B98" s="1" t="e">
        <f>VLOOKUP(C98,选手编号对应表!$A$1:$B$13,2,0)</f>
        <v>#N/A</v>
      </c>
      <c r="D98" s="20"/>
      <c r="E98" s="20"/>
      <c r="F98" s="20"/>
      <c r="I98" s="21"/>
    </row>
    <row r="99" spans="2:9">
      <c r="B99" s="1" t="e">
        <f>VLOOKUP(C99,选手编号对应表!$A$1:$B$13,2,0)</f>
        <v>#N/A</v>
      </c>
      <c r="D99" s="20"/>
      <c r="E99" s="20"/>
      <c r="F99" s="20"/>
      <c r="I99" s="21"/>
    </row>
    <row r="100" spans="2:9">
      <c r="B100" s="1" t="e">
        <f>VLOOKUP(C100,选手编号对应表!$A$1:$B$13,2,0)</f>
        <v>#N/A</v>
      </c>
      <c r="D100" s="20"/>
      <c r="E100" s="20"/>
      <c r="F100" s="20"/>
      <c r="I100" s="21"/>
    </row>
    <row r="101" spans="2:9">
      <c r="B101" s="1" t="e">
        <f>VLOOKUP(C101,选手编号对应表!$A$1:$B$13,2,0)</f>
        <v>#N/A</v>
      </c>
      <c r="D101" s="20"/>
      <c r="E101" s="20"/>
      <c r="F101" s="20"/>
      <c r="I101" s="21"/>
    </row>
    <row r="102" spans="2:9">
      <c r="B102" s="1" t="e">
        <f>VLOOKUP(C102,选手编号对应表!$A$1:$B$13,2,0)</f>
        <v>#N/A</v>
      </c>
      <c r="D102" s="20"/>
      <c r="E102" s="20"/>
      <c r="F102" s="20"/>
      <c r="I102" s="21"/>
    </row>
    <row r="103" spans="2:9">
      <c r="B103" s="1" t="e">
        <f>VLOOKUP(C103,选手编号对应表!$A$1:$B$13,2,0)</f>
        <v>#N/A</v>
      </c>
      <c r="D103" s="20"/>
      <c r="E103" s="20"/>
      <c r="F103" s="20"/>
      <c r="I103" s="21"/>
    </row>
  </sheetData>
  <mergeCells count="17">
    <mergeCell ref="A1:K1"/>
    <mergeCell ref="A3:A12"/>
    <mergeCell ref="A13:A20"/>
    <mergeCell ref="A21:A27"/>
    <mergeCell ref="A28:A32"/>
    <mergeCell ref="A33:A36"/>
    <mergeCell ref="A37:A39"/>
    <mergeCell ref="A40:A41"/>
    <mergeCell ref="A42:A45"/>
    <mergeCell ref="A46:A53"/>
    <mergeCell ref="A54:A56"/>
    <mergeCell ref="A57:A60"/>
    <mergeCell ref="A61:A66"/>
    <mergeCell ref="A67:A72"/>
    <mergeCell ref="A74:A83"/>
    <mergeCell ref="A84:A93"/>
    <mergeCell ref="A94:A1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37" sqref="C37"/>
    </sheetView>
  </sheetViews>
  <sheetFormatPr defaultColWidth="9" defaultRowHeight="14" outlineLevelCol="1"/>
  <sheetData>
    <row r="1" spans="1:2">
      <c r="A1" s="1" t="s">
        <v>3</v>
      </c>
      <c r="B1" s="1" t="s">
        <v>2</v>
      </c>
    </row>
    <row r="2" spans="1:2">
      <c r="A2" s="1" t="s">
        <v>19</v>
      </c>
      <c r="B2" s="1">
        <v>1</v>
      </c>
    </row>
    <row r="3" spans="1:2">
      <c r="A3" s="1" t="s">
        <v>15</v>
      </c>
      <c r="B3" s="1">
        <v>2</v>
      </c>
    </row>
    <row r="4" spans="1:2">
      <c r="A4" s="1" t="s">
        <v>21</v>
      </c>
      <c r="B4" s="1">
        <v>3</v>
      </c>
    </row>
    <row r="5" spans="1:2">
      <c r="A5" s="1" t="s">
        <v>18</v>
      </c>
      <c r="B5" s="1">
        <v>4</v>
      </c>
    </row>
    <row r="6" spans="1:2">
      <c r="A6" s="1" t="s">
        <v>16</v>
      </c>
      <c r="B6" s="1">
        <v>5</v>
      </c>
    </row>
    <row r="7" spans="1:2">
      <c r="A7" s="1" t="s">
        <v>43</v>
      </c>
      <c r="B7" s="1">
        <v>6</v>
      </c>
    </row>
    <row r="8" spans="1:2">
      <c r="A8" s="1" t="s">
        <v>33</v>
      </c>
      <c r="B8" s="1">
        <v>7</v>
      </c>
    </row>
    <row r="9" spans="1:2">
      <c r="A9" s="1" t="s">
        <v>44</v>
      </c>
      <c r="B9" s="1">
        <v>8</v>
      </c>
    </row>
    <row r="10" spans="1:2">
      <c r="A10" s="1" t="s">
        <v>22</v>
      </c>
      <c r="B10" s="1">
        <v>9</v>
      </c>
    </row>
    <row r="11" spans="1:2">
      <c r="A11" s="1" t="s">
        <v>20</v>
      </c>
      <c r="B11" s="1">
        <v>10</v>
      </c>
    </row>
    <row r="12" spans="1:2">
      <c r="A12" s="1" t="s">
        <v>17</v>
      </c>
      <c r="B12" s="1">
        <v>11</v>
      </c>
    </row>
    <row r="13" spans="1:2">
      <c r="A13" s="1" t="s">
        <v>14</v>
      </c>
      <c r="B13" s="1">
        <v>12</v>
      </c>
    </row>
    <row r="14" spans="1:2">
      <c r="A14" s="1" t="s">
        <v>38</v>
      </c>
      <c r="B14" s="1">
        <v>13</v>
      </c>
    </row>
    <row r="15" spans="1:2">
      <c r="A15" s="1" t="s">
        <v>13</v>
      </c>
      <c r="B15" s="1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群赛赛果</vt:lpstr>
      <vt:lpstr>选手编号对应表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Cuber浩</cp:lastModifiedBy>
  <dcterms:created xsi:type="dcterms:W3CDTF">2017-06-11T10:46:00Z</dcterms:created>
  <dcterms:modified xsi:type="dcterms:W3CDTF">2023-06-19T00:53:02Z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71F9828B339F4D9C9AF4929B197B6190</vt:lpwstr>
  </property>
</Properties>
</file>