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11"/>
  </bookViews>
  <sheets>
    <sheet name="16计科1班" sheetId="18" r:id="rId1"/>
    <sheet name="16计科2班" sheetId="19" r:id="rId2"/>
    <sheet name="16信息1班" sheetId="20" r:id="rId3"/>
    <sheet name="16信息2班" sheetId="21" r:id="rId4"/>
    <sheet name="16物联1班" sheetId="22" r:id="rId5"/>
    <sheet name="16物联2班" sheetId="23" r:id="rId6"/>
    <sheet name="16软件1班" sheetId="24" r:id="rId7"/>
    <sheet name="16软件2班" sheetId="25" r:id="rId8"/>
    <sheet name="16软件3班" sheetId="26" r:id="rId9"/>
    <sheet name="16软件4班" sheetId="27" r:id="rId10"/>
    <sheet name="17电商" sheetId="43" r:id="rId11"/>
    <sheet name="17动漫" sheetId="44" r:id="rId12"/>
  </sheets>
  <calcPr calcId="144525"/>
</workbook>
</file>

<file path=xl/sharedStrings.xml><?xml version="1.0" encoding="utf-8"?>
<sst xmlns="http://schemas.openxmlformats.org/spreadsheetml/2006/main" count="3752" uniqueCount="904">
  <si>
    <t>天津农学院学生德智体综合评估总成绩表</t>
  </si>
  <si>
    <t>计算机与信息工程学院     2016级        计科1班     2017-2018学年第一学期</t>
  </si>
  <si>
    <t>学号</t>
  </si>
  <si>
    <t>姓名</t>
  </si>
  <si>
    <t>德育成绩</t>
  </si>
  <si>
    <t>智育评估</t>
  </si>
  <si>
    <t>总成绩</t>
  </si>
  <si>
    <t>附加分</t>
  </si>
  <si>
    <t>综合成绩</t>
  </si>
  <si>
    <t>名次</t>
  </si>
  <si>
    <t>备注（银行卡号）</t>
  </si>
  <si>
    <t>评委序号</t>
  </si>
  <si>
    <t>平均成绩（20%）</t>
  </si>
  <si>
    <t>学期各科成绩</t>
  </si>
  <si>
    <t>绩点成绩(100%)</t>
  </si>
  <si>
    <t>绩点成绩（80%）</t>
  </si>
  <si>
    <t>毛泽东思想和中国特色社会主义理论体系概论</t>
  </si>
  <si>
    <t>形势与政策3</t>
  </si>
  <si>
    <t>计算机网络与TCP/IP</t>
  </si>
  <si>
    <t>现代农业技术基础1</t>
  </si>
  <si>
    <t>数字逻辑电路</t>
  </si>
  <si>
    <t>SQL Server程序设计</t>
  </si>
  <si>
    <t>大学英语3</t>
  </si>
  <si>
    <t>体育3</t>
  </si>
  <si>
    <t>大学生职业生涯规划与就业指导</t>
  </si>
  <si>
    <t>1608014119</t>
  </si>
  <si>
    <t>王崟羽</t>
  </si>
  <si>
    <t>93.00</t>
  </si>
  <si>
    <t>优秀</t>
  </si>
  <si>
    <t>78.00</t>
  </si>
  <si>
    <t>82.00</t>
  </si>
  <si>
    <t>87.00</t>
  </si>
  <si>
    <t>94.00</t>
  </si>
  <si>
    <t>6228480028600029475</t>
  </si>
  <si>
    <t>1608014117</t>
  </si>
  <si>
    <t>何冰玥</t>
  </si>
  <si>
    <t>88.00</t>
  </si>
  <si>
    <t>中等</t>
  </si>
  <si>
    <t>89.00</t>
  </si>
  <si>
    <t>85.00</t>
  </si>
  <si>
    <t>90.00</t>
  </si>
  <si>
    <t>83.00</t>
  </si>
  <si>
    <t>97.00</t>
  </si>
  <si>
    <t>6228480028600028972</t>
  </si>
  <si>
    <t>1608014101</t>
  </si>
  <si>
    <t>张子娟</t>
  </si>
  <si>
    <t>86.00</t>
  </si>
  <si>
    <t>96.00</t>
  </si>
  <si>
    <t>84.00</t>
  </si>
  <si>
    <t>6228480028600424775</t>
  </si>
  <si>
    <t>1608014114</t>
  </si>
  <si>
    <t>原正一</t>
  </si>
  <si>
    <t>92.00</t>
  </si>
  <si>
    <t>99.00</t>
  </si>
  <si>
    <t>81.00</t>
  </si>
  <si>
    <t>68.00</t>
  </si>
  <si>
    <t>6228480028600033477</t>
  </si>
  <si>
    <t>1608014109</t>
  </si>
  <si>
    <t>张菁岑</t>
  </si>
  <si>
    <t>95.00</t>
  </si>
  <si>
    <t>76.00</t>
  </si>
  <si>
    <t>6228480028600004379</t>
  </si>
  <si>
    <t>1608014102</t>
  </si>
  <si>
    <t>上官彦君</t>
  </si>
  <si>
    <t>良好</t>
  </si>
  <si>
    <t>6230520020013342577</t>
  </si>
  <si>
    <t>1608044203</t>
  </si>
  <si>
    <t>孙宇伟</t>
  </si>
  <si>
    <t>69.00</t>
  </si>
  <si>
    <t>65.00</t>
  </si>
  <si>
    <t>6228480028600004072</t>
  </si>
  <si>
    <t>1608014111</t>
  </si>
  <si>
    <t>何雅慧</t>
  </si>
  <si>
    <t>91.00</t>
  </si>
  <si>
    <t>及格</t>
  </si>
  <si>
    <t>71.00</t>
  </si>
  <si>
    <t>80.00</t>
  </si>
  <si>
    <t>77.00</t>
  </si>
  <si>
    <t>75.00</t>
  </si>
  <si>
    <t>1608014124</t>
  </si>
  <si>
    <t>张鹏妍</t>
  </si>
  <si>
    <t>66.00</t>
  </si>
  <si>
    <t>1608014112</t>
  </si>
  <si>
    <t>张锦营</t>
  </si>
  <si>
    <t>73.00</t>
  </si>
  <si>
    <t>79.00</t>
  </si>
  <si>
    <t>72.00</t>
  </si>
  <si>
    <t>1408014104</t>
  </si>
  <si>
    <t>廖镇垣</t>
  </si>
  <si>
    <t>70.00</t>
  </si>
  <si>
    <t>1603014126</t>
  </si>
  <si>
    <t>荆钰心</t>
  </si>
  <si>
    <t>67.00</t>
  </si>
  <si>
    <t>1608014122</t>
  </si>
  <si>
    <t>姜子霖</t>
  </si>
  <si>
    <t>1608014121</t>
  </si>
  <si>
    <t>张璐</t>
  </si>
  <si>
    <t>74.00</t>
  </si>
  <si>
    <t>1608014113</t>
  </si>
  <si>
    <t>赵靖瑜</t>
  </si>
  <si>
    <t>63.00</t>
  </si>
  <si>
    <t>1608014108</t>
  </si>
  <si>
    <t>丰刚闯</t>
  </si>
  <si>
    <t>1608014107</t>
  </si>
  <si>
    <t>朱洋</t>
  </si>
  <si>
    <t>1608014106</t>
  </si>
  <si>
    <t>杨胜利</t>
  </si>
  <si>
    <t>62.00</t>
  </si>
  <si>
    <t>1608014118</t>
  </si>
  <si>
    <t>阳海涛</t>
  </si>
  <si>
    <t>48.00</t>
  </si>
  <si>
    <t>1608014104</t>
  </si>
  <si>
    <t>赵阳</t>
  </si>
  <si>
    <t>59.00</t>
  </si>
  <si>
    <t>1608014110</t>
  </si>
  <si>
    <t>刘达</t>
  </si>
  <si>
    <t>64.00</t>
  </si>
  <si>
    <t>1608014116</t>
  </si>
  <si>
    <t>唐诗坤</t>
  </si>
  <si>
    <t>60.00</t>
  </si>
  <si>
    <t>55.00</t>
  </si>
  <si>
    <t>1608014120</t>
  </si>
  <si>
    <t>解金超</t>
  </si>
  <si>
    <t>37.00</t>
  </si>
  <si>
    <t>1608014103</t>
  </si>
  <si>
    <t>扎西米珠</t>
  </si>
  <si>
    <t>39.00</t>
  </si>
  <si>
    <t>1608014123</t>
  </si>
  <si>
    <t>王元健</t>
  </si>
  <si>
    <t>53.00</t>
  </si>
  <si>
    <t>44.00</t>
  </si>
  <si>
    <t>46.00</t>
  </si>
  <si>
    <t>21.00</t>
  </si>
  <si>
    <t>计算机与信息工程学院       2016级        计科2班     2017-2018学年第一学期</t>
  </si>
  <si>
    <t>1608014202</t>
  </si>
  <si>
    <t>张昆鹏</t>
  </si>
  <si>
    <t>98.00</t>
  </si>
  <si>
    <t>6228480028600052873</t>
  </si>
  <si>
    <t>1608014203</t>
  </si>
  <si>
    <t>余珊珊</t>
  </si>
  <si>
    <t>90.50</t>
  </si>
  <si>
    <t>6228480028600467279</t>
  </si>
  <si>
    <t>1608014224</t>
  </si>
  <si>
    <t>王婷婷</t>
  </si>
  <si>
    <t>6228480028599961274</t>
  </si>
  <si>
    <t>1608014227</t>
  </si>
  <si>
    <t>解修文</t>
  </si>
  <si>
    <t>6228480028600486378</t>
  </si>
  <si>
    <t>1608014211</t>
  </si>
  <si>
    <t>雷凤娇</t>
  </si>
  <si>
    <t>6228480028600062278</t>
  </si>
  <si>
    <t>1608014209</t>
  </si>
  <si>
    <t>符运涛</t>
  </si>
  <si>
    <t>6228480028600042874</t>
  </si>
  <si>
    <t>1608014222</t>
  </si>
  <si>
    <t>李书朗</t>
  </si>
  <si>
    <t>6228480028600013776</t>
  </si>
  <si>
    <t>1608014212</t>
  </si>
  <si>
    <t>辛晓宇</t>
  </si>
  <si>
    <t>1608014207</t>
  </si>
  <si>
    <t>魏尹娟</t>
  </si>
  <si>
    <t>1608014201</t>
  </si>
  <si>
    <t>全家贺</t>
  </si>
  <si>
    <t>1608014206</t>
  </si>
  <si>
    <t>彭良松</t>
  </si>
  <si>
    <t>1608014204</t>
  </si>
  <si>
    <t>石志宇</t>
  </si>
  <si>
    <t>1608014219</t>
  </si>
  <si>
    <t>余双杰</t>
  </si>
  <si>
    <t>1608014225</t>
  </si>
  <si>
    <t>解乔林</t>
  </si>
  <si>
    <t>72.50</t>
  </si>
  <si>
    <t>1608014217</t>
  </si>
  <si>
    <t>贾海月</t>
  </si>
  <si>
    <t>1608014208</t>
  </si>
  <si>
    <t>涂蒙</t>
  </si>
  <si>
    <t>61.00</t>
  </si>
  <si>
    <t>1608014218</t>
  </si>
  <si>
    <t>杨丽朦</t>
  </si>
  <si>
    <t>86.50</t>
  </si>
  <si>
    <t>1608014213</t>
  </si>
  <si>
    <t>张鑫颖</t>
  </si>
  <si>
    <t>1608014216</t>
  </si>
  <si>
    <t>贾非凡</t>
  </si>
  <si>
    <t>1608014221</t>
  </si>
  <si>
    <t>刘睿承</t>
  </si>
  <si>
    <t>1608014214</t>
  </si>
  <si>
    <t>史文博</t>
  </si>
  <si>
    <t>68.50</t>
  </si>
  <si>
    <t>1608014210</t>
  </si>
  <si>
    <t>刘沅奇</t>
  </si>
  <si>
    <t>54.00</t>
  </si>
  <si>
    <t>1608014205</t>
  </si>
  <si>
    <t>刘经万</t>
  </si>
  <si>
    <t>50.00</t>
  </si>
  <si>
    <t>1608014220</t>
  </si>
  <si>
    <t>赖栩鹏</t>
  </si>
  <si>
    <t>77.50</t>
  </si>
  <si>
    <t>1608014226</t>
  </si>
  <si>
    <t>罗骥</t>
  </si>
  <si>
    <t>58.00</t>
  </si>
  <si>
    <t>38.00</t>
  </si>
  <si>
    <t>1608014215</t>
  </si>
  <si>
    <t>饶祥宏</t>
  </si>
  <si>
    <t>49.00</t>
  </si>
  <si>
    <t>51.00</t>
  </si>
  <si>
    <t>42.00</t>
  </si>
  <si>
    <t>1608014223</t>
  </si>
  <si>
    <t>高云飞</t>
  </si>
  <si>
    <t>不及格</t>
  </si>
  <si>
    <t>57.00</t>
  </si>
  <si>
    <t>计算机与信息工程学院     2016 级  信息1 班     2017-2018学年第一学期</t>
  </si>
  <si>
    <t>毛泽东思想和中国特色主义社会理论</t>
  </si>
  <si>
    <t>数据库与SQL Server</t>
  </si>
  <si>
    <t>ASP.net程序设计</t>
  </si>
  <si>
    <t>计算机网络</t>
  </si>
  <si>
    <t>运筹学</t>
  </si>
  <si>
    <t>1608044104</t>
  </si>
  <si>
    <t>张晨雪</t>
  </si>
  <si>
    <t>6228480028600052774</t>
  </si>
  <si>
    <t>1608044101</t>
  </si>
  <si>
    <t>石凤琪</t>
  </si>
  <si>
    <t>6228480028599980274</t>
  </si>
  <si>
    <t>1608044114</t>
  </si>
  <si>
    <t>贾楠</t>
  </si>
  <si>
    <t>6228480028600403878</t>
  </si>
  <si>
    <t>1608044112</t>
  </si>
  <si>
    <t>李悦</t>
  </si>
  <si>
    <t>83.50</t>
  </si>
  <si>
    <t>6228480028600054770</t>
  </si>
  <si>
    <t>1608044103</t>
  </si>
  <si>
    <t>张舒媛</t>
  </si>
  <si>
    <t>6228480028599965671</t>
  </si>
  <si>
    <t>1608044117</t>
  </si>
  <si>
    <t>于金源</t>
  </si>
  <si>
    <t>6228480028600039771</t>
  </si>
  <si>
    <t>1608044125</t>
  </si>
  <si>
    <t>周亚微</t>
  </si>
  <si>
    <t>6228480028600040779</t>
  </si>
  <si>
    <t>1608044105</t>
  </si>
  <si>
    <t>尹丽娟</t>
  </si>
  <si>
    <t>1608044119</t>
  </si>
  <si>
    <t>王子翚</t>
  </si>
  <si>
    <t>1608044111</t>
  </si>
  <si>
    <t>李春玲</t>
  </si>
  <si>
    <t>1608044106</t>
  </si>
  <si>
    <t>贾婉</t>
  </si>
  <si>
    <t>1608044107</t>
  </si>
  <si>
    <t>李亚男</t>
  </si>
  <si>
    <t>1608044124</t>
  </si>
  <si>
    <t>刘汝妍</t>
  </si>
  <si>
    <t>1608044128</t>
  </si>
  <si>
    <t>周琪</t>
  </si>
  <si>
    <t>85.50</t>
  </si>
  <si>
    <t>1608044122</t>
  </si>
  <si>
    <t>刘强</t>
  </si>
  <si>
    <t>1608044129</t>
  </si>
  <si>
    <t>姚昊</t>
  </si>
  <si>
    <t>1608044127</t>
  </si>
  <si>
    <t>汤雅婕</t>
  </si>
  <si>
    <t>1608044118</t>
  </si>
  <si>
    <t>冯皓</t>
  </si>
  <si>
    <t>1608044115</t>
  </si>
  <si>
    <t>王舟</t>
  </si>
  <si>
    <t>1608044113</t>
  </si>
  <si>
    <t>张伟航</t>
  </si>
  <si>
    <t>1608044121</t>
  </si>
  <si>
    <t>张欣哲</t>
  </si>
  <si>
    <t>1608044126</t>
  </si>
  <si>
    <t>何佳静</t>
  </si>
  <si>
    <t>1608044120</t>
  </si>
  <si>
    <t>王聃</t>
  </si>
  <si>
    <t>缺考</t>
  </si>
  <si>
    <t>1608044108</t>
  </si>
  <si>
    <t>葛鑫</t>
  </si>
  <si>
    <t>1608044110</t>
  </si>
  <si>
    <t>丁炜</t>
  </si>
  <si>
    <t>56.00</t>
  </si>
  <si>
    <t>1608044102</t>
  </si>
  <si>
    <t>魏志强</t>
  </si>
  <si>
    <t>33.00</t>
  </si>
  <si>
    <t>1608044123</t>
  </si>
  <si>
    <t>陈浩然</t>
  </si>
  <si>
    <t>19.00</t>
  </si>
  <si>
    <t>16.00</t>
  </si>
  <si>
    <t>计算机与信息工程学院      2016级      信息2班     2017-2018学年第一学期</t>
  </si>
  <si>
    <t>1608044210</t>
  </si>
  <si>
    <t>肖佳彤</t>
  </si>
  <si>
    <t>6228480028599931475</t>
  </si>
  <si>
    <t>焦坤</t>
  </si>
  <si>
    <t>100.00</t>
  </si>
  <si>
    <t>6228480028600031679</t>
  </si>
  <si>
    <t>杨钰琦</t>
  </si>
  <si>
    <t>安怡晴</t>
  </si>
  <si>
    <t>6228480028599966570</t>
  </si>
  <si>
    <t>1608044214</t>
  </si>
  <si>
    <t>钟倩</t>
  </si>
  <si>
    <t>6228480028600425772</t>
  </si>
  <si>
    <t>1608044220</t>
  </si>
  <si>
    <t>路宇轩</t>
  </si>
  <si>
    <t>6228480028600031075</t>
  </si>
  <si>
    <t>1608044209</t>
  </si>
  <si>
    <t>张坤钰</t>
  </si>
  <si>
    <t>6228480028600064076</t>
  </si>
  <si>
    <t>1608044222</t>
  </si>
  <si>
    <t>姜佳佳</t>
  </si>
  <si>
    <t>1608044221</t>
  </si>
  <si>
    <t>黄嘉妤</t>
  </si>
  <si>
    <t>1608044204</t>
  </si>
  <si>
    <t>宋一璠</t>
  </si>
  <si>
    <t>1608044217</t>
  </si>
  <si>
    <t>王明丽</t>
  </si>
  <si>
    <t>1601064227</t>
  </si>
  <si>
    <t>关添元</t>
  </si>
  <si>
    <t>1608044205</t>
  </si>
  <si>
    <t>杨漫</t>
  </si>
  <si>
    <t>1608044212</t>
  </si>
  <si>
    <t>汪宁</t>
  </si>
  <si>
    <t>1608044207</t>
  </si>
  <si>
    <t>李世妍</t>
  </si>
  <si>
    <t>1608044219</t>
  </si>
  <si>
    <t>李彩霞</t>
  </si>
  <si>
    <t>1608044202</t>
  </si>
  <si>
    <t>杨菊</t>
  </si>
  <si>
    <t>52.00</t>
  </si>
  <si>
    <t>1608044216</t>
  </si>
  <si>
    <t>董畅</t>
  </si>
  <si>
    <t>1608044225</t>
  </si>
  <si>
    <t>莫开雄</t>
  </si>
  <si>
    <t>1608044224</t>
  </si>
  <si>
    <t>张志康</t>
  </si>
  <si>
    <t>1608044226</t>
  </si>
  <si>
    <t>孔德钰</t>
  </si>
  <si>
    <t>1608044211</t>
  </si>
  <si>
    <t>倪杰</t>
  </si>
  <si>
    <t>1608044213</t>
  </si>
  <si>
    <t>岳雅昆</t>
  </si>
  <si>
    <t>1608044215</t>
  </si>
  <si>
    <t>李家斌</t>
  </si>
  <si>
    <t>1608044206</t>
  </si>
  <si>
    <t>肖泽西</t>
  </si>
  <si>
    <t>计算机与信息工程学院   2016级  物联1班     2017-2018学年第一学期</t>
  </si>
  <si>
    <t>通信原理</t>
  </si>
  <si>
    <t>传感器原理及应用</t>
  </si>
  <si>
    <t>概率论与数理统计</t>
  </si>
  <si>
    <t>1608114126</t>
  </si>
  <si>
    <t>杨锦婕</t>
  </si>
  <si>
    <t>6228480028616758471</t>
  </si>
  <si>
    <t>1608114113</t>
  </si>
  <si>
    <t>袁娇悦</t>
  </si>
  <si>
    <t>6228480028560696073</t>
  </si>
  <si>
    <t>1608114114</t>
  </si>
  <si>
    <t>王瑞虎</t>
  </si>
  <si>
    <t>6228480028600064472</t>
  </si>
  <si>
    <t>1608114117</t>
  </si>
  <si>
    <t>李揽月</t>
  </si>
  <si>
    <t>6228480028600033071</t>
  </si>
  <si>
    <t>1608114105</t>
  </si>
  <si>
    <t>余海翔</t>
  </si>
  <si>
    <t>6217003810056957353</t>
  </si>
  <si>
    <t>1608114108</t>
  </si>
  <si>
    <t>刘亚琦</t>
  </si>
  <si>
    <t>6228480028564837277</t>
  </si>
  <si>
    <t>1608114111</t>
  </si>
  <si>
    <t>张世钰</t>
  </si>
  <si>
    <t>6228480028599952075</t>
  </si>
  <si>
    <t>1608114104</t>
  </si>
  <si>
    <t>吕鹏博</t>
  </si>
  <si>
    <t>6228480028600036579</t>
  </si>
  <si>
    <t>1608114110</t>
  </si>
  <si>
    <t>李俊芳</t>
  </si>
  <si>
    <t>1608114109</t>
  </si>
  <si>
    <t>多功昊</t>
  </si>
  <si>
    <t>1608114125</t>
  </si>
  <si>
    <t>方娇</t>
  </si>
  <si>
    <t>1608114116</t>
  </si>
  <si>
    <t>李啟万</t>
  </si>
  <si>
    <t>1608114112</t>
  </si>
  <si>
    <t>杨永琪</t>
  </si>
  <si>
    <t>1608114127</t>
  </si>
  <si>
    <t>邱敏霞</t>
  </si>
  <si>
    <t>1608114102</t>
  </si>
  <si>
    <t>李鑫</t>
  </si>
  <si>
    <t>1608114118</t>
  </si>
  <si>
    <t>梁浩</t>
  </si>
  <si>
    <t>1608114124</t>
  </si>
  <si>
    <t>吴思沄</t>
  </si>
  <si>
    <t>1608114119</t>
  </si>
  <si>
    <t>孟潇</t>
  </si>
  <si>
    <t>1608114107</t>
  </si>
  <si>
    <t>蒋林源</t>
  </si>
  <si>
    <t>1608114101</t>
  </si>
  <si>
    <t>王梦瑶</t>
  </si>
  <si>
    <t>1608114128</t>
  </si>
  <si>
    <t>赵渊</t>
  </si>
  <si>
    <t>1608114103</t>
  </si>
  <si>
    <t>鲁胜杰</t>
  </si>
  <si>
    <t>1608114123</t>
  </si>
  <si>
    <t>叶菲</t>
  </si>
  <si>
    <t>1608114115</t>
  </si>
  <si>
    <t>杨涛</t>
  </si>
  <si>
    <t>1608114106</t>
  </si>
  <si>
    <t>李阔</t>
  </si>
  <si>
    <t>1608114121</t>
  </si>
  <si>
    <t>刘子文</t>
  </si>
  <si>
    <t>45.00</t>
  </si>
  <si>
    <t>1608114120</t>
  </si>
  <si>
    <t>杨晨</t>
  </si>
  <si>
    <t>1608114122</t>
  </si>
  <si>
    <t>孙绍辉</t>
  </si>
  <si>
    <t>1508114123</t>
  </si>
  <si>
    <t>李田</t>
  </si>
  <si>
    <t>计算机与信息工程学院     2016级     物联2班     2017-2018学年第一学期</t>
  </si>
  <si>
    <t>1608114224</t>
  </si>
  <si>
    <t>熊兰玲</t>
  </si>
  <si>
    <t>6228480028600042171</t>
  </si>
  <si>
    <t>1608114212</t>
  </si>
  <si>
    <t>张龙豪</t>
  </si>
  <si>
    <t>6228480028600434170</t>
  </si>
  <si>
    <t>1608114222</t>
  </si>
  <si>
    <t>安雪冬</t>
  </si>
  <si>
    <t>6228480918450417178</t>
  </si>
  <si>
    <t>1608114219</t>
  </si>
  <si>
    <t>沈如月</t>
  </si>
  <si>
    <t>6228480028600418371</t>
  </si>
  <si>
    <t>1608114202</t>
  </si>
  <si>
    <t>王紫聪</t>
  </si>
  <si>
    <t>6228481308607546773</t>
  </si>
  <si>
    <t>1608114211</t>
  </si>
  <si>
    <t>王帅</t>
  </si>
  <si>
    <t>6228480028600026877</t>
  </si>
  <si>
    <t>1608114227</t>
  </si>
  <si>
    <t>方洁</t>
  </si>
  <si>
    <t>6228480028600417274</t>
  </si>
  <si>
    <t>1608114207</t>
  </si>
  <si>
    <t>吴琦</t>
  </si>
  <si>
    <t>1608114218</t>
  </si>
  <si>
    <t>车中玉</t>
  </si>
  <si>
    <t>1608114217</t>
  </si>
  <si>
    <t>张吉祥</t>
  </si>
  <si>
    <t>1608114206</t>
  </si>
  <si>
    <t>王子纯</t>
  </si>
  <si>
    <t>1608114216</t>
  </si>
  <si>
    <t>陈玲钰</t>
  </si>
  <si>
    <t>1608114210</t>
  </si>
  <si>
    <t>刘浩东</t>
  </si>
  <si>
    <t>1608114201</t>
  </si>
  <si>
    <t>史云潇</t>
  </si>
  <si>
    <t>1606014117</t>
  </si>
  <si>
    <t>陈海琳</t>
  </si>
  <si>
    <t>1608114205</t>
  </si>
  <si>
    <t>熊庆龙</t>
  </si>
  <si>
    <t>1608114221</t>
  </si>
  <si>
    <t>黎国锋</t>
  </si>
  <si>
    <t>1608114225</t>
  </si>
  <si>
    <t>姬云翔</t>
  </si>
  <si>
    <t>1608114223</t>
  </si>
  <si>
    <t>黄静</t>
  </si>
  <si>
    <t>1608114203</t>
  </si>
  <si>
    <t>谢沛君</t>
  </si>
  <si>
    <t>1608114226</t>
  </si>
  <si>
    <t>李先</t>
  </si>
  <si>
    <t>1608114215</t>
  </si>
  <si>
    <t>张敏</t>
  </si>
  <si>
    <t>1608114209</t>
  </si>
  <si>
    <t>张雨慧</t>
  </si>
  <si>
    <t>1608114213</t>
  </si>
  <si>
    <t>宋承洋</t>
  </si>
  <si>
    <t>1608114204</t>
  </si>
  <si>
    <t>李颖</t>
  </si>
  <si>
    <t>1608114214</t>
  </si>
  <si>
    <t>李明义</t>
  </si>
  <si>
    <t>1608114208</t>
  </si>
  <si>
    <t>杨昊</t>
  </si>
  <si>
    <t>1608114220</t>
  </si>
  <si>
    <t>徐子轲</t>
  </si>
  <si>
    <t>计算机与信息工程学院     2016级     软件1班     2017-2018学年第一学期</t>
  </si>
  <si>
    <t>微机原理与汇编1</t>
  </si>
  <si>
    <t>C#.Net</t>
  </si>
  <si>
    <t>Java</t>
  </si>
  <si>
    <t>1608054105</t>
  </si>
  <si>
    <t>王源农</t>
  </si>
  <si>
    <t>6228480028599957173</t>
  </si>
  <si>
    <t>1608054106</t>
  </si>
  <si>
    <t>王颖</t>
  </si>
  <si>
    <t>6228480028625736179</t>
  </si>
  <si>
    <t>1608054107</t>
  </si>
  <si>
    <t>赵玮</t>
  </si>
  <si>
    <t>6228480028599959179</t>
  </si>
  <si>
    <t>1608054103</t>
  </si>
  <si>
    <t>马向洁</t>
  </si>
  <si>
    <t>6228480028599988475</t>
  </si>
  <si>
    <t>1608054112</t>
  </si>
  <si>
    <t>侯英杰</t>
  </si>
  <si>
    <t>6228480028600056577</t>
  </si>
  <si>
    <t>1608054110</t>
  </si>
  <si>
    <t>康金伟</t>
  </si>
  <si>
    <t>6228480028599994978</t>
  </si>
  <si>
    <t>1608054128</t>
  </si>
  <si>
    <t>王荧琪</t>
  </si>
  <si>
    <t>6228480028600467873</t>
  </si>
  <si>
    <t>1608054121</t>
  </si>
  <si>
    <t>杨阳</t>
  </si>
  <si>
    <t>6228480028599926079</t>
  </si>
  <si>
    <t>1608054102</t>
  </si>
  <si>
    <t>张学博</t>
  </si>
  <si>
    <t>1608054124</t>
  </si>
  <si>
    <t>徐崇轶</t>
  </si>
  <si>
    <t>1608054114</t>
  </si>
  <si>
    <t>王怀</t>
  </si>
  <si>
    <t>1608054113</t>
  </si>
  <si>
    <t>魏远方</t>
  </si>
  <si>
    <t>合格</t>
  </si>
  <si>
    <t>1608054115</t>
  </si>
  <si>
    <t>王庆杰</t>
  </si>
  <si>
    <t>1608054119</t>
  </si>
  <si>
    <t>1608054108</t>
  </si>
  <si>
    <t>沈志远</t>
  </si>
  <si>
    <t>1608054116</t>
  </si>
  <si>
    <t>孙鹏</t>
  </si>
  <si>
    <t>1608054126</t>
  </si>
  <si>
    <t>张露</t>
  </si>
  <si>
    <t>1608054101</t>
  </si>
  <si>
    <t>任增瑞</t>
  </si>
  <si>
    <t>1608054118</t>
  </si>
  <si>
    <t>刘帅帅</t>
  </si>
  <si>
    <t>.00</t>
  </si>
  <si>
    <t>1608054111</t>
  </si>
  <si>
    <t>闫泽润</t>
  </si>
  <si>
    <t>1508054111</t>
  </si>
  <si>
    <t>茹平</t>
  </si>
  <si>
    <t>1608054127</t>
  </si>
  <si>
    <t>陈燕坚</t>
  </si>
  <si>
    <t>43.00</t>
  </si>
  <si>
    <t>1608054104</t>
  </si>
  <si>
    <t>廖翌均</t>
  </si>
  <si>
    <t>1508054122</t>
  </si>
  <si>
    <t>陈炫蒴</t>
  </si>
  <si>
    <t>1608054117</t>
  </si>
  <si>
    <t>刘悦</t>
  </si>
  <si>
    <t>1608054122</t>
  </si>
  <si>
    <t>倪炜然</t>
  </si>
  <si>
    <t>1608054125</t>
  </si>
  <si>
    <t>姚虹伍</t>
  </si>
  <si>
    <t>1608054120</t>
  </si>
  <si>
    <t>张山</t>
  </si>
  <si>
    <t>28.00</t>
  </si>
  <si>
    <t>27.00</t>
  </si>
  <si>
    <t>1608054123</t>
  </si>
  <si>
    <t>张智宇</t>
  </si>
  <si>
    <t>36.00</t>
  </si>
  <si>
    <t>1608054109</t>
  </si>
  <si>
    <t>李翔宇</t>
  </si>
  <si>
    <t>14.00</t>
  </si>
  <si>
    <t>31.00</t>
  </si>
  <si>
    <t>计算机与信息工程学院      2016级        软件2班      2017-2018学年第一学期</t>
  </si>
  <si>
    <t>备注</t>
  </si>
  <si>
    <t>绩点成绩（100%）</t>
  </si>
  <si>
    <t>计算机软件体系结构</t>
  </si>
  <si>
    <t>1608054230</t>
  </si>
  <si>
    <t>周洋洋</t>
  </si>
  <si>
    <t>6228480028599930378</t>
  </si>
  <si>
    <t>1608054226</t>
  </si>
  <si>
    <t>罗述港</t>
  </si>
  <si>
    <t>6228480028600034970</t>
  </si>
  <si>
    <t>1608054229</t>
  </si>
  <si>
    <t>屈钰鑫</t>
  </si>
  <si>
    <t>6228480028600065677</t>
  </si>
  <si>
    <t>1608054202</t>
  </si>
  <si>
    <t>郭凯</t>
  </si>
  <si>
    <t>6228480028599958973</t>
  </si>
  <si>
    <t>1608054207</t>
  </si>
  <si>
    <t>张威威</t>
  </si>
  <si>
    <t>6228480028600407473</t>
  </si>
  <si>
    <t>1608054218</t>
  </si>
  <si>
    <t>岳锐</t>
  </si>
  <si>
    <t>6228480028600066873</t>
  </si>
  <si>
    <t>1608054224</t>
  </si>
  <si>
    <t>吴菲</t>
  </si>
  <si>
    <t>6228480028615498277</t>
  </si>
  <si>
    <t>1608054208</t>
  </si>
  <si>
    <t>董佳婷</t>
  </si>
  <si>
    <t>6228480028600023973</t>
  </si>
  <si>
    <t>1608054204</t>
  </si>
  <si>
    <t>黄晴</t>
  </si>
  <si>
    <t>1608054225</t>
  </si>
  <si>
    <t>冯静</t>
  </si>
  <si>
    <t>1608054213</t>
  </si>
  <si>
    <t>顾智华</t>
  </si>
  <si>
    <t>1608054203</t>
  </si>
  <si>
    <t>孙健</t>
  </si>
  <si>
    <t>1608054209</t>
  </si>
  <si>
    <t>刘帅</t>
  </si>
  <si>
    <t>1608054210</t>
  </si>
  <si>
    <t>吕朋霖</t>
  </si>
  <si>
    <t>1608054201</t>
  </si>
  <si>
    <t>蔡倩格</t>
  </si>
  <si>
    <t>1608054216</t>
  </si>
  <si>
    <t>张哲铭</t>
  </si>
  <si>
    <t>1608054219</t>
  </si>
  <si>
    <t>吴浩阳</t>
  </si>
  <si>
    <t>1608054214</t>
  </si>
  <si>
    <t>熊威</t>
  </si>
  <si>
    <t>1608054211</t>
  </si>
  <si>
    <t>吴浩成</t>
  </si>
  <si>
    <t>1608054222</t>
  </si>
  <si>
    <t>孟凡昊</t>
  </si>
  <si>
    <t>1608054217</t>
  </si>
  <si>
    <t>张永昌</t>
  </si>
  <si>
    <t>1608054228</t>
  </si>
  <si>
    <t>赵敏</t>
  </si>
  <si>
    <t>1608054212</t>
  </si>
  <si>
    <t>杨港</t>
  </si>
  <si>
    <t>1608054223</t>
  </si>
  <si>
    <t>娄振林</t>
  </si>
  <si>
    <t>1608054221</t>
  </si>
  <si>
    <t>唐云</t>
  </si>
  <si>
    <t>1608054220</t>
  </si>
  <si>
    <t>李昊天</t>
  </si>
  <si>
    <t>1608054205</t>
  </si>
  <si>
    <t>张益诚</t>
  </si>
  <si>
    <t>1608054227</t>
  </si>
  <si>
    <t>24.00</t>
  </si>
  <si>
    <t>1608054215</t>
  </si>
  <si>
    <t>姜森</t>
  </si>
  <si>
    <t>40.00</t>
  </si>
  <si>
    <t>47.00</t>
  </si>
  <si>
    <t>1608054206</t>
  </si>
  <si>
    <t>陈晓初</t>
  </si>
  <si>
    <t>15.00</t>
  </si>
  <si>
    <t>1508054209</t>
  </si>
  <si>
    <t>宋兴尧</t>
  </si>
  <si>
    <t>34.00</t>
  </si>
  <si>
    <t>1508054201</t>
  </si>
  <si>
    <t>武梦筠</t>
  </si>
  <si>
    <t>5.00</t>
  </si>
  <si>
    <t>计算机与信息工程学院   2016级      软件3班     2017-2018学年第一学期</t>
  </si>
  <si>
    <t>1608054315</t>
  </si>
  <si>
    <t>云霄倩</t>
  </si>
  <si>
    <t>6228480028615488476</t>
  </si>
  <si>
    <t>1608054310</t>
  </si>
  <si>
    <t>黄海丹</t>
  </si>
  <si>
    <t>6228480028600978275</t>
  </si>
  <si>
    <t>1608054311</t>
  </si>
  <si>
    <t>沈小丹</t>
  </si>
  <si>
    <t>6228480028600491279</t>
  </si>
  <si>
    <t>1608054320</t>
  </si>
  <si>
    <t>肖恋</t>
  </si>
  <si>
    <t>6228480028600436878</t>
  </si>
  <si>
    <t>1608054307</t>
  </si>
  <si>
    <t>王玉玲</t>
  </si>
  <si>
    <t>6228480028600023775</t>
  </si>
  <si>
    <t>1608054317</t>
  </si>
  <si>
    <t>郭双双</t>
  </si>
  <si>
    <t>6228480028560747975</t>
  </si>
  <si>
    <t>1608054301</t>
  </si>
  <si>
    <t>肖斌</t>
  </si>
  <si>
    <t>6228480028599977171</t>
  </si>
  <si>
    <t>1608054314</t>
  </si>
  <si>
    <t>张衡</t>
  </si>
  <si>
    <t>6228480028560322670</t>
  </si>
  <si>
    <t>1608054303</t>
  </si>
  <si>
    <t>刘鹤鹏</t>
  </si>
  <si>
    <t>1608054316</t>
  </si>
  <si>
    <t>张俊晟</t>
  </si>
  <si>
    <t>1608054309</t>
  </si>
  <si>
    <t>叶亮</t>
  </si>
  <si>
    <t>1608054313</t>
  </si>
  <si>
    <t>刘宁波</t>
  </si>
  <si>
    <t>1608054323</t>
  </si>
  <si>
    <t>陈旭</t>
  </si>
  <si>
    <t>1608054322</t>
  </si>
  <si>
    <t>闫永聪</t>
  </si>
  <si>
    <t>1608054308</t>
  </si>
  <si>
    <t>郭恩强</t>
  </si>
  <si>
    <t>1608054326</t>
  </si>
  <si>
    <t>周正</t>
  </si>
  <si>
    <t>1608054325</t>
  </si>
  <si>
    <t>蔡小平</t>
  </si>
  <si>
    <t>1608054330</t>
  </si>
  <si>
    <t>张天琳</t>
  </si>
  <si>
    <t>1608054318</t>
  </si>
  <si>
    <t>黄煌</t>
  </si>
  <si>
    <t>1608054327</t>
  </si>
  <si>
    <t>曾纪博</t>
  </si>
  <si>
    <t>1608054328</t>
  </si>
  <si>
    <t>张天赋</t>
  </si>
  <si>
    <t>1608054312</t>
  </si>
  <si>
    <t>孔祥熙</t>
  </si>
  <si>
    <t>1608054319</t>
  </si>
  <si>
    <t>顾金铭</t>
  </si>
  <si>
    <t>1608054324</t>
  </si>
  <si>
    <t>龚志宇</t>
  </si>
  <si>
    <t>1608054329</t>
  </si>
  <si>
    <t>李浩</t>
  </si>
  <si>
    <t>1608054302</t>
  </si>
  <si>
    <t>洪亮</t>
  </si>
  <si>
    <t>1608054306</t>
  </si>
  <si>
    <t>韩宗阳</t>
  </si>
  <si>
    <t>41.00</t>
  </si>
  <si>
    <t>1608054321</t>
  </si>
  <si>
    <t>李又坤</t>
  </si>
  <si>
    <t>1608054305</t>
  </si>
  <si>
    <t>杨翰槟</t>
  </si>
  <si>
    <t>计算机与信息工程学院       2016级        软件4班     2017-2018学年第一学期</t>
  </si>
  <si>
    <t>1608054403</t>
  </si>
  <si>
    <t>王安成</t>
  </si>
  <si>
    <t>6228483429089061574</t>
  </si>
  <si>
    <t>1608054428</t>
  </si>
  <si>
    <t>杨珊珊</t>
  </si>
  <si>
    <t>6228480028600455878</t>
  </si>
  <si>
    <t>1608054405</t>
  </si>
  <si>
    <t>王庆立</t>
  </si>
  <si>
    <t>6228480018736045271</t>
  </si>
  <si>
    <t>1608054427</t>
  </si>
  <si>
    <t>江智伟</t>
  </si>
  <si>
    <t>6228480028600022876</t>
  </si>
  <si>
    <t>1608054418</t>
  </si>
  <si>
    <t>杨兴宇</t>
  </si>
  <si>
    <t>6228480028600458179</t>
  </si>
  <si>
    <t>1608054406</t>
  </si>
  <si>
    <t>谭馨雅</t>
  </si>
  <si>
    <t>6228480028600472170</t>
  </si>
  <si>
    <t>1608054415</t>
  </si>
  <si>
    <t>霍艳玲</t>
  </si>
  <si>
    <t>6228480028600079272</t>
  </si>
  <si>
    <t>1608054420</t>
  </si>
  <si>
    <t>奥日格拉</t>
  </si>
  <si>
    <t>1608054413</t>
  </si>
  <si>
    <t>张琳钰</t>
  </si>
  <si>
    <t>1608054417</t>
  </si>
  <si>
    <t>王亚楠</t>
  </si>
  <si>
    <t>1608054422</t>
  </si>
  <si>
    <t>高栋</t>
  </si>
  <si>
    <t>1608054423</t>
  </si>
  <si>
    <t>李美欣</t>
  </si>
  <si>
    <t>1608054407</t>
  </si>
  <si>
    <t>张莹</t>
  </si>
  <si>
    <t>1608054424</t>
  </si>
  <si>
    <t>张博伟</t>
  </si>
  <si>
    <t>1608054419</t>
  </si>
  <si>
    <t>李康</t>
  </si>
  <si>
    <t>1608054401</t>
  </si>
  <si>
    <t>王震</t>
  </si>
  <si>
    <t>1608054408</t>
  </si>
  <si>
    <t>韩福程</t>
  </si>
  <si>
    <t>1608054402</t>
  </si>
  <si>
    <t>侯星羽</t>
  </si>
  <si>
    <t>1608054409</t>
  </si>
  <si>
    <t>沙乐鹏</t>
  </si>
  <si>
    <t>1608054421</t>
  </si>
  <si>
    <t>邓圣群</t>
  </si>
  <si>
    <t>1608054414</t>
  </si>
  <si>
    <t>齐鸿年</t>
  </si>
  <si>
    <t>1608054416</t>
  </si>
  <si>
    <t>张健</t>
  </si>
  <si>
    <t>1608054429</t>
  </si>
  <si>
    <t>龙启航</t>
  </si>
  <si>
    <t>1608054425</t>
  </si>
  <si>
    <t>赵月山</t>
  </si>
  <si>
    <t>1608054410</t>
  </si>
  <si>
    <t>唐英博</t>
  </si>
  <si>
    <t>1608054412</t>
  </si>
  <si>
    <t>张蔚</t>
  </si>
  <si>
    <t>32.00</t>
  </si>
  <si>
    <t>1608054404</t>
  </si>
  <si>
    <t>何先翼</t>
  </si>
  <si>
    <t>1608054426</t>
  </si>
  <si>
    <t>徐旌延</t>
  </si>
  <si>
    <t>7.00</t>
  </si>
  <si>
    <t>计算机与信息工程学院   2017级   电子商务班 2017-2018 学年第一学期</t>
  </si>
  <si>
    <t>思想道德修养与法基础（G）</t>
  </si>
  <si>
    <t>国际贸易实务（G)</t>
  </si>
  <si>
    <t>计算机基础（G)</t>
  </si>
  <si>
    <t>高等数学1（G)</t>
  </si>
  <si>
    <t>体育1（G)</t>
  </si>
  <si>
    <t>企业财务会计概论（G)</t>
  </si>
  <si>
    <t>大学生心理健康教育（G)</t>
  </si>
  <si>
    <t>大学英语1（G)</t>
  </si>
  <si>
    <t>1708093121</t>
  </si>
  <si>
    <t>崔建楠</t>
  </si>
  <si>
    <t>2.50</t>
  </si>
  <si>
    <t>6228480028663316173</t>
  </si>
  <si>
    <t>1708093104</t>
  </si>
  <si>
    <t>马佳佳</t>
  </si>
  <si>
    <t>3.40</t>
  </si>
  <si>
    <t>6228482049542027870</t>
  </si>
  <si>
    <t>1708093103</t>
  </si>
  <si>
    <t>程琪</t>
  </si>
  <si>
    <t>6228482978540765570</t>
  </si>
  <si>
    <t>1708093127</t>
  </si>
  <si>
    <t>赵乙馨</t>
  </si>
  <si>
    <t>3.30</t>
  </si>
  <si>
    <t>6228480028663326974</t>
  </si>
  <si>
    <t>1708093112</t>
  </si>
  <si>
    <t>张如月</t>
  </si>
  <si>
    <t>2.60</t>
  </si>
  <si>
    <t>6228480028663316074</t>
  </si>
  <si>
    <t>1708093105</t>
  </si>
  <si>
    <t>郑斯丹</t>
  </si>
  <si>
    <t>1.50</t>
  </si>
  <si>
    <t>6228480028663332675</t>
  </si>
  <si>
    <t>1708093113</t>
  </si>
  <si>
    <t>罗芳芳</t>
  </si>
  <si>
    <t>2.00</t>
  </si>
  <si>
    <t>6228480028663334275</t>
  </si>
  <si>
    <t>1708093107</t>
  </si>
  <si>
    <t>李万超</t>
  </si>
  <si>
    <t>1708093102</t>
  </si>
  <si>
    <t>公培利</t>
  </si>
  <si>
    <t>2.90</t>
  </si>
  <si>
    <t>1708093106</t>
  </si>
  <si>
    <t>庞永超</t>
  </si>
  <si>
    <t>2.40</t>
  </si>
  <si>
    <t>1708093114</t>
  </si>
  <si>
    <t>杨紫薇</t>
  </si>
  <si>
    <t>1.10</t>
  </si>
  <si>
    <t>1708093117</t>
  </si>
  <si>
    <t>郭晓宇</t>
  </si>
  <si>
    <t>0.00</t>
  </si>
  <si>
    <t>1708093111</t>
  </si>
  <si>
    <t>侯欣杰</t>
  </si>
  <si>
    <t>1708093118</t>
  </si>
  <si>
    <t>方博</t>
  </si>
  <si>
    <t>1708093110</t>
  </si>
  <si>
    <t>热伊汉古丽·艾合麦提</t>
  </si>
  <si>
    <t>1.30</t>
  </si>
  <si>
    <t>1708093115</t>
  </si>
  <si>
    <t>李显韵</t>
  </si>
  <si>
    <t>1708093124</t>
  </si>
  <si>
    <t>刘浩强</t>
  </si>
  <si>
    <t>1.00</t>
  </si>
  <si>
    <t>1708093116</t>
  </si>
  <si>
    <t>庞子钧</t>
  </si>
  <si>
    <t>1.70</t>
  </si>
  <si>
    <t>1708093128</t>
  </si>
  <si>
    <t>汪益</t>
  </si>
  <si>
    <t>1708093108</t>
  </si>
  <si>
    <t>程旅</t>
  </si>
  <si>
    <t>0.30</t>
  </si>
  <si>
    <t>1708093119</t>
  </si>
  <si>
    <t>赵乘浩</t>
  </si>
  <si>
    <t>1708093122</t>
  </si>
  <si>
    <t>田越鎣</t>
  </si>
  <si>
    <t>1708093109</t>
  </si>
  <si>
    <t>达尼亚尔·艾尼瓦尔</t>
  </si>
  <si>
    <t>1708093123</t>
  </si>
  <si>
    <t>李孝虎</t>
  </si>
  <si>
    <t>0.10</t>
  </si>
  <si>
    <t>1708093101</t>
  </si>
  <si>
    <t>丁海倩</t>
  </si>
  <si>
    <t>-1.00</t>
  </si>
  <si>
    <t>1708093125</t>
  </si>
  <si>
    <t>陈一武</t>
  </si>
  <si>
    <t>1708093126</t>
  </si>
  <si>
    <t>刘耔均</t>
  </si>
  <si>
    <t>-4.00</t>
  </si>
  <si>
    <t>计算机与信息工程学院   2017级   动漫制作技术班     2017-2018学年第一学期</t>
  </si>
  <si>
    <t>素描(G)</t>
  </si>
  <si>
    <t>速写（G）</t>
  </si>
  <si>
    <t>大学语文(G)</t>
  </si>
  <si>
    <t>思想道德修养与法律基础(G)</t>
  </si>
  <si>
    <t>高等数学1(G)</t>
  </si>
  <si>
    <t>大学英语1(G)</t>
  </si>
  <si>
    <t>体育1(G)</t>
  </si>
  <si>
    <t>大学生心理健康(G)</t>
  </si>
  <si>
    <t>1708143123</t>
  </si>
  <si>
    <t>张晶</t>
  </si>
  <si>
    <t>6228480028663327279</t>
  </si>
  <si>
    <t>俞佳婧</t>
  </si>
  <si>
    <t>6228480028663336676</t>
  </si>
  <si>
    <t>廖珊</t>
  </si>
  <si>
    <t>6228480028663324672</t>
  </si>
  <si>
    <t>李雨珂</t>
  </si>
  <si>
    <t>6228480028663340777</t>
  </si>
  <si>
    <t>金芳羽</t>
  </si>
  <si>
    <t>6228480028663327972</t>
  </si>
  <si>
    <t>文晓玉</t>
  </si>
  <si>
    <t>6228480028663343771</t>
  </si>
  <si>
    <t>唐海洋</t>
  </si>
  <si>
    <t>6228480028663332170</t>
  </si>
  <si>
    <t>田野</t>
  </si>
  <si>
    <t>6228480028663325679</t>
  </si>
  <si>
    <t>樊玉荣</t>
  </si>
  <si>
    <t>曲佳美</t>
  </si>
  <si>
    <t>钟浩玮</t>
  </si>
  <si>
    <t>龚宇</t>
  </si>
  <si>
    <t>闻竹</t>
  </si>
  <si>
    <t>高国颖</t>
  </si>
  <si>
    <t>刘铭哲</t>
  </si>
  <si>
    <t>黄国栋</t>
  </si>
  <si>
    <t>康子媛</t>
  </si>
  <si>
    <t>王永龙</t>
  </si>
  <si>
    <t>洪宇欣</t>
  </si>
  <si>
    <t>雷豫龙</t>
  </si>
  <si>
    <t>王然</t>
  </si>
  <si>
    <t>史志雄</t>
  </si>
  <si>
    <t>张琛珂</t>
  </si>
  <si>
    <t>吴益伟</t>
  </si>
  <si>
    <t>刘金哲</t>
  </si>
  <si>
    <t>莫甜甜</t>
  </si>
  <si>
    <t>穆天歌</t>
  </si>
  <si>
    <t>覃李俊</t>
  </si>
  <si>
    <t>罗江勇</t>
  </si>
</sst>
</file>

<file path=xl/styles.xml><?xml version="1.0" encoding="utf-8"?>
<styleSheet xmlns="http://schemas.openxmlformats.org/spreadsheetml/2006/main">
  <numFmts count="11">
    <numFmt numFmtId="176" formatCode="0.00_);[Red]\(0.00\)"/>
    <numFmt numFmtId="177" formatCode="0.00_ "/>
    <numFmt numFmtId="42" formatCode="_ &quot;￥&quot;* #,##0_ ;_ &quot;￥&quot;* \-#,##0_ ;_ &quot;￥&quot;* &quot;-&quot;_ ;_ @_ "/>
    <numFmt numFmtId="178" formatCode="0.0_ "/>
    <numFmt numFmtId="179" formatCode="###.00"/>
    <numFmt numFmtId="44" formatCode="_ &quot;￥&quot;* #,##0.00_ ;_ &quot;￥&quot;* \-#,##0.00_ ;_ &quot;￥&quot;* &quot;-&quot;??_ ;_ @_ "/>
    <numFmt numFmtId="41" formatCode="_ * #,##0_ ;_ * \-#,##0_ ;_ * &quot;-&quot;_ ;_ @_ "/>
    <numFmt numFmtId="180" formatCode="##.00"/>
    <numFmt numFmtId="43" formatCode="_ * #,##0.00_ ;_ * \-#,##0.00_ ;_ * &quot;-&quot;??_ ;_ @_ "/>
    <numFmt numFmtId="181" formatCode="##0.00"/>
    <numFmt numFmtId="182" formatCode="0_ 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10"/>
      <color theme="1"/>
      <name val="宋体"/>
      <charset val="134"/>
      <scheme val="minor"/>
    </font>
    <font>
      <sz val="20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1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31" fillId="10" borderId="24" applyNumberFormat="0" applyAlignment="0" applyProtection="0">
      <alignment vertical="center"/>
    </xf>
    <xf numFmtId="0" fontId="27" fillId="27" borderId="2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" fillId="0" borderId="0"/>
    <xf numFmtId="0" fontId="13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0" fillId="0" borderId="0"/>
    <xf numFmtId="0" fontId="2" fillId="0" borderId="0" applyFont="0" applyAlignment="0">
      <alignment vertical="center" wrapText="1"/>
    </xf>
    <xf numFmtId="0" fontId="2" fillId="0" borderId="0" applyFont="0" applyAlignment="0">
      <alignment vertical="center" wrapText="1"/>
    </xf>
  </cellStyleXfs>
  <cellXfs count="14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178" fontId="1" fillId="0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/>
    </xf>
    <xf numFmtId="177" fontId="7" fillId="0" borderId="6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left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 vertical="center" wrapText="1"/>
    </xf>
    <xf numFmtId="181" fontId="7" fillId="0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18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7" fillId="0" borderId="1" xfId="52" applyNumberFormat="1" applyFont="1" applyBorder="1" applyAlignment="1">
      <alignment horizontal="center" vertical="center"/>
    </xf>
    <xf numFmtId="180" fontId="5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81" fontId="7" fillId="0" borderId="6" xfId="0" applyNumberFormat="1" applyFont="1" applyFill="1" applyBorder="1" applyAlignment="1">
      <alignment horizontal="center" vertical="center" wrapText="1"/>
    </xf>
    <xf numFmtId="177" fontId="7" fillId="2" borderId="6" xfId="0" applyNumberFormat="1" applyFont="1" applyFill="1" applyBorder="1" applyAlignment="1">
      <alignment horizontal="center" vertical="center"/>
    </xf>
    <xf numFmtId="178" fontId="7" fillId="0" borderId="6" xfId="0" applyNumberFormat="1" applyFont="1" applyFill="1" applyBorder="1" applyAlignment="1">
      <alignment horizontal="center" vertical="center"/>
    </xf>
    <xf numFmtId="180" fontId="7" fillId="0" borderId="6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180" fontId="7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177" fontId="7" fillId="0" borderId="1" xfId="0" applyNumberFormat="1" applyFont="1" applyFill="1" applyBorder="1" applyAlignment="1">
      <alignment horizontal="center" vertical="center" wrapText="1"/>
    </xf>
    <xf numFmtId="181" fontId="5" fillId="0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8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7" fillId="0" borderId="1" xfId="5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right" vertical="center"/>
    </xf>
    <xf numFmtId="181" fontId="5" fillId="0" borderId="5" xfId="0" applyNumberFormat="1" applyFont="1" applyFill="1" applyBorder="1" applyAlignment="1">
      <alignment horizontal="center" vertical="center" wrapText="1"/>
    </xf>
    <xf numFmtId="179" fontId="5" fillId="0" borderId="5" xfId="0" applyNumberFormat="1" applyFont="1" applyFill="1" applyBorder="1" applyAlignment="1">
      <alignment horizontal="center" vertical="center" wrapText="1"/>
    </xf>
    <xf numFmtId="178" fontId="9" fillId="0" borderId="1" xfId="54" applyNumberFormat="1" applyFont="1" applyBorder="1" applyAlignment="1">
      <alignment horizontal="center" vertical="center"/>
    </xf>
    <xf numFmtId="49" fontId="7" fillId="0" borderId="1" xfId="52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176" fontId="5" fillId="0" borderId="5" xfId="0" applyNumberFormat="1" applyFont="1" applyFill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76" fontId="5" fillId="0" borderId="8" xfId="0" applyNumberFormat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178" fontId="7" fillId="0" borderId="0" xfId="0" applyNumberFormat="1" applyFont="1" applyFill="1" applyBorder="1" applyAlignment="1">
      <alignment horizontal="center" vertical="center"/>
    </xf>
    <xf numFmtId="181" fontId="5" fillId="0" borderId="7" xfId="0" applyNumberFormat="1" applyFont="1" applyFill="1" applyBorder="1" applyAlignment="1">
      <alignment horizontal="center" vertical="center" wrapText="1"/>
    </xf>
    <xf numFmtId="181" fontId="5" fillId="0" borderId="8" xfId="0" applyNumberFormat="1" applyFont="1" applyFill="1" applyBorder="1" applyAlignment="1">
      <alignment horizontal="center" vertical="center" wrapText="1"/>
    </xf>
    <xf numFmtId="178" fontId="7" fillId="0" borderId="9" xfId="0" applyNumberFormat="1" applyFont="1" applyFill="1" applyBorder="1" applyAlignment="1">
      <alignment horizontal="center" vertical="center"/>
    </xf>
    <xf numFmtId="180" fontId="7" fillId="0" borderId="9" xfId="0" applyNumberFormat="1" applyFont="1" applyFill="1" applyBorder="1" applyAlignment="1">
      <alignment horizontal="center" vertical="center"/>
    </xf>
    <xf numFmtId="181" fontId="7" fillId="0" borderId="0" xfId="0" applyNumberFormat="1" applyFont="1" applyFill="1" applyBorder="1" applyAlignment="1">
      <alignment horizontal="left" vertical="center" wrapText="1"/>
    </xf>
    <xf numFmtId="177" fontId="7" fillId="2" borderId="0" xfId="0" applyNumberFormat="1" applyFont="1" applyFill="1" applyBorder="1" applyAlignment="1">
      <alignment horizontal="left" vertical="center"/>
    </xf>
    <xf numFmtId="176" fontId="7" fillId="2" borderId="0" xfId="0" applyNumberFormat="1" applyFont="1" applyFill="1" applyBorder="1" applyAlignment="1">
      <alignment horizontal="left" vertical="center"/>
    </xf>
    <xf numFmtId="178" fontId="7" fillId="0" borderId="0" xfId="0" applyNumberFormat="1" applyFont="1" applyFill="1" applyBorder="1" applyAlignment="1">
      <alignment horizontal="right" vertical="center"/>
    </xf>
    <xf numFmtId="0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left" vertical="center"/>
    </xf>
    <xf numFmtId="0" fontId="10" fillId="0" borderId="13" xfId="44" applyFont="1" applyBorder="1" applyAlignment="1">
      <alignment horizontal="center" vertical="center"/>
    </xf>
    <xf numFmtId="0" fontId="10" fillId="0" borderId="14" xfId="44" applyFont="1" applyBorder="1" applyAlignment="1">
      <alignment horizontal="center" vertical="center"/>
    </xf>
    <xf numFmtId="0" fontId="4" fillId="0" borderId="1" xfId="44" applyFont="1" applyBorder="1" applyAlignment="1">
      <alignment horizontal="left" vertical="center"/>
    </xf>
    <xf numFmtId="0" fontId="7" fillId="0" borderId="1" xfId="44" applyFont="1" applyBorder="1" applyAlignment="1">
      <alignment horizontal="center" vertical="center" wrapText="1"/>
    </xf>
    <xf numFmtId="0" fontId="7" fillId="0" borderId="1" xfId="44" applyFont="1" applyBorder="1" applyAlignment="1">
      <alignment horizontal="center" vertical="center"/>
    </xf>
    <xf numFmtId="0" fontId="4" fillId="0" borderId="1" xfId="44" applyFont="1" applyBorder="1" applyAlignment="1">
      <alignment horizontal="left" vertical="center" wrapText="1"/>
    </xf>
    <xf numFmtId="177" fontId="7" fillId="0" borderId="1" xfId="44" applyNumberFormat="1" applyFont="1" applyBorder="1" applyAlignment="1">
      <alignment horizontal="center" vertical="center" wrapText="1"/>
    </xf>
    <xf numFmtId="178" fontId="10" fillId="0" borderId="14" xfId="44" applyNumberFormat="1" applyFont="1" applyBorder="1" applyAlignment="1">
      <alignment horizontal="center" vertical="center"/>
    </xf>
    <xf numFmtId="177" fontId="4" fillId="0" borderId="1" xfId="44" applyNumberFormat="1" applyFont="1" applyBorder="1" applyAlignment="1">
      <alignment horizontal="left" vertical="center"/>
    </xf>
    <xf numFmtId="178" fontId="4" fillId="0" borderId="1" xfId="44" applyNumberFormat="1" applyFont="1" applyBorder="1" applyAlignment="1">
      <alignment horizontal="left" vertical="center"/>
    </xf>
    <xf numFmtId="178" fontId="7" fillId="0" borderId="1" xfId="44" applyNumberFormat="1" applyFont="1" applyBorder="1" applyAlignment="1">
      <alignment horizontal="center" vertical="center" wrapText="1"/>
    </xf>
    <xf numFmtId="177" fontId="7" fillId="0" borderId="1" xfId="44" applyNumberFormat="1" applyFont="1" applyBorder="1" applyAlignment="1">
      <alignment horizontal="center" vertical="center"/>
    </xf>
    <xf numFmtId="178" fontId="7" fillId="0" borderId="1" xfId="44" applyNumberFormat="1" applyFont="1" applyBorder="1" applyAlignment="1">
      <alignment horizontal="center" vertical="center"/>
    </xf>
    <xf numFmtId="0" fontId="10" fillId="0" borderId="11" xfId="44" applyFont="1" applyBorder="1" applyAlignment="1">
      <alignment horizontal="center" vertical="center"/>
    </xf>
    <xf numFmtId="49" fontId="7" fillId="0" borderId="1" xfId="49" applyNumberFormat="1" applyFont="1" applyBorder="1" applyAlignment="1">
      <alignment horizontal="center" vertical="center" wrapText="1"/>
    </xf>
    <xf numFmtId="182" fontId="7" fillId="0" borderId="1" xfId="44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77" fontId="11" fillId="0" borderId="15" xfId="0" applyNumberFormat="1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77" fontId="11" fillId="0" borderId="1" xfId="0" applyNumberFormat="1" applyFont="1" applyFill="1" applyBorder="1" applyAlignment="1">
      <alignment horizontal="center" vertical="center" wrapText="1"/>
    </xf>
    <xf numFmtId="181" fontId="11" fillId="0" borderId="1" xfId="0" applyNumberFormat="1" applyFont="1" applyFill="1" applyBorder="1" applyAlignment="1">
      <alignment horizontal="center" vertical="center" wrapText="1"/>
    </xf>
    <xf numFmtId="177" fontId="11" fillId="2" borderId="1" xfId="0" applyNumberFormat="1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180" fontId="12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right" vertical="center" wrapText="1"/>
    </xf>
    <xf numFmtId="178" fontId="7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76" fontId="7" fillId="0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178" fontId="7" fillId="0" borderId="16" xfId="0" applyNumberFormat="1" applyFont="1" applyFill="1" applyBorder="1" applyAlignment="1">
      <alignment horizontal="center" vertical="center"/>
    </xf>
    <xf numFmtId="178" fontId="7" fillId="0" borderId="17" xfId="0" applyNumberFormat="1" applyFont="1" applyFill="1" applyBorder="1" applyAlignment="1">
      <alignment horizontal="center" vertical="center"/>
    </xf>
    <xf numFmtId="178" fontId="7" fillId="0" borderId="18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right" vertical="center"/>
    </xf>
    <xf numFmtId="177" fontId="4" fillId="0" borderId="1" xfId="0" applyNumberFormat="1" applyFont="1" applyFill="1" applyBorder="1" applyAlignment="1">
      <alignment horizontal="left" vertical="center"/>
    </xf>
    <xf numFmtId="177" fontId="5" fillId="2" borderId="1" xfId="0" applyNumberFormat="1" applyFont="1" applyFill="1" applyBorder="1" applyAlignment="1">
      <alignment horizontal="right" vertical="center" wrapText="1"/>
    </xf>
    <xf numFmtId="177" fontId="7" fillId="0" borderId="1" xfId="0" applyNumberFormat="1" applyFont="1" applyFill="1" applyBorder="1" applyAlignment="1">
      <alignment horizontal="right" vertical="center" wrapText="1"/>
    </xf>
    <xf numFmtId="178" fontId="11" fillId="0" borderId="1" xfId="0" applyNumberFormat="1" applyFont="1" applyFill="1" applyBorder="1" applyAlignment="1">
      <alignment horizontal="center" vertical="center"/>
    </xf>
    <xf numFmtId="0" fontId="7" fillId="0" borderId="1" xfId="54" applyFont="1" applyFill="1" applyBorder="1" applyAlignment="1">
      <alignment horizontal="center" vertical="center"/>
    </xf>
    <xf numFmtId="0" fontId="7" fillId="0" borderId="1" xfId="54" applyFont="1" applyFill="1" applyBorder="1" applyAlignment="1">
      <alignment horizontal="center" vertical="center" wrapText="1"/>
    </xf>
    <xf numFmtId="178" fontId="5" fillId="0" borderId="5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38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55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_11信息1班" xfId="52"/>
    <cellStyle name="常规_Sheet1" xfId="53"/>
    <cellStyle name="常规 2" xfId="54"/>
    <cellStyle name="常规 3" xfId="55"/>
    <cellStyle name="常规 4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opLeftCell="A6" workbookViewId="0">
      <selection activeCell="V23" sqref="V23"/>
    </sheetView>
  </sheetViews>
  <sheetFormatPr defaultColWidth="9" defaultRowHeight="14.25"/>
  <cols>
    <col min="1" max="1" width="9" style="1"/>
    <col min="2" max="2" width="7.25" style="1" customWidth="1"/>
    <col min="3" max="8" width="3.5" style="1" customWidth="1"/>
    <col min="9" max="9" width="6.5" style="1" customWidth="1"/>
    <col min="10" max="18" width="6.3" style="1" customWidth="1"/>
    <col min="19" max="20" width="7.4" style="1" customWidth="1"/>
    <col min="21" max="21" width="6.16666666666667" style="1" customWidth="1"/>
    <col min="22" max="22" width="5.83333333333333" style="3" customWidth="1"/>
    <col min="23" max="23" width="5.7" style="1" customWidth="1"/>
    <col min="24" max="24" width="4.2" style="1" customWidth="1"/>
    <col min="25" max="25" width="18.2" style="1" customWidth="1"/>
    <col min="26" max="16384" width="9" style="1"/>
  </cols>
  <sheetData>
    <row r="1" ht="25.5" spans="1: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63"/>
      <c r="W1" s="4"/>
      <c r="X1" s="4"/>
      <c r="Y1" s="4"/>
    </row>
    <row r="2" ht="13.5" spans="1: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6"/>
      <c r="W2" s="5"/>
      <c r="X2" s="5"/>
      <c r="Y2" s="5"/>
    </row>
    <row r="3" s="59" customFormat="1" spans="1:25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27" t="s">
        <v>6</v>
      </c>
      <c r="V3" s="28" t="s">
        <v>7</v>
      </c>
      <c r="W3" s="21" t="s">
        <v>8</v>
      </c>
      <c r="X3" s="29" t="s">
        <v>9</v>
      </c>
      <c r="Y3" s="30" t="s">
        <v>10</v>
      </c>
    </row>
    <row r="4" s="59" customFormat="1" spans="1:25">
      <c r="A4" s="8"/>
      <c r="B4" s="8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8"/>
      <c r="S4" s="31" t="s">
        <v>14</v>
      </c>
      <c r="T4" s="12" t="s">
        <v>15</v>
      </c>
      <c r="U4" s="32"/>
      <c r="V4" s="33"/>
      <c r="W4" s="12"/>
      <c r="X4" s="29"/>
      <c r="Y4" s="30"/>
    </row>
    <row r="5" s="59" customFormat="1" ht="55.05" customHeight="1" spans="1:25">
      <c r="A5" s="8"/>
      <c r="B5" s="8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8"/>
      <c r="J5" s="21" t="s">
        <v>16</v>
      </c>
      <c r="K5" s="21" t="s">
        <v>17</v>
      </c>
      <c r="L5" s="21" t="s">
        <v>18</v>
      </c>
      <c r="M5" s="21" t="s">
        <v>19</v>
      </c>
      <c r="N5" s="21" t="s">
        <v>20</v>
      </c>
      <c r="O5" s="21" t="s">
        <v>21</v>
      </c>
      <c r="P5" s="21" t="s">
        <v>22</v>
      </c>
      <c r="Q5" s="21" t="s">
        <v>23</v>
      </c>
      <c r="R5" s="21" t="s">
        <v>24</v>
      </c>
      <c r="S5" s="31"/>
      <c r="T5" s="12"/>
      <c r="U5" s="32"/>
      <c r="V5" s="33"/>
      <c r="W5" s="12"/>
      <c r="X5" s="29"/>
      <c r="Y5" s="30"/>
    </row>
    <row r="6" s="59" customFormat="1" ht="16.5" customHeight="1" spans="1:25">
      <c r="A6" s="13" t="s">
        <v>25</v>
      </c>
      <c r="B6" s="13" t="s">
        <v>26</v>
      </c>
      <c r="C6" s="8">
        <v>98</v>
      </c>
      <c r="D6" s="8">
        <v>97</v>
      </c>
      <c r="E6" s="12">
        <v>100</v>
      </c>
      <c r="F6" s="8">
        <v>96</v>
      </c>
      <c r="G6" s="8">
        <v>97</v>
      </c>
      <c r="H6" s="8">
        <v>97</v>
      </c>
      <c r="I6" s="22">
        <f t="shared" ref="I6:I30" si="0">(C6+D6+E6+F6+G6+H6)/6*0.2</f>
        <v>19.5</v>
      </c>
      <c r="J6" s="61" t="s">
        <v>27</v>
      </c>
      <c r="K6" s="61" t="s">
        <v>28</v>
      </c>
      <c r="L6" s="61" t="s">
        <v>29</v>
      </c>
      <c r="M6" s="61" t="s">
        <v>30</v>
      </c>
      <c r="N6" s="61" t="s">
        <v>27</v>
      </c>
      <c r="O6" s="61" t="s">
        <v>30</v>
      </c>
      <c r="P6" s="61" t="s">
        <v>31</v>
      </c>
      <c r="Q6" s="61" t="s">
        <v>32</v>
      </c>
      <c r="R6" s="61" t="s">
        <v>27</v>
      </c>
      <c r="S6" s="64">
        <v>87.837674</v>
      </c>
      <c r="T6" s="35">
        <f t="shared" ref="T6:T30" si="1">S6*0.8</f>
        <v>70.2701392</v>
      </c>
      <c r="U6" s="36">
        <f t="shared" ref="U6:U30" si="2">I6+T6</f>
        <v>89.7701392</v>
      </c>
      <c r="V6" s="143">
        <v>8.4</v>
      </c>
      <c r="W6" s="38">
        <f t="shared" ref="W6:W30" si="3">U6+V6</f>
        <v>98.1701392</v>
      </c>
      <c r="X6" s="39">
        <v>1</v>
      </c>
      <c r="Y6" s="67" t="s">
        <v>33</v>
      </c>
    </row>
    <row r="7" s="59" customFormat="1" ht="16.5" customHeight="1" spans="1:25">
      <c r="A7" s="13" t="s">
        <v>34</v>
      </c>
      <c r="B7" s="13" t="s">
        <v>35</v>
      </c>
      <c r="C7" s="8">
        <v>99</v>
      </c>
      <c r="D7" s="8">
        <v>100</v>
      </c>
      <c r="E7" s="12">
        <v>100</v>
      </c>
      <c r="F7" s="8">
        <v>100</v>
      </c>
      <c r="G7" s="8">
        <v>99</v>
      </c>
      <c r="H7" s="8">
        <v>98</v>
      </c>
      <c r="I7" s="22">
        <f t="shared" si="0"/>
        <v>19.8666666666667</v>
      </c>
      <c r="J7" s="61" t="s">
        <v>36</v>
      </c>
      <c r="K7" s="61" t="s">
        <v>37</v>
      </c>
      <c r="L7" s="61" t="s">
        <v>38</v>
      </c>
      <c r="M7" s="61" t="s">
        <v>39</v>
      </c>
      <c r="N7" s="61" t="s">
        <v>40</v>
      </c>
      <c r="O7" s="61" t="s">
        <v>39</v>
      </c>
      <c r="P7" s="61" t="s">
        <v>31</v>
      </c>
      <c r="Q7" s="61" t="s">
        <v>41</v>
      </c>
      <c r="R7" s="61" t="s">
        <v>42</v>
      </c>
      <c r="S7" s="64">
        <v>87.977209</v>
      </c>
      <c r="T7" s="35">
        <f t="shared" si="1"/>
        <v>70.3817672</v>
      </c>
      <c r="U7" s="36">
        <f t="shared" si="2"/>
        <v>90.2484338666667</v>
      </c>
      <c r="V7" s="143">
        <v>6.9</v>
      </c>
      <c r="W7" s="38">
        <f t="shared" si="3"/>
        <v>97.1484338666667</v>
      </c>
      <c r="X7" s="39">
        <v>2</v>
      </c>
      <c r="Y7" s="67" t="s">
        <v>43</v>
      </c>
    </row>
    <row r="8" s="59" customFormat="1" ht="16.5" customHeight="1" spans="1:25">
      <c r="A8" s="13" t="s">
        <v>44</v>
      </c>
      <c r="B8" s="13" t="s">
        <v>45</v>
      </c>
      <c r="C8" s="8">
        <v>99</v>
      </c>
      <c r="D8" s="8">
        <v>100</v>
      </c>
      <c r="E8" s="12">
        <v>100</v>
      </c>
      <c r="F8" s="8">
        <v>99</v>
      </c>
      <c r="G8" s="8">
        <v>99</v>
      </c>
      <c r="H8" s="8">
        <v>98</v>
      </c>
      <c r="I8" s="22">
        <f t="shared" si="0"/>
        <v>19.8333333333333</v>
      </c>
      <c r="J8" s="61" t="s">
        <v>27</v>
      </c>
      <c r="K8" s="61" t="s">
        <v>28</v>
      </c>
      <c r="L8" s="61" t="s">
        <v>41</v>
      </c>
      <c r="M8" s="61" t="s">
        <v>46</v>
      </c>
      <c r="N8" s="61" t="s">
        <v>47</v>
      </c>
      <c r="O8" s="61" t="s">
        <v>48</v>
      </c>
      <c r="P8" s="61" t="s">
        <v>31</v>
      </c>
      <c r="Q8" s="61" t="s">
        <v>41</v>
      </c>
      <c r="R8" s="61" t="s">
        <v>27</v>
      </c>
      <c r="S8" s="64">
        <v>88.907441</v>
      </c>
      <c r="T8" s="35">
        <f t="shared" si="1"/>
        <v>71.1259528</v>
      </c>
      <c r="U8" s="36">
        <f t="shared" si="2"/>
        <v>90.9592861333333</v>
      </c>
      <c r="V8" s="143">
        <v>5.4</v>
      </c>
      <c r="W8" s="38">
        <f t="shared" si="3"/>
        <v>96.3592861333333</v>
      </c>
      <c r="X8" s="39">
        <v>3</v>
      </c>
      <c r="Y8" s="42" t="s">
        <v>49</v>
      </c>
    </row>
    <row r="9" s="59" customFormat="1" ht="16.5" customHeight="1" spans="1:25">
      <c r="A9" s="13" t="s">
        <v>50</v>
      </c>
      <c r="B9" s="13" t="s">
        <v>51</v>
      </c>
      <c r="C9" s="8">
        <v>97</v>
      </c>
      <c r="D9" s="8">
        <v>97</v>
      </c>
      <c r="E9" s="12">
        <v>100</v>
      </c>
      <c r="F9" s="8">
        <v>100</v>
      </c>
      <c r="G9" s="8">
        <v>97</v>
      </c>
      <c r="H9" s="8">
        <v>98</v>
      </c>
      <c r="I9" s="22">
        <f t="shared" si="0"/>
        <v>19.6333333333333</v>
      </c>
      <c r="J9" s="61" t="s">
        <v>36</v>
      </c>
      <c r="K9" s="61" t="s">
        <v>37</v>
      </c>
      <c r="L9" s="61" t="s">
        <v>52</v>
      </c>
      <c r="M9" s="61" t="s">
        <v>48</v>
      </c>
      <c r="N9" s="61" t="s">
        <v>53</v>
      </c>
      <c r="O9" s="61" t="s">
        <v>54</v>
      </c>
      <c r="P9" s="61" t="s">
        <v>39</v>
      </c>
      <c r="Q9" s="61" t="s">
        <v>55</v>
      </c>
      <c r="R9" s="61" t="s">
        <v>52</v>
      </c>
      <c r="S9" s="64">
        <v>87.512093</v>
      </c>
      <c r="T9" s="35">
        <f t="shared" si="1"/>
        <v>70.0096744</v>
      </c>
      <c r="U9" s="36">
        <f t="shared" si="2"/>
        <v>89.6430077333333</v>
      </c>
      <c r="V9" s="143">
        <v>3</v>
      </c>
      <c r="W9" s="38">
        <f t="shared" si="3"/>
        <v>92.6430077333333</v>
      </c>
      <c r="X9" s="39">
        <v>4</v>
      </c>
      <c r="Y9" s="67" t="s">
        <v>56</v>
      </c>
    </row>
    <row r="10" s="59" customFormat="1" ht="16.5" customHeight="1" spans="1:25">
      <c r="A10" s="13" t="s">
        <v>57</v>
      </c>
      <c r="B10" s="13" t="s">
        <v>58</v>
      </c>
      <c r="C10" s="8">
        <v>99</v>
      </c>
      <c r="D10" s="8">
        <v>100</v>
      </c>
      <c r="E10" s="12">
        <v>100</v>
      </c>
      <c r="F10" s="8">
        <v>99</v>
      </c>
      <c r="G10" s="8">
        <v>98</v>
      </c>
      <c r="H10" s="8">
        <v>98</v>
      </c>
      <c r="I10" s="22">
        <f t="shared" si="0"/>
        <v>19.8</v>
      </c>
      <c r="J10" s="61" t="s">
        <v>30</v>
      </c>
      <c r="K10" s="61" t="s">
        <v>28</v>
      </c>
      <c r="L10" s="61" t="s">
        <v>52</v>
      </c>
      <c r="M10" s="61" t="s">
        <v>38</v>
      </c>
      <c r="N10" s="61" t="s">
        <v>59</v>
      </c>
      <c r="O10" s="61" t="s">
        <v>60</v>
      </c>
      <c r="P10" s="61" t="s">
        <v>29</v>
      </c>
      <c r="Q10" s="61" t="s">
        <v>38</v>
      </c>
      <c r="R10" s="61" t="s">
        <v>59</v>
      </c>
      <c r="S10" s="64">
        <v>85.791162</v>
      </c>
      <c r="T10" s="35">
        <f t="shared" si="1"/>
        <v>68.6329296</v>
      </c>
      <c r="U10" s="36">
        <f t="shared" si="2"/>
        <v>88.4329296</v>
      </c>
      <c r="V10" s="143">
        <v>3.9</v>
      </c>
      <c r="W10" s="38">
        <f t="shared" si="3"/>
        <v>92.3329296</v>
      </c>
      <c r="X10" s="39">
        <v>5</v>
      </c>
      <c r="Y10" s="42" t="s">
        <v>61</v>
      </c>
    </row>
    <row r="11" s="59" customFormat="1" ht="16.5" customHeight="1" spans="1:25">
      <c r="A11" s="13" t="s">
        <v>62</v>
      </c>
      <c r="B11" s="13" t="s">
        <v>63</v>
      </c>
      <c r="C11" s="141">
        <v>96</v>
      </c>
      <c r="D11" s="141">
        <v>98</v>
      </c>
      <c r="E11" s="142">
        <v>99</v>
      </c>
      <c r="F11" s="141">
        <v>98</v>
      </c>
      <c r="G11" s="141">
        <v>96</v>
      </c>
      <c r="H11" s="141">
        <v>97</v>
      </c>
      <c r="I11" s="22">
        <f t="shared" si="0"/>
        <v>19.4666666666667</v>
      </c>
      <c r="J11" s="61" t="s">
        <v>40</v>
      </c>
      <c r="K11" s="61" t="s">
        <v>64</v>
      </c>
      <c r="L11" s="61" t="s">
        <v>52</v>
      </c>
      <c r="M11" s="61" t="s">
        <v>41</v>
      </c>
      <c r="N11" s="61" t="s">
        <v>39</v>
      </c>
      <c r="O11" s="61" t="s">
        <v>48</v>
      </c>
      <c r="P11" s="61" t="s">
        <v>29</v>
      </c>
      <c r="Q11" s="61" t="s">
        <v>32</v>
      </c>
      <c r="R11" s="61" t="s">
        <v>52</v>
      </c>
      <c r="S11" s="64">
        <v>86.442325</v>
      </c>
      <c r="T11" s="35">
        <f t="shared" si="1"/>
        <v>69.15386</v>
      </c>
      <c r="U11" s="36">
        <f t="shared" si="2"/>
        <v>88.6205266666667</v>
      </c>
      <c r="V11" s="143">
        <v>3.7</v>
      </c>
      <c r="W11" s="38">
        <f t="shared" si="3"/>
        <v>92.3205266666667</v>
      </c>
      <c r="X11" s="39">
        <v>6</v>
      </c>
      <c r="Y11" s="42" t="s">
        <v>65</v>
      </c>
    </row>
    <row r="12" s="59" customFormat="1" ht="16.5" customHeight="1" spans="1:25">
      <c r="A12" s="13" t="s">
        <v>66</v>
      </c>
      <c r="B12" s="13" t="s">
        <v>67</v>
      </c>
      <c r="C12" s="8">
        <v>97</v>
      </c>
      <c r="D12" s="8">
        <v>99</v>
      </c>
      <c r="E12" s="12">
        <v>99</v>
      </c>
      <c r="F12" s="8">
        <v>96</v>
      </c>
      <c r="G12" s="8">
        <v>97</v>
      </c>
      <c r="H12" s="8">
        <v>97</v>
      </c>
      <c r="I12" s="22">
        <f t="shared" si="0"/>
        <v>19.5</v>
      </c>
      <c r="J12" s="61" t="s">
        <v>38</v>
      </c>
      <c r="K12" s="61" t="s">
        <v>37</v>
      </c>
      <c r="L12" s="61" t="s">
        <v>68</v>
      </c>
      <c r="M12" s="61" t="s">
        <v>54</v>
      </c>
      <c r="N12" s="61" t="s">
        <v>41</v>
      </c>
      <c r="O12" s="61" t="s">
        <v>69</v>
      </c>
      <c r="P12" s="61" t="s">
        <v>36</v>
      </c>
      <c r="Q12" s="61" t="s">
        <v>38</v>
      </c>
      <c r="R12" s="61" t="s">
        <v>40</v>
      </c>
      <c r="S12" s="64">
        <v>81.233023</v>
      </c>
      <c r="T12" s="35">
        <f t="shared" si="1"/>
        <v>64.9864184</v>
      </c>
      <c r="U12" s="36">
        <f t="shared" si="2"/>
        <v>84.4864184</v>
      </c>
      <c r="V12" s="143">
        <v>3.5</v>
      </c>
      <c r="W12" s="38">
        <f t="shared" si="3"/>
        <v>87.9864184</v>
      </c>
      <c r="X12" s="39">
        <v>7</v>
      </c>
      <c r="Y12" s="42" t="s">
        <v>70</v>
      </c>
    </row>
    <row r="13" s="59" customFormat="1" ht="16.5" customHeight="1" spans="1:25">
      <c r="A13" s="13" t="s">
        <v>71</v>
      </c>
      <c r="B13" s="13" t="s">
        <v>72</v>
      </c>
      <c r="C13" s="8">
        <v>96</v>
      </c>
      <c r="D13" s="8">
        <v>98</v>
      </c>
      <c r="E13" s="12">
        <v>98</v>
      </c>
      <c r="F13" s="8">
        <v>99</v>
      </c>
      <c r="G13" s="8">
        <v>98</v>
      </c>
      <c r="H13" s="8">
        <v>97</v>
      </c>
      <c r="I13" s="22">
        <f t="shared" si="0"/>
        <v>19.5333333333333</v>
      </c>
      <c r="J13" s="61" t="s">
        <v>73</v>
      </c>
      <c r="K13" s="61" t="s">
        <v>74</v>
      </c>
      <c r="L13" s="61" t="s">
        <v>75</v>
      </c>
      <c r="M13" s="61" t="s">
        <v>36</v>
      </c>
      <c r="N13" s="61" t="s">
        <v>76</v>
      </c>
      <c r="O13" s="61" t="s">
        <v>77</v>
      </c>
      <c r="P13" s="61" t="s">
        <v>78</v>
      </c>
      <c r="Q13" s="61" t="s">
        <v>40</v>
      </c>
      <c r="R13" s="61" t="s">
        <v>47</v>
      </c>
      <c r="S13" s="64">
        <v>81.419069</v>
      </c>
      <c r="T13" s="35">
        <f t="shared" si="1"/>
        <v>65.1352552</v>
      </c>
      <c r="U13" s="36">
        <f t="shared" si="2"/>
        <v>84.6685885333333</v>
      </c>
      <c r="V13" s="143">
        <v>3.1</v>
      </c>
      <c r="W13" s="38">
        <f t="shared" si="3"/>
        <v>87.7685885333333</v>
      </c>
      <c r="X13" s="39">
        <v>8</v>
      </c>
      <c r="Y13" s="42"/>
    </row>
    <row r="14" s="59" customFormat="1" ht="16.5" customHeight="1" spans="1:25">
      <c r="A14" s="13" t="s">
        <v>79</v>
      </c>
      <c r="B14" s="13" t="s">
        <v>80</v>
      </c>
      <c r="C14" s="8">
        <v>97</v>
      </c>
      <c r="D14" s="8">
        <v>97</v>
      </c>
      <c r="E14" s="12">
        <v>100</v>
      </c>
      <c r="F14" s="8">
        <v>100</v>
      </c>
      <c r="G14" s="8">
        <v>98</v>
      </c>
      <c r="H14" s="8">
        <v>97</v>
      </c>
      <c r="I14" s="22">
        <f t="shared" si="0"/>
        <v>19.6333333333333</v>
      </c>
      <c r="J14" s="61" t="s">
        <v>36</v>
      </c>
      <c r="K14" s="61" t="s">
        <v>37</v>
      </c>
      <c r="L14" s="61" t="s">
        <v>69</v>
      </c>
      <c r="M14" s="61" t="s">
        <v>41</v>
      </c>
      <c r="N14" s="61" t="s">
        <v>38</v>
      </c>
      <c r="O14" s="61" t="s">
        <v>81</v>
      </c>
      <c r="P14" s="61" t="s">
        <v>36</v>
      </c>
      <c r="Q14" s="61" t="s">
        <v>52</v>
      </c>
      <c r="R14" s="61" t="s">
        <v>73</v>
      </c>
      <c r="S14" s="64">
        <v>81.791162</v>
      </c>
      <c r="T14" s="35">
        <f t="shared" si="1"/>
        <v>65.4329296</v>
      </c>
      <c r="U14" s="36">
        <f t="shared" si="2"/>
        <v>85.0662629333333</v>
      </c>
      <c r="V14" s="143">
        <v>2.5</v>
      </c>
      <c r="W14" s="38">
        <f t="shared" si="3"/>
        <v>87.5662629333333</v>
      </c>
      <c r="X14" s="39">
        <v>9</v>
      </c>
      <c r="Y14" s="42"/>
    </row>
    <row r="15" s="59" customFormat="1" ht="16.5" customHeight="1" spans="1:25">
      <c r="A15" s="13" t="s">
        <v>82</v>
      </c>
      <c r="B15" s="13" t="s">
        <v>83</v>
      </c>
      <c r="C15" s="8">
        <v>98</v>
      </c>
      <c r="D15" s="8">
        <v>97</v>
      </c>
      <c r="E15" s="12">
        <v>99</v>
      </c>
      <c r="F15" s="8">
        <v>98</v>
      </c>
      <c r="G15" s="8">
        <v>97</v>
      </c>
      <c r="H15" s="8">
        <v>97</v>
      </c>
      <c r="I15" s="22">
        <f t="shared" si="0"/>
        <v>19.5333333333333</v>
      </c>
      <c r="J15" s="61" t="s">
        <v>30</v>
      </c>
      <c r="K15" s="61" t="s">
        <v>37</v>
      </c>
      <c r="L15" s="61" t="s">
        <v>84</v>
      </c>
      <c r="M15" s="61" t="s">
        <v>36</v>
      </c>
      <c r="N15" s="61" t="s">
        <v>85</v>
      </c>
      <c r="O15" s="61" t="s">
        <v>86</v>
      </c>
      <c r="P15" s="61" t="s">
        <v>36</v>
      </c>
      <c r="Q15" s="61" t="s">
        <v>39</v>
      </c>
      <c r="R15" s="61" t="s">
        <v>73</v>
      </c>
      <c r="S15" s="64">
        <v>81.14</v>
      </c>
      <c r="T15" s="35">
        <f t="shared" si="1"/>
        <v>64.912</v>
      </c>
      <c r="U15" s="36">
        <f t="shared" si="2"/>
        <v>84.4453333333333</v>
      </c>
      <c r="V15" s="143">
        <v>3</v>
      </c>
      <c r="W15" s="38">
        <f t="shared" si="3"/>
        <v>87.4453333333333</v>
      </c>
      <c r="X15" s="39">
        <v>10</v>
      </c>
      <c r="Y15" s="144"/>
    </row>
    <row r="16" s="59" customFormat="1" ht="16.5" customHeight="1" spans="1:25">
      <c r="A16" s="13" t="s">
        <v>87</v>
      </c>
      <c r="B16" s="13" t="s">
        <v>88</v>
      </c>
      <c r="C16" s="8">
        <v>100</v>
      </c>
      <c r="D16" s="8">
        <v>100</v>
      </c>
      <c r="E16" s="12">
        <v>99</v>
      </c>
      <c r="F16" s="8">
        <v>98</v>
      </c>
      <c r="G16" s="8">
        <v>97</v>
      </c>
      <c r="H16" s="8">
        <v>97</v>
      </c>
      <c r="I16" s="22">
        <f t="shared" si="0"/>
        <v>19.7</v>
      </c>
      <c r="J16" s="61" t="s">
        <v>31</v>
      </c>
      <c r="K16" s="61" t="s">
        <v>64</v>
      </c>
      <c r="L16" s="61" t="s">
        <v>38</v>
      </c>
      <c r="M16" s="61" t="s">
        <v>31</v>
      </c>
      <c r="N16" s="61" t="s">
        <v>75</v>
      </c>
      <c r="O16" s="61" t="s">
        <v>89</v>
      </c>
      <c r="P16" s="61" t="s">
        <v>76</v>
      </c>
      <c r="Q16" s="61" t="s">
        <v>40</v>
      </c>
      <c r="R16" s="61" t="s">
        <v>40</v>
      </c>
      <c r="S16" s="64">
        <v>81.744651</v>
      </c>
      <c r="T16" s="35">
        <f t="shared" si="1"/>
        <v>65.3957208</v>
      </c>
      <c r="U16" s="36">
        <f t="shared" si="2"/>
        <v>85.0957208</v>
      </c>
      <c r="V16" s="143">
        <v>2.2</v>
      </c>
      <c r="W16" s="38">
        <f t="shared" si="3"/>
        <v>87.2957208</v>
      </c>
      <c r="X16" s="39">
        <v>11</v>
      </c>
      <c r="Y16" s="42"/>
    </row>
    <row r="17" s="59" customFormat="1" ht="16.5" customHeight="1" spans="1:25">
      <c r="A17" s="13" t="s">
        <v>90</v>
      </c>
      <c r="B17" s="13" t="s">
        <v>91</v>
      </c>
      <c r="C17" s="8">
        <v>99</v>
      </c>
      <c r="D17" s="8">
        <v>100</v>
      </c>
      <c r="E17" s="12">
        <v>100</v>
      </c>
      <c r="F17" s="8">
        <v>98</v>
      </c>
      <c r="G17" s="8">
        <v>98</v>
      </c>
      <c r="H17" s="8">
        <v>98</v>
      </c>
      <c r="I17" s="22">
        <f t="shared" si="0"/>
        <v>19.7666666666667</v>
      </c>
      <c r="J17" s="61" t="s">
        <v>38</v>
      </c>
      <c r="K17" s="61" t="s">
        <v>37</v>
      </c>
      <c r="L17" s="61" t="s">
        <v>52</v>
      </c>
      <c r="M17" s="61" t="s">
        <v>76</v>
      </c>
      <c r="N17" s="61" t="s">
        <v>92</v>
      </c>
      <c r="O17" s="61" t="s">
        <v>84</v>
      </c>
      <c r="P17" s="61" t="s">
        <v>85</v>
      </c>
      <c r="Q17" s="61" t="s">
        <v>73</v>
      </c>
      <c r="R17" s="61" t="s">
        <v>59</v>
      </c>
      <c r="S17" s="64">
        <v>82.163255</v>
      </c>
      <c r="T17" s="35">
        <f t="shared" si="1"/>
        <v>65.730604</v>
      </c>
      <c r="U17" s="36">
        <f t="shared" si="2"/>
        <v>85.4972706666667</v>
      </c>
      <c r="V17" s="143">
        <v>1.7</v>
      </c>
      <c r="W17" s="38">
        <f t="shared" si="3"/>
        <v>87.1972706666667</v>
      </c>
      <c r="X17" s="39">
        <v>12</v>
      </c>
      <c r="Y17" s="42"/>
    </row>
    <row r="18" s="59" customFormat="1" ht="16.5" customHeight="1" spans="1:25">
      <c r="A18" s="13" t="s">
        <v>93</v>
      </c>
      <c r="B18" s="13" t="s">
        <v>94</v>
      </c>
      <c r="C18" s="8">
        <v>99</v>
      </c>
      <c r="D18" s="8">
        <v>100</v>
      </c>
      <c r="E18" s="12">
        <v>99</v>
      </c>
      <c r="F18" s="8">
        <v>97</v>
      </c>
      <c r="G18" s="8">
        <v>97</v>
      </c>
      <c r="H18" s="8">
        <v>98</v>
      </c>
      <c r="I18" s="22">
        <f t="shared" si="0"/>
        <v>19.6666666666667</v>
      </c>
      <c r="J18" s="61" t="s">
        <v>73</v>
      </c>
      <c r="K18" s="61" t="s">
        <v>37</v>
      </c>
      <c r="L18" s="61" t="s">
        <v>89</v>
      </c>
      <c r="M18" s="61" t="s">
        <v>85</v>
      </c>
      <c r="N18" s="61" t="s">
        <v>78</v>
      </c>
      <c r="O18" s="61" t="s">
        <v>77</v>
      </c>
      <c r="P18" s="61" t="s">
        <v>41</v>
      </c>
      <c r="Q18" s="61" t="s">
        <v>76</v>
      </c>
      <c r="R18" s="61" t="s">
        <v>36</v>
      </c>
      <c r="S18" s="64">
        <v>80.674883</v>
      </c>
      <c r="T18" s="35">
        <f t="shared" si="1"/>
        <v>64.5399064</v>
      </c>
      <c r="U18" s="36">
        <f t="shared" si="2"/>
        <v>84.2065730666667</v>
      </c>
      <c r="V18" s="143">
        <v>2.5</v>
      </c>
      <c r="W18" s="38">
        <f t="shared" si="3"/>
        <v>86.7065730666667</v>
      </c>
      <c r="X18" s="39">
        <v>13</v>
      </c>
      <c r="Y18" s="42"/>
    </row>
    <row r="19" s="59" customFormat="1" ht="16.5" customHeight="1" spans="1:25">
      <c r="A19" s="13" t="s">
        <v>95</v>
      </c>
      <c r="B19" s="13" t="s">
        <v>96</v>
      </c>
      <c r="C19" s="8">
        <v>97</v>
      </c>
      <c r="D19" s="8">
        <v>98</v>
      </c>
      <c r="E19" s="12">
        <v>100</v>
      </c>
      <c r="F19" s="8">
        <v>100</v>
      </c>
      <c r="G19" s="8">
        <v>98</v>
      </c>
      <c r="H19" s="8">
        <v>98</v>
      </c>
      <c r="I19" s="22">
        <f t="shared" si="0"/>
        <v>19.7</v>
      </c>
      <c r="J19" s="61" t="s">
        <v>85</v>
      </c>
      <c r="K19" s="61" t="s">
        <v>74</v>
      </c>
      <c r="L19" s="61" t="s">
        <v>60</v>
      </c>
      <c r="M19" s="61" t="s">
        <v>46</v>
      </c>
      <c r="N19" s="61" t="s">
        <v>97</v>
      </c>
      <c r="O19" s="61" t="s">
        <v>78</v>
      </c>
      <c r="P19" s="61" t="s">
        <v>76</v>
      </c>
      <c r="Q19" s="61" t="s">
        <v>48</v>
      </c>
      <c r="R19" s="61" t="s">
        <v>27</v>
      </c>
      <c r="S19" s="64">
        <v>79.046976</v>
      </c>
      <c r="T19" s="35">
        <f t="shared" si="1"/>
        <v>63.2375808</v>
      </c>
      <c r="U19" s="36">
        <f t="shared" si="2"/>
        <v>82.9375808</v>
      </c>
      <c r="V19" s="143">
        <v>2.7</v>
      </c>
      <c r="W19" s="38">
        <f t="shared" si="3"/>
        <v>85.6375808</v>
      </c>
      <c r="X19" s="39">
        <v>14</v>
      </c>
      <c r="Y19" s="42"/>
    </row>
    <row r="20" s="59" customFormat="1" ht="16.5" customHeight="1" spans="1:25">
      <c r="A20" s="13" t="s">
        <v>98</v>
      </c>
      <c r="B20" s="13" t="s">
        <v>99</v>
      </c>
      <c r="C20" s="8">
        <v>96</v>
      </c>
      <c r="D20" s="8">
        <v>98</v>
      </c>
      <c r="E20" s="12">
        <v>99</v>
      </c>
      <c r="F20" s="8">
        <v>99</v>
      </c>
      <c r="G20" s="8">
        <v>97</v>
      </c>
      <c r="H20" s="8">
        <v>97</v>
      </c>
      <c r="I20" s="22">
        <f t="shared" si="0"/>
        <v>19.5333333333333</v>
      </c>
      <c r="J20" s="61" t="s">
        <v>39</v>
      </c>
      <c r="K20" s="61" t="s">
        <v>74</v>
      </c>
      <c r="L20" s="61" t="s">
        <v>85</v>
      </c>
      <c r="M20" s="61" t="s">
        <v>85</v>
      </c>
      <c r="N20" s="61" t="s">
        <v>100</v>
      </c>
      <c r="O20" s="61" t="s">
        <v>84</v>
      </c>
      <c r="P20" s="61" t="s">
        <v>54</v>
      </c>
      <c r="Q20" s="61" t="s">
        <v>48</v>
      </c>
      <c r="R20" s="61" t="s">
        <v>52</v>
      </c>
      <c r="S20" s="64">
        <v>78.535348</v>
      </c>
      <c r="T20" s="35">
        <f t="shared" si="1"/>
        <v>62.8282784</v>
      </c>
      <c r="U20" s="36">
        <f t="shared" si="2"/>
        <v>82.3616117333333</v>
      </c>
      <c r="V20" s="143">
        <v>2.3</v>
      </c>
      <c r="W20" s="38">
        <f t="shared" si="3"/>
        <v>84.6616117333333</v>
      </c>
      <c r="X20" s="39">
        <v>15</v>
      </c>
      <c r="Y20" s="42"/>
    </row>
    <row r="21" s="59" customFormat="1" ht="16.5" customHeight="1" spans="1:25">
      <c r="A21" s="13" t="s">
        <v>101</v>
      </c>
      <c r="B21" s="13" t="s">
        <v>102</v>
      </c>
      <c r="C21" s="8">
        <v>96</v>
      </c>
      <c r="D21" s="8">
        <v>98</v>
      </c>
      <c r="E21" s="12">
        <v>99</v>
      </c>
      <c r="F21" s="8">
        <v>97</v>
      </c>
      <c r="G21" s="8">
        <v>98</v>
      </c>
      <c r="H21" s="8">
        <v>98</v>
      </c>
      <c r="I21" s="22">
        <f t="shared" si="0"/>
        <v>19.5333333333333</v>
      </c>
      <c r="J21" s="61" t="s">
        <v>76</v>
      </c>
      <c r="K21" s="61" t="s">
        <v>28</v>
      </c>
      <c r="L21" s="61" t="s">
        <v>75</v>
      </c>
      <c r="M21" s="61" t="s">
        <v>77</v>
      </c>
      <c r="N21" s="61" t="s">
        <v>75</v>
      </c>
      <c r="O21" s="61" t="s">
        <v>92</v>
      </c>
      <c r="P21" s="61" t="s">
        <v>77</v>
      </c>
      <c r="Q21" s="61" t="s">
        <v>85</v>
      </c>
      <c r="R21" s="61" t="s">
        <v>40</v>
      </c>
      <c r="S21" s="64">
        <v>76.209767</v>
      </c>
      <c r="T21" s="35">
        <f t="shared" si="1"/>
        <v>60.9678136</v>
      </c>
      <c r="U21" s="36">
        <f t="shared" si="2"/>
        <v>80.5011469333333</v>
      </c>
      <c r="V21" s="143">
        <v>1.9</v>
      </c>
      <c r="W21" s="38">
        <f t="shared" si="3"/>
        <v>82.4011469333333</v>
      </c>
      <c r="X21" s="39">
        <v>16</v>
      </c>
      <c r="Y21" s="42"/>
    </row>
    <row r="22" s="59" customFormat="1" ht="16.5" customHeight="1" spans="1:25">
      <c r="A22" s="13" t="s">
        <v>103</v>
      </c>
      <c r="B22" s="13" t="s">
        <v>104</v>
      </c>
      <c r="C22" s="8">
        <v>98</v>
      </c>
      <c r="D22" s="8">
        <v>98</v>
      </c>
      <c r="E22" s="12">
        <v>100</v>
      </c>
      <c r="F22" s="8">
        <v>100</v>
      </c>
      <c r="G22" s="8">
        <v>98</v>
      </c>
      <c r="H22" s="8">
        <v>97</v>
      </c>
      <c r="I22" s="22">
        <f t="shared" si="0"/>
        <v>19.7</v>
      </c>
      <c r="J22" s="61" t="s">
        <v>46</v>
      </c>
      <c r="K22" s="61" t="s">
        <v>74</v>
      </c>
      <c r="L22" s="61" t="s">
        <v>84</v>
      </c>
      <c r="M22" s="61" t="s">
        <v>78</v>
      </c>
      <c r="N22" s="61" t="s">
        <v>86</v>
      </c>
      <c r="O22" s="61" t="s">
        <v>69</v>
      </c>
      <c r="P22" s="61" t="s">
        <v>84</v>
      </c>
      <c r="Q22" s="61" t="s">
        <v>84</v>
      </c>
      <c r="R22" s="61" t="s">
        <v>48</v>
      </c>
      <c r="S22" s="64">
        <v>75.093488</v>
      </c>
      <c r="T22" s="35">
        <f t="shared" si="1"/>
        <v>60.0747904</v>
      </c>
      <c r="U22" s="36">
        <f t="shared" si="2"/>
        <v>79.7747904</v>
      </c>
      <c r="V22" s="143">
        <v>1.9</v>
      </c>
      <c r="W22" s="38">
        <f t="shared" si="3"/>
        <v>81.6747904</v>
      </c>
      <c r="X22" s="39">
        <v>17</v>
      </c>
      <c r="Y22" s="42"/>
    </row>
    <row r="23" s="59" customFormat="1" ht="16.5" customHeight="1" spans="1:25">
      <c r="A23" s="13" t="s">
        <v>105</v>
      </c>
      <c r="B23" s="13" t="s">
        <v>106</v>
      </c>
      <c r="C23" s="8">
        <v>98</v>
      </c>
      <c r="D23" s="8">
        <v>97</v>
      </c>
      <c r="E23" s="12">
        <v>100</v>
      </c>
      <c r="F23" s="8">
        <v>100</v>
      </c>
      <c r="G23" s="8">
        <v>97</v>
      </c>
      <c r="H23" s="8">
        <v>97</v>
      </c>
      <c r="I23" s="22">
        <f t="shared" si="0"/>
        <v>19.6333333333333</v>
      </c>
      <c r="J23" s="61" t="s">
        <v>48</v>
      </c>
      <c r="K23" s="61" t="s">
        <v>28</v>
      </c>
      <c r="L23" s="61" t="s">
        <v>76</v>
      </c>
      <c r="M23" s="61" t="s">
        <v>78</v>
      </c>
      <c r="N23" s="61" t="s">
        <v>107</v>
      </c>
      <c r="O23" s="61" t="s">
        <v>92</v>
      </c>
      <c r="P23" s="61" t="s">
        <v>92</v>
      </c>
      <c r="Q23" s="61" t="s">
        <v>89</v>
      </c>
      <c r="R23" s="61" t="s">
        <v>40</v>
      </c>
      <c r="S23" s="64">
        <v>74.58186</v>
      </c>
      <c r="T23" s="35">
        <f t="shared" si="1"/>
        <v>59.665488</v>
      </c>
      <c r="U23" s="36">
        <f t="shared" si="2"/>
        <v>79.2988213333334</v>
      </c>
      <c r="V23" s="143">
        <v>0.5</v>
      </c>
      <c r="W23" s="38">
        <f t="shared" si="3"/>
        <v>79.7988213333334</v>
      </c>
      <c r="X23" s="39">
        <v>18</v>
      </c>
      <c r="Y23" s="42"/>
    </row>
    <row r="24" s="59" customFormat="1" ht="16.5" customHeight="1" spans="1:25">
      <c r="A24" s="13" t="s">
        <v>108</v>
      </c>
      <c r="B24" s="13" t="s">
        <v>109</v>
      </c>
      <c r="C24" s="8">
        <v>98</v>
      </c>
      <c r="D24" s="8">
        <v>98</v>
      </c>
      <c r="E24" s="12">
        <v>100</v>
      </c>
      <c r="F24" s="8">
        <v>97</v>
      </c>
      <c r="G24" s="8">
        <v>98</v>
      </c>
      <c r="H24" s="8">
        <v>97</v>
      </c>
      <c r="I24" s="22">
        <f t="shared" si="0"/>
        <v>19.6</v>
      </c>
      <c r="J24" s="61" t="s">
        <v>39</v>
      </c>
      <c r="K24" s="61" t="s">
        <v>28</v>
      </c>
      <c r="L24" s="61" t="s">
        <v>107</v>
      </c>
      <c r="M24" s="61" t="s">
        <v>107</v>
      </c>
      <c r="N24" s="61" t="s">
        <v>100</v>
      </c>
      <c r="O24" s="61" t="s">
        <v>110</v>
      </c>
      <c r="P24" s="61" t="s">
        <v>78</v>
      </c>
      <c r="Q24" s="61" t="s">
        <v>31</v>
      </c>
      <c r="R24" s="61" t="s">
        <v>31</v>
      </c>
      <c r="S24" s="64">
        <v>64.442325</v>
      </c>
      <c r="T24" s="35">
        <f t="shared" si="1"/>
        <v>51.55386</v>
      </c>
      <c r="U24" s="36">
        <f t="shared" si="2"/>
        <v>71.15386</v>
      </c>
      <c r="V24" s="143">
        <v>0.9</v>
      </c>
      <c r="W24" s="38">
        <f t="shared" si="3"/>
        <v>72.05386</v>
      </c>
      <c r="X24" s="39">
        <v>19</v>
      </c>
      <c r="Y24" s="42"/>
    </row>
    <row r="25" s="59" customFormat="1" ht="16.5" customHeight="1" spans="1:25">
      <c r="A25" s="13" t="s">
        <v>111</v>
      </c>
      <c r="B25" s="13" t="s">
        <v>112</v>
      </c>
      <c r="C25" s="8">
        <v>97</v>
      </c>
      <c r="D25" s="8">
        <v>96</v>
      </c>
      <c r="E25" s="12">
        <v>99</v>
      </c>
      <c r="F25" s="8">
        <v>99</v>
      </c>
      <c r="G25" s="8">
        <v>97</v>
      </c>
      <c r="H25" s="8">
        <v>97</v>
      </c>
      <c r="I25" s="22">
        <f t="shared" si="0"/>
        <v>19.5</v>
      </c>
      <c r="J25" s="61" t="s">
        <v>41</v>
      </c>
      <c r="K25" s="61" t="s">
        <v>74</v>
      </c>
      <c r="L25" s="61" t="s">
        <v>97</v>
      </c>
      <c r="M25" s="61" t="s">
        <v>76</v>
      </c>
      <c r="N25" s="61" t="s">
        <v>86</v>
      </c>
      <c r="O25" s="61" t="s">
        <v>86</v>
      </c>
      <c r="P25" s="61" t="s">
        <v>113</v>
      </c>
      <c r="Q25" s="61" t="s">
        <v>41</v>
      </c>
      <c r="R25" s="61" t="s">
        <v>36</v>
      </c>
      <c r="S25" s="64">
        <v>63.14</v>
      </c>
      <c r="T25" s="35">
        <f t="shared" si="1"/>
        <v>50.512</v>
      </c>
      <c r="U25" s="36">
        <f t="shared" si="2"/>
        <v>70.012</v>
      </c>
      <c r="V25" s="143">
        <v>-0.4</v>
      </c>
      <c r="W25" s="38">
        <f t="shared" si="3"/>
        <v>69.612</v>
      </c>
      <c r="X25" s="39">
        <v>20</v>
      </c>
      <c r="Y25" s="42"/>
    </row>
    <row r="26" s="59" customFormat="1" ht="16.5" customHeight="1" spans="1:25">
      <c r="A26" s="13" t="s">
        <v>114</v>
      </c>
      <c r="B26" s="13" t="s">
        <v>115</v>
      </c>
      <c r="C26" s="8">
        <v>98</v>
      </c>
      <c r="D26" s="8">
        <v>97</v>
      </c>
      <c r="E26" s="12">
        <v>98</v>
      </c>
      <c r="F26" s="8">
        <v>98</v>
      </c>
      <c r="G26" s="8">
        <v>97</v>
      </c>
      <c r="H26" s="8">
        <v>97</v>
      </c>
      <c r="I26" s="22">
        <f t="shared" si="0"/>
        <v>19.5</v>
      </c>
      <c r="J26" s="61" t="s">
        <v>41</v>
      </c>
      <c r="K26" s="61" t="s">
        <v>64</v>
      </c>
      <c r="L26" s="61" t="s">
        <v>116</v>
      </c>
      <c r="M26" s="61" t="s">
        <v>29</v>
      </c>
      <c r="N26" s="61" t="s">
        <v>92</v>
      </c>
      <c r="O26" s="61" t="s">
        <v>60</v>
      </c>
      <c r="P26" s="61" t="s">
        <v>113</v>
      </c>
      <c r="Q26" s="61" t="s">
        <v>60</v>
      </c>
      <c r="R26" s="61" t="s">
        <v>73</v>
      </c>
      <c r="S26" s="64">
        <v>61.930697</v>
      </c>
      <c r="T26" s="35">
        <f t="shared" si="1"/>
        <v>49.5445576</v>
      </c>
      <c r="U26" s="36">
        <f t="shared" si="2"/>
        <v>69.0445576</v>
      </c>
      <c r="V26" s="143">
        <v>-0.4</v>
      </c>
      <c r="W26" s="38">
        <f t="shared" si="3"/>
        <v>68.6445576</v>
      </c>
      <c r="X26" s="39">
        <v>21</v>
      </c>
      <c r="Y26" s="42"/>
    </row>
    <row r="27" s="59" customFormat="1" ht="16.5" customHeight="1" spans="1:25">
      <c r="A27" s="13" t="s">
        <v>117</v>
      </c>
      <c r="B27" s="13" t="s">
        <v>118</v>
      </c>
      <c r="C27" s="8">
        <v>98</v>
      </c>
      <c r="D27" s="8">
        <v>96</v>
      </c>
      <c r="E27" s="12">
        <v>99</v>
      </c>
      <c r="F27" s="8">
        <v>98</v>
      </c>
      <c r="G27" s="8">
        <v>98</v>
      </c>
      <c r="H27" s="8">
        <v>97</v>
      </c>
      <c r="I27" s="22">
        <f t="shared" si="0"/>
        <v>19.5333333333333</v>
      </c>
      <c r="J27" s="61" t="s">
        <v>76</v>
      </c>
      <c r="K27" s="61" t="s">
        <v>74</v>
      </c>
      <c r="L27" s="61" t="s">
        <v>100</v>
      </c>
      <c r="M27" s="61" t="s">
        <v>68</v>
      </c>
      <c r="N27" s="61" t="s">
        <v>75</v>
      </c>
      <c r="O27" s="61" t="s">
        <v>119</v>
      </c>
      <c r="P27" s="61" t="s">
        <v>120</v>
      </c>
      <c r="Q27" s="61" t="s">
        <v>68</v>
      </c>
      <c r="R27" s="61" t="s">
        <v>40</v>
      </c>
      <c r="S27" s="64">
        <v>58.256279</v>
      </c>
      <c r="T27" s="35">
        <f t="shared" si="1"/>
        <v>46.6050232</v>
      </c>
      <c r="U27" s="36">
        <f t="shared" si="2"/>
        <v>66.1383565333333</v>
      </c>
      <c r="V27" s="143">
        <v>-0.5</v>
      </c>
      <c r="W27" s="38">
        <f t="shared" si="3"/>
        <v>65.6383565333333</v>
      </c>
      <c r="X27" s="39">
        <v>22</v>
      </c>
      <c r="Y27" s="42"/>
    </row>
    <row r="28" s="59" customFormat="1" ht="16.5" customHeight="1" spans="1:25">
      <c r="A28" s="13" t="s">
        <v>121</v>
      </c>
      <c r="B28" s="13" t="s">
        <v>122</v>
      </c>
      <c r="C28" s="8">
        <v>98</v>
      </c>
      <c r="D28" s="8">
        <v>99</v>
      </c>
      <c r="E28" s="12">
        <v>100</v>
      </c>
      <c r="F28" s="8">
        <v>100</v>
      </c>
      <c r="G28" s="8">
        <v>96</v>
      </c>
      <c r="H28" s="8">
        <v>97</v>
      </c>
      <c r="I28" s="22">
        <f t="shared" si="0"/>
        <v>19.6666666666667</v>
      </c>
      <c r="J28" s="61" t="s">
        <v>86</v>
      </c>
      <c r="K28" s="61" t="s">
        <v>74</v>
      </c>
      <c r="L28" s="61" t="s">
        <v>113</v>
      </c>
      <c r="M28" s="61" t="s">
        <v>60</v>
      </c>
      <c r="N28" s="61" t="s">
        <v>123</v>
      </c>
      <c r="O28" s="61" t="s">
        <v>89</v>
      </c>
      <c r="P28" s="61" t="s">
        <v>86</v>
      </c>
      <c r="Q28" s="61" t="s">
        <v>77</v>
      </c>
      <c r="R28" s="61" t="s">
        <v>40</v>
      </c>
      <c r="S28" s="64">
        <v>53.558604</v>
      </c>
      <c r="T28" s="35">
        <f t="shared" si="1"/>
        <v>42.8468832</v>
      </c>
      <c r="U28" s="36">
        <f t="shared" si="2"/>
        <v>62.5135498666667</v>
      </c>
      <c r="V28" s="143">
        <v>-1.5</v>
      </c>
      <c r="W28" s="38">
        <f t="shared" si="3"/>
        <v>61.0135498666667</v>
      </c>
      <c r="X28" s="39">
        <v>23</v>
      </c>
      <c r="Y28" s="42"/>
    </row>
    <row r="29" s="59" customFormat="1" spans="1:25">
      <c r="A29" s="13" t="s">
        <v>124</v>
      </c>
      <c r="B29" s="13" t="s">
        <v>125</v>
      </c>
      <c r="C29" s="8">
        <v>97</v>
      </c>
      <c r="D29" s="8">
        <v>95</v>
      </c>
      <c r="E29" s="12">
        <v>100</v>
      </c>
      <c r="F29" s="8">
        <v>99</v>
      </c>
      <c r="G29" s="8">
        <v>96</v>
      </c>
      <c r="H29" s="8">
        <v>97</v>
      </c>
      <c r="I29" s="22">
        <f t="shared" si="0"/>
        <v>19.4666666666667</v>
      </c>
      <c r="J29" s="61" t="s">
        <v>84</v>
      </c>
      <c r="K29" s="61" t="s">
        <v>37</v>
      </c>
      <c r="L29" s="61" t="s">
        <v>119</v>
      </c>
      <c r="M29" s="61" t="s">
        <v>119</v>
      </c>
      <c r="N29" s="61" t="s">
        <v>126</v>
      </c>
      <c r="O29" s="61" t="s">
        <v>119</v>
      </c>
      <c r="P29" s="61" t="s">
        <v>119</v>
      </c>
      <c r="Q29" s="61" t="s">
        <v>41</v>
      </c>
      <c r="R29" s="61" t="s">
        <v>48</v>
      </c>
      <c r="S29" s="64">
        <v>27.000465</v>
      </c>
      <c r="T29" s="35">
        <f t="shared" si="1"/>
        <v>21.600372</v>
      </c>
      <c r="U29" s="36">
        <f t="shared" si="2"/>
        <v>41.0670386666667</v>
      </c>
      <c r="V29" s="143">
        <v>-0.5</v>
      </c>
      <c r="W29" s="38">
        <f t="shared" si="3"/>
        <v>40.5670386666667</v>
      </c>
      <c r="X29" s="39">
        <v>24</v>
      </c>
      <c r="Y29" s="42"/>
    </row>
    <row r="30" s="59" customFormat="1" ht="16.5" customHeight="1" spans="1:25">
      <c r="A30" s="13" t="s">
        <v>127</v>
      </c>
      <c r="B30" s="13" t="s">
        <v>128</v>
      </c>
      <c r="C30" s="8">
        <v>97</v>
      </c>
      <c r="D30" s="8">
        <v>95</v>
      </c>
      <c r="E30" s="12">
        <v>98</v>
      </c>
      <c r="F30" s="8">
        <v>98</v>
      </c>
      <c r="G30" s="8">
        <v>96</v>
      </c>
      <c r="H30" s="8">
        <v>97</v>
      </c>
      <c r="I30" s="22">
        <f t="shared" si="0"/>
        <v>19.3666666666667</v>
      </c>
      <c r="J30" s="61" t="s">
        <v>129</v>
      </c>
      <c r="K30" s="61" t="s">
        <v>74</v>
      </c>
      <c r="L30" s="61" t="s">
        <v>29</v>
      </c>
      <c r="M30" s="61" t="s">
        <v>76</v>
      </c>
      <c r="N30" s="61" t="s">
        <v>130</v>
      </c>
      <c r="O30" s="61" t="s">
        <v>131</v>
      </c>
      <c r="P30" s="61" t="s">
        <v>132</v>
      </c>
      <c r="Q30" s="61" t="s">
        <v>39</v>
      </c>
      <c r="R30" s="61" t="s">
        <v>39</v>
      </c>
      <c r="S30" s="64">
        <v>27.977209</v>
      </c>
      <c r="T30" s="35">
        <f t="shared" si="1"/>
        <v>22.3817672</v>
      </c>
      <c r="U30" s="36">
        <f t="shared" si="2"/>
        <v>41.7484338666667</v>
      </c>
      <c r="V30" s="143">
        <v>-7.1</v>
      </c>
      <c r="W30" s="38">
        <f t="shared" si="3"/>
        <v>34.6484338666667</v>
      </c>
      <c r="X30" s="39">
        <v>25</v>
      </c>
      <c r="Y30" s="8"/>
    </row>
  </sheetData>
  <mergeCells count="16">
    <mergeCell ref="A1:Y1"/>
    <mergeCell ref="A2:Y2"/>
    <mergeCell ref="C3:I3"/>
    <mergeCell ref="J3:T3"/>
    <mergeCell ref="C4:H4"/>
    <mergeCell ref="J4:R4"/>
    <mergeCell ref="A3:A5"/>
    <mergeCell ref="B3:B5"/>
    <mergeCell ref="I4:I5"/>
    <mergeCell ref="S4:S5"/>
    <mergeCell ref="T4:T5"/>
    <mergeCell ref="U3:U5"/>
    <mergeCell ref="V3:V5"/>
    <mergeCell ref="W3:W5"/>
    <mergeCell ref="X3:X5"/>
    <mergeCell ref="Y3:Y5"/>
  </mergeCells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opLeftCell="C1" workbookViewId="0">
      <selection activeCell="V25" sqref="V25"/>
    </sheetView>
  </sheetViews>
  <sheetFormatPr defaultColWidth="9" defaultRowHeight="14.25"/>
  <cols>
    <col min="1" max="1" width="9" style="1"/>
    <col min="2" max="2" width="7.2" style="1" customWidth="1"/>
    <col min="3" max="3" width="4.125" style="1" customWidth="1"/>
    <col min="4" max="4" width="4.25" style="1" customWidth="1"/>
    <col min="5" max="5" width="3.75" style="1" customWidth="1"/>
    <col min="6" max="6" width="4.25" style="1" customWidth="1"/>
    <col min="7" max="7" width="3.875" style="1" customWidth="1"/>
    <col min="8" max="8" width="4.5" style="1" customWidth="1"/>
    <col min="9" max="9" width="6.75" style="1" customWidth="1"/>
    <col min="10" max="10" width="6.625" style="1" customWidth="1"/>
    <col min="11" max="11" width="6.875" style="1" customWidth="1"/>
    <col min="12" max="12" width="6.75" style="1" customWidth="1"/>
    <col min="13" max="14" width="5.625" style="1" customWidth="1"/>
    <col min="15" max="15" width="6.75" style="1" customWidth="1"/>
    <col min="16" max="17" width="6.375" style="1" customWidth="1"/>
    <col min="18" max="18" width="6.125" style="1" customWidth="1"/>
    <col min="19" max="21" width="7.375" style="1" customWidth="1"/>
    <col min="22" max="22" width="6.875" style="1" customWidth="1"/>
    <col min="23" max="23" width="5.75" style="1" customWidth="1"/>
    <col min="24" max="24" width="4.25" style="1" customWidth="1"/>
    <col min="25" max="25" width="19.4166666666667" style="1" customWidth="1"/>
    <col min="26" max="16384" width="9" style="1"/>
  </cols>
  <sheetData>
    <row r="1" ht="25.5" spans="1: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36"/>
      <c r="W1" s="4"/>
      <c r="X1" s="4"/>
      <c r="Y1" s="4"/>
    </row>
    <row r="2" ht="13.5" spans="1:25">
      <c r="A2" s="5" t="s">
        <v>133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37"/>
      <c r="W2" s="5"/>
      <c r="X2" s="5"/>
      <c r="Y2" s="5"/>
    </row>
    <row r="3" ht="13.5" spans="1:25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27" t="s">
        <v>6</v>
      </c>
      <c r="V3" s="138" t="s">
        <v>7</v>
      </c>
      <c r="W3" s="21" t="s">
        <v>8</v>
      </c>
      <c r="X3" s="29" t="s">
        <v>9</v>
      </c>
      <c r="Y3" s="30" t="s">
        <v>10</v>
      </c>
    </row>
    <row r="4" ht="13.5" spans="1:25">
      <c r="A4" s="8"/>
      <c r="B4" s="8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8"/>
      <c r="S4" s="31" t="s">
        <v>14</v>
      </c>
      <c r="T4" s="12" t="s">
        <v>15</v>
      </c>
      <c r="U4" s="32"/>
      <c r="V4" s="139"/>
      <c r="W4" s="12"/>
      <c r="X4" s="29"/>
      <c r="Y4" s="30"/>
    </row>
    <row r="5" ht="55" customHeight="1" spans="1:25">
      <c r="A5" s="122"/>
      <c r="B5" s="122"/>
      <c r="C5" s="131">
        <v>1</v>
      </c>
      <c r="D5" s="131">
        <v>2</v>
      </c>
      <c r="E5" s="131">
        <v>3</v>
      </c>
      <c r="F5" s="131">
        <v>4</v>
      </c>
      <c r="G5" s="131">
        <v>5</v>
      </c>
      <c r="H5" s="131">
        <v>6</v>
      </c>
      <c r="I5" s="122"/>
      <c r="J5" s="21" t="s">
        <v>16</v>
      </c>
      <c r="K5" s="21" t="s">
        <v>17</v>
      </c>
      <c r="L5" s="21" t="s">
        <v>18</v>
      </c>
      <c r="M5" s="21" t="s">
        <v>19</v>
      </c>
      <c r="N5" s="21" t="s">
        <v>20</v>
      </c>
      <c r="O5" s="21" t="s">
        <v>21</v>
      </c>
      <c r="P5" s="21" t="s">
        <v>22</v>
      </c>
      <c r="Q5" s="21" t="s">
        <v>23</v>
      </c>
      <c r="R5" s="21" t="s">
        <v>24</v>
      </c>
      <c r="S5" s="126"/>
      <c r="T5" s="127"/>
      <c r="U5" s="128"/>
      <c r="V5" s="139"/>
      <c r="W5" s="127"/>
      <c r="X5" s="129"/>
      <c r="Y5" s="130"/>
    </row>
    <row r="6" s="60" customFormat="1" ht="16.5" customHeight="1" spans="1:25">
      <c r="A6" s="61" t="s">
        <v>134</v>
      </c>
      <c r="B6" s="61" t="s">
        <v>135</v>
      </c>
      <c r="C6" s="11">
        <v>99</v>
      </c>
      <c r="D6" s="11">
        <v>99</v>
      </c>
      <c r="E6" s="11">
        <v>99</v>
      </c>
      <c r="F6" s="11">
        <v>99</v>
      </c>
      <c r="G6" s="11">
        <v>99</v>
      </c>
      <c r="H6" s="11">
        <v>98</v>
      </c>
      <c r="I6" s="135">
        <f t="shared" ref="I6:I32" si="0">(C6+D6+E6+F6+G6+H6)/6*0.2</f>
        <v>19.7666666666667</v>
      </c>
      <c r="J6" s="61" t="s">
        <v>40</v>
      </c>
      <c r="K6" s="61" t="s">
        <v>37</v>
      </c>
      <c r="L6" s="61" t="s">
        <v>136</v>
      </c>
      <c r="M6" s="61" t="s">
        <v>39</v>
      </c>
      <c r="N6" s="61" t="s">
        <v>27</v>
      </c>
      <c r="O6" s="61" t="s">
        <v>40</v>
      </c>
      <c r="P6" s="61" t="s">
        <v>36</v>
      </c>
      <c r="Q6" s="61" t="s">
        <v>59</v>
      </c>
      <c r="R6" s="61" t="s">
        <v>32</v>
      </c>
      <c r="S6" s="64">
        <v>91.186511</v>
      </c>
      <c r="T6" s="35">
        <f t="shared" ref="T6:T32" si="1">S6*0.8</f>
        <v>72.9492088</v>
      </c>
      <c r="U6" s="36">
        <f t="shared" ref="U6:U32" si="2">T6+I6</f>
        <v>92.7158754666667</v>
      </c>
      <c r="V6" s="140">
        <v>5.9</v>
      </c>
      <c r="W6" s="38">
        <f t="shared" ref="W6:W32" si="3">U6+V6</f>
        <v>98.6158754666667</v>
      </c>
      <c r="X6" s="39">
        <v>1</v>
      </c>
      <c r="Y6" s="42" t="s">
        <v>137</v>
      </c>
    </row>
    <row r="7" s="60" customFormat="1" ht="16.5" customHeight="1" spans="1:25">
      <c r="A7" s="61" t="s">
        <v>138</v>
      </c>
      <c r="B7" s="61" t="s">
        <v>139</v>
      </c>
      <c r="C7" s="11">
        <v>99</v>
      </c>
      <c r="D7" s="11">
        <v>98</v>
      </c>
      <c r="E7" s="11">
        <v>99</v>
      </c>
      <c r="F7" s="11">
        <v>99</v>
      </c>
      <c r="G7" s="11">
        <v>98</v>
      </c>
      <c r="H7" s="11">
        <v>99</v>
      </c>
      <c r="I7" s="135">
        <f t="shared" si="0"/>
        <v>19.7333333333333</v>
      </c>
      <c r="J7" s="61" t="s">
        <v>40</v>
      </c>
      <c r="K7" s="61" t="s">
        <v>37</v>
      </c>
      <c r="L7" s="61" t="s">
        <v>32</v>
      </c>
      <c r="M7" s="61" t="s">
        <v>140</v>
      </c>
      <c r="N7" s="61" t="s">
        <v>32</v>
      </c>
      <c r="O7" s="61" t="s">
        <v>59</v>
      </c>
      <c r="P7" s="61" t="s">
        <v>36</v>
      </c>
      <c r="Q7" s="61" t="s">
        <v>76</v>
      </c>
      <c r="R7" s="61" t="s">
        <v>52</v>
      </c>
      <c r="S7" s="64">
        <v>90.837674</v>
      </c>
      <c r="T7" s="35">
        <f t="shared" si="1"/>
        <v>72.6701392</v>
      </c>
      <c r="U7" s="36">
        <f t="shared" si="2"/>
        <v>92.4034725333333</v>
      </c>
      <c r="V7" s="140">
        <v>4.8</v>
      </c>
      <c r="W7" s="38">
        <f t="shared" si="3"/>
        <v>97.2034725333333</v>
      </c>
      <c r="X7" s="39">
        <v>2</v>
      </c>
      <c r="Y7" s="42" t="s">
        <v>141</v>
      </c>
    </row>
    <row r="8" s="60" customFormat="1" ht="16.5" customHeight="1" spans="1:25">
      <c r="A8" s="61" t="s">
        <v>142</v>
      </c>
      <c r="B8" s="61" t="s">
        <v>143</v>
      </c>
      <c r="C8" s="11">
        <v>99</v>
      </c>
      <c r="D8" s="11">
        <v>98</v>
      </c>
      <c r="E8" s="11">
        <v>99</v>
      </c>
      <c r="F8" s="11">
        <v>98</v>
      </c>
      <c r="G8" s="11">
        <v>99</v>
      </c>
      <c r="H8" s="11">
        <v>98</v>
      </c>
      <c r="I8" s="135">
        <f t="shared" si="0"/>
        <v>19.7</v>
      </c>
      <c r="J8" s="61" t="s">
        <v>59</v>
      </c>
      <c r="K8" s="61" t="s">
        <v>74</v>
      </c>
      <c r="L8" s="61" t="s">
        <v>40</v>
      </c>
      <c r="M8" s="61" t="s">
        <v>36</v>
      </c>
      <c r="N8" s="61" t="s">
        <v>38</v>
      </c>
      <c r="O8" s="61" t="s">
        <v>31</v>
      </c>
      <c r="P8" s="61" t="s">
        <v>31</v>
      </c>
      <c r="Q8" s="61" t="s">
        <v>36</v>
      </c>
      <c r="R8" s="61" t="s">
        <v>59</v>
      </c>
      <c r="S8" s="64">
        <v>89.512093</v>
      </c>
      <c r="T8" s="35">
        <f t="shared" si="1"/>
        <v>71.6096744</v>
      </c>
      <c r="U8" s="36">
        <f t="shared" si="2"/>
        <v>91.3096744</v>
      </c>
      <c r="V8" s="140">
        <v>4.4</v>
      </c>
      <c r="W8" s="38">
        <f t="shared" si="3"/>
        <v>95.7096744</v>
      </c>
      <c r="X8" s="39">
        <v>3</v>
      </c>
      <c r="Y8" s="42" t="s">
        <v>144</v>
      </c>
    </row>
    <row r="9" s="60" customFormat="1" ht="16.5" customHeight="1" spans="1:25">
      <c r="A9" s="61" t="s">
        <v>145</v>
      </c>
      <c r="B9" s="61" t="s">
        <v>146</v>
      </c>
      <c r="C9" s="11">
        <v>99</v>
      </c>
      <c r="D9" s="11">
        <v>98</v>
      </c>
      <c r="E9" s="11">
        <v>97</v>
      </c>
      <c r="F9" s="11">
        <v>99</v>
      </c>
      <c r="G9" s="11">
        <v>99</v>
      </c>
      <c r="H9" s="11">
        <v>99</v>
      </c>
      <c r="I9" s="135">
        <f t="shared" si="0"/>
        <v>19.7</v>
      </c>
      <c r="J9" s="61" t="s">
        <v>40</v>
      </c>
      <c r="K9" s="61" t="s">
        <v>28</v>
      </c>
      <c r="L9" s="61" t="s">
        <v>41</v>
      </c>
      <c r="M9" s="61" t="s">
        <v>31</v>
      </c>
      <c r="N9" s="61" t="s">
        <v>59</v>
      </c>
      <c r="O9" s="61" t="s">
        <v>30</v>
      </c>
      <c r="P9" s="61" t="s">
        <v>36</v>
      </c>
      <c r="Q9" s="61" t="s">
        <v>41</v>
      </c>
      <c r="R9" s="61" t="s">
        <v>73</v>
      </c>
      <c r="S9" s="64">
        <v>87.977209</v>
      </c>
      <c r="T9" s="35">
        <f t="shared" si="1"/>
        <v>70.3817672</v>
      </c>
      <c r="U9" s="36">
        <f t="shared" si="2"/>
        <v>90.0817672</v>
      </c>
      <c r="V9" s="140">
        <v>4.4</v>
      </c>
      <c r="W9" s="38">
        <f t="shared" si="3"/>
        <v>94.4817672</v>
      </c>
      <c r="X9" s="39">
        <v>4</v>
      </c>
      <c r="Y9" s="42" t="s">
        <v>147</v>
      </c>
    </row>
    <row r="10" s="60" customFormat="1" ht="16.5" customHeight="1" spans="1:25">
      <c r="A10" s="61" t="s">
        <v>148</v>
      </c>
      <c r="B10" s="61" t="s">
        <v>149</v>
      </c>
      <c r="C10" s="11">
        <v>99</v>
      </c>
      <c r="D10" s="11">
        <v>99</v>
      </c>
      <c r="E10" s="11">
        <v>98</v>
      </c>
      <c r="F10" s="11">
        <v>99</v>
      </c>
      <c r="G10" s="11">
        <v>98</v>
      </c>
      <c r="H10" s="11">
        <v>99</v>
      </c>
      <c r="I10" s="135">
        <f t="shared" si="0"/>
        <v>19.7333333333333</v>
      </c>
      <c r="J10" s="61" t="s">
        <v>27</v>
      </c>
      <c r="K10" s="61" t="s">
        <v>28</v>
      </c>
      <c r="L10" s="61" t="s">
        <v>38</v>
      </c>
      <c r="M10" s="61" t="s">
        <v>46</v>
      </c>
      <c r="N10" s="61" t="s">
        <v>59</v>
      </c>
      <c r="O10" s="61" t="s">
        <v>85</v>
      </c>
      <c r="P10" s="61" t="s">
        <v>31</v>
      </c>
      <c r="Q10" s="61" t="s">
        <v>29</v>
      </c>
      <c r="R10" s="61" t="s">
        <v>73</v>
      </c>
      <c r="S10" s="64">
        <v>88.488837</v>
      </c>
      <c r="T10" s="35">
        <f t="shared" si="1"/>
        <v>70.7910696</v>
      </c>
      <c r="U10" s="36">
        <f t="shared" si="2"/>
        <v>90.5244029333333</v>
      </c>
      <c r="V10" s="140">
        <v>3.9</v>
      </c>
      <c r="W10" s="38">
        <f t="shared" si="3"/>
        <v>94.4244029333333</v>
      </c>
      <c r="X10" s="39">
        <v>5</v>
      </c>
      <c r="Y10" s="42" t="s">
        <v>150</v>
      </c>
    </row>
    <row r="11" s="60" customFormat="1" ht="16.5" customHeight="1" spans="1:25">
      <c r="A11" s="61" t="s">
        <v>151</v>
      </c>
      <c r="B11" s="61" t="s">
        <v>152</v>
      </c>
      <c r="C11" s="11">
        <v>99</v>
      </c>
      <c r="D11" s="11">
        <v>98</v>
      </c>
      <c r="E11" s="11">
        <v>99</v>
      </c>
      <c r="F11" s="11">
        <v>98</v>
      </c>
      <c r="G11" s="11">
        <v>99</v>
      </c>
      <c r="H11" s="11">
        <v>99</v>
      </c>
      <c r="I11" s="135">
        <f t="shared" si="0"/>
        <v>19.7333333333333</v>
      </c>
      <c r="J11" s="61" t="s">
        <v>73</v>
      </c>
      <c r="K11" s="61" t="s">
        <v>64</v>
      </c>
      <c r="L11" s="61" t="s">
        <v>41</v>
      </c>
      <c r="M11" s="61" t="s">
        <v>30</v>
      </c>
      <c r="N11" s="61" t="s">
        <v>53</v>
      </c>
      <c r="O11" s="61" t="s">
        <v>46</v>
      </c>
      <c r="P11" s="61" t="s">
        <v>29</v>
      </c>
      <c r="Q11" s="61" t="s">
        <v>46</v>
      </c>
      <c r="R11" s="61" t="s">
        <v>52</v>
      </c>
      <c r="S11" s="64">
        <v>87.186511</v>
      </c>
      <c r="T11" s="35">
        <f t="shared" si="1"/>
        <v>69.7492088</v>
      </c>
      <c r="U11" s="36">
        <f t="shared" si="2"/>
        <v>89.4825421333333</v>
      </c>
      <c r="V11" s="140">
        <v>4</v>
      </c>
      <c r="W11" s="38">
        <f t="shared" si="3"/>
        <v>93.4825421333333</v>
      </c>
      <c r="X11" s="39">
        <v>6</v>
      </c>
      <c r="Y11" s="42" t="s">
        <v>153</v>
      </c>
    </row>
    <row r="12" s="60" customFormat="1" ht="16.5" customHeight="1" spans="1:25">
      <c r="A12" s="61" t="s">
        <v>154</v>
      </c>
      <c r="B12" s="61" t="s">
        <v>155</v>
      </c>
      <c r="C12" s="11">
        <v>99</v>
      </c>
      <c r="D12" s="11">
        <v>99</v>
      </c>
      <c r="E12" s="11">
        <v>99</v>
      </c>
      <c r="F12" s="11">
        <v>98</v>
      </c>
      <c r="G12" s="11">
        <v>98</v>
      </c>
      <c r="H12" s="11">
        <v>97</v>
      </c>
      <c r="I12" s="135">
        <f t="shared" si="0"/>
        <v>19.6666666666667</v>
      </c>
      <c r="J12" s="61" t="s">
        <v>27</v>
      </c>
      <c r="K12" s="61" t="s">
        <v>28</v>
      </c>
      <c r="L12" s="61" t="s">
        <v>27</v>
      </c>
      <c r="M12" s="61" t="s">
        <v>77</v>
      </c>
      <c r="N12" s="61" t="s">
        <v>76</v>
      </c>
      <c r="O12" s="61" t="s">
        <v>30</v>
      </c>
      <c r="P12" s="61" t="s">
        <v>46</v>
      </c>
      <c r="Q12" s="61" t="s">
        <v>29</v>
      </c>
      <c r="R12" s="61" t="s">
        <v>73</v>
      </c>
      <c r="S12" s="64">
        <v>86.767906</v>
      </c>
      <c r="T12" s="35">
        <f t="shared" si="1"/>
        <v>69.4143248</v>
      </c>
      <c r="U12" s="36">
        <f t="shared" si="2"/>
        <v>89.0809914666667</v>
      </c>
      <c r="V12" s="140">
        <v>3.1</v>
      </c>
      <c r="W12" s="38">
        <f t="shared" si="3"/>
        <v>92.1809914666667</v>
      </c>
      <c r="X12" s="39">
        <v>7</v>
      </c>
      <c r="Y12" s="42" t="s">
        <v>156</v>
      </c>
    </row>
    <row r="13" s="60" customFormat="1" ht="16.5" customHeight="1" spans="1:25">
      <c r="A13" s="61" t="s">
        <v>157</v>
      </c>
      <c r="B13" s="61" t="s">
        <v>158</v>
      </c>
      <c r="C13" s="11">
        <v>98</v>
      </c>
      <c r="D13" s="11">
        <v>99</v>
      </c>
      <c r="E13" s="11">
        <v>98</v>
      </c>
      <c r="F13" s="11">
        <v>99</v>
      </c>
      <c r="G13" s="11">
        <v>98</v>
      </c>
      <c r="H13" s="11">
        <v>99</v>
      </c>
      <c r="I13" s="135">
        <f t="shared" si="0"/>
        <v>19.7</v>
      </c>
      <c r="J13" s="61" t="s">
        <v>40</v>
      </c>
      <c r="K13" s="61" t="s">
        <v>64</v>
      </c>
      <c r="L13" s="61" t="s">
        <v>75</v>
      </c>
      <c r="M13" s="61" t="s">
        <v>46</v>
      </c>
      <c r="N13" s="61" t="s">
        <v>40</v>
      </c>
      <c r="O13" s="61" t="s">
        <v>46</v>
      </c>
      <c r="P13" s="61" t="s">
        <v>30</v>
      </c>
      <c r="Q13" s="61" t="s">
        <v>78</v>
      </c>
      <c r="R13" s="61" t="s">
        <v>38</v>
      </c>
      <c r="S13" s="64">
        <v>84.209767</v>
      </c>
      <c r="T13" s="35">
        <f t="shared" si="1"/>
        <v>67.3678136</v>
      </c>
      <c r="U13" s="36">
        <f t="shared" si="2"/>
        <v>87.0678136</v>
      </c>
      <c r="V13" s="140">
        <v>3.3</v>
      </c>
      <c r="W13" s="38">
        <f t="shared" si="3"/>
        <v>90.3678136</v>
      </c>
      <c r="X13" s="39">
        <v>8</v>
      </c>
      <c r="Y13" s="8"/>
    </row>
    <row r="14" s="60" customFormat="1" ht="16.5" customHeight="1" spans="1:25">
      <c r="A14" s="61" t="s">
        <v>159</v>
      </c>
      <c r="B14" s="61" t="s">
        <v>160</v>
      </c>
      <c r="C14" s="11">
        <v>98</v>
      </c>
      <c r="D14" s="11">
        <v>99</v>
      </c>
      <c r="E14" s="11">
        <v>99</v>
      </c>
      <c r="F14" s="11">
        <v>99</v>
      </c>
      <c r="G14" s="11">
        <v>99</v>
      </c>
      <c r="H14" s="11">
        <v>98</v>
      </c>
      <c r="I14" s="135">
        <f t="shared" si="0"/>
        <v>19.7333333333333</v>
      </c>
      <c r="J14" s="61" t="s">
        <v>47</v>
      </c>
      <c r="K14" s="61" t="s">
        <v>74</v>
      </c>
      <c r="L14" s="61" t="s">
        <v>89</v>
      </c>
      <c r="M14" s="61" t="s">
        <v>54</v>
      </c>
      <c r="N14" s="61" t="s">
        <v>36</v>
      </c>
      <c r="O14" s="61" t="s">
        <v>85</v>
      </c>
      <c r="P14" s="61" t="s">
        <v>76</v>
      </c>
      <c r="Q14" s="61" t="s">
        <v>85</v>
      </c>
      <c r="R14" s="61" t="s">
        <v>73</v>
      </c>
      <c r="S14" s="64">
        <v>83.233023</v>
      </c>
      <c r="T14" s="35">
        <f t="shared" si="1"/>
        <v>66.5864184</v>
      </c>
      <c r="U14" s="36">
        <f t="shared" si="2"/>
        <v>86.3197517333333</v>
      </c>
      <c r="V14" s="140">
        <v>2.5</v>
      </c>
      <c r="W14" s="38">
        <f t="shared" si="3"/>
        <v>88.8197517333333</v>
      </c>
      <c r="X14" s="39">
        <v>9</v>
      </c>
      <c r="Y14" s="42"/>
    </row>
    <row r="15" s="60" customFormat="1" ht="16.5" customHeight="1" spans="1:25">
      <c r="A15" s="61" t="s">
        <v>161</v>
      </c>
      <c r="B15" s="61" t="s">
        <v>162</v>
      </c>
      <c r="C15" s="11">
        <v>98</v>
      </c>
      <c r="D15" s="11">
        <v>98</v>
      </c>
      <c r="E15" s="11">
        <v>98</v>
      </c>
      <c r="F15" s="11">
        <v>98</v>
      </c>
      <c r="G15" s="11">
        <v>98</v>
      </c>
      <c r="H15" s="11">
        <v>99</v>
      </c>
      <c r="I15" s="135">
        <f t="shared" si="0"/>
        <v>19.6333333333333</v>
      </c>
      <c r="J15" s="61" t="s">
        <v>46</v>
      </c>
      <c r="K15" s="61" t="s">
        <v>74</v>
      </c>
      <c r="L15" s="61" t="s">
        <v>54</v>
      </c>
      <c r="M15" s="61" t="s">
        <v>60</v>
      </c>
      <c r="N15" s="61" t="s">
        <v>73</v>
      </c>
      <c r="O15" s="61" t="s">
        <v>78</v>
      </c>
      <c r="P15" s="61" t="s">
        <v>39</v>
      </c>
      <c r="Q15" s="61" t="s">
        <v>75</v>
      </c>
      <c r="R15" s="61" t="s">
        <v>73</v>
      </c>
      <c r="S15" s="64">
        <v>83.093488</v>
      </c>
      <c r="T15" s="35">
        <f t="shared" si="1"/>
        <v>66.4747904</v>
      </c>
      <c r="U15" s="36">
        <f t="shared" si="2"/>
        <v>86.1081237333333</v>
      </c>
      <c r="V15" s="140">
        <v>2.3</v>
      </c>
      <c r="W15" s="38">
        <f t="shared" si="3"/>
        <v>88.4081237333333</v>
      </c>
      <c r="X15" s="39">
        <v>10</v>
      </c>
      <c r="Y15" s="42"/>
    </row>
    <row r="16" s="60" customFormat="1" ht="16.5" customHeight="1" spans="1:25">
      <c r="A16" s="61" t="s">
        <v>163</v>
      </c>
      <c r="B16" s="61" t="s">
        <v>164</v>
      </c>
      <c r="C16" s="11">
        <v>97</v>
      </c>
      <c r="D16" s="11">
        <v>99</v>
      </c>
      <c r="E16" s="11">
        <v>99</v>
      </c>
      <c r="F16" s="11">
        <v>98</v>
      </c>
      <c r="G16" s="11">
        <v>98</v>
      </c>
      <c r="H16" s="11">
        <v>98</v>
      </c>
      <c r="I16" s="135">
        <f t="shared" si="0"/>
        <v>19.6333333333333</v>
      </c>
      <c r="J16" s="61" t="s">
        <v>27</v>
      </c>
      <c r="K16" s="61" t="s">
        <v>28</v>
      </c>
      <c r="L16" s="61" t="s">
        <v>46</v>
      </c>
      <c r="M16" s="61" t="s">
        <v>39</v>
      </c>
      <c r="N16" s="61" t="s">
        <v>78</v>
      </c>
      <c r="O16" s="61" t="s">
        <v>77</v>
      </c>
      <c r="P16" s="61" t="s">
        <v>97</v>
      </c>
      <c r="Q16" s="61" t="s">
        <v>73</v>
      </c>
      <c r="R16" s="61" t="s">
        <v>73</v>
      </c>
      <c r="S16" s="64">
        <v>83.14</v>
      </c>
      <c r="T16" s="35">
        <f t="shared" si="1"/>
        <v>66.512</v>
      </c>
      <c r="U16" s="36">
        <f t="shared" si="2"/>
        <v>86.1453333333333</v>
      </c>
      <c r="V16" s="140">
        <v>1.6</v>
      </c>
      <c r="W16" s="38">
        <f t="shared" si="3"/>
        <v>87.7453333333333</v>
      </c>
      <c r="X16" s="39">
        <v>11</v>
      </c>
      <c r="Y16" s="16"/>
    </row>
    <row r="17" s="60" customFormat="1" ht="16.5" customHeight="1" spans="1:25">
      <c r="A17" s="61" t="s">
        <v>165</v>
      </c>
      <c r="B17" s="61" t="s">
        <v>166</v>
      </c>
      <c r="C17" s="11">
        <v>98</v>
      </c>
      <c r="D17" s="11">
        <v>98</v>
      </c>
      <c r="E17" s="11">
        <v>99</v>
      </c>
      <c r="F17" s="11">
        <v>98</v>
      </c>
      <c r="G17" s="11">
        <v>99</v>
      </c>
      <c r="H17" s="11">
        <v>98</v>
      </c>
      <c r="I17" s="135">
        <f t="shared" si="0"/>
        <v>19.6666666666667</v>
      </c>
      <c r="J17" s="61" t="s">
        <v>73</v>
      </c>
      <c r="K17" s="61" t="s">
        <v>28</v>
      </c>
      <c r="L17" s="61" t="s">
        <v>31</v>
      </c>
      <c r="M17" s="61" t="s">
        <v>48</v>
      </c>
      <c r="N17" s="61" t="s">
        <v>54</v>
      </c>
      <c r="O17" s="61" t="s">
        <v>55</v>
      </c>
      <c r="P17" s="61" t="s">
        <v>60</v>
      </c>
      <c r="Q17" s="61" t="s">
        <v>75</v>
      </c>
      <c r="R17" s="61" t="s">
        <v>40</v>
      </c>
      <c r="S17" s="64">
        <v>81.791162</v>
      </c>
      <c r="T17" s="35">
        <f t="shared" si="1"/>
        <v>65.4329296</v>
      </c>
      <c r="U17" s="36">
        <f t="shared" si="2"/>
        <v>85.0995962666667</v>
      </c>
      <c r="V17" s="140">
        <v>2.5</v>
      </c>
      <c r="W17" s="38">
        <f t="shared" si="3"/>
        <v>87.5995962666667</v>
      </c>
      <c r="X17" s="39">
        <v>12</v>
      </c>
      <c r="Y17" s="42"/>
    </row>
    <row r="18" s="60" customFormat="1" ht="16.5" customHeight="1" spans="1:25">
      <c r="A18" s="61" t="s">
        <v>167</v>
      </c>
      <c r="B18" s="61" t="s">
        <v>168</v>
      </c>
      <c r="C18" s="11">
        <v>99</v>
      </c>
      <c r="D18" s="11">
        <v>97</v>
      </c>
      <c r="E18" s="11">
        <v>98</v>
      </c>
      <c r="F18" s="11">
        <v>98</v>
      </c>
      <c r="G18" s="11">
        <v>98</v>
      </c>
      <c r="H18" s="11">
        <v>99</v>
      </c>
      <c r="I18" s="135">
        <f t="shared" si="0"/>
        <v>19.6333333333333</v>
      </c>
      <c r="J18" s="61" t="s">
        <v>73</v>
      </c>
      <c r="K18" s="61" t="s">
        <v>37</v>
      </c>
      <c r="L18" s="61" t="s">
        <v>55</v>
      </c>
      <c r="M18" s="61" t="s">
        <v>77</v>
      </c>
      <c r="N18" s="61" t="s">
        <v>77</v>
      </c>
      <c r="O18" s="61" t="s">
        <v>60</v>
      </c>
      <c r="P18" s="61" t="s">
        <v>31</v>
      </c>
      <c r="Q18" s="61" t="s">
        <v>40</v>
      </c>
      <c r="R18" s="61" t="s">
        <v>40</v>
      </c>
      <c r="S18" s="64">
        <v>81.837674</v>
      </c>
      <c r="T18" s="35">
        <f t="shared" si="1"/>
        <v>65.4701392</v>
      </c>
      <c r="U18" s="36">
        <f t="shared" si="2"/>
        <v>85.1034725333333</v>
      </c>
      <c r="V18" s="140">
        <v>2.1</v>
      </c>
      <c r="W18" s="38">
        <f t="shared" si="3"/>
        <v>87.2034725333333</v>
      </c>
      <c r="X18" s="39">
        <v>13</v>
      </c>
      <c r="Y18" s="42"/>
    </row>
    <row r="19" s="60" customFormat="1" ht="16.5" customHeight="1" spans="1:25">
      <c r="A19" s="61" t="s">
        <v>169</v>
      </c>
      <c r="B19" s="61" t="s">
        <v>170</v>
      </c>
      <c r="C19" s="11">
        <v>98</v>
      </c>
      <c r="D19" s="11">
        <v>98</v>
      </c>
      <c r="E19" s="11">
        <v>99</v>
      </c>
      <c r="F19" s="11">
        <v>97</v>
      </c>
      <c r="G19" s="11">
        <v>99</v>
      </c>
      <c r="H19" s="11">
        <v>98</v>
      </c>
      <c r="I19" s="135">
        <f t="shared" si="0"/>
        <v>19.6333333333333</v>
      </c>
      <c r="J19" s="61" t="s">
        <v>73</v>
      </c>
      <c r="K19" s="61" t="s">
        <v>74</v>
      </c>
      <c r="L19" s="61" t="s">
        <v>27</v>
      </c>
      <c r="M19" s="61" t="s">
        <v>171</v>
      </c>
      <c r="N19" s="61" t="s">
        <v>85</v>
      </c>
      <c r="O19" s="61" t="s">
        <v>84</v>
      </c>
      <c r="P19" s="61" t="s">
        <v>60</v>
      </c>
      <c r="Q19" s="61" t="s">
        <v>27</v>
      </c>
      <c r="R19" s="61" t="s">
        <v>52</v>
      </c>
      <c r="S19" s="64">
        <v>83.02372</v>
      </c>
      <c r="T19" s="35">
        <f t="shared" si="1"/>
        <v>66.418976</v>
      </c>
      <c r="U19" s="36">
        <f t="shared" si="2"/>
        <v>86.0523093333333</v>
      </c>
      <c r="V19" s="140">
        <v>1.1</v>
      </c>
      <c r="W19" s="38">
        <f t="shared" si="3"/>
        <v>87.1523093333333</v>
      </c>
      <c r="X19" s="39">
        <v>14</v>
      </c>
      <c r="Y19" s="42"/>
    </row>
    <row r="20" s="60" customFormat="1" ht="16.5" customHeight="1" spans="1:25">
      <c r="A20" s="61" t="s">
        <v>172</v>
      </c>
      <c r="B20" s="61" t="s">
        <v>173</v>
      </c>
      <c r="C20" s="11">
        <v>98</v>
      </c>
      <c r="D20" s="11">
        <v>98</v>
      </c>
      <c r="E20" s="11">
        <v>98</v>
      </c>
      <c r="F20" s="11">
        <v>98</v>
      </c>
      <c r="G20" s="11">
        <v>98</v>
      </c>
      <c r="H20" s="11">
        <v>98</v>
      </c>
      <c r="I20" s="135">
        <f t="shared" si="0"/>
        <v>19.6</v>
      </c>
      <c r="J20" s="61" t="s">
        <v>27</v>
      </c>
      <c r="K20" s="61" t="s">
        <v>64</v>
      </c>
      <c r="L20" s="61" t="s">
        <v>69</v>
      </c>
      <c r="M20" s="61" t="s">
        <v>85</v>
      </c>
      <c r="N20" s="61" t="s">
        <v>81</v>
      </c>
      <c r="O20" s="61" t="s">
        <v>55</v>
      </c>
      <c r="P20" s="61" t="s">
        <v>30</v>
      </c>
      <c r="Q20" s="61" t="s">
        <v>38</v>
      </c>
      <c r="R20" s="61" t="s">
        <v>27</v>
      </c>
      <c r="S20" s="64">
        <v>78.767906</v>
      </c>
      <c r="T20" s="35">
        <f t="shared" si="1"/>
        <v>63.0143248</v>
      </c>
      <c r="U20" s="36">
        <f t="shared" si="2"/>
        <v>82.6143248</v>
      </c>
      <c r="V20" s="140">
        <v>2.6</v>
      </c>
      <c r="W20" s="38">
        <f t="shared" si="3"/>
        <v>85.2143248</v>
      </c>
      <c r="X20" s="39">
        <v>15</v>
      </c>
      <c r="Y20" s="42"/>
    </row>
    <row r="21" s="60" customFormat="1" ht="16.5" customHeight="1" spans="1:25">
      <c r="A21" s="61" t="s">
        <v>174</v>
      </c>
      <c r="B21" s="61" t="s">
        <v>175</v>
      </c>
      <c r="C21" s="11">
        <v>98</v>
      </c>
      <c r="D21" s="11">
        <v>99</v>
      </c>
      <c r="E21" s="11">
        <v>98</v>
      </c>
      <c r="F21" s="11">
        <v>97</v>
      </c>
      <c r="G21" s="11">
        <v>97</v>
      </c>
      <c r="H21" s="11">
        <v>99</v>
      </c>
      <c r="I21" s="135">
        <f t="shared" si="0"/>
        <v>19.6</v>
      </c>
      <c r="J21" s="61" t="s">
        <v>27</v>
      </c>
      <c r="K21" s="61" t="s">
        <v>74</v>
      </c>
      <c r="L21" s="61" t="s">
        <v>30</v>
      </c>
      <c r="M21" s="61" t="s">
        <v>36</v>
      </c>
      <c r="N21" s="61" t="s">
        <v>116</v>
      </c>
      <c r="O21" s="61" t="s">
        <v>176</v>
      </c>
      <c r="P21" s="61" t="s">
        <v>54</v>
      </c>
      <c r="Q21" s="61" t="s">
        <v>69</v>
      </c>
      <c r="R21" s="61" t="s">
        <v>52</v>
      </c>
      <c r="S21" s="64">
        <v>78.442325</v>
      </c>
      <c r="T21" s="35">
        <f t="shared" si="1"/>
        <v>62.75386</v>
      </c>
      <c r="U21" s="36">
        <f t="shared" si="2"/>
        <v>82.35386</v>
      </c>
      <c r="V21" s="140">
        <v>2.1</v>
      </c>
      <c r="W21" s="38">
        <f t="shared" si="3"/>
        <v>84.45386</v>
      </c>
      <c r="X21" s="39">
        <v>16</v>
      </c>
      <c r="Y21" s="42"/>
    </row>
    <row r="22" s="60" customFormat="1" ht="16.5" customHeight="1" spans="1:25">
      <c r="A22" s="61" t="s">
        <v>177</v>
      </c>
      <c r="B22" s="61" t="s">
        <v>178</v>
      </c>
      <c r="C22" s="11">
        <v>98</v>
      </c>
      <c r="D22" s="11">
        <v>98</v>
      </c>
      <c r="E22" s="11">
        <v>99</v>
      </c>
      <c r="F22" s="11">
        <v>97</v>
      </c>
      <c r="G22" s="11">
        <v>98</v>
      </c>
      <c r="H22" s="11">
        <v>99</v>
      </c>
      <c r="I22" s="135">
        <f t="shared" si="0"/>
        <v>19.6333333333333</v>
      </c>
      <c r="J22" s="61" t="s">
        <v>52</v>
      </c>
      <c r="K22" s="61" t="s">
        <v>37</v>
      </c>
      <c r="L22" s="61" t="s">
        <v>97</v>
      </c>
      <c r="M22" s="61" t="s">
        <v>179</v>
      </c>
      <c r="N22" s="61" t="s">
        <v>86</v>
      </c>
      <c r="O22" s="61" t="s">
        <v>107</v>
      </c>
      <c r="P22" s="61" t="s">
        <v>85</v>
      </c>
      <c r="Q22" s="61" t="s">
        <v>85</v>
      </c>
      <c r="R22" s="61" t="s">
        <v>27</v>
      </c>
      <c r="S22" s="64">
        <v>78.930697</v>
      </c>
      <c r="T22" s="35">
        <f t="shared" si="1"/>
        <v>63.1445576</v>
      </c>
      <c r="U22" s="36">
        <f t="shared" si="2"/>
        <v>82.7778909333333</v>
      </c>
      <c r="V22" s="140">
        <v>1.5</v>
      </c>
      <c r="W22" s="38">
        <f t="shared" si="3"/>
        <v>84.2778909333333</v>
      </c>
      <c r="X22" s="39">
        <v>17</v>
      </c>
      <c r="Y22" s="42"/>
    </row>
    <row r="23" s="60" customFormat="1" ht="16.5" customHeight="1" spans="1:25">
      <c r="A23" s="61" t="s">
        <v>180</v>
      </c>
      <c r="B23" s="61" t="s">
        <v>181</v>
      </c>
      <c r="C23" s="11">
        <v>98</v>
      </c>
      <c r="D23" s="11">
        <v>97</v>
      </c>
      <c r="E23" s="11">
        <v>99</v>
      </c>
      <c r="F23" s="11">
        <v>99</v>
      </c>
      <c r="G23" s="11">
        <v>98</v>
      </c>
      <c r="H23" s="11">
        <v>97</v>
      </c>
      <c r="I23" s="135">
        <f t="shared" si="0"/>
        <v>19.6</v>
      </c>
      <c r="J23" s="61" t="s">
        <v>39</v>
      </c>
      <c r="K23" s="61" t="s">
        <v>28</v>
      </c>
      <c r="L23" s="61" t="s">
        <v>78</v>
      </c>
      <c r="M23" s="61" t="s">
        <v>39</v>
      </c>
      <c r="N23" s="61" t="s">
        <v>69</v>
      </c>
      <c r="O23" s="61" t="s">
        <v>60</v>
      </c>
      <c r="P23" s="61" t="s">
        <v>60</v>
      </c>
      <c r="Q23" s="61" t="s">
        <v>77</v>
      </c>
      <c r="R23" s="61" t="s">
        <v>73</v>
      </c>
      <c r="S23" s="64">
        <v>78.30279</v>
      </c>
      <c r="T23" s="35">
        <f t="shared" si="1"/>
        <v>62.642232</v>
      </c>
      <c r="U23" s="36">
        <f t="shared" si="2"/>
        <v>82.242232</v>
      </c>
      <c r="V23" s="140">
        <v>1.5</v>
      </c>
      <c r="W23" s="38">
        <f t="shared" si="3"/>
        <v>83.742232</v>
      </c>
      <c r="X23" s="39">
        <v>18</v>
      </c>
      <c r="Y23" s="42"/>
    </row>
    <row r="24" s="60" customFormat="1" ht="16.5" customHeight="1" spans="1:25">
      <c r="A24" s="61" t="s">
        <v>182</v>
      </c>
      <c r="B24" s="61" t="s">
        <v>183</v>
      </c>
      <c r="C24" s="11">
        <v>99</v>
      </c>
      <c r="D24" s="11">
        <v>97</v>
      </c>
      <c r="E24" s="11">
        <v>99</v>
      </c>
      <c r="F24" s="11">
        <v>97</v>
      </c>
      <c r="G24" s="11">
        <v>98</v>
      </c>
      <c r="H24" s="11">
        <v>98</v>
      </c>
      <c r="I24" s="135">
        <f t="shared" si="0"/>
        <v>19.6</v>
      </c>
      <c r="J24" s="61" t="s">
        <v>27</v>
      </c>
      <c r="K24" s="61" t="s">
        <v>74</v>
      </c>
      <c r="L24" s="61" t="s">
        <v>176</v>
      </c>
      <c r="M24" s="61" t="s">
        <v>39</v>
      </c>
      <c r="N24" s="61" t="s">
        <v>77</v>
      </c>
      <c r="O24" s="61" t="s">
        <v>107</v>
      </c>
      <c r="P24" s="61" t="s">
        <v>60</v>
      </c>
      <c r="Q24" s="61" t="s">
        <v>78</v>
      </c>
      <c r="R24" s="61" t="s">
        <v>73</v>
      </c>
      <c r="S24" s="64">
        <v>76.767906</v>
      </c>
      <c r="T24" s="35">
        <f t="shared" si="1"/>
        <v>61.4143248</v>
      </c>
      <c r="U24" s="36">
        <f t="shared" si="2"/>
        <v>81.0143248</v>
      </c>
      <c r="V24" s="140">
        <v>2.3</v>
      </c>
      <c r="W24" s="38">
        <f t="shared" si="3"/>
        <v>83.3143248</v>
      </c>
      <c r="X24" s="39">
        <v>19</v>
      </c>
      <c r="Y24" s="42"/>
    </row>
    <row r="25" s="60" customFormat="1" ht="16.5" customHeight="1" spans="1:25">
      <c r="A25" s="61" t="s">
        <v>184</v>
      </c>
      <c r="B25" s="61" t="s">
        <v>185</v>
      </c>
      <c r="C25" s="11">
        <v>97</v>
      </c>
      <c r="D25" s="11">
        <v>98</v>
      </c>
      <c r="E25" s="11">
        <v>98</v>
      </c>
      <c r="F25" s="11">
        <v>97</v>
      </c>
      <c r="G25" s="11">
        <v>99</v>
      </c>
      <c r="H25" s="11">
        <v>97</v>
      </c>
      <c r="I25" s="135">
        <f t="shared" si="0"/>
        <v>19.5333333333333</v>
      </c>
      <c r="J25" s="61" t="s">
        <v>52</v>
      </c>
      <c r="K25" s="61" t="s">
        <v>64</v>
      </c>
      <c r="L25" s="61" t="s">
        <v>84</v>
      </c>
      <c r="M25" s="61" t="s">
        <v>39</v>
      </c>
      <c r="N25" s="61" t="s">
        <v>176</v>
      </c>
      <c r="O25" s="61" t="s">
        <v>75</v>
      </c>
      <c r="P25" s="61" t="s">
        <v>75</v>
      </c>
      <c r="Q25" s="61" t="s">
        <v>41</v>
      </c>
      <c r="R25" s="61" t="s">
        <v>73</v>
      </c>
      <c r="S25" s="64">
        <v>77.186511</v>
      </c>
      <c r="T25" s="35">
        <f t="shared" si="1"/>
        <v>61.7492088</v>
      </c>
      <c r="U25" s="36">
        <f t="shared" si="2"/>
        <v>81.2825421333333</v>
      </c>
      <c r="V25" s="140">
        <v>2</v>
      </c>
      <c r="W25" s="38">
        <f t="shared" si="3"/>
        <v>83.2825421333333</v>
      </c>
      <c r="X25" s="39">
        <v>20</v>
      </c>
      <c r="Y25" s="42"/>
    </row>
    <row r="26" s="60" customFormat="1" ht="16.5" customHeight="1" spans="1:25">
      <c r="A26" s="61" t="s">
        <v>186</v>
      </c>
      <c r="B26" s="61" t="s">
        <v>187</v>
      </c>
      <c r="C26" s="11">
        <v>97</v>
      </c>
      <c r="D26" s="11">
        <v>98</v>
      </c>
      <c r="E26" s="11">
        <v>97</v>
      </c>
      <c r="F26" s="11">
        <v>97</v>
      </c>
      <c r="G26" s="11">
        <v>98</v>
      </c>
      <c r="H26" s="11">
        <v>99</v>
      </c>
      <c r="I26" s="135">
        <f t="shared" si="0"/>
        <v>19.5333333333333</v>
      </c>
      <c r="J26" s="61" t="s">
        <v>54</v>
      </c>
      <c r="K26" s="61" t="s">
        <v>37</v>
      </c>
      <c r="L26" s="61" t="s">
        <v>55</v>
      </c>
      <c r="M26" s="61" t="s">
        <v>188</v>
      </c>
      <c r="N26" s="61" t="s">
        <v>119</v>
      </c>
      <c r="O26" s="61" t="s">
        <v>81</v>
      </c>
      <c r="P26" s="61" t="s">
        <v>68</v>
      </c>
      <c r="Q26" s="61" t="s">
        <v>48</v>
      </c>
      <c r="R26" s="61" t="s">
        <v>73</v>
      </c>
      <c r="S26" s="64">
        <v>72.279534</v>
      </c>
      <c r="T26" s="35">
        <f t="shared" si="1"/>
        <v>57.8236272</v>
      </c>
      <c r="U26" s="36">
        <f t="shared" si="2"/>
        <v>77.3569605333333</v>
      </c>
      <c r="V26" s="140">
        <v>0.5</v>
      </c>
      <c r="W26" s="38">
        <f t="shared" si="3"/>
        <v>77.8569605333333</v>
      </c>
      <c r="X26" s="39">
        <v>21</v>
      </c>
      <c r="Y26" s="42"/>
    </row>
    <row r="27" s="60" customFormat="1" ht="16.5" customHeight="1" spans="1:25">
      <c r="A27" s="61" t="s">
        <v>189</v>
      </c>
      <c r="B27" s="61" t="s">
        <v>190</v>
      </c>
      <c r="C27" s="11">
        <v>98</v>
      </c>
      <c r="D27" s="11">
        <v>99</v>
      </c>
      <c r="E27" s="11">
        <v>97</v>
      </c>
      <c r="F27" s="11">
        <v>98</v>
      </c>
      <c r="G27" s="11">
        <v>97</v>
      </c>
      <c r="H27" s="11">
        <v>99</v>
      </c>
      <c r="I27" s="135">
        <f t="shared" si="0"/>
        <v>19.6</v>
      </c>
      <c r="J27" s="61" t="s">
        <v>36</v>
      </c>
      <c r="K27" s="61" t="s">
        <v>64</v>
      </c>
      <c r="L27" s="61" t="s">
        <v>97</v>
      </c>
      <c r="M27" s="61" t="s">
        <v>60</v>
      </c>
      <c r="N27" s="61" t="s">
        <v>116</v>
      </c>
      <c r="O27" s="61" t="s">
        <v>191</v>
      </c>
      <c r="P27" s="61" t="s">
        <v>78</v>
      </c>
      <c r="Q27" s="61" t="s">
        <v>69</v>
      </c>
      <c r="R27" s="61" t="s">
        <v>40</v>
      </c>
      <c r="S27" s="64">
        <v>66.488837</v>
      </c>
      <c r="T27" s="35">
        <f t="shared" si="1"/>
        <v>53.1910696</v>
      </c>
      <c r="U27" s="36">
        <f t="shared" si="2"/>
        <v>72.7910696</v>
      </c>
      <c r="V27" s="140">
        <v>0.5</v>
      </c>
      <c r="W27" s="38">
        <f t="shared" si="3"/>
        <v>73.2910696</v>
      </c>
      <c r="X27" s="39">
        <v>22</v>
      </c>
      <c r="Y27" s="42"/>
    </row>
    <row r="28" s="60" customFormat="1" ht="16.5" customHeight="1" spans="1:25">
      <c r="A28" s="61" t="s">
        <v>192</v>
      </c>
      <c r="B28" s="61" t="s">
        <v>193</v>
      </c>
      <c r="C28" s="11">
        <v>98</v>
      </c>
      <c r="D28" s="11">
        <v>98</v>
      </c>
      <c r="E28" s="11">
        <v>98</v>
      </c>
      <c r="F28" s="11">
        <v>96</v>
      </c>
      <c r="G28" s="11">
        <v>97</v>
      </c>
      <c r="H28" s="11">
        <v>99</v>
      </c>
      <c r="I28" s="135">
        <f t="shared" si="0"/>
        <v>19.5333333333333</v>
      </c>
      <c r="J28" s="61" t="s">
        <v>40</v>
      </c>
      <c r="K28" s="61" t="s">
        <v>74</v>
      </c>
      <c r="L28" s="61" t="s">
        <v>81</v>
      </c>
      <c r="M28" s="61" t="s">
        <v>31</v>
      </c>
      <c r="N28" s="61" t="s">
        <v>119</v>
      </c>
      <c r="O28" s="61" t="s">
        <v>194</v>
      </c>
      <c r="P28" s="61" t="s">
        <v>60</v>
      </c>
      <c r="Q28" s="61" t="s">
        <v>31</v>
      </c>
      <c r="R28" s="61" t="s">
        <v>73</v>
      </c>
      <c r="S28" s="64">
        <v>66.535348</v>
      </c>
      <c r="T28" s="35">
        <f t="shared" si="1"/>
        <v>53.2282784</v>
      </c>
      <c r="U28" s="36">
        <f t="shared" si="2"/>
        <v>72.7616117333333</v>
      </c>
      <c r="V28" s="140">
        <v>-0.5</v>
      </c>
      <c r="W28" s="38">
        <f t="shared" si="3"/>
        <v>72.2616117333333</v>
      </c>
      <c r="X28" s="39">
        <v>23</v>
      </c>
      <c r="Y28" s="42"/>
    </row>
    <row r="29" s="60" customFormat="1" ht="16.5" customHeight="1" spans="1:25">
      <c r="A29" s="61" t="s">
        <v>195</v>
      </c>
      <c r="B29" s="61" t="s">
        <v>196</v>
      </c>
      <c r="C29" s="11">
        <v>99</v>
      </c>
      <c r="D29" s="11">
        <v>99</v>
      </c>
      <c r="E29" s="11">
        <v>98</v>
      </c>
      <c r="F29" s="11">
        <v>97</v>
      </c>
      <c r="G29" s="11">
        <v>98</v>
      </c>
      <c r="H29" s="11">
        <v>97</v>
      </c>
      <c r="I29" s="135">
        <f t="shared" si="0"/>
        <v>19.6</v>
      </c>
      <c r="J29" s="61" t="s">
        <v>86</v>
      </c>
      <c r="K29" s="61" t="s">
        <v>37</v>
      </c>
      <c r="L29" s="61" t="s">
        <v>113</v>
      </c>
      <c r="M29" s="61" t="s">
        <v>197</v>
      </c>
      <c r="N29" s="61" t="s">
        <v>119</v>
      </c>
      <c r="O29" s="61" t="s">
        <v>176</v>
      </c>
      <c r="P29" s="61" t="s">
        <v>116</v>
      </c>
      <c r="Q29" s="61" t="s">
        <v>47</v>
      </c>
      <c r="R29" s="61" t="s">
        <v>40</v>
      </c>
      <c r="S29" s="64">
        <v>60.372558</v>
      </c>
      <c r="T29" s="35">
        <f t="shared" si="1"/>
        <v>48.2980464</v>
      </c>
      <c r="U29" s="36">
        <f t="shared" si="2"/>
        <v>67.8980464</v>
      </c>
      <c r="V29" s="140">
        <v>-0.4</v>
      </c>
      <c r="W29" s="38">
        <f t="shared" si="3"/>
        <v>67.4980464</v>
      </c>
      <c r="X29" s="39">
        <v>24</v>
      </c>
      <c r="Y29" s="42"/>
    </row>
    <row r="30" s="60" customFormat="1" ht="16.5" customHeight="1" spans="1:25">
      <c r="A30" s="61" t="s">
        <v>198</v>
      </c>
      <c r="B30" s="61" t="s">
        <v>199</v>
      </c>
      <c r="C30" s="11">
        <v>98</v>
      </c>
      <c r="D30" s="11">
        <v>99</v>
      </c>
      <c r="E30" s="11">
        <v>96</v>
      </c>
      <c r="F30" s="11">
        <v>99</v>
      </c>
      <c r="G30" s="11">
        <v>98</v>
      </c>
      <c r="H30" s="11">
        <v>96</v>
      </c>
      <c r="I30" s="135">
        <f t="shared" si="0"/>
        <v>19.5333333333333</v>
      </c>
      <c r="J30" s="61" t="s">
        <v>75</v>
      </c>
      <c r="K30" s="61" t="s">
        <v>74</v>
      </c>
      <c r="L30" s="61" t="s">
        <v>200</v>
      </c>
      <c r="M30" s="61" t="s">
        <v>78</v>
      </c>
      <c r="N30" s="61" t="s">
        <v>126</v>
      </c>
      <c r="O30" s="61" t="s">
        <v>201</v>
      </c>
      <c r="P30" s="61" t="s">
        <v>78</v>
      </c>
      <c r="Q30" s="61" t="s">
        <v>81</v>
      </c>
      <c r="R30" s="61" t="s">
        <v>40</v>
      </c>
      <c r="S30" s="64">
        <v>43.605116</v>
      </c>
      <c r="T30" s="35">
        <f t="shared" si="1"/>
        <v>34.8840928</v>
      </c>
      <c r="U30" s="36">
        <f t="shared" si="2"/>
        <v>54.4174261333333</v>
      </c>
      <c r="V30" s="140">
        <v>-2.5</v>
      </c>
      <c r="W30" s="38">
        <f t="shared" si="3"/>
        <v>51.9174261333333</v>
      </c>
      <c r="X30" s="39">
        <v>25</v>
      </c>
      <c r="Y30" s="8"/>
    </row>
    <row r="31" s="60" customFormat="1" ht="16.5" customHeight="1" spans="1:25">
      <c r="A31" s="61" t="s">
        <v>202</v>
      </c>
      <c r="B31" s="61" t="s">
        <v>203</v>
      </c>
      <c r="C31" s="11">
        <v>96</v>
      </c>
      <c r="D31" s="11">
        <v>98</v>
      </c>
      <c r="E31" s="11">
        <v>99</v>
      </c>
      <c r="F31" s="11">
        <v>97</v>
      </c>
      <c r="G31" s="11">
        <v>98</v>
      </c>
      <c r="H31" s="11">
        <v>98</v>
      </c>
      <c r="I31" s="135">
        <f t="shared" si="0"/>
        <v>19.5333333333333</v>
      </c>
      <c r="J31" s="61" t="s">
        <v>39</v>
      </c>
      <c r="K31" s="61" t="s">
        <v>64</v>
      </c>
      <c r="L31" s="61" t="s">
        <v>204</v>
      </c>
      <c r="M31" s="61" t="s">
        <v>205</v>
      </c>
      <c r="N31" s="61" t="s">
        <v>206</v>
      </c>
      <c r="O31" s="61" t="s">
        <v>107</v>
      </c>
      <c r="P31" s="61" t="s">
        <v>194</v>
      </c>
      <c r="Q31" s="61" t="s">
        <v>73</v>
      </c>
      <c r="R31" s="61" t="s">
        <v>40</v>
      </c>
      <c r="S31" s="64">
        <v>39.046976</v>
      </c>
      <c r="T31" s="35">
        <f t="shared" si="1"/>
        <v>31.2375808</v>
      </c>
      <c r="U31" s="36">
        <f t="shared" si="2"/>
        <v>50.7709141333333</v>
      </c>
      <c r="V31" s="140">
        <v>-4.5</v>
      </c>
      <c r="W31" s="38">
        <f t="shared" si="3"/>
        <v>46.2709141333333</v>
      </c>
      <c r="X31" s="39">
        <v>26</v>
      </c>
      <c r="Y31" s="42"/>
    </row>
    <row r="32" s="60" customFormat="1" ht="16.5" customHeight="1" spans="1:25">
      <c r="A32" s="61" t="s">
        <v>207</v>
      </c>
      <c r="B32" s="61" t="s">
        <v>208</v>
      </c>
      <c r="C32" s="11">
        <v>99</v>
      </c>
      <c r="D32" s="11">
        <v>97</v>
      </c>
      <c r="E32" s="11">
        <v>98</v>
      </c>
      <c r="F32" s="11">
        <v>97</v>
      </c>
      <c r="G32" s="11">
        <v>98</v>
      </c>
      <c r="H32" s="11">
        <v>97</v>
      </c>
      <c r="I32" s="135">
        <f t="shared" si="0"/>
        <v>19.5333333333333</v>
      </c>
      <c r="J32" s="61" t="s">
        <v>205</v>
      </c>
      <c r="K32" s="61" t="s">
        <v>209</v>
      </c>
      <c r="L32" s="61" t="s">
        <v>210</v>
      </c>
      <c r="M32" s="61" t="s">
        <v>29</v>
      </c>
      <c r="N32" s="61" t="s">
        <v>123</v>
      </c>
      <c r="O32" s="61" t="s">
        <v>206</v>
      </c>
      <c r="P32" s="61" t="s">
        <v>116</v>
      </c>
      <c r="Q32" s="61" t="s">
        <v>29</v>
      </c>
      <c r="R32" s="61" t="s">
        <v>73</v>
      </c>
      <c r="S32" s="64">
        <v>27.627906</v>
      </c>
      <c r="T32" s="35">
        <f t="shared" si="1"/>
        <v>22.1023248</v>
      </c>
      <c r="U32" s="36">
        <f t="shared" si="2"/>
        <v>41.6356581333333</v>
      </c>
      <c r="V32" s="140">
        <v>-4.5</v>
      </c>
      <c r="W32" s="38">
        <f t="shared" si="3"/>
        <v>37.1356581333333</v>
      </c>
      <c r="X32" s="39">
        <v>27</v>
      </c>
      <c r="Y32" s="42"/>
    </row>
    <row r="34" ht="12.75" customHeight="1"/>
  </sheetData>
  <mergeCells count="16">
    <mergeCell ref="A1:Y1"/>
    <mergeCell ref="A2:Y2"/>
    <mergeCell ref="C3:I3"/>
    <mergeCell ref="J3:T3"/>
    <mergeCell ref="C4:H4"/>
    <mergeCell ref="J4:R4"/>
    <mergeCell ref="A3:A5"/>
    <mergeCell ref="B3:B5"/>
    <mergeCell ref="I4:I5"/>
    <mergeCell ref="S4:S5"/>
    <mergeCell ref="T4:T5"/>
    <mergeCell ref="U3:U5"/>
    <mergeCell ref="V3:V5"/>
    <mergeCell ref="W3:W5"/>
    <mergeCell ref="X3:X5"/>
    <mergeCell ref="Y3:Y5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opLeftCell="A10" workbookViewId="0">
      <selection activeCell="V10" sqref="V10"/>
    </sheetView>
  </sheetViews>
  <sheetFormatPr defaultColWidth="9" defaultRowHeight="14.25"/>
  <cols>
    <col min="1" max="1" width="9" style="1"/>
    <col min="2" max="2" width="6" style="1" customWidth="1"/>
    <col min="3" max="3" width="4.125" style="1" customWidth="1"/>
    <col min="4" max="4" width="4.25" style="1" customWidth="1"/>
    <col min="5" max="5" width="3.75" style="1" customWidth="1"/>
    <col min="6" max="6" width="4.25" style="1" customWidth="1"/>
    <col min="7" max="7" width="3.875" style="1" customWidth="1"/>
    <col min="8" max="8" width="4.5" style="1" customWidth="1"/>
    <col min="9" max="9" width="6.75" style="1" customWidth="1"/>
    <col min="10" max="10" width="6.625" style="1" customWidth="1"/>
    <col min="11" max="11" width="6.875" style="1" customWidth="1"/>
    <col min="12" max="12" width="6.75" style="1" customWidth="1"/>
    <col min="13" max="14" width="5.625" style="1" customWidth="1"/>
    <col min="15" max="15" width="6.75" style="1" customWidth="1"/>
    <col min="16" max="17" width="6.375" style="1" customWidth="1"/>
    <col min="18" max="18" width="6.125" style="1" customWidth="1"/>
    <col min="19" max="21" width="7.375" style="1" customWidth="1"/>
    <col min="22" max="22" width="6.875" style="3" customWidth="1"/>
    <col min="23" max="23" width="5.75" style="1" customWidth="1"/>
    <col min="24" max="24" width="4.25" style="1" customWidth="1"/>
    <col min="25" max="25" width="18.25" style="1" customWidth="1"/>
    <col min="26" max="16384" width="9" style="1"/>
  </cols>
  <sheetData>
    <row r="1" ht="25.5" spans="1: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63"/>
      <c r="W1" s="4"/>
      <c r="X1" s="4"/>
      <c r="Y1" s="4"/>
    </row>
    <row r="2" ht="13.5" spans="1:25">
      <c r="A2" s="5" t="s">
        <v>211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6"/>
      <c r="W2" s="5"/>
      <c r="X2" s="5"/>
      <c r="Y2" s="5"/>
    </row>
    <row r="3" ht="13.5" spans="1:25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27" t="s">
        <v>6</v>
      </c>
      <c r="V3" s="124" t="s">
        <v>7</v>
      </c>
      <c r="W3" s="21" t="s">
        <v>8</v>
      </c>
      <c r="X3" s="29" t="s">
        <v>9</v>
      </c>
      <c r="Y3" s="30" t="s">
        <v>10</v>
      </c>
    </row>
    <row r="4" ht="13.5" spans="1:25">
      <c r="A4" s="8"/>
      <c r="B4" s="8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8"/>
      <c r="S4" s="31" t="s">
        <v>14</v>
      </c>
      <c r="T4" s="12" t="s">
        <v>15</v>
      </c>
      <c r="U4" s="32"/>
      <c r="V4" s="125"/>
      <c r="W4" s="12"/>
      <c r="X4" s="29"/>
      <c r="Y4" s="30"/>
    </row>
    <row r="5" ht="70" customHeight="1" spans="1:25">
      <c r="A5" s="122"/>
      <c r="B5" s="122"/>
      <c r="C5" s="131">
        <v>1</v>
      </c>
      <c r="D5" s="131">
        <v>2</v>
      </c>
      <c r="E5" s="131">
        <v>3</v>
      </c>
      <c r="F5" s="131">
        <v>4</v>
      </c>
      <c r="G5" s="131">
        <v>5</v>
      </c>
      <c r="H5" s="131">
        <v>6</v>
      </c>
      <c r="I5" s="122"/>
      <c r="J5" s="21" t="s">
        <v>212</v>
      </c>
      <c r="K5" s="21" t="s">
        <v>17</v>
      </c>
      <c r="L5" s="21" t="s">
        <v>213</v>
      </c>
      <c r="M5" s="21" t="s">
        <v>214</v>
      </c>
      <c r="N5" s="21" t="s">
        <v>215</v>
      </c>
      <c r="O5" s="21" t="s">
        <v>22</v>
      </c>
      <c r="P5" s="21" t="s">
        <v>216</v>
      </c>
      <c r="Q5" s="21" t="s">
        <v>23</v>
      </c>
      <c r="R5" s="21" t="s">
        <v>24</v>
      </c>
      <c r="S5" s="126"/>
      <c r="T5" s="127"/>
      <c r="U5" s="128"/>
      <c r="V5" s="125"/>
      <c r="W5" s="127"/>
      <c r="X5" s="129"/>
      <c r="Y5" s="130"/>
    </row>
    <row r="6" s="60" customFormat="1" ht="16.5" customHeight="1" spans="1:25">
      <c r="A6" s="61" t="s">
        <v>217</v>
      </c>
      <c r="B6" s="61" t="s">
        <v>218</v>
      </c>
      <c r="C6" s="8">
        <v>98</v>
      </c>
      <c r="D6" s="8">
        <v>96</v>
      </c>
      <c r="E6" s="12">
        <v>96</v>
      </c>
      <c r="F6" s="8">
        <v>97</v>
      </c>
      <c r="G6" s="8">
        <v>98</v>
      </c>
      <c r="H6" s="8">
        <v>99</v>
      </c>
      <c r="I6" s="22">
        <f t="shared" ref="I6:I32" si="0">(C6+D6+E6+F6+G6+H6)/6*0.2</f>
        <v>19.4666666666667</v>
      </c>
      <c r="J6" s="61" t="s">
        <v>27</v>
      </c>
      <c r="K6" s="61" t="s">
        <v>74</v>
      </c>
      <c r="L6" s="61" t="s">
        <v>42</v>
      </c>
      <c r="M6" s="61" t="s">
        <v>47</v>
      </c>
      <c r="N6" s="61" t="s">
        <v>76</v>
      </c>
      <c r="O6" s="61" t="s">
        <v>73</v>
      </c>
      <c r="P6" s="61" t="s">
        <v>53</v>
      </c>
      <c r="Q6" s="61" t="s">
        <v>136</v>
      </c>
      <c r="R6" s="61" t="s">
        <v>39</v>
      </c>
      <c r="S6" s="64">
        <v>91.500434</v>
      </c>
      <c r="T6" s="35">
        <f t="shared" ref="T6:T32" si="1">S6*0.8</f>
        <v>73.2003472</v>
      </c>
      <c r="U6" s="65">
        <f t="shared" ref="U6:U32" si="2">SUM(I6,T6)</f>
        <v>92.6670138666667</v>
      </c>
      <c r="V6" s="132">
        <v>4.8</v>
      </c>
      <c r="W6" s="38">
        <f t="shared" ref="W6:W32" si="3">T6+I6+V6</f>
        <v>97.4670138666667</v>
      </c>
      <c r="X6" s="39">
        <v>1</v>
      </c>
      <c r="Y6" s="67" t="s">
        <v>219</v>
      </c>
    </row>
    <row r="7" s="60" customFormat="1" ht="16.5" customHeight="1" spans="1:25">
      <c r="A7" s="61" t="s">
        <v>220</v>
      </c>
      <c r="B7" s="61" t="s">
        <v>221</v>
      </c>
      <c r="C7" s="8">
        <v>98</v>
      </c>
      <c r="D7" s="8">
        <v>96</v>
      </c>
      <c r="E7" s="12">
        <v>95</v>
      </c>
      <c r="F7" s="8">
        <v>94</v>
      </c>
      <c r="G7" s="8">
        <v>97</v>
      </c>
      <c r="H7" s="8">
        <v>98</v>
      </c>
      <c r="I7" s="22">
        <f t="shared" si="0"/>
        <v>19.2666666666667</v>
      </c>
      <c r="J7" s="61" t="s">
        <v>59</v>
      </c>
      <c r="K7" s="61" t="s">
        <v>64</v>
      </c>
      <c r="L7" s="61" t="s">
        <v>42</v>
      </c>
      <c r="M7" s="61" t="s">
        <v>27</v>
      </c>
      <c r="N7" s="61" t="s">
        <v>38</v>
      </c>
      <c r="O7" s="61" t="s">
        <v>31</v>
      </c>
      <c r="P7" s="61" t="s">
        <v>53</v>
      </c>
      <c r="Q7" s="61" t="s">
        <v>76</v>
      </c>
      <c r="R7" s="61" t="s">
        <v>41</v>
      </c>
      <c r="S7" s="64">
        <v>91.478695</v>
      </c>
      <c r="T7" s="35">
        <f t="shared" si="1"/>
        <v>73.182956</v>
      </c>
      <c r="U7" s="65">
        <f t="shared" si="2"/>
        <v>92.4496226666667</v>
      </c>
      <c r="V7" s="133">
        <v>4.2</v>
      </c>
      <c r="W7" s="38">
        <f t="shared" si="3"/>
        <v>96.6496226666667</v>
      </c>
      <c r="X7" s="39">
        <v>2</v>
      </c>
      <c r="Y7" s="67" t="s">
        <v>222</v>
      </c>
    </row>
    <row r="8" s="60" customFormat="1" ht="16.5" customHeight="1" spans="1:25">
      <c r="A8" s="61" t="s">
        <v>223</v>
      </c>
      <c r="B8" s="61" t="s">
        <v>224</v>
      </c>
      <c r="C8" s="8">
        <v>95</v>
      </c>
      <c r="D8" s="8">
        <v>95</v>
      </c>
      <c r="E8" s="12">
        <v>97</v>
      </c>
      <c r="F8" s="8">
        <v>98</v>
      </c>
      <c r="G8" s="8">
        <v>95</v>
      </c>
      <c r="H8" s="8">
        <v>96</v>
      </c>
      <c r="I8" s="22">
        <f t="shared" si="0"/>
        <v>19.2</v>
      </c>
      <c r="J8" s="61" t="s">
        <v>36</v>
      </c>
      <c r="K8" s="61" t="s">
        <v>28</v>
      </c>
      <c r="L8" s="61" t="s">
        <v>52</v>
      </c>
      <c r="M8" s="61" t="s">
        <v>39</v>
      </c>
      <c r="N8" s="61" t="s">
        <v>36</v>
      </c>
      <c r="O8" s="61" t="s">
        <v>31</v>
      </c>
      <c r="P8" s="61" t="s">
        <v>59</v>
      </c>
      <c r="Q8" s="61" t="s">
        <v>27</v>
      </c>
      <c r="R8" s="61" t="s">
        <v>40</v>
      </c>
      <c r="S8" s="64">
        <v>89.478695</v>
      </c>
      <c r="T8" s="35">
        <f t="shared" si="1"/>
        <v>71.582956</v>
      </c>
      <c r="U8" s="65">
        <f t="shared" si="2"/>
        <v>90.782956</v>
      </c>
      <c r="V8" s="133">
        <v>5.6</v>
      </c>
      <c r="W8" s="38">
        <f t="shared" si="3"/>
        <v>96.382956</v>
      </c>
      <c r="X8" s="39">
        <v>3</v>
      </c>
      <c r="Y8" s="67" t="s">
        <v>225</v>
      </c>
    </row>
    <row r="9" s="60" customFormat="1" ht="16.5" customHeight="1" spans="1:25">
      <c r="A9" s="61" t="s">
        <v>226</v>
      </c>
      <c r="B9" s="61" t="s">
        <v>227</v>
      </c>
      <c r="C9" s="8">
        <v>96</v>
      </c>
      <c r="D9" s="8">
        <v>95</v>
      </c>
      <c r="E9" s="12">
        <v>98</v>
      </c>
      <c r="F9" s="8">
        <v>98</v>
      </c>
      <c r="G9" s="8">
        <v>99</v>
      </c>
      <c r="H9" s="8">
        <v>96</v>
      </c>
      <c r="I9" s="22">
        <f t="shared" si="0"/>
        <v>19.4</v>
      </c>
      <c r="J9" s="61" t="s">
        <v>27</v>
      </c>
      <c r="K9" s="61" t="s">
        <v>64</v>
      </c>
      <c r="L9" s="61" t="s">
        <v>42</v>
      </c>
      <c r="M9" s="61" t="s">
        <v>27</v>
      </c>
      <c r="N9" s="61" t="s">
        <v>30</v>
      </c>
      <c r="O9" s="61" t="s">
        <v>41</v>
      </c>
      <c r="P9" s="61" t="s">
        <v>52</v>
      </c>
      <c r="Q9" s="61" t="s">
        <v>228</v>
      </c>
      <c r="R9" s="61" t="s">
        <v>41</v>
      </c>
      <c r="S9" s="64">
        <v>88.761304</v>
      </c>
      <c r="T9" s="35">
        <f t="shared" si="1"/>
        <v>71.0090432</v>
      </c>
      <c r="U9" s="65">
        <f t="shared" si="2"/>
        <v>90.4090432</v>
      </c>
      <c r="V9" s="133">
        <v>3</v>
      </c>
      <c r="W9" s="38">
        <f t="shared" si="3"/>
        <v>93.4090432</v>
      </c>
      <c r="X9" s="39">
        <v>4</v>
      </c>
      <c r="Y9" s="67" t="s">
        <v>229</v>
      </c>
    </row>
    <row r="10" s="60" customFormat="1" ht="16.5" customHeight="1" spans="1:25">
      <c r="A10" s="61" t="s">
        <v>230</v>
      </c>
      <c r="B10" s="61" t="s">
        <v>231</v>
      </c>
      <c r="C10" s="8">
        <v>98</v>
      </c>
      <c r="D10" s="8">
        <v>96</v>
      </c>
      <c r="E10" s="12">
        <v>95</v>
      </c>
      <c r="F10" s="8">
        <v>94</v>
      </c>
      <c r="G10" s="8">
        <v>95</v>
      </c>
      <c r="H10" s="8">
        <v>98</v>
      </c>
      <c r="I10" s="22">
        <f t="shared" si="0"/>
        <v>19.2</v>
      </c>
      <c r="J10" s="61" t="s">
        <v>36</v>
      </c>
      <c r="K10" s="61" t="s">
        <v>37</v>
      </c>
      <c r="L10" s="61" t="s">
        <v>52</v>
      </c>
      <c r="M10" s="61" t="s">
        <v>36</v>
      </c>
      <c r="N10" s="61" t="s">
        <v>41</v>
      </c>
      <c r="O10" s="61" t="s">
        <v>31</v>
      </c>
      <c r="P10" s="61" t="s">
        <v>73</v>
      </c>
      <c r="Q10" s="61" t="s">
        <v>40</v>
      </c>
      <c r="R10" s="61" t="s">
        <v>48</v>
      </c>
      <c r="S10" s="64">
        <v>87.543913</v>
      </c>
      <c r="T10" s="35">
        <f t="shared" si="1"/>
        <v>70.0351304</v>
      </c>
      <c r="U10" s="65">
        <f t="shared" si="2"/>
        <v>89.2351304</v>
      </c>
      <c r="V10" s="133">
        <v>4</v>
      </c>
      <c r="W10" s="38">
        <f t="shared" si="3"/>
        <v>93.2351304</v>
      </c>
      <c r="X10" s="39">
        <v>5</v>
      </c>
      <c r="Y10" s="42" t="s">
        <v>232</v>
      </c>
    </row>
    <row r="11" s="60" customFormat="1" ht="16.5" customHeight="1" spans="1:25">
      <c r="A11" s="61" t="s">
        <v>233</v>
      </c>
      <c r="B11" s="61" t="s">
        <v>234</v>
      </c>
      <c r="C11" s="8">
        <v>95</v>
      </c>
      <c r="D11" s="8">
        <v>96</v>
      </c>
      <c r="E11" s="12">
        <v>98</v>
      </c>
      <c r="F11" s="8">
        <v>97</v>
      </c>
      <c r="G11" s="8">
        <v>95</v>
      </c>
      <c r="H11" s="8">
        <v>98</v>
      </c>
      <c r="I11" s="22">
        <f t="shared" si="0"/>
        <v>19.3</v>
      </c>
      <c r="J11" s="61" t="s">
        <v>40</v>
      </c>
      <c r="K11" s="61" t="s">
        <v>74</v>
      </c>
      <c r="L11" s="61" t="s">
        <v>46</v>
      </c>
      <c r="M11" s="61" t="s">
        <v>40</v>
      </c>
      <c r="N11" s="61" t="s">
        <v>85</v>
      </c>
      <c r="O11" s="61" t="s">
        <v>38</v>
      </c>
      <c r="P11" s="61" t="s">
        <v>52</v>
      </c>
      <c r="Q11" s="61" t="s">
        <v>52</v>
      </c>
      <c r="R11" s="61" t="s">
        <v>48</v>
      </c>
      <c r="S11" s="64">
        <v>87.152608</v>
      </c>
      <c r="T11" s="35">
        <f t="shared" si="1"/>
        <v>69.7220864</v>
      </c>
      <c r="U11" s="65">
        <f t="shared" si="2"/>
        <v>89.0220864</v>
      </c>
      <c r="V11" s="133">
        <v>3.1</v>
      </c>
      <c r="W11" s="38">
        <f t="shared" si="3"/>
        <v>92.1220864</v>
      </c>
      <c r="X11" s="39">
        <v>6</v>
      </c>
      <c r="Y11" s="42" t="s">
        <v>235</v>
      </c>
    </row>
    <row r="12" s="60" customFormat="1" ht="16.5" customHeight="1" spans="1:25">
      <c r="A12" s="61" t="s">
        <v>236</v>
      </c>
      <c r="B12" s="61" t="s">
        <v>237</v>
      </c>
      <c r="C12" s="8">
        <v>96</v>
      </c>
      <c r="D12" s="8">
        <v>95</v>
      </c>
      <c r="E12" s="12">
        <v>98</v>
      </c>
      <c r="F12" s="8">
        <v>95</v>
      </c>
      <c r="G12" s="8">
        <v>95</v>
      </c>
      <c r="H12" s="8">
        <v>96</v>
      </c>
      <c r="I12" s="22">
        <f t="shared" si="0"/>
        <v>19.1666666666667</v>
      </c>
      <c r="J12" s="61" t="s">
        <v>40</v>
      </c>
      <c r="K12" s="61" t="s">
        <v>74</v>
      </c>
      <c r="L12" s="61" t="s">
        <v>77</v>
      </c>
      <c r="M12" s="61" t="s">
        <v>39</v>
      </c>
      <c r="N12" s="61" t="s">
        <v>36</v>
      </c>
      <c r="O12" s="61" t="s">
        <v>46</v>
      </c>
      <c r="P12" s="61" t="s">
        <v>47</v>
      </c>
      <c r="Q12" s="61" t="s">
        <v>76</v>
      </c>
      <c r="R12" s="61" t="s">
        <v>48</v>
      </c>
      <c r="S12" s="64">
        <v>86.087391</v>
      </c>
      <c r="T12" s="35">
        <f t="shared" si="1"/>
        <v>68.8699128</v>
      </c>
      <c r="U12" s="65">
        <f t="shared" si="2"/>
        <v>88.0365794666667</v>
      </c>
      <c r="V12" s="133">
        <v>3.4</v>
      </c>
      <c r="W12" s="38">
        <f t="shared" si="3"/>
        <v>91.4365794666667</v>
      </c>
      <c r="X12" s="39">
        <v>7</v>
      </c>
      <c r="Y12" s="42" t="s">
        <v>238</v>
      </c>
    </row>
    <row r="13" s="60" customFormat="1" ht="16.5" customHeight="1" spans="1:25">
      <c r="A13" s="61" t="s">
        <v>239</v>
      </c>
      <c r="B13" s="61" t="s">
        <v>240</v>
      </c>
      <c r="C13" s="8">
        <v>98</v>
      </c>
      <c r="D13" s="8">
        <v>94</v>
      </c>
      <c r="E13" s="12">
        <v>97</v>
      </c>
      <c r="F13" s="8">
        <v>98</v>
      </c>
      <c r="G13" s="8">
        <v>95</v>
      </c>
      <c r="H13" s="8">
        <v>96</v>
      </c>
      <c r="I13" s="22">
        <f t="shared" si="0"/>
        <v>19.2666666666667</v>
      </c>
      <c r="J13" s="61" t="s">
        <v>38</v>
      </c>
      <c r="K13" s="61" t="s">
        <v>37</v>
      </c>
      <c r="L13" s="61" t="s">
        <v>59</v>
      </c>
      <c r="M13" s="61" t="s">
        <v>41</v>
      </c>
      <c r="N13" s="61" t="s">
        <v>73</v>
      </c>
      <c r="O13" s="61" t="s">
        <v>30</v>
      </c>
      <c r="P13" s="61" t="s">
        <v>39</v>
      </c>
      <c r="Q13" s="61" t="s">
        <v>54</v>
      </c>
      <c r="R13" s="61" t="s">
        <v>41</v>
      </c>
      <c r="S13" s="64">
        <v>86.478695</v>
      </c>
      <c r="T13" s="35">
        <f t="shared" si="1"/>
        <v>69.182956</v>
      </c>
      <c r="U13" s="65">
        <f t="shared" si="2"/>
        <v>88.4496226666667</v>
      </c>
      <c r="V13" s="133">
        <v>2.9</v>
      </c>
      <c r="W13" s="38">
        <f t="shared" si="3"/>
        <v>91.3496226666667</v>
      </c>
      <c r="X13" s="39">
        <v>8</v>
      </c>
      <c r="Y13" s="42"/>
    </row>
    <row r="14" s="60" customFormat="1" ht="16.5" customHeight="1" spans="1:25">
      <c r="A14" s="61" t="s">
        <v>241</v>
      </c>
      <c r="B14" s="61" t="s">
        <v>242</v>
      </c>
      <c r="C14" s="8">
        <v>94</v>
      </c>
      <c r="D14" s="8">
        <v>95</v>
      </c>
      <c r="E14" s="12">
        <v>96</v>
      </c>
      <c r="F14" s="8">
        <v>99</v>
      </c>
      <c r="G14" s="8">
        <v>98</v>
      </c>
      <c r="H14" s="8">
        <v>95</v>
      </c>
      <c r="I14" s="22">
        <f t="shared" si="0"/>
        <v>19.2333333333333</v>
      </c>
      <c r="J14" s="61" t="s">
        <v>38</v>
      </c>
      <c r="K14" s="61" t="s">
        <v>37</v>
      </c>
      <c r="L14" s="61" t="s">
        <v>39</v>
      </c>
      <c r="M14" s="61" t="s">
        <v>31</v>
      </c>
      <c r="N14" s="61" t="s">
        <v>46</v>
      </c>
      <c r="O14" s="61" t="s">
        <v>54</v>
      </c>
      <c r="P14" s="61" t="s">
        <v>38</v>
      </c>
      <c r="Q14" s="61" t="s">
        <v>52</v>
      </c>
      <c r="R14" s="61" t="s">
        <v>30</v>
      </c>
      <c r="S14" s="64">
        <v>85.696086</v>
      </c>
      <c r="T14" s="35">
        <f t="shared" si="1"/>
        <v>68.5568688</v>
      </c>
      <c r="U14" s="65">
        <f t="shared" si="2"/>
        <v>87.7902021333333</v>
      </c>
      <c r="V14" s="133">
        <v>3</v>
      </c>
      <c r="W14" s="38">
        <f t="shared" si="3"/>
        <v>90.7902021333333</v>
      </c>
      <c r="X14" s="39">
        <v>9</v>
      </c>
      <c r="Y14" s="42"/>
    </row>
    <row r="15" s="60" customFormat="1" ht="16.5" customHeight="1" spans="1:25">
      <c r="A15" s="61" t="s">
        <v>243</v>
      </c>
      <c r="B15" s="61" t="s">
        <v>244</v>
      </c>
      <c r="C15" s="8">
        <v>96</v>
      </c>
      <c r="D15" s="8">
        <v>95</v>
      </c>
      <c r="E15" s="12">
        <v>98</v>
      </c>
      <c r="F15" s="8">
        <v>96</v>
      </c>
      <c r="G15" s="8">
        <v>97</v>
      </c>
      <c r="H15" s="8">
        <v>95</v>
      </c>
      <c r="I15" s="22">
        <f t="shared" si="0"/>
        <v>19.2333333333333</v>
      </c>
      <c r="J15" s="61" t="s">
        <v>31</v>
      </c>
      <c r="K15" s="61" t="s">
        <v>28</v>
      </c>
      <c r="L15" s="61" t="s">
        <v>54</v>
      </c>
      <c r="M15" s="61" t="s">
        <v>76</v>
      </c>
      <c r="N15" s="61" t="s">
        <v>41</v>
      </c>
      <c r="O15" s="61" t="s">
        <v>41</v>
      </c>
      <c r="P15" s="61" t="s">
        <v>47</v>
      </c>
      <c r="Q15" s="61" t="s">
        <v>76</v>
      </c>
      <c r="R15" s="61" t="s">
        <v>48</v>
      </c>
      <c r="S15" s="64">
        <v>85.022173</v>
      </c>
      <c r="T15" s="35">
        <f t="shared" si="1"/>
        <v>68.0177384</v>
      </c>
      <c r="U15" s="65">
        <f t="shared" si="2"/>
        <v>87.2510717333333</v>
      </c>
      <c r="V15" s="133">
        <v>3.1</v>
      </c>
      <c r="W15" s="38">
        <f t="shared" si="3"/>
        <v>90.3510717333333</v>
      </c>
      <c r="X15" s="39">
        <v>10</v>
      </c>
      <c r="Y15" s="42"/>
    </row>
    <row r="16" s="60" customFormat="1" ht="16.5" customHeight="1" spans="1:25">
      <c r="A16" s="61" t="s">
        <v>245</v>
      </c>
      <c r="B16" s="61" t="s">
        <v>246</v>
      </c>
      <c r="C16" s="8">
        <v>98</v>
      </c>
      <c r="D16" s="8">
        <v>97</v>
      </c>
      <c r="E16" s="12">
        <v>98</v>
      </c>
      <c r="F16" s="8">
        <v>95</v>
      </c>
      <c r="G16" s="8">
        <v>95</v>
      </c>
      <c r="H16" s="8">
        <v>96</v>
      </c>
      <c r="I16" s="22">
        <f t="shared" si="0"/>
        <v>19.3</v>
      </c>
      <c r="J16" s="61" t="s">
        <v>27</v>
      </c>
      <c r="K16" s="61" t="s">
        <v>28</v>
      </c>
      <c r="L16" s="61" t="s">
        <v>30</v>
      </c>
      <c r="M16" s="61" t="s">
        <v>48</v>
      </c>
      <c r="N16" s="61" t="s">
        <v>36</v>
      </c>
      <c r="O16" s="61" t="s">
        <v>29</v>
      </c>
      <c r="P16" s="61" t="s">
        <v>76</v>
      </c>
      <c r="Q16" s="61" t="s">
        <v>39</v>
      </c>
      <c r="R16" s="61" t="s">
        <v>39</v>
      </c>
      <c r="S16" s="64">
        <v>84.630869</v>
      </c>
      <c r="T16" s="35">
        <f t="shared" si="1"/>
        <v>67.7046952</v>
      </c>
      <c r="U16" s="65">
        <f t="shared" si="2"/>
        <v>87.0046952</v>
      </c>
      <c r="V16" s="133">
        <v>1.8</v>
      </c>
      <c r="W16" s="38">
        <f t="shared" si="3"/>
        <v>88.8046952</v>
      </c>
      <c r="X16" s="39">
        <v>11</v>
      </c>
      <c r="Y16" s="42"/>
    </row>
    <row r="17" s="60" customFormat="1" ht="16.5" customHeight="1" spans="1:25">
      <c r="A17" s="61" t="s">
        <v>247</v>
      </c>
      <c r="B17" s="61" t="s">
        <v>248</v>
      </c>
      <c r="C17" s="8">
        <v>95</v>
      </c>
      <c r="D17" s="8">
        <v>96</v>
      </c>
      <c r="E17" s="12">
        <v>97</v>
      </c>
      <c r="F17" s="8">
        <v>95</v>
      </c>
      <c r="G17" s="8">
        <v>94</v>
      </c>
      <c r="H17" s="8">
        <v>95</v>
      </c>
      <c r="I17" s="22">
        <f t="shared" si="0"/>
        <v>19.0666666666667</v>
      </c>
      <c r="J17" s="61" t="s">
        <v>38</v>
      </c>
      <c r="K17" s="61" t="s">
        <v>28</v>
      </c>
      <c r="L17" s="61" t="s">
        <v>77</v>
      </c>
      <c r="M17" s="61" t="s">
        <v>36</v>
      </c>
      <c r="N17" s="61" t="s">
        <v>176</v>
      </c>
      <c r="O17" s="61" t="s">
        <v>76</v>
      </c>
      <c r="P17" s="61" t="s">
        <v>40</v>
      </c>
      <c r="Q17" s="61" t="s">
        <v>136</v>
      </c>
      <c r="R17" s="61" t="s">
        <v>48</v>
      </c>
      <c r="S17" s="64">
        <v>82.326521</v>
      </c>
      <c r="T17" s="35">
        <f t="shared" si="1"/>
        <v>65.8612168</v>
      </c>
      <c r="U17" s="65">
        <f t="shared" si="2"/>
        <v>84.9278834666667</v>
      </c>
      <c r="V17" s="133">
        <v>3.5</v>
      </c>
      <c r="W17" s="38">
        <f t="shared" si="3"/>
        <v>88.4278834666667</v>
      </c>
      <c r="X17" s="39">
        <v>12</v>
      </c>
      <c r="Y17" s="42"/>
    </row>
    <row r="18" s="60" customFormat="1" ht="16.5" customHeight="1" spans="1:25">
      <c r="A18" s="61" t="s">
        <v>249</v>
      </c>
      <c r="B18" s="61" t="s">
        <v>250</v>
      </c>
      <c r="C18" s="8">
        <v>96</v>
      </c>
      <c r="D18" s="8">
        <v>95</v>
      </c>
      <c r="E18" s="12">
        <v>98</v>
      </c>
      <c r="F18" s="8">
        <v>98</v>
      </c>
      <c r="G18" s="8">
        <v>95</v>
      </c>
      <c r="H18" s="8">
        <v>97</v>
      </c>
      <c r="I18" s="22">
        <f t="shared" si="0"/>
        <v>19.3</v>
      </c>
      <c r="J18" s="61" t="s">
        <v>31</v>
      </c>
      <c r="K18" s="61" t="s">
        <v>37</v>
      </c>
      <c r="L18" s="61" t="s">
        <v>41</v>
      </c>
      <c r="M18" s="61" t="s">
        <v>30</v>
      </c>
      <c r="N18" s="61" t="s">
        <v>60</v>
      </c>
      <c r="O18" s="61" t="s">
        <v>36</v>
      </c>
      <c r="P18" s="61" t="s">
        <v>41</v>
      </c>
      <c r="Q18" s="61" t="s">
        <v>47</v>
      </c>
      <c r="R18" s="61" t="s">
        <v>54</v>
      </c>
      <c r="S18" s="64">
        <v>83.761304</v>
      </c>
      <c r="T18" s="35">
        <f t="shared" si="1"/>
        <v>67.0090432</v>
      </c>
      <c r="U18" s="65">
        <f t="shared" si="2"/>
        <v>86.3090432</v>
      </c>
      <c r="V18" s="133">
        <v>1.3</v>
      </c>
      <c r="W18" s="38">
        <f t="shared" si="3"/>
        <v>87.6090432</v>
      </c>
      <c r="X18" s="39">
        <v>13</v>
      </c>
      <c r="Y18" s="42"/>
    </row>
    <row r="19" s="60" customFormat="1" ht="16.5" customHeight="1" spans="1:25">
      <c r="A19" s="61" t="s">
        <v>251</v>
      </c>
      <c r="B19" s="61" t="s">
        <v>252</v>
      </c>
      <c r="C19" s="8">
        <v>94</v>
      </c>
      <c r="D19" s="8">
        <v>95</v>
      </c>
      <c r="E19" s="12">
        <v>97</v>
      </c>
      <c r="F19" s="8">
        <v>98</v>
      </c>
      <c r="G19" s="8">
        <v>98</v>
      </c>
      <c r="H19" s="8">
        <v>96</v>
      </c>
      <c r="I19" s="22">
        <f t="shared" si="0"/>
        <v>19.2666666666667</v>
      </c>
      <c r="J19" s="61" t="s">
        <v>59</v>
      </c>
      <c r="K19" s="61" t="s">
        <v>74</v>
      </c>
      <c r="L19" s="61" t="s">
        <v>77</v>
      </c>
      <c r="M19" s="61" t="s">
        <v>76</v>
      </c>
      <c r="N19" s="61" t="s">
        <v>77</v>
      </c>
      <c r="O19" s="61" t="s">
        <v>76</v>
      </c>
      <c r="P19" s="61" t="s">
        <v>73</v>
      </c>
      <c r="Q19" s="61" t="s">
        <v>253</v>
      </c>
      <c r="R19" s="61" t="s">
        <v>30</v>
      </c>
      <c r="S19" s="64">
        <v>83.34826</v>
      </c>
      <c r="T19" s="35">
        <f t="shared" si="1"/>
        <v>66.678608</v>
      </c>
      <c r="U19" s="65">
        <f t="shared" si="2"/>
        <v>85.9452746666667</v>
      </c>
      <c r="V19" s="133">
        <v>1.4</v>
      </c>
      <c r="W19" s="38">
        <f t="shared" si="3"/>
        <v>87.3452746666667</v>
      </c>
      <c r="X19" s="39">
        <v>14</v>
      </c>
      <c r="Y19" s="42"/>
    </row>
    <row r="20" s="60" customFormat="1" ht="16.5" customHeight="1" spans="1:25">
      <c r="A20" s="61" t="s">
        <v>254</v>
      </c>
      <c r="B20" s="61" t="s">
        <v>255</v>
      </c>
      <c r="C20" s="8">
        <v>98</v>
      </c>
      <c r="D20" s="8">
        <v>96</v>
      </c>
      <c r="E20" s="12">
        <v>95</v>
      </c>
      <c r="F20" s="8">
        <v>97</v>
      </c>
      <c r="G20" s="8">
        <v>96</v>
      </c>
      <c r="H20" s="8">
        <v>94</v>
      </c>
      <c r="I20" s="22">
        <f t="shared" si="0"/>
        <v>19.2</v>
      </c>
      <c r="J20" s="61" t="s">
        <v>31</v>
      </c>
      <c r="K20" s="61" t="s">
        <v>37</v>
      </c>
      <c r="L20" s="61" t="s">
        <v>78</v>
      </c>
      <c r="M20" s="61" t="s">
        <v>76</v>
      </c>
      <c r="N20" s="61" t="s">
        <v>97</v>
      </c>
      <c r="O20" s="61" t="s">
        <v>116</v>
      </c>
      <c r="P20" s="61" t="s">
        <v>36</v>
      </c>
      <c r="Q20" s="61" t="s">
        <v>52</v>
      </c>
      <c r="R20" s="61" t="s">
        <v>76</v>
      </c>
      <c r="S20" s="64">
        <v>78.456956</v>
      </c>
      <c r="T20" s="35">
        <f t="shared" si="1"/>
        <v>62.7655648</v>
      </c>
      <c r="U20" s="65">
        <f t="shared" si="2"/>
        <v>81.9655648</v>
      </c>
      <c r="V20" s="133">
        <v>2.5</v>
      </c>
      <c r="W20" s="38">
        <f t="shared" si="3"/>
        <v>84.4655648</v>
      </c>
      <c r="X20" s="39">
        <v>15</v>
      </c>
      <c r="Y20" s="42"/>
    </row>
    <row r="21" s="60" customFormat="1" ht="16.5" customHeight="1" spans="1:25">
      <c r="A21" s="61" t="s">
        <v>256</v>
      </c>
      <c r="B21" s="61" t="s">
        <v>257</v>
      </c>
      <c r="C21" s="8">
        <v>98</v>
      </c>
      <c r="D21" s="8">
        <v>95</v>
      </c>
      <c r="E21" s="12">
        <v>97</v>
      </c>
      <c r="F21" s="8">
        <v>96</v>
      </c>
      <c r="G21" s="8">
        <v>95</v>
      </c>
      <c r="H21" s="8">
        <v>97</v>
      </c>
      <c r="I21" s="22">
        <f t="shared" si="0"/>
        <v>19.2666666666667</v>
      </c>
      <c r="J21" s="61" t="s">
        <v>48</v>
      </c>
      <c r="K21" s="61" t="s">
        <v>74</v>
      </c>
      <c r="L21" s="61" t="s">
        <v>29</v>
      </c>
      <c r="M21" s="61" t="s">
        <v>27</v>
      </c>
      <c r="N21" s="61" t="s">
        <v>107</v>
      </c>
      <c r="O21" s="61" t="s">
        <v>60</v>
      </c>
      <c r="P21" s="61" t="s">
        <v>40</v>
      </c>
      <c r="Q21" s="61" t="s">
        <v>54</v>
      </c>
      <c r="R21" s="61" t="s">
        <v>41</v>
      </c>
      <c r="S21" s="64">
        <v>80.087391</v>
      </c>
      <c r="T21" s="35">
        <f t="shared" si="1"/>
        <v>64.0699128</v>
      </c>
      <c r="U21" s="65">
        <f t="shared" si="2"/>
        <v>83.3365794666667</v>
      </c>
      <c r="V21" s="133">
        <v>0.3</v>
      </c>
      <c r="W21" s="38">
        <f t="shared" si="3"/>
        <v>83.6365794666667</v>
      </c>
      <c r="X21" s="39">
        <v>16</v>
      </c>
      <c r="Y21" s="42"/>
    </row>
    <row r="22" s="60" customFormat="1" ht="16.5" customHeight="1" spans="1:25">
      <c r="A22" s="61" t="s">
        <v>258</v>
      </c>
      <c r="B22" s="61" t="s">
        <v>259</v>
      </c>
      <c r="C22" s="8">
        <v>96</v>
      </c>
      <c r="D22" s="8">
        <v>95</v>
      </c>
      <c r="E22" s="12">
        <v>94</v>
      </c>
      <c r="F22" s="8">
        <v>96</v>
      </c>
      <c r="G22" s="8">
        <v>95</v>
      </c>
      <c r="H22" s="8">
        <v>97</v>
      </c>
      <c r="I22" s="22">
        <f t="shared" si="0"/>
        <v>19.1</v>
      </c>
      <c r="J22" s="61" t="s">
        <v>38</v>
      </c>
      <c r="K22" s="61" t="s">
        <v>74</v>
      </c>
      <c r="L22" s="61" t="s">
        <v>84</v>
      </c>
      <c r="M22" s="61" t="s">
        <v>85</v>
      </c>
      <c r="N22" s="61" t="s">
        <v>92</v>
      </c>
      <c r="O22" s="61" t="s">
        <v>76</v>
      </c>
      <c r="P22" s="61" t="s">
        <v>76</v>
      </c>
      <c r="Q22" s="61" t="s">
        <v>41</v>
      </c>
      <c r="R22" s="61" t="s">
        <v>29</v>
      </c>
      <c r="S22" s="64">
        <v>78.478695</v>
      </c>
      <c r="T22" s="35">
        <f t="shared" si="1"/>
        <v>62.782956</v>
      </c>
      <c r="U22" s="65">
        <f t="shared" si="2"/>
        <v>81.882956</v>
      </c>
      <c r="V22" s="133">
        <v>1.3</v>
      </c>
      <c r="W22" s="38">
        <f t="shared" si="3"/>
        <v>83.182956</v>
      </c>
      <c r="X22" s="39">
        <v>17</v>
      </c>
      <c r="Y22" s="42"/>
    </row>
    <row r="23" s="60" customFormat="1" ht="16.5" customHeight="1" spans="1:25">
      <c r="A23" s="61" t="s">
        <v>260</v>
      </c>
      <c r="B23" s="61" t="s">
        <v>261</v>
      </c>
      <c r="C23" s="8">
        <v>98</v>
      </c>
      <c r="D23" s="8">
        <v>96</v>
      </c>
      <c r="E23" s="12">
        <v>95</v>
      </c>
      <c r="F23" s="8">
        <v>98</v>
      </c>
      <c r="G23" s="8">
        <v>95</v>
      </c>
      <c r="H23" s="8">
        <v>96</v>
      </c>
      <c r="I23" s="22">
        <f t="shared" si="0"/>
        <v>19.2666666666667</v>
      </c>
      <c r="J23" s="61" t="s">
        <v>97</v>
      </c>
      <c r="K23" s="61" t="s">
        <v>64</v>
      </c>
      <c r="L23" s="61" t="s">
        <v>41</v>
      </c>
      <c r="M23" s="61" t="s">
        <v>36</v>
      </c>
      <c r="N23" s="61" t="s">
        <v>119</v>
      </c>
      <c r="O23" s="61" t="s">
        <v>77</v>
      </c>
      <c r="P23" s="61" t="s">
        <v>84</v>
      </c>
      <c r="Q23" s="61" t="s">
        <v>76</v>
      </c>
      <c r="R23" s="61" t="s">
        <v>29</v>
      </c>
      <c r="S23" s="64">
        <v>76.10913</v>
      </c>
      <c r="T23" s="35">
        <f t="shared" si="1"/>
        <v>60.887304</v>
      </c>
      <c r="U23" s="65">
        <f t="shared" si="2"/>
        <v>80.1539706666667</v>
      </c>
      <c r="V23" s="133">
        <v>0.3</v>
      </c>
      <c r="W23" s="38">
        <f t="shared" si="3"/>
        <v>80.4539706666667</v>
      </c>
      <c r="X23" s="39">
        <v>18</v>
      </c>
      <c r="Y23" s="42"/>
    </row>
    <row r="24" s="60" customFormat="1" ht="16.5" customHeight="1" spans="1:25">
      <c r="A24" s="61" t="s">
        <v>262</v>
      </c>
      <c r="B24" s="61" t="s">
        <v>263</v>
      </c>
      <c r="C24" s="8">
        <v>95</v>
      </c>
      <c r="D24" s="8">
        <v>97</v>
      </c>
      <c r="E24" s="12">
        <v>94</v>
      </c>
      <c r="F24" s="8">
        <v>95</v>
      </c>
      <c r="G24" s="8">
        <v>96</v>
      </c>
      <c r="H24" s="8">
        <v>97</v>
      </c>
      <c r="I24" s="22">
        <f t="shared" si="0"/>
        <v>19.1333333333333</v>
      </c>
      <c r="J24" s="61" t="s">
        <v>48</v>
      </c>
      <c r="K24" s="61" t="s">
        <v>28</v>
      </c>
      <c r="L24" s="61" t="s">
        <v>89</v>
      </c>
      <c r="M24" s="61" t="s">
        <v>68</v>
      </c>
      <c r="N24" s="61" t="s">
        <v>116</v>
      </c>
      <c r="O24" s="61" t="s">
        <v>97</v>
      </c>
      <c r="P24" s="61" t="s">
        <v>89</v>
      </c>
      <c r="Q24" s="61" t="s">
        <v>41</v>
      </c>
      <c r="R24" s="61" t="s">
        <v>77</v>
      </c>
      <c r="S24" s="64">
        <v>73.956956</v>
      </c>
      <c r="T24" s="35">
        <f t="shared" si="1"/>
        <v>59.1655648</v>
      </c>
      <c r="U24" s="65">
        <f t="shared" si="2"/>
        <v>78.2988981333333</v>
      </c>
      <c r="V24" s="133">
        <v>0.2</v>
      </c>
      <c r="W24" s="38">
        <f t="shared" si="3"/>
        <v>78.4988981333333</v>
      </c>
      <c r="X24" s="39">
        <v>19</v>
      </c>
      <c r="Y24" s="42"/>
    </row>
    <row r="25" s="60" customFormat="1" ht="16.5" customHeight="1" spans="1:25">
      <c r="A25" s="61" t="s">
        <v>264</v>
      </c>
      <c r="B25" s="61" t="s">
        <v>265</v>
      </c>
      <c r="C25" s="8">
        <v>98</v>
      </c>
      <c r="D25" s="8">
        <v>96</v>
      </c>
      <c r="E25" s="12">
        <v>94</v>
      </c>
      <c r="F25" s="8">
        <v>96</v>
      </c>
      <c r="G25" s="8">
        <v>94</v>
      </c>
      <c r="H25" s="8">
        <v>95</v>
      </c>
      <c r="I25" s="22">
        <f t="shared" si="0"/>
        <v>19.1</v>
      </c>
      <c r="J25" s="61" t="s">
        <v>78</v>
      </c>
      <c r="K25" s="61" t="s">
        <v>37</v>
      </c>
      <c r="L25" s="61" t="s">
        <v>30</v>
      </c>
      <c r="M25" s="61" t="s">
        <v>85</v>
      </c>
      <c r="N25" s="61" t="s">
        <v>176</v>
      </c>
      <c r="O25" s="61" t="s">
        <v>176</v>
      </c>
      <c r="P25" s="61" t="s">
        <v>76</v>
      </c>
      <c r="Q25" s="61" t="s">
        <v>78</v>
      </c>
      <c r="R25" s="61" t="s">
        <v>54</v>
      </c>
      <c r="S25" s="64">
        <v>73.261304</v>
      </c>
      <c r="T25" s="35">
        <f t="shared" si="1"/>
        <v>58.6090432</v>
      </c>
      <c r="U25" s="65">
        <f t="shared" si="2"/>
        <v>77.7090432</v>
      </c>
      <c r="V25" s="133">
        <v>0.6</v>
      </c>
      <c r="W25" s="38">
        <f t="shared" si="3"/>
        <v>78.3090432</v>
      </c>
      <c r="X25" s="39">
        <v>20</v>
      </c>
      <c r="Y25" s="42"/>
    </row>
    <row r="26" s="60" customFormat="1" ht="16.5" customHeight="1" spans="1:25">
      <c r="A26" s="61" t="s">
        <v>266</v>
      </c>
      <c r="B26" s="61" t="s">
        <v>267</v>
      </c>
      <c r="C26" s="8">
        <v>98</v>
      </c>
      <c r="D26" s="8">
        <v>95</v>
      </c>
      <c r="E26" s="12">
        <v>97</v>
      </c>
      <c r="F26" s="8">
        <v>98</v>
      </c>
      <c r="G26" s="8">
        <v>96</v>
      </c>
      <c r="H26" s="8">
        <v>95</v>
      </c>
      <c r="I26" s="22">
        <f t="shared" si="0"/>
        <v>19.3</v>
      </c>
      <c r="J26" s="61" t="s">
        <v>60</v>
      </c>
      <c r="K26" s="61" t="s">
        <v>74</v>
      </c>
      <c r="L26" s="61" t="s">
        <v>116</v>
      </c>
      <c r="M26" s="61" t="s">
        <v>68</v>
      </c>
      <c r="N26" s="61" t="s">
        <v>119</v>
      </c>
      <c r="O26" s="61" t="s">
        <v>176</v>
      </c>
      <c r="P26" s="61" t="s">
        <v>176</v>
      </c>
      <c r="Q26" s="61" t="s">
        <v>68</v>
      </c>
      <c r="R26" s="61" t="s">
        <v>30</v>
      </c>
      <c r="S26" s="64">
        <v>67.000434</v>
      </c>
      <c r="T26" s="35">
        <f t="shared" si="1"/>
        <v>53.6003472</v>
      </c>
      <c r="U26" s="65">
        <f t="shared" si="2"/>
        <v>72.9003472</v>
      </c>
      <c r="V26" s="133">
        <v>0.8</v>
      </c>
      <c r="W26" s="38">
        <f t="shared" si="3"/>
        <v>73.7003472</v>
      </c>
      <c r="X26" s="39">
        <v>21</v>
      </c>
      <c r="Y26" s="8"/>
    </row>
    <row r="27" s="60" customFormat="1" ht="16.5" customHeight="1" spans="1:25">
      <c r="A27" s="61" t="s">
        <v>268</v>
      </c>
      <c r="B27" s="61" t="s">
        <v>269</v>
      </c>
      <c r="C27" s="8">
        <v>94</v>
      </c>
      <c r="D27" s="8">
        <v>95</v>
      </c>
      <c r="E27" s="12">
        <v>95</v>
      </c>
      <c r="F27" s="8">
        <v>96</v>
      </c>
      <c r="G27" s="8">
        <v>95</v>
      </c>
      <c r="H27" s="8">
        <v>94</v>
      </c>
      <c r="I27" s="22">
        <f t="shared" si="0"/>
        <v>18.9666666666667</v>
      </c>
      <c r="J27" s="61" t="s">
        <v>191</v>
      </c>
      <c r="K27" s="61" t="s">
        <v>28</v>
      </c>
      <c r="L27" s="61" t="s">
        <v>29</v>
      </c>
      <c r="M27" s="61" t="s">
        <v>30</v>
      </c>
      <c r="N27" s="61" t="s">
        <v>41</v>
      </c>
      <c r="O27" s="61" t="s">
        <v>39</v>
      </c>
      <c r="P27" s="61" t="s">
        <v>40</v>
      </c>
      <c r="Q27" s="61" t="s">
        <v>54</v>
      </c>
      <c r="R27" s="61" t="s">
        <v>41</v>
      </c>
      <c r="S27" s="64">
        <v>69.239565</v>
      </c>
      <c r="T27" s="35">
        <f t="shared" si="1"/>
        <v>55.391652</v>
      </c>
      <c r="U27" s="65">
        <f t="shared" si="2"/>
        <v>74.3583186666667</v>
      </c>
      <c r="V27" s="133">
        <v>-0.8</v>
      </c>
      <c r="W27" s="38">
        <f t="shared" si="3"/>
        <v>73.5583186666667</v>
      </c>
      <c r="X27" s="39">
        <v>22</v>
      </c>
      <c r="Y27" s="42"/>
    </row>
    <row r="28" s="60" customFormat="1" ht="16.5" customHeight="1" spans="1:25">
      <c r="A28" s="61" t="s">
        <v>270</v>
      </c>
      <c r="B28" s="61" t="s">
        <v>271</v>
      </c>
      <c r="C28" s="8">
        <v>95</v>
      </c>
      <c r="D28" s="8">
        <v>96</v>
      </c>
      <c r="E28" s="12">
        <v>95</v>
      </c>
      <c r="F28" s="8">
        <v>94</v>
      </c>
      <c r="G28" s="8">
        <v>97</v>
      </c>
      <c r="H28" s="8">
        <v>96</v>
      </c>
      <c r="I28" s="22">
        <f t="shared" si="0"/>
        <v>19.1</v>
      </c>
      <c r="J28" s="61" t="s">
        <v>78</v>
      </c>
      <c r="K28" s="61" t="s">
        <v>74</v>
      </c>
      <c r="L28" s="61" t="s">
        <v>76</v>
      </c>
      <c r="M28" s="61" t="s">
        <v>272</v>
      </c>
      <c r="N28" s="61" t="s">
        <v>92</v>
      </c>
      <c r="O28" s="61" t="s">
        <v>97</v>
      </c>
      <c r="P28" s="61" t="s">
        <v>75</v>
      </c>
      <c r="Q28" s="61" t="s">
        <v>41</v>
      </c>
      <c r="R28" s="61" t="s">
        <v>75</v>
      </c>
      <c r="S28" s="64">
        <v>65.543913</v>
      </c>
      <c r="T28" s="35">
        <f t="shared" si="1"/>
        <v>52.4351304</v>
      </c>
      <c r="U28" s="65">
        <f t="shared" si="2"/>
        <v>71.5351304</v>
      </c>
      <c r="V28" s="133">
        <v>-0.8</v>
      </c>
      <c r="W28" s="38">
        <f t="shared" si="3"/>
        <v>70.7351304</v>
      </c>
      <c r="X28" s="39">
        <v>23</v>
      </c>
      <c r="Y28" s="42"/>
    </row>
    <row r="29" s="60" customFormat="1" ht="16.5" customHeight="1" spans="1:25">
      <c r="A29" s="61" t="s">
        <v>273</v>
      </c>
      <c r="B29" s="61" t="s">
        <v>274</v>
      </c>
      <c r="C29" s="8">
        <v>98</v>
      </c>
      <c r="D29" s="8">
        <v>96</v>
      </c>
      <c r="E29" s="12">
        <v>95</v>
      </c>
      <c r="F29" s="8">
        <v>95</v>
      </c>
      <c r="G29" s="8">
        <v>94</v>
      </c>
      <c r="H29" s="8">
        <v>96</v>
      </c>
      <c r="I29" s="22">
        <f t="shared" si="0"/>
        <v>19.1333333333333</v>
      </c>
      <c r="J29" s="61" t="s">
        <v>31</v>
      </c>
      <c r="K29" s="61" t="s">
        <v>74</v>
      </c>
      <c r="L29" s="61" t="s">
        <v>130</v>
      </c>
      <c r="M29" s="61" t="s">
        <v>116</v>
      </c>
      <c r="N29" s="61" t="s">
        <v>176</v>
      </c>
      <c r="O29" s="61" t="s">
        <v>89</v>
      </c>
      <c r="P29" s="61" t="s">
        <v>92</v>
      </c>
      <c r="Q29" s="61" t="s">
        <v>31</v>
      </c>
      <c r="R29" s="61" t="s">
        <v>29</v>
      </c>
      <c r="S29" s="64">
        <v>62.935217</v>
      </c>
      <c r="T29" s="35">
        <f t="shared" si="1"/>
        <v>50.3481736</v>
      </c>
      <c r="U29" s="65">
        <f t="shared" si="2"/>
        <v>69.4815069333333</v>
      </c>
      <c r="V29" s="133">
        <v>0.3</v>
      </c>
      <c r="W29" s="38">
        <f t="shared" si="3"/>
        <v>69.7815069333333</v>
      </c>
      <c r="X29" s="39">
        <v>24</v>
      </c>
      <c r="Y29" s="42"/>
    </row>
    <row r="30" s="60" customFormat="1" ht="16.5" customHeight="1" spans="1:25">
      <c r="A30" s="61" t="s">
        <v>275</v>
      </c>
      <c r="B30" s="61" t="s">
        <v>276</v>
      </c>
      <c r="C30" s="8">
        <v>95</v>
      </c>
      <c r="D30" s="8">
        <v>96</v>
      </c>
      <c r="E30" s="12">
        <v>95</v>
      </c>
      <c r="F30" s="8">
        <v>94</v>
      </c>
      <c r="G30" s="8">
        <v>97</v>
      </c>
      <c r="H30" s="8">
        <v>95</v>
      </c>
      <c r="I30" s="22">
        <f t="shared" si="0"/>
        <v>19.0666666666667</v>
      </c>
      <c r="J30" s="61" t="s">
        <v>39</v>
      </c>
      <c r="K30" s="61" t="s">
        <v>209</v>
      </c>
      <c r="L30" s="61" t="s">
        <v>29</v>
      </c>
      <c r="M30" s="61" t="s">
        <v>119</v>
      </c>
      <c r="N30" s="61" t="s">
        <v>46</v>
      </c>
      <c r="O30" s="61" t="s">
        <v>277</v>
      </c>
      <c r="P30" s="61" t="s">
        <v>84</v>
      </c>
      <c r="Q30" s="61" t="s">
        <v>47</v>
      </c>
      <c r="R30" s="61" t="s">
        <v>76</v>
      </c>
      <c r="S30" s="64">
        <v>63.347826</v>
      </c>
      <c r="T30" s="35">
        <f t="shared" si="1"/>
        <v>50.6782608</v>
      </c>
      <c r="U30" s="65">
        <f t="shared" si="2"/>
        <v>69.7449274666667</v>
      </c>
      <c r="V30" s="133">
        <v>-0.7</v>
      </c>
      <c r="W30" s="38">
        <f t="shared" si="3"/>
        <v>69.0449274666667</v>
      </c>
      <c r="X30" s="39">
        <v>25</v>
      </c>
      <c r="Y30" s="42"/>
    </row>
    <row r="31" s="60" customFormat="1" ht="16.5" customHeight="1" spans="1:25">
      <c r="A31" s="61" t="s">
        <v>278</v>
      </c>
      <c r="B31" s="61" t="s">
        <v>279</v>
      </c>
      <c r="C31" s="8">
        <v>95</v>
      </c>
      <c r="D31" s="8">
        <v>96</v>
      </c>
      <c r="E31" s="12">
        <v>94</v>
      </c>
      <c r="F31" s="8">
        <v>98</v>
      </c>
      <c r="G31" s="8">
        <v>96</v>
      </c>
      <c r="H31" s="8">
        <v>94</v>
      </c>
      <c r="I31" s="22">
        <f t="shared" si="0"/>
        <v>19.1</v>
      </c>
      <c r="J31" s="61" t="s">
        <v>92</v>
      </c>
      <c r="K31" s="61" t="s">
        <v>64</v>
      </c>
      <c r="L31" s="61" t="s">
        <v>176</v>
      </c>
      <c r="M31" s="61" t="s">
        <v>100</v>
      </c>
      <c r="N31" s="61" t="s">
        <v>176</v>
      </c>
      <c r="O31" s="61" t="s">
        <v>280</v>
      </c>
      <c r="P31" s="61" t="s">
        <v>78</v>
      </c>
      <c r="Q31" s="61" t="s">
        <v>73</v>
      </c>
      <c r="R31" s="61" t="s">
        <v>84</v>
      </c>
      <c r="S31" s="64">
        <v>56.34826</v>
      </c>
      <c r="T31" s="35">
        <f t="shared" si="1"/>
        <v>45.078608</v>
      </c>
      <c r="U31" s="65">
        <f t="shared" si="2"/>
        <v>64.178608</v>
      </c>
      <c r="V31" s="134">
        <v>-0.7</v>
      </c>
      <c r="W31" s="38">
        <f t="shared" si="3"/>
        <v>63.478608</v>
      </c>
      <c r="X31" s="39">
        <v>26</v>
      </c>
      <c r="Y31" s="42"/>
    </row>
    <row r="32" s="60" customFormat="1" ht="16.5" customHeight="1" spans="1:25">
      <c r="A32" s="61" t="s">
        <v>281</v>
      </c>
      <c r="B32" s="61" t="s">
        <v>282</v>
      </c>
      <c r="C32" s="8">
        <v>95</v>
      </c>
      <c r="D32" s="8">
        <v>96</v>
      </c>
      <c r="E32" s="12">
        <v>97</v>
      </c>
      <c r="F32" s="8">
        <v>96</v>
      </c>
      <c r="G32" s="8">
        <v>95</v>
      </c>
      <c r="H32" s="8">
        <v>94</v>
      </c>
      <c r="I32" s="22">
        <f t="shared" si="0"/>
        <v>19.1</v>
      </c>
      <c r="J32" s="61" t="s">
        <v>272</v>
      </c>
      <c r="K32" s="61" t="s">
        <v>272</v>
      </c>
      <c r="L32" s="61" t="s">
        <v>283</v>
      </c>
      <c r="M32" s="61" t="s">
        <v>272</v>
      </c>
      <c r="N32" s="61" t="s">
        <v>280</v>
      </c>
      <c r="O32" s="61" t="s">
        <v>284</v>
      </c>
      <c r="P32" s="61">
        <v>0</v>
      </c>
      <c r="Q32" s="61" t="s">
        <v>92</v>
      </c>
      <c r="R32" s="61" t="s">
        <v>107</v>
      </c>
      <c r="S32" s="64">
        <v>8.304347</v>
      </c>
      <c r="T32" s="35">
        <f t="shared" si="1"/>
        <v>6.6434776</v>
      </c>
      <c r="U32" s="65">
        <f t="shared" si="2"/>
        <v>25.7434776</v>
      </c>
      <c r="V32" s="37">
        <v>-6.4</v>
      </c>
      <c r="W32" s="38">
        <f t="shared" si="3"/>
        <v>19.3434776</v>
      </c>
      <c r="X32" s="39">
        <v>27</v>
      </c>
      <c r="Y32" s="42"/>
    </row>
    <row r="34" ht="12.75" customHeight="1"/>
  </sheetData>
  <mergeCells count="16">
    <mergeCell ref="A1:Y1"/>
    <mergeCell ref="A2:Y2"/>
    <mergeCell ref="C3:I3"/>
    <mergeCell ref="J3:T3"/>
    <mergeCell ref="C4:H4"/>
    <mergeCell ref="J4:R4"/>
    <mergeCell ref="A3:A5"/>
    <mergeCell ref="B3:B5"/>
    <mergeCell ref="I4:I5"/>
    <mergeCell ref="S4:S5"/>
    <mergeCell ref="T4:T5"/>
    <mergeCell ref="U3:U5"/>
    <mergeCell ref="V3:V5"/>
    <mergeCell ref="W3:W5"/>
    <mergeCell ref="X3:X5"/>
    <mergeCell ref="Y3:Y5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workbookViewId="0">
      <selection activeCell="U13" sqref="U13"/>
    </sheetView>
  </sheetViews>
  <sheetFormatPr defaultColWidth="9" defaultRowHeight="14.25"/>
  <cols>
    <col min="1" max="1" width="9.75" style="1"/>
    <col min="2" max="2" width="6" style="1" customWidth="1"/>
    <col min="3" max="3" width="4.1" style="1" customWidth="1"/>
    <col min="4" max="4" width="4.2" style="1" customWidth="1"/>
    <col min="5" max="5" width="3.7" style="1" customWidth="1"/>
    <col min="6" max="6" width="4.2" style="1" customWidth="1"/>
    <col min="7" max="7" width="3.9" style="1" customWidth="1"/>
    <col min="8" max="8" width="4.5" style="1" customWidth="1"/>
    <col min="9" max="9" width="6.7" style="1" customWidth="1"/>
    <col min="10" max="10" width="6.6" style="1" customWidth="1"/>
    <col min="11" max="11" width="6.9" style="1" customWidth="1"/>
    <col min="12" max="12" width="6.7" style="1" customWidth="1"/>
    <col min="13" max="14" width="5.6" style="1" customWidth="1"/>
    <col min="15" max="15" width="6.7" style="1" customWidth="1"/>
    <col min="16" max="16" width="6.4" style="1" customWidth="1"/>
    <col min="17" max="17" width="6.1" style="1" customWidth="1"/>
    <col min="18" max="20" width="7.4" style="1" customWidth="1"/>
    <col min="21" max="21" width="6.9" style="3" customWidth="1"/>
    <col min="22" max="22" width="5.7" style="1" customWidth="1"/>
    <col min="23" max="23" width="4.2" style="1" customWidth="1"/>
    <col min="24" max="24" width="18.2" style="1" customWidth="1"/>
    <col min="25" max="16384" width="9" style="1"/>
  </cols>
  <sheetData>
    <row r="1" ht="25.5" spans="1: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3"/>
      <c r="V1" s="4"/>
      <c r="W1" s="4"/>
      <c r="X1" s="4"/>
    </row>
    <row r="2" ht="13.5" spans="1:24">
      <c r="A2" s="5" t="s">
        <v>285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6"/>
      <c r="V2" s="5"/>
      <c r="W2" s="5"/>
      <c r="X2" s="5"/>
    </row>
    <row r="3" ht="13.5" spans="1:24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27" t="s">
        <v>6</v>
      </c>
      <c r="U3" s="124" t="s">
        <v>7</v>
      </c>
      <c r="V3" s="21" t="s">
        <v>8</v>
      </c>
      <c r="W3" s="29" t="s">
        <v>9</v>
      </c>
      <c r="X3" s="30" t="s">
        <v>10</v>
      </c>
    </row>
    <row r="4" ht="13.5" spans="1:24">
      <c r="A4" s="8"/>
      <c r="B4" s="8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31" t="s">
        <v>14</v>
      </c>
      <c r="S4" s="12" t="s">
        <v>15</v>
      </c>
      <c r="T4" s="32"/>
      <c r="U4" s="125"/>
      <c r="V4" s="12"/>
      <c r="W4" s="29"/>
      <c r="X4" s="30"/>
    </row>
    <row r="5" ht="55.05" customHeight="1" spans="1:24">
      <c r="A5" s="122"/>
      <c r="B5" s="122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122"/>
      <c r="J5" s="21" t="s">
        <v>16</v>
      </c>
      <c r="K5" s="21" t="s">
        <v>213</v>
      </c>
      <c r="L5" s="21" t="s">
        <v>214</v>
      </c>
      <c r="M5" s="21" t="s">
        <v>215</v>
      </c>
      <c r="N5" s="21" t="s">
        <v>22</v>
      </c>
      <c r="O5" s="21" t="s">
        <v>216</v>
      </c>
      <c r="P5" s="21" t="s">
        <v>23</v>
      </c>
      <c r="Q5" s="21" t="s">
        <v>24</v>
      </c>
      <c r="R5" s="126"/>
      <c r="S5" s="127"/>
      <c r="T5" s="128"/>
      <c r="U5" s="125"/>
      <c r="V5" s="127"/>
      <c r="W5" s="129"/>
      <c r="X5" s="130"/>
    </row>
    <row r="6" s="60" customFormat="1" ht="16.5" customHeight="1" spans="1:24">
      <c r="A6" s="61" t="s">
        <v>286</v>
      </c>
      <c r="B6" s="61" t="s">
        <v>287</v>
      </c>
      <c r="C6" s="8">
        <v>95</v>
      </c>
      <c r="D6" s="8">
        <v>96</v>
      </c>
      <c r="E6" s="12">
        <v>97</v>
      </c>
      <c r="F6" s="8">
        <v>90</v>
      </c>
      <c r="G6" s="8">
        <v>96</v>
      </c>
      <c r="H6" s="8">
        <v>97</v>
      </c>
      <c r="I6" s="22">
        <f t="shared" ref="I6:I30" si="0">(C6+D6+E6+F6+G6+H6)/30</f>
        <v>19.0333333333333</v>
      </c>
      <c r="J6" s="61" t="s">
        <v>32</v>
      </c>
      <c r="K6" s="61" t="s">
        <v>47</v>
      </c>
      <c r="L6" s="61" t="s">
        <v>32</v>
      </c>
      <c r="M6" s="61" t="s">
        <v>40</v>
      </c>
      <c r="N6" s="61" t="s">
        <v>73</v>
      </c>
      <c r="O6" s="61" t="s">
        <v>47</v>
      </c>
      <c r="P6" s="61" t="s">
        <v>41</v>
      </c>
      <c r="Q6" s="61" t="s">
        <v>48</v>
      </c>
      <c r="R6" s="64">
        <v>91.500434</v>
      </c>
      <c r="S6" s="35">
        <f t="shared" ref="S6:S30" si="1">0.8*R6</f>
        <v>73.2003472</v>
      </c>
      <c r="T6" s="36">
        <f t="shared" ref="T6:T30" si="2">S6+I6</f>
        <v>92.2336805333333</v>
      </c>
      <c r="U6" s="37">
        <v>4.6</v>
      </c>
      <c r="V6" s="38">
        <f t="shared" ref="V6:V30" si="3">T6+U6</f>
        <v>96.8336805333333</v>
      </c>
      <c r="W6" s="39">
        <v>1</v>
      </c>
      <c r="X6" s="67" t="s">
        <v>288</v>
      </c>
    </row>
    <row r="7" s="60" customFormat="1" ht="16.5" customHeight="1" spans="1:24">
      <c r="A7" s="123">
        <v>1608044223</v>
      </c>
      <c r="B7" s="61" t="s">
        <v>289</v>
      </c>
      <c r="C7" s="8">
        <v>97</v>
      </c>
      <c r="D7" s="8">
        <v>98</v>
      </c>
      <c r="E7" s="12">
        <v>99</v>
      </c>
      <c r="F7" s="8">
        <v>99</v>
      </c>
      <c r="G7" s="8">
        <v>99</v>
      </c>
      <c r="H7" s="8">
        <v>99</v>
      </c>
      <c r="I7" s="22">
        <f t="shared" si="0"/>
        <v>19.7</v>
      </c>
      <c r="J7" s="61" t="s">
        <v>30</v>
      </c>
      <c r="K7" s="61" t="s">
        <v>52</v>
      </c>
      <c r="L7" s="61" t="s">
        <v>31</v>
      </c>
      <c r="M7" s="61" t="s">
        <v>46</v>
      </c>
      <c r="N7" s="61" t="s">
        <v>48</v>
      </c>
      <c r="O7" s="61" t="s">
        <v>290</v>
      </c>
      <c r="P7" s="61" t="s">
        <v>27</v>
      </c>
      <c r="Q7" s="61" t="s">
        <v>27</v>
      </c>
      <c r="R7" s="64">
        <v>88.565652</v>
      </c>
      <c r="S7" s="35">
        <f t="shared" si="1"/>
        <v>70.8525216</v>
      </c>
      <c r="T7" s="36">
        <f t="shared" si="2"/>
        <v>90.5525216</v>
      </c>
      <c r="U7" s="37">
        <v>5</v>
      </c>
      <c r="V7" s="38">
        <f t="shared" si="3"/>
        <v>95.5525216</v>
      </c>
      <c r="W7" s="39">
        <v>2</v>
      </c>
      <c r="X7" s="67" t="s">
        <v>291</v>
      </c>
    </row>
    <row r="8" s="60" customFormat="1" ht="16.5" customHeight="1" spans="1:24">
      <c r="A8" s="61">
        <v>1608044218</v>
      </c>
      <c r="B8" s="61" t="s">
        <v>292</v>
      </c>
      <c r="C8" s="8">
        <v>96</v>
      </c>
      <c r="D8" s="8">
        <v>96</v>
      </c>
      <c r="E8" s="12">
        <v>98</v>
      </c>
      <c r="F8" s="8">
        <v>93</v>
      </c>
      <c r="G8" s="8">
        <v>97</v>
      </c>
      <c r="H8" s="8">
        <v>98</v>
      </c>
      <c r="I8" s="22">
        <f t="shared" si="0"/>
        <v>19.2666666666667</v>
      </c>
      <c r="J8" s="61" t="s">
        <v>38</v>
      </c>
      <c r="K8" s="61" t="s">
        <v>59</v>
      </c>
      <c r="L8" s="61" t="s">
        <v>36</v>
      </c>
      <c r="M8" s="61" t="s">
        <v>77</v>
      </c>
      <c r="N8" s="61" t="s">
        <v>76</v>
      </c>
      <c r="O8" s="61" t="s">
        <v>47</v>
      </c>
      <c r="P8" s="61" t="s">
        <v>78</v>
      </c>
      <c r="Q8" s="61" t="s">
        <v>30</v>
      </c>
      <c r="R8" s="64">
        <v>85.717826</v>
      </c>
      <c r="S8" s="35">
        <f t="shared" si="1"/>
        <v>68.5742608</v>
      </c>
      <c r="T8" s="36">
        <f t="shared" si="2"/>
        <v>87.8409274666667</v>
      </c>
      <c r="U8" s="37">
        <v>3.2</v>
      </c>
      <c r="V8" s="38">
        <f t="shared" si="3"/>
        <v>91.0409274666667</v>
      </c>
      <c r="W8" s="39">
        <v>3</v>
      </c>
      <c r="X8" s="67" t="s">
        <v>288</v>
      </c>
    </row>
    <row r="9" s="60" customFormat="1" ht="16.5" customHeight="1" spans="1:24">
      <c r="A9" s="61">
        <v>1608044208</v>
      </c>
      <c r="B9" s="61" t="s">
        <v>293</v>
      </c>
      <c r="C9" s="8">
        <v>94</v>
      </c>
      <c r="D9" s="8">
        <v>96</v>
      </c>
      <c r="E9" s="12">
        <v>97</v>
      </c>
      <c r="F9" s="8">
        <v>99</v>
      </c>
      <c r="G9" s="8">
        <v>97</v>
      </c>
      <c r="H9" s="8">
        <v>98</v>
      </c>
      <c r="I9" s="22">
        <f t="shared" si="0"/>
        <v>19.3666666666667</v>
      </c>
      <c r="J9" s="61" t="s">
        <v>29</v>
      </c>
      <c r="K9" s="61" t="s">
        <v>39</v>
      </c>
      <c r="L9" s="61" t="s">
        <v>54</v>
      </c>
      <c r="M9" s="61" t="s">
        <v>86</v>
      </c>
      <c r="N9" s="61" t="s">
        <v>46</v>
      </c>
      <c r="O9" s="61" t="s">
        <v>36</v>
      </c>
      <c r="P9" s="61" t="s">
        <v>31</v>
      </c>
      <c r="Q9" s="61" t="s">
        <v>30</v>
      </c>
      <c r="R9" s="64">
        <v>82.043913</v>
      </c>
      <c r="S9" s="35">
        <f t="shared" si="1"/>
        <v>65.6351304</v>
      </c>
      <c r="T9" s="36">
        <f t="shared" si="2"/>
        <v>85.0017970666667</v>
      </c>
      <c r="U9" s="37">
        <v>2.8</v>
      </c>
      <c r="V9" s="38">
        <f t="shared" si="3"/>
        <v>87.8017970666667</v>
      </c>
      <c r="W9" s="39">
        <v>4</v>
      </c>
      <c r="X9" s="67" t="s">
        <v>294</v>
      </c>
    </row>
    <row r="10" s="60" customFormat="1" ht="16.5" customHeight="1" spans="1:24">
      <c r="A10" s="61" t="s">
        <v>295</v>
      </c>
      <c r="B10" s="61" t="s">
        <v>296</v>
      </c>
      <c r="C10" s="8">
        <v>98</v>
      </c>
      <c r="D10" s="8">
        <v>98</v>
      </c>
      <c r="E10" s="12">
        <v>96</v>
      </c>
      <c r="F10" s="8">
        <v>90</v>
      </c>
      <c r="G10" s="8">
        <v>96</v>
      </c>
      <c r="H10" s="8">
        <v>97</v>
      </c>
      <c r="I10" s="22">
        <f t="shared" si="0"/>
        <v>19.1666666666667</v>
      </c>
      <c r="J10" s="61" t="s">
        <v>52</v>
      </c>
      <c r="K10" s="61" t="s">
        <v>39</v>
      </c>
      <c r="L10" s="61" t="s">
        <v>39</v>
      </c>
      <c r="M10" s="61" t="s">
        <v>84</v>
      </c>
      <c r="N10" s="61" t="s">
        <v>41</v>
      </c>
      <c r="O10" s="61" t="s">
        <v>41</v>
      </c>
      <c r="P10" s="61" t="s">
        <v>52</v>
      </c>
      <c r="Q10" s="61" t="s">
        <v>41</v>
      </c>
      <c r="R10" s="64">
        <v>83.739565</v>
      </c>
      <c r="S10" s="35">
        <f t="shared" si="1"/>
        <v>66.991652</v>
      </c>
      <c r="T10" s="36">
        <f t="shared" si="2"/>
        <v>86.1583186666667</v>
      </c>
      <c r="U10" s="37">
        <v>1.5</v>
      </c>
      <c r="V10" s="38">
        <f t="shared" si="3"/>
        <v>87.6583186666667</v>
      </c>
      <c r="W10" s="39">
        <v>5</v>
      </c>
      <c r="X10" s="42" t="s">
        <v>297</v>
      </c>
    </row>
    <row r="11" s="60" customFormat="1" ht="16.5" customHeight="1" spans="1:24">
      <c r="A11" s="61" t="s">
        <v>298</v>
      </c>
      <c r="B11" s="61" t="s">
        <v>299</v>
      </c>
      <c r="C11" s="8">
        <v>98</v>
      </c>
      <c r="D11" s="8">
        <v>99</v>
      </c>
      <c r="E11" s="12">
        <v>99</v>
      </c>
      <c r="F11" s="8">
        <v>95</v>
      </c>
      <c r="G11" s="8">
        <v>98</v>
      </c>
      <c r="H11" s="8">
        <v>99</v>
      </c>
      <c r="I11" s="22">
        <f t="shared" si="0"/>
        <v>19.6</v>
      </c>
      <c r="J11" s="61" t="s">
        <v>77</v>
      </c>
      <c r="K11" s="61" t="s">
        <v>76</v>
      </c>
      <c r="L11" s="61" t="s">
        <v>39</v>
      </c>
      <c r="M11" s="61" t="s">
        <v>78</v>
      </c>
      <c r="N11" s="61" t="s">
        <v>31</v>
      </c>
      <c r="O11" s="61" t="s">
        <v>76</v>
      </c>
      <c r="P11" s="61" t="s">
        <v>60</v>
      </c>
      <c r="Q11" s="61" t="s">
        <v>36</v>
      </c>
      <c r="R11" s="64">
        <v>80.783043</v>
      </c>
      <c r="S11" s="35">
        <f t="shared" si="1"/>
        <v>64.6264344</v>
      </c>
      <c r="T11" s="36">
        <f t="shared" si="2"/>
        <v>84.2264344</v>
      </c>
      <c r="U11" s="37">
        <v>1.5</v>
      </c>
      <c r="V11" s="38">
        <f t="shared" si="3"/>
        <v>85.7264344</v>
      </c>
      <c r="W11" s="39">
        <v>6</v>
      </c>
      <c r="X11" s="42" t="s">
        <v>300</v>
      </c>
    </row>
    <row r="12" s="60" customFormat="1" ht="16.5" customHeight="1" spans="1:24">
      <c r="A12" s="61" t="s">
        <v>301</v>
      </c>
      <c r="B12" s="61" t="s">
        <v>302</v>
      </c>
      <c r="C12" s="8">
        <v>95</v>
      </c>
      <c r="D12" s="8">
        <v>95</v>
      </c>
      <c r="E12" s="12">
        <v>96</v>
      </c>
      <c r="F12" s="8">
        <v>95</v>
      </c>
      <c r="G12" s="8">
        <v>97</v>
      </c>
      <c r="H12" s="8">
        <v>98</v>
      </c>
      <c r="I12" s="22">
        <f t="shared" si="0"/>
        <v>19.2</v>
      </c>
      <c r="J12" s="61" t="s">
        <v>52</v>
      </c>
      <c r="K12" s="61" t="s">
        <v>48</v>
      </c>
      <c r="L12" s="61" t="s">
        <v>78</v>
      </c>
      <c r="M12" s="61" t="s">
        <v>84</v>
      </c>
      <c r="N12" s="61" t="s">
        <v>85</v>
      </c>
      <c r="O12" s="61" t="s">
        <v>46</v>
      </c>
      <c r="P12" s="61" t="s">
        <v>29</v>
      </c>
      <c r="Q12" s="61" t="s">
        <v>30</v>
      </c>
      <c r="R12" s="64">
        <v>81.522173</v>
      </c>
      <c r="S12" s="35">
        <f t="shared" si="1"/>
        <v>65.2177384</v>
      </c>
      <c r="T12" s="36">
        <f t="shared" si="2"/>
        <v>84.4177384</v>
      </c>
      <c r="U12" s="37">
        <v>1.3</v>
      </c>
      <c r="V12" s="38">
        <f t="shared" si="3"/>
        <v>85.7177384</v>
      </c>
      <c r="W12" s="39">
        <v>7</v>
      </c>
      <c r="X12" s="42" t="s">
        <v>303</v>
      </c>
    </row>
    <row r="13" s="60" customFormat="1" ht="16.5" customHeight="1" spans="1:24">
      <c r="A13" s="61" t="s">
        <v>304</v>
      </c>
      <c r="B13" s="61" t="s">
        <v>305</v>
      </c>
      <c r="C13" s="8">
        <v>96</v>
      </c>
      <c r="D13" s="8">
        <v>95</v>
      </c>
      <c r="E13" s="12">
        <v>97</v>
      </c>
      <c r="F13" s="8">
        <v>95</v>
      </c>
      <c r="G13" s="8">
        <v>97</v>
      </c>
      <c r="H13" s="8">
        <v>98</v>
      </c>
      <c r="I13" s="22">
        <f t="shared" si="0"/>
        <v>19.2666666666667</v>
      </c>
      <c r="J13" s="61" t="s">
        <v>40</v>
      </c>
      <c r="K13" s="61" t="s">
        <v>30</v>
      </c>
      <c r="L13" s="61" t="s">
        <v>97</v>
      </c>
      <c r="M13" s="61" t="s">
        <v>69</v>
      </c>
      <c r="N13" s="61" t="s">
        <v>30</v>
      </c>
      <c r="O13" s="61" t="s">
        <v>52</v>
      </c>
      <c r="P13" s="61" t="s">
        <v>46</v>
      </c>
      <c r="Q13" s="61" t="s">
        <v>54</v>
      </c>
      <c r="R13" s="64">
        <v>81.761304</v>
      </c>
      <c r="S13" s="35">
        <f t="shared" si="1"/>
        <v>65.4090432</v>
      </c>
      <c r="T13" s="36">
        <f t="shared" si="2"/>
        <v>84.6757098666667</v>
      </c>
      <c r="U13" s="37">
        <v>1</v>
      </c>
      <c r="V13" s="38">
        <f t="shared" si="3"/>
        <v>85.6757098666667</v>
      </c>
      <c r="W13" s="39">
        <v>8</v>
      </c>
      <c r="X13" s="42"/>
    </row>
    <row r="14" s="60" customFormat="1" ht="16.5" customHeight="1" spans="1:24">
      <c r="A14" s="61" t="s">
        <v>306</v>
      </c>
      <c r="B14" s="61" t="s">
        <v>307</v>
      </c>
      <c r="C14" s="8">
        <v>95</v>
      </c>
      <c r="D14" s="8">
        <v>96</v>
      </c>
      <c r="E14" s="12">
        <v>98</v>
      </c>
      <c r="F14" s="8">
        <v>93</v>
      </c>
      <c r="G14" s="8">
        <v>97</v>
      </c>
      <c r="H14" s="8">
        <v>98</v>
      </c>
      <c r="I14" s="22">
        <f t="shared" si="0"/>
        <v>19.2333333333333</v>
      </c>
      <c r="J14" s="61" t="s">
        <v>38</v>
      </c>
      <c r="K14" s="61" t="s">
        <v>78</v>
      </c>
      <c r="L14" s="61" t="s">
        <v>54</v>
      </c>
      <c r="M14" s="61" t="s">
        <v>30</v>
      </c>
      <c r="N14" s="61" t="s">
        <v>77</v>
      </c>
      <c r="O14" s="61" t="s">
        <v>39</v>
      </c>
      <c r="P14" s="61" t="s">
        <v>38</v>
      </c>
      <c r="Q14" s="61" t="s">
        <v>76</v>
      </c>
      <c r="R14" s="64">
        <v>81.696086</v>
      </c>
      <c r="S14" s="35">
        <f t="shared" si="1"/>
        <v>65.3568688</v>
      </c>
      <c r="T14" s="36">
        <f t="shared" si="2"/>
        <v>84.5902021333333</v>
      </c>
      <c r="U14" s="37">
        <v>1</v>
      </c>
      <c r="V14" s="38">
        <f t="shared" si="3"/>
        <v>85.5902021333333</v>
      </c>
      <c r="W14" s="39">
        <v>9</v>
      </c>
      <c r="X14" s="42"/>
    </row>
    <row r="15" s="60" customFormat="1" ht="16.5" customHeight="1" spans="1:24">
      <c r="A15" s="61" t="s">
        <v>308</v>
      </c>
      <c r="B15" s="61" t="s">
        <v>309</v>
      </c>
      <c r="C15" s="8">
        <v>95</v>
      </c>
      <c r="D15" s="8">
        <v>97</v>
      </c>
      <c r="E15" s="12">
        <v>97</v>
      </c>
      <c r="F15" s="8">
        <v>95</v>
      </c>
      <c r="G15" s="8">
        <v>97</v>
      </c>
      <c r="H15" s="8">
        <v>98</v>
      </c>
      <c r="I15" s="22">
        <f t="shared" si="0"/>
        <v>19.3</v>
      </c>
      <c r="J15" s="61" t="s">
        <v>31</v>
      </c>
      <c r="K15" s="61" t="s">
        <v>38</v>
      </c>
      <c r="L15" s="61" t="s">
        <v>86</v>
      </c>
      <c r="M15" s="61" t="s">
        <v>54</v>
      </c>
      <c r="N15" s="61" t="s">
        <v>30</v>
      </c>
      <c r="O15" s="61" t="s">
        <v>60</v>
      </c>
      <c r="P15" s="61" t="s">
        <v>36</v>
      </c>
      <c r="Q15" s="61" t="s">
        <v>76</v>
      </c>
      <c r="R15" s="64">
        <v>81.500434</v>
      </c>
      <c r="S15" s="35">
        <f t="shared" si="1"/>
        <v>65.2003472</v>
      </c>
      <c r="T15" s="36">
        <f t="shared" si="2"/>
        <v>84.5003472</v>
      </c>
      <c r="U15" s="37">
        <v>1</v>
      </c>
      <c r="V15" s="38">
        <f t="shared" si="3"/>
        <v>85.5003472</v>
      </c>
      <c r="W15" s="39">
        <v>10</v>
      </c>
      <c r="X15" s="42"/>
    </row>
    <row r="16" s="60" customFormat="1" ht="16.5" customHeight="1" spans="1:24">
      <c r="A16" s="61" t="s">
        <v>310</v>
      </c>
      <c r="B16" s="61" t="s">
        <v>311</v>
      </c>
      <c r="C16" s="8">
        <v>96</v>
      </c>
      <c r="D16" s="8">
        <v>97</v>
      </c>
      <c r="E16" s="12">
        <v>99</v>
      </c>
      <c r="F16" s="8">
        <v>95</v>
      </c>
      <c r="G16" s="8">
        <v>98</v>
      </c>
      <c r="H16" s="8">
        <v>99</v>
      </c>
      <c r="I16" s="22">
        <f t="shared" si="0"/>
        <v>19.4666666666667</v>
      </c>
      <c r="J16" s="61" t="s">
        <v>39</v>
      </c>
      <c r="K16" s="61" t="s">
        <v>68</v>
      </c>
      <c r="L16" s="61" t="s">
        <v>29</v>
      </c>
      <c r="M16" s="61" t="s">
        <v>92</v>
      </c>
      <c r="N16" s="61" t="s">
        <v>30</v>
      </c>
      <c r="O16" s="61" t="s">
        <v>54</v>
      </c>
      <c r="P16" s="61" t="s">
        <v>36</v>
      </c>
      <c r="Q16" s="61" t="s">
        <v>73</v>
      </c>
      <c r="R16" s="64">
        <v>79.630869</v>
      </c>
      <c r="S16" s="35">
        <f t="shared" si="1"/>
        <v>63.7046952</v>
      </c>
      <c r="T16" s="36">
        <f t="shared" si="2"/>
        <v>83.1713618666667</v>
      </c>
      <c r="U16" s="37">
        <v>1.3</v>
      </c>
      <c r="V16" s="38">
        <f t="shared" si="3"/>
        <v>84.4713618666667</v>
      </c>
      <c r="W16" s="39">
        <v>11</v>
      </c>
      <c r="X16" s="42"/>
    </row>
    <row r="17" s="60" customFormat="1" ht="16.5" customHeight="1" spans="1:24">
      <c r="A17" s="61" t="s">
        <v>312</v>
      </c>
      <c r="B17" s="61" t="s">
        <v>313</v>
      </c>
      <c r="C17" s="8">
        <v>96</v>
      </c>
      <c r="D17" s="8">
        <v>97</v>
      </c>
      <c r="E17" s="12">
        <v>95</v>
      </c>
      <c r="F17" s="8">
        <v>92</v>
      </c>
      <c r="G17" s="8">
        <v>94</v>
      </c>
      <c r="H17" s="8">
        <v>96</v>
      </c>
      <c r="I17" s="22">
        <f t="shared" si="0"/>
        <v>19</v>
      </c>
      <c r="J17" s="61" t="s">
        <v>36</v>
      </c>
      <c r="K17" s="61" t="s">
        <v>75</v>
      </c>
      <c r="L17" s="61" t="s">
        <v>36</v>
      </c>
      <c r="M17" s="61" t="s">
        <v>119</v>
      </c>
      <c r="N17" s="61" t="s">
        <v>30</v>
      </c>
      <c r="O17" s="61" t="s">
        <v>85</v>
      </c>
      <c r="P17" s="61" t="s">
        <v>78</v>
      </c>
      <c r="Q17" s="61" t="s">
        <v>30</v>
      </c>
      <c r="R17" s="64">
        <v>78.978695</v>
      </c>
      <c r="S17" s="35">
        <f t="shared" si="1"/>
        <v>63.182956</v>
      </c>
      <c r="T17" s="36">
        <f t="shared" si="2"/>
        <v>82.182956</v>
      </c>
      <c r="U17" s="37">
        <v>1</v>
      </c>
      <c r="V17" s="38">
        <f t="shared" si="3"/>
        <v>83.182956</v>
      </c>
      <c r="W17" s="39">
        <v>12</v>
      </c>
      <c r="X17" s="42"/>
    </row>
    <row r="18" s="60" customFormat="1" ht="16.5" customHeight="1" spans="1:24">
      <c r="A18" s="61" t="s">
        <v>314</v>
      </c>
      <c r="B18" s="61" t="s">
        <v>315</v>
      </c>
      <c r="C18" s="8">
        <v>95</v>
      </c>
      <c r="D18" s="8">
        <v>94</v>
      </c>
      <c r="E18" s="12">
        <v>96</v>
      </c>
      <c r="F18" s="8">
        <v>93</v>
      </c>
      <c r="G18" s="8">
        <v>96</v>
      </c>
      <c r="H18" s="8">
        <v>97</v>
      </c>
      <c r="I18" s="22">
        <f t="shared" si="0"/>
        <v>19.0333333333333</v>
      </c>
      <c r="J18" s="61" t="s">
        <v>38</v>
      </c>
      <c r="K18" s="61" t="s">
        <v>69</v>
      </c>
      <c r="L18" s="61" t="s">
        <v>76</v>
      </c>
      <c r="M18" s="61" t="s">
        <v>97</v>
      </c>
      <c r="N18" s="61" t="s">
        <v>92</v>
      </c>
      <c r="O18" s="61" t="s">
        <v>97</v>
      </c>
      <c r="P18" s="61" t="s">
        <v>36</v>
      </c>
      <c r="Q18" s="61" t="s">
        <v>41</v>
      </c>
      <c r="R18" s="64">
        <v>76.065652</v>
      </c>
      <c r="S18" s="35">
        <f t="shared" si="1"/>
        <v>60.8525216</v>
      </c>
      <c r="T18" s="36">
        <f t="shared" si="2"/>
        <v>79.8858549333333</v>
      </c>
      <c r="U18" s="37">
        <v>1</v>
      </c>
      <c r="V18" s="38">
        <f t="shared" si="3"/>
        <v>80.8858549333333</v>
      </c>
      <c r="W18" s="39">
        <v>13</v>
      </c>
      <c r="X18" s="42"/>
    </row>
    <row r="19" s="60" customFormat="1" ht="16.5" customHeight="1" spans="1:24">
      <c r="A19" s="61" t="s">
        <v>316</v>
      </c>
      <c r="B19" s="61" t="s">
        <v>317</v>
      </c>
      <c r="C19" s="8">
        <v>96</v>
      </c>
      <c r="D19" s="8">
        <v>96</v>
      </c>
      <c r="E19" s="12">
        <v>96</v>
      </c>
      <c r="F19" s="8">
        <v>95</v>
      </c>
      <c r="G19" s="8">
        <v>97</v>
      </c>
      <c r="H19" s="8">
        <v>98</v>
      </c>
      <c r="I19" s="22">
        <f t="shared" si="0"/>
        <v>19.2666666666667</v>
      </c>
      <c r="J19" s="61" t="s">
        <v>52</v>
      </c>
      <c r="K19" s="61" t="s">
        <v>100</v>
      </c>
      <c r="L19" s="61" t="s">
        <v>84</v>
      </c>
      <c r="M19" s="61" t="s">
        <v>89</v>
      </c>
      <c r="N19" s="61" t="s">
        <v>68</v>
      </c>
      <c r="O19" s="61" t="s">
        <v>76</v>
      </c>
      <c r="P19" s="61" t="s">
        <v>54</v>
      </c>
      <c r="Q19" s="61" t="s">
        <v>30</v>
      </c>
      <c r="R19" s="64">
        <v>74.369565</v>
      </c>
      <c r="S19" s="35">
        <f t="shared" si="1"/>
        <v>59.495652</v>
      </c>
      <c r="T19" s="36">
        <f t="shared" si="2"/>
        <v>78.7623186666667</v>
      </c>
      <c r="U19" s="37">
        <v>0</v>
      </c>
      <c r="V19" s="38">
        <f t="shared" si="3"/>
        <v>78.7623186666667</v>
      </c>
      <c r="W19" s="39">
        <v>14</v>
      </c>
      <c r="X19" s="42"/>
    </row>
    <row r="20" s="60" customFormat="1" ht="16.5" customHeight="1" spans="1:24">
      <c r="A20" s="61" t="s">
        <v>318</v>
      </c>
      <c r="B20" s="61" t="s">
        <v>319</v>
      </c>
      <c r="C20" s="8">
        <v>96</v>
      </c>
      <c r="D20" s="8">
        <v>94</v>
      </c>
      <c r="E20" s="12">
        <v>96</v>
      </c>
      <c r="F20" s="8">
        <v>95</v>
      </c>
      <c r="G20" s="8">
        <v>97</v>
      </c>
      <c r="H20" s="8">
        <v>98</v>
      </c>
      <c r="I20" s="22">
        <f t="shared" si="0"/>
        <v>19.2</v>
      </c>
      <c r="J20" s="61" t="s">
        <v>52</v>
      </c>
      <c r="K20" s="61" t="s">
        <v>120</v>
      </c>
      <c r="L20" s="61" t="s">
        <v>75</v>
      </c>
      <c r="M20" s="61" t="s">
        <v>86</v>
      </c>
      <c r="N20" s="61" t="s">
        <v>41</v>
      </c>
      <c r="O20" s="61" t="s">
        <v>31</v>
      </c>
      <c r="P20" s="61" t="s">
        <v>31</v>
      </c>
      <c r="Q20" s="61" t="s">
        <v>85</v>
      </c>
      <c r="R20" s="64">
        <v>71.391739</v>
      </c>
      <c r="S20" s="35">
        <f t="shared" si="1"/>
        <v>57.1133912</v>
      </c>
      <c r="T20" s="36">
        <f t="shared" si="2"/>
        <v>76.3133912</v>
      </c>
      <c r="U20" s="37">
        <v>0</v>
      </c>
      <c r="V20" s="38">
        <f t="shared" si="3"/>
        <v>76.3133912</v>
      </c>
      <c r="W20" s="39">
        <v>15</v>
      </c>
      <c r="X20" s="42"/>
    </row>
    <row r="21" s="60" customFormat="1" ht="16.5" customHeight="1" spans="1:24">
      <c r="A21" s="61" t="s">
        <v>320</v>
      </c>
      <c r="B21" s="61" t="s">
        <v>321</v>
      </c>
      <c r="C21" s="8">
        <v>95</v>
      </c>
      <c r="D21" s="8">
        <v>95</v>
      </c>
      <c r="E21" s="12">
        <v>96</v>
      </c>
      <c r="F21" s="8">
        <v>93</v>
      </c>
      <c r="G21" s="8">
        <v>97</v>
      </c>
      <c r="H21" s="8">
        <v>97</v>
      </c>
      <c r="I21" s="22">
        <f t="shared" si="0"/>
        <v>19.1</v>
      </c>
      <c r="J21" s="61" t="s">
        <v>30</v>
      </c>
      <c r="K21" s="61" t="s">
        <v>29</v>
      </c>
      <c r="L21" s="61" t="s">
        <v>40</v>
      </c>
      <c r="M21" s="61" t="s">
        <v>210</v>
      </c>
      <c r="N21" s="61" t="s">
        <v>60</v>
      </c>
      <c r="O21" s="61" t="s">
        <v>48</v>
      </c>
      <c r="P21" s="61" t="s">
        <v>40</v>
      </c>
      <c r="Q21" s="61" t="s">
        <v>76</v>
      </c>
      <c r="R21" s="64">
        <v>71.10913</v>
      </c>
      <c r="S21" s="35">
        <f t="shared" si="1"/>
        <v>56.887304</v>
      </c>
      <c r="T21" s="36">
        <f t="shared" si="2"/>
        <v>75.987304</v>
      </c>
      <c r="U21" s="37">
        <v>-1.7</v>
      </c>
      <c r="V21" s="38">
        <f t="shared" si="3"/>
        <v>74.287304</v>
      </c>
      <c r="W21" s="39">
        <v>16</v>
      </c>
      <c r="X21" s="42"/>
    </row>
    <row r="22" s="60" customFormat="1" ht="16.5" customHeight="1" spans="1:24">
      <c r="A22" s="61" t="s">
        <v>322</v>
      </c>
      <c r="B22" s="61" t="s">
        <v>323</v>
      </c>
      <c r="C22" s="8">
        <v>94</v>
      </c>
      <c r="D22" s="8">
        <v>95</v>
      </c>
      <c r="E22" s="12">
        <v>96</v>
      </c>
      <c r="F22" s="8">
        <v>90</v>
      </c>
      <c r="G22" s="8">
        <v>96</v>
      </c>
      <c r="H22" s="8">
        <v>97</v>
      </c>
      <c r="I22" s="22">
        <f t="shared" si="0"/>
        <v>18.9333333333333</v>
      </c>
      <c r="J22" s="61" t="s">
        <v>31</v>
      </c>
      <c r="K22" s="61" t="s">
        <v>77</v>
      </c>
      <c r="L22" s="61" t="s">
        <v>84</v>
      </c>
      <c r="M22" s="61" t="s">
        <v>324</v>
      </c>
      <c r="N22" s="61" t="s">
        <v>89</v>
      </c>
      <c r="O22" s="61" t="s">
        <v>77</v>
      </c>
      <c r="P22" s="61" t="s">
        <v>85</v>
      </c>
      <c r="Q22" s="61" t="s">
        <v>54</v>
      </c>
      <c r="R22" s="64">
        <v>67.435217</v>
      </c>
      <c r="S22" s="35">
        <f t="shared" si="1"/>
        <v>53.9481736</v>
      </c>
      <c r="T22" s="36">
        <f t="shared" si="2"/>
        <v>72.8815069333333</v>
      </c>
      <c r="U22" s="37">
        <v>0</v>
      </c>
      <c r="V22" s="38">
        <f t="shared" si="3"/>
        <v>72.8815069333333</v>
      </c>
      <c r="W22" s="39">
        <v>17</v>
      </c>
      <c r="X22" s="42"/>
    </row>
    <row r="23" s="60" customFormat="1" ht="16.5" customHeight="1" spans="1:24">
      <c r="A23" s="61" t="s">
        <v>325</v>
      </c>
      <c r="B23" s="61" t="s">
        <v>326</v>
      </c>
      <c r="C23" s="8">
        <v>94</v>
      </c>
      <c r="D23" s="8">
        <v>97</v>
      </c>
      <c r="E23" s="12">
        <v>96</v>
      </c>
      <c r="F23" s="8">
        <v>90</v>
      </c>
      <c r="G23" s="8">
        <v>97</v>
      </c>
      <c r="H23" s="8">
        <v>98</v>
      </c>
      <c r="I23" s="22">
        <f t="shared" si="0"/>
        <v>19.0666666666667</v>
      </c>
      <c r="J23" s="61" t="s">
        <v>46</v>
      </c>
      <c r="K23" s="61" t="s">
        <v>210</v>
      </c>
      <c r="L23" s="61" t="s">
        <v>75</v>
      </c>
      <c r="M23" s="61" t="s">
        <v>100</v>
      </c>
      <c r="N23" s="61" t="s">
        <v>29</v>
      </c>
      <c r="O23" s="61" t="s">
        <v>29</v>
      </c>
      <c r="P23" s="61" t="s">
        <v>48</v>
      </c>
      <c r="Q23" s="61" t="s">
        <v>76</v>
      </c>
      <c r="R23" s="64">
        <v>66.652608</v>
      </c>
      <c r="S23" s="35">
        <f t="shared" si="1"/>
        <v>53.3220864</v>
      </c>
      <c r="T23" s="36">
        <f t="shared" si="2"/>
        <v>72.3887530666667</v>
      </c>
      <c r="U23" s="37">
        <v>0</v>
      </c>
      <c r="V23" s="38">
        <f t="shared" si="3"/>
        <v>72.3887530666667</v>
      </c>
      <c r="W23" s="39">
        <v>18</v>
      </c>
      <c r="X23" s="42"/>
    </row>
    <row r="24" s="60" customFormat="1" ht="16.5" customHeight="1" spans="1:24">
      <c r="A24" s="61" t="s">
        <v>327</v>
      </c>
      <c r="B24" s="61" t="s">
        <v>328</v>
      </c>
      <c r="C24" s="8">
        <v>96</v>
      </c>
      <c r="D24" s="8">
        <v>94</v>
      </c>
      <c r="E24" s="12">
        <v>96</v>
      </c>
      <c r="F24" s="8">
        <v>90</v>
      </c>
      <c r="G24" s="8">
        <v>93</v>
      </c>
      <c r="H24" s="8">
        <v>95</v>
      </c>
      <c r="I24" s="22">
        <f t="shared" si="0"/>
        <v>18.8</v>
      </c>
      <c r="J24" s="61" t="s">
        <v>29</v>
      </c>
      <c r="K24" s="61" t="s">
        <v>54</v>
      </c>
      <c r="L24" s="61" t="s">
        <v>31</v>
      </c>
      <c r="M24" s="61" t="s">
        <v>129</v>
      </c>
      <c r="N24" s="61" t="s">
        <v>60</v>
      </c>
      <c r="O24" s="61" t="s">
        <v>31</v>
      </c>
      <c r="P24" s="61" t="s">
        <v>46</v>
      </c>
      <c r="Q24" s="61" t="s">
        <v>76</v>
      </c>
      <c r="R24" s="64">
        <v>68.847826</v>
      </c>
      <c r="S24" s="35">
        <f t="shared" si="1"/>
        <v>55.0782608</v>
      </c>
      <c r="T24" s="36">
        <f t="shared" si="2"/>
        <v>73.8782608</v>
      </c>
      <c r="U24" s="37">
        <v>-2</v>
      </c>
      <c r="V24" s="38">
        <f t="shared" si="3"/>
        <v>71.8782608</v>
      </c>
      <c r="W24" s="39">
        <v>19</v>
      </c>
      <c r="X24" s="42"/>
    </row>
    <row r="25" s="60" customFormat="1" ht="16.5" customHeight="1" spans="1:24">
      <c r="A25" s="61" t="s">
        <v>329</v>
      </c>
      <c r="B25" s="61" t="s">
        <v>330</v>
      </c>
      <c r="C25" s="8">
        <v>95</v>
      </c>
      <c r="D25" s="8">
        <v>96</v>
      </c>
      <c r="E25" s="12">
        <v>95</v>
      </c>
      <c r="F25" s="8">
        <v>90</v>
      </c>
      <c r="G25" s="8">
        <v>96</v>
      </c>
      <c r="H25" s="8">
        <v>95</v>
      </c>
      <c r="I25" s="22">
        <f t="shared" si="0"/>
        <v>18.9</v>
      </c>
      <c r="J25" s="61" t="s">
        <v>86</v>
      </c>
      <c r="K25" s="61" t="s">
        <v>92</v>
      </c>
      <c r="L25" s="61" t="s">
        <v>92</v>
      </c>
      <c r="M25" s="61" t="s">
        <v>194</v>
      </c>
      <c r="N25" s="61" t="s">
        <v>60</v>
      </c>
      <c r="O25" s="61" t="s">
        <v>55</v>
      </c>
      <c r="P25" s="61" t="s">
        <v>52</v>
      </c>
      <c r="Q25" s="61" t="s">
        <v>30</v>
      </c>
      <c r="R25" s="64">
        <v>63.60913</v>
      </c>
      <c r="S25" s="35">
        <f t="shared" si="1"/>
        <v>50.887304</v>
      </c>
      <c r="T25" s="36">
        <f t="shared" si="2"/>
        <v>69.787304</v>
      </c>
      <c r="U25" s="37">
        <v>-1</v>
      </c>
      <c r="V25" s="38">
        <f t="shared" si="3"/>
        <v>68.787304</v>
      </c>
      <c r="W25" s="39">
        <v>20</v>
      </c>
      <c r="X25" s="42"/>
    </row>
    <row r="26" s="60" customFormat="1" ht="16.5" customHeight="1" spans="1:24">
      <c r="A26" s="61" t="s">
        <v>331</v>
      </c>
      <c r="B26" s="61" t="s">
        <v>332</v>
      </c>
      <c r="C26" s="8">
        <v>96</v>
      </c>
      <c r="D26" s="8">
        <v>94</v>
      </c>
      <c r="E26" s="12">
        <v>96</v>
      </c>
      <c r="F26" s="8">
        <v>90</v>
      </c>
      <c r="G26" s="8">
        <v>96</v>
      </c>
      <c r="H26" s="8">
        <v>96</v>
      </c>
      <c r="I26" s="22">
        <f t="shared" si="0"/>
        <v>18.9333333333333</v>
      </c>
      <c r="J26" s="61" t="s">
        <v>38</v>
      </c>
      <c r="K26" s="61" t="s">
        <v>204</v>
      </c>
      <c r="L26" s="61" t="s">
        <v>54</v>
      </c>
      <c r="M26" s="61" t="s">
        <v>191</v>
      </c>
      <c r="N26" s="61" t="s">
        <v>41</v>
      </c>
      <c r="O26" s="61" t="s">
        <v>78</v>
      </c>
      <c r="P26" s="61" t="s">
        <v>36</v>
      </c>
      <c r="Q26" s="61" t="s">
        <v>76</v>
      </c>
      <c r="R26" s="64">
        <v>59.282608</v>
      </c>
      <c r="S26" s="35">
        <f t="shared" si="1"/>
        <v>47.4260864</v>
      </c>
      <c r="T26" s="36">
        <f t="shared" si="2"/>
        <v>66.3594197333333</v>
      </c>
      <c r="U26" s="37">
        <v>-2</v>
      </c>
      <c r="V26" s="38">
        <f t="shared" si="3"/>
        <v>64.3594197333333</v>
      </c>
      <c r="W26" s="39">
        <v>21</v>
      </c>
      <c r="X26" s="42"/>
    </row>
    <row r="27" s="60" customFormat="1" ht="16.5" customHeight="1" spans="1:24">
      <c r="A27" s="61" t="s">
        <v>333</v>
      </c>
      <c r="B27" s="61" t="s">
        <v>334</v>
      </c>
      <c r="C27" s="8">
        <v>97</v>
      </c>
      <c r="D27" s="8">
        <v>94</v>
      </c>
      <c r="E27" s="12">
        <v>95</v>
      </c>
      <c r="F27" s="8">
        <v>90</v>
      </c>
      <c r="G27" s="8">
        <v>93</v>
      </c>
      <c r="H27" s="8">
        <v>95</v>
      </c>
      <c r="I27" s="22">
        <f t="shared" si="0"/>
        <v>18.8</v>
      </c>
      <c r="J27" s="61" t="s">
        <v>97</v>
      </c>
      <c r="K27" s="61" t="s">
        <v>69</v>
      </c>
      <c r="L27" s="61" t="s">
        <v>69</v>
      </c>
      <c r="M27" s="61" t="s">
        <v>191</v>
      </c>
      <c r="N27" s="61" t="s">
        <v>210</v>
      </c>
      <c r="O27" s="61" t="s">
        <v>31</v>
      </c>
      <c r="P27" s="61" t="s">
        <v>54</v>
      </c>
      <c r="Q27" s="61" t="s">
        <v>55</v>
      </c>
      <c r="R27" s="64">
        <v>51.261304</v>
      </c>
      <c r="S27" s="35">
        <f t="shared" si="1"/>
        <v>41.0090432</v>
      </c>
      <c r="T27" s="36">
        <f t="shared" si="2"/>
        <v>59.8090432</v>
      </c>
      <c r="U27" s="37">
        <v>-2</v>
      </c>
      <c r="V27" s="38">
        <f t="shared" si="3"/>
        <v>57.8090432</v>
      </c>
      <c r="W27" s="39">
        <v>22</v>
      </c>
      <c r="X27" s="42"/>
    </row>
    <row r="28" s="60" customFormat="1" ht="16.5" customHeight="1" spans="1:24">
      <c r="A28" s="61" t="s">
        <v>335</v>
      </c>
      <c r="B28" s="61" t="s">
        <v>336</v>
      </c>
      <c r="C28" s="8">
        <v>96</v>
      </c>
      <c r="D28" s="8">
        <v>96</v>
      </c>
      <c r="E28" s="12">
        <v>95</v>
      </c>
      <c r="F28" s="8">
        <v>90</v>
      </c>
      <c r="G28" s="8">
        <v>93</v>
      </c>
      <c r="H28" s="8">
        <v>95</v>
      </c>
      <c r="I28" s="22">
        <f t="shared" si="0"/>
        <v>18.8333333333333</v>
      </c>
      <c r="J28" s="61" t="s">
        <v>129</v>
      </c>
      <c r="K28" s="61" t="s">
        <v>116</v>
      </c>
      <c r="L28" s="61" t="s">
        <v>76</v>
      </c>
      <c r="M28" s="61" t="s">
        <v>204</v>
      </c>
      <c r="N28" s="61" t="s">
        <v>81</v>
      </c>
      <c r="O28" s="61" t="s">
        <v>78</v>
      </c>
      <c r="P28" s="61" t="s">
        <v>29</v>
      </c>
      <c r="Q28" s="61" t="s">
        <v>54</v>
      </c>
      <c r="R28" s="64">
        <v>50.152608</v>
      </c>
      <c r="S28" s="35">
        <f t="shared" si="1"/>
        <v>40.1220864</v>
      </c>
      <c r="T28" s="36">
        <f t="shared" si="2"/>
        <v>58.9554197333333</v>
      </c>
      <c r="U28" s="37">
        <v>-2</v>
      </c>
      <c r="V28" s="38">
        <f t="shared" si="3"/>
        <v>56.9554197333333</v>
      </c>
      <c r="W28" s="39">
        <v>23</v>
      </c>
      <c r="X28" s="42"/>
    </row>
    <row r="29" s="60" customFormat="1" ht="16.5" customHeight="1" spans="1:24">
      <c r="A29" s="61" t="s">
        <v>337</v>
      </c>
      <c r="B29" s="61" t="s">
        <v>338</v>
      </c>
      <c r="C29" s="8">
        <v>96</v>
      </c>
      <c r="D29" s="8">
        <v>95</v>
      </c>
      <c r="E29" s="12">
        <v>95</v>
      </c>
      <c r="F29" s="8">
        <v>90</v>
      </c>
      <c r="G29" s="8">
        <v>93</v>
      </c>
      <c r="H29" s="8">
        <v>95</v>
      </c>
      <c r="I29" s="22">
        <f t="shared" si="0"/>
        <v>18.8</v>
      </c>
      <c r="J29" s="61" t="s">
        <v>205</v>
      </c>
      <c r="K29" s="61" t="s">
        <v>40</v>
      </c>
      <c r="L29" s="61" t="s">
        <v>97</v>
      </c>
      <c r="M29" s="61" t="s">
        <v>277</v>
      </c>
      <c r="N29" s="61" t="s">
        <v>77</v>
      </c>
      <c r="O29" s="61" t="s">
        <v>46</v>
      </c>
      <c r="P29" s="61" t="s">
        <v>54</v>
      </c>
      <c r="Q29" s="61" t="s">
        <v>29</v>
      </c>
      <c r="R29" s="64">
        <v>54.695652</v>
      </c>
      <c r="S29" s="35">
        <f t="shared" si="1"/>
        <v>43.7565216</v>
      </c>
      <c r="T29" s="36">
        <f t="shared" si="2"/>
        <v>62.5565216</v>
      </c>
      <c r="U29" s="37">
        <v>-5.7</v>
      </c>
      <c r="V29" s="38">
        <f t="shared" si="3"/>
        <v>56.8565216</v>
      </c>
      <c r="W29" s="39">
        <v>24</v>
      </c>
      <c r="X29" s="42"/>
    </row>
    <row r="30" s="60" customFormat="1" ht="16.5" customHeight="1" spans="1:24">
      <c r="A30" s="61" t="s">
        <v>339</v>
      </c>
      <c r="B30" s="61" t="s">
        <v>340</v>
      </c>
      <c r="C30" s="8">
        <v>96</v>
      </c>
      <c r="D30" s="8">
        <v>95</v>
      </c>
      <c r="E30" s="12">
        <v>95</v>
      </c>
      <c r="F30" s="8">
        <v>95</v>
      </c>
      <c r="G30" s="8">
        <v>95</v>
      </c>
      <c r="H30" s="8">
        <v>95</v>
      </c>
      <c r="I30" s="22">
        <f t="shared" si="0"/>
        <v>19.0333333333333</v>
      </c>
      <c r="J30" s="61" t="s">
        <v>27</v>
      </c>
      <c r="K30" s="61" t="s">
        <v>113</v>
      </c>
      <c r="L30" s="61" t="s">
        <v>68</v>
      </c>
      <c r="M30" s="61" t="s">
        <v>210</v>
      </c>
      <c r="N30" s="61" t="s">
        <v>30</v>
      </c>
      <c r="O30" s="61" t="s">
        <v>204</v>
      </c>
      <c r="P30" s="61" t="s">
        <v>68</v>
      </c>
      <c r="Q30" s="61" t="s">
        <v>29</v>
      </c>
      <c r="R30" s="64">
        <v>47.717391</v>
      </c>
      <c r="S30" s="35">
        <f t="shared" si="1"/>
        <v>38.1739128</v>
      </c>
      <c r="T30" s="36">
        <f t="shared" si="2"/>
        <v>57.2072461333333</v>
      </c>
      <c r="U30" s="37">
        <v>-3</v>
      </c>
      <c r="V30" s="38">
        <f t="shared" si="3"/>
        <v>54.2072461333333</v>
      </c>
      <c r="W30" s="39">
        <v>25</v>
      </c>
      <c r="X30" s="8"/>
    </row>
    <row r="34" ht="12.75" customHeight="1"/>
  </sheetData>
  <mergeCells count="16">
    <mergeCell ref="A1:X1"/>
    <mergeCell ref="A2:X2"/>
    <mergeCell ref="C3:I3"/>
    <mergeCell ref="J3:S3"/>
    <mergeCell ref="C4:H4"/>
    <mergeCell ref="J4:Q4"/>
    <mergeCell ref="A3:A5"/>
    <mergeCell ref="B3:B5"/>
    <mergeCell ref="I4:I5"/>
    <mergeCell ref="R4:R5"/>
    <mergeCell ref="S4:S5"/>
    <mergeCell ref="T3:T5"/>
    <mergeCell ref="U3:U5"/>
    <mergeCell ref="V3:V5"/>
    <mergeCell ref="W3:W5"/>
    <mergeCell ref="X3:X5"/>
  </mergeCells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4"/>
  <sheetViews>
    <sheetView workbookViewId="0">
      <selection activeCell="V12" sqref="V12"/>
    </sheetView>
  </sheetViews>
  <sheetFormatPr defaultColWidth="9" defaultRowHeight="14.25"/>
  <cols>
    <col min="1" max="1" width="9" style="1"/>
    <col min="2" max="2" width="6" style="1" customWidth="1"/>
    <col min="3" max="3" width="4.1" style="1" customWidth="1"/>
    <col min="4" max="4" width="4.2" style="1" customWidth="1"/>
    <col min="5" max="5" width="3.7" style="1" customWidth="1"/>
    <col min="6" max="6" width="4.2" style="1" customWidth="1"/>
    <col min="7" max="7" width="3.9" style="1" customWidth="1"/>
    <col min="8" max="8" width="4.5" style="1" customWidth="1"/>
    <col min="9" max="9" width="6.7" style="1" customWidth="1"/>
    <col min="10" max="10" width="6.6" style="1" customWidth="1"/>
    <col min="11" max="11" width="6.9" style="1" customWidth="1"/>
    <col min="12" max="12" width="6.7" style="1" customWidth="1"/>
    <col min="13" max="15" width="5.6" style="1" customWidth="1"/>
    <col min="16" max="16" width="6.7" style="1" customWidth="1"/>
    <col min="17" max="17" width="6.4" style="1" customWidth="1"/>
    <col min="18" max="18" width="6.1" style="1" customWidth="1"/>
    <col min="19" max="21" width="7.4" style="1" customWidth="1"/>
    <col min="22" max="22" width="6.9" style="3" customWidth="1"/>
    <col min="23" max="23" width="7.8" style="1" customWidth="1"/>
    <col min="24" max="24" width="4.2" style="1" customWidth="1"/>
    <col min="25" max="25" width="18.2" style="1" customWidth="1"/>
    <col min="26" max="16384" width="9" style="1"/>
  </cols>
  <sheetData>
    <row r="1" ht="25.5" spans="1: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63"/>
      <c r="W1" s="4"/>
      <c r="X1" s="4"/>
      <c r="Y1" s="4"/>
    </row>
    <row r="2" ht="13.5" spans="1:25">
      <c r="A2" s="5" t="s">
        <v>341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6"/>
      <c r="W2" s="5"/>
      <c r="X2" s="5"/>
      <c r="Y2" s="5"/>
    </row>
    <row r="3" s="60" customFormat="1" ht="12" spans="1:25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27" t="s">
        <v>6</v>
      </c>
      <c r="V3" s="28" t="s">
        <v>7</v>
      </c>
      <c r="W3" s="21" t="s">
        <v>8</v>
      </c>
      <c r="X3" s="29" t="s">
        <v>9</v>
      </c>
      <c r="Y3" s="30" t="s">
        <v>10</v>
      </c>
    </row>
    <row r="4" s="60" customFormat="1" ht="12" spans="1:25">
      <c r="A4" s="8"/>
      <c r="B4" s="8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8"/>
      <c r="S4" s="31" t="s">
        <v>14</v>
      </c>
      <c r="T4" s="12" t="s">
        <v>15</v>
      </c>
      <c r="U4" s="32"/>
      <c r="V4" s="33"/>
      <c r="W4" s="12"/>
      <c r="X4" s="29"/>
      <c r="Y4" s="30"/>
    </row>
    <row r="5" s="60" customFormat="1" ht="48" customHeight="1" spans="1:27">
      <c r="A5" s="8"/>
      <c r="B5" s="8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8"/>
      <c r="J5" s="21" t="s">
        <v>16</v>
      </c>
      <c r="K5" s="21" t="s">
        <v>17</v>
      </c>
      <c r="L5" s="21" t="s">
        <v>215</v>
      </c>
      <c r="M5" s="21" t="s">
        <v>342</v>
      </c>
      <c r="N5" s="21" t="s">
        <v>343</v>
      </c>
      <c r="O5" s="21" t="s">
        <v>22</v>
      </c>
      <c r="P5" s="21" t="s">
        <v>344</v>
      </c>
      <c r="Q5" s="21" t="s">
        <v>23</v>
      </c>
      <c r="R5" s="21" t="s">
        <v>24</v>
      </c>
      <c r="S5" s="31"/>
      <c r="T5" s="12"/>
      <c r="U5" s="32"/>
      <c r="V5" s="33"/>
      <c r="W5" s="12"/>
      <c r="X5" s="29"/>
      <c r="Y5" s="30"/>
      <c r="Z5" s="1"/>
      <c r="AA5" s="1"/>
    </row>
    <row r="6" s="60" customFormat="1" ht="16.5" customHeight="1" spans="1:27">
      <c r="A6" s="109" t="s">
        <v>345</v>
      </c>
      <c r="B6" s="109" t="s">
        <v>346</v>
      </c>
      <c r="C6" s="110">
        <v>99</v>
      </c>
      <c r="D6" s="110">
        <v>100</v>
      </c>
      <c r="E6" s="111">
        <v>100</v>
      </c>
      <c r="F6" s="110">
        <v>99</v>
      </c>
      <c r="G6" s="110">
        <v>98</v>
      </c>
      <c r="H6" s="110">
        <v>99</v>
      </c>
      <c r="I6" s="112">
        <v>19.8666666666667</v>
      </c>
      <c r="J6" s="113" t="s">
        <v>40</v>
      </c>
      <c r="K6" s="114" t="s">
        <v>74</v>
      </c>
      <c r="L6" s="114" t="s">
        <v>59</v>
      </c>
      <c r="M6" s="114" t="s">
        <v>54</v>
      </c>
      <c r="N6" s="114" t="s">
        <v>84</v>
      </c>
      <c r="O6" s="114" t="s">
        <v>54</v>
      </c>
      <c r="P6" s="114" t="s">
        <v>39</v>
      </c>
      <c r="Q6" s="114" t="s">
        <v>59</v>
      </c>
      <c r="R6" s="114" t="s">
        <v>38</v>
      </c>
      <c r="S6" s="116">
        <v>85.089333</v>
      </c>
      <c r="T6" s="117">
        <f t="shared" ref="T6:T34" si="0">SUM(S6*0.8)</f>
        <v>68.0714664</v>
      </c>
      <c r="U6" s="118">
        <f t="shared" ref="U6:U34" si="1">SUM(I6+T6)</f>
        <v>87.9381330666667</v>
      </c>
      <c r="V6" s="119">
        <v>6</v>
      </c>
      <c r="W6" s="120">
        <f t="shared" ref="W6:W34" si="2">SUM(I6+T6+V6)</f>
        <v>93.9381330666667</v>
      </c>
      <c r="X6" s="121">
        <v>1</v>
      </c>
      <c r="Y6" s="67" t="s">
        <v>347</v>
      </c>
      <c r="Z6" s="1"/>
      <c r="AA6" s="1"/>
    </row>
    <row r="7" s="60" customFormat="1" ht="16.5" customHeight="1" spans="1:27">
      <c r="A7" s="109" t="s">
        <v>348</v>
      </c>
      <c r="B7" s="109" t="s">
        <v>349</v>
      </c>
      <c r="C7" s="110">
        <v>100</v>
      </c>
      <c r="D7" s="110">
        <v>98</v>
      </c>
      <c r="E7" s="111">
        <v>99</v>
      </c>
      <c r="F7" s="110">
        <v>99</v>
      </c>
      <c r="G7" s="110">
        <v>100</v>
      </c>
      <c r="H7" s="110">
        <v>100</v>
      </c>
      <c r="I7" s="112">
        <v>19.8666666666667</v>
      </c>
      <c r="J7" s="113" t="s">
        <v>73</v>
      </c>
      <c r="K7" s="114" t="s">
        <v>64</v>
      </c>
      <c r="L7" s="114" t="s">
        <v>73</v>
      </c>
      <c r="M7" s="114" t="s">
        <v>31</v>
      </c>
      <c r="N7" s="114" t="s">
        <v>54</v>
      </c>
      <c r="O7" s="114" t="s">
        <v>39</v>
      </c>
      <c r="P7" s="114" t="s">
        <v>40</v>
      </c>
      <c r="Q7" s="114" t="s">
        <v>59</v>
      </c>
      <c r="R7" s="114" t="s">
        <v>38</v>
      </c>
      <c r="S7" s="116">
        <v>88.111555</v>
      </c>
      <c r="T7" s="117">
        <f t="shared" si="0"/>
        <v>70.489244</v>
      </c>
      <c r="U7" s="118">
        <f t="shared" si="1"/>
        <v>90.3559106666667</v>
      </c>
      <c r="V7" s="119">
        <v>3.1</v>
      </c>
      <c r="W7" s="120">
        <f t="shared" si="2"/>
        <v>93.4559106666667</v>
      </c>
      <c r="X7" s="121">
        <v>2</v>
      </c>
      <c r="Y7" s="67" t="s">
        <v>350</v>
      </c>
      <c r="Z7" s="1"/>
      <c r="AA7" s="1"/>
    </row>
    <row r="8" s="60" customFormat="1" ht="16.5" customHeight="1" spans="1:27">
      <c r="A8" s="109" t="s">
        <v>351</v>
      </c>
      <c r="B8" s="109" t="s">
        <v>352</v>
      </c>
      <c r="C8" s="110">
        <v>100</v>
      </c>
      <c r="D8" s="110">
        <v>98</v>
      </c>
      <c r="E8" s="111">
        <v>100</v>
      </c>
      <c r="F8" s="110">
        <v>99</v>
      </c>
      <c r="G8" s="110">
        <v>100</v>
      </c>
      <c r="H8" s="110">
        <v>99</v>
      </c>
      <c r="I8" s="112">
        <v>19.8666666666667</v>
      </c>
      <c r="J8" s="113" t="s">
        <v>73</v>
      </c>
      <c r="K8" s="114" t="s">
        <v>74</v>
      </c>
      <c r="L8" s="114" t="s">
        <v>47</v>
      </c>
      <c r="M8" s="114" t="s">
        <v>31</v>
      </c>
      <c r="N8" s="114" t="s">
        <v>36</v>
      </c>
      <c r="O8" s="114" t="s">
        <v>39</v>
      </c>
      <c r="P8" s="114" t="s">
        <v>40</v>
      </c>
      <c r="Q8" s="114" t="s">
        <v>31</v>
      </c>
      <c r="R8" s="114" t="s">
        <v>40</v>
      </c>
      <c r="S8" s="116">
        <v>88.844888</v>
      </c>
      <c r="T8" s="117">
        <f t="shared" si="0"/>
        <v>71.0759104</v>
      </c>
      <c r="U8" s="118">
        <f t="shared" si="1"/>
        <v>90.9425770666667</v>
      </c>
      <c r="V8" s="119">
        <v>2.5</v>
      </c>
      <c r="W8" s="120">
        <f t="shared" si="2"/>
        <v>93.4425770666667</v>
      </c>
      <c r="X8" s="121">
        <v>3</v>
      </c>
      <c r="Y8" s="67" t="s">
        <v>353</v>
      </c>
      <c r="Z8" s="1"/>
      <c r="AA8" s="1"/>
    </row>
    <row r="9" s="60" customFormat="1" ht="16.5" customHeight="1" spans="1:27">
      <c r="A9" s="109" t="s">
        <v>354</v>
      </c>
      <c r="B9" s="109" t="s">
        <v>355</v>
      </c>
      <c r="C9" s="110">
        <v>99</v>
      </c>
      <c r="D9" s="110">
        <v>100</v>
      </c>
      <c r="E9" s="111">
        <v>99</v>
      </c>
      <c r="F9" s="110">
        <v>98</v>
      </c>
      <c r="G9" s="110">
        <v>100</v>
      </c>
      <c r="H9" s="110">
        <v>98</v>
      </c>
      <c r="I9" s="112">
        <v>19.8666666666667</v>
      </c>
      <c r="J9" s="113" t="s">
        <v>31</v>
      </c>
      <c r="K9" s="114" t="s">
        <v>28</v>
      </c>
      <c r="L9" s="114" t="s">
        <v>36</v>
      </c>
      <c r="M9" s="114" t="s">
        <v>29</v>
      </c>
      <c r="N9" s="114" t="s">
        <v>97</v>
      </c>
      <c r="O9" s="114" t="s">
        <v>41</v>
      </c>
      <c r="P9" s="114" t="s">
        <v>27</v>
      </c>
      <c r="Q9" s="114" t="s">
        <v>36</v>
      </c>
      <c r="R9" s="114" t="s">
        <v>52</v>
      </c>
      <c r="S9" s="116">
        <v>85.444888</v>
      </c>
      <c r="T9" s="117">
        <f t="shared" si="0"/>
        <v>68.3559104</v>
      </c>
      <c r="U9" s="118">
        <f t="shared" si="1"/>
        <v>88.2225770666667</v>
      </c>
      <c r="V9" s="119">
        <v>4.5</v>
      </c>
      <c r="W9" s="120">
        <f t="shared" si="2"/>
        <v>92.7225770666667</v>
      </c>
      <c r="X9" s="121">
        <v>4</v>
      </c>
      <c r="Y9" s="67" t="s">
        <v>356</v>
      </c>
      <c r="Z9" s="1"/>
      <c r="AA9" s="1"/>
    </row>
    <row r="10" s="60" customFormat="1" ht="16.5" customHeight="1" spans="1:27">
      <c r="A10" s="109" t="s">
        <v>357</v>
      </c>
      <c r="B10" s="109" t="s">
        <v>358</v>
      </c>
      <c r="C10" s="110">
        <v>100</v>
      </c>
      <c r="D10" s="110">
        <v>99</v>
      </c>
      <c r="E10" s="111">
        <v>98</v>
      </c>
      <c r="F10" s="110">
        <v>99</v>
      </c>
      <c r="G10" s="110">
        <v>98</v>
      </c>
      <c r="H10" s="110">
        <v>100</v>
      </c>
      <c r="I10" s="112">
        <v>19.8666666666667</v>
      </c>
      <c r="J10" s="113" t="s">
        <v>52</v>
      </c>
      <c r="K10" s="114" t="s">
        <v>37</v>
      </c>
      <c r="L10" s="114" t="s">
        <v>36</v>
      </c>
      <c r="M10" s="114" t="s">
        <v>29</v>
      </c>
      <c r="N10" s="114" t="s">
        <v>54</v>
      </c>
      <c r="O10" s="114" t="s">
        <v>38</v>
      </c>
      <c r="P10" s="114" t="s">
        <v>54</v>
      </c>
      <c r="Q10" s="114" t="s">
        <v>89</v>
      </c>
      <c r="R10" s="114" t="s">
        <v>48</v>
      </c>
      <c r="S10" s="116">
        <v>84.622666</v>
      </c>
      <c r="T10" s="117">
        <f t="shared" si="0"/>
        <v>67.6981328</v>
      </c>
      <c r="U10" s="118">
        <f t="shared" si="1"/>
        <v>87.5647994666667</v>
      </c>
      <c r="V10" s="119">
        <v>3</v>
      </c>
      <c r="W10" s="120">
        <f t="shared" si="2"/>
        <v>90.5647994666667</v>
      </c>
      <c r="X10" s="121">
        <v>5</v>
      </c>
      <c r="Y10" s="42" t="s">
        <v>359</v>
      </c>
      <c r="Z10" s="1"/>
      <c r="AA10" s="1"/>
    </row>
    <row r="11" s="60" customFormat="1" ht="16.5" customHeight="1" spans="1:27">
      <c r="A11" s="109" t="s">
        <v>360</v>
      </c>
      <c r="B11" s="109" t="s">
        <v>361</v>
      </c>
      <c r="C11" s="110">
        <v>100</v>
      </c>
      <c r="D11" s="110">
        <v>98</v>
      </c>
      <c r="E11" s="111">
        <v>98</v>
      </c>
      <c r="F11" s="110">
        <v>98</v>
      </c>
      <c r="G11" s="110">
        <v>100</v>
      </c>
      <c r="H11" s="110">
        <v>99</v>
      </c>
      <c r="I11" s="112">
        <v>19.8666666666667</v>
      </c>
      <c r="J11" s="113" t="s">
        <v>27</v>
      </c>
      <c r="K11" s="114" t="s">
        <v>74</v>
      </c>
      <c r="L11" s="114" t="s">
        <v>47</v>
      </c>
      <c r="M11" s="114" t="s">
        <v>48</v>
      </c>
      <c r="N11" s="114" t="s">
        <v>29</v>
      </c>
      <c r="O11" s="114" t="s">
        <v>48</v>
      </c>
      <c r="P11" s="114" t="s">
        <v>84</v>
      </c>
      <c r="Q11" s="114" t="s">
        <v>97</v>
      </c>
      <c r="R11" s="114" t="s">
        <v>39</v>
      </c>
      <c r="S11" s="116">
        <v>84.289333</v>
      </c>
      <c r="T11" s="117">
        <f t="shared" si="0"/>
        <v>67.4314664</v>
      </c>
      <c r="U11" s="118">
        <f t="shared" si="1"/>
        <v>87.2981330666667</v>
      </c>
      <c r="V11" s="119">
        <v>2</v>
      </c>
      <c r="W11" s="120">
        <f t="shared" si="2"/>
        <v>89.2981330666667</v>
      </c>
      <c r="X11" s="121">
        <v>6</v>
      </c>
      <c r="Y11" s="42" t="s">
        <v>362</v>
      </c>
      <c r="Z11" s="1"/>
      <c r="AA11" s="1"/>
    </row>
    <row r="12" s="60" customFormat="1" ht="16.5" customHeight="1" spans="1:27">
      <c r="A12" s="109" t="s">
        <v>363</v>
      </c>
      <c r="B12" s="109" t="s">
        <v>364</v>
      </c>
      <c r="C12" s="110">
        <v>100</v>
      </c>
      <c r="D12" s="110">
        <v>99</v>
      </c>
      <c r="E12" s="111">
        <v>98</v>
      </c>
      <c r="F12" s="110">
        <v>98</v>
      </c>
      <c r="G12" s="110">
        <v>100</v>
      </c>
      <c r="H12" s="110">
        <v>98</v>
      </c>
      <c r="I12" s="112">
        <v>19.8666666666667</v>
      </c>
      <c r="J12" s="113" t="s">
        <v>32</v>
      </c>
      <c r="K12" s="114" t="s">
        <v>74</v>
      </c>
      <c r="L12" s="114" t="s">
        <v>86</v>
      </c>
      <c r="M12" s="114" t="s">
        <v>36</v>
      </c>
      <c r="N12" s="114" t="s">
        <v>48</v>
      </c>
      <c r="O12" s="114" t="s">
        <v>39</v>
      </c>
      <c r="P12" s="114" t="s">
        <v>30</v>
      </c>
      <c r="Q12" s="114" t="s">
        <v>69</v>
      </c>
      <c r="R12" s="114" t="s">
        <v>40</v>
      </c>
      <c r="S12" s="116">
        <v>83.800444</v>
      </c>
      <c r="T12" s="117">
        <f t="shared" si="0"/>
        <v>67.0403552</v>
      </c>
      <c r="U12" s="118">
        <f t="shared" si="1"/>
        <v>86.9070218666667</v>
      </c>
      <c r="V12" s="119">
        <v>2</v>
      </c>
      <c r="W12" s="120">
        <f t="shared" si="2"/>
        <v>88.9070218666667</v>
      </c>
      <c r="X12" s="121">
        <v>7</v>
      </c>
      <c r="Y12" s="42" t="s">
        <v>365</v>
      </c>
      <c r="Z12" s="1"/>
      <c r="AA12" s="1"/>
    </row>
    <row r="13" s="60" customFormat="1" ht="16.5" customHeight="1" spans="1:27">
      <c r="A13" s="109" t="s">
        <v>366</v>
      </c>
      <c r="B13" s="109" t="s">
        <v>367</v>
      </c>
      <c r="C13" s="110">
        <v>100</v>
      </c>
      <c r="D13" s="110">
        <v>98</v>
      </c>
      <c r="E13" s="111">
        <v>98</v>
      </c>
      <c r="F13" s="110">
        <v>100</v>
      </c>
      <c r="G13" s="110">
        <v>97</v>
      </c>
      <c r="H13" s="110">
        <v>100</v>
      </c>
      <c r="I13" s="112">
        <v>19.8666666666667</v>
      </c>
      <c r="J13" s="113" t="s">
        <v>52</v>
      </c>
      <c r="K13" s="114" t="s">
        <v>74</v>
      </c>
      <c r="L13" s="114" t="s">
        <v>73</v>
      </c>
      <c r="M13" s="114" t="s">
        <v>92</v>
      </c>
      <c r="N13" s="114" t="s">
        <v>54</v>
      </c>
      <c r="O13" s="114" t="s">
        <v>39</v>
      </c>
      <c r="P13" s="114" t="s">
        <v>41</v>
      </c>
      <c r="Q13" s="114" t="s">
        <v>36</v>
      </c>
      <c r="R13" s="114" t="s">
        <v>40</v>
      </c>
      <c r="S13" s="116">
        <v>84.467111</v>
      </c>
      <c r="T13" s="117">
        <f t="shared" si="0"/>
        <v>67.5736888</v>
      </c>
      <c r="U13" s="118">
        <f t="shared" si="1"/>
        <v>87.4403554666667</v>
      </c>
      <c r="V13" s="119">
        <v>1</v>
      </c>
      <c r="W13" s="120">
        <f t="shared" si="2"/>
        <v>88.4403554666667</v>
      </c>
      <c r="X13" s="121">
        <v>8</v>
      </c>
      <c r="Y13" s="42" t="s">
        <v>368</v>
      </c>
      <c r="Z13" s="1"/>
      <c r="AA13" s="1"/>
    </row>
    <row r="14" s="60" customFormat="1" ht="16.5" customHeight="1" spans="1:27">
      <c r="A14" s="109" t="s">
        <v>369</v>
      </c>
      <c r="B14" s="109" t="s">
        <v>370</v>
      </c>
      <c r="C14" s="110">
        <v>99</v>
      </c>
      <c r="D14" s="110">
        <v>100</v>
      </c>
      <c r="E14" s="111">
        <v>100</v>
      </c>
      <c r="F14" s="110">
        <v>97</v>
      </c>
      <c r="G14" s="110">
        <v>100</v>
      </c>
      <c r="H14" s="110">
        <v>97</v>
      </c>
      <c r="I14" s="112">
        <v>19.8666666666667</v>
      </c>
      <c r="J14" s="113" t="s">
        <v>40</v>
      </c>
      <c r="K14" s="114" t="s">
        <v>74</v>
      </c>
      <c r="L14" s="114" t="s">
        <v>86</v>
      </c>
      <c r="M14" s="114" t="s">
        <v>29</v>
      </c>
      <c r="N14" s="114" t="s">
        <v>48</v>
      </c>
      <c r="O14" s="114" t="s">
        <v>76</v>
      </c>
      <c r="P14" s="114" t="s">
        <v>42</v>
      </c>
      <c r="Q14" s="114" t="s">
        <v>60</v>
      </c>
      <c r="R14" s="114" t="s">
        <v>46</v>
      </c>
      <c r="S14" s="116">
        <v>83.222666</v>
      </c>
      <c r="T14" s="117">
        <f t="shared" si="0"/>
        <v>66.5781328</v>
      </c>
      <c r="U14" s="118">
        <f t="shared" si="1"/>
        <v>86.4447994666667</v>
      </c>
      <c r="V14" s="119">
        <v>2</v>
      </c>
      <c r="W14" s="120">
        <f t="shared" si="2"/>
        <v>88.4447994666667</v>
      </c>
      <c r="X14" s="121">
        <v>9</v>
      </c>
      <c r="Y14" s="42"/>
      <c r="Z14" s="1"/>
      <c r="AA14" s="1"/>
    </row>
    <row r="15" s="60" customFormat="1" ht="16.5" customHeight="1" spans="1:27">
      <c r="A15" s="109" t="s">
        <v>371</v>
      </c>
      <c r="B15" s="109" t="s">
        <v>372</v>
      </c>
      <c r="C15" s="110">
        <v>99</v>
      </c>
      <c r="D15" s="110">
        <v>98</v>
      </c>
      <c r="E15" s="111">
        <v>100</v>
      </c>
      <c r="F15" s="110">
        <v>98</v>
      </c>
      <c r="G15" s="110">
        <v>99</v>
      </c>
      <c r="H15" s="110">
        <v>98</v>
      </c>
      <c r="I15" s="112">
        <v>19.8666666666667</v>
      </c>
      <c r="J15" s="113" t="s">
        <v>52</v>
      </c>
      <c r="K15" s="114" t="s">
        <v>64</v>
      </c>
      <c r="L15" s="114" t="s">
        <v>31</v>
      </c>
      <c r="M15" s="114" t="s">
        <v>86</v>
      </c>
      <c r="N15" s="114" t="s">
        <v>86</v>
      </c>
      <c r="O15" s="114" t="s">
        <v>97</v>
      </c>
      <c r="P15" s="114" t="s">
        <v>76</v>
      </c>
      <c r="Q15" s="114" t="s">
        <v>38</v>
      </c>
      <c r="R15" s="114" t="s">
        <v>40</v>
      </c>
      <c r="S15" s="116">
        <v>81.622666</v>
      </c>
      <c r="T15" s="117">
        <f t="shared" si="0"/>
        <v>65.2981328</v>
      </c>
      <c r="U15" s="118">
        <f t="shared" si="1"/>
        <v>85.1647994666667</v>
      </c>
      <c r="V15" s="119">
        <v>1.1</v>
      </c>
      <c r="W15" s="120">
        <f t="shared" si="2"/>
        <v>86.2647994666667</v>
      </c>
      <c r="X15" s="121">
        <v>10</v>
      </c>
      <c r="Y15" s="42"/>
      <c r="Z15" s="1"/>
      <c r="AA15" s="1"/>
    </row>
    <row r="16" s="60" customFormat="1" ht="16.5" customHeight="1" spans="1:27">
      <c r="A16" s="109" t="s">
        <v>373</v>
      </c>
      <c r="B16" s="109" t="s">
        <v>374</v>
      </c>
      <c r="C16" s="110">
        <v>98</v>
      </c>
      <c r="D16" s="110">
        <v>100</v>
      </c>
      <c r="E16" s="111">
        <v>99</v>
      </c>
      <c r="F16" s="110">
        <v>98</v>
      </c>
      <c r="G16" s="110">
        <v>99</v>
      </c>
      <c r="H16" s="110">
        <v>98</v>
      </c>
      <c r="I16" s="112">
        <v>19.8666666666667</v>
      </c>
      <c r="J16" s="113" t="s">
        <v>48</v>
      </c>
      <c r="K16" s="114" t="s">
        <v>64</v>
      </c>
      <c r="L16" s="114" t="s">
        <v>76</v>
      </c>
      <c r="M16" s="114" t="s">
        <v>48</v>
      </c>
      <c r="N16" s="114" t="s">
        <v>48</v>
      </c>
      <c r="O16" s="114" t="s">
        <v>76</v>
      </c>
      <c r="P16" s="114" t="s">
        <v>39</v>
      </c>
      <c r="Q16" s="114" t="s">
        <v>78</v>
      </c>
      <c r="R16" s="114" t="s">
        <v>29</v>
      </c>
      <c r="S16" s="116">
        <v>81.978222</v>
      </c>
      <c r="T16" s="117">
        <f t="shared" si="0"/>
        <v>65.5825776</v>
      </c>
      <c r="U16" s="118">
        <f t="shared" si="1"/>
        <v>85.4492442666667</v>
      </c>
      <c r="V16" s="119">
        <v>0.4</v>
      </c>
      <c r="W16" s="120">
        <f t="shared" si="2"/>
        <v>85.8492442666667</v>
      </c>
      <c r="X16" s="121">
        <v>11</v>
      </c>
      <c r="Y16" s="42"/>
      <c r="Z16" s="1"/>
      <c r="AA16" s="1"/>
    </row>
    <row r="17" s="60" customFormat="1" ht="16.5" customHeight="1" spans="1:27">
      <c r="A17" s="109" t="s">
        <v>375</v>
      </c>
      <c r="B17" s="109" t="s">
        <v>376</v>
      </c>
      <c r="C17" s="110">
        <v>99</v>
      </c>
      <c r="D17" s="110">
        <v>100</v>
      </c>
      <c r="E17" s="111">
        <v>99</v>
      </c>
      <c r="F17" s="110">
        <v>97</v>
      </c>
      <c r="G17" s="110">
        <v>100</v>
      </c>
      <c r="H17" s="110">
        <v>97</v>
      </c>
      <c r="I17" s="112">
        <v>19.8666666666667</v>
      </c>
      <c r="J17" s="113" t="s">
        <v>52</v>
      </c>
      <c r="K17" s="114" t="s">
        <v>64</v>
      </c>
      <c r="L17" s="114" t="s">
        <v>84</v>
      </c>
      <c r="M17" s="114" t="s">
        <v>86</v>
      </c>
      <c r="N17" s="114" t="s">
        <v>85</v>
      </c>
      <c r="O17" s="114" t="s">
        <v>76</v>
      </c>
      <c r="P17" s="114" t="s">
        <v>97</v>
      </c>
      <c r="Q17" s="114" t="s">
        <v>76</v>
      </c>
      <c r="R17" s="114" t="s">
        <v>85</v>
      </c>
      <c r="S17" s="116">
        <v>79.422666</v>
      </c>
      <c r="T17" s="117">
        <f t="shared" si="0"/>
        <v>63.5381328</v>
      </c>
      <c r="U17" s="118">
        <f t="shared" si="1"/>
        <v>83.4047994666667</v>
      </c>
      <c r="V17" s="119">
        <v>1.5</v>
      </c>
      <c r="W17" s="120">
        <f t="shared" si="2"/>
        <v>84.9047994666667</v>
      </c>
      <c r="X17" s="121">
        <v>12</v>
      </c>
      <c r="Y17" s="42"/>
      <c r="Z17" s="1"/>
      <c r="AA17" s="1"/>
    </row>
    <row r="18" s="60" customFormat="1" ht="16.5" customHeight="1" spans="1:27">
      <c r="A18" s="109" t="s">
        <v>377</v>
      </c>
      <c r="B18" s="109" t="s">
        <v>378</v>
      </c>
      <c r="C18" s="110">
        <v>99</v>
      </c>
      <c r="D18" s="110">
        <v>99</v>
      </c>
      <c r="E18" s="111">
        <v>98</v>
      </c>
      <c r="F18" s="110">
        <v>97</v>
      </c>
      <c r="G18" s="110">
        <v>98</v>
      </c>
      <c r="H18" s="110">
        <v>98</v>
      </c>
      <c r="I18" s="112">
        <v>19.8666666666667</v>
      </c>
      <c r="J18" s="113" t="s">
        <v>48</v>
      </c>
      <c r="K18" s="114" t="s">
        <v>64</v>
      </c>
      <c r="L18" s="114" t="s">
        <v>54</v>
      </c>
      <c r="M18" s="114" t="s">
        <v>78</v>
      </c>
      <c r="N18" s="114" t="s">
        <v>39</v>
      </c>
      <c r="O18" s="114" t="s">
        <v>41</v>
      </c>
      <c r="P18" s="114" t="s">
        <v>97</v>
      </c>
      <c r="Q18" s="114" t="s">
        <v>76</v>
      </c>
      <c r="R18" s="114" t="s">
        <v>39</v>
      </c>
      <c r="S18" s="116">
        <v>81.133777</v>
      </c>
      <c r="T18" s="117">
        <f t="shared" si="0"/>
        <v>64.9070216</v>
      </c>
      <c r="U18" s="118">
        <f t="shared" si="1"/>
        <v>84.7736882666667</v>
      </c>
      <c r="V18" s="119">
        <v>0</v>
      </c>
      <c r="W18" s="120">
        <f t="shared" si="2"/>
        <v>84.7736882666667</v>
      </c>
      <c r="X18" s="121">
        <v>13</v>
      </c>
      <c r="Y18" s="42"/>
      <c r="Z18" s="1"/>
      <c r="AA18" s="1"/>
    </row>
    <row r="19" s="60" customFormat="1" ht="16.5" customHeight="1" spans="1:27">
      <c r="A19" s="109" t="s">
        <v>379</v>
      </c>
      <c r="B19" s="109" t="s">
        <v>380</v>
      </c>
      <c r="C19" s="110">
        <v>99</v>
      </c>
      <c r="D19" s="110">
        <v>99</v>
      </c>
      <c r="E19" s="111">
        <v>98</v>
      </c>
      <c r="F19" s="110">
        <v>98</v>
      </c>
      <c r="G19" s="110">
        <v>98</v>
      </c>
      <c r="H19" s="110">
        <v>97</v>
      </c>
      <c r="I19" s="112">
        <v>19.8666666666667</v>
      </c>
      <c r="J19" s="113" t="s">
        <v>38</v>
      </c>
      <c r="K19" s="114" t="s">
        <v>28</v>
      </c>
      <c r="L19" s="114" t="s">
        <v>84</v>
      </c>
      <c r="M19" s="114" t="s">
        <v>97</v>
      </c>
      <c r="N19" s="114" t="s">
        <v>55</v>
      </c>
      <c r="O19" s="114" t="s">
        <v>76</v>
      </c>
      <c r="P19" s="114" t="s">
        <v>76</v>
      </c>
      <c r="Q19" s="114" t="s">
        <v>30</v>
      </c>
      <c r="R19" s="114" t="s">
        <v>85</v>
      </c>
      <c r="S19" s="116">
        <v>79.000444</v>
      </c>
      <c r="T19" s="117">
        <f t="shared" si="0"/>
        <v>63.2003552</v>
      </c>
      <c r="U19" s="118">
        <f t="shared" si="1"/>
        <v>83.0670218666667</v>
      </c>
      <c r="V19" s="119">
        <v>1</v>
      </c>
      <c r="W19" s="120">
        <f t="shared" si="2"/>
        <v>84.0670218666667</v>
      </c>
      <c r="X19" s="121">
        <v>14</v>
      </c>
      <c r="Y19" s="42"/>
      <c r="Z19" s="1"/>
      <c r="AA19" s="1"/>
    </row>
    <row r="20" s="60" customFormat="1" ht="16.5" customHeight="1" spans="1:27">
      <c r="A20" s="109" t="s">
        <v>381</v>
      </c>
      <c r="B20" s="109" t="s">
        <v>382</v>
      </c>
      <c r="C20" s="110">
        <v>99</v>
      </c>
      <c r="D20" s="110">
        <v>98</v>
      </c>
      <c r="E20" s="111">
        <v>98</v>
      </c>
      <c r="F20" s="110">
        <v>98</v>
      </c>
      <c r="G20" s="110">
        <v>98</v>
      </c>
      <c r="H20" s="110">
        <v>97</v>
      </c>
      <c r="I20" s="112">
        <v>19.8666666666667</v>
      </c>
      <c r="J20" s="113" t="s">
        <v>73</v>
      </c>
      <c r="K20" s="114" t="s">
        <v>64</v>
      </c>
      <c r="L20" s="114" t="s">
        <v>84</v>
      </c>
      <c r="M20" s="114" t="s">
        <v>92</v>
      </c>
      <c r="N20" s="114" t="s">
        <v>100</v>
      </c>
      <c r="O20" s="114" t="s">
        <v>54</v>
      </c>
      <c r="P20" s="114" t="s">
        <v>84</v>
      </c>
      <c r="Q20" s="114" t="s">
        <v>54</v>
      </c>
      <c r="R20" s="114" t="s">
        <v>48</v>
      </c>
      <c r="S20" s="116">
        <v>77.444888</v>
      </c>
      <c r="T20" s="117">
        <f t="shared" si="0"/>
        <v>61.9559104</v>
      </c>
      <c r="U20" s="118">
        <f t="shared" si="1"/>
        <v>81.8225770666667</v>
      </c>
      <c r="V20" s="119">
        <v>1</v>
      </c>
      <c r="W20" s="120">
        <f t="shared" si="2"/>
        <v>82.8225770666667</v>
      </c>
      <c r="X20" s="121">
        <v>15</v>
      </c>
      <c r="Y20" s="42"/>
      <c r="Z20" s="1"/>
      <c r="AA20" s="1"/>
    </row>
    <row r="21" s="60" customFormat="1" ht="16.5" customHeight="1" spans="1:27">
      <c r="A21" s="109" t="s">
        <v>383</v>
      </c>
      <c r="B21" s="109" t="s">
        <v>384</v>
      </c>
      <c r="C21" s="110">
        <v>99</v>
      </c>
      <c r="D21" s="110">
        <v>98</v>
      </c>
      <c r="E21" s="111">
        <v>98</v>
      </c>
      <c r="F21" s="110">
        <v>97</v>
      </c>
      <c r="G21" s="110">
        <v>98</v>
      </c>
      <c r="H21" s="110">
        <v>97</v>
      </c>
      <c r="I21" s="112">
        <v>19.8666666666667</v>
      </c>
      <c r="J21" s="113" t="s">
        <v>27</v>
      </c>
      <c r="K21" s="114" t="s">
        <v>28</v>
      </c>
      <c r="L21" s="114" t="s">
        <v>68</v>
      </c>
      <c r="M21" s="114" t="s">
        <v>55</v>
      </c>
      <c r="N21" s="114" t="s">
        <v>100</v>
      </c>
      <c r="O21" s="114" t="s">
        <v>76</v>
      </c>
      <c r="P21" s="114" t="s">
        <v>89</v>
      </c>
      <c r="Q21" s="114" t="s">
        <v>176</v>
      </c>
      <c r="R21" s="114" t="s">
        <v>40</v>
      </c>
      <c r="S21" s="116">
        <v>76.667111</v>
      </c>
      <c r="T21" s="117">
        <f t="shared" si="0"/>
        <v>61.3336888</v>
      </c>
      <c r="U21" s="118">
        <f t="shared" si="1"/>
        <v>81.2003554666667</v>
      </c>
      <c r="V21" s="119">
        <v>1</v>
      </c>
      <c r="W21" s="120">
        <f t="shared" si="2"/>
        <v>82.2003554666667</v>
      </c>
      <c r="X21" s="121">
        <v>16</v>
      </c>
      <c r="Y21" s="42"/>
      <c r="Z21" s="1"/>
      <c r="AA21" s="1"/>
    </row>
    <row r="22" s="60" customFormat="1" ht="16.5" customHeight="1" spans="1:27">
      <c r="A22" s="109" t="s">
        <v>385</v>
      </c>
      <c r="B22" s="109" t="s">
        <v>386</v>
      </c>
      <c r="C22" s="110">
        <v>99</v>
      </c>
      <c r="D22" s="110">
        <v>98</v>
      </c>
      <c r="E22" s="111">
        <v>99</v>
      </c>
      <c r="F22" s="110">
        <v>97</v>
      </c>
      <c r="G22" s="110">
        <v>98</v>
      </c>
      <c r="H22" s="110">
        <v>97</v>
      </c>
      <c r="I22" s="112">
        <v>19.8666666666667</v>
      </c>
      <c r="J22" s="113" t="s">
        <v>30</v>
      </c>
      <c r="K22" s="114" t="s">
        <v>28</v>
      </c>
      <c r="L22" s="114" t="s">
        <v>81</v>
      </c>
      <c r="M22" s="114" t="s">
        <v>89</v>
      </c>
      <c r="N22" s="114" t="s">
        <v>89</v>
      </c>
      <c r="O22" s="114" t="s">
        <v>54</v>
      </c>
      <c r="P22" s="114" t="s">
        <v>76</v>
      </c>
      <c r="Q22" s="114" t="s">
        <v>85</v>
      </c>
      <c r="R22" s="114" t="s">
        <v>78</v>
      </c>
      <c r="S22" s="116">
        <v>76.289333</v>
      </c>
      <c r="T22" s="117">
        <f t="shared" si="0"/>
        <v>61.0314664</v>
      </c>
      <c r="U22" s="118">
        <f t="shared" si="1"/>
        <v>80.8981330666667</v>
      </c>
      <c r="V22" s="119">
        <v>0.1</v>
      </c>
      <c r="W22" s="120">
        <f t="shared" si="2"/>
        <v>80.9981330666667</v>
      </c>
      <c r="X22" s="121">
        <v>17</v>
      </c>
      <c r="Y22" s="42"/>
      <c r="Z22" s="1"/>
      <c r="AA22" s="1"/>
    </row>
    <row r="23" s="60" customFormat="1" ht="16.5" customHeight="1" spans="1:27">
      <c r="A23" s="109" t="s">
        <v>387</v>
      </c>
      <c r="B23" s="109" t="s">
        <v>388</v>
      </c>
      <c r="C23" s="110">
        <v>99</v>
      </c>
      <c r="D23" s="110">
        <v>98</v>
      </c>
      <c r="E23" s="111">
        <v>97</v>
      </c>
      <c r="F23" s="110">
        <v>97</v>
      </c>
      <c r="G23" s="110">
        <v>98</v>
      </c>
      <c r="H23" s="110">
        <v>97</v>
      </c>
      <c r="I23" s="112">
        <v>19.8666666666667</v>
      </c>
      <c r="J23" s="113" t="s">
        <v>77</v>
      </c>
      <c r="K23" s="114" t="s">
        <v>64</v>
      </c>
      <c r="L23" s="114" t="s">
        <v>100</v>
      </c>
      <c r="M23" s="114" t="s">
        <v>78</v>
      </c>
      <c r="N23" s="114" t="s">
        <v>69</v>
      </c>
      <c r="O23" s="114" t="s">
        <v>84</v>
      </c>
      <c r="P23" s="114" t="s">
        <v>36</v>
      </c>
      <c r="Q23" s="114" t="s">
        <v>39</v>
      </c>
      <c r="R23" s="114" t="s">
        <v>52</v>
      </c>
      <c r="S23" s="116">
        <v>76.200444</v>
      </c>
      <c r="T23" s="117">
        <f t="shared" si="0"/>
        <v>60.9603552</v>
      </c>
      <c r="U23" s="118">
        <f t="shared" si="1"/>
        <v>80.8270218666667</v>
      </c>
      <c r="V23" s="119">
        <v>0</v>
      </c>
      <c r="W23" s="120">
        <f t="shared" si="2"/>
        <v>80.8270218666667</v>
      </c>
      <c r="X23" s="121">
        <v>18</v>
      </c>
      <c r="Y23" s="42"/>
      <c r="Z23" s="1"/>
      <c r="AA23" s="1"/>
    </row>
    <row r="24" s="60" customFormat="1" ht="16.5" customHeight="1" spans="1:27">
      <c r="A24" s="109" t="s">
        <v>389</v>
      </c>
      <c r="B24" s="109" t="s">
        <v>390</v>
      </c>
      <c r="C24" s="110">
        <v>99</v>
      </c>
      <c r="D24" s="110">
        <v>97</v>
      </c>
      <c r="E24" s="111">
        <v>99</v>
      </c>
      <c r="F24" s="110">
        <v>97</v>
      </c>
      <c r="G24" s="110">
        <v>98</v>
      </c>
      <c r="H24" s="110">
        <v>97</v>
      </c>
      <c r="I24" s="112">
        <v>19.8666666666667</v>
      </c>
      <c r="J24" s="113" t="s">
        <v>85</v>
      </c>
      <c r="K24" s="114" t="s">
        <v>74</v>
      </c>
      <c r="L24" s="114" t="s">
        <v>84</v>
      </c>
      <c r="M24" s="114" t="s">
        <v>86</v>
      </c>
      <c r="N24" s="114" t="s">
        <v>60</v>
      </c>
      <c r="O24" s="114" t="s">
        <v>60</v>
      </c>
      <c r="P24" s="114" t="s">
        <v>176</v>
      </c>
      <c r="Q24" s="114" t="s">
        <v>31</v>
      </c>
      <c r="R24" s="114" t="s">
        <v>39</v>
      </c>
      <c r="S24" s="116">
        <v>74.733777</v>
      </c>
      <c r="T24" s="117">
        <f t="shared" si="0"/>
        <v>59.7870216</v>
      </c>
      <c r="U24" s="118">
        <f t="shared" si="1"/>
        <v>79.6536882666667</v>
      </c>
      <c r="V24" s="119">
        <v>0</v>
      </c>
      <c r="W24" s="120">
        <f t="shared" si="2"/>
        <v>79.6536882666667</v>
      </c>
      <c r="X24" s="121">
        <v>19</v>
      </c>
      <c r="Y24" s="42"/>
      <c r="Z24" s="1"/>
      <c r="AA24" s="1"/>
    </row>
    <row r="25" s="60" customFormat="1" ht="16.5" customHeight="1" spans="1:27">
      <c r="A25" s="109" t="s">
        <v>391</v>
      </c>
      <c r="B25" s="109" t="s">
        <v>392</v>
      </c>
      <c r="C25" s="110">
        <v>99</v>
      </c>
      <c r="D25" s="110">
        <v>98</v>
      </c>
      <c r="E25" s="111">
        <v>97</v>
      </c>
      <c r="F25" s="110">
        <v>97</v>
      </c>
      <c r="G25" s="110">
        <v>98</v>
      </c>
      <c r="H25" s="110">
        <v>98</v>
      </c>
      <c r="I25" s="112">
        <v>19.8666666666667</v>
      </c>
      <c r="J25" s="113" t="s">
        <v>38</v>
      </c>
      <c r="K25" s="114" t="s">
        <v>28</v>
      </c>
      <c r="L25" s="114" t="s">
        <v>97</v>
      </c>
      <c r="M25" s="114" t="s">
        <v>77</v>
      </c>
      <c r="N25" s="114" t="s">
        <v>205</v>
      </c>
      <c r="O25" s="114" t="s">
        <v>78</v>
      </c>
      <c r="P25" s="114" t="s">
        <v>77</v>
      </c>
      <c r="Q25" s="114" t="s">
        <v>77</v>
      </c>
      <c r="R25" s="114" t="s">
        <v>39</v>
      </c>
      <c r="S25" s="116">
        <v>70.933777</v>
      </c>
      <c r="T25" s="117">
        <f t="shared" si="0"/>
        <v>56.7470216</v>
      </c>
      <c r="U25" s="118">
        <f t="shared" si="1"/>
        <v>76.6136882666667</v>
      </c>
      <c r="V25" s="119">
        <v>0.1</v>
      </c>
      <c r="W25" s="120">
        <f t="shared" si="2"/>
        <v>76.7136882666667</v>
      </c>
      <c r="X25" s="121">
        <v>20</v>
      </c>
      <c r="Y25" s="42"/>
      <c r="Z25" s="1"/>
      <c r="AA25" s="1"/>
    </row>
    <row r="26" s="60" customFormat="1" ht="16.5" customHeight="1" spans="1:27">
      <c r="A26" s="109" t="s">
        <v>393</v>
      </c>
      <c r="B26" s="109" t="s">
        <v>394</v>
      </c>
      <c r="C26" s="110">
        <v>99</v>
      </c>
      <c r="D26" s="110">
        <v>98</v>
      </c>
      <c r="E26" s="111">
        <v>98</v>
      </c>
      <c r="F26" s="110">
        <v>97</v>
      </c>
      <c r="G26" s="110">
        <v>98</v>
      </c>
      <c r="H26" s="110">
        <v>97</v>
      </c>
      <c r="I26" s="112">
        <v>19.8666666666667</v>
      </c>
      <c r="J26" s="113" t="s">
        <v>97</v>
      </c>
      <c r="K26" s="114" t="s">
        <v>64</v>
      </c>
      <c r="L26" s="114" t="s">
        <v>31</v>
      </c>
      <c r="M26" s="114" t="s">
        <v>176</v>
      </c>
      <c r="N26" s="114" t="s">
        <v>119</v>
      </c>
      <c r="O26" s="114" t="s">
        <v>75</v>
      </c>
      <c r="P26" s="114" t="s">
        <v>69</v>
      </c>
      <c r="Q26" s="114" t="s">
        <v>89</v>
      </c>
      <c r="R26" s="114" t="s">
        <v>55</v>
      </c>
      <c r="S26" s="116">
        <v>70.533777</v>
      </c>
      <c r="T26" s="117">
        <f t="shared" si="0"/>
        <v>56.4270216</v>
      </c>
      <c r="U26" s="118">
        <f t="shared" si="1"/>
        <v>76.2936882666667</v>
      </c>
      <c r="V26" s="119">
        <v>0.4</v>
      </c>
      <c r="W26" s="120">
        <f t="shared" si="2"/>
        <v>76.6936882666667</v>
      </c>
      <c r="X26" s="121">
        <v>21</v>
      </c>
      <c r="Y26" s="42"/>
      <c r="Z26" s="1"/>
      <c r="AA26" s="1"/>
    </row>
    <row r="27" s="60" customFormat="1" ht="16.5" customHeight="1" spans="1:27">
      <c r="A27" s="109" t="s">
        <v>395</v>
      </c>
      <c r="B27" s="109" t="s">
        <v>396</v>
      </c>
      <c r="C27" s="110">
        <v>99</v>
      </c>
      <c r="D27" s="110">
        <v>97</v>
      </c>
      <c r="E27" s="111">
        <v>98</v>
      </c>
      <c r="F27" s="110">
        <v>97</v>
      </c>
      <c r="G27" s="110">
        <v>97</v>
      </c>
      <c r="H27" s="110">
        <v>97</v>
      </c>
      <c r="I27" s="112">
        <v>19.8666666666667</v>
      </c>
      <c r="J27" s="113" t="s">
        <v>54</v>
      </c>
      <c r="K27" s="114" t="s">
        <v>64</v>
      </c>
      <c r="L27" s="114" t="s">
        <v>176</v>
      </c>
      <c r="M27" s="114" t="s">
        <v>119</v>
      </c>
      <c r="N27" s="114" t="s">
        <v>119</v>
      </c>
      <c r="O27" s="114" t="s">
        <v>119</v>
      </c>
      <c r="P27" s="114" t="s">
        <v>119</v>
      </c>
      <c r="Q27" s="114" t="s">
        <v>77</v>
      </c>
      <c r="R27" s="114" t="s">
        <v>48</v>
      </c>
      <c r="S27" s="64">
        <v>67.311555</v>
      </c>
      <c r="T27" s="117">
        <f t="shared" si="0"/>
        <v>53.849244</v>
      </c>
      <c r="U27" s="118">
        <f t="shared" si="1"/>
        <v>73.7159106666667</v>
      </c>
      <c r="V27" s="119">
        <v>0</v>
      </c>
      <c r="W27" s="120">
        <f t="shared" si="2"/>
        <v>73.7159106666667</v>
      </c>
      <c r="X27" s="121">
        <v>22</v>
      </c>
      <c r="Y27" s="8"/>
      <c r="Z27" s="1"/>
      <c r="AA27" s="1"/>
    </row>
    <row r="28" s="60" customFormat="1" ht="16.5" customHeight="1" spans="1:27">
      <c r="A28" s="109" t="s">
        <v>397</v>
      </c>
      <c r="B28" s="109" t="s">
        <v>398</v>
      </c>
      <c r="C28" s="110">
        <v>99</v>
      </c>
      <c r="D28" s="110">
        <v>98</v>
      </c>
      <c r="E28" s="111">
        <v>99</v>
      </c>
      <c r="F28" s="110">
        <v>97</v>
      </c>
      <c r="G28" s="110">
        <v>99</v>
      </c>
      <c r="H28" s="110">
        <v>97</v>
      </c>
      <c r="I28" s="112">
        <v>19.8666666666667</v>
      </c>
      <c r="J28" s="113" t="s">
        <v>119</v>
      </c>
      <c r="K28" s="114" t="s">
        <v>28</v>
      </c>
      <c r="L28" s="114" t="s">
        <v>77</v>
      </c>
      <c r="M28" s="114" t="s">
        <v>68</v>
      </c>
      <c r="N28" s="114" t="s">
        <v>210</v>
      </c>
      <c r="O28" s="114" t="s">
        <v>75</v>
      </c>
      <c r="P28" s="114" t="s">
        <v>75</v>
      </c>
      <c r="Q28" s="114" t="s">
        <v>85</v>
      </c>
      <c r="R28" s="114" t="s">
        <v>27</v>
      </c>
      <c r="S28" s="116">
        <v>64.578222</v>
      </c>
      <c r="T28" s="117">
        <f t="shared" si="0"/>
        <v>51.6625776</v>
      </c>
      <c r="U28" s="118">
        <f t="shared" si="1"/>
        <v>71.5292442666667</v>
      </c>
      <c r="V28" s="119">
        <v>0.9</v>
      </c>
      <c r="W28" s="120">
        <f t="shared" si="2"/>
        <v>72.4292442666667</v>
      </c>
      <c r="X28" s="121">
        <v>23</v>
      </c>
      <c r="Y28" s="42"/>
      <c r="Z28" s="1"/>
      <c r="AA28" s="1"/>
    </row>
    <row r="29" s="60" customFormat="1" ht="16.5" customHeight="1" spans="1:27">
      <c r="A29" s="109" t="s">
        <v>399</v>
      </c>
      <c r="B29" s="109" t="s">
        <v>400</v>
      </c>
      <c r="C29" s="110">
        <v>99</v>
      </c>
      <c r="D29" s="110">
        <v>97</v>
      </c>
      <c r="E29" s="111">
        <v>98</v>
      </c>
      <c r="F29" s="110">
        <v>97</v>
      </c>
      <c r="G29" s="110">
        <v>98</v>
      </c>
      <c r="H29" s="110">
        <v>97</v>
      </c>
      <c r="I29" s="112">
        <v>19.8666666666667</v>
      </c>
      <c r="J29" s="113" t="s">
        <v>129</v>
      </c>
      <c r="K29" s="114" t="s">
        <v>74</v>
      </c>
      <c r="L29" s="114" t="s">
        <v>75</v>
      </c>
      <c r="M29" s="114" t="s">
        <v>92</v>
      </c>
      <c r="N29" s="114" t="s">
        <v>75</v>
      </c>
      <c r="O29" s="114" t="s">
        <v>41</v>
      </c>
      <c r="P29" s="114" t="s">
        <v>81</v>
      </c>
      <c r="Q29" s="114" t="s">
        <v>116</v>
      </c>
      <c r="R29" s="114" t="s">
        <v>30</v>
      </c>
      <c r="S29" s="116">
        <v>59.933777</v>
      </c>
      <c r="T29" s="117">
        <f t="shared" si="0"/>
        <v>47.9470216</v>
      </c>
      <c r="U29" s="118">
        <f t="shared" si="1"/>
        <v>67.8136882666667</v>
      </c>
      <c r="V29" s="119">
        <v>0</v>
      </c>
      <c r="W29" s="120">
        <f t="shared" si="2"/>
        <v>67.8136882666667</v>
      </c>
      <c r="X29" s="121">
        <v>24</v>
      </c>
      <c r="Y29" s="42"/>
      <c r="Z29" s="1"/>
      <c r="AA29" s="1"/>
    </row>
    <row r="30" s="60" customFormat="1" ht="16.5" customHeight="1" spans="1:27">
      <c r="A30" s="109" t="s">
        <v>401</v>
      </c>
      <c r="B30" s="109" t="s">
        <v>402</v>
      </c>
      <c r="C30" s="110">
        <v>99</v>
      </c>
      <c r="D30" s="110">
        <v>98</v>
      </c>
      <c r="E30" s="111">
        <v>97</v>
      </c>
      <c r="F30" s="110">
        <v>97</v>
      </c>
      <c r="G30" s="110">
        <v>99</v>
      </c>
      <c r="H30" s="110">
        <v>97</v>
      </c>
      <c r="I30" s="112">
        <v>19.8666666666667</v>
      </c>
      <c r="J30" s="113" t="s">
        <v>29</v>
      </c>
      <c r="K30" s="114" t="s">
        <v>209</v>
      </c>
      <c r="L30" s="114" t="s">
        <v>113</v>
      </c>
      <c r="M30" s="114" t="s">
        <v>119</v>
      </c>
      <c r="N30" s="114" t="s">
        <v>55</v>
      </c>
      <c r="O30" s="114" t="s">
        <v>92</v>
      </c>
      <c r="P30" s="114" t="s">
        <v>92</v>
      </c>
      <c r="Q30" s="114" t="s">
        <v>75</v>
      </c>
      <c r="R30" s="114" t="s">
        <v>116</v>
      </c>
      <c r="S30" s="116">
        <v>57.777777</v>
      </c>
      <c r="T30" s="117">
        <f t="shared" si="0"/>
        <v>46.2222216</v>
      </c>
      <c r="U30" s="118">
        <f t="shared" si="1"/>
        <v>66.0888882666667</v>
      </c>
      <c r="V30" s="119">
        <v>-2</v>
      </c>
      <c r="W30" s="120">
        <f t="shared" si="2"/>
        <v>64.0888882666667</v>
      </c>
      <c r="X30" s="121">
        <v>25</v>
      </c>
      <c r="Y30" s="42"/>
      <c r="Z30" s="1"/>
      <c r="AA30" s="1"/>
    </row>
    <row r="31" s="60" customFormat="1" ht="16.5" customHeight="1" spans="1:27">
      <c r="A31" s="109" t="s">
        <v>403</v>
      </c>
      <c r="B31" s="109" t="s">
        <v>404</v>
      </c>
      <c r="C31" s="110">
        <v>99</v>
      </c>
      <c r="D31" s="110">
        <v>97</v>
      </c>
      <c r="E31" s="111">
        <v>98</v>
      </c>
      <c r="F31" s="110">
        <v>97</v>
      </c>
      <c r="G31" s="110">
        <v>97</v>
      </c>
      <c r="H31" s="110">
        <v>97</v>
      </c>
      <c r="I31" s="112">
        <v>19.8666666666667</v>
      </c>
      <c r="J31" s="113" t="s">
        <v>41</v>
      </c>
      <c r="K31" s="114" t="s">
        <v>37</v>
      </c>
      <c r="L31" s="114" t="s">
        <v>200</v>
      </c>
      <c r="M31" s="114" t="s">
        <v>405</v>
      </c>
      <c r="N31" s="114" t="s">
        <v>176</v>
      </c>
      <c r="O31" s="114" t="s">
        <v>69</v>
      </c>
      <c r="P31" s="114" t="s">
        <v>210</v>
      </c>
      <c r="Q31" s="114" t="s">
        <v>119</v>
      </c>
      <c r="R31" s="114" t="s">
        <v>55</v>
      </c>
      <c r="S31" s="116">
        <v>43.467111</v>
      </c>
      <c r="T31" s="117">
        <f t="shared" si="0"/>
        <v>34.7736888</v>
      </c>
      <c r="U31" s="118">
        <f t="shared" si="1"/>
        <v>54.6403554666667</v>
      </c>
      <c r="V31" s="119">
        <v>-3</v>
      </c>
      <c r="W31" s="120">
        <f t="shared" si="2"/>
        <v>51.6403554666667</v>
      </c>
      <c r="X31" s="121">
        <v>26</v>
      </c>
      <c r="Y31" s="42"/>
      <c r="Z31" s="1"/>
      <c r="AA31" s="1"/>
    </row>
    <row r="32" s="60" customFormat="1" ht="16.5" customHeight="1" spans="1:27">
      <c r="A32" s="109" t="s">
        <v>406</v>
      </c>
      <c r="B32" s="109" t="s">
        <v>407</v>
      </c>
      <c r="C32" s="110">
        <v>99</v>
      </c>
      <c r="D32" s="110">
        <v>97</v>
      </c>
      <c r="E32" s="111">
        <v>98</v>
      </c>
      <c r="F32" s="110">
        <v>97</v>
      </c>
      <c r="G32" s="110">
        <v>98</v>
      </c>
      <c r="H32" s="110">
        <v>97</v>
      </c>
      <c r="I32" s="112">
        <v>19.8666666666667</v>
      </c>
      <c r="J32" s="113" t="s">
        <v>89</v>
      </c>
      <c r="K32" s="114" t="s">
        <v>209</v>
      </c>
      <c r="L32" s="114" t="s">
        <v>130</v>
      </c>
      <c r="M32" s="114" t="s">
        <v>277</v>
      </c>
      <c r="N32" s="114" t="s">
        <v>206</v>
      </c>
      <c r="O32" s="114" t="s">
        <v>86</v>
      </c>
      <c r="P32" s="114" t="s">
        <v>277</v>
      </c>
      <c r="Q32" s="114" t="s">
        <v>30</v>
      </c>
      <c r="R32" s="114" t="s">
        <v>92</v>
      </c>
      <c r="S32" s="116">
        <v>34.844444</v>
      </c>
      <c r="T32" s="117">
        <f t="shared" si="0"/>
        <v>27.8755552</v>
      </c>
      <c r="U32" s="118">
        <f t="shared" si="1"/>
        <v>47.7422218666667</v>
      </c>
      <c r="V32" s="119">
        <v>-5</v>
      </c>
      <c r="W32" s="120">
        <f t="shared" si="2"/>
        <v>42.7422218666667</v>
      </c>
      <c r="X32" s="121">
        <v>27</v>
      </c>
      <c r="Y32" s="42"/>
      <c r="Z32" s="1"/>
      <c r="AA32" s="1"/>
    </row>
    <row r="33" s="60" customFormat="1" ht="16.5" customHeight="1" spans="1:27">
      <c r="A33" s="109" t="s">
        <v>408</v>
      </c>
      <c r="B33" s="109" t="s">
        <v>409</v>
      </c>
      <c r="C33" s="110">
        <v>99</v>
      </c>
      <c r="D33" s="110">
        <v>97</v>
      </c>
      <c r="E33" s="111">
        <v>98</v>
      </c>
      <c r="F33" s="110">
        <v>97</v>
      </c>
      <c r="G33" s="110">
        <v>97</v>
      </c>
      <c r="H33" s="110">
        <v>97</v>
      </c>
      <c r="I33" s="112">
        <v>19.8666666666667</v>
      </c>
      <c r="J33" s="113" t="s">
        <v>205</v>
      </c>
      <c r="K33" s="114" t="s">
        <v>64</v>
      </c>
      <c r="L33" s="114" t="s">
        <v>119</v>
      </c>
      <c r="M33" s="114" t="s">
        <v>119</v>
      </c>
      <c r="N33" s="114" t="s">
        <v>120</v>
      </c>
      <c r="O33" s="114" t="s">
        <v>210</v>
      </c>
      <c r="P33" s="114" t="s">
        <v>131</v>
      </c>
      <c r="Q33" s="114" t="s">
        <v>116</v>
      </c>
      <c r="R33" s="114" t="s">
        <v>29</v>
      </c>
      <c r="S33" s="116">
        <v>26.333777</v>
      </c>
      <c r="T33" s="117">
        <f t="shared" si="0"/>
        <v>21.0670216</v>
      </c>
      <c r="U33" s="118">
        <f t="shared" si="1"/>
        <v>40.9336882666667</v>
      </c>
      <c r="V33" s="119">
        <v>-4</v>
      </c>
      <c r="W33" s="120">
        <f t="shared" si="2"/>
        <v>36.9336882666667</v>
      </c>
      <c r="X33" s="121">
        <v>28</v>
      </c>
      <c r="Y33" s="42"/>
      <c r="Z33" s="1"/>
      <c r="AA33" s="1"/>
    </row>
    <row r="34" s="60" customFormat="1" ht="16.5" customHeight="1" spans="1:27">
      <c r="A34" s="109" t="s">
        <v>410</v>
      </c>
      <c r="B34" s="109" t="s">
        <v>411</v>
      </c>
      <c r="C34" s="110">
        <v>99</v>
      </c>
      <c r="D34" s="110">
        <v>97</v>
      </c>
      <c r="E34" s="111">
        <v>97</v>
      </c>
      <c r="F34" s="110">
        <v>97</v>
      </c>
      <c r="G34" s="110">
        <v>98</v>
      </c>
      <c r="H34" s="110">
        <v>97</v>
      </c>
      <c r="I34" s="115">
        <v>19.8666666666667</v>
      </c>
      <c r="J34" s="114"/>
      <c r="K34" s="114"/>
      <c r="L34" s="114"/>
      <c r="M34" s="114"/>
      <c r="N34" s="114" t="s">
        <v>123</v>
      </c>
      <c r="O34" s="114"/>
      <c r="P34" s="114" t="s">
        <v>194</v>
      </c>
      <c r="Q34" s="114"/>
      <c r="R34" s="114"/>
      <c r="S34" s="116">
        <v>0</v>
      </c>
      <c r="T34" s="117">
        <f t="shared" si="0"/>
        <v>0</v>
      </c>
      <c r="U34" s="118">
        <f t="shared" si="1"/>
        <v>19.8666666666667</v>
      </c>
      <c r="V34" s="119">
        <v>-2</v>
      </c>
      <c r="W34" s="120">
        <f t="shared" si="2"/>
        <v>17.8666666666667</v>
      </c>
      <c r="X34" s="121">
        <v>29</v>
      </c>
      <c r="Y34" s="42"/>
      <c r="Z34" s="1"/>
      <c r="AA34" s="1"/>
    </row>
  </sheetData>
  <mergeCells count="16">
    <mergeCell ref="A1:Y1"/>
    <mergeCell ref="A2:Y2"/>
    <mergeCell ref="C3:I3"/>
    <mergeCell ref="J3:T3"/>
    <mergeCell ref="C4:H4"/>
    <mergeCell ref="J4:R4"/>
    <mergeCell ref="A3:A5"/>
    <mergeCell ref="B3:B5"/>
    <mergeCell ref="I4:I5"/>
    <mergeCell ref="S4:S5"/>
    <mergeCell ref="T4:T5"/>
    <mergeCell ref="U3:U5"/>
    <mergeCell ref="V3:V5"/>
    <mergeCell ref="W3:W5"/>
    <mergeCell ref="X3:X5"/>
    <mergeCell ref="Y3:Y5"/>
  </mergeCells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workbookViewId="0">
      <selection activeCell="V12" sqref="V12"/>
    </sheetView>
  </sheetViews>
  <sheetFormatPr defaultColWidth="9" defaultRowHeight="14.25"/>
  <cols>
    <col min="1" max="1" width="9.66666666666667" style="1" customWidth="1"/>
    <col min="2" max="2" width="6.16666666666667" style="1" customWidth="1"/>
    <col min="3" max="3" width="4.1" style="1" customWidth="1"/>
    <col min="4" max="4" width="4.2" style="1" customWidth="1"/>
    <col min="5" max="5" width="3.7" style="1" customWidth="1"/>
    <col min="6" max="6" width="4.2" style="1" customWidth="1"/>
    <col min="7" max="7" width="3.9" style="1" customWidth="1"/>
    <col min="8" max="8" width="4.5" style="1" customWidth="1"/>
    <col min="9" max="9" width="6.7" style="1" customWidth="1"/>
    <col min="10" max="10" width="5.75" style="1" customWidth="1"/>
    <col min="11" max="11" width="6.9" style="1" customWidth="1"/>
    <col min="12" max="12" width="5.83333333333333" style="1" customWidth="1"/>
    <col min="13" max="13" width="5.25" style="1" customWidth="1"/>
    <col min="14" max="14" width="5.6" style="1" customWidth="1"/>
    <col min="15" max="15" width="5.5" style="1" customWidth="1"/>
    <col min="16" max="16" width="6.4" style="1" customWidth="1"/>
    <col min="17" max="17" width="5.91666666666667" style="1" customWidth="1"/>
    <col min="18" max="18" width="7.3" style="1" customWidth="1"/>
    <col min="19" max="21" width="7.4" style="1" customWidth="1"/>
    <col min="22" max="22" width="6.9" style="3" customWidth="1"/>
    <col min="23" max="23" width="5.7" style="1" customWidth="1"/>
    <col min="24" max="24" width="4.2" style="1" customWidth="1"/>
    <col min="25" max="25" width="18.2" style="1" customWidth="1"/>
    <col min="26" max="16384" width="9" style="1"/>
  </cols>
  <sheetData>
    <row r="1" ht="25.5" spans="1: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63"/>
      <c r="W1" s="4"/>
      <c r="X1" s="4"/>
      <c r="Y1" s="4"/>
    </row>
    <row r="2" ht="13.5" spans="1:25">
      <c r="A2" s="5" t="s">
        <v>412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6"/>
      <c r="W2" s="5"/>
      <c r="X2" s="5"/>
      <c r="Y2" s="5"/>
    </row>
    <row r="3" s="60" customFormat="1" ht="12" spans="1:25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27" t="s">
        <v>6</v>
      </c>
      <c r="V3" s="28" t="s">
        <v>7</v>
      </c>
      <c r="W3" s="21" t="s">
        <v>8</v>
      </c>
      <c r="X3" s="29" t="s">
        <v>9</v>
      </c>
      <c r="Y3" s="30" t="s">
        <v>10</v>
      </c>
    </row>
    <row r="4" s="60" customFormat="1" ht="12" spans="1:25">
      <c r="A4" s="8"/>
      <c r="B4" s="8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8"/>
      <c r="S4" s="31" t="s">
        <v>14</v>
      </c>
      <c r="T4" s="12" t="s">
        <v>15</v>
      </c>
      <c r="U4" s="32"/>
      <c r="V4" s="33"/>
      <c r="W4" s="12"/>
      <c r="X4" s="29"/>
      <c r="Y4" s="30"/>
    </row>
    <row r="5" s="60" customFormat="1" ht="55" customHeight="1" spans="1:25">
      <c r="A5" s="8"/>
      <c r="B5" s="8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8"/>
      <c r="J5" s="21" t="s">
        <v>17</v>
      </c>
      <c r="K5" s="21" t="s">
        <v>16</v>
      </c>
      <c r="L5" s="21" t="s">
        <v>215</v>
      </c>
      <c r="M5" s="21" t="s">
        <v>342</v>
      </c>
      <c r="N5" s="21" t="s">
        <v>343</v>
      </c>
      <c r="O5" s="21" t="s">
        <v>22</v>
      </c>
      <c r="P5" s="21" t="s">
        <v>344</v>
      </c>
      <c r="Q5" s="21" t="s">
        <v>23</v>
      </c>
      <c r="R5" s="21" t="s">
        <v>24</v>
      </c>
      <c r="S5" s="31"/>
      <c r="T5" s="12"/>
      <c r="U5" s="32"/>
      <c r="V5" s="33"/>
      <c r="W5" s="12"/>
      <c r="X5" s="29"/>
      <c r="Y5" s="30"/>
    </row>
    <row r="6" s="60" customFormat="1" ht="16.5" customHeight="1" spans="1:25">
      <c r="A6" s="61" t="s">
        <v>413</v>
      </c>
      <c r="B6" s="61" t="s">
        <v>414</v>
      </c>
      <c r="C6" s="8">
        <v>97</v>
      </c>
      <c r="D6" s="8">
        <v>98</v>
      </c>
      <c r="E6" s="12">
        <v>99</v>
      </c>
      <c r="F6" s="8">
        <v>98</v>
      </c>
      <c r="G6" s="8">
        <v>97</v>
      </c>
      <c r="H6" s="8">
        <v>98</v>
      </c>
      <c r="I6" s="22">
        <f t="shared" ref="I6:I33" si="0">(AVERAGE(C6:H6))*0.2</f>
        <v>19.5666666666667</v>
      </c>
      <c r="J6" s="12" t="s">
        <v>64</v>
      </c>
      <c r="K6" s="12">
        <v>88</v>
      </c>
      <c r="L6" s="12">
        <v>80</v>
      </c>
      <c r="M6" s="12">
        <v>86</v>
      </c>
      <c r="N6" s="12">
        <v>78</v>
      </c>
      <c r="O6" s="12">
        <v>85</v>
      </c>
      <c r="P6" s="12">
        <v>96</v>
      </c>
      <c r="Q6" s="12">
        <v>82</v>
      </c>
      <c r="R6" s="12">
        <v>91</v>
      </c>
      <c r="S6" s="108">
        <v>86.067111</v>
      </c>
      <c r="T6" s="22">
        <v>68.8536888</v>
      </c>
      <c r="U6" s="36">
        <f t="shared" ref="U6:U33" si="1">I6+T6</f>
        <v>88.4203554666667</v>
      </c>
      <c r="V6" s="37">
        <v>4.1</v>
      </c>
      <c r="W6" s="38">
        <f t="shared" ref="W6:W33" si="2">SUM(U6:V6)</f>
        <v>92.5203554666667</v>
      </c>
      <c r="X6" s="39">
        <v>1</v>
      </c>
      <c r="Y6" s="67" t="s">
        <v>415</v>
      </c>
    </row>
    <row r="7" s="60" customFormat="1" ht="16.5" customHeight="1" spans="1:25">
      <c r="A7" s="61" t="s">
        <v>416</v>
      </c>
      <c r="B7" s="61" t="s">
        <v>417</v>
      </c>
      <c r="C7" s="8">
        <v>96</v>
      </c>
      <c r="D7" s="8">
        <v>99</v>
      </c>
      <c r="E7" s="12">
        <v>97</v>
      </c>
      <c r="F7" s="8">
        <v>98</v>
      </c>
      <c r="G7" s="8">
        <v>98</v>
      </c>
      <c r="H7" s="8">
        <v>97</v>
      </c>
      <c r="I7" s="22">
        <f t="shared" si="0"/>
        <v>19.5</v>
      </c>
      <c r="J7" s="12" t="s">
        <v>28</v>
      </c>
      <c r="K7" s="12">
        <v>92</v>
      </c>
      <c r="L7" s="12">
        <v>88</v>
      </c>
      <c r="M7" s="12">
        <v>78</v>
      </c>
      <c r="N7" s="12">
        <v>91</v>
      </c>
      <c r="O7" s="12">
        <v>75</v>
      </c>
      <c r="P7" s="12">
        <v>83</v>
      </c>
      <c r="Q7" s="12">
        <v>88</v>
      </c>
      <c r="R7" s="12">
        <v>94</v>
      </c>
      <c r="S7" s="108">
        <v>85.644888</v>
      </c>
      <c r="T7" s="22">
        <v>68.5159104</v>
      </c>
      <c r="U7" s="36">
        <f t="shared" si="1"/>
        <v>88.0159104</v>
      </c>
      <c r="V7" s="37">
        <v>2.6</v>
      </c>
      <c r="W7" s="38">
        <f t="shared" si="2"/>
        <v>90.6159104</v>
      </c>
      <c r="X7" s="39">
        <v>2</v>
      </c>
      <c r="Y7" s="67" t="s">
        <v>418</v>
      </c>
    </row>
    <row r="8" s="60" customFormat="1" ht="16.5" customHeight="1" spans="1:25">
      <c r="A8" s="61" t="s">
        <v>419</v>
      </c>
      <c r="B8" s="61" t="s">
        <v>420</v>
      </c>
      <c r="C8" s="8">
        <v>97</v>
      </c>
      <c r="D8" s="8">
        <v>98</v>
      </c>
      <c r="E8" s="12">
        <v>99</v>
      </c>
      <c r="F8" s="8">
        <v>98</v>
      </c>
      <c r="G8" s="8">
        <v>97</v>
      </c>
      <c r="H8" s="8">
        <v>96</v>
      </c>
      <c r="I8" s="22">
        <f t="shared" si="0"/>
        <v>19.5</v>
      </c>
      <c r="J8" s="12" t="s">
        <v>37</v>
      </c>
      <c r="K8" s="12">
        <v>88</v>
      </c>
      <c r="L8" s="12">
        <v>96</v>
      </c>
      <c r="M8" s="12">
        <v>88</v>
      </c>
      <c r="N8" s="12">
        <v>81</v>
      </c>
      <c r="O8" s="12">
        <v>83</v>
      </c>
      <c r="P8" s="12">
        <v>76</v>
      </c>
      <c r="Q8" s="12">
        <v>67</v>
      </c>
      <c r="R8" s="12">
        <v>90</v>
      </c>
      <c r="S8" s="108">
        <v>84.756</v>
      </c>
      <c r="T8" s="22">
        <v>67.8048</v>
      </c>
      <c r="U8" s="36">
        <f t="shared" si="1"/>
        <v>87.3048</v>
      </c>
      <c r="V8" s="37">
        <v>2.7</v>
      </c>
      <c r="W8" s="38">
        <f t="shared" si="2"/>
        <v>90.0048</v>
      </c>
      <c r="X8" s="39">
        <v>3</v>
      </c>
      <c r="Y8" s="67" t="s">
        <v>421</v>
      </c>
    </row>
    <row r="9" s="60" customFormat="1" ht="16.5" customHeight="1" spans="1:25">
      <c r="A9" s="61" t="s">
        <v>422</v>
      </c>
      <c r="B9" s="61" t="s">
        <v>423</v>
      </c>
      <c r="C9" s="8">
        <v>96</v>
      </c>
      <c r="D9" s="8">
        <v>98</v>
      </c>
      <c r="E9" s="12">
        <v>97</v>
      </c>
      <c r="F9" s="8">
        <v>99</v>
      </c>
      <c r="G9" s="8">
        <v>98</v>
      </c>
      <c r="H9" s="8">
        <v>99</v>
      </c>
      <c r="I9" s="22">
        <f t="shared" si="0"/>
        <v>19.5666666666667</v>
      </c>
      <c r="J9" s="12" t="s">
        <v>74</v>
      </c>
      <c r="K9" s="12">
        <v>84</v>
      </c>
      <c r="L9" s="12">
        <v>85</v>
      </c>
      <c r="M9" s="12">
        <v>85</v>
      </c>
      <c r="N9" s="12">
        <v>79</v>
      </c>
      <c r="O9" s="12">
        <v>83</v>
      </c>
      <c r="P9" s="12">
        <v>83</v>
      </c>
      <c r="Q9" s="12">
        <v>90</v>
      </c>
      <c r="R9" s="12">
        <v>91</v>
      </c>
      <c r="S9" s="108">
        <v>83.844888</v>
      </c>
      <c r="T9" s="22">
        <v>67.0759104</v>
      </c>
      <c r="U9" s="36">
        <f t="shared" si="1"/>
        <v>86.6425770666667</v>
      </c>
      <c r="V9" s="37">
        <v>2</v>
      </c>
      <c r="W9" s="38">
        <f t="shared" si="2"/>
        <v>88.6425770666667</v>
      </c>
      <c r="X9" s="39">
        <v>4</v>
      </c>
      <c r="Y9" s="67" t="s">
        <v>424</v>
      </c>
    </row>
    <row r="10" s="60" customFormat="1" ht="16.5" customHeight="1" spans="1:25">
      <c r="A10" s="61" t="s">
        <v>425</v>
      </c>
      <c r="B10" s="61" t="s">
        <v>426</v>
      </c>
      <c r="C10" s="8">
        <v>98</v>
      </c>
      <c r="D10" s="8">
        <v>96</v>
      </c>
      <c r="E10" s="12">
        <v>97</v>
      </c>
      <c r="F10" s="8">
        <v>97</v>
      </c>
      <c r="G10" s="8">
        <v>98</v>
      </c>
      <c r="H10" s="8">
        <v>98</v>
      </c>
      <c r="I10" s="22">
        <f t="shared" si="0"/>
        <v>19.4666666666667</v>
      </c>
      <c r="J10" s="12" t="s">
        <v>37</v>
      </c>
      <c r="K10" s="12">
        <v>86</v>
      </c>
      <c r="L10" s="12">
        <v>76</v>
      </c>
      <c r="M10" s="12">
        <v>75</v>
      </c>
      <c r="N10" s="12">
        <v>88</v>
      </c>
      <c r="O10" s="12">
        <v>82</v>
      </c>
      <c r="P10" s="12">
        <v>82</v>
      </c>
      <c r="Q10" s="12">
        <v>80</v>
      </c>
      <c r="R10" s="12">
        <v>87</v>
      </c>
      <c r="S10" s="108">
        <v>82.000444</v>
      </c>
      <c r="T10" s="22">
        <v>65.6003552</v>
      </c>
      <c r="U10" s="36">
        <f t="shared" si="1"/>
        <v>85.0670218666667</v>
      </c>
      <c r="V10" s="37">
        <v>1</v>
      </c>
      <c r="W10" s="38">
        <f t="shared" si="2"/>
        <v>86.0670218666667</v>
      </c>
      <c r="X10" s="39">
        <v>5</v>
      </c>
      <c r="Y10" s="42" t="s">
        <v>427</v>
      </c>
    </row>
    <row r="11" s="60" customFormat="1" ht="16.5" customHeight="1" spans="1:25">
      <c r="A11" s="61" t="s">
        <v>428</v>
      </c>
      <c r="B11" s="61" t="s">
        <v>429</v>
      </c>
      <c r="C11" s="8">
        <v>99</v>
      </c>
      <c r="D11" s="8">
        <v>97</v>
      </c>
      <c r="E11" s="12">
        <v>99</v>
      </c>
      <c r="F11" s="8">
        <v>99</v>
      </c>
      <c r="G11" s="8">
        <v>96</v>
      </c>
      <c r="H11" s="8">
        <v>97</v>
      </c>
      <c r="I11" s="22">
        <f t="shared" si="0"/>
        <v>19.5666666666667</v>
      </c>
      <c r="J11" s="12" t="s">
        <v>74</v>
      </c>
      <c r="K11" s="12">
        <v>83</v>
      </c>
      <c r="L11" s="12">
        <v>74</v>
      </c>
      <c r="M11" s="12">
        <v>89</v>
      </c>
      <c r="N11" s="12">
        <v>83</v>
      </c>
      <c r="O11" s="12">
        <v>74</v>
      </c>
      <c r="P11" s="12">
        <v>88</v>
      </c>
      <c r="Q11" s="12">
        <v>89</v>
      </c>
      <c r="R11" s="12">
        <v>90</v>
      </c>
      <c r="S11" s="108">
        <v>82.022666</v>
      </c>
      <c r="T11" s="22">
        <v>65.6181328</v>
      </c>
      <c r="U11" s="36">
        <f t="shared" si="1"/>
        <v>85.1847994666667</v>
      </c>
      <c r="V11" s="37">
        <v>0</v>
      </c>
      <c r="W11" s="38">
        <f t="shared" si="2"/>
        <v>85.1847994666667</v>
      </c>
      <c r="X11" s="39">
        <v>6</v>
      </c>
      <c r="Y11" s="42" t="s">
        <v>430</v>
      </c>
    </row>
    <row r="12" s="60" customFormat="1" ht="16.5" customHeight="1" spans="1:25">
      <c r="A12" s="61" t="s">
        <v>431</v>
      </c>
      <c r="B12" s="61" t="s">
        <v>432</v>
      </c>
      <c r="C12" s="8">
        <v>99</v>
      </c>
      <c r="D12" s="8">
        <v>97</v>
      </c>
      <c r="E12" s="12">
        <v>99</v>
      </c>
      <c r="F12" s="8">
        <v>97</v>
      </c>
      <c r="G12" s="8">
        <v>97</v>
      </c>
      <c r="H12" s="8">
        <v>98</v>
      </c>
      <c r="I12" s="22">
        <f t="shared" si="0"/>
        <v>19.5666666666667</v>
      </c>
      <c r="J12" s="12" t="s">
        <v>37</v>
      </c>
      <c r="K12" s="12">
        <v>93</v>
      </c>
      <c r="L12" s="12">
        <v>72</v>
      </c>
      <c r="M12" s="12">
        <v>76</v>
      </c>
      <c r="N12" s="12">
        <v>73</v>
      </c>
      <c r="O12" s="12">
        <v>74</v>
      </c>
      <c r="P12" s="12">
        <v>81</v>
      </c>
      <c r="Q12" s="12">
        <v>79</v>
      </c>
      <c r="R12" s="12">
        <v>85</v>
      </c>
      <c r="S12" s="108">
        <v>79.378222</v>
      </c>
      <c r="T12" s="22">
        <v>63.5025776</v>
      </c>
      <c r="U12" s="36">
        <f t="shared" si="1"/>
        <v>83.0692442666667</v>
      </c>
      <c r="V12" s="37">
        <v>2.1</v>
      </c>
      <c r="W12" s="38">
        <f t="shared" si="2"/>
        <v>85.1692442666667</v>
      </c>
      <c r="X12" s="39">
        <v>7</v>
      </c>
      <c r="Y12" s="42" t="s">
        <v>433</v>
      </c>
    </row>
    <row r="13" s="60" customFormat="1" ht="16.5" customHeight="1" spans="1:25">
      <c r="A13" s="61" t="s">
        <v>434</v>
      </c>
      <c r="B13" s="61" t="s">
        <v>435</v>
      </c>
      <c r="C13" s="8">
        <v>99</v>
      </c>
      <c r="D13" s="8">
        <v>98</v>
      </c>
      <c r="E13" s="12">
        <v>96</v>
      </c>
      <c r="F13" s="8">
        <v>97</v>
      </c>
      <c r="G13" s="8">
        <v>98</v>
      </c>
      <c r="H13" s="8">
        <v>99</v>
      </c>
      <c r="I13" s="22">
        <f t="shared" si="0"/>
        <v>19.5666666666667</v>
      </c>
      <c r="J13" s="12" t="s">
        <v>74</v>
      </c>
      <c r="K13" s="12">
        <v>80</v>
      </c>
      <c r="L13" s="12">
        <v>80</v>
      </c>
      <c r="M13" s="12">
        <v>73</v>
      </c>
      <c r="N13" s="12">
        <v>69</v>
      </c>
      <c r="O13" s="12">
        <v>83</v>
      </c>
      <c r="P13" s="12">
        <v>89</v>
      </c>
      <c r="Q13" s="12">
        <v>85</v>
      </c>
      <c r="R13" s="12">
        <v>92</v>
      </c>
      <c r="S13" s="108">
        <v>80.689333</v>
      </c>
      <c r="T13" s="22">
        <v>64.5514664</v>
      </c>
      <c r="U13" s="36">
        <f t="shared" si="1"/>
        <v>84.1181330666667</v>
      </c>
      <c r="V13" s="37">
        <v>0.9</v>
      </c>
      <c r="W13" s="38">
        <f t="shared" si="2"/>
        <v>85.0181330666667</v>
      </c>
      <c r="X13" s="39">
        <v>8</v>
      </c>
      <c r="Y13" s="42"/>
    </row>
    <row r="14" s="60" customFormat="1" ht="16.5" customHeight="1" spans="1:25">
      <c r="A14" s="61" t="s">
        <v>436</v>
      </c>
      <c r="B14" s="61" t="s">
        <v>437</v>
      </c>
      <c r="C14" s="8">
        <v>98</v>
      </c>
      <c r="D14" s="8">
        <v>99</v>
      </c>
      <c r="E14" s="12">
        <v>97</v>
      </c>
      <c r="F14" s="8">
        <v>98</v>
      </c>
      <c r="G14" s="8">
        <v>99</v>
      </c>
      <c r="H14" s="8">
        <v>97</v>
      </c>
      <c r="I14" s="22">
        <f t="shared" si="0"/>
        <v>19.6</v>
      </c>
      <c r="J14" s="12" t="s">
        <v>74</v>
      </c>
      <c r="K14" s="12">
        <v>93</v>
      </c>
      <c r="L14" s="12">
        <v>83</v>
      </c>
      <c r="M14" s="12">
        <v>80</v>
      </c>
      <c r="N14" s="12">
        <v>60</v>
      </c>
      <c r="O14" s="12">
        <v>72</v>
      </c>
      <c r="P14" s="12">
        <v>80</v>
      </c>
      <c r="Q14" s="12">
        <v>82</v>
      </c>
      <c r="R14" s="12">
        <v>79</v>
      </c>
      <c r="S14" s="108">
        <v>78.733777</v>
      </c>
      <c r="T14" s="22">
        <v>62.9870216</v>
      </c>
      <c r="U14" s="36">
        <f t="shared" si="1"/>
        <v>82.5870216</v>
      </c>
      <c r="V14" s="37">
        <v>2</v>
      </c>
      <c r="W14" s="38">
        <f t="shared" si="2"/>
        <v>84.5870216</v>
      </c>
      <c r="X14" s="39">
        <v>9</v>
      </c>
      <c r="Y14" s="42"/>
    </row>
    <row r="15" s="60" customFormat="1" ht="16.5" customHeight="1" spans="1:25">
      <c r="A15" s="61" t="s">
        <v>438</v>
      </c>
      <c r="B15" s="61" t="s">
        <v>439</v>
      </c>
      <c r="C15" s="8">
        <v>98</v>
      </c>
      <c r="D15" s="8">
        <v>98</v>
      </c>
      <c r="E15" s="12">
        <v>99</v>
      </c>
      <c r="F15" s="8">
        <v>99</v>
      </c>
      <c r="G15" s="8">
        <v>97</v>
      </c>
      <c r="H15" s="8">
        <v>96</v>
      </c>
      <c r="I15" s="22">
        <f t="shared" si="0"/>
        <v>19.5666666666667</v>
      </c>
      <c r="J15" s="12" t="s">
        <v>74</v>
      </c>
      <c r="K15" s="12">
        <v>84</v>
      </c>
      <c r="L15" s="12">
        <v>72</v>
      </c>
      <c r="M15" s="12">
        <v>76</v>
      </c>
      <c r="N15" s="12">
        <v>84</v>
      </c>
      <c r="O15" s="12">
        <v>84</v>
      </c>
      <c r="P15" s="12">
        <v>77</v>
      </c>
      <c r="Q15" s="12">
        <v>75</v>
      </c>
      <c r="R15" s="12">
        <v>89</v>
      </c>
      <c r="S15" s="108">
        <v>79.801777</v>
      </c>
      <c r="T15" s="22">
        <v>63.8414216</v>
      </c>
      <c r="U15" s="36">
        <f t="shared" si="1"/>
        <v>83.4080882666667</v>
      </c>
      <c r="V15" s="37">
        <v>0.9</v>
      </c>
      <c r="W15" s="38">
        <f t="shared" si="2"/>
        <v>84.3080882666667</v>
      </c>
      <c r="X15" s="39">
        <v>10</v>
      </c>
      <c r="Y15" s="42"/>
    </row>
    <row r="16" s="60" customFormat="1" ht="16.5" customHeight="1" spans="1:25">
      <c r="A16" s="61" t="s">
        <v>440</v>
      </c>
      <c r="B16" s="61" t="s">
        <v>441</v>
      </c>
      <c r="C16" s="8">
        <v>96</v>
      </c>
      <c r="D16" s="8">
        <v>98</v>
      </c>
      <c r="E16" s="12">
        <v>97</v>
      </c>
      <c r="F16" s="8">
        <v>97</v>
      </c>
      <c r="G16" s="8">
        <v>98</v>
      </c>
      <c r="H16" s="8">
        <v>99</v>
      </c>
      <c r="I16" s="22">
        <f t="shared" si="0"/>
        <v>19.5</v>
      </c>
      <c r="J16" s="12" t="s">
        <v>37</v>
      </c>
      <c r="K16" s="12">
        <v>92</v>
      </c>
      <c r="L16" s="12">
        <v>81</v>
      </c>
      <c r="M16" s="12">
        <v>73</v>
      </c>
      <c r="N16" s="12">
        <v>74</v>
      </c>
      <c r="O16" s="12">
        <v>76</v>
      </c>
      <c r="P16" s="12">
        <v>72</v>
      </c>
      <c r="Q16" s="12">
        <v>84</v>
      </c>
      <c r="R16" s="12">
        <v>90</v>
      </c>
      <c r="S16" s="108">
        <v>80.000444</v>
      </c>
      <c r="T16" s="22">
        <v>64.0003552</v>
      </c>
      <c r="U16" s="36">
        <f t="shared" si="1"/>
        <v>83.5003552</v>
      </c>
      <c r="V16" s="37">
        <v>0.1</v>
      </c>
      <c r="W16" s="38">
        <f t="shared" si="2"/>
        <v>83.6003552</v>
      </c>
      <c r="X16" s="39">
        <v>11</v>
      </c>
      <c r="Y16" s="42"/>
    </row>
    <row r="17" s="60" customFormat="1" ht="16.5" customHeight="1" spans="1:25">
      <c r="A17" s="61" t="s">
        <v>442</v>
      </c>
      <c r="B17" s="61" t="s">
        <v>443</v>
      </c>
      <c r="C17" s="8">
        <v>96</v>
      </c>
      <c r="D17" s="8">
        <v>98</v>
      </c>
      <c r="E17" s="12">
        <v>97</v>
      </c>
      <c r="F17" s="8">
        <v>98</v>
      </c>
      <c r="G17" s="8">
        <v>97</v>
      </c>
      <c r="H17" s="8">
        <v>99</v>
      </c>
      <c r="I17" s="22">
        <f t="shared" si="0"/>
        <v>19.5</v>
      </c>
      <c r="J17" s="12" t="s">
        <v>37</v>
      </c>
      <c r="K17" s="12">
        <v>91</v>
      </c>
      <c r="L17" s="12">
        <v>68</v>
      </c>
      <c r="M17" s="12">
        <v>72</v>
      </c>
      <c r="N17" s="12">
        <v>62</v>
      </c>
      <c r="O17" s="12">
        <v>80</v>
      </c>
      <c r="P17" s="12">
        <v>67</v>
      </c>
      <c r="Q17" s="12">
        <v>86</v>
      </c>
      <c r="R17" s="12">
        <v>87</v>
      </c>
      <c r="S17" s="108">
        <v>76.511555</v>
      </c>
      <c r="T17" s="22">
        <v>61.209244</v>
      </c>
      <c r="U17" s="36">
        <f t="shared" si="1"/>
        <v>80.709244</v>
      </c>
      <c r="V17" s="37">
        <v>1.1</v>
      </c>
      <c r="W17" s="38">
        <f t="shared" si="2"/>
        <v>81.809244</v>
      </c>
      <c r="X17" s="39">
        <v>12</v>
      </c>
      <c r="Y17" s="42"/>
    </row>
    <row r="18" s="60" customFormat="1" ht="16.5" customHeight="1" spans="1:25">
      <c r="A18" s="61" t="s">
        <v>444</v>
      </c>
      <c r="B18" s="61" t="s">
        <v>445</v>
      </c>
      <c r="C18" s="8">
        <v>97</v>
      </c>
      <c r="D18" s="8">
        <v>97</v>
      </c>
      <c r="E18" s="12">
        <v>98</v>
      </c>
      <c r="F18" s="8">
        <v>99</v>
      </c>
      <c r="G18" s="8">
        <v>98</v>
      </c>
      <c r="H18" s="8">
        <v>96</v>
      </c>
      <c r="I18" s="22">
        <f t="shared" si="0"/>
        <v>19.5</v>
      </c>
      <c r="J18" s="12" t="s">
        <v>74</v>
      </c>
      <c r="K18" s="12">
        <v>79</v>
      </c>
      <c r="L18" s="12">
        <v>72</v>
      </c>
      <c r="M18" s="12">
        <v>74</v>
      </c>
      <c r="N18" s="12">
        <v>75</v>
      </c>
      <c r="O18" s="12">
        <v>77</v>
      </c>
      <c r="P18" s="12">
        <v>84</v>
      </c>
      <c r="Q18" s="12">
        <v>73</v>
      </c>
      <c r="R18" s="12">
        <v>89</v>
      </c>
      <c r="S18" s="108">
        <v>77.689333</v>
      </c>
      <c r="T18" s="22">
        <v>62.1514664</v>
      </c>
      <c r="U18" s="36">
        <f t="shared" si="1"/>
        <v>81.6514664</v>
      </c>
      <c r="V18" s="37">
        <v>0</v>
      </c>
      <c r="W18" s="38">
        <f t="shared" si="2"/>
        <v>81.6514664</v>
      </c>
      <c r="X18" s="39">
        <v>13</v>
      </c>
      <c r="Y18" s="42"/>
    </row>
    <row r="19" s="60" customFormat="1" ht="16.5" customHeight="1" spans="1:25">
      <c r="A19" s="61" t="s">
        <v>446</v>
      </c>
      <c r="B19" s="61" t="s">
        <v>447</v>
      </c>
      <c r="C19" s="8">
        <v>96</v>
      </c>
      <c r="D19" s="8">
        <v>98</v>
      </c>
      <c r="E19" s="12">
        <v>97</v>
      </c>
      <c r="F19" s="8">
        <v>96</v>
      </c>
      <c r="G19" s="8">
        <v>98</v>
      </c>
      <c r="H19" s="8">
        <v>97</v>
      </c>
      <c r="I19" s="22">
        <f t="shared" si="0"/>
        <v>19.4</v>
      </c>
      <c r="J19" s="12" t="s">
        <v>74</v>
      </c>
      <c r="K19" s="12">
        <v>73</v>
      </c>
      <c r="L19" s="12">
        <v>79</v>
      </c>
      <c r="M19" s="12">
        <v>76</v>
      </c>
      <c r="N19" s="12">
        <v>76</v>
      </c>
      <c r="O19" s="12">
        <v>72</v>
      </c>
      <c r="P19" s="12">
        <v>86</v>
      </c>
      <c r="Q19" s="12">
        <v>88</v>
      </c>
      <c r="R19" s="12">
        <v>83</v>
      </c>
      <c r="S19" s="108">
        <v>77.400444</v>
      </c>
      <c r="T19" s="22">
        <v>61.9203552</v>
      </c>
      <c r="U19" s="36">
        <f t="shared" si="1"/>
        <v>81.3203552</v>
      </c>
      <c r="V19" s="37">
        <v>0.3</v>
      </c>
      <c r="W19" s="38">
        <f t="shared" si="2"/>
        <v>81.6203552</v>
      </c>
      <c r="X19" s="39">
        <v>14</v>
      </c>
      <c r="Y19" s="42"/>
    </row>
    <row r="20" s="60" customFormat="1" ht="16.5" customHeight="1" spans="1:25">
      <c r="A20" s="61" t="s">
        <v>448</v>
      </c>
      <c r="B20" s="61" t="s">
        <v>449</v>
      </c>
      <c r="C20" s="8">
        <v>99</v>
      </c>
      <c r="D20" s="8">
        <v>98</v>
      </c>
      <c r="E20" s="12">
        <v>97</v>
      </c>
      <c r="F20" s="8">
        <v>98</v>
      </c>
      <c r="G20" s="8">
        <v>99</v>
      </c>
      <c r="H20" s="8">
        <v>96</v>
      </c>
      <c r="I20" s="22">
        <f t="shared" si="0"/>
        <v>19.5666666666667</v>
      </c>
      <c r="J20" s="12" t="s">
        <v>37</v>
      </c>
      <c r="K20" s="12">
        <v>77</v>
      </c>
      <c r="L20" s="12">
        <v>76</v>
      </c>
      <c r="M20" s="12">
        <v>72</v>
      </c>
      <c r="N20" s="12">
        <v>60</v>
      </c>
      <c r="O20" s="12">
        <v>89</v>
      </c>
      <c r="P20" s="12">
        <v>74</v>
      </c>
      <c r="Q20" s="12">
        <v>74</v>
      </c>
      <c r="R20" s="12">
        <v>80</v>
      </c>
      <c r="S20" s="108">
        <v>76.244888</v>
      </c>
      <c r="T20" s="22">
        <v>60.9959104</v>
      </c>
      <c r="U20" s="36">
        <f t="shared" si="1"/>
        <v>80.5625770666667</v>
      </c>
      <c r="V20" s="37">
        <v>0</v>
      </c>
      <c r="W20" s="38">
        <f t="shared" si="2"/>
        <v>80.5625770666667</v>
      </c>
      <c r="X20" s="39">
        <v>15</v>
      </c>
      <c r="Y20" s="42"/>
    </row>
    <row r="21" s="60" customFormat="1" ht="16.5" customHeight="1" spans="1:25">
      <c r="A21" s="61" t="s">
        <v>450</v>
      </c>
      <c r="B21" s="61" t="s">
        <v>451</v>
      </c>
      <c r="C21" s="8">
        <v>97</v>
      </c>
      <c r="D21" s="8">
        <v>98</v>
      </c>
      <c r="E21" s="12">
        <v>97</v>
      </c>
      <c r="F21" s="8">
        <v>98</v>
      </c>
      <c r="G21" s="8">
        <v>99</v>
      </c>
      <c r="H21" s="8">
        <v>98</v>
      </c>
      <c r="I21" s="22">
        <f t="shared" si="0"/>
        <v>19.5666666666667</v>
      </c>
      <c r="J21" s="12" t="s">
        <v>74</v>
      </c>
      <c r="K21" s="12">
        <v>86</v>
      </c>
      <c r="L21" s="12">
        <v>73</v>
      </c>
      <c r="M21" s="12">
        <v>65</v>
      </c>
      <c r="N21" s="12">
        <v>67</v>
      </c>
      <c r="O21" s="12">
        <v>67</v>
      </c>
      <c r="P21" s="12">
        <v>67</v>
      </c>
      <c r="Q21" s="12">
        <v>92</v>
      </c>
      <c r="R21" s="12">
        <v>84</v>
      </c>
      <c r="S21" s="108">
        <v>73.533777</v>
      </c>
      <c r="T21" s="22">
        <v>58.8270216</v>
      </c>
      <c r="U21" s="36">
        <f t="shared" si="1"/>
        <v>78.3936882666667</v>
      </c>
      <c r="V21" s="37">
        <v>1.6</v>
      </c>
      <c r="W21" s="38">
        <f t="shared" si="2"/>
        <v>79.9936882666667</v>
      </c>
      <c r="X21" s="39">
        <v>16</v>
      </c>
      <c r="Y21" s="42"/>
    </row>
    <row r="22" s="60" customFormat="1" ht="16.5" customHeight="1" spans="1:25">
      <c r="A22" s="61" t="s">
        <v>452</v>
      </c>
      <c r="B22" s="61" t="s">
        <v>453</v>
      </c>
      <c r="C22" s="8">
        <v>98</v>
      </c>
      <c r="D22" s="8">
        <v>99</v>
      </c>
      <c r="E22" s="12">
        <v>98</v>
      </c>
      <c r="F22" s="8">
        <v>96</v>
      </c>
      <c r="G22" s="8">
        <v>97</v>
      </c>
      <c r="H22" s="8">
        <v>98</v>
      </c>
      <c r="I22" s="22">
        <f t="shared" si="0"/>
        <v>19.5333333333333</v>
      </c>
      <c r="J22" s="12" t="s">
        <v>74</v>
      </c>
      <c r="K22" s="12">
        <v>93</v>
      </c>
      <c r="L22" s="12">
        <v>71</v>
      </c>
      <c r="M22" s="12">
        <v>62</v>
      </c>
      <c r="N22" s="12">
        <v>62</v>
      </c>
      <c r="O22" s="12">
        <v>65</v>
      </c>
      <c r="P22" s="12">
        <v>74</v>
      </c>
      <c r="Q22" s="12">
        <v>92</v>
      </c>
      <c r="R22" s="12">
        <v>83</v>
      </c>
      <c r="S22" s="108">
        <v>74.111555</v>
      </c>
      <c r="T22" s="22">
        <v>59.289244</v>
      </c>
      <c r="U22" s="36">
        <f t="shared" si="1"/>
        <v>78.8225773333333</v>
      </c>
      <c r="V22" s="37">
        <v>1.1</v>
      </c>
      <c r="W22" s="38">
        <f t="shared" si="2"/>
        <v>79.9225773333333</v>
      </c>
      <c r="X22" s="39">
        <v>17</v>
      </c>
      <c r="Y22" s="42"/>
    </row>
    <row r="23" s="60" customFormat="1" ht="16.5" customHeight="1" spans="1:25">
      <c r="A23" s="61" t="s">
        <v>454</v>
      </c>
      <c r="B23" s="61" t="s">
        <v>455</v>
      </c>
      <c r="C23" s="8">
        <v>97</v>
      </c>
      <c r="D23" s="8">
        <v>98</v>
      </c>
      <c r="E23" s="12">
        <v>99</v>
      </c>
      <c r="F23" s="8">
        <v>97</v>
      </c>
      <c r="G23" s="8">
        <v>96</v>
      </c>
      <c r="H23" s="8">
        <v>97</v>
      </c>
      <c r="I23" s="22">
        <f t="shared" si="0"/>
        <v>19.4666666666667</v>
      </c>
      <c r="J23" s="12" t="s">
        <v>64</v>
      </c>
      <c r="K23" s="12">
        <v>80</v>
      </c>
      <c r="L23" s="12">
        <v>73</v>
      </c>
      <c r="M23" s="12">
        <v>65</v>
      </c>
      <c r="N23" s="12">
        <v>70</v>
      </c>
      <c r="O23" s="12">
        <v>73</v>
      </c>
      <c r="P23" s="57">
        <v>67</v>
      </c>
      <c r="Q23" s="12">
        <v>63</v>
      </c>
      <c r="R23" s="12">
        <v>75</v>
      </c>
      <c r="S23" s="108">
        <v>72.222666</v>
      </c>
      <c r="T23" s="22">
        <v>57.7781328</v>
      </c>
      <c r="U23" s="36">
        <f t="shared" si="1"/>
        <v>77.2447994666667</v>
      </c>
      <c r="V23" s="37">
        <v>0</v>
      </c>
      <c r="W23" s="38">
        <f t="shared" si="2"/>
        <v>77.2447994666667</v>
      </c>
      <c r="X23" s="39">
        <v>18</v>
      </c>
      <c r="Y23" s="42"/>
    </row>
    <row r="24" s="60" customFormat="1" ht="16.5" customHeight="1" spans="1:25">
      <c r="A24" s="61" t="s">
        <v>456</v>
      </c>
      <c r="B24" s="61" t="s">
        <v>457</v>
      </c>
      <c r="C24" s="8">
        <v>98</v>
      </c>
      <c r="D24" s="8">
        <v>99</v>
      </c>
      <c r="E24" s="12">
        <v>98</v>
      </c>
      <c r="F24" s="8">
        <v>98</v>
      </c>
      <c r="G24" s="8">
        <v>97</v>
      </c>
      <c r="H24" s="8">
        <v>96</v>
      </c>
      <c r="I24" s="22">
        <f t="shared" si="0"/>
        <v>19.5333333333333</v>
      </c>
      <c r="J24" s="12" t="s">
        <v>209</v>
      </c>
      <c r="K24" s="12">
        <v>84</v>
      </c>
      <c r="L24" s="12">
        <v>64</v>
      </c>
      <c r="M24" s="12">
        <v>63</v>
      </c>
      <c r="N24" s="12">
        <v>68</v>
      </c>
      <c r="O24" s="12">
        <v>79</v>
      </c>
      <c r="P24" s="12">
        <v>71</v>
      </c>
      <c r="Q24" s="12">
        <v>87</v>
      </c>
      <c r="R24" s="12">
        <v>85</v>
      </c>
      <c r="S24" s="108">
        <v>72.955555</v>
      </c>
      <c r="T24" s="22">
        <v>58.364444</v>
      </c>
      <c r="U24" s="36">
        <f t="shared" si="1"/>
        <v>77.8977773333333</v>
      </c>
      <c r="V24" s="37">
        <v>-1</v>
      </c>
      <c r="W24" s="38">
        <f t="shared" si="2"/>
        <v>76.8977773333333</v>
      </c>
      <c r="X24" s="39">
        <v>19</v>
      </c>
      <c r="Y24" s="42"/>
    </row>
    <row r="25" s="60" customFormat="1" ht="16.5" customHeight="1" spans="1:25">
      <c r="A25" s="61" t="s">
        <v>458</v>
      </c>
      <c r="B25" s="61" t="s">
        <v>459</v>
      </c>
      <c r="C25" s="8">
        <v>98</v>
      </c>
      <c r="D25" s="8">
        <v>96</v>
      </c>
      <c r="E25" s="12">
        <v>97</v>
      </c>
      <c r="F25" s="8">
        <v>98</v>
      </c>
      <c r="G25" s="8">
        <v>97</v>
      </c>
      <c r="H25" s="8">
        <v>98</v>
      </c>
      <c r="I25" s="22">
        <f t="shared" si="0"/>
        <v>19.4666666666667</v>
      </c>
      <c r="J25" s="12" t="s">
        <v>74</v>
      </c>
      <c r="K25" s="12">
        <v>64</v>
      </c>
      <c r="L25" s="12">
        <v>66</v>
      </c>
      <c r="M25" s="12">
        <v>62</v>
      </c>
      <c r="N25" s="12">
        <v>67</v>
      </c>
      <c r="O25" s="12">
        <v>85</v>
      </c>
      <c r="P25" s="57">
        <v>70</v>
      </c>
      <c r="Q25" s="12">
        <v>80</v>
      </c>
      <c r="R25" s="12">
        <v>81</v>
      </c>
      <c r="S25" s="108">
        <v>71.156</v>
      </c>
      <c r="T25" s="22">
        <v>56.9248</v>
      </c>
      <c r="U25" s="36">
        <f t="shared" si="1"/>
        <v>76.3914666666667</v>
      </c>
      <c r="V25" s="37">
        <v>0.1</v>
      </c>
      <c r="W25" s="38">
        <f t="shared" si="2"/>
        <v>76.4914666666667</v>
      </c>
      <c r="X25" s="39">
        <v>20</v>
      </c>
      <c r="Y25" s="42"/>
    </row>
    <row r="26" s="60" customFormat="1" ht="16.5" customHeight="1" spans="1:25">
      <c r="A26" s="61" t="s">
        <v>460</v>
      </c>
      <c r="B26" s="61" t="s">
        <v>461</v>
      </c>
      <c r="C26" s="8">
        <v>97</v>
      </c>
      <c r="D26" s="8">
        <v>98</v>
      </c>
      <c r="E26" s="12">
        <v>99</v>
      </c>
      <c r="F26" s="8">
        <v>98</v>
      </c>
      <c r="G26" s="8">
        <v>97</v>
      </c>
      <c r="H26" s="8">
        <v>96</v>
      </c>
      <c r="I26" s="22">
        <f t="shared" si="0"/>
        <v>19.5</v>
      </c>
      <c r="J26" s="12" t="s">
        <v>209</v>
      </c>
      <c r="K26" s="12">
        <v>88</v>
      </c>
      <c r="L26" s="12">
        <v>76</v>
      </c>
      <c r="M26" s="12">
        <v>66</v>
      </c>
      <c r="N26" s="12">
        <v>63</v>
      </c>
      <c r="O26" s="12">
        <v>77</v>
      </c>
      <c r="P26" s="57">
        <v>53</v>
      </c>
      <c r="Q26" s="12">
        <v>88</v>
      </c>
      <c r="R26" s="12">
        <v>87</v>
      </c>
      <c r="S26" s="108">
        <v>65.444444</v>
      </c>
      <c r="T26" s="22">
        <v>52.3555552</v>
      </c>
      <c r="U26" s="36">
        <f t="shared" si="1"/>
        <v>71.8555552</v>
      </c>
      <c r="V26" s="37">
        <v>-1</v>
      </c>
      <c r="W26" s="38">
        <f t="shared" si="2"/>
        <v>70.8555552</v>
      </c>
      <c r="X26" s="39">
        <v>21</v>
      </c>
      <c r="Y26" s="42"/>
    </row>
    <row r="27" s="60" customFormat="1" ht="16.5" customHeight="1" spans="1:25">
      <c r="A27" s="61" t="s">
        <v>462</v>
      </c>
      <c r="B27" s="61" t="s">
        <v>463</v>
      </c>
      <c r="C27" s="8">
        <v>96</v>
      </c>
      <c r="D27" s="8">
        <v>97</v>
      </c>
      <c r="E27" s="12">
        <v>97</v>
      </c>
      <c r="F27" s="8">
        <v>98</v>
      </c>
      <c r="G27" s="8">
        <v>98</v>
      </c>
      <c r="H27" s="8">
        <v>99</v>
      </c>
      <c r="I27" s="22">
        <f t="shared" si="0"/>
        <v>19.5</v>
      </c>
      <c r="J27" s="12" t="s">
        <v>37</v>
      </c>
      <c r="K27" s="12">
        <v>83</v>
      </c>
      <c r="L27" s="12">
        <v>63</v>
      </c>
      <c r="M27" s="12">
        <v>60</v>
      </c>
      <c r="N27" s="12">
        <v>60</v>
      </c>
      <c r="O27" s="12">
        <v>77</v>
      </c>
      <c r="P27" s="57">
        <v>52</v>
      </c>
      <c r="Q27" s="12">
        <v>78</v>
      </c>
      <c r="R27" s="12">
        <v>93</v>
      </c>
      <c r="S27" s="108">
        <v>63.578222</v>
      </c>
      <c r="T27" s="22">
        <v>50.8625776</v>
      </c>
      <c r="U27" s="36">
        <f t="shared" si="1"/>
        <v>70.3625776</v>
      </c>
      <c r="V27" s="37">
        <v>-1.7</v>
      </c>
      <c r="W27" s="38">
        <f t="shared" si="2"/>
        <v>68.6625776</v>
      </c>
      <c r="X27" s="39">
        <v>22</v>
      </c>
      <c r="Y27" s="42"/>
    </row>
    <row r="28" s="60" customFormat="1" ht="16.5" customHeight="1" spans="1:25">
      <c r="A28" s="61" t="s">
        <v>464</v>
      </c>
      <c r="B28" s="61" t="s">
        <v>465</v>
      </c>
      <c r="C28" s="8">
        <v>99</v>
      </c>
      <c r="D28" s="8">
        <v>96</v>
      </c>
      <c r="E28" s="12">
        <v>97</v>
      </c>
      <c r="F28" s="8">
        <v>98</v>
      </c>
      <c r="G28" s="8">
        <v>97</v>
      </c>
      <c r="H28" s="8">
        <v>98</v>
      </c>
      <c r="I28" s="22">
        <f t="shared" si="0"/>
        <v>19.5</v>
      </c>
      <c r="J28" s="12" t="s">
        <v>74</v>
      </c>
      <c r="K28" s="12">
        <v>86</v>
      </c>
      <c r="L28" s="12">
        <v>78</v>
      </c>
      <c r="M28" s="12">
        <v>59</v>
      </c>
      <c r="N28" s="12">
        <v>61</v>
      </c>
      <c r="O28" s="12">
        <v>74</v>
      </c>
      <c r="P28" s="57">
        <v>58</v>
      </c>
      <c r="Q28" s="12">
        <v>79</v>
      </c>
      <c r="R28" s="12">
        <v>86</v>
      </c>
      <c r="S28" s="108">
        <v>58.222666</v>
      </c>
      <c r="T28" s="22">
        <v>46.5781328</v>
      </c>
      <c r="U28" s="36">
        <f t="shared" si="1"/>
        <v>66.0781328</v>
      </c>
      <c r="V28" s="37">
        <v>-0.4</v>
      </c>
      <c r="W28" s="38">
        <f t="shared" si="2"/>
        <v>65.6781328</v>
      </c>
      <c r="X28" s="39">
        <v>23</v>
      </c>
      <c r="Y28" s="42"/>
    </row>
    <row r="29" s="60" customFormat="1" ht="16.5" customHeight="1" spans="1:25">
      <c r="A29" s="61" t="s">
        <v>466</v>
      </c>
      <c r="B29" s="61" t="s">
        <v>467</v>
      </c>
      <c r="C29" s="8">
        <v>98</v>
      </c>
      <c r="D29" s="8">
        <v>97</v>
      </c>
      <c r="E29" s="12">
        <v>96</v>
      </c>
      <c r="F29" s="8">
        <v>98</v>
      </c>
      <c r="G29" s="8">
        <v>99</v>
      </c>
      <c r="H29" s="8">
        <v>97</v>
      </c>
      <c r="I29" s="22">
        <f t="shared" si="0"/>
        <v>19.5</v>
      </c>
      <c r="J29" s="12" t="s">
        <v>74</v>
      </c>
      <c r="K29" s="12">
        <v>90</v>
      </c>
      <c r="L29" s="12">
        <v>66</v>
      </c>
      <c r="M29" s="12">
        <v>66</v>
      </c>
      <c r="N29" s="12">
        <v>51</v>
      </c>
      <c r="O29" s="12">
        <v>78</v>
      </c>
      <c r="P29" s="57">
        <v>55</v>
      </c>
      <c r="Q29" s="12">
        <v>92</v>
      </c>
      <c r="R29" s="12">
        <v>82</v>
      </c>
      <c r="S29" s="108">
        <v>58.822666</v>
      </c>
      <c r="T29" s="22">
        <v>47.0581328</v>
      </c>
      <c r="U29" s="36">
        <f t="shared" si="1"/>
        <v>66.5581328</v>
      </c>
      <c r="V29" s="37">
        <v>-2</v>
      </c>
      <c r="W29" s="38">
        <f t="shared" si="2"/>
        <v>64.5581328</v>
      </c>
      <c r="X29" s="39">
        <v>24</v>
      </c>
      <c r="Y29" s="42"/>
    </row>
    <row r="30" s="60" customFormat="1" ht="16.5" customHeight="1" spans="1:25">
      <c r="A30" s="61" t="s">
        <v>468</v>
      </c>
      <c r="B30" s="61" t="s">
        <v>469</v>
      </c>
      <c r="C30" s="8">
        <v>98</v>
      </c>
      <c r="D30" s="8">
        <v>99</v>
      </c>
      <c r="E30" s="12">
        <v>97</v>
      </c>
      <c r="F30" s="8">
        <v>98</v>
      </c>
      <c r="G30" s="8">
        <v>97</v>
      </c>
      <c r="H30" s="8">
        <v>98</v>
      </c>
      <c r="I30" s="22">
        <f t="shared" si="0"/>
        <v>19.5666666666667</v>
      </c>
      <c r="J30" s="12" t="s">
        <v>209</v>
      </c>
      <c r="K30" s="12">
        <v>77</v>
      </c>
      <c r="L30" s="12">
        <v>82</v>
      </c>
      <c r="M30" s="12">
        <v>57</v>
      </c>
      <c r="N30" s="12">
        <v>60</v>
      </c>
      <c r="O30" s="12">
        <v>75</v>
      </c>
      <c r="P30" s="57">
        <v>58</v>
      </c>
      <c r="Q30" s="12">
        <v>80</v>
      </c>
      <c r="R30" s="12">
        <v>77</v>
      </c>
      <c r="S30" s="108">
        <v>55.022222</v>
      </c>
      <c r="T30" s="22">
        <v>44.0177776</v>
      </c>
      <c r="U30" s="36">
        <f t="shared" si="1"/>
        <v>63.5844442666667</v>
      </c>
      <c r="V30" s="37">
        <v>-5.1</v>
      </c>
      <c r="W30" s="38">
        <f t="shared" si="2"/>
        <v>58.4844442666667</v>
      </c>
      <c r="X30" s="39">
        <v>25</v>
      </c>
      <c r="Y30" s="8"/>
    </row>
    <row r="31" s="60" customFormat="1" ht="16.5" customHeight="1" spans="1:25">
      <c r="A31" s="61" t="s">
        <v>470</v>
      </c>
      <c r="B31" s="61" t="s">
        <v>471</v>
      </c>
      <c r="C31" s="8">
        <v>97</v>
      </c>
      <c r="D31" s="8">
        <v>96</v>
      </c>
      <c r="E31" s="12">
        <v>98</v>
      </c>
      <c r="F31" s="8">
        <v>97</v>
      </c>
      <c r="G31" s="8">
        <v>96</v>
      </c>
      <c r="H31" s="8">
        <v>99</v>
      </c>
      <c r="I31" s="22">
        <f t="shared" si="0"/>
        <v>19.4333333333333</v>
      </c>
      <c r="J31" s="12" t="s">
        <v>74</v>
      </c>
      <c r="K31" s="12">
        <v>83</v>
      </c>
      <c r="L31" s="12">
        <v>38</v>
      </c>
      <c r="M31" s="12">
        <v>65</v>
      </c>
      <c r="N31" s="12">
        <v>51</v>
      </c>
      <c r="O31" s="12">
        <v>68</v>
      </c>
      <c r="P31" s="57">
        <v>55</v>
      </c>
      <c r="Q31" s="12">
        <v>97</v>
      </c>
      <c r="R31" s="12">
        <v>76</v>
      </c>
      <c r="S31" s="108">
        <v>46.578222</v>
      </c>
      <c r="T31" s="22">
        <v>37.2625776</v>
      </c>
      <c r="U31" s="36">
        <f t="shared" si="1"/>
        <v>56.6959109333333</v>
      </c>
      <c r="V31" s="37">
        <v>-5.7</v>
      </c>
      <c r="W31" s="38">
        <f t="shared" si="2"/>
        <v>50.9959109333333</v>
      </c>
      <c r="X31" s="39">
        <v>26</v>
      </c>
      <c r="Y31" s="42"/>
    </row>
    <row r="32" s="60" customFormat="1" ht="16.5" customHeight="1" spans="1:25">
      <c r="A32" s="61" t="s">
        <v>472</v>
      </c>
      <c r="B32" s="61" t="s">
        <v>473</v>
      </c>
      <c r="C32" s="8">
        <v>98</v>
      </c>
      <c r="D32" s="8">
        <v>97</v>
      </c>
      <c r="E32" s="12">
        <v>98</v>
      </c>
      <c r="F32" s="8">
        <v>99</v>
      </c>
      <c r="G32" s="8">
        <v>96</v>
      </c>
      <c r="H32" s="8">
        <v>97</v>
      </c>
      <c r="I32" s="22">
        <f t="shared" si="0"/>
        <v>19.5</v>
      </c>
      <c r="J32" s="12" t="s">
        <v>74</v>
      </c>
      <c r="K32" s="12">
        <v>74</v>
      </c>
      <c r="L32" s="12">
        <v>41</v>
      </c>
      <c r="M32" s="12">
        <v>36</v>
      </c>
      <c r="N32" s="12">
        <v>23</v>
      </c>
      <c r="O32" s="12">
        <v>61</v>
      </c>
      <c r="P32" s="57">
        <v>40</v>
      </c>
      <c r="Q32" s="12">
        <v>83</v>
      </c>
      <c r="R32" s="12">
        <v>68</v>
      </c>
      <c r="S32" s="108">
        <v>35.178222</v>
      </c>
      <c r="T32" s="22">
        <v>28.1425776</v>
      </c>
      <c r="U32" s="36">
        <f t="shared" si="1"/>
        <v>47.6425776</v>
      </c>
      <c r="V32" s="37">
        <v>-4</v>
      </c>
      <c r="W32" s="38">
        <f t="shared" si="2"/>
        <v>43.6425776</v>
      </c>
      <c r="X32" s="39">
        <v>27</v>
      </c>
      <c r="Y32" s="42"/>
    </row>
    <row r="33" s="60" customFormat="1" ht="16.5" customHeight="1" spans="1:25">
      <c r="A33" s="61" t="s">
        <v>474</v>
      </c>
      <c r="B33" s="61" t="s">
        <v>475</v>
      </c>
      <c r="C33" s="8">
        <v>96</v>
      </c>
      <c r="D33" s="8">
        <v>97</v>
      </c>
      <c r="E33" s="12">
        <v>98</v>
      </c>
      <c r="F33" s="8">
        <v>98</v>
      </c>
      <c r="G33" s="8">
        <v>97</v>
      </c>
      <c r="H33" s="8">
        <v>98</v>
      </c>
      <c r="I33" s="22">
        <f t="shared" si="0"/>
        <v>19.4666666666667</v>
      </c>
      <c r="J33" s="12" t="s">
        <v>209</v>
      </c>
      <c r="K33" s="12">
        <v>52</v>
      </c>
      <c r="L33" s="12">
        <v>59</v>
      </c>
      <c r="M33" s="12">
        <v>54</v>
      </c>
      <c r="N33" s="12">
        <v>60</v>
      </c>
      <c r="O33" s="12">
        <v>62</v>
      </c>
      <c r="P33" s="57">
        <v>46</v>
      </c>
      <c r="Q33" s="12">
        <v>60</v>
      </c>
      <c r="R33" s="12">
        <v>56</v>
      </c>
      <c r="S33" s="108">
        <v>20.355555</v>
      </c>
      <c r="T33" s="22">
        <v>16.284444</v>
      </c>
      <c r="U33" s="36">
        <f t="shared" si="1"/>
        <v>35.7511106666667</v>
      </c>
      <c r="V33" s="37">
        <v>-6</v>
      </c>
      <c r="W33" s="38">
        <f t="shared" si="2"/>
        <v>29.7511106666667</v>
      </c>
      <c r="X33" s="39">
        <v>28</v>
      </c>
      <c r="Y33" s="42"/>
    </row>
  </sheetData>
  <mergeCells count="16">
    <mergeCell ref="A1:Y1"/>
    <mergeCell ref="A2:Y2"/>
    <mergeCell ref="C3:I3"/>
    <mergeCell ref="J3:T3"/>
    <mergeCell ref="C4:H4"/>
    <mergeCell ref="J4:R4"/>
    <mergeCell ref="A3:A5"/>
    <mergeCell ref="B3:B5"/>
    <mergeCell ref="I4:I5"/>
    <mergeCell ref="S4:S5"/>
    <mergeCell ref="T4:T5"/>
    <mergeCell ref="U3:U5"/>
    <mergeCell ref="V3:V5"/>
    <mergeCell ref="W3:W5"/>
    <mergeCell ref="X3:X5"/>
    <mergeCell ref="Y3:Y5"/>
  </mergeCells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"/>
  <sheetViews>
    <sheetView topLeftCell="E1" workbookViewId="0">
      <selection activeCell="W14" sqref="W14"/>
    </sheetView>
  </sheetViews>
  <sheetFormatPr defaultColWidth="9" defaultRowHeight="14.25"/>
  <cols>
    <col min="1" max="1" width="9" style="1"/>
    <col min="2" max="2" width="6" style="1" customWidth="1"/>
    <col min="3" max="8" width="4.08333333333333" style="1" customWidth="1"/>
    <col min="9" max="9" width="7.25" style="1" customWidth="1"/>
    <col min="10" max="10" width="6.6" style="1" customWidth="1"/>
    <col min="11" max="11" width="5.58333333333333" style="1" customWidth="1"/>
    <col min="12" max="12" width="5.91666666666667" style="1" customWidth="1"/>
    <col min="13" max="13" width="5.6" style="1" customWidth="1"/>
    <col min="14" max="14" width="5.25" style="1" customWidth="1"/>
    <col min="15" max="15" width="6.08333333333333" style="1" customWidth="1"/>
    <col min="16" max="16" width="5.58333333333333" style="1" customWidth="1"/>
    <col min="17" max="17" width="6" style="1" customWidth="1"/>
    <col min="18" max="18" width="5.25" style="1" customWidth="1"/>
    <col min="19" max="19" width="6.1" style="1" customWidth="1"/>
    <col min="20" max="21" width="7.4" style="1" customWidth="1"/>
    <col min="22" max="22" width="6.5" style="1" customWidth="1"/>
    <col min="23" max="23" width="5.75" style="3" customWidth="1"/>
    <col min="24" max="24" width="7.25" style="1" customWidth="1"/>
    <col min="25" max="25" width="4.2" style="1" customWidth="1"/>
    <col min="26" max="26" width="18.2" style="1" customWidth="1"/>
    <col min="27" max="16384" width="9" style="1"/>
  </cols>
  <sheetData>
    <row r="1" ht="25.5" spans="1:2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5"/>
      <c r="X1" s="4"/>
      <c r="Y1" s="4"/>
      <c r="Z1" s="4"/>
    </row>
    <row r="2" ht="13.5" spans="1:26">
      <c r="A2" s="5" t="s">
        <v>476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26"/>
      <c r="X2" s="5"/>
      <c r="Y2" s="5"/>
      <c r="Z2" s="5"/>
    </row>
    <row r="3" ht="13.5" spans="1:26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 t="s">
        <v>6</v>
      </c>
      <c r="W3" s="28" t="s">
        <v>7</v>
      </c>
      <c r="X3" s="21" t="s">
        <v>8</v>
      </c>
      <c r="Y3" s="29" t="s">
        <v>9</v>
      </c>
      <c r="Z3" s="30" t="s">
        <v>10</v>
      </c>
    </row>
    <row r="4" ht="13.5" spans="1:26">
      <c r="A4" s="8"/>
      <c r="B4" s="8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8"/>
      <c r="S4" s="8"/>
      <c r="T4" s="31" t="s">
        <v>14</v>
      </c>
      <c r="U4" s="12" t="s">
        <v>15</v>
      </c>
      <c r="V4" s="32"/>
      <c r="W4" s="33"/>
      <c r="X4" s="12"/>
      <c r="Y4" s="29"/>
      <c r="Z4" s="30"/>
    </row>
    <row r="5" ht="49.95" customHeight="1" spans="1:26">
      <c r="A5" s="8"/>
      <c r="B5" s="8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8"/>
      <c r="J5" s="21" t="s">
        <v>16</v>
      </c>
      <c r="K5" s="21" t="s">
        <v>17</v>
      </c>
      <c r="L5" s="21" t="s">
        <v>477</v>
      </c>
      <c r="M5" s="21" t="s">
        <v>478</v>
      </c>
      <c r="N5" s="21" t="s">
        <v>479</v>
      </c>
      <c r="O5" s="21" t="s">
        <v>213</v>
      </c>
      <c r="P5" s="21" t="s">
        <v>22</v>
      </c>
      <c r="Q5" s="21" t="s">
        <v>344</v>
      </c>
      <c r="R5" s="21" t="s">
        <v>23</v>
      </c>
      <c r="S5" s="21" t="s">
        <v>24</v>
      </c>
      <c r="T5" s="31"/>
      <c r="U5" s="12"/>
      <c r="V5" s="32"/>
      <c r="W5" s="33"/>
      <c r="X5" s="12"/>
      <c r="Y5" s="29"/>
      <c r="Z5" s="30"/>
    </row>
    <row r="6" s="60" customFormat="1" ht="16.5" customHeight="1" spans="1:26">
      <c r="A6" s="31" t="s">
        <v>480</v>
      </c>
      <c r="B6" s="31" t="s">
        <v>481</v>
      </c>
      <c r="C6" s="8">
        <v>99</v>
      </c>
      <c r="D6" s="8">
        <v>98</v>
      </c>
      <c r="E6" s="12">
        <v>99</v>
      </c>
      <c r="F6" s="8">
        <v>98</v>
      </c>
      <c r="G6" s="8">
        <v>98</v>
      </c>
      <c r="H6" s="8">
        <v>99</v>
      </c>
      <c r="I6" s="22">
        <f t="shared" ref="I6:I9" si="0">(C6+D6+E6+F6+G6+H6)/6*0.2</f>
        <v>19.7</v>
      </c>
      <c r="J6" s="12" t="s">
        <v>52</v>
      </c>
      <c r="K6" s="12" t="s">
        <v>64</v>
      </c>
      <c r="L6" s="12" t="s">
        <v>38</v>
      </c>
      <c r="M6" s="12"/>
      <c r="N6" s="12" t="s">
        <v>30</v>
      </c>
      <c r="O6" s="12" t="s">
        <v>59</v>
      </c>
      <c r="P6" s="12" t="s">
        <v>40</v>
      </c>
      <c r="Q6" s="12" t="s">
        <v>73</v>
      </c>
      <c r="R6" s="12" t="s">
        <v>60</v>
      </c>
      <c r="S6" s="12" t="s">
        <v>29</v>
      </c>
      <c r="T6" s="34">
        <v>88.122857</v>
      </c>
      <c r="U6" s="35">
        <f t="shared" ref="U6:U9" si="1">T6*0.8</f>
        <v>70.4982856</v>
      </c>
      <c r="V6" s="36">
        <f t="shared" ref="V6:V35" si="2">SUM(I6,U6)</f>
        <v>90.1982856</v>
      </c>
      <c r="W6" s="37">
        <v>5.4</v>
      </c>
      <c r="X6" s="38">
        <f t="shared" ref="X6:X9" si="3">I6+U6+W6</f>
        <v>95.5982856</v>
      </c>
      <c r="Y6" s="39">
        <v>1</v>
      </c>
      <c r="Z6" s="67" t="s">
        <v>482</v>
      </c>
    </row>
    <row r="7" s="60" customFormat="1" ht="16.5" customHeight="1" spans="1:26">
      <c r="A7" s="31" t="s">
        <v>483</v>
      </c>
      <c r="B7" s="31" t="s">
        <v>484</v>
      </c>
      <c r="C7" s="8">
        <v>98</v>
      </c>
      <c r="D7" s="8">
        <v>98</v>
      </c>
      <c r="E7" s="12">
        <v>99</v>
      </c>
      <c r="F7" s="8">
        <v>97</v>
      </c>
      <c r="G7" s="8">
        <v>98</v>
      </c>
      <c r="H7" s="8">
        <v>99</v>
      </c>
      <c r="I7" s="22">
        <f t="shared" si="0"/>
        <v>19.6333333333333</v>
      </c>
      <c r="J7" s="12" t="s">
        <v>40</v>
      </c>
      <c r="K7" s="12" t="s">
        <v>64</v>
      </c>
      <c r="L7" s="12" t="s">
        <v>40</v>
      </c>
      <c r="M7" s="12"/>
      <c r="N7" s="12" t="s">
        <v>78</v>
      </c>
      <c r="O7" s="12" t="s">
        <v>59</v>
      </c>
      <c r="P7" s="12" t="s">
        <v>76</v>
      </c>
      <c r="Q7" s="12" t="s">
        <v>31</v>
      </c>
      <c r="R7" s="12" t="s">
        <v>29</v>
      </c>
      <c r="S7" s="12" t="s">
        <v>46</v>
      </c>
      <c r="T7" s="34">
        <v>85.551428</v>
      </c>
      <c r="U7" s="35">
        <f t="shared" si="1"/>
        <v>68.4411424</v>
      </c>
      <c r="V7" s="36">
        <f t="shared" si="2"/>
        <v>88.0744757333333</v>
      </c>
      <c r="W7" s="37">
        <v>3.3</v>
      </c>
      <c r="X7" s="38">
        <f t="shared" si="3"/>
        <v>91.3744757333333</v>
      </c>
      <c r="Y7" s="39">
        <v>2</v>
      </c>
      <c r="Z7" s="67" t="s">
        <v>485</v>
      </c>
    </row>
    <row r="8" s="60" customFormat="1" ht="16.5" customHeight="1" spans="1:26">
      <c r="A8" s="31" t="s">
        <v>486</v>
      </c>
      <c r="B8" s="31" t="s">
        <v>487</v>
      </c>
      <c r="C8" s="8">
        <v>99</v>
      </c>
      <c r="D8" s="8">
        <v>99</v>
      </c>
      <c r="E8" s="12">
        <v>98</v>
      </c>
      <c r="F8" s="8">
        <v>98</v>
      </c>
      <c r="G8" s="8">
        <v>98</v>
      </c>
      <c r="H8" s="8">
        <v>99</v>
      </c>
      <c r="I8" s="22">
        <f t="shared" si="0"/>
        <v>19.7</v>
      </c>
      <c r="J8" s="12" t="s">
        <v>40</v>
      </c>
      <c r="K8" s="12" t="s">
        <v>64</v>
      </c>
      <c r="L8" s="12" t="s">
        <v>52</v>
      </c>
      <c r="M8" s="12"/>
      <c r="N8" s="12" t="s">
        <v>60</v>
      </c>
      <c r="O8" s="12" t="s">
        <v>47</v>
      </c>
      <c r="P8" s="12" t="s">
        <v>86</v>
      </c>
      <c r="Q8" s="12" t="s">
        <v>54</v>
      </c>
      <c r="R8" s="12" t="s">
        <v>32</v>
      </c>
      <c r="S8" s="12" t="s">
        <v>39</v>
      </c>
      <c r="T8" s="34">
        <v>84.633061</v>
      </c>
      <c r="U8" s="35">
        <f t="shared" si="1"/>
        <v>67.7064488</v>
      </c>
      <c r="V8" s="36">
        <f t="shared" si="2"/>
        <v>87.4064488</v>
      </c>
      <c r="W8" s="37">
        <v>3.2</v>
      </c>
      <c r="X8" s="38">
        <f t="shared" si="3"/>
        <v>90.6064488</v>
      </c>
      <c r="Y8" s="39">
        <v>3</v>
      </c>
      <c r="Z8" s="67" t="s">
        <v>488</v>
      </c>
    </row>
    <row r="9" s="60" customFormat="1" ht="16.5" customHeight="1" spans="1:26">
      <c r="A9" s="31" t="s">
        <v>489</v>
      </c>
      <c r="B9" s="31" t="s">
        <v>490</v>
      </c>
      <c r="C9" s="8">
        <v>99</v>
      </c>
      <c r="D9" s="8">
        <v>98</v>
      </c>
      <c r="E9" s="12">
        <v>99</v>
      </c>
      <c r="F9" s="8">
        <v>98</v>
      </c>
      <c r="G9" s="8">
        <v>98</v>
      </c>
      <c r="H9" s="8">
        <v>98</v>
      </c>
      <c r="I9" s="22">
        <f t="shared" si="0"/>
        <v>19.6666666666667</v>
      </c>
      <c r="J9" s="12" t="s">
        <v>40</v>
      </c>
      <c r="K9" s="12" t="s">
        <v>64</v>
      </c>
      <c r="L9" s="12" t="s">
        <v>38</v>
      </c>
      <c r="M9" s="12"/>
      <c r="N9" s="12" t="s">
        <v>97</v>
      </c>
      <c r="O9" s="12" t="s">
        <v>36</v>
      </c>
      <c r="P9" s="12" t="s">
        <v>48</v>
      </c>
      <c r="Q9" s="12" t="s">
        <v>84</v>
      </c>
      <c r="R9" s="12" t="s">
        <v>69</v>
      </c>
      <c r="S9" s="12" t="s">
        <v>54</v>
      </c>
      <c r="T9" s="34">
        <v>82.408571</v>
      </c>
      <c r="U9" s="35">
        <f t="shared" si="1"/>
        <v>65.9268568</v>
      </c>
      <c r="V9" s="36">
        <f t="shared" si="2"/>
        <v>85.5935234666667</v>
      </c>
      <c r="W9" s="37">
        <v>1.9</v>
      </c>
      <c r="X9" s="38">
        <f t="shared" si="3"/>
        <v>87.4935234666667</v>
      </c>
      <c r="Y9" s="39">
        <v>4</v>
      </c>
      <c r="Z9" s="42" t="s">
        <v>491</v>
      </c>
    </row>
    <row r="10" s="60" customFormat="1" ht="16.5" customHeight="1" spans="1:26">
      <c r="A10" s="31" t="s">
        <v>492</v>
      </c>
      <c r="B10" s="31" t="s">
        <v>493</v>
      </c>
      <c r="C10" s="8">
        <v>98</v>
      </c>
      <c r="D10" s="8">
        <v>97</v>
      </c>
      <c r="E10" s="12">
        <v>99</v>
      </c>
      <c r="F10" s="8">
        <v>98</v>
      </c>
      <c r="G10" s="8">
        <v>99</v>
      </c>
      <c r="H10" s="8">
        <v>98</v>
      </c>
      <c r="I10" s="22">
        <v>19.6333333333333</v>
      </c>
      <c r="J10" s="12" t="s">
        <v>39</v>
      </c>
      <c r="K10" s="12" t="s">
        <v>64</v>
      </c>
      <c r="L10" s="12" t="s">
        <v>47</v>
      </c>
      <c r="M10" s="12"/>
      <c r="N10" s="12" t="s">
        <v>86</v>
      </c>
      <c r="O10" s="12" t="s">
        <v>47</v>
      </c>
      <c r="P10" s="12" t="s">
        <v>78</v>
      </c>
      <c r="Q10" s="12" t="s">
        <v>46</v>
      </c>
      <c r="R10" s="12" t="s">
        <v>97</v>
      </c>
      <c r="S10" s="12" t="s">
        <v>77</v>
      </c>
      <c r="T10" s="34">
        <v>83.449387</v>
      </c>
      <c r="U10" s="35">
        <v>66.7595096</v>
      </c>
      <c r="V10" s="36">
        <f t="shared" si="2"/>
        <v>86.3928429333333</v>
      </c>
      <c r="W10" s="37">
        <v>1</v>
      </c>
      <c r="X10" s="38">
        <v>87.3928429333333</v>
      </c>
      <c r="Y10" s="39">
        <v>5</v>
      </c>
      <c r="Z10" s="42" t="s">
        <v>494</v>
      </c>
    </row>
    <row r="11" s="60" customFormat="1" ht="16.5" customHeight="1" spans="1:26">
      <c r="A11" s="31" t="s">
        <v>495</v>
      </c>
      <c r="B11" s="31" t="s">
        <v>496</v>
      </c>
      <c r="C11" s="8">
        <v>98</v>
      </c>
      <c r="D11" s="8">
        <v>97</v>
      </c>
      <c r="E11" s="12">
        <v>97</v>
      </c>
      <c r="F11" s="8">
        <v>96</v>
      </c>
      <c r="G11" s="8">
        <v>97</v>
      </c>
      <c r="H11" s="8">
        <v>98</v>
      </c>
      <c r="I11" s="22">
        <f t="shared" ref="I11:I18" si="4">(C11+D11+E11+F11+G11+H11)/6*0.2</f>
        <v>19.4333333333333</v>
      </c>
      <c r="J11" s="12" t="s">
        <v>46</v>
      </c>
      <c r="K11" s="12" t="s">
        <v>64</v>
      </c>
      <c r="L11" s="12" t="s">
        <v>29</v>
      </c>
      <c r="M11" s="12"/>
      <c r="N11" s="12" t="s">
        <v>29</v>
      </c>
      <c r="O11" s="12" t="s">
        <v>40</v>
      </c>
      <c r="P11" s="12" t="s">
        <v>68</v>
      </c>
      <c r="Q11" s="12" t="s">
        <v>32</v>
      </c>
      <c r="R11" s="12" t="s">
        <v>36</v>
      </c>
      <c r="S11" s="12" t="s">
        <v>30</v>
      </c>
      <c r="T11" s="34">
        <v>82.143265</v>
      </c>
      <c r="U11" s="35">
        <f t="shared" ref="U11:U18" si="5">T11*0.8</f>
        <v>65.714612</v>
      </c>
      <c r="V11" s="36">
        <f t="shared" si="2"/>
        <v>85.1479453333333</v>
      </c>
      <c r="W11" s="37">
        <v>1.8</v>
      </c>
      <c r="X11" s="38">
        <f t="shared" ref="X11:X18" si="6">I11+U11+W11</f>
        <v>86.9479453333333</v>
      </c>
      <c r="Y11" s="39">
        <v>6</v>
      </c>
      <c r="Z11" s="42" t="s">
        <v>497</v>
      </c>
    </row>
    <row r="12" s="60" customFormat="1" ht="16.5" customHeight="1" spans="1:26">
      <c r="A12" s="31" t="s">
        <v>498</v>
      </c>
      <c r="B12" s="31" t="s">
        <v>499</v>
      </c>
      <c r="C12" s="8">
        <v>98</v>
      </c>
      <c r="D12" s="8">
        <v>98</v>
      </c>
      <c r="E12" s="12">
        <v>97</v>
      </c>
      <c r="F12" s="8">
        <v>98</v>
      </c>
      <c r="G12" s="8">
        <v>99</v>
      </c>
      <c r="H12" s="8">
        <v>97</v>
      </c>
      <c r="I12" s="22">
        <f t="shared" si="4"/>
        <v>19.5666666666667</v>
      </c>
      <c r="J12" s="12" t="s">
        <v>29</v>
      </c>
      <c r="K12" s="12" t="s">
        <v>37</v>
      </c>
      <c r="L12" s="12" t="s">
        <v>36</v>
      </c>
      <c r="M12" s="12"/>
      <c r="N12" s="12" t="s">
        <v>77</v>
      </c>
      <c r="O12" s="12" t="s">
        <v>73</v>
      </c>
      <c r="P12" s="12" t="s">
        <v>85</v>
      </c>
      <c r="Q12" s="12" t="s">
        <v>77</v>
      </c>
      <c r="R12" s="12" t="s">
        <v>48</v>
      </c>
      <c r="S12" s="12" t="s">
        <v>76</v>
      </c>
      <c r="T12" s="34">
        <v>81.265714</v>
      </c>
      <c r="U12" s="35">
        <f t="shared" si="5"/>
        <v>65.0125712</v>
      </c>
      <c r="V12" s="36">
        <f t="shared" si="2"/>
        <v>84.5792378666667</v>
      </c>
      <c r="W12" s="37">
        <v>0.7</v>
      </c>
      <c r="X12" s="38">
        <f t="shared" si="6"/>
        <v>85.2792378666667</v>
      </c>
      <c r="Y12" s="39">
        <v>7</v>
      </c>
      <c r="Z12" s="42" t="s">
        <v>500</v>
      </c>
    </row>
    <row r="13" s="60" customFormat="1" ht="16.5" customHeight="1" spans="1:26">
      <c r="A13" s="31" t="s">
        <v>501</v>
      </c>
      <c r="B13" s="31" t="s">
        <v>502</v>
      </c>
      <c r="C13" s="8">
        <v>98</v>
      </c>
      <c r="D13" s="8">
        <v>97</v>
      </c>
      <c r="E13" s="12">
        <v>98</v>
      </c>
      <c r="F13" s="8">
        <v>96</v>
      </c>
      <c r="G13" s="8">
        <v>97</v>
      </c>
      <c r="H13" s="8">
        <v>98</v>
      </c>
      <c r="I13" s="22">
        <v>19.4666666666667</v>
      </c>
      <c r="J13" s="12" t="s">
        <v>38</v>
      </c>
      <c r="K13" s="12" t="s">
        <v>64</v>
      </c>
      <c r="L13" s="12" t="s">
        <v>60</v>
      </c>
      <c r="M13" s="12" t="s">
        <v>30</v>
      </c>
      <c r="N13" s="12"/>
      <c r="O13" s="12" t="s">
        <v>76</v>
      </c>
      <c r="P13" s="12" t="s">
        <v>85</v>
      </c>
      <c r="Q13" s="12" t="s">
        <v>116</v>
      </c>
      <c r="R13" s="12" t="s">
        <v>75</v>
      </c>
      <c r="S13" s="12" t="s">
        <v>29</v>
      </c>
      <c r="T13" s="34">
        <v>78.633061</v>
      </c>
      <c r="U13" s="35">
        <v>62.9064488</v>
      </c>
      <c r="V13" s="36">
        <f t="shared" si="2"/>
        <v>82.3731154666667</v>
      </c>
      <c r="W13" s="37">
        <v>2</v>
      </c>
      <c r="X13" s="38">
        <v>84.3731154666667</v>
      </c>
      <c r="Y13" s="39">
        <v>8</v>
      </c>
      <c r="Z13" s="42" t="s">
        <v>503</v>
      </c>
    </row>
    <row r="14" s="60" customFormat="1" ht="16.5" customHeight="1" spans="1:26">
      <c r="A14" s="31" t="s">
        <v>504</v>
      </c>
      <c r="B14" s="31" t="s">
        <v>505</v>
      </c>
      <c r="C14" s="8">
        <v>97</v>
      </c>
      <c r="D14" s="8">
        <v>98</v>
      </c>
      <c r="E14" s="12">
        <v>98</v>
      </c>
      <c r="F14" s="8">
        <v>98</v>
      </c>
      <c r="G14" s="8">
        <v>97</v>
      </c>
      <c r="H14" s="8">
        <v>98</v>
      </c>
      <c r="I14" s="22">
        <f t="shared" si="4"/>
        <v>19.5333333333333</v>
      </c>
      <c r="J14" s="12" t="s">
        <v>39</v>
      </c>
      <c r="K14" s="12" t="s">
        <v>64</v>
      </c>
      <c r="L14" s="12" t="s">
        <v>30</v>
      </c>
      <c r="M14" s="12"/>
      <c r="N14" s="12" t="s">
        <v>60</v>
      </c>
      <c r="O14" s="12" t="s">
        <v>38</v>
      </c>
      <c r="P14" s="12" t="s">
        <v>68</v>
      </c>
      <c r="Q14" s="12" t="s">
        <v>41</v>
      </c>
      <c r="R14" s="12" t="s">
        <v>48</v>
      </c>
      <c r="S14" s="12" t="s">
        <v>29</v>
      </c>
      <c r="T14" s="34">
        <v>80.30653</v>
      </c>
      <c r="U14" s="35">
        <f t="shared" si="5"/>
        <v>64.245224</v>
      </c>
      <c r="V14" s="36">
        <f t="shared" si="2"/>
        <v>83.7785573333333</v>
      </c>
      <c r="W14" s="37">
        <v>0</v>
      </c>
      <c r="X14" s="38">
        <f t="shared" si="6"/>
        <v>83.7785573333333</v>
      </c>
      <c r="Y14" s="39">
        <v>9</v>
      </c>
      <c r="Z14" s="42"/>
    </row>
    <row r="15" s="60" customFormat="1" ht="16.5" customHeight="1" spans="1:26">
      <c r="A15" s="31" t="s">
        <v>506</v>
      </c>
      <c r="B15" s="31" t="s">
        <v>507</v>
      </c>
      <c r="C15" s="8">
        <v>98</v>
      </c>
      <c r="D15" s="8">
        <v>97</v>
      </c>
      <c r="E15" s="12">
        <v>97</v>
      </c>
      <c r="F15" s="8">
        <v>98</v>
      </c>
      <c r="G15" s="8">
        <v>97</v>
      </c>
      <c r="H15" s="8">
        <v>98</v>
      </c>
      <c r="I15" s="22">
        <f t="shared" si="4"/>
        <v>19.5</v>
      </c>
      <c r="J15" s="12" t="s">
        <v>31</v>
      </c>
      <c r="K15" s="12" t="s">
        <v>37</v>
      </c>
      <c r="L15" s="12" t="s">
        <v>29</v>
      </c>
      <c r="M15" s="12" t="s">
        <v>46</v>
      </c>
      <c r="N15" s="12"/>
      <c r="O15" s="12" t="s">
        <v>85</v>
      </c>
      <c r="P15" s="12" t="s">
        <v>89</v>
      </c>
      <c r="Q15" s="12" t="s">
        <v>84</v>
      </c>
      <c r="R15" s="12" t="s">
        <v>30</v>
      </c>
      <c r="S15" s="12" t="s">
        <v>85</v>
      </c>
      <c r="T15" s="34">
        <v>79.000408</v>
      </c>
      <c r="U15" s="35">
        <f t="shared" si="5"/>
        <v>63.2003264</v>
      </c>
      <c r="V15" s="36">
        <f t="shared" si="2"/>
        <v>82.7003264</v>
      </c>
      <c r="W15" s="37">
        <v>0</v>
      </c>
      <c r="X15" s="38">
        <f t="shared" si="6"/>
        <v>82.7003264</v>
      </c>
      <c r="Y15" s="39">
        <v>10</v>
      </c>
      <c r="Z15" s="42"/>
    </row>
    <row r="16" s="60" customFormat="1" ht="16.5" customHeight="1" spans="1:26">
      <c r="A16" s="31" t="s">
        <v>508</v>
      </c>
      <c r="B16" s="31" t="s">
        <v>509</v>
      </c>
      <c r="C16" s="8">
        <v>97</v>
      </c>
      <c r="D16" s="8">
        <v>96</v>
      </c>
      <c r="E16" s="12">
        <v>97</v>
      </c>
      <c r="F16" s="8">
        <v>98</v>
      </c>
      <c r="G16" s="8">
        <v>98</v>
      </c>
      <c r="H16" s="8">
        <v>97</v>
      </c>
      <c r="I16" s="22">
        <f t="shared" si="4"/>
        <v>19.4333333333333</v>
      </c>
      <c r="J16" s="12" t="s">
        <v>60</v>
      </c>
      <c r="K16" s="12" t="s">
        <v>74</v>
      </c>
      <c r="L16" s="12" t="s">
        <v>39</v>
      </c>
      <c r="M16" s="12"/>
      <c r="N16" s="12" t="s">
        <v>29</v>
      </c>
      <c r="O16" s="12" t="s">
        <v>31</v>
      </c>
      <c r="P16" s="12" t="s">
        <v>89</v>
      </c>
      <c r="Q16" s="12" t="s">
        <v>46</v>
      </c>
      <c r="R16" s="12" t="s">
        <v>97</v>
      </c>
      <c r="S16" s="12" t="s">
        <v>86</v>
      </c>
      <c r="T16" s="34">
        <v>78.53102</v>
      </c>
      <c r="U16" s="35">
        <f t="shared" si="5"/>
        <v>62.824816</v>
      </c>
      <c r="V16" s="36">
        <f t="shared" si="2"/>
        <v>82.2581493333333</v>
      </c>
      <c r="W16" s="37">
        <v>0</v>
      </c>
      <c r="X16" s="38">
        <f t="shared" si="6"/>
        <v>82.2581493333333</v>
      </c>
      <c r="Y16" s="39">
        <v>11</v>
      </c>
      <c r="Z16" s="42"/>
    </row>
    <row r="17" s="60" customFormat="1" ht="16.5" customHeight="1" spans="1:26">
      <c r="A17" s="31" t="s">
        <v>510</v>
      </c>
      <c r="B17" s="31" t="s">
        <v>511</v>
      </c>
      <c r="C17" s="8">
        <v>98</v>
      </c>
      <c r="D17" s="8">
        <v>97</v>
      </c>
      <c r="E17" s="12">
        <v>96</v>
      </c>
      <c r="F17" s="8">
        <v>96</v>
      </c>
      <c r="G17" s="8">
        <v>98</v>
      </c>
      <c r="H17" s="8">
        <v>97</v>
      </c>
      <c r="I17" s="22">
        <f t="shared" si="4"/>
        <v>19.4</v>
      </c>
      <c r="J17" s="12" t="s">
        <v>40</v>
      </c>
      <c r="K17" s="12" t="s">
        <v>37</v>
      </c>
      <c r="L17" s="12" t="s">
        <v>84</v>
      </c>
      <c r="M17" s="12"/>
      <c r="N17" s="12" t="s">
        <v>86</v>
      </c>
      <c r="O17" s="12" t="s">
        <v>60</v>
      </c>
      <c r="P17" s="12" t="s">
        <v>54</v>
      </c>
      <c r="Q17" s="12" t="s">
        <v>68</v>
      </c>
      <c r="R17" s="12" t="s">
        <v>512</v>
      </c>
      <c r="S17" s="12" t="s">
        <v>29</v>
      </c>
      <c r="T17" s="34">
        <v>76.981224</v>
      </c>
      <c r="U17" s="35">
        <f t="shared" si="5"/>
        <v>61.5849792</v>
      </c>
      <c r="V17" s="36">
        <f t="shared" si="2"/>
        <v>80.9849792</v>
      </c>
      <c r="W17" s="37">
        <v>0</v>
      </c>
      <c r="X17" s="38">
        <f t="shared" si="6"/>
        <v>80.9849792</v>
      </c>
      <c r="Y17" s="39">
        <v>12</v>
      </c>
      <c r="Z17" s="42"/>
    </row>
    <row r="18" s="60" customFormat="1" ht="16.5" customHeight="1" spans="1:26">
      <c r="A18" s="31" t="s">
        <v>513</v>
      </c>
      <c r="B18" s="31" t="s">
        <v>514</v>
      </c>
      <c r="C18" s="8">
        <v>97</v>
      </c>
      <c r="D18" s="8">
        <v>95</v>
      </c>
      <c r="E18" s="12">
        <v>96</v>
      </c>
      <c r="F18" s="8">
        <v>97</v>
      </c>
      <c r="G18" s="8">
        <v>98</v>
      </c>
      <c r="H18" s="8">
        <v>96</v>
      </c>
      <c r="I18" s="22">
        <f t="shared" si="4"/>
        <v>19.3</v>
      </c>
      <c r="J18" s="12" t="s">
        <v>38</v>
      </c>
      <c r="K18" s="12" t="s">
        <v>37</v>
      </c>
      <c r="L18" s="12" t="s">
        <v>78</v>
      </c>
      <c r="M18" s="12"/>
      <c r="N18" s="12" t="s">
        <v>60</v>
      </c>
      <c r="O18" s="12" t="s">
        <v>60</v>
      </c>
      <c r="P18" s="12" t="s">
        <v>84</v>
      </c>
      <c r="Q18" s="12" t="s">
        <v>85</v>
      </c>
      <c r="R18" s="12" t="s">
        <v>86</v>
      </c>
      <c r="S18" s="12" t="s">
        <v>81</v>
      </c>
      <c r="T18" s="34">
        <v>76.857551</v>
      </c>
      <c r="U18" s="35">
        <f t="shared" si="5"/>
        <v>61.4860408</v>
      </c>
      <c r="V18" s="36">
        <f t="shared" si="2"/>
        <v>80.7860408</v>
      </c>
      <c r="W18" s="37">
        <v>0</v>
      </c>
      <c r="X18" s="38">
        <f t="shared" si="6"/>
        <v>80.7860408</v>
      </c>
      <c r="Y18" s="39">
        <v>13</v>
      </c>
      <c r="Z18" s="42"/>
    </row>
    <row r="19" s="60" customFormat="1" ht="16.5" customHeight="1" spans="1:26">
      <c r="A19" s="31" t="s">
        <v>515</v>
      </c>
      <c r="B19" s="31" t="s">
        <v>407</v>
      </c>
      <c r="C19" s="8">
        <v>99</v>
      </c>
      <c r="D19" s="8">
        <v>98</v>
      </c>
      <c r="E19" s="12">
        <v>97</v>
      </c>
      <c r="F19" s="8">
        <v>97</v>
      </c>
      <c r="G19" s="8">
        <v>97</v>
      </c>
      <c r="H19" s="8">
        <v>97</v>
      </c>
      <c r="I19" s="22">
        <v>19.5</v>
      </c>
      <c r="J19" s="12" t="s">
        <v>48</v>
      </c>
      <c r="K19" s="12" t="s">
        <v>64</v>
      </c>
      <c r="L19" s="12" t="s">
        <v>119</v>
      </c>
      <c r="M19" s="12"/>
      <c r="N19" s="12" t="s">
        <v>30</v>
      </c>
      <c r="O19" s="12" t="s">
        <v>78</v>
      </c>
      <c r="P19" s="12" t="s">
        <v>29</v>
      </c>
      <c r="Q19" s="12" t="s">
        <v>55</v>
      </c>
      <c r="R19" s="12" t="s">
        <v>75</v>
      </c>
      <c r="S19" s="12" t="s">
        <v>76</v>
      </c>
      <c r="T19" s="34">
        <v>75.408571</v>
      </c>
      <c r="U19" s="35">
        <v>60.3268568</v>
      </c>
      <c r="V19" s="36">
        <f t="shared" si="2"/>
        <v>79.8268568</v>
      </c>
      <c r="W19" s="37">
        <v>0.6</v>
      </c>
      <c r="X19" s="38">
        <v>80.4268568</v>
      </c>
      <c r="Y19" s="39">
        <v>14</v>
      </c>
      <c r="Z19" s="42"/>
    </row>
    <row r="20" s="60" customFormat="1" ht="16.5" customHeight="1" spans="1:26">
      <c r="A20" s="31" t="s">
        <v>516</v>
      </c>
      <c r="B20" s="31" t="s">
        <v>517</v>
      </c>
      <c r="C20" s="8">
        <v>95</v>
      </c>
      <c r="D20" s="8">
        <v>97</v>
      </c>
      <c r="E20" s="12">
        <v>96</v>
      </c>
      <c r="F20" s="8">
        <v>98</v>
      </c>
      <c r="G20" s="8">
        <v>95</v>
      </c>
      <c r="H20" s="8">
        <v>97</v>
      </c>
      <c r="I20" s="22">
        <f t="shared" ref="I20:I35" si="7">(C20+D20+E20+F20+G20+H20)/6*0.2</f>
        <v>19.2666666666667</v>
      </c>
      <c r="J20" s="12" t="s">
        <v>36</v>
      </c>
      <c r="K20" s="12" t="s">
        <v>64</v>
      </c>
      <c r="L20" s="12" t="s">
        <v>75</v>
      </c>
      <c r="M20" s="12"/>
      <c r="N20" s="12" t="s">
        <v>60</v>
      </c>
      <c r="O20" s="12" t="s">
        <v>54</v>
      </c>
      <c r="P20" s="12" t="s">
        <v>75</v>
      </c>
      <c r="Q20" s="12" t="s">
        <v>92</v>
      </c>
      <c r="R20" s="12" t="s">
        <v>60</v>
      </c>
      <c r="S20" s="12" t="s">
        <v>29</v>
      </c>
      <c r="T20" s="34">
        <v>76.286122</v>
      </c>
      <c r="U20" s="35">
        <f t="shared" ref="U20:U35" si="8">T20*0.8</f>
        <v>61.0288976</v>
      </c>
      <c r="V20" s="36">
        <f t="shared" si="2"/>
        <v>80.2955642666667</v>
      </c>
      <c r="W20" s="37">
        <v>0</v>
      </c>
      <c r="X20" s="38">
        <f t="shared" ref="X20:X35" si="9">I20+U20+W20</f>
        <v>80.2955642666667</v>
      </c>
      <c r="Y20" s="39">
        <v>15</v>
      </c>
      <c r="Z20" s="42"/>
    </row>
    <row r="21" s="60" customFormat="1" ht="16.5" customHeight="1" spans="1:26">
      <c r="A21" s="31" t="s">
        <v>518</v>
      </c>
      <c r="B21" s="31" t="s">
        <v>519</v>
      </c>
      <c r="C21" s="8">
        <v>98</v>
      </c>
      <c r="D21" s="8">
        <v>96</v>
      </c>
      <c r="E21" s="12">
        <v>97</v>
      </c>
      <c r="F21" s="8">
        <v>96</v>
      </c>
      <c r="G21" s="8">
        <v>96</v>
      </c>
      <c r="H21" s="8">
        <v>96</v>
      </c>
      <c r="I21" s="22">
        <f t="shared" si="7"/>
        <v>19.3</v>
      </c>
      <c r="J21" s="12" t="s">
        <v>86</v>
      </c>
      <c r="K21" s="12" t="s">
        <v>64</v>
      </c>
      <c r="L21" s="12" t="s">
        <v>69</v>
      </c>
      <c r="M21" s="12" t="s">
        <v>76</v>
      </c>
      <c r="N21" s="12"/>
      <c r="O21" s="12" t="s">
        <v>77</v>
      </c>
      <c r="P21" s="12" t="s">
        <v>30</v>
      </c>
      <c r="Q21" s="12" t="s">
        <v>116</v>
      </c>
      <c r="R21" s="12" t="s">
        <v>31</v>
      </c>
      <c r="S21" s="12" t="s">
        <v>97</v>
      </c>
      <c r="T21" s="34">
        <v>74.449387</v>
      </c>
      <c r="U21" s="35">
        <f t="shared" si="8"/>
        <v>59.5595096</v>
      </c>
      <c r="V21" s="36">
        <f t="shared" si="2"/>
        <v>78.8595096</v>
      </c>
      <c r="W21" s="37">
        <v>0</v>
      </c>
      <c r="X21" s="38">
        <f t="shared" si="9"/>
        <v>78.8595096</v>
      </c>
      <c r="Y21" s="39">
        <v>16</v>
      </c>
      <c r="Z21" s="42"/>
    </row>
    <row r="22" s="60" customFormat="1" ht="16.5" customHeight="1" spans="1:26">
      <c r="A22" s="31" t="s">
        <v>520</v>
      </c>
      <c r="B22" s="31" t="s">
        <v>521</v>
      </c>
      <c r="C22" s="8">
        <v>95</v>
      </c>
      <c r="D22" s="8">
        <v>96</v>
      </c>
      <c r="E22" s="12">
        <v>97</v>
      </c>
      <c r="F22" s="8">
        <v>97</v>
      </c>
      <c r="G22" s="8">
        <v>98</v>
      </c>
      <c r="H22" s="8">
        <v>98</v>
      </c>
      <c r="I22" s="22">
        <f t="shared" si="7"/>
        <v>19.3666666666667</v>
      </c>
      <c r="J22" s="12" t="s">
        <v>38</v>
      </c>
      <c r="K22" s="12" t="s">
        <v>74</v>
      </c>
      <c r="L22" s="12" t="s">
        <v>85</v>
      </c>
      <c r="M22" s="12" t="s">
        <v>36</v>
      </c>
      <c r="N22" s="12"/>
      <c r="O22" s="12" t="s">
        <v>38</v>
      </c>
      <c r="P22" s="12" t="s">
        <v>77</v>
      </c>
      <c r="Q22" s="12" t="s">
        <v>120</v>
      </c>
      <c r="R22" s="12" t="s">
        <v>30</v>
      </c>
      <c r="S22" s="12" t="s">
        <v>76</v>
      </c>
      <c r="T22" s="34">
        <v>73.061632</v>
      </c>
      <c r="U22" s="35">
        <f t="shared" si="8"/>
        <v>58.4493056</v>
      </c>
      <c r="V22" s="36">
        <f t="shared" si="2"/>
        <v>77.8159722666667</v>
      </c>
      <c r="W22" s="37">
        <v>0.2</v>
      </c>
      <c r="X22" s="38">
        <f t="shared" si="9"/>
        <v>78.0159722666667</v>
      </c>
      <c r="Y22" s="39">
        <v>17</v>
      </c>
      <c r="Z22" s="42"/>
    </row>
    <row r="23" s="60" customFormat="1" ht="16.5" customHeight="1" spans="1:26">
      <c r="A23" s="31" t="s">
        <v>522</v>
      </c>
      <c r="B23" s="31" t="s">
        <v>523</v>
      </c>
      <c r="C23" s="8">
        <v>95</v>
      </c>
      <c r="D23" s="8">
        <v>98</v>
      </c>
      <c r="E23" s="12">
        <v>96</v>
      </c>
      <c r="F23" s="8">
        <v>96</v>
      </c>
      <c r="G23" s="8">
        <v>97</v>
      </c>
      <c r="H23" s="8">
        <v>98</v>
      </c>
      <c r="I23" s="22">
        <f t="shared" si="7"/>
        <v>19.3333333333333</v>
      </c>
      <c r="J23" s="12" t="s">
        <v>84</v>
      </c>
      <c r="K23" s="12" t="s">
        <v>64</v>
      </c>
      <c r="L23" s="12" t="s">
        <v>69</v>
      </c>
      <c r="M23" s="12" t="s">
        <v>85</v>
      </c>
      <c r="N23" s="12"/>
      <c r="O23" s="12" t="s">
        <v>77</v>
      </c>
      <c r="P23" s="12" t="s">
        <v>97</v>
      </c>
      <c r="Q23" s="12" t="s">
        <v>55</v>
      </c>
      <c r="R23" s="12" t="s">
        <v>54</v>
      </c>
      <c r="S23" s="12" t="s">
        <v>55</v>
      </c>
      <c r="T23" s="34">
        <v>72.918775</v>
      </c>
      <c r="U23" s="35">
        <f t="shared" si="8"/>
        <v>58.33502</v>
      </c>
      <c r="V23" s="36">
        <f t="shared" si="2"/>
        <v>77.6683533333333</v>
      </c>
      <c r="W23" s="37">
        <v>0</v>
      </c>
      <c r="X23" s="38">
        <f t="shared" si="9"/>
        <v>77.6683533333333</v>
      </c>
      <c r="Y23" s="39">
        <v>18</v>
      </c>
      <c r="Z23" s="42"/>
    </row>
    <row r="24" s="60" customFormat="1" ht="16.5" customHeight="1" spans="1:26">
      <c r="A24" s="31" t="s">
        <v>524</v>
      </c>
      <c r="B24" s="31" t="s">
        <v>525</v>
      </c>
      <c r="C24" s="8">
        <v>98</v>
      </c>
      <c r="D24" s="8">
        <v>98</v>
      </c>
      <c r="E24" s="12">
        <v>96</v>
      </c>
      <c r="F24" s="8">
        <v>97</v>
      </c>
      <c r="G24" s="8">
        <v>95</v>
      </c>
      <c r="H24" s="8">
        <v>96</v>
      </c>
      <c r="I24" s="22">
        <f t="shared" si="7"/>
        <v>19.3333333333333</v>
      </c>
      <c r="J24" s="12" t="s">
        <v>31</v>
      </c>
      <c r="K24" s="12" t="s">
        <v>64</v>
      </c>
      <c r="L24" s="12" t="s">
        <v>41</v>
      </c>
      <c r="M24" s="12"/>
      <c r="N24" s="12" t="s">
        <v>84</v>
      </c>
      <c r="O24" s="12" t="s">
        <v>39</v>
      </c>
      <c r="P24" s="12" t="s">
        <v>119</v>
      </c>
      <c r="Q24" s="12" t="s">
        <v>85</v>
      </c>
      <c r="R24" s="12" t="s">
        <v>69</v>
      </c>
      <c r="S24" s="12" t="s">
        <v>526</v>
      </c>
      <c r="T24" s="34">
        <v>70.75551</v>
      </c>
      <c r="U24" s="35">
        <f t="shared" si="8"/>
        <v>56.604408</v>
      </c>
      <c r="V24" s="36">
        <f t="shared" si="2"/>
        <v>75.9377413333333</v>
      </c>
      <c r="W24" s="37">
        <v>-1</v>
      </c>
      <c r="X24" s="38">
        <f t="shared" si="9"/>
        <v>74.9377413333333</v>
      </c>
      <c r="Y24" s="39">
        <v>19</v>
      </c>
      <c r="Z24" s="42"/>
    </row>
    <row r="25" s="60" customFormat="1" ht="16.5" customHeight="1" spans="1:26">
      <c r="A25" s="31" t="s">
        <v>527</v>
      </c>
      <c r="B25" s="31" t="s">
        <v>528</v>
      </c>
      <c r="C25" s="8">
        <v>96</v>
      </c>
      <c r="D25" s="8">
        <v>96</v>
      </c>
      <c r="E25" s="12">
        <v>96</v>
      </c>
      <c r="F25" s="8">
        <v>95</v>
      </c>
      <c r="G25" s="8">
        <v>96</v>
      </c>
      <c r="H25" s="8">
        <v>95</v>
      </c>
      <c r="I25" s="22">
        <f t="shared" si="7"/>
        <v>19.1333333333333</v>
      </c>
      <c r="J25" s="12" t="s">
        <v>54</v>
      </c>
      <c r="K25" s="12" t="s">
        <v>64</v>
      </c>
      <c r="L25" s="12" t="s">
        <v>280</v>
      </c>
      <c r="M25" s="12" t="s">
        <v>116</v>
      </c>
      <c r="N25" s="12"/>
      <c r="O25" s="12" t="s">
        <v>41</v>
      </c>
      <c r="P25" s="12" t="s">
        <v>29</v>
      </c>
      <c r="Q25" s="12" t="s">
        <v>85</v>
      </c>
      <c r="R25" s="12" t="s">
        <v>84</v>
      </c>
      <c r="S25" s="12" t="s">
        <v>29</v>
      </c>
      <c r="T25" s="34">
        <v>66.020816</v>
      </c>
      <c r="U25" s="35">
        <f t="shared" si="8"/>
        <v>52.8166528</v>
      </c>
      <c r="V25" s="36">
        <f t="shared" si="2"/>
        <v>71.9499861333333</v>
      </c>
      <c r="W25" s="37">
        <v>-1</v>
      </c>
      <c r="X25" s="38">
        <f t="shared" si="9"/>
        <v>70.9499861333333</v>
      </c>
      <c r="Y25" s="39">
        <v>20</v>
      </c>
      <c r="Z25" s="42"/>
    </row>
    <row r="26" s="60" customFormat="1" ht="16.5" customHeight="1" spans="1:26">
      <c r="A26" s="31" t="s">
        <v>529</v>
      </c>
      <c r="B26" s="31" t="s">
        <v>530</v>
      </c>
      <c r="C26" s="8">
        <v>95</v>
      </c>
      <c r="D26" s="8">
        <v>95</v>
      </c>
      <c r="E26" s="12">
        <v>96</v>
      </c>
      <c r="F26" s="8">
        <v>98</v>
      </c>
      <c r="G26" s="8">
        <v>98</v>
      </c>
      <c r="H26" s="8">
        <v>97</v>
      </c>
      <c r="I26" s="22">
        <f t="shared" si="7"/>
        <v>19.3</v>
      </c>
      <c r="J26" s="12" t="s">
        <v>119</v>
      </c>
      <c r="K26" s="12" t="s">
        <v>74</v>
      </c>
      <c r="L26" s="12" t="s">
        <v>119</v>
      </c>
      <c r="M26" s="12" t="s">
        <v>176</v>
      </c>
      <c r="N26" s="12"/>
      <c r="O26" s="12" t="s">
        <v>92</v>
      </c>
      <c r="P26" s="12" t="s">
        <v>107</v>
      </c>
      <c r="Q26" s="12" t="s">
        <v>191</v>
      </c>
      <c r="R26" s="12" t="s">
        <v>54</v>
      </c>
      <c r="S26" s="12"/>
      <c r="T26" s="34">
        <v>54.489333</v>
      </c>
      <c r="U26" s="35">
        <f t="shared" si="8"/>
        <v>43.5914664</v>
      </c>
      <c r="V26" s="36">
        <f t="shared" si="2"/>
        <v>62.8914664</v>
      </c>
      <c r="W26" s="37">
        <v>-1.8</v>
      </c>
      <c r="X26" s="38">
        <f t="shared" si="9"/>
        <v>61.0914664</v>
      </c>
      <c r="Y26" s="39">
        <v>21</v>
      </c>
      <c r="Z26" s="42"/>
    </row>
    <row r="27" s="60" customFormat="1" ht="16.5" customHeight="1" spans="1:26">
      <c r="A27" s="31" t="s">
        <v>531</v>
      </c>
      <c r="B27" s="31" t="s">
        <v>532</v>
      </c>
      <c r="C27" s="8">
        <v>95</v>
      </c>
      <c r="D27" s="8">
        <v>96</v>
      </c>
      <c r="E27" s="12">
        <v>96</v>
      </c>
      <c r="F27" s="8">
        <v>97</v>
      </c>
      <c r="G27" s="8">
        <v>98</v>
      </c>
      <c r="H27" s="8">
        <v>95</v>
      </c>
      <c r="I27" s="22">
        <f t="shared" si="7"/>
        <v>19.2333333333333</v>
      </c>
      <c r="J27" s="12" t="s">
        <v>36</v>
      </c>
      <c r="K27" s="12" t="s">
        <v>37</v>
      </c>
      <c r="L27" s="12" t="s">
        <v>533</v>
      </c>
      <c r="M27" s="12" t="s">
        <v>100</v>
      </c>
      <c r="N27" s="12"/>
      <c r="O27" s="12" t="s">
        <v>68</v>
      </c>
      <c r="P27" s="12" t="s">
        <v>77</v>
      </c>
      <c r="Q27" s="12" t="s">
        <v>324</v>
      </c>
      <c r="R27" s="12" t="s">
        <v>39</v>
      </c>
      <c r="S27" s="12"/>
      <c r="T27" s="34">
        <v>53.778222</v>
      </c>
      <c r="U27" s="35">
        <f t="shared" si="8"/>
        <v>43.0225776</v>
      </c>
      <c r="V27" s="36">
        <f t="shared" si="2"/>
        <v>62.2559109333333</v>
      </c>
      <c r="W27" s="37">
        <v>-3</v>
      </c>
      <c r="X27" s="38">
        <f t="shared" si="9"/>
        <v>59.2559109333333</v>
      </c>
      <c r="Y27" s="39">
        <v>22</v>
      </c>
      <c r="Z27" s="42"/>
    </row>
    <row r="28" s="60" customFormat="1" ht="16.5" customHeight="1" spans="1:26">
      <c r="A28" s="31" t="s">
        <v>534</v>
      </c>
      <c r="B28" s="31" t="s">
        <v>535</v>
      </c>
      <c r="C28" s="8">
        <v>97</v>
      </c>
      <c r="D28" s="8">
        <v>96</v>
      </c>
      <c r="E28" s="12">
        <v>98</v>
      </c>
      <c r="F28" s="8">
        <v>97</v>
      </c>
      <c r="G28" s="8">
        <v>98</v>
      </c>
      <c r="H28" s="8">
        <v>96</v>
      </c>
      <c r="I28" s="22">
        <f t="shared" si="7"/>
        <v>19.4</v>
      </c>
      <c r="J28" s="12" t="s">
        <v>81</v>
      </c>
      <c r="K28" s="12" t="s">
        <v>64</v>
      </c>
      <c r="L28" s="12" t="s">
        <v>204</v>
      </c>
      <c r="M28" s="12"/>
      <c r="N28" s="12" t="s">
        <v>97</v>
      </c>
      <c r="O28" s="12" t="s">
        <v>77</v>
      </c>
      <c r="P28" s="12" t="s">
        <v>92</v>
      </c>
      <c r="Q28" s="12" t="s">
        <v>210</v>
      </c>
      <c r="R28" s="12" t="s">
        <v>92</v>
      </c>
      <c r="S28" s="12" t="s">
        <v>89</v>
      </c>
      <c r="T28" s="34">
        <v>51.898367</v>
      </c>
      <c r="U28" s="35">
        <f t="shared" si="8"/>
        <v>41.5186936</v>
      </c>
      <c r="V28" s="36">
        <f t="shared" si="2"/>
        <v>60.9186936</v>
      </c>
      <c r="W28" s="37">
        <v>-2</v>
      </c>
      <c r="X28" s="38">
        <f t="shared" si="9"/>
        <v>58.9186936</v>
      </c>
      <c r="Y28" s="39">
        <v>23</v>
      </c>
      <c r="Z28" s="42"/>
    </row>
    <row r="29" s="60" customFormat="1" ht="16.5" customHeight="1" spans="1:26">
      <c r="A29" s="31" t="s">
        <v>536</v>
      </c>
      <c r="B29" s="31" t="s">
        <v>537</v>
      </c>
      <c r="C29" s="8">
        <v>95</v>
      </c>
      <c r="D29" s="8">
        <v>96</v>
      </c>
      <c r="E29" s="12">
        <v>97</v>
      </c>
      <c r="F29" s="8">
        <v>98</v>
      </c>
      <c r="G29" s="8">
        <v>95</v>
      </c>
      <c r="H29" s="8">
        <v>96</v>
      </c>
      <c r="I29" s="22">
        <f t="shared" si="7"/>
        <v>19.2333333333333</v>
      </c>
      <c r="J29" s="12" t="s">
        <v>60</v>
      </c>
      <c r="K29" s="12" t="s">
        <v>64</v>
      </c>
      <c r="L29" s="12" t="s">
        <v>119</v>
      </c>
      <c r="M29" s="12" t="s">
        <v>119</v>
      </c>
      <c r="N29" s="12"/>
      <c r="O29" s="12" t="s">
        <v>533</v>
      </c>
      <c r="P29" s="12" t="s">
        <v>119</v>
      </c>
      <c r="Q29" s="12" t="s">
        <v>324</v>
      </c>
      <c r="R29" s="12" t="s">
        <v>41</v>
      </c>
      <c r="S29" s="12" t="s">
        <v>107</v>
      </c>
      <c r="T29" s="34">
        <v>49.53102</v>
      </c>
      <c r="U29" s="35">
        <f t="shared" si="8"/>
        <v>39.624816</v>
      </c>
      <c r="V29" s="36">
        <f t="shared" si="2"/>
        <v>58.8581493333333</v>
      </c>
      <c r="W29" s="37">
        <v>-1.8</v>
      </c>
      <c r="X29" s="38">
        <f t="shared" si="9"/>
        <v>57.0581493333333</v>
      </c>
      <c r="Y29" s="39">
        <v>24</v>
      </c>
      <c r="Z29" s="42"/>
    </row>
    <row r="30" s="60" customFormat="1" ht="16.5" customHeight="1" spans="1:26">
      <c r="A30" s="31" t="s">
        <v>538</v>
      </c>
      <c r="B30" s="31" t="s">
        <v>539</v>
      </c>
      <c r="C30" s="8">
        <v>97</v>
      </c>
      <c r="D30" s="8">
        <v>96</v>
      </c>
      <c r="E30" s="12">
        <v>97</v>
      </c>
      <c r="F30" s="8">
        <v>96</v>
      </c>
      <c r="G30" s="8">
        <v>96</v>
      </c>
      <c r="H30" s="8">
        <v>97</v>
      </c>
      <c r="I30" s="22">
        <f t="shared" si="7"/>
        <v>19.3</v>
      </c>
      <c r="J30" s="12" t="s">
        <v>77</v>
      </c>
      <c r="K30" s="12" t="s">
        <v>28</v>
      </c>
      <c r="L30" s="12" t="s">
        <v>280</v>
      </c>
      <c r="M30" s="12" t="s">
        <v>100</v>
      </c>
      <c r="N30" s="12"/>
      <c r="O30" s="12" t="s">
        <v>280</v>
      </c>
      <c r="P30" s="12" t="s">
        <v>92</v>
      </c>
      <c r="Q30" s="12" t="s">
        <v>129</v>
      </c>
      <c r="R30" s="12" t="s">
        <v>77</v>
      </c>
      <c r="S30" s="12" t="s">
        <v>54</v>
      </c>
      <c r="T30" s="34">
        <v>44.204489</v>
      </c>
      <c r="U30" s="35">
        <f t="shared" si="8"/>
        <v>35.3635912</v>
      </c>
      <c r="V30" s="36">
        <f t="shared" si="2"/>
        <v>54.6635912</v>
      </c>
      <c r="W30" s="37">
        <v>-3</v>
      </c>
      <c r="X30" s="38">
        <f t="shared" si="9"/>
        <v>51.6635912</v>
      </c>
      <c r="Y30" s="39">
        <v>25</v>
      </c>
      <c r="Z30" s="8"/>
    </row>
    <row r="31" s="60" customFormat="1" ht="16.5" customHeight="1" spans="1:26">
      <c r="A31" s="31" t="s">
        <v>540</v>
      </c>
      <c r="B31" s="31" t="s">
        <v>541</v>
      </c>
      <c r="C31" s="8">
        <v>97</v>
      </c>
      <c r="D31" s="8">
        <v>96</v>
      </c>
      <c r="E31" s="12">
        <v>98</v>
      </c>
      <c r="F31" s="8">
        <v>97</v>
      </c>
      <c r="G31" s="8">
        <v>98</v>
      </c>
      <c r="H31" s="8">
        <v>98</v>
      </c>
      <c r="I31" s="22">
        <f t="shared" si="7"/>
        <v>19.4666666666667</v>
      </c>
      <c r="J31" s="12" t="s">
        <v>60</v>
      </c>
      <c r="K31" s="12" t="s">
        <v>37</v>
      </c>
      <c r="L31" s="12" t="s">
        <v>120</v>
      </c>
      <c r="M31" s="12" t="s">
        <v>120</v>
      </c>
      <c r="N31" s="12"/>
      <c r="O31" s="12" t="s">
        <v>191</v>
      </c>
      <c r="P31" s="12" t="s">
        <v>84</v>
      </c>
      <c r="Q31" s="12" t="s">
        <v>92</v>
      </c>
      <c r="R31" s="12" t="s">
        <v>107</v>
      </c>
      <c r="S31" s="12" t="s">
        <v>54</v>
      </c>
      <c r="T31" s="34">
        <v>43.204489</v>
      </c>
      <c r="U31" s="35">
        <f t="shared" si="8"/>
        <v>34.5635912</v>
      </c>
      <c r="V31" s="36">
        <f t="shared" si="2"/>
        <v>54.0302578666667</v>
      </c>
      <c r="W31" s="37">
        <v>-3</v>
      </c>
      <c r="X31" s="38">
        <f t="shared" si="9"/>
        <v>51.0302578666667</v>
      </c>
      <c r="Y31" s="39">
        <v>26</v>
      </c>
      <c r="Z31" s="42"/>
    </row>
    <row r="32" s="60" customFormat="1" ht="16.5" customHeight="1" spans="1:26">
      <c r="A32" s="31" t="s">
        <v>542</v>
      </c>
      <c r="B32" s="31" t="s">
        <v>543</v>
      </c>
      <c r="C32" s="8">
        <v>96</v>
      </c>
      <c r="D32" s="8">
        <v>97</v>
      </c>
      <c r="E32" s="12">
        <v>96</v>
      </c>
      <c r="F32" s="8">
        <v>97</v>
      </c>
      <c r="G32" s="8">
        <v>96</v>
      </c>
      <c r="H32" s="8">
        <v>96</v>
      </c>
      <c r="I32" s="22">
        <f t="shared" si="7"/>
        <v>19.2666666666667</v>
      </c>
      <c r="J32" s="12" t="s">
        <v>210</v>
      </c>
      <c r="K32" s="12" t="s">
        <v>74</v>
      </c>
      <c r="L32" s="12" t="s">
        <v>129</v>
      </c>
      <c r="M32" s="12" t="s">
        <v>116</v>
      </c>
      <c r="N32" s="12"/>
      <c r="O32" s="12" t="s">
        <v>200</v>
      </c>
      <c r="P32" s="12" t="s">
        <v>81</v>
      </c>
      <c r="Q32" s="12" t="s">
        <v>69</v>
      </c>
      <c r="R32" s="12" t="s">
        <v>55</v>
      </c>
      <c r="S32" s="12" t="s">
        <v>78</v>
      </c>
      <c r="T32" s="34">
        <v>38.102448</v>
      </c>
      <c r="U32" s="35">
        <f t="shared" si="8"/>
        <v>30.4819584</v>
      </c>
      <c r="V32" s="36">
        <f t="shared" si="2"/>
        <v>49.7486250666667</v>
      </c>
      <c r="W32" s="37">
        <v>-3</v>
      </c>
      <c r="X32" s="38">
        <f t="shared" si="9"/>
        <v>46.7486250666667</v>
      </c>
      <c r="Y32" s="39">
        <v>27</v>
      </c>
      <c r="Z32" s="42"/>
    </row>
    <row r="33" s="60" customFormat="1" ht="16.5" customHeight="1" spans="1:26">
      <c r="A33" s="31" t="s">
        <v>544</v>
      </c>
      <c r="B33" s="31" t="s">
        <v>545</v>
      </c>
      <c r="C33" s="8">
        <v>96</v>
      </c>
      <c r="D33" s="8">
        <v>96</v>
      </c>
      <c r="E33" s="12">
        <v>97</v>
      </c>
      <c r="F33" s="8">
        <v>95</v>
      </c>
      <c r="G33" s="8">
        <v>96</v>
      </c>
      <c r="H33" s="8">
        <v>96</v>
      </c>
      <c r="I33" s="22">
        <f t="shared" si="7"/>
        <v>19.2</v>
      </c>
      <c r="J33" s="12" t="s">
        <v>210</v>
      </c>
      <c r="K33" s="12" t="s">
        <v>37</v>
      </c>
      <c r="L33" s="12" t="s">
        <v>546</v>
      </c>
      <c r="M33" s="12" t="s">
        <v>547</v>
      </c>
      <c r="N33" s="12"/>
      <c r="O33" s="12" t="s">
        <v>546</v>
      </c>
      <c r="P33" s="12" t="s">
        <v>85</v>
      </c>
      <c r="Q33" s="12" t="s">
        <v>131</v>
      </c>
      <c r="R33" s="12" t="s">
        <v>76</v>
      </c>
      <c r="S33" s="12" t="s">
        <v>30</v>
      </c>
      <c r="T33" s="34">
        <v>24.388163</v>
      </c>
      <c r="U33" s="35">
        <f t="shared" si="8"/>
        <v>19.5105304</v>
      </c>
      <c r="V33" s="36">
        <f t="shared" si="2"/>
        <v>38.7105304</v>
      </c>
      <c r="W33" s="37">
        <v>-9.5</v>
      </c>
      <c r="X33" s="38">
        <f t="shared" si="9"/>
        <v>29.2105304</v>
      </c>
      <c r="Y33" s="39">
        <v>28</v>
      </c>
      <c r="Z33" s="42"/>
    </row>
    <row r="34" s="60" customFormat="1" ht="16.5" customHeight="1" spans="1:26">
      <c r="A34" s="31" t="s">
        <v>548</v>
      </c>
      <c r="B34" s="31" t="s">
        <v>549</v>
      </c>
      <c r="C34" s="8">
        <v>96</v>
      </c>
      <c r="D34" s="8">
        <v>97</v>
      </c>
      <c r="E34" s="12">
        <v>96</v>
      </c>
      <c r="F34" s="8">
        <v>97</v>
      </c>
      <c r="G34" s="8">
        <v>96</v>
      </c>
      <c r="H34" s="8">
        <v>96</v>
      </c>
      <c r="I34" s="22">
        <f t="shared" si="7"/>
        <v>19.2666666666667</v>
      </c>
      <c r="J34" s="12" t="s">
        <v>547</v>
      </c>
      <c r="K34" s="12" t="s">
        <v>74</v>
      </c>
      <c r="L34" s="12" t="s">
        <v>272</v>
      </c>
      <c r="M34" s="12" t="s">
        <v>550</v>
      </c>
      <c r="N34" s="12"/>
      <c r="O34" s="12" t="s">
        <v>272</v>
      </c>
      <c r="P34" s="12" t="s">
        <v>272</v>
      </c>
      <c r="Q34" s="12" t="s">
        <v>107</v>
      </c>
      <c r="R34" s="12" t="s">
        <v>78</v>
      </c>
      <c r="S34" s="12" t="s">
        <v>54</v>
      </c>
      <c r="T34" s="34">
        <v>18.592244</v>
      </c>
      <c r="U34" s="35">
        <f t="shared" si="8"/>
        <v>14.8737952</v>
      </c>
      <c r="V34" s="36">
        <f t="shared" si="2"/>
        <v>34.1404618666667</v>
      </c>
      <c r="W34" s="37">
        <v>-5</v>
      </c>
      <c r="X34" s="38">
        <f t="shared" si="9"/>
        <v>29.1404618666667</v>
      </c>
      <c r="Y34" s="39">
        <v>29</v>
      </c>
      <c r="Z34" s="42"/>
    </row>
    <row r="35" s="60" customFormat="1" ht="16.5" customHeight="1" spans="1:26">
      <c r="A35" s="31" t="s">
        <v>551</v>
      </c>
      <c r="B35" s="31" t="s">
        <v>552</v>
      </c>
      <c r="C35" s="8">
        <v>96</v>
      </c>
      <c r="D35" s="8">
        <v>96</v>
      </c>
      <c r="E35" s="12">
        <v>97</v>
      </c>
      <c r="F35" s="8">
        <v>96</v>
      </c>
      <c r="G35" s="8">
        <v>96</v>
      </c>
      <c r="H35" s="8">
        <v>96</v>
      </c>
      <c r="I35" s="22">
        <f t="shared" si="7"/>
        <v>19.2333333333333</v>
      </c>
      <c r="J35" s="12" t="s">
        <v>546</v>
      </c>
      <c r="K35" s="12" t="s">
        <v>272</v>
      </c>
      <c r="L35" s="12" t="s">
        <v>272</v>
      </c>
      <c r="M35" s="12" t="s">
        <v>553</v>
      </c>
      <c r="N35" s="12"/>
      <c r="O35" s="12" t="s">
        <v>554</v>
      </c>
      <c r="P35" s="12" t="s">
        <v>194</v>
      </c>
      <c r="Q35" s="12" t="s">
        <v>120</v>
      </c>
      <c r="R35" s="12" t="s">
        <v>119</v>
      </c>
      <c r="S35" s="12" t="s">
        <v>55</v>
      </c>
      <c r="T35" s="34">
        <v>8</v>
      </c>
      <c r="U35" s="35">
        <f t="shared" si="8"/>
        <v>6.4</v>
      </c>
      <c r="V35" s="36">
        <f t="shared" si="2"/>
        <v>25.6333333333333</v>
      </c>
      <c r="W35" s="37">
        <v>-7</v>
      </c>
      <c r="X35" s="38">
        <f t="shared" si="9"/>
        <v>18.6333333333333</v>
      </c>
      <c r="Y35" s="39">
        <v>30</v>
      </c>
      <c r="Z35" s="42"/>
    </row>
  </sheetData>
  <mergeCells count="16">
    <mergeCell ref="A1:Z1"/>
    <mergeCell ref="A2:Z2"/>
    <mergeCell ref="C3:I3"/>
    <mergeCell ref="J3:U3"/>
    <mergeCell ref="C4:H4"/>
    <mergeCell ref="J4:S4"/>
    <mergeCell ref="A3:A5"/>
    <mergeCell ref="B3:B5"/>
    <mergeCell ref="I4:I5"/>
    <mergeCell ref="T4:T5"/>
    <mergeCell ref="U4:U5"/>
    <mergeCell ref="V3:V5"/>
    <mergeCell ref="W3:W5"/>
    <mergeCell ref="X3:X5"/>
    <mergeCell ref="Y3:Y5"/>
    <mergeCell ref="Z3:Z5"/>
  </mergeCells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workbookViewId="0">
      <selection activeCell="X11" sqref="X11"/>
    </sheetView>
  </sheetViews>
  <sheetFormatPr defaultColWidth="9" defaultRowHeight="14.25"/>
  <cols>
    <col min="1" max="1" width="9.66666666666667" style="1" customWidth="1"/>
    <col min="2" max="2" width="6.66666666666667" style="1" customWidth="1"/>
    <col min="3" max="8" width="3.75" style="1" customWidth="1"/>
    <col min="9" max="9" width="7.25" style="1" customWidth="1"/>
    <col min="10" max="10" width="5.91666666666667" style="1" customWidth="1"/>
    <col min="11" max="11" width="5.75" style="1" customWidth="1"/>
    <col min="12" max="12" width="5.58333333333333" style="1" customWidth="1"/>
    <col min="13" max="14" width="5.75" style="1" customWidth="1"/>
    <col min="15" max="15" width="5.08333333333333" style="1" customWidth="1"/>
    <col min="16" max="17" width="5.83333333333333" style="1" customWidth="1"/>
    <col min="18" max="18" width="5.91666666666667" style="1" customWidth="1"/>
    <col min="19" max="19" width="5" style="1" customWidth="1"/>
    <col min="20" max="20" width="6.25" style="1" customWidth="1"/>
    <col min="21" max="21" width="7.75" style="1" customWidth="1"/>
    <col min="22" max="22" width="7.41666666666667" style="1" customWidth="1"/>
    <col min="23" max="23" width="5.91666666666667" style="1" customWidth="1"/>
    <col min="24" max="24" width="6.08333333333333" style="3" customWidth="1"/>
    <col min="25" max="25" width="5.83333333333333" style="1" customWidth="1"/>
    <col min="26" max="26" width="3.16666666666667" style="1" customWidth="1"/>
    <col min="27" max="27" width="18.25" style="1" customWidth="1"/>
    <col min="28" max="16384" width="9" style="1"/>
  </cols>
  <sheetData>
    <row r="1" ht="25.5" spans="1:27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7"/>
      <c r="Y1" s="91"/>
      <c r="Z1" s="91"/>
      <c r="AA1" s="103"/>
    </row>
    <row r="2" ht="16" customHeight="1" spans="1:27">
      <c r="A2" s="92" t="s">
        <v>555</v>
      </c>
      <c r="B2" s="92"/>
      <c r="C2" s="92"/>
      <c r="D2" s="92"/>
      <c r="E2" s="92"/>
      <c r="F2" s="92"/>
      <c r="G2" s="92"/>
      <c r="H2" s="92"/>
      <c r="I2" s="95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8"/>
      <c r="V2" s="92"/>
      <c r="W2" s="92"/>
      <c r="X2" s="99"/>
      <c r="Y2" s="92"/>
      <c r="Z2" s="92"/>
      <c r="AA2" s="92"/>
    </row>
    <row r="3" ht="13.5" spans="1:27">
      <c r="A3" s="93" t="s">
        <v>2</v>
      </c>
      <c r="B3" s="93" t="s">
        <v>3</v>
      </c>
      <c r="C3" s="93" t="s">
        <v>4</v>
      </c>
      <c r="D3" s="93"/>
      <c r="E3" s="93"/>
      <c r="F3" s="93"/>
      <c r="G3" s="93"/>
      <c r="H3" s="93"/>
      <c r="I3" s="93"/>
      <c r="J3" s="93" t="s">
        <v>5</v>
      </c>
      <c r="K3" s="93"/>
      <c r="L3" s="93"/>
      <c r="M3" s="93"/>
      <c r="N3" s="93"/>
      <c r="O3" s="93"/>
      <c r="P3" s="93"/>
      <c r="Q3" s="93"/>
      <c r="R3" s="93"/>
      <c r="S3" s="93"/>
      <c r="T3" s="93"/>
      <c r="U3" s="96"/>
      <c r="V3" s="93"/>
      <c r="W3" s="93" t="s">
        <v>6</v>
      </c>
      <c r="X3" s="100" t="s">
        <v>7</v>
      </c>
      <c r="Y3" s="93" t="s">
        <v>8</v>
      </c>
      <c r="Z3" s="93" t="s">
        <v>9</v>
      </c>
      <c r="AA3" s="93" t="s">
        <v>556</v>
      </c>
    </row>
    <row r="4" ht="13.5" spans="1:27">
      <c r="A4" s="93"/>
      <c r="B4" s="93"/>
      <c r="C4" s="93" t="s">
        <v>11</v>
      </c>
      <c r="D4" s="93"/>
      <c r="E4" s="93"/>
      <c r="F4" s="93"/>
      <c r="G4" s="93"/>
      <c r="H4" s="93"/>
      <c r="I4" s="93" t="s">
        <v>12</v>
      </c>
      <c r="J4" s="93" t="s">
        <v>13</v>
      </c>
      <c r="K4" s="93"/>
      <c r="L4" s="93"/>
      <c r="M4" s="93"/>
      <c r="N4" s="93"/>
      <c r="O4" s="93"/>
      <c r="P4" s="93"/>
      <c r="Q4" s="93"/>
      <c r="R4" s="93"/>
      <c r="S4" s="93"/>
      <c r="T4" s="93"/>
      <c r="U4" s="96" t="s">
        <v>557</v>
      </c>
      <c r="V4" s="93" t="s">
        <v>15</v>
      </c>
      <c r="W4" s="93"/>
      <c r="X4" s="100"/>
      <c r="Y4" s="93"/>
      <c r="Z4" s="93"/>
      <c r="AA4" s="93"/>
    </row>
    <row r="5" ht="68" customHeight="1" spans="1:27">
      <c r="A5" s="93"/>
      <c r="B5" s="93"/>
      <c r="C5" s="93">
        <v>1</v>
      </c>
      <c r="D5" s="93">
        <v>2</v>
      </c>
      <c r="E5" s="93">
        <v>3</v>
      </c>
      <c r="F5" s="93">
        <v>4</v>
      </c>
      <c r="G5" s="93">
        <v>5</v>
      </c>
      <c r="H5" s="93">
        <v>6</v>
      </c>
      <c r="I5" s="93"/>
      <c r="J5" s="93" t="s">
        <v>16</v>
      </c>
      <c r="K5" s="93" t="s">
        <v>17</v>
      </c>
      <c r="L5" s="93" t="s">
        <v>477</v>
      </c>
      <c r="M5" s="93" t="s">
        <v>558</v>
      </c>
      <c r="N5" s="93" t="s">
        <v>478</v>
      </c>
      <c r="O5" s="93" t="s">
        <v>479</v>
      </c>
      <c r="P5" s="93" t="s">
        <v>213</v>
      </c>
      <c r="Q5" s="93" t="s">
        <v>22</v>
      </c>
      <c r="R5" s="93" t="s">
        <v>344</v>
      </c>
      <c r="S5" s="93" t="s">
        <v>23</v>
      </c>
      <c r="T5" s="93" t="s">
        <v>24</v>
      </c>
      <c r="U5" s="96"/>
      <c r="V5" s="93"/>
      <c r="W5" s="93"/>
      <c r="X5" s="100"/>
      <c r="Y5" s="93"/>
      <c r="Z5" s="93"/>
      <c r="AA5" s="93"/>
    </row>
    <row r="6" ht="16.5" customHeight="1" spans="1:27">
      <c r="A6" s="93" t="s">
        <v>559</v>
      </c>
      <c r="B6" s="93" t="s">
        <v>560</v>
      </c>
      <c r="C6" s="93">
        <v>99</v>
      </c>
      <c r="D6" s="93">
        <v>98</v>
      </c>
      <c r="E6" s="93">
        <v>99</v>
      </c>
      <c r="F6" s="93">
        <v>98</v>
      </c>
      <c r="G6" s="93">
        <v>99</v>
      </c>
      <c r="H6" s="93">
        <v>98</v>
      </c>
      <c r="I6" s="96">
        <f t="shared" ref="I6:I37" si="0">(C6+D6+E6+F6+G6+H6)/6*20%</f>
        <v>19.7</v>
      </c>
      <c r="J6" s="93" t="s">
        <v>36</v>
      </c>
      <c r="K6" s="93" t="s">
        <v>64</v>
      </c>
      <c r="L6" s="93" t="s">
        <v>47</v>
      </c>
      <c r="M6" s="93"/>
      <c r="N6" s="93"/>
      <c r="O6" s="93" t="s">
        <v>39</v>
      </c>
      <c r="P6" s="93" t="s">
        <v>27</v>
      </c>
      <c r="Q6" s="93" t="s">
        <v>36</v>
      </c>
      <c r="R6" s="93" t="s">
        <v>36</v>
      </c>
      <c r="S6" s="93" t="s">
        <v>46</v>
      </c>
      <c r="T6" s="93" t="s">
        <v>31</v>
      </c>
      <c r="U6" s="96">
        <v>89.102448</v>
      </c>
      <c r="V6" s="96">
        <f t="shared" ref="V6:V37" si="1">U6*80%</f>
        <v>71.2819584</v>
      </c>
      <c r="W6" s="96">
        <f t="shared" ref="W6:W37" si="2">V6+I6</f>
        <v>90.9819584</v>
      </c>
      <c r="X6" s="100">
        <v>4.5</v>
      </c>
      <c r="Y6" s="96">
        <f t="shared" ref="Y6:Y37" si="3">W6+X6</f>
        <v>95.4819584</v>
      </c>
      <c r="Z6" s="93">
        <v>1</v>
      </c>
      <c r="AA6" s="104" t="s">
        <v>561</v>
      </c>
    </row>
    <row r="7" ht="16.5" customHeight="1" spans="1:27">
      <c r="A7" s="93" t="s">
        <v>562</v>
      </c>
      <c r="B7" s="93" t="s">
        <v>563</v>
      </c>
      <c r="C7" s="93">
        <v>98</v>
      </c>
      <c r="D7" s="93">
        <v>99</v>
      </c>
      <c r="E7" s="93">
        <v>99</v>
      </c>
      <c r="F7" s="93">
        <v>98</v>
      </c>
      <c r="G7" s="93">
        <v>98</v>
      </c>
      <c r="H7" s="93">
        <v>99</v>
      </c>
      <c r="I7" s="96">
        <f t="shared" si="0"/>
        <v>19.7</v>
      </c>
      <c r="J7" s="93" t="s">
        <v>40</v>
      </c>
      <c r="K7" s="93" t="s">
        <v>37</v>
      </c>
      <c r="L7" s="93" t="s">
        <v>136</v>
      </c>
      <c r="M7" s="93"/>
      <c r="N7" s="93"/>
      <c r="O7" s="93" t="s">
        <v>39</v>
      </c>
      <c r="P7" s="93" t="s">
        <v>73</v>
      </c>
      <c r="Q7" s="93" t="s">
        <v>36</v>
      </c>
      <c r="R7" s="93" t="s">
        <v>46</v>
      </c>
      <c r="S7" s="93" t="s">
        <v>76</v>
      </c>
      <c r="T7" s="93" t="s">
        <v>41</v>
      </c>
      <c r="U7" s="96">
        <v>88.449387</v>
      </c>
      <c r="V7" s="96">
        <f t="shared" si="1"/>
        <v>70.7595096</v>
      </c>
      <c r="W7" s="96">
        <f t="shared" si="2"/>
        <v>90.4595096</v>
      </c>
      <c r="X7" s="100">
        <v>3.5</v>
      </c>
      <c r="Y7" s="96">
        <f t="shared" si="3"/>
        <v>93.9595096</v>
      </c>
      <c r="Z7" s="93">
        <v>2</v>
      </c>
      <c r="AA7" s="104" t="s">
        <v>564</v>
      </c>
    </row>
    <row r="8" ht="16.5" customHeight="1" spans="1:27">
      <c r="A8" s="93" t="s">
        <v>565</v>
      </c>
      <c r="B8" s="93" t="s">
        <v>566</v>
      </c>
      <c r="C8" s="93">
        <v>98</v>
      </c>
      <c r="D8" s="93">
        <v>99</v>
      </c>
      <c r="E8" s="93">
        <v>99</v>
      </c>
      <c r="F8" s="93">
        <v>98</v>
      </c>
      <c r="G8" s="93">
        <v>98</v>
      </c>
      <c r="H8" s="93">
        <v>99</v>
      </c>
      <c r="I8" s="96">
        <f t="shared" si="0"/>
        <v>19.7</v>
      </c>
      <c r="J8" s="93" t="s">
        <v>40</v>
      </c>
      <c r="K8" s="93" t="s">
        <v>64</v>
      </c>
      <c r="L8" s="93" t="s">
        <v>27</v>
      </c>
      <c r="M8" s="93"/>
      <c r="N8" s="93"/>
      <c r="O8" s="93" t="s">
        <v>39</v>
      </c>
      <c r="P8" s="93" t="s">
        <v>32</v>
      </c>
      <c r="Q8" s="93" t="s">
        <v>30</v>
      </c>
      <c r="R8" s="93" t="s">
        <v>38</v>
      </c>
      <c r="S8" s="93" t="s">
        <v>48</v>
      </c>
      <c r="T8" s="93" t="s">
        <v>60</v>
      </c>
      <c r="U8" s="96">
        <v>87.286122</v>
      </c>
      <c r="V8" s="96">
        <f t="shared" si="1"/>
        <v>69.8288976</v>
      </c>
      <c r="W8" s="96">
        <f t="shared" si="2"/>
        <v>89.5288976</v>
      </c>
      <c r="X8" s="100">
        <v>3.5</v>
      </c>
      <c r="Y8" s="96">
        <f t="shared" si="3"/>
        <v>93.0288976</v>
      </c>
      <c r="Z8" s="93">
        <v>3</v>
      </c>
      <c r="AA8" s="104" t="s">
        <v>567</v>
      </c>
    </row>
    <row r="9" ht="16.5" customHeight="1" spans="1:27">
      <c r="A9" s="93" t="s">
        <v>568</v>
      </c>
      <c r="B9" s="93" t="s">
        <v>569</v>
      </c>
      <c r="C9" s="93">
        <v>98</v>
      </c>
      <c r="D9" s="93">
        <v>99</v>
      </c>
      <c r="E9" s="93">
        <v>99</v>
      </c>
      <c r="F9" s="93">
        <v>98</v>
      </c>
      <c r="G9" s="93">
        <v>98</v>
      </c>
      <c r="H9" s="93">
        <v>99</v>
      </c>
      <c r="I9" s="96">
        <f t="shared" si="0"/>
        <v>19.7</v>
      </c>
      <c r="J9" s="93" t="s">
        <v>59</v>
      </c>
      <c r="K9" s="93" t="s">
        <v>37</v>
      </c>
      <c r="L9" s="93" t="s">
        <v>59</v>
      </c>
      <c r="M9" s="93"/>
      <c r="N9" s="93"/>
      <c r="O9" s="93" t="s">
        <v>31</v>
      </c>
      <c r="P9" s="93" t="s">
        <v>47</v>
      </c>
      <c r="Q9" s="93" t="s">
        <v>29</v>
      </c>
      <c r="R9" s="93" t="s">
        <v>52</v>
      </c>
      <c r="S9" s="93" t="s">
        <v>512</v>
      </c>
      <c r="T9" s="93" t="s">
        <v>30</v>
      </c>
      <c r="U9" s="96">
        <v>88.185306</v>
      </c>
      <c r="V9" s="96">
        <f t="shared" si="1"/>
        <v>70.5482448</v>
      </c>
      <c r="W9" s="96">
        <f t="shared" si="2"/>
        <v>90.2482448</v>
      </c>
      <c r="X9" s="100">
        <v>2.6</v>
      </c>
      <c r="Y9" s="96">
        <f t="shared" si="3"/>
        <v>92.8482448</v>
      </c>
      <c r="Z9" s="93">
        <v>4</v>
      </c>
      <c r="AA9" s="104" t="s">
        <v>570</v>
      </c>
    </row>
    <row r="10" ht="16.5" customHeight="1" spans="1:27">
      <c r="A10" s="93" t="s">
        <v>571</v>
      </c>
      <c r="B10" s="93" t="s">
        <v>572</v>
      </c>
      <c r="C10" s="93">
        <v>99</v>
      </c>
      <c r="D10" s="93">
        <v>98</v>
      </c>
      <c r="E10" s="93">
        <v>99</v>
      </c>
      <c r="F10" s="93">
        <v>98</v>
      </c>
      <c r="G10" s="93">
        <v>98</v>
      </c>
      <c r="H10" s="93">
        <v>99</v>
      </c>
      <c r="I10" s="96">
        <f t="shared" si="0"/>
        <v>19.7</v>
      </c>
      <c r="J10" s="93" t="s">
        <v>76</v>
      </c>
      <c r="K10" s="93" t="s">
        <v>37</v>
      </c>
      <c r="L10" s="93" t="s">
        <v>42</v>
      </c>
      <c r="M10" s="93"/>
      <c r="N10" s="93"/>
      <c r="O10" s="93" t="s">
        <v>39</v>
      </c>
      <c r="P10" s="93" t="s">
        <v>47</v>
      </c>
      <c r="Q10" s="93" t="s">
        <v>46</v>
      </c>
      <c r="R10" s="93" t="s">
        <v>46</v>
      </c>
      <c r="S10" s="93" t="s">
        <v>40</v>
      </c>
      <c r="T10" s="93" t="s">
        <v>60</v>
      </c>
      <c r="U10" s="96">
        <v>86.796326</v>
      </c>
      <c r="V10" s="96">
        <f t="shared" si="1"/>
        <v>69.4370608</v>
      </c>
      <c r="W10" s="96">
        <f t="shared" si="2"/>
        <v>89.1370608</v>
      </c>
      <c r="X10" s="100">
        <v>2.5</v>
      </c>
      <c r="Y10" s="96">
        <f t="shared" si="3"/>
        <v>91.6370608</v>
      </c>
      <c r="Z10" s="93">
        <v>5</v>
      </c>
      <c r="AA10" s="104" t="s">
        <v>573</v>
      </c>
    </row>
    <row r="11" ht="16.5" customHeight="1" spans="1:27">
      <c r="A11" s="93" t="s">
        <v>574</v>
      </c>
      <c r="B11" s="93" t="s">
        <v>575</v>
      </c>
      <c r="C11" s="93">
        <v>98</v>
      </c>
      <c r="D11" s="93">
        <v>98</v>
      </c>
      <c r="E11" s="93">
        <v>99</v>
      </c>
      <c r="F11" s="93">
        <v>98</v>
      </c>
      <c r="G11" s="93">
        <v>98</v>
      </c>
      <c r="H11" s="93">
        <v>99</v>
      </c>
      <c r="I11" s="96">
        <f t="shared" si="0"/>
        <v>19.6666666666667</v>
      </c>
      <c r="J11" s="93" t="s">
        <v>36</v>
      </c>
      <c r="K11" s="93" t="s">
        <v>64</v>
      </c>
      <c r="L11" s="93" t="s">
        <v>30</v>
      </c>
      <c r="M11" s="93"/>
      <c r="N11" s="93" t="s">
        <v>39</v>
      </c>
      <c r="O11" s="93"/>
      <c r="P11" s="93" t="s">
        <v>46</v>
      </c>
      <c r="Q11" s="93" t="s">
        <v>60</v>
      </c>
      <c r="R11" s="93" t="s">
        <v>97</v>
      </c>
      <c r="S11" s="93" t="s">
        <v>84</v>
      </c>
      <c r="T11" s="93" t="s">
        <v>29</v>
      </c>
      <c r="U11" s="96">
        <v>81.30653</v>
      </c>
      <c r="V11" s="96">
        <f t="shared" si="1"/>
        <v>65.045224</v>
      </c>
      <c r="W11" s="96">
        <f t="shared" si="2"/>
        <v>84.7118906666667</v>
      </c>
      <c r="X11" s="100">
        <v>2</v>
      </c>
      <c r="Y11" s="96">
        <f t="shared" si="3"/>
        <v>86.7118906666667</v>
      </c>
      <c r="Z11" s="93">
        <v>6</v>
      </c>
      <c r="AA11" s="104" t="s">
        <v>576</v>
      </c>
    </row>
    <row r="12" ht="16.5" customHeight="1" spans="1:27">
      <c r="A12" s="93" t="s">
        <v>577</v>
      </c>
      <c r="B12" s="93" t="s">
        <v>578</v>
      </c>
      <c r="C12" s="93">
        <v>97</v>
      </c>
      <c r="D12" s="93">
        <v>98</v>
      </c>
      <c r="E12" s="93">
        <v>99</v>
      </c>
      <c r="F12" s="93">
        <v>98</v>
      </c>
      <c r="G12" s="93">
        <v>98</v>
      </c>
      <c r="H12" s="93">
        <v>99</v>
      </c>
      <c r="I12" s="96">
        <f t="shared" si="0"/>
        <v>19.6333333333333</v>
      </c>
      <c r="J12" s="93" t="s">
        <v>36</v>
      </c>
      <c r="K12" s="93" t="s">
        <v>64</v>
      </c>
      <c r="L12" s="93" t="s">
        <v>46</v>
      </c>
      <c r="M12" s="93"/>
      <c r="N12" s="93" t="s">
        <v>30</v>
      </c>
      <c r="O12" s="93"/>
      <c r="P12" s="93" t="s">
        <v>27</v>
      </c>
      <c r="Q12" s="93" t="s">
        <v>77</v>
      </c>
      <c r="R12" s="93" t="s">
        <v>68</v>
      </c>
      <c r="S12" s="93" t="s">
        <v>48</v>
      </c>
      <c r="T12" s="93" t="s">
        <v>76</v>
      </c>
      <c r="U12" s="96">
        <v>82.469795</v>
      </c>
      <c r="V12" s="96">
        <f t="shared" si="1"/>
        <v>65.975836</v>
      </c>
      <c r="W12" s="96">
        <f t="shared" si="2"/>
        <v>85.6091693333333</v>
      </c>
      <c r="X12" s="100">
        <v>1</v>
      </c>
      <c r="Y12" s="96">
        <f t="shared" si="3"/>
        <v>86.6091693333333</v>
      </c>
      <c r="Z12" s="93">
        <v>7</v>
      </c>
      <c r="AA12" s="104" t="s">
        <v>579</v>
      </c>
    </row>
    <row r="13" ht="16.5" customHeight="1" spans="1:27">
      <c r="A13" s="93" t="s">
        <v>580</v>
      </c>
      <c r="B13" s="93" t="s">
        <v>581</v>
      </c>
      <c r="C13" s="93">
        <v>98</v>
      </c>
      <c r="D13" s="93">
        <v>98</v>
      </c>
      <c r="E13" s="93">
        <v>99</v>
      </c>
      <c r="F13" s="93">
        <v>98</v>
      </c>
      <c r="G13" s="93">
        <v>98</v>
      </c>
      <c r="H13" s="93">
        <v>99</v>
      </c>
      <c r="I13" s="96">
        <f t="shared" si="0"/>
        <v>19.6666666666667</v>
      </c>
      <c r="J13" s="93" t="s">
        <v>38</v>
      </c>
      <c r="K13" s="93" t="s">
        <v>64</v>
      </c>
      <c r="L13" s="93" t="s">
        <v>48</v>
      </c>
      <c r="M13" s="93"/>
      <c r="N13" s="93"/>
      <c r="O13" s="93" t="s">
        <v>60</v>
      </c>
      <c r="P13" s="93" t="s">
        <v>27</v>
      </c>
      <c r="Q13" s="93" t="s">
        <v>77</v>
      </c>
      <c r="R13" s="93" t="s">
        <v>84</v>
      </c>
      <c r="S13" s="93" t="s">
        <v>85</v>
      </c>
      <c r="T13" s="93" t="s">
        <v>29</v>
      </c>
      <c r="U13" s="96">
        <v>81.612653</v>
      </c>
      <c r="V13" s="96">
        <f t="shared" si="1"/>
        <v>65.2901224</v>
      </c>
      <c r="W13" s="96">
        <f t="shared" si="2"/>
        <v>84.9567890666667</v>
      </c>
      <c r="X13" s="100">
        <v>1</v>
      </c>
      <c r="Y13" s="96">
        <f t="shared" si="3"/>
        <v>85.9567890666667</v>
      </c>
      <c r="Z13" s="93">
        <v>8</v>
      </c>
      <c r="AA13" s="104" t="s">
        <v>582</v>
      </c>
    </row>
    <row r="14" ht="16.5" customHeight="1" spans="1:27">
      <c r="A14" s="93" t="s">
        <v>583</v>
      </c>
      <c r="B14" s="93" t="s">
        <v>584</v>
      </c>
      <c r="C14" s="93">
        <v>99</v>
      </c>
      <c r="D14" s="93">
        <v>99</v>
      </c>
      <c r="E14" s="93">
        <v>98</v>
      </c>
      <c r="F14" s="93">
        <v>98</v>
      </c>
      <c r="G14" s="93">
        <v>98</v>
      </c>
      <c r="H14" s="93">
        <v>98</v>
      </c>
      <c r="I14" s="96">
        <f t="shared" si="0"/>
        <v>19.6666666666667</v>
      </c>
      <c r="J14" s="93" t="s">
        <v>38</v>
      </c>
      <c r="K14" s="93" t="s">
        <v>28</v>
      </c>
      <c r="L14" s="93" t="s">
        <v>84</v>
      </c>
      <c r="M14" s="93"/>
      <c r="N14" s="93" t="s">
        <v>39</v>
      </c>
      <c r="O14" s="93"/>
      <c r="P14" s="93" t="s">
        <v>40</v>
      </c>
      <c r="Q14" s="93" t="s">
        <v>60</v>
      </c>
      <c r="R14" s="93" t="s">
        <v>86</v>
      </c>
      <c r="S14" s="93" t="s">
        <v>76</v>
      </c>
      <c r="T14" s="93" t="s">
        <v>76</v>
      </c>
      <c r="U14" s="96">
        <v>81.08204</v>
      </c>
      <c r="V14" s="96">
        <f t="shared" si="1"/>
        <v>64.865632</v>
      </c>
      <c r="W14" s="96">
        <f t="shared" si="2"/>
        <v>84.5322986666667</v>
      </c>
      <c r="X14" s="100">
        <v>1</v>
      </c>
      <c r="Y14" s="96">
        <f t="shared" si="3"/>
        <v>85.5322986666667</v>
      </c>
      <c r="Z14" s="93">
        <v>9</v>
      </c>
      <c r="AA14" s="93"/>
    </row>
    <row r="15" ht="16.5" customHeight="1" spans="1:27">
      <c r="A15" s="93" t="s">
        <v>585</v>
      </c>
      <c r="B15" s="93" t="s">
        <v>586</v>
      </c>
      <c r="C15" s="93">
        <v>99</v>
      </c>
      <c r="D15" s="93">
        <v>99</v>
      </c>
      <c r="E15" s="93">
        <v>98</v>
      </c>
      <c r="F15" s="93">
        <v>97</v>
      </c>
      <c r="G15" s="93">
        <v>99</v>
      </c>
      <c r="H15" s="93">
        <v>98</v>
      </c>
      <c r="I15" s="96">
        <f t="shared" si="0"/>
        <v>19.6666666666667</v>
      </c>
      <c r="J15" s="93" t="s">
        <v>76</v>
      </c>
      <c r="K15" s="93" t="s">
        <v>64</v>
      </c>
      <c r="L15" s="93" t="s">
        <v>41</v>
      </c>
      <c r="M15" s="93"/>
      <c r="N15" s="93"/>
      <c r="O15" s="93" t="s">
        <v>97</v>
      </c>
      <c r="P15" s="93" t="s">
        <v>73</v>
      </c>
      <c r="Q15" s="93" t="s">
        <v>76</v>
      </c>
      <c r="R15" s="93" t="s">
        <v>97</v>
      </c>
      <c r="S15" s="93" t="s">
        <v>48</v>
      </c>
      <c r="T15" s="93" t="s">
        <v>29</v>
      </c>
      <c r="U15" s="96">
        <v>80.286122</v>
      </c>
      <c r="V15" s="96">
        <f t="shared" si="1"/>
        <v>64.2288976</v>
      </c>
      <c r="W15" s="96">
        <f t="shared" si="2"/>
        <v>83.8955642666667</v>
      </c>
      <c r="X15" s="100"/>
      <c r="Y15" s="96">
        <f t="shared" si="3"/>
        <v>83.8955642666667</v>
      </c>
      <c r="Z15" s="93">
        <v>10</v>
      </c>
      <c r="AA15" s="93"/>
    </row>
    <row r="16" ht="16.5" customHeight="1" spans="1:27">
      <c r="A16" s="93" t="s">
        <v>587</v>
      </c>
      <c r="B16" s="93" t="s">
        <v>588</v>
      </c>
      <c r="C16" s="93">
        <v>98</v>
      </c>
      <c r="D16" s="93">
        <v>99</v>
      </c>
      <c r="E16" s="93">
        <v>98</v>
      </c>
      <c r="F16" s="93">
        <v>97</v>
      </c>
      <c r="G16" s="93">
        <v>98</v>
      </c>
      <c r="H16" s="93">
        <v>98</v>
      </c>
      <c r="I16" s="96">
        <f t="shared" si="0"/>
        <v>19.6</v>
      </c>
      <c r="J16" s="93" t="s">
        <v>46</v>
      </c>
      <c r="K16" s="93" t="s">
        <v>64</v>
      </c>
      <c r="L16" s="93" t="s">
        <v>75</v>
      </c>
      <c r="M16" s="93"/>
      <c r="N16" s="93"/>
      <c r="O16" s="93" t="s">
        <v>84</v>
      </c>
      <c r="P16" s="93" t="s">
        <v>76</v>
      </c>
      <c r="Q16" s="93" t="s">
        <v>85</v>
      </c>
      <c r="R16" s="93" t="s">
        <v>75</v>
      </c>
      <c r="S16" s="93" t="s">
        <v>39</v>
      </c>
      <c r="T16" s="93" t="s">
        <v>54</v>
      </c>
      <c r="U16" s="96">
        <v>77.816734</v>
      </c>
      <c r="V16" s="96">
        <f t="shared" si="1"/>
        <v>62.2533872</v>
      </c>
      <c r="W16" s="96">
        <f t="shared" si="2"/>
        <v>81.8533872</v>
      </c>
      <c r="X16" s="100">
        <v>1</v>
      </c>
      <c r="Y16" s="96">
        <f t="shared" si="3"/>
        <v>82.8533872</v>
      </c>
      <c r="Z16" s="93">
        <v>11</v>
      </c>
      <c r="AA16" s="105"/>
    </row>
    <row r="17" ht="16.5" customHeight="1" spans="1:27">
      <c r="A17" s="93" t="s">
        <v>589</v>
      </c>
      <c r="B17" s="93" t="s">
        <v>590</v>
      </c>
      <c r="C17" s="93">
        <v>99</v>
      </c>
      <c r="D17" s="93">
        <v>97</v>
      </c>
      <c r="E17" s="93">
        <v>98</v>
      </c>
      <c r="F17" s="93">
        <v>98</v>
      </c>
      <c r="G17" s="93">
        <v>97</v>
      </c>
      <c r="H17" s="93">
        <v>98</v>
      </c>
      <c r="I17" s="96">
        <f t="shared" si="0"/>
        <v>19.5666666666667</v>
      </c>
      <c r="J17" s="93" t="s">
        <v>46</v>
      </c>
      <c r="K17" s="93" t="s">
        <v>64</v>
      </c>
      <c r="L17" s="93" t="s">
        <v>81</v>
      </c>
      <c r="M17" s="93"/>
      <c r="N17" s="93"/>
      <c r="O17" s="93" t="s">
        <v>85</v>
      </c>
      <c r="P17" s="93" t="s">
        <v>85</v>
      </c>
      <c r="Q17" s="93" t="s">
        <v>60</v>
      </c>
      <c r="R17" s="93" t="s">
        <v>60</v>
      </c>
      <c r="S17" s="93" t="s">
        <v>46</v>
      </c>
      <c r="T17" s="93" t="s">
        <v>29</v>
      </c>
      <c r="U17" s="96">
        <v>77.75551</v>
      </c>
      <c r="V17" s="96">
        <f t="shared" si="1"/>
        <v>62.204408</v>
      </c>
      <c r="W17" s="96">
        <f t="shared" si="2"/>
        <v>81.7710746666667</v>
      </c>
      <c r="X17" s="100">
        <v>2</v>
      </c>
      <c r="Y17" s="96">
        <f t="shared" si="3"/>
        <v>83.7710746666667</v>
      </c>
      <c r="Z17" s="93">
        <v>12</v>
      </c>
      <c r="AA17" s="106"/>
    </row>
    <row r="18" ht="16.5" customHeight="1" spans="1:27">
      <c r="A18" s="93" t="s">
        <v>591</v>
      </c>
      <c r="B18" s="93" t="s">
        <v>592</v>
      </c>
      <c r="C18" s="93">
        <v>98</v>
      </c>
      <c r="D18" s="93">
        <v>98</v>
      </c>
      <c r="E18" s="93">
        <v>98</v>
      </c>
      <c r="F18" s="93">
        <v>97</v>
      </c>
      <c r="G18" s="93">
        <v>97</v>
      </c>
      <c r="H18" s="93">
        <v>98</v>
      </c>
      <c r="I18" s="96">
        <f t="shared" si="0"/>
        <v>19.5333333333333</v>
      </c>
      <c r="J18" s="93" t="s">
        <v>46</v>
      </c>
      <c r="K18" s="93" t="s">
        <v>28</v>
      </c>
      <c r="L18" s="93" t="s">
        <v>81</v>
      </c>
      <c r="M18" s="93"/>
      <c r="N18" s="93" t="s">
        <v>85</v>
      </c>
      <c r="O18" s="93"/>
      <c r="P18" s="93" t="s">
        <v>31</v>
      </c>
      <c r="Q18" s="93" t="s">
        <v>116</v>
      </c>
      <c r="R18" s="93" t="s">
        <v>68</v>
      </c>
      <c r="S18" s="93" t="s">
        <v>48</v>
      </c>
      <c r="T18" s="93" t="s">
        <v>76</v>
      </c>
      <c r="U18" s="96">
        <v>76.204489</v>
      </c>
      <c r="V18" s="96">
        <f t="shared" si="1"/>
        <v>60.9635912</v>
      </c>
      <c r="W18" s="96">
        <f t="shared" si="2"/>
        <v>80.4969245333333</v>
      </c>
      <c r="X18" s="100">
        <v>1.2</v>
      </c>
      <c r="Y18" s="96">
        <f t="shared" si="3"/>
        <v>81.6969245333333</v>
      </c>
      <c r="Z18" s="93">
        <v>13</v>
      </c>
      <c r="AA18" s="106"/>
    </row>
    <row r="19" ht="16.5" customHeight="1" spans="1:27">
      <c r="A19" s="94" t="s">
        <v>593</v>
      </c>
      <c r="B19" s="94" t="s">
        <v>594</v>
      </c>
      <c r="C19" s="94">
        <v>99</v>
      </c>
      <c r="D19" s="94">
        <v>97</v>
      </c>
      <c r="E19" s="94">
        <v>98</v>
      </c>
      <c r="F19" s="94">
        <v>98</v>
      </c>
      <c r="G19" s="94">
        <v>97</v>
      </c>
      <c r="H19" s="94">
        <v>98</v>
      </c>
      <c r="I19" s="96">
        <f t="shared" si="0"/>
        <v>19.5666666666667</v>
      </c>
      <c r="J19" s="94" t="s">
        <v>31</v>
      </c>
      <c r="K19" s="94" t="s">
        <v>64</v>
      </c>
      <c r="L19" s="94" t="s">
        <v>86</v>
      </c>
      <c r="M19" s="94"/>
      <c r="N19" s="94"/>
      <c r="O19" s="94" t="s">
        <v>76</v>
      </c>
      <c r="P19" s="94" t="s">
        <v>86</v>
      </c>
      <c r="Q19" s="94" t="s">
        <v>84</v>
      </c>
      <c r="R19" s="94" t="s">
        <v>84</v>
      </c>
      <c r="S19" s="94" t="s">
        <v>55</v>
      </c>
      <c r="T19" s="94" t="s">
        <v>60</v>
      </c>
      <c r="U19" s="101">
        <v>76.30653</v>
      </c>
      <c r="V19" s="96">
        <f t="shared" si="1"/>
        <v>61.045224</v>
      </c>
      <c r="W19" s="96">
        <f t="shared" si="2"/>
        <v>80.6118906666667</v>
      </c>
      <c r="X19" s="102">
        <v>1</v>
      </c>
      <c r="Y19" s="96">
        <f t="shared" si="3"/>
        <v>81.6118906666667</v>
      </c>
      <c r="Z19" s="94">
        <v>14</v>
      </c>
      <c r="AA19" s="107"/>
    </row>
    <row r="20" ht="16.5" customHeight="1" spans="1:27">
      <c r="A20" s="94" t="s">
        <v>595</v>
      </c>
      <c r="B20" s="94" t="s">
        <v>596</v>
      </c>
      <c r="C20" s="94">
        <v>99</v>
      </c>
      <c r="D20" s="94">
        <v>97</v>
      </c>
      <c r="E20" s="94">
        <v>98</v>
      </c>
      <c r="F20" s="94">
        <v>98</v>
      </c>
      <c r="G20" s="94">
        <v>97</v>
      </c>
      <c r="H20" s="94">
        <v>98</v>
      </c>
      <c r="I20" s="96">
        <f t="shared" si="0"/>
        <v>19.5666666666667</v>
      </c>
      <c r="J20" s="94" t="s">
        <v>86</v>
      </c>
      <c r="K20" s="94" t="s">
        <v>37</v>
      </c>
      <c r="L20" s="94" t="s">
        <v>116</v>
      </c>
      <c r="M20" s="94"/>
      <c r="N20" s="94" t="s">
        <v>73</v>
      </c>
      <c r="O20" s="94"/>
      <c r="P20" s="94" t="s">
        <v>38</v>
      </c>
      <c r="Q20" s="94" t="s">
        <v>39</v>
      </c>
      <c r="R20" s="94" t="s">
        <v>68</v>
      </c>
      <c r="S20" s="94" t="s">
        <v>512</v>
      </c>
      <c r="T20" s="94" t="s">
        <v>86</v>
      </c>
      <c r="U20" s="101">
        <v>77.226122</v>
      </c>
      <c r="V20" s="96">
        <f t="shared" si="1"/>
        <v>61.7808976</v>
      </c>
      <c r="W20" s="96">
        <f t="shared" si="2"/>
        <v>81.3475642666667</v>
      </c>
      <c r="X20" s="102"/>
      <c r="Y20" s="96">
        <f t="shared" si="3"/>
        <v>81.3475642666667</v>
      </c>
      <c r="Z20" s="94">
        <v>15</v>
      </c>
      <c r="AA20" s="107"/>
    </row>
    <row r="21" ht="16.5" customHeight="1" spans="1:27">
      <c r="A21" s="94" t="s">
        <v>597</v>
      </c>
      <c r="B21" s="94" t="s">
        <v>598</v>
      </c>
      <c r="C21" s="94">
        <v>98</v>
      </c>
      <c r="D21" s="94">
        <v>98</v>
      </c>
      <c r="E21" s="94">
        <v>97</v>
      </c>
      <c r="F21" s="94">
        <v>99</v>
      </c>
      <c r="G21" s="94">
        <v>98</v>
      </c>
      <c r="H21" s="94">
        <v>97</v>
      </c>
      <c r="I21" s="96">
        <f t="shared" si="0"/>
        <v>19.5666666666667</v>
      </c>
      <c r="J21" s="94" t="s">
        <v>30</v>
      </c>
      <c r="K21" s="94" t="s">
        <v>74</v>
      </c>
      <c r="L21" s="94" t="s">
        <v>176</v>
      </c>
      <c r="M21" s="94"/>
      <c r="N21" s="94" t="s">
        <v>52</v>
      </c>
      <c r="O21" s="94"/>
      <c r="P21" s="94" t="s">
        <v>84</v>
      </c>
      <c r="Q21" s="94" t="s">
        <v>75</v>
      </c>
      <c r="R21" s="94" t="s">
        <v>55</v>
      </c>
      <c r="S21" s="94" t="s">
        <v>55</v>
      </c>
      <c r="T21" s="94" t="s">
        <v>85</v>
      </c>
      <c r="U21" s="101">
        <v>74.653469</v>
      </c>
      <c r="V21" s="96">
        <f t="shared" si="1"/>
        <v>59.7227752</v>
      </c>
      <c r="W21" s="96">
        <f t="shared" si="2"/>
        <v>79.2894418666667</v>
      </c>
      <c r="X21" s="102"/>
      <c r="Y21" s="96">
        <f t="shared" si="3"/>
        <v>79.2894418666667</v>
      </c>
      <c r="Z21" s="94">
        <v>16</v>
      </c>
      <c r="AA21" s="107"/>
    </row>
    <row r="22" ht="16.5" customHeight="1" spans="1:27">
      <c r="A22" s="94" t="s">
        <v>599</v>
      </c>
      <c r="B22" s="94" t="s">
        <v>600</v>
      </c>
      <c r="C22" s="94">
        <v>99</v>
      </c>
      <c r="D22" s="94">
        <v>98</v>
      </c>
      <c r="E22" s="94">
        <v>97</v>
      </c>
      <c r="F22" s="94">
        <v>98</v>
      </c>
      <c r="G22" s="94">
        <v>98</v>
      </c>
      <c r="H22" s="94">
        <v>98</v>
      </c>
      <c r="I22" s="96">
        <f t="shared" si="0"/>
        <v>19.6</v>
      </c>
      <c r="J22" s="94" t="s">
        <v>39</v>
      </c>
      <c r="K22" s="94" t="s">
        <v>64</v>
      </c>
      <c r="L22" s="94" t="s">
        <v>176</v>
      </c>
      <c r="M22" s="94"/>
      <c r="N22" s="94" t="s">
        <v>75</v>
      </c>
      <c r="O22" s="94"/>
      <c r="P22" s="94" t="s">
        <v>81</v>
      </c>
      <c r="Q22" s="94" t="s">
        <v>77</v>
      </c>
      <c r="R22" s="94" t="s">
        <v>89</v>
      </c>
      <c r="S22" s="94" t="s">
        <v>31</v>
      </c>
      <c r="T22" s="94" t="s">
        <v>84</v>
      </c>
      <c r="U22" s="101">
        <v>73.204489</v>
      </c>
      <c r="V22" s="96">
        <f t="shared" si="1"/>
        <v>58.5635912</v>
      </c>
      <c r="W22" s="96">
        <f t="shared" si="2"/>
        <v>78.1635912</v>
      </c>
      <c r="X22" s="102">
        <v>1</v>
      </c>
      <c r="Y22" s="96">
        <f t="shared" si="3"/>
        <v>79.1635912</v>
      </c>
      <c r="Z22" s="94">
        <v>17</v>
      </c>
      <c r="AA22" s="107"/>
    </row>
    <row r="23" ht="16.5" customHeight="1" spans="1:27">
      <c r="A23" s="94" t="s">
        <v>601</v>
      </c>
      <c r="B23" s="94" t="s">
        <v>602</v>
      </c>
      <c r="C23" s="94">
        <v>99</v>
      </c>
      <c r="D23" s="94">
        <v>97</v>
      </c>
      <c r="E23" s="94">
        <v>98</v>
      </c>
      <c r="F23" s="94">
        <v>97</v>
      </c>
      <c r="G23" s="94">
        <v>98</v>
      </c>
      <c r="H23" s="94">
        <v>98</v>
      </c>
      <c r="I23" s="96">
        <f t="shared" si="0"/>
        <v>19.5666666666667</v>
      </c>
      <c r="J23" s="94" t="s">
        <v>36</v>
      </c>
      <c r="K23" s="94" t="s">
        <v>37</v>
      </c>
      <c r="L23" s="94" t="s">
        <v>119</v>
      </c>
      <c r="M23" s="94"/>
      <c r="N23" s="94" t="s">
        <v>84</v>
      </c>
      <c r="O23" s="94"/>
      <c r="P23" s="94" t="s">
        <v>176</v>
      </c>
      <c r="Q23" s="94" t="s">
        <v>75</v>
      </c>
      <c r="R23" s="94" t="s">
        <v>86</v>
      </c>
      <c r="S23" s="94" t="s">
        <v>76</v>
      </c>
      <c r="T23" s="94" t="s">
        <v>54</v>
      </c>
      <c r="U23" s="101">
        <v>72.653469</v>
      </c>
      <c r="V23" s="96">
        <f t="shared" si="1"/>
        <v>58.1227752</v>
      </c>
      <c r="W23" s="96">
        <f t="shared" si="2"/>
        <v>77.6894418666667</v>
      </c>
      <c r="X23" s="102">
        <v>1.2</v>
      </c>
      <c r="Y23" s="96">
        <f t="shared" si="3"/>
        <v>78.8894418666667</v>
      </c>
      <c r="Z23" s="94">
        <v>18</v>
      </c>
      <c r="AA23" s="107"/>
    </row>
    <row r="24" ht="16.5" customHeight="1" spans="1:27">
      <c r="A24" s="94" t="s">
        <v>603</v>
      </c>
      <c r="B24" s="94" t="s">
        <v>604</v>
      </c>
      <c r="C24" s="94">
        <v>98</v>
      </c>
      <c r="D24" s="94">
        <v>98</v>
      </c>
      <c r="E24" s="94">
        <v>99</v>
      </c>
      <c r="F24" s="94">
        <v>98</v>
      </c>
      <c r="G24" s="94">
        <v>98</v>
      </c>
      <c r="H24" s="94">
        <v>97</v>
      </c>
      <c r="I24" s="96">
        <f t="shared" si="0"/>
        <v>19.6</v>
      </c>
      <c r="J24" s="94" t="s">
        <v>46</v>
      </c>
      <c r="K24" s="94" t="s">
        <v>64</v>
      </c>
      <c r="L24" s="94" t="s">
        <v>81</v>
      </c>
      <c r="M24" s="94"/>
      <c r="N24" s="94"/>
      <c r="O24" s="94" t="s">
        <v>55</v>
      </c>
      <c r="P24" s="94" t="s">
        <v>75</v>
      </c>
      <c r="Q24" s="94" t="s">
        <v>92</v>
      </c>
      <c r="R24" s="94" t="s">
        <v>81</v>
      </c>
      <c r="S24" s="94" t="s">
        <v>48</v>
      </c>
      <c r="T24" s="94" t="s">
        <v>78</v>
      </c>
      <c r="U24" s="101">
        <v>72.184081</v>
      </c>
      <c r="V24" s="96">
        <f t="shared" si="1"/>
        <v>57.7472648</v>
      </c>
      <c r="W24" s="96">
        <f t="shared" si="2"/>
        <v>77.3472648</v>
      </c>
      <c r="X24" s="102">
        <v>1</v>
      </c>
      <c r="Y24" s="96">
        <f t="shared" si="3"/>
        <v>78.3472648</v>
      </c>
      <c r="Z24" s="94">
        <v>19</v>
      </c>
      <c r="AA24" s="107"/>
    </row>
    <row r="25" ht="16.5" customHeight="1" spans="1:27">
      <c r="A25" s="94" t="s">
        <v>605</v>
      </c>
      <c r="B25" s="94" t="s">
        <v>606</v>
      </c>
      <c r="C25" s="94">
        <v>97</v>
      </c>
      <c r="D25" s="94">
        <v>98</v>
      </c>
      <c r="E25" s="94">
        <v>97</v>
      </c>
      <c r="F25" s="94">
        <v>99</v>
      </c>
      <c r="G25" s="94">
        <v>98</v>
      </c>
      <c r="H25" s="94">
        <v>98</v>
      </c>
      <c r="I25" s="96">
        <f t="shared" si="0"/>
        <v>19.5666666666667</v>
      </c>
      <c r="J25" s="94" t="s">
        <v>48</v>
      </c>
      <c r="K25" s="94" t="s">
        <v>74</v>
      </c>
      <c r="L25" s="94" t="s">
        <v>107</v>
      </c>
      <c r="M25" s="94"/>
      <c r="N25" s="94" t="s">
        <v>60</v>
      </c>
      <c r="O25" s="94"/>
      <c r="P25" s="94" t="s">
        <v>69</v>
      </c>
      <c r="Q25" s="94" t="s">
        <v>29</v>
      </c>
      <c r="R25" s="94" t="s">
        <v>176</v>
      </c>
      <c r="S25" s="94" t="s">
        <v>29</v>
      </c>
      <c r="T25" s="94" t="s">
        <v>54</v>
      </c>
      <c r="U25" s="101">
        <v>72.714693</v>
      </c>
      <c r="V25" s="96">
        <f t="shared" si="1"/>
        <v>58.1717544</v>
      </c>
      <c r="W25" s="96">
        <f t="shared" si="2"/>
        <v>77.7384210666667</v>
      </c>
      <c r="X25" s="102"/>
      <c r="Y25" s="96">
        <f t="shared" si="3"/>
        <v>77.7384210666667</v>
      </c>
      <c r="Z25" s="94">
        <v>20</v>
      </c>
      <c r="AA25" s="107"/>
    </row>
    <row r="26" ht="16.5" customHeight="1" spans="1:27">
      <c r="A26" s="94" t="s">
        <v>607</v>
      </c>
      <c r="B26" s="94" t="s">
        <v>608</v>
      </c>
      <c r="C26" s="94">
        <v>98</v>
      </c>
      <c r="D26" s="94">
        <v>98</v>
      </c>
      <c r="E26" s="94">
        <v>97</v>
      </c>
      <c r="F26" s="94">
        <v>98</v>
      </c>
      <c r="G26" s="94">
        <v>98</v>
      </c>
      <c r="H26" s="94">
        <v>97</v>
      </c>
      <c r="I26" s="96">
        <f t="shared" si="0"/>
        <v>19.5333333333333</v>
      </c>
      <c r="J26" s="94" t="s">
        <v>29</v>
      </c>
      <c r="K26" s="94" t="s">
        <v>37</v>
      </c>
      <c r="L26" s="94" t="s">
        <v>116</v>
      </c>
      <c r="M26" s="94"/>
      <c r="N26" s="94" t="s">
        <v>75</v>
      </c>
      <c r="O26" s="94"/>
      <c r="P26" s="94" t="s">
        <v>69</v>
      </c>
      <c r="Q26" s="94" t="s">
        <v>60</v>
      </c>
      <c r="R26" s="94" t="s">
        <v>176</v>
      </c>
      <c r="S26" s="94" t="s">
        <v>46</v>
      </c>
      <c r="T26" s="94" t="s">
        <v>78</v>
      </c>
      <c r="U26" s="101">
        <v>71.020816</v>
      </c>
      <c r="V26" s="96">
        <f t="shared" si="1"/>
        <v>56.8166528</v>
      </c>
      <c r="W26" s="96">
        <f t="shared" si="2"/>
        <v>76.3499861333333</v>
      </c>
      <c r="X26" s="102"/>
      <c r="Y26" s="96">
        <f t="shared" si="3"/>
        <v>76.3499861333333</v>
      </c>
      <c r="Z26" s="94">
        <v>22</v>
      </c>
      <c r="AA26" s="107"/>
    </row>
    <row r="27" ht="16.5" customHeight="1" spans="1:27">
      <c r="A27" s="94" t="s">
        <v>609</v>
      </c>
      <c r="B27" s="94" t="s">
        <v>610</v>
      </c>
      <c r="C27" s="94">
        <v>99</v>
      </c>
      <c r="D27" s="94">
        <v>99</v>
      </c>
      <c r="E27" s="94">
        <v>99</v>
      </c>
      <c r="F27" s="94">
        <v>99</v>
      </c>
      <c r="G27" s="94">
        <v>99</v>
      </c>
      <c r="H27" s="94">
        <v>97</v>
      </c>
      <c r="I27" s="96">
        <f t="shared" si="0"/>
        <v>19.7333333333333</v>
      </c>
      <c r="J27" s="94" t="s">
        <v>39</v>
      </c>
      <c r="K27" s="94" t="s">
        <v>37</v>
      </c>
      <c r="L27" s="94" t="s">
        <v>120</v>
      </c>
      <c r="M27" s="94"/>
      <c r="N27" s="94" t="s">
        <v>39</v>
      </c>
      <c r="O27" s="94"/>
      <c r="P27" s="94" t="s">
        <v>29</v>
      </c>
      <c r="Q27" s="94" t="s">
        <v>97</v>
      </c>
      <c r="R27" s="94" t="s">
        <v>100</v>
      </c>
      <c r="S27" s="94" t="s">
        <v>179</v>
      </c>
      <c r="T27" s="94" t="s">
        <v>85</v>
      </c>
      <c r="U27" s="101">
        <v>66.877959</v>
      </c>
      <c r="V27" s="96">
        <f t="shared" si="1"/>
        <v>53.5023672</v>
      </c>
      <c r="W27" s="96">
        <f t="shared" si="2"/>
        <v>73.2357005333333</v>
      </c>
      <c r="X27" s="102">
        <v>0</v>
      </c>
      <c r="Y27" s="96">
        <f t="shared" si="3"/>
        <v>73.2357005333333</v>
      </c>
      <c r="Z27" s="94">
        <v>21</v>
      </c>
      <c r="AA27" s="107"/>
    </row>
    <row r="28" ht="16.5" customHeight="1" spans="1:27">
      <c r="A28" s="94" t="s">
        <v>611</v>
      </c>
      <c r="B28" s="94" t="s">
        <v>612</v>
      </c>
      <c r="C28" s="94">
        <v>99</v>
      </c>
      <c r="D28" s="94">
        <v>99</v>
      </c>
      <c r="E28" s="94">
        <v>99</v>
      </c>
      <c r="F28" s="94">
        <v>98</v>
      </c>
      <c r="G28" s="94">
        <v>98</v>
      </c>
      <c r="H28" s="94">
        <v>97</v>
      </c>
      <c r="I28" s="96">
        <f t="shared" si="0"/>
        <v>19.6666666666667</v>
      </c>
      <c r="J28" s="94" t="s">
        <v>54</v>
      </c>
      <c r="K28" s="94" t="s">
        <v>28</v>
      </c>
      <c r="L28" s="94" t="s">
        <v>110</v>
      </c>
      <c r="M28" s="94"/>
      <c r="N28" s="94"/>
      <c r="O28" s="94" t="s">
        <v>29</v>
      </c>
      <c r="P28" s="94" t="s">
        <v>85</v>
      </c>
      <c r="Q28" s="94" t="s">
        <v>76</v>
      </c>
      <c r="R28" s="94" t="s">
        <v>86</v>
      </c>
      <c r="S28" s="94" t="s">
        <v>52</v>
      </c>
      <c r="T28" s="94" t="s">
        <v>85</v>
      </c>
      <c r="U28" s="101">
        <v>68.061632</v>
      </c>
      <c r="V28" s="96">
        <f t="shared" si="1"/>
        <v>54.4493056</v>
      </c>
      <c r="W28" s="96">
        <f t="shared" si="2"/>
        <v>74.1159722666667</v>
      </c>
      <c r="X28" s="102">
        <v>-1</v>
      </c>
      <c r="Y28" s="96">
        <f t="shared" si="3"/>
        <v>73.1159722666667</v>
      </c>
      <c r="Z28" s="94">
        <v>23</v>
      </c>
      <c r="AA28" s="107"/>
    </row>
    <row r="29" ht="16.5" customHeight="1" spans="1:27">
      <c r="A29" s="94" t="s">
        <v>613</v>
      </c>
      <c r="B29" s="94" t="s">
        <v>614</v>
      </c>
      <c r="C29" s="94">
        <v>98</v>
      </c>
      <c r="D29" s="94">
        <v>99</v>
      </c>
      <c r="E29" s="94">
        <v>98</v>
      </c>
      <c r="F29" s="94">
        <v>99</v>
      </c>
      <c r="G29" s="94">
        <v>99</v>
      </c>
      <c r="H29" s="94">
        <v>99</v>
      </c>
      <c r="I29" s="96">
        <f t="shared" si="0"/>
        <v>19.7333333333333</v>
      </c>
      <c r="J29" s="94" t="s">
        <v>27</v>
      </c>
      <c r="K29" s="94" t="s">
        <v>74</v>
      </c>
      <c r="L29" s="94" t="s">
        <v>119</v>
      </c>
      <c r="M29" s="94"/>
      <c r="N29" s="94" t="s">
        <v>100</v>
      </c>
      <c r="O29" s="94"/>
      <c r="P29" s="94" t="s">
        <v>86</v>
      </c>
      <c r="Q29" s="94" t="s">
        <v>89</v>
      </c>
      <c r="R29" s="94" t="s">
        <v>191</v>
      </c>
      <c r="S29" s="94" t="s">
        <v>48</v>
      </c>
      <c r="T29" s="94" t="s">
        <v>36</v>
      </c>
      <c r="U29" s="101">
        <v>64.939183</v>
      </c>
      <c r="V29" s="96">
        <f t="shared" si="1"/>
        <v>51.9513464</v>
      </c>
      <c r="W29" s="96">
        <f t="shared" si="2"/>
        <v>71.6846797333333</v>
      </c>
      <c r="X29" s="102">
        <v>-0.8</v>
      </c>
      <c r="Y29" s="96">
        <f t="shared" si="3"/>
        <v>70.8846797333333</v>
      </c>
      <c r="Z29" s="94">
        <v>24</v>
      </c>
      <c r="AA29" s="107"/>
    </row>
    <row r="30" ht="16.5" customHeight="1" spans="1:27">
      <c r="A30" s="94" t="s">
        <v>615</v>
      </c>
      <c r="B30" s="94" t="s">
        <v>616</v>
      </c>
      <c r="C30" s="94">
        <v>98</v>
      </c>
      <c r="D30" s="94">
        <v>99</v>
      </c>
      <c r="E30" s="94">
        <v>98</v>
      </c>
      <c r="F30" s="94">
        <v>99</v>
      </c>
      <c r="G30" s="94">
        <v>99</v>
      </c>
      <c r="H30" s="94">
        <v>99</v>
      </c>
      <c r="I30" s="96">
        <f t="shared" si="0"/>
        <v>19.7333333333333</v>
      </c>
      <c r="J30" s="94" t="s">
        <v>38</v>
      </c>
      <c r="K30" s="94" t="s">
        <v>74</v>
      </c>
      <c r="L30" s="94" t="s">
        <v>107</v>
      </c>
      <c r="M30" s="94"/>
      <c r="N30" s="94"/>
      <c r="O30" s="94" t="s">
        <v>200</v>
      </c>
      <c r="P30" s="94" t="s">
        <v>55</v>
      </c>
      <c r="Q30" s="94" t="s">
        <v>76</v>
      </c>
      <c r="R30" s="94" t="s">
        <v>89</v>
      </c>
      <c r="S30" s="94" t="s">
        <v>89</v>
      </c>
      <c r="T30" s="94" t="s">
        <v>75</v>
      </c>
      <c r="U30" s="101">
        <v>63.326938</v>
      </c>
      <c r="V30" s="96">
        <f t="shared" si="1"/>
        <v>50.6615504</v>
      </c>
      <c r="W30" s="96">
        <f t="shared" si="2"/>
        <v>70.3948837333333</v>
      </c>
      <c r="X30" s="102">
        <v>0</v>
      </c>
      <c r="Y30" s="96">
        <f t="shared" si="3"/>
        <v>70.3948837333333</v>
      </c>
      <c r="Z30" s="94">
        <v>25</v>
      </c>
      <c r="AA30" s="107"/>
    </row>
    <row r="31" ht="16.5" customHeight="1" spans="1:27">
      <c r="A31" s="94" t="s">
        <v>617</v>
      </c>
      <c r="B31" s="94" t="s">
        <v>618</v>
      </c>
      <c r="C31" s="94">
        <v>99</v>
      </c>
      <c r="D31" s="94">
        <v>99</v>
      </c>
      <c r="E31" s="94">
        <v>99</v>
      </c>
      <c r="F31" s="94">
        <v>98</v>
      </c>
      <c r="G31" s="94">
        <v>98</v>
      </c>
      <c r="H31" s="94">
        <v>97</v>
      </c>
      <c r="I31" s="96">
        <f t="shared" si="0"/>
        <v>19.6666666666667</v>
      </c>
      <c r="J31" s="94" t="s">
        <v>129</v>
      </c>
      <c r="K31" s="94" t="s">
        <v>74</v>
      </c>
      <c r="L31" s="94" t="s">
        <v>119</v>
      </c>
      <c r="M31" s="94"/>
      <c r="N31" s="94"/>
      <c r="O31" s="94" t="s">
        <v>107</v>
      </c>
      <c r="P31" s="94" t="s">
        <v>75</v>
      </c>
      <c r="Q31" s="94" t="s">
        <v>48</v>
      </c>
      <c r="R31" s="94" t="s">
        <v>55</v>
      </c>
      <c r="S31" s="94" t="s">
        <v>97</v>
      </c>
      <c r="T31" s="94" t="s">
        <v>77</v>
      </c>
      <c r="U31" s="101">
        <v>58.796326</v>
      </c>
      <c r="V31" s="96">
        <f t="shared" si="1"/>
        <v>47.0370608</v>
      </c>
      <c r="W31" s="96">
        <f t="shared" si="2"/>
        <v>66.7037274666667</v>
      </c>
      <c r="X31" s="102">
        <v>-2</v>
      </c>
      <c r="Y31" s="96">
        <f t="shared" si="3"/>
        <v>64.7037274666667</v>
      </c>
      <c r="Z31" s="94">
        <v>26</v>
      </c>
      <c r="AA31" s="107"/>
    </row>
    <row r="32" ht="16.5" customHeight="1" spans="1:27">
      <c r="A32" s="94" t="s">
        <v>619</v>
      </c>
      <c r="B32" s="94" t="s">
        <v>620</v>
      </c>
      <c r="C32" s="94">
        <v>98</v>
      </c>
      <c r="D32" s="94">
        <v>99</v>
      </c>
      <c r="E32" s="94">
        <v>99</v>
      </c>
      <c r="F32" s="94">
        <v>99</v>
      </c>
      <c r="G32" s="94">
        <v>99</v>
      </c>
      <c r="H32" s="94">
        <v>99</v>
      </c>
      <c r="I32" s="96">
        <f t="shared" si="0"/>
        <v>19.7666666666667</v>
      </c>
      <c r="J32" s="94" t="s">
        <v>39</v>
      </c>
      <c r="K32" s="94" t="s">
        <v>64</v>
      </c>
      <c r="L32" s="94" t="s">
        <v>131</v>
      </c>
      <c r="M32" s="94"/>
      <c r="N32" s="94"/>
      <c r="O32" s="94" t="s">
        <v>107</v>
      </c>
      <c r="P32" s="94" t="s">
        <v>120</v>
      </c>
      <c r="Q32" s="94" t="s">
        <v>68</v>
      </c>
      <c r="R32" s="94" t="s">
        <v>200</v>
      </c>
      <c r="S32" s="94" t="s">
        <v>31</v>
      </c>
      <c r="T32" s="94" t="s">
        <v>54</v>
      </c>
      <c r="U32" s="101">
        <v>45.898367</v>
      </c>
      <c r="V32" s="96">
        <f t="shared" si="1"/>
        <v>36.7186936</v>
      </c>
      <c r="W32" s="96">
        <f t="shared" si="2"/>
        <v>56.4853602666667</v>
      </c>
      <c r="X32" s="102">
        <v>-4.8</v>
      </c>
      <c r="Y32" s="96">
        <f t="shared" si="3"/>
        <v>51.6853602666667</v>
      </c>
      <c r="Z32" s="94">
        <v>27</v>
      </c>
      <c r="AA32" s="107"/>
    </row>
    <row r="33" ht="16.5" customHeight="1" spans="1:27">
      <c r="A33" s="94" t="s">
        <v>621</v>
      </c>
      <c r="B33" s="94" t="s">
        <v>382</v>
      </c>
      <c r="C33" s="94">
        <v>98</v>
      </c>
      <c r="D33" s="94">
        <v>99</v>
      </c>
      <c r="E33" s="94">
        <v>98</v>
      </c>
      <c r="F33" s="94">
        <v>99</v>
      </c>
      <c r="G33" s="94">
        <v>99</v>
      </c>
      <c r="H33" s="94">
        <v>99</v>
      </c>
      <c r="I33" s="96">
        <f t="shared" si="0"/>
        <v>19.7333333333333</v>
      </c>
      <c r="J33" s="94" t="s">
        <v>110</v>
      </c>
      <c r="K33" s="94" t="s">
        <v>37</v>
      </c>
      <c r="L33" s="94" t="s">
        <v>201</v>
      </c>
      <c r="M33" s="94"/>
      <c r="N33" s="94" t="s">
        <v>622</v>
      </c>
      <c r="O33" s="94"/>
      <c r="P33" s="94" t="s">
        <v>533</v>
      </c>
      <c r="Q33" s="94" t="s">
        <v>84</v>
      </c>
      <c r="R33" s="94" t="s">
        <v>110</v>
      </c>
      <c r="S33" s="94" t="s">
        <v>77</v>
      </c>
      <c r="T33" s="94" t="s">
        <v>76</v>
      </c>
      <c r="U33" s="101">
        <v>23.122857</v>
      </c>
      <c r="V33" s="96">
        <f t="shared" si="1"/>
        <v>18.4982856</v>
      </c>
      <c r="W33" s="96">
        <f t="shared" si="2"/>
        <v>38.2316189333333</v>
      </c>
      <c r="X33" s="102">
        <v>-5</v>
      </c>
      <c r="Y33" s="96">
        <f t="shared" si="3"/>
        <v>33.2316189333333</v>
      </c>
      <c r="Z33" s="94">
        <v>28</v>
      </c>
      <c r="AA33" s="107"/>
    </row>
    <row r="34" ht="16.5" customHeight="1" spans="1:27">
      <c r="A34" s="94" t="s">
        <v>623</v>
      </c>
      <c r="B34" s="94" t="s">
        <v>624</v>
      </c>
      <c r="C34" s="94">
        <v>99</v>
      </c>
      <c r="D34" s="94">
        <v>99</v>
      </c>
      <c r="E34" s="94">
        <v>98</v>
      </c>
      <c r="F34" s="94">
        <v>99</v>
      </c>
      <c r="G34" s="94">
        <v>99</v>
      </c>
      <c r="H34" s="94">
        <v>99</v>
      </c>
      <c r="I34" s="96">
        <f t="shared" si="0"/>
        <v>19.7666666666667</v>
      </c>
      <c r="J34" s="94" t="s">
        <v>272</v>
      </c>
      <c r="K34" s="94" t="s">
        <v>272</v>
      </c>
      <c r="L34" s="94" t="s">
        <v>625</v>
      </c>
      <c r="M34" s="94"/>
      <c r="N34" s="94" t="s">
        <v>132</v>
      </c>
      <c r="O34" s="94"/>
      <c r="P34" s="94" t="s">
        <v>126</v>
      </c>
      <c r="Q34" s="94" t="s">
        <v>272</v>
      </c>
      <c r="R34" s="94" t="s">
        <v>626</v>
      </c>
      <c r="S34" s="94" t="s">
        <v>55</v>
      </c>
      <c r="T34" s="94" t="s">
        <v>92</v>
      </c>
      <c r="U34" s="101">
        <v>8.244897</v>
      </c>
      <c r="V34" s="96">
        <f t="shared" si="1"/>
        <v>6.5959176</v>
      </c>
      <c r="W34" s="96">
        <f t="shared" si="2"/>
        <v>26.3625842666667</v>
      </c>
      <c r="X34" s="102">
        <v>-7</v>
      </c>
      <c r="Y34" s="96">
        <f t="shared" si="3"/>
        <v>19.3625842666667</v>
      </c>
      <c r="Z34" s="94">
        <v>29</v>
      </c>
      <c r="AA34" s="107"/>
    </row>
    <row r="35" ht="16.5" customHeight="1" spans="1:27">
      <c r="A35" s="94" t="s">
        <v>627</v>
      </c>
      <c r="B35" s="94" t="s">
        <v>628</v>
      </c>
      <c r="C35" s="94">
        <v>98</v>
      </c>
      <c r="D35" s="94">
        <v>99</v>
      </c>
      <c r="E35" s="94">
        <v>98</v>
      </c>
      <c r="F35" s="94">
        <v>99</v>
      </c>
      <c r="G35" s="94">
        <v>99</v>
      </c>
      <c r="H35" s="94">
        <v>99</v>
      </c>
      <c r="I35" s="96">
        <f t="shared" si="0"/>
        <v>19.7333333333333</v>
      </c>
      <c r="J35" s="94" t="s">
        <v>324</v>
      </c>
      <c r="K35" s="94" t="s">
        <v>64</v>
      </c>
      <c r="L35" s="94" t="s">
        <v>554</v>
      </c>
      <c r="M35" s="94"/>
      <c r="N35" s="94" t="s">
        <v>629</v>
      </c>
      <c r="O35" s="94"/>
      <c r="P35" s="94" t="s">
        <v>546</v>
      </c>
      <c r="Q35" s="94" t="s">
        <v>277</v>
      </c>
      <c r="R35" s="94" t="s">
        <v>405</v>
      </c>
      <c r="S35" s="94" t="s">
        <v>77</v>
      </c>
      <c r="T35" s="94" t="s">
        <v>60</v>
      </c>
      <c r="U35" s="101">
        <v>11.08204</v>
      </c>
      <c r="V35" s="96">
        <f t="shared" si="1"/>
        <v>8.865632</v>
      </c>
      <c r="W35" s="96">
        <f t="shared" si="2"/>
        <v>28.5989653333333</v>
      </c>
      <c r="X35" s="102">
        <v>-6</v>
      </c>
      <c r="Y35" s="96">
        <f t="shared" si="3"/>
        <v>22.5989653333333</v>
      </c>
      <c r="Z35" s="94">
        <v>30</v>
      </c>
      <c r="AA35" s="107"/>
    </row>
    <row r="36" ht="16.5" customHeight="1" spans="1:27">
      <c r="A36" s="94" t="s">
        <v>630</v>
      </c>
      <c r="B36" s="94" t="s">
        <v>631</v>
      </c>
      <c r="C36" s="94">
        <v>99</v>
      </c>
      <c r="D36" s="94">
        <v>99</v>
      </c>
      <c r="E36" s="94">
        <v>99</v>
      </c>
      <c r="F36" s="94">
        <v>98</v>
      </c>
      <c r="G36" s="94">
        <v>99</v>
      </c>
      <c r="H36" s="94">
        <v>99</v>
      </c>
      <c r="I36" s="96">
        <f t="shared" si="0"/>
        <v>19.7666666666667</v>
      </c>
      <c r="J36" s="94"/>
      <c r="K36" s="94"/>
      <c r="L36" s="94" t="s">
        <v>632</v>
      </c>
      <c r="M36" s="94" t="s">
        <v>272</v>
      </c>
      <c r="N36" s="94"/>
      <c r="O36" s="94"/>
      <c r="P36" s="94"/>
      <c r="Q36" s="94"/>
      <c r="R36" s="94"/>
      <c r="S36" s="94"/>
      <c r="T36" s="94"/>
      <c r="U36" s="101">
        <v>0</v>
      </c>
      <c r="V36" s="96">
        <f t="shared" si="1"/>
        <v>0</v>
      </c>
      <c r="W36" s="96">
        <f t="shared" si="2"/>
        <v>19.7666666666667</v>
      </c>
      <c r="X36" s="102"/>
      <c r="Y36" s="96">
        <f t="shared" si="3"/>
        <v>19.7666666666667</v>
      </c>
      <c r="Z36" s="94">
        <v>31</v>
      </c>
      <c r="AA36" s="107"/>
    </row>
    <row r="37" ht="16.5" customHeight="1" spans="1:27">
      <c r="A37" s="94" t="s">
        <v>633</v>
      </c>
      <c r="B37" s="94" t="s">
        <v>634</v>
      </c>
      <c r="C37" s="94">
        <v>98</v>
      </c>
      <c r="D37" s="94">
        <v>98</v>
      </c>
      <c r="E37" s="94">
        <v>97</v>
      </c>
      <c r="F37" s="94">
        <v>99</v>
      </c>
      <c r="G37" s="94">
        <v>98</v>
      </c>
      <c r="H37" s="94">
        <v>97</v>
      </c>
      <c r="I37" s="96">
        <f t="shared" si="0"/>
        <v>19.5666666666667</v>
      </c>
      <c r="J37" s="94"/>
      <c r="K37" s="94"/>
      <c r="L37" s="94"/>
      <c r="M37" s="94" t="s">
        <v>272</v>
      </c>
      <c r="N37" s="94"/>
      <c r="O37" s="94"/>
      <c r="P37" s="94"/>
      <c r="Q37" s="94"/>
      <c r="R37" s="94" t="s">
        <v>635</v>
      </c>
      <c r="S37" s="94"/>
      <c r="T37" s="94"/>
      <c r="U37" s="101">
        <v>0</v>
      </c>
      <c r="V37" s="96">
        <f t="shared" si="1"/>
        <v>0</v>
      </c>
      <c r="W37" s="96">
        <f t="shared" si="2"/>
        <v>19.5666666666667</v>
      </c>
      <c r="X37" s="102"/>
      <c r="Y37" s="96">
        <f t="shared" si="3"/>
        <v>19.5666666666667</v>
      </c>
      <c r="Z37" s="94">
        <v>32</v>
      </c>
      <c r="AA37" s="107"/>
    </row>
  </sheetData>
  <mergeCells count="16">
    <mergeCell ref="A1:AA1"/>
    <mergeCell ref="A2:AA2"/>
    <mergeCell ref="C3:I3"/>
    <mergeCell ref="J3:V3"/>
    <mergeCell ref="C4:H4"/>
    <mergeCell ref="J4:T4"/>
    <mergeCell ref="A3:A5"/>
    <mergeCell ref="B3:B5"/>
    <mergeCell ref="I4:I5"/>
    <mergeCell ref="U4:U5"/>
    <mergeCell ref="V4:V5"/>
    <mergeCell ref="W3:W5"/>
    <mergeCell ref="X3:X5"/>
    <mergeCell ref="Y3:Y5"/>
    <mergeCell ref="Z3:Z5"/>
    <mergeCell ref="AA3:AA5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"/>
  <sheetViews>
    <sheetView showGridLines="0" topLeftCell="A4" workbookViewId="0">
      <selection activeCell="W13" sqref="W13"/>
    </sheetView>
  </sheetViews>
  <sheetFormatPr defaultColWidth="9" defaultRowHeight="14.25"/>
  <cols>
    <col min="1" max="1" width="9" style="1"/>
    <col min="2" max="2" width="6" style="1" customWidth="1"/>
    <col min="3" max="3" width="4.125" style="1" customWidth="1"/>
    <col min="4" max="4" width="4.25" style="1" customWidth="1"/>
    <col min="5" max="5" width="3.75" style="1" customWidth="1"/>
    <col min="6" max="6" width="4.25" style="1" customWidth="1"/>
    <col min="7" max="7" width="3.875" style="1" customWidth="1"/>
    <col min="8" max="8" width="4.5" style="1" customWidth="1"/>
    <col min="9" max="9" width="6.75" style="1" customWidth="1"/>
    <col min="10" max="10" width="6.625" style="1" customWidth="1"/>
    <col min="11" max="11" width="6.875" style="1" customWidth="1"/>
    <col min="12" max="12" width="6.75" style="1" customWidth="1"/>
    <col min="13" max="14" width="5.625" style="1" customWidth="1"/>
    <col min="15" max="15" width="6.75" style="1" customWidth="1"/>
    <col min="16" max="18" width="6.375" style="1" customWidth="1"/>
    <col min="19" max="19" width="6.125" style="1" customWidth="1"/>
    <col min="20" max="22" width="7.375" style="1" customWidth="1"/>
    <col min="23" max="23" width="6.875" style="3" customWidth="1"/>
    <col min="24" max="24" width="5.75" style="1" customWidth="1"/>
    <col min="25" max="25" width="4.25" style="1" customWidth="1"/>
    <col min="26" max="26" width="18.25" style="1" customWidth="1"/>
    <col min="27" max="16384" width="9" style="1"/>
  </cols>
  <sheetData>
    <row r="1" ht="25.5" spans="1:2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63"/>
      <c r="X1" s="4"/>
      <c r="Y1" s="4"/>
      <c r="Z1" s="4"/>
    </row>
    <row r="2" ht="13.5" spans="1:26">
      <c r="A2" s="5" t="s">
        <v>636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26"/>
      <c r="X2" s="5"/>
      <c r="Y2" s="5"/>
      <c r="Z2" s="5"/>
    </row>
    <row r="3" s="60" customFormat="1" ht="12" spans="1:26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 t="s">
        <v>6</v>
      </c>
      <c r="W3" s="28" t="s">
        <v>7</v>
      </c>
      <c r="X3" s="21" t="s">
        <v>8</v>
      </c>
      <c r="Y3" s="29" t="s">
        <v>9</v>
      </c>
      <c r="Z3" s="30" t="s">
        <v>10</v>
      </c>
    </row>
    <row r="4" s="60" customFormat="1" ht="12" spans="1:26">
      <c r="A4" s="8"/>
      <c r="B4" s="8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8"/>
      <c r="S4" s="8"/>
      <c r="T4" s="31" t="s">
        <v>14</v>
      </c>
      <c r="U4" s="12" t="s">
        <v>15</v>
      </c>
      <c r="V4" s="32"/>
      <c r="W4" s="33"/>
      <c r="X4" s="12"/>
      <c r="Y4" s="29"/>
      <c r="Z4" s="30"/>
    </row>
    <row r="5" s="60" customFormat="1" ht="55" customHeight="1" spans="1:26">
      <c r="A5" s="8"/>
      <c r="B5" s="8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8"/>
      <c r="J5" s="21" t="s">
        <v>16</v>
      </c>
      <c r="K5" s="21" t="s">
        <v>17</v>
      </c>
      <c r="L5" s="21" t="s">
        <v>477</v>
      </c>
      <c r="M5" s="21" t="s">
        <v>478</v>
      </c>
      <c r="N5" s="21" t="s">
        <v>479</v>
      </c>
      <c r="O5" s="21" t="s">
        <v>213</v>
      </c>
      <c r="P5" s="21" t="s">
        <v>22</v>
      </c>
      <c r="Q5" s="21" t="s">
        <v>344</v>
      </c>
      <c r="R5" s="21" t="s">
        <v>23</v>
      </c>
      <c r="S5" s="21" t="s">
        <v>24</v>
      </c>
      <c r="T5" s="31"/>
      <c r="U5" s="12"/>
      <c r="V5" s="32"/>
      <c r="W5" s="33"/>
      <c r="X5" s="12"/>
      <c r="Y5" s="29"/>
      <c r="Z5" s="30"/>
    </row>
    <row r="6" s="60" customFormat="1" ht="16.5" customHeight="1" spans="1:26">
      <c r="A6" s="61" t="s">
        <v>637</v>
      </c>
      <c r="B6" s="61" t="s">
        <v>638</v>
      </c>
      <c r="C6" s="8">
        <v>99</v>
      </c>
      <c r="D6" s="8">
        <v>99</v>
      </c>
      <c r="E6" s="12">
        <v>99</v>
      </c>
      <c r="F6" s="8">
        <v>99</v>
      </c>
      <c r="G6" s="8">
        <v>99</v>
      </c>
      <c r="H6" s="8">
        <v>99</v>
      </c>
      <c r="I6" s="72">
        <f t="shared" ref="I6:I34" si="0">(C6+D6+E6+F6+G6+H6)/6*0.2</f>
        <v>19.8</v>
      </c>
      <c r="J6" s="61" t="s">
        <v>85</v>
      </c>
      <c r="K6" s="61" t="s">
        <v>64</v>
      </c>
      <c r="L6" s="61" t="s">
        <v>52</v>
      </c>
      <c r="M6" s="62"/>
      <c r="N6" s="61" t="s">
        <v>30</v>
      </c>
      <c r="O6" s="61" t="s">
        <v>32</v>
      </c>
      <c r="P6" s="61" t="s">
        <v>46</v>
      </c>
      <c r="Q6" s="61" t="s">
        <v>73</v>
      </c>
      <c r="R6" s="61" t="s">
        <v>30</v>
      </c>
      <c r="S6" s="61" t="s">
        <v>31</v>
      </c>
      <c r="T6" s="64">
        <v>86.633061</v>
      </c>
      <c r="U6" s="72">
        <v>69.3064488</v>
      </c>
      <c r="V6" s="36">
        <f t="shared" ref="V6:V34" si="1">I6+U6</f>
        <v>89.1064488</v>
      </c>
      <c r="W6" s="37">
        <v>3</v>
      </c>
      <c r="X6" s="38">
        <f t="shared" ref="X6:X34" si="2">(I6+U6+W6)</f>
        <v>92.1064488</v>
      </c>
      <c r="Y6" s="39">
        <v>1</v>
      </c>
      <c r="Z6" s="67" t="s">
        <v>639</v>
      </c>
    </row>
    <row r="7" s="60" customFormat="1" ht="16.5" customHeight="1" spans="1:26">
      <c r="A7" s="61" t="s">
        <v>640</v>
      </c>
      <c r="B7" s="61" t="s">
        <v>641</v>
      </c>
      <c r="C7" s="8">
        <v>98</v>
      </c>
      <c r="D7" s="8">
        <v>99</v>
      </c>
      <c r="E7" s="12">
        <v>99</v>
      </c>
      <c r="F7" s="8">
        <v>99</v>
      </c>
      <c r="G7" s="8">
        <v>98</v>
      </c>
      <c r="H7" s="8">
        <v>98</v>
      </c>
      <c r="I7" s="72">
        <f t="shared" si="0"/>
        <v>19.7</v>
      </c>
      <c r="J7" s="61" t="s">
        <v>48</v>
      </c>
      <c r="K7" s="61" t="s">
        <v>64</v>
      </c>
      <c r="L7" s="61" t="s">
        <v>30</v>
      </c>
      <c r="M7" s="61" t="s">
        <v>32</v>
      </c>
      <c r="N7" s="62"/>
      <c r="O7" s="61" t="s">
        <v>73</v>
      </c>
      <c r="P7" s="61" t="s">
        <v>86</v>
      </c>
      <c r="Q7" s="61" t="s">
        <v>76</v>
      </c>
      <c r="R7" s="61" t="s">
        <v>77</v>
      </c>
      <c r="S7" s="61" t="s">
        <v>32</v>
      </c>
      <c r="T7" s="64">
        <v>84.102448</v>
      </c>
      <c r="U7" s="72">
        <v>67.2819584</v>
      </c>
      <c r="V7" s="36">
        <f t="shared" si="1"/>
        <v>86.9819584</v>
      </c>
      <c r="W7" s="37">
        <v>0.3</v>
      </c>
      <c r="X7" s="38">
        <f t="shared" si="2"/>
        <v>87.2819584</v>
      </c>
      <c r="Y7" s="39">
        <v>2</v>
      </c>
      <c r="Z7" s="67" t="s">
        <v>642</v>
      </c>
    </row>
    <row r="8" s="60" customFormat="1" ht="16.5" customHeight="1" spans="1:26">
      <c r="A8" s="61" t="s">
        <v>643</v>
      </c>
      <c r="B8" s="61" t="s">
        <v>644</v>
      </c>
      <c r="C8" s="8">
        <v>98</v>
      </c>
      <c r="D8" s="8">
        <v>98</v>
      </c>
      <c r="E8" s="12">
        <v>99</v>
      </c>
      <c r="F8" s="8">
        <v>98</v>
      </c>
      <c r="G8" s="8">
        <v>99</v>
      </c>
      <c r="H8" s="8">
        <v>98</v>
      </c>
      <c r="I8" s="72">
        <f t="shared" si="0"/>
        <v>19.6666666666667</v>
      </c>
      <c r="J8" s="61" t="s">
        <v>39</v>
      </c>
      <c r="K8" s="61" t="s">
        <v>37</v>
      </c>
      <c r="L8" s="61" t="s">
        <v>77</v>
      </c>
      <c r="M8" s="62"/>
      <c r="N8" s="61" t="s">
        <v>76</v>
      </c>
      <c r="O8" s="61" t="s">
        <v>39</v>
      </c>
      <c r="P8" s="61" t="s">
        <v>85</v>
      </c>
      <c r="Q8" s="61" t="s">
        <v>86</v>
      </c>
      <c r="R8" s="61" t="s">
        <v>76</v>
      </c>
      <c r="S8" s="61" t="s">
        <v>27</v>
      </c>
      <c r="T8" s="64">
        <v>80.816734</v>
      </c>
      <c r="U8" s="72">
        <v>64.6533872</v>
      </c>
      <c r="V8" s="36">
        <f t="shared" si="1"/>
        <v>84.3200538666667</v>
      </c>
      <c r="W8" s="37">
        <v>1.5</v>
      </c>
      <c r="X8" s="38">
        <f t="shared" si="2"/>
        <v>85.8200538666667</v>
      </c>
      <c r="Y8" s="39">
        <v>3</v>
      </c>
      <c r="Z8" s="67" t="s">
        <v>645</v>
      </c>
    </row>
    <row r="9" s="60" customFormat="1" ht="16.5" customHeight="1" spans="1:26">
      <c r="A9" s="61" t="s">
        <v>646</v>
      </c>
      <c r="B9" s="61" t="s">
        <v>647</v>
      </c>
      <c r="C9" s="8">
        <v>99</v>
      </c>
      <c r="D9" s="8">
        <v>98</v>
      </c>
      <c r="E9" s="12">
        <v>98</v>
      </c>
      <c r="F9" s="8">
        <v>99</v>
      </c>
      <c r="G9" s="8">
        <v>98</v>
      </c>
      <c r="H9" s="8">
        <v>99</v>
      </c>
      <c r="I9" s="72">
        <f t="shared" si="0"/>
        <v>19.7</v>
      </c>
      <c r="J9" s="61" t="s">
        <v>30</v>
      </c>
      <c r="K9" s="61" t="s">
        <v>64</v>
      </c>
      <c r="L9" s="61" t="s">
        <v>36</v>
      </c>
      <c r="M9" s="61" t="s">
        <v>40</v>
      </c>
      <c r="N9" s="62"/>
      <c r="O9" s="61" t="s">
        <v>46</v>
      </c>
      <c r="P9" s="61" t="s">
        <v>69</v>
      </c>
      <c r="Q9" s="61" t="s">
        <v>60</v>
      </c>
      <c r="R9" s="61" t="s">
        <v>39</v>
      </c>
      <c r="S9" s="61" t="s">
        <v>32</v>
      </c>
      <c r="T9" s="64">
        <v>82.143265</v>
      </c>
      <c r="U9" s="72">
        <v>65.714612</v>
      </c>
      <c r="V9" s="36">
        <f t="shared" si="1"/>
        <v>85.414612</v>
      </c>
      <c r="W9" s="37">
        <v>0.3</v>
      </c>
      <c r="X9" s="38">
        <f t="shared" si="2"/>
        <v>85.714612</v>
      </c>
      <c r="Y9" s="39">
        <v>4</v>
      </c>
      <c r="Z9" s="67" t="s">
        <v>648</v>
      </c>
    </row>
    <row r="10" s="60" customFormat="1" ht="16.5" customHeight="1" spans="1:26">
      <c r="A10" s="61" t="s">
        <v>649</v>
      </c>
      <c r="B10" s="61" t="s">
        <v>650</v>
      </c>
      <c r="C10" s="8">
        <v>99</v>
      </c>
      <c r="D10" s="8">
        <v>99</v>
      </c>
      <c r="E10" s="12">
        <v>98</v>
      </c>
      <c r="F10" s="8">
        <v>99</v>
      </c>
      <c r="G10" s="8">
        <v>98</v>
      </c>
      <c r="H10" s="8">
        <v>99</v>
      </c>
      <c r="I10" s="72">
        <f t="shared" si="0"/>
        <v>19.7333333333333</v>
      </c>
      <c r="J10" s="61" t="s">
        <v>41</v>
      </c>
      <c r="K10" s="61" t="s">
        <v>74</v>
      </c>
      <c r="L10" s="61" t="s">
        <v>52</v>
      </c>
      <c r="M10" s="62"/>
      <c r="N10" s="61" t="s">
        <v>29</v>
      </c>
      <c r="O10" s="61" t="s">
        <v>31</v>
      </c>
      <c r="P10" s="61" t="s">
        <v>55</v>
      </c>
      <c r="Q10" s="61" t="s">
        <v>85</v>
      </c>
      <c r="R10" s="61" t="s">
        <v>41</v>
      </c>
      <c r="S10" s="61" t="s">
        <v>27</v>
      </c>
      <c r="T10" s="64">
        <v>81.571836</v>
      </c>
      <c r="U10" s="72">
        <v>65.2574688</v>
      </c>
      <c r="V10" s="36">
        <f t="shared" si="1"/>
        <v>84.9908021333333</v>
      </c>
      <c r="W10" s="37">
        <v>0.5</v>
      </c>
      <c r="X10" s="38">
        <f t="shared" si="2"/>
        <v>85.4908021333333</v>
      </c>
      <c r="Y10" s="39">
        <v>5</v>
      </c>
      <c r="Z10" s="42" t="s">
        <v>651</v>
      </c>
    </row>
    <row r="11" s="60" customFormat="1" ht="16.5" customHeight="1" spans="1:26">
      <c r="A11" s="61" t="s">
        <v>652</v>
      </c>
      <c r="B11" s="61" t="s">
        <v>653</v>
      </c>
      <c r="C11" s="8">
        <v>99</v>
      </c>
      <c r="D11" s="8">
        <v>98</v>
      </c>
      <c r="E11" s="12">
        <v>98</v>
      </c>
      <c r="F11" s="8">
        <v>98</v>
      </c>
      <c r="G11" s="8">
        <v>99</v>
      </c>
      <c r="H11" s="8">
        <v>98</v>
      </c>
      <c r="I11" s="72">
        <f t="shared" si="0"/>
        <v>19.6666666666667</v>
      </c>
      <c r="J11" s="61" t="s">
        <v>76</v>
      </c>
      <c r="K11" s="61" t="s">
        <v>37</v>
      </c>
      <c r="L11" s="61" t="s">
        <v>54</v>
      </c>
      <c r="M11" s="61" t="s">
        <v>41</v>
      </c>
      <c r="N11" s="62"/>
      <c r="O11" s="61" t="s">
        <v>41</v>
      </c>
      <c r="P11" s="61" t="s">
        <v>77</v>
      </c>
      <c r="Q11" s="61" t="s">
        <v>29</v>
      </c>
      <c r="R11" s="61" t="s">
        <v>176</v>
      </c>
      <c r="S11" s="61" t="s">
        <v>46</v>
      </c>
      <c r="T11" s="64">
        <v>79.816734</v>
      </c>
      <c r="U11" s="72">
        <v>63.8533872</v>
      </c>
      <c r="V11" s="36">
        <f t="shared" si="1"/>
        <v>83.5200538666667</v>
      </c>
      <c r="W11" s="37">
        <v>0.9</v>
      </c>
      <c r="X11" s="38">
        <f t="shared" si="2"/>
        <v>84.4200538666667</v>
      </c>
      <c r="Y11" s="39">
        <v>6</v>
      </c>
      <c r="Z11" s="42" t="s">
        <v>654</v>
      </c>
    </row>
    <row r="12" s="60" customFormat="1" ht="16.5" customHeight="1" spans="1:26">
      <c r="A12" s="61" t="s">
        <v>655</v>
      </c>
      <c r="B12" s="61" t="s">
        <v>656</v>
      </c>
      <c r="C12" s="8">
        <v>97</v>
      </c>
      <c r="D12" s="8">
        <v>98</v>
      </c>
      <c r="E12" s="12">
        <v>98</v>
      </c>
      <c r="F12" s="8">
        <v>98</v>
      </c>
      <c r="G12" s="8">
        <v>98</v>
      </c>
      <c r="H12" s="8">
        <v>99</v>
      </c>
      <c r="I12" s="72">
        <f t="shared" si="0"/>
        <v>19.6</v>
      </c>
      <c r="J12" s="61" t="s">
        <v>41</v>
      </c>
      <c r="K12" s="61" t="s">
        <v>64</v>
      </c>
      <c r="L12" s="61" t="s">
        <v>68</v>
      </c>
      <c r="M12" s="61" t="s">
        <v>36</v>
      </c>
      <c r="N12" s="62"/>
      <c r="O12" s="61" t="s">
        <v>30</v>
      </c>
      <c r="P12" s="61" t="s">
        <v>75</v>
      </c>
      <c r="Q12" s="61" t="s">
        <v>54</v>
      </c>
      <c r="R12" s="61" t="s">
        <v>30</v>
      </c>
      <c r="S12" s="61" t="s">
        <v>31</v>
      </c>
      <c r="T12" s="64">
        <v>79.714693</v>
      </c>
      <c r="U12" s="72">
        <v>63.7717544</v>
      </c>
      <c r="V12" s="36">
        <f t="shared" si="1"/>
        <v>83.3717544</v>
      </c>
      <c r="W12" s="77">
        <v>0</v>
      </c>
      <c r="X12" s="38">
        <f t="shared" si="2"/>
        <v>83.3717544</v>
      </c>
      <c r="Y12" s="39">
        <v>7</v>
      </c>
      <c r="Z12" s="42" t="s">
        <v>657</v>
      </c>
    </row>
    <row r="13" s="60" customFormat="1" ht="16.5" customHeight="1" spans="1:26">
      <c r="A13" s="61" t="s">
        <v>658</v>
      </c>
      <c r="B13" s="61" t="s">
        <v>659</v>
      </c>
      <c r="C13" s="8">
        <v>99</v>
      </c>
      <c r="D13" s="8">
        <v>98</v>
      </c>
      <c r="E13" s="12">
        <v>98</v>
      </c>
      <c r="F13" s="8">
        <v>98</v>
      </c>
      <c r="G13" s="8">
        <v>98</v>
      </c>
      <c r="H13" s="8">
        <v>98</v>
      </c>
      <c r="I13" s="72">
        <f t="shared" si="0"/>
        <v>19.6333333333333</v>
      </c>
      <c r="J13" s="61" t="s">
        <v>97</v>
      </c>
      <c r="K13" s="61" t="s">
        <v>37</v>
      </c>
      <c r="L13" s="61" t="s">
        <v>29</v>
      </c>
      <c r="M13" s="61" t="s">
        <v>75</v>
      </c>
      <c r="N13" s="62"/>
      <c r="O13" s="61" t="s">
        <v>29</v>
      </c>
      <c r="P13" s="61" t="s">
        <v>29</v>
      </c>
      <c r="Q13" s="61" t="s">
        <v>60</v>
      </c>
      <c r="R13" s="61" t="s">
        <v>81</v>
      </c>
      <c r="S13" s="61" t="s">
        <v>27</v>
      </c>
      <c r="T13" s="64">
        <v>76.775918</v>
      </c>
      <c r="U13" s="72">
        <v>61.4207344</v>
      </c>
      <c r="V13" s="36">
        <f t="shared" si="1"/>
        <v>81.0540677333333</v>
      </c>
      <c r="W13" s="37">
        <v>1.1</v>
      </c>
      <c r="X13" s="38">
        <f t="shared" si="2"/>
        <v>82.1540677333333</v>
      </c>
      <c r="Y13" s="39">
        <v>8</v>
      </c>
      <c r="Z13" s="42" t="s">
        <v>660</v>
      </c>
    </row>
    <row r="14" s="60" customFormat="1" ht="16.5" customHeight="1" spans="1:26">
      <c r="A14" s="61" t="s">
        <v>661</v>
      </c>
      <c r="B14" s="61" t="s">
        <v>662</v>
      </c>
      <c r="C14" s="8">
        <v>98</v>
      </c>
      <c r="D14" s="8">
        <v>98</v>
      </c>
      <c r="E14" s="12">
        <v>99</v>
      </c>
      <c r="F14" s="8">
        <v>97</v>
      </c>
      <c r="G14" s="8">
        <v>98</v>
      </c>
      <c r="H14" s="8">
        <v>98</v>
      </c>
      <c r="I14" s="72">
        <f t="shared" si="0"/>
        <v>19.6</v>
      </c>
      <c r="J14" s="61" t="s">
        <v>97</v>
      </c>
      <c r="K14" s="61" t="s">
        <v>37</v>
      </c>
      <c r="L14" s="61" t="s">
        <v>89</v>
      </c>
      <c r="M14" s="62"/>
      <c r="N14" s="61" t="s">
        <v>68</v>
      </c>
      <c r="O14" s="61" t="s">
        <v>48</v>
      </c>
      <c r="P14" s="61" t="s">
        <v>54</v>
      </c>
      <c r="Q14" s="61" t="s">
        <v>89</v>
      </c>
      <c r="R14" s="61" t="s">
        <v>41</v>
      </c>
      <c r="S14" s="61" t="s">
        <v>31</v>
      </c>
      <c r="T14" s="64">
        <v>76.041224</v>
      </c>
      <c r="U14" s="72">
        <v>60.8329792</v>
      </c>
      <c r="V14" s="36">
        <f t="shared" si="1"/>
        <v>80.4329792</v>
      </c>
      <c r="W14" s="37">
        <v>0.6</v>
      </c>
      <c r="X14" s="38">
        <f t="shared" si="2"/>
        <v>81.0329792</v>
      </c>
      <c r="Y14" s="39">
        <v>9</v>
      </c>
      <c r="Z14" s="42"/>
    </row>
    <row r="15" s="60" customFormat="1" ht="16.5" customHeight="1" spans="1:26">
      <c r="A15" s="61" t="s">
        <v>663</v>
      </c>
      <c r="B15" s="61" t="s">
        <v>664</v>
      </c>
      <c r="C15" s="8">
        <v>98</v>
      </c>
      <c r="D15" s="8">
        <v>98</v>
      </c>
      <c r="E15" s="12">
        <v>98</v>
      </c>
      <c r="F15" s="8">
        <v>98</v>
      </c>
      <c r="G15" s="8">
        <v>98</v>
      </c>
      <c r="H15" s="8">
        <v>98</v>
      </c>
      <c r="I15" s="72">
        <f t="shared" si="0"/>
        <v>19.6</v>
      </c>
      <c r="J15" s="61" t="s">
        <v>76</v>
      </c>
      <c r="K15" s="61" t="s">
        <v>64</v>
      </c>
      <c r="L15" s="61" t="s">
        <v>89</v>
      </c>
      <c r="M15" s="61" t="s">
        <v>77</v>
      </c>
      <c r="N15" s="62"/>
      <c r="O15" s="61" t="s">
        <v>41</v>
      </c>
      <c r="P15" s="61" t="s">
        <v>68</v>
      </c>
      <c r="Q15" s="61" t="s">
        <v>75</v>
      </c>
      <c r="R15" s="61" t="s">
        <v>31</v>
      </c>
      <c r="S15" s="61" t="s">
        <v>38</v>
      </c>
      <c r="T15" s="64">
        <v>76.735102</v>
      </c>
      <c r="U15" s="72">
        <v>61.3880816</v>
      </c>
      <c r="V15" s="36">
        <f t="shared" si="1"/>
        <v>80.9880816</v>
      </c>
      <c r="W15" s="37">
        <v>0</v>
      </c>
      <c r="X15" s="38">
        <f t="shared" si="2"/>
        <v>80.9880816</v>
      </c>
      <c r="Y15" s="39">
        <v>10</v>
      </c>
      <c r="Z15" s="42"/>
    </row>
    <row r="16" s="60" customFormat="1" ht="16.5" customHeight="1" spans="1:26">
      <c r="A16" s="61" t="s">
        <v>665</v>
      </c>
      <c r="B16" s="61" t="s">
        <v>666</v>
      </c>
      <c r="C16" s="8">
        <v>98</v>
      </c>
      <c r="D16" s="8">
        <v>98</v>
      </c>
      <c r="E16" s="12">
        <v>98</v>
      </c>
      <c r="F16" s="8">
        <v>97</v>
      </c>
      <c r="G16" s="8">
        <v>97</v>
      </c>
      <c r="H16" s="8">
        <v>98</v>
      </c>
      <c r="I16" s="72">
        <f t="shared" si="0"/>
        <v>19.5333333333333</v>
      </c>
      <c r="J16" s="61" t="s">
        <v>29</v>
      </c>
      <c r="K16" s="61" t="s">
        <v>64</v>
      </c>
      <c r="L16" s="61" t="s">
        <v>55</v>
      </c>
      <c r="M16" s="62"/>
      <c r="N16" s="61" t="s">
        <v>86</v>
      </c>
      <c r="O16" s="61" t="s">
        <v>41</v>
      </c>
      <c r="P16" s="61" t="s">
        <v>84</v>
      </c>
      <c r="Q16" s="61" t="s">
        <v>75</v>
      </c>
      <c r="R16" s="61" t="s">
        <v>32</v>
      </c>
      <c r="S16" s="61" t="s">
        <v>38</v>
      </c>
      <c r="T16" s="64">
        <v>76.347346</v>
      </c>
      <c r="U16" s="72">
        <v>61.0778768</v>
      </c>
      <c r="V16" s="36">
        <f t="shared" si="1"/>
        <v>80.6112101333333</v>
      </c>
      <c r="W16" s="37">
        <v>-0.1</v>
      </c>
      <c r="X16" s="38">
        <f t="shared" si="2"/>
        <v>80.5112101333333</v>
      </c>
      <c r="Y16" s="39">
        <v>11</v>
      </c>
      <c r="Z16" s="42"/>
    </row>
    <row r="17" s="60" customFormat="1" ht="16.5" customHeight="1" spans="1:26">
      <c r="A17" s="61" t="s">
        <v>667</v>
      </c>
      <c r="B17" s="61" t="s">
        <v>668</v>
      </c>
      <c r="C17" s="8">
        <v>98</v>
      </c>
      <c r="D17" s="8">
        <v>97</v>
      </c>
      <c r="E17" s="12">
        <v>97</v>
      </c>
      <c r="F17" s="8">
        <v>97</v>
      </c>
      <c r="G17" s="8">
        <v>98</v>
      </c>
      <c r="H17" s="8">
        <v>98</v>
      </c>
      <c r="I17" s="72">
        <f t="shared" si="0"/>
        <v>19.5</v>
      </c>
      <c r="J17" s="61" t="s">
        <v>68</v>
      </c>
      <c r="K17" s="61" t="s">
        <v>74</v>
      </c>
      <c r="L17" s="61" t="s">
        <v>97</v>
      </c>
      <c r="M17" s="62"/>
      <c r="N17" s="61" t="s">
        <v>97</v>
      </c>
      <c r="O17" s="61" t="s">
        <v>78</v>
      </c>
      <c r="P17" s="61" t="s">
        <v>41</v>
      </c>
      <c r="Q17" s="61" t="s">
        <v>89</v>
      </c>
      <c r="R17" s="61" t="s">
        <v>41</v>
      </c>
      <c r="S17" s="61" t="s">
        <v>46</v>
      </c>
      <c r="T17" s="64">
        <v>75.449387</v>
      </c>
      <c r="U17" s="72">
        <v>60.3595096</v>
      </c>
      <c r="V17" s="36">
        <f t="shared" si="1"/>
        <v>79.8595096</v>
      </c>
      <c r="W17" s="37">
        <v>0.5</v>
      </c>
      <c r="X17" s="38">
        <f t="shared" si="2"/>
        <v>80.3595096</v>
      </c>
      <c r="Y17" s="39">
        <v>12</v>
      </c>
      <c r="Z17" s="42"/>
    </row>
    <row r="18" s="60" customFormat="1" ht="16.5" customHeight="1" spans="1:26">
      <c r="A18" s="61" t="s">
        <v>669</v>
      </c>
      <c r="B18" s="61" t="s">
        <v>670</v>
      </c>
      <c r="C18" s="8">
        <v>98</v>
      </c>
      <c r="D18" s="8">
        <v>98</v>
      </c>
      <c r="E18" s="12">
        <v>97</v>
      </c>
      <c r="F18" s="8">
        <v>97</v>
      </c>
      <c r="G18" s="8">
        <v>97</v>
      </c>
      <c r="H18" s="8">
        <v>97</v>
      </c>
      <c r="I18" s="72">
        <f t="shared" si="0"/>
        <v>19.4666666666667</v>
      </c>
      <c r="J18" s="61" t="s">
        <v>85</v>
      </c>
      <c r="K18" s="61" t="s">
        <v>64</v>
      </c>
      <c r="L18" s="61" t="s">
        <v>78</v>
      </c>
      <c r="M18" s="62"/>
      <c r="N18" s="61" t="s">
        <v>78</v>
      </c>
      <c r="O18" s="61" t="s">
        <v>29</v>
      </c>
      <c r="P18" s="61" t="s">
        <v>84</v>
      </c>
      <c r="Q18" s="61" t="s">
        <v>92</v>
      </c>
      <c r="R18" s="61" t="s">
        <v>86</v>
      </c>
      <c r="S18" s="61" t="s">
        <v>36</v>
      </c>
      <c r="T18" s="64">
        <v>75.857551</v>
      </c>
      <c r="U18" s="72">
        <v>60.6860408</v>
      </c>
      <c r="V18" s="36">
        <f t="shared" si="1"/>
        <v>80.1527074666667</v>
      </c>
      <c r="W18" s="37">
        <v>-0.2</v>
      </c>
      <c r="X18" s="38">
        <f t="shared" si="2"/>
        <v>79.9527074666667</v>
      </c>
      <c r="Y18" s="39">
        <v>13</v>
      </c>
      <c r="Z18" s="42"/>
    </row>
    <row r="19" s="60" customFormat="1" ht="16.5" customHeight="1" spans="1:26">
      <c r="A19" s="61" t="s">
        <v>671</v>
      </c>
      <c r="B19" s="61" t="s">
        <v>672</v>
      </c>
      <c r="C19" s="8">
        <v>98</v>
      </c>
      <c r="D19" s="8">
        <v>98</v>
      </c>
      <c r="E19" s="12">
        <v>98</v>
      </c>
      <c r="F19" s="8">
        <v>97</v>
      </c>
      <c r="G19" s="8">
        <v>97</v>
      </c>
      <c r="H19" s="8">
        <v>97</v>
      </c>
      <c r="I19" s="72">
        <f t="shared" si="0"/>
        <v>19.5</v>
      </c>
      <c r="J19" s="61" t="s">
        <v>54</v>
      </c>
      <c r="K19" s="61" t="s">
        <v>37</v>
      </c>
      <c r="L19" s="61" t="s">
        <v>176</v>
      </c>
      <c r="M19" s="62"/>
      <c r="N19" s="61" t="s">
        <v>69</v>
      </c>
      <c r="O19" s="61" t="s">
        <v>41</v>
      </c>
      <c r="P19" s="61" t="s">
        <v>86</v>
      </c>
      <c r="Q19" s="61" t="s">
        <v>89</v>
      </c>
      <c r="R19" s="61" t="s">
        <v>32</v>
      </c>
      <c r="S19" s="61" t="s">
        <v>31</v>
      </c>
      <c r="T19" s="64">
        <v>74.184081</v>
      </c>
      <c r="U19" s="72">
        <v>59.3472648</v>
      </c>
      <c r="V19" s="36">
        <f t="shared" si="1"/>
        <v>78.8472648</v>
      </c>
      <c r="W19" s="37">
        <v>0.3</v>
      </c>
      <c r="X19" s="38">
        <f t="shared" si="2"/>
        <v>79.1472648</v>
      </c>
      <c r="Y19" s="39">
        <v>14</v>
      </c>
      <c r="Z19" s="42"/>
    </row>
    <row r="20" s="60" customFormat="1" ht="16.5" customHeight="1" spans="1:26">
      <c r="A20" s="61" t="s">
        <v>673</v>
      </c>
      <c r="B20" s="61" t="s">
        <v>674</v>
      </c>
      <c r="C20" s="8">
        <v>97</v>
      </c>
      <c r="D20" s="8">
        <v>97</v>
      </c>
      <c r="E20" s="12">
        <v>98</v>
      </c>
      <c r="F20" s="8">
        <v>98</v>
      </c>
      <c r="G20" s="8">
        <v>98</v>
      </c>
      <c r="H20" s="8">
        <v>97</v>
      </c>
      <c r="I20" s="72">
        <f t="shared" si="0"/>
        <v>19.5</v>
      </c>
      <c r="J20" s="61" t="s">
        <v>85</v>
      </c>
      <c r="K20" s="61" t="s">
        <v>28</v>
      </c>
      <c r="L20" s="61" t="s">
        <v>176</v>
      </c>
      <c r="M20" s="61" t="s">
        <v>77</v>
      </c>
      <c r="N20" s="62"/>
      <c r="O20" s="61" t="s">
        <v>89</v>
      </c>
      <c r="P20" s="61" t="s">
        <v>89</v>
      </c>
      <c r="Q20" s="61" t="s">
        <v>60</v>
      </c>
      <c r="R20" s="61" t="s">
        <v>81</v>
      </c>
      <c r="S20" s="61" t="s">
        <v>46</v>
      </c>
      <c r="T20" s="64">
        <v>73.571836</v>
      </c>
      <c r="U20" s="72">
        <v>58.8574688</v>
      </c>
      <c r="V20" s="36">
        <f t="shared" si="1"/>
        <v>78.3574688</v>
      </c>
      <c r="W20" s="37">
        <v>0</v>
      </c>
      <c r="X20" s="38">
        <f t="shared" si="2"/>
        <v>78.3574688</v>
      </c>
      <c r="Y20" s="39">
        <v>15</v>
      </c>
      <c r="Z20" s="42"/>
    </row>
    <row r="21" s="60" customFormat="1" ht="16.5" customHeight="1" spans="1:26">
      <c r="A21" s="61" t="s">
        <v>675</v>
      </c>
      <c r="B21" s="61" t="s">
        <v>676</v>
      </c>
      <c r="C21" s="8">
        <v>97</v>
      </c>
      <c r="D21" s="8">
        <v>97</v>
      </c>
      <c r="E21" s="12">
        <v>97</v>
      </c>
      <c r="F21" s="8">
        <v>98</v>
      </c>
      <c r="G21" s="8">
        <v>98</v>
      </c>
      <c r="H21" s="8">
        <v>98</v>
      </c>
      <c r="I21" s="72">
        <f t="shared" si="0"/>
        <v>19.5</v>
      </c>
      <c r="J21" s="61" t="s">
        <v>176</v>
      </c>
      <c r="K21" s="61" t="s">
        <v>64</v>
      </c>
      <c r="L21" s="61" t="s">
        <v>78</v>
      </c>
      <c r="M21" s="61" t="s">
        <v>30</v>
      </c>
      <c r="N21" s="62"/>
      <c r="O21" s="61" t="s">
        <v>77</v>
      </c>
      <c r="P21" s="61" t="s">
        <v>60</v>
      </c>
      <c r="Q21" s="61" t="s">
        <v>176</v>
      </c>
      <c r="R21" s="61" t="s">
        <v>107</v>
      </c>
      <c r="S21" s="61" t="s">
        <v>38</v>
      </c>
      <c r="T21" s="64">
        <v>73.224897</v>
      </c>
      <c r="U21" s="72">
        <v>58.5799176</v>
      </c>
      <c r="V21" s="36">
        <f t="shared" si="1"/>
        <v>78.0799176</v>
      </c>
      <c r="W21" s="37">
        <v>0</v>
      </c>
      <c r="X21" s="38">
        <f t="shared" si="2"/>
        <v>78.0799176</v>
      </c>
      <c r="Y21" s="39">
        <v>16</v>
      </c>
      <c r="Z21" s="42"/>
    </row>
    <row r="22" s="60" customFormat="1" ht="16.5" customHeight="1" spans="1:26">
      <c r="A22" s="61" t="s">
        <v>677</v>
      </c>
      <c r="B22" s="61" t="s">
        <v>678</v>
      </c>
      <c r="C22" s="8">
        <v>97</v>
      </c>
      <c r="D22" s="8">
        <v>97</v>
      </c>
      <c r="E22" s="12">
        <v>97</v>
      </c>
      <c r="F22" s="8">
        <v>97</v>
      </c>
      <c r="G22" s="8">
        <v>98</v>
      </c>
      <c r="H22" s="8">
        <v>98</v>
      </c>
      <c r="I22" s="72">
        <f t="shared" si="0"/>
        <v>19.4666666666667</v>
      </c>
      <c r="J22" s="61" t="s">
        <v>48</v>
      </c>
      <c r="K22" s="61" t="s">
        <v>74</v>
      </c>
      <c r="L22" s="61" t="s">
        <v>119</v>
      </c>
      <c r="M22" s="62"/>
      <c r="N22" s="61" t="s">
        <v>69</v>
      </c>
      <c r="O22" s="61" t="s">
        <v>97</v>
      </c>
      <c r="P22" s="61" t="s">
        <v>97</v>
      </c>
      <c r="Q22" s="61" t="s">
        <v>100</v>
      </c>
      <c r="R22" s="61" t="s">
        <v>76</v>
      </c>
      <c r="S22" s="61" t="s">
        <v>36</v>
      </c>
      <c r="T22" s="64">
        <v>72.204489</v>
      </c>
      <c r="U22" s="72">
        <v>57.7635912</v>
      </c>
      <c r="V22" s="36">
        <f t="shared" si="1"/>
        <v>77.2302578666667</v>
      </c>
      <c r="W22" s="37">
        <v>-0.4</v>
      </c>
      <c r="X22" s="38">
        <f t="shared" si="2"/>
        <v>76.8302578666667</v>
      </c>
      <c r="Y22" s="39">
        <v>17</v>
      </c>
      <c r="Z22" s="42"/>
    </row>
    <row r="23" s="60" customFormat="1" ht="16.5" customHeight="1" spans="1:26">
      <c r="A23" s="61" t="s">
        <v>679</v>
      </c>
      <c r="B23" s="61" t="s">
        <v>680</v>
      </c>
      <c r="C23" s="8">
        <v>97</v>
      </c>
      <c r="D23" s="8">
        <v>98</v>
      </c>
      <c r="E23" s="12">
        <v>98</v>
      </c>
      <c r="F23" s="8">
        <v>99</v>
      </c>
      <c r="G23" s="8">
        <v>99</v>
      </c>
      <c r="H23" s="8">
        <v>98</v>
      </c>
      <c r="I23" s="72">
        <f t="shared" si="0"/>
        <v>19.6333333333333</v>
      </c>
      <c r="J23" s="61" t="s">
        <v>119</v>
      </c>
      <c r="K23" s="61" t="s">
        <v>272</v>
      </c>
      <c r="L23" s="61" t="s">
        <v>89</v>
      </c>
      <c r="M23" s="61" t="s">
        <v>77</v>
      </c>
      <c r="N23" s="62"/>
      <c r="O23" s="61" t="s">
        <v>85</v>
      </c>
      <c r="P23" s="61" t="s">
        <v>60</v>
      </c>
      <c r="Q23" s="61" t="s">
        <v>100</v>
      </c>
      <c r="R23" s="61" t="s">
        <v>31</v>
      </c>
      <c r="S23" s="61" t="s">
        <v>38</v>
      </c>
      <c r="T23" s="64">
        <v>71.408163</v>
      </c>
      <c r="U23" s="72">
        <v>57.1265304</v>
      </c>
      <c r="V23" s="36">
        <f t="shared" si="1"/>
        <v>76.7598637333333</v>
      </c>
      <c r="W23" s="37">
        <v>-0.8</v>
      </c>
      <c r="X23" s="38">
        <f t="shared" si="2"/>
        <v>75.9598637333333</v>
      </c>
      <c r="Y23" s="39">
        <v>18</v>
      </c>
      <c r="Z23" s="42"/>
    </row>
    <row r="24" s="60" customFormat="1" ht="16.5" customHeight="1" spans="1:26">
      <c r="A24" s="61" t="s">
        <v>681</v>
      </c>
      <c r="B24" s="61" t="s">
        <v>682</v>
      </c>
      <c r="C24" s="8">
        <v>96</v>
      </c>
      <c r="D24" s="8">
        <v>98</v>
      </c>
      <c r="E24" s="12">
        <v>98</v>
      </c>
      <c r="F24" s="8">
        <v>98</v>
      </c>
      <c r="G24" s="8">
        <v>96</v>
      </c>
      <c r="H24" s="8">
        <v>97</v>
      </c>
      <c r="I24" s="72">
        <f t="shared" si="0"/>
        <v>19.4333333333333</v>
      </c>
      <c r="J24" s="61" t="s">
        <v>116</v>
      </c>
      <c r="K24" s="61" t="s">
        <v>37</v>
      </c>
      <c r="L24" s="61" t="s">
        <v>69</v>
      </c>
      <c r="M24" s="62"/>
      <c r="N24" s="61" t="s">
        <v>100</v>
      </c>
      <c r="O24" s="61" t="s">
        <v>48</v>
      </c>
      <c r="P24" s="61" t="s">
        <v>97</v>
      </c>
      <c r="Q24" s="61" t="s">
        <v>55</v>
      </c>
      <c r="R24" s="61" t="s">
        <v>75</v>
      </c>
      <c r="S24" s="61" t="s">
        <v>31</v>
      </c>
      <c r="T24" s="64">
        <v>70.959591</v>
      </c>
      <c r="U24" s="72">
        <v>56.7676728</v>
      </c>
      <c r="V24" s="36">
        <f t="shared" si="1"/>
        <v>76.2010061333334</v>
      </c>
      <c r="W24" s="37">
        <v>-1.1</v>
      </c>
      <c r="X24" s="38">
        <f t="shared" si="2"/>
        <v>75.1010061333334</v>
      </c>
      <c r="Y24" s="39">
        <v>19</v>
      </c>
      <c r="Z24" s="42"/>
    </row>
    <row r="25" s="60" customFormat="1" ht="16.5" customHeight="1" spans="1:26">
      <c r="A25" s="61" t="s">
        <v>683</v>
      </c>
      <c r="B25" s="61" t="s">
        <v>684</v>
      </c>
      <c r="C25" s="8">
        <v>98</v>
      </c>
      <c r="D25" s="8">
        <v>98</v>
      </c>
      <c r="E25" s="12">
        <v>97</v>
      </c>
      <c r="F25" s="8">
        <v>97</v>
      </c>
      <c r="G25" s="8">
        <v>97</v>
      </c>
      <c r="H25" s="8">
        <v>97</v>
      </c>
      <c r="I25" s="72">
        <f t="shared" si="0"/>
        <v>19.4666666666667</v>
      </c>
      <c r="J25" s="61" t="s">
        <v>110</v>
      </c>
      <c r="K25" s="61" t="s">
        <v>37</v>
      </c>
      <c r="L25" s="61" t="s">
        <v>41</v>
      </c>
      <c r="M25" s="62"/>
      <c r="N25" s="61" t="s">
        <v>86</v>
      </c>
      <c r="O25" s="61" t="s">
        <v>32</v>
      </c>
      <c r="P25" s="61" t="s">
        <v>77</v>
      </c>
      <c r="Q25" s="61" t="s">
        <v>68</v>
      </c>
      <c r="R25" s="61" t="s">
        <v>78</v>
      </c>
      <c r="S25" s="61" t="s">
        <v>36</v>
      </c>
      <c r="T25" s="64">
        <v>66.449387</v>
      </c>
      <c r="U25" s="72">
        <v>53.1595096</v>
      </c>
      <c r="V25" s="36">
        <f t="shared" si="1"/>
        <v>72.6261762666667</v>
      </c>
      <c r="W25" s="37">
        <v>0</v>
      </c>
      <c r="X25" s="38">
        <f t="shared" si="2"/>
        <v>72.6261762666667</v>
      </c>
      <c r="Y25" s="39">
        <v>20</v>
      </c>
      <c r="Z25" s="42"/>
    </row>
    <row r="26" s="60" customFormat="1" ht="16.5" customHeight="1" spans="1:26">
      <c r="A26" s="61" t="s">
        <v>685</v>
      </c>
      <c r="B26" s="61" t="s">
        <v>686</v>
      </c>
      <c r="C26" s="8">
        <v>97</v>
      </c>
      <c r="D26" s="8">
        <v>97</v>
      </c>
      <c r="E26" s="12">
        <v>97</v>
      </c>
      <c r="F26" s="8">
        <v>98</v>
      </c>
      <c r="G26" s="8">
        <v>96</v>
      </c>
      <c r="H26" s="8">
        <v>96</v>
      </c>
      <c r="I26" s="72">
        <f t="shared" si="0"/>
        <v>19.3666666666667</v>
      </c>
      <c r="J26" s="61" t="s">
        <v>626</v>
      </c>
      <c r="K26" s="61" t="s">
        <v>64</v>
      </c>
      <c r="L26" s="61" t="s">
        <v>84</v>
      </c>
      <c r="M26" s="62"/>
      <c r="N26" s="61" t="s">
        <v>107</v>
      </c>
      <c r="O26" s="61" t="s">
        <v>46</v>
      </c>
      <c r="P26" s="61" t="s">
        <v>31</v>
      </c>
      <c r="Q26" s="61" t="s">
        <v>75</v>
      </c>
      <c r="R26" s="61" t="s">
        <v>68</v>
      </c>
      <c r="S26" s="61" t="s">
        <v>46</v>
      </c>
      <c r="T26" s="64">
        <v>64.286122</v>
      </c>
      <c r="U26" s="72">
        <v>51.4288976</v>
      </c>
      <c r="V26" s="36">
        <f t="shared" si="1"/>
        <v>70.7955642666667</v>
      </c>
      <c r="W26" s="37">
        <v>-1</v>
      </c>
      <c r="X26" s="38">
        <f t="shared" si="2"/>
        <v>69.7955642666667</v>
      </c>
      <c r="Y26" s="39">
        <v>21</v>
      </c>
      <c r="Z26" s="42"/>
    </row>
    <row r="27" s="60" customFormat="1" ht="16.5" customHeight="1" spans="1:26">
      <c r="A27" s="61" t="s">
        <v>687</v>
      </c>
      <c r="B27" s="61" t="s">
        <v>688</v>
      </c>
      <c r="C27" s="8">
        <v>96</v>
      </c>
      <c r="D27" s="8">
        <v>97</v>
      </c>
      <c r="E27" s="12">
        <v>97</v>
      </c>
      <c r="F27" s="8">
        <v>98</v>
      </c>
      <c r="G27" s="8">
        <v>98</v>
      </c>
      <c r="H27" s="8">
        <v>97</v>
      </c>
      <c r="I27" s="72">
        <f t="shared" si="0"/>
        <v>19.4333333333333</v>
      </c>
      <c r="J27" s="61" t="s">
        <v>97</v>
      </c>
      <c r="K27" s="61" t="s">
        <v>37</v>
      </c>
      <c r="L27" s="61" t="s">
        <v>131</v>
      </c>
      <c r="M27" s="62"/>
      <c r="N27" s="61" t="s">
        <v>68</v>
      </c>
      <c r="O27" s="61" t="s">
        <v>84</v>
      </c>
      <c r="P27" s="61" t="s">
        <v>119</v>
      </c>
      <c r="Q27" s="61" t="s">
        <v>29</v>
      </c>
      <c r="R27" s="61" t="s">
        <v>77</v>
      </c>
      <c r="S27" s="61" t="s">
        <v>36</v>
      </c>
      <c r="T27" s="64">
        <v>62.08204</v>
      </c>
      <c r="U27" s="72">
        <v>49.665632</v>
      </c>
      <c r="V27" s="36">
        <f t="shared" si="1"/>
        <v>69.0989653333333</v>
      </c>
      <c r="W27" s="37">
        <v>-0.1</v>
      </c>
      <c r="X27" s="38">
        <f t="shared" si="2"/>
        <v>68.9989653333333</v>
      </c>
      <c r="Y27" s="39">
        <v>22</v>
      </c>
      <c r="Z27" s="42"/>
    </row>
    <row r="28" s="60" customFormat="1" ht="16.5" customHeight="1" spans="1:26">
      <c r="A28" s="61" t="s">
        <v>689</v>
      </c>
      <c r="B28" s="61" t="s">
        <v>690</v>
      </c>
      <c r="C28" s="8">
        <v>98</v>
      </c>
      <c r="D28" s="8">
        <v>98</v>
      </c>
      <c r="E28" s="12">
        <v>97</v>
      </c>
      <c r="F28" s="8">
        <v>97</v>
      </c>
      <c r="G28" s="8">
        <v>97</v>
      </c>
      <c r="H28" s="8">
        <v>98</v>
      </c>
      <c r="I28" s="72">
        <f t="shared" si="0"/>
        <v>19.5</v>
      </c>
      <c r="J28" s="61" t="s">
        <v>60</v>
      </c>
      <c r="K28" s="61" t="s">
        <v>37</v>
      </c>
      <c r="L28" s="61" t="s">
        <v>626</v>
      </c>
      <c r="M28" s="61" t="s">
        <v>75</v>
      </c>
      <c r="N28" s="62"/>
      <c r="O28" s="61" t="s">
        <v>69</v>
      </c>
      <c r="P28" s="61" t="s">
        <v>119</v>
      </c>
      <c r="Q28" s="61" t="s">
        <v>81</v>
      </c>
      <c r="R28" s="61" t="s">
        <v>100</v>
      </c>
      <c r="S28" s="61" t="s">
        <v>48</v>
      </c>
      <c r="T28" s="64">
        <v>59.347346</v>
      </c>
      <c r="U28" s="72">
        <v>47.4778768</v>
      </c>
      <c r="V28" s="36">
        <f t="shared" si="1"/>
        <v>66.9778768</v>
      </c>
      <c r="W28" s="37">
        <v>-0.6</v>
      </c>
      <c r="X28" s="38">
        <f t="shared" si="2"/>
        <v>66.3778768</v>
      </c>
      <c r="Y28" s="39">
        <v>23</v>
      </c>
      <c r="Z28" s="42"/>
    </row>
    <row r="29" s="60" customFormat="1" ht="16.5" customHeight="1" spans="1:26">
      <c r="A29" s="61" t="s">
        <v>691</v>
      </c>
      <c r="B29" s="61" t="s">
        <v>692</v>
      </c>
      <c r="C29" s="8">
        <v>98</v>
      </c>
      <c r="D29" s="8">
        <v>98</v>
      </c>
      <c r="E29" s="12">
        <v>98</v>
      </c>
      <c r="F29" s="8">
        <v>98</v>
      </c>
      <c r="G29" s="8">
        <v>97</v>
      </c>
      <c r="H29" s="8">
        <v>97</v>
      </c>
      <c r="I29" s="72">
        <f t="shared" si="0"/>
        <v>19.5333333333333</v>
      </c>
      <c r="J29" s="61" t="s">
        <v>76</v>
      </c>
      <c r="K29" s="61" t="s">
        <v>64</v>
      </c>
      <c r="L29" s="61" t="s">
        <v>205</v>
      </c>
      <c r="M29" s="61" t="s">
        <v>75</v>
      </c>
      <c r="N29" s="62"/>
      <c r="O29" s="61" t="s">
        <v>210</v>
      </c>
      <c r="P29" s="61" t="s">
        <v>75</v>
      </c>
      <c r="Q29" s="61" t="s">
        <v>89</v>
      </c>
      <c r="R29" s="61" t="s">
        <v>36</v>
      </c>
      <c r="S29" s="61" t="s">
        <v>36</v>
      </c>
      <c r="T29" s="64">
        <v>55.877959</v>
      </c>
      <c r="U29" s="72">
        <v>44.7023672</v>
      </c>
      <c r="V29" s="36">
        <f t="shared" si="1"/>
        <v>64.2357005333333</v>
      </c>
      <c r="W29" s="37">
        <v>-1.5</v>
      </c>
      <c r="X29" s="38">
        <f t="shared" si="2"/>
        <v>62.7357005333333</v>
      </c>
      <c r="Y29" s="39">
        <v>24</v>
      </c>
      <c r="Z29" s="42"/>
    </row>
    <row r="30" s="60" customFormat="1" ht="16.5" customHeight="1" spans="1:26">
      <c r="A30" s="61" t="s">
        <v>693</v>
      </c>
      <c r="B30" s="61" t="s">
        <v>694</v>
      </c>
      <c r="C30" s="8">
        <v>97</v>
      </c>
      <c r="D30" s="8">
        <v>96</v>
      </c>
      <c r="E30" s="12">
        <v>98</v>
      </c>
      <c r="F30" s="8">
        <v>98</v>
      </c>
      <c r="G30" s="8">
        <v>97</v>
      </c>
      <c r="H30" s="8">
        <v>97</v>
      </c>
      <c r="I30" s="72">
        <f t="shared" si="0"/>
        <v>19.4333333333333</v>
      </c>
      <c r="J30" s="61" t="s">
        <v>405</v>
      </c>
      <c r="K30" s="61" t="s">
        <v>64</v>
      </c>
      <c r="L30" s="61" t="s">
        <v>55</v>
      </c>
      <c r="M30" s="61" t="s">
        <v>533</v>
      </c>
      <c r="N30" s="62"/>
      <c r="O30" s="61" t="s">
        <v>48</v>
      </c>
      <c r="P30" s="61" t="s">
        <v>77</v>
      </c>
      <c r="Q30" s="61" t="s">
        <v>75</v>
      </c>
      <c r="R30" s="61" t="s">
        <v>92</v>
      </c>
      <c r="S30" s="61" t="s">
        <v>31</v>
      </c>
      <c r="T30" s="64">
        <v>52.837142</v>
      </c>
      <c r="U30" s="72">
        <v>42.2697136</v>
      </c>
      <c r="V30" s="36">
        <f t="shared" si="1"/>
        <v>61.7030469333333</v>
      </c>
      <c r="W30" s="37">
        <v>-2</v>
      </c>
      <c r="X30" s="38">
        <f t="shared" si="2"/>
        <v>59.7030469333333</v>
      </c>
      <c r="Y30" s="39">
        <v>25</v>
      </c>
      <c r="Z30" s="42"/>
    </row>
    <row r="31" s="60" customFormat="1" ht="16.5" customHeight="1" spans="1:26">
      <c r="A31" s="61" t="s">
        <v>695</v>
      </c>
      <c r="B31" s="61" t="s">
        <v>696</v>
      </c>
      <c r="C31" s="8">
        <v>98</v>
      </c>
      <c r="D31" s="8">
        <v>98</v>
      </c>
      <c r="E31" s="12">
        <v>97</v>
      </c>
      <c r="F31" s="8">
        <v>97</v>
      </c>
      <c r="G31" s="8">
        <v>98</v>
      </c>
      <c r="H31" s="8">
        <v>96</v>
      </c>
      <c r="I31" s="72">
        <f t="shared" si="0"/>
        <v>19.4666666666667</v>
      </c>
      <c r="J31" s="61" t="s">
        <v>84</v>
      </c>
      <c r="K31" s="61" t="s">
        <v>64</v>
      </c>
      <c r="L31" s="61" t="s">
        <v>533</v>
      </c>
      <c r="M31" s="61" t="s">
        <v>55</v>
      </c>
      <c r="N31" s="62"/>
      <c r="O31" s="61" t="s">
        <v>205</v>
      </c>
      <c r="P31" s="61" t="s">
        <v>29</v>
      </c>
      <c r="Q31" s="61" t="s">
        <v>205</v>
      </c>
      <c r="R31" s="61" t="s">
        <v>29</v>
      </c>
      <c r="S31" s="61" t="s">
        <v>36</v>
      </c>
      <c r="T31" s="64">
        <v>46.469795</v>
      </c>
      <c r="U31" s="72">
        <v>37.175836</v>
      </c>
      <c r="V31" s="36">
        <f t="shared" si="1"/>
        <v>56.6425026666667</v>
      </c>
      <c r="W31" s="37">
        <v>-5.8</v>
      </c>
      <c r="X31" s="38">
        <f t="shared" si="2"/>
        <v>50.8425026666667</v>
      </c>
      <c r="Y31" s="39">
        <v>26</v>
      </c>
      <c r="Z31" s="8"/>
    </row>
    <row r="32" s="60" customFormat="1" ht="16.5" customHeight="1" spans="1:26">
      <c r="A32" s="61" t="s">
        <v>697</v>
      </c>
      <c r="B32" s="61" t="s">
        <v>698</v>
      </c>
      <c r="C32" s="8">
        <v>97</v>
      </c>
      <c r="D32" s="60">
        <v>96</v>
      </c>
      <c r="E32" s="8">
        <v>97</v>
      </c>
      <c r="F32" s="8">
        <v>96</v>
      </c>
      <c r="G32" s="8">
        <v>96</v>
      </c>
      <c r="H32" s="8">
        <v>96</v>
      </c>
      <c r="I32" s="72">
        <f t="shared" si="0"/>
        <v>19.2666666666667</v>
      </c>
      <c r="J32" s="61" t="s">
        <v>176</v>
      </c>
      <c r="K32" s="61" t="s">
        <v>74</v>
      </c>
      <c r="L32" s="61" t="s">
        <v>533</v>
      </c>
      <c r="M32" s="61" t="s">
        <v>625</v>
      </c>
      <c r="N32" s="62"/>
      <c r="O32" s="61" t="s">
        <v>699</v>
      </c>
      <c r="P32" s="61" t="s">
        <v>77</v>
      </c>
      <c r="Q32" s="61" t="s">
        <v>405</v>
      </c>
      <c r="R32" s="61" t="s">
        <v>77</v>
      </c>
      <c r="S32" s="61" t="s">
        <v>38</v>
      </c>
      <c r="T32" s="64">
        <v>34.265714</v>
      </c>
      <c r="U32" s="72">
        <v>27.4125712</v>
      </c>
      <c r="V32" s="36">
        <f t="shared" si="1"/>
        <v>46.6792378666667</v>
      </c>
      <c r="W32" s="37">
        <v>0</v>
      </c>
      <c r="X32" s="38">
        <f t="shared" si="2"/>
        <v>46.6792378666667</v>
      </c>
      <c r="Y32" s="39">
        <v>27</v>
      </c>
      <c r="Z32" s="42"/>
    </row>
    <row r="33" s="60" customFormat="1" ht="16.5" customHeight="1" spans="1:26">
      <c r="A33" s="68" t="s">
        <v>700</v>
      </c>
      <c r="B33" s="68" t="s">
        <v>701</v>
      </c>
      <c r="C33" s="16">
        <v>96</v>
      </c>
      <c r="D33" s="16">
        <v>96</v>
      </c>
      <c r="E33" s="17">
        <v>96</v>
      </c>
      <c r="F33" s="16">
        <v>97</v>
      </c>
      <c r="G33" s="16">
        <v>97</v>
      </c>
      <c r="H33" s="16">
        <v>98</v>
      </c>
      <c r="I33" s="73">
        <f t="shared" si="0"/>
        <v>19.3333333333333</v>
      </c>
      <c r="J33" s="68" t="s">
        <v>201</v>
      </c>
      <c r="K33" s="68" t="s">
        <v>37</v>
      </c>
      <c r="L33" s="68" t="s">
        <v>405</v>
      </c>
      <c r="M33" s="68" t="s">
        <v>629</v>
      </c>
      <c r="N33" s="74"/>
      <c r="O33" s="68" t="s">
        <v>81</v>
      </c>
      <c r="P33" s="68" t="s">
        <v>75</v>
      </c>
      <c r="Q33" s="68" t="s">
        <v>107</v>
      </c>
      <c r="R33" s="68" t="s">
        <v>119</v>
      </c>
      <c r="S33" s="68" t="s">
        <v>39</v>
      </c>
      <c r="T33" s="78">
        <v>38.184081</v>
      </c>
      <c r="U33" s="73">
        <v>30.5472648</v>
      </c>
      <c r="V33" s="36">
        <f t="shared" si="1"/>
        <v>49.8805981333333</v>
      </c>
      <c r="W33" s="45">
        <v>-3.6</v>
      </c>
      <c r="X33" s="46">
        <f t="shared" si="2"/>
        <v>46.2805981333333</v>
      </c>
      <c r="Y33" s="47">
        <v>28</v>
      </c>
      <c r="Z33" s="42"/>
    </row>
    <row r="34" s="60" customFormat="1" ht="16.5" customHeight="1" spans="1:26">
      <c r="A34" s="69" t="s">
        <v>702</v>
      </c>
      <c r="B34" s="69" t="s">
        <v>703</v>
      </c>
      <c r="C34" s="70">
        <v>99</v>
      </c>
      <c r="D34" s="70">
        <v>98</v>
      </c>
      <c r="E34" s="71">
        <v>96</v>
      </c>
      <c r="F34" s="70">
        <v>96</v>
      </c>
      <c r="G34" s="70">
        <v>96</v>
      </c>
      <c r="H34" s="70">
        <v>96</v>
      </c>
      <c r="I34" s="75">
        <f t="shared" si="0"/>
        <v>19.3666666666667</v>
      </c>
      <c r="J34" s="69" t="s">
        <v>201</v>
      </c>
      <c r="K34" s="69" t="s">
        <v>272</v>
      </c>
      <c r="L34" s="69" t="s">
        <v>123</v>
      </c>
      <c r="M34" s="69" t="s">
        <v>284</v>
      </c>
      <c r="N34" s="76"/>
      <c r="O34" s="69" t="s">
        <v>550</v>
      </c>
      <c r="P34" s="69" t="s">
        <v>60</v>
      </c>
      <c r="Q34" s="69" t="s">
        <v>129</v>
      </c>
      <c r="R34" s="69" t="s">
        <v>290</v>
      </c>
      <c r="S34" s="69" t="s">
        <v>526</v>
      </c>
      <c r="T34" s="79">
        <v>16.489795</v>
      </c>
      <c r="U34" s="75">
        <v>13.191836</v>
      </c>
      <c r="V34" s="36">
        <f t="shared" si="1"/>
        <v>32.5585026666667</v>
      </c>
      <c r="W34" s="80">
        <v>-13.6</v>
      </c>
      <c r="X34" s="81">
        <f t="shared" si="2"/>
        <v>18.9585026666667</v>
      </c>
      <c r="Y34" s="86">
        <v>29</v>
      </c>
      <c r="Z34" s="87"/>
    </row>
    <row r="35" ht="13.5" spans="1:26">
      <c r="A35" s="18"/>
      <c r="B35" s="18"/>
      <c r="C35" s="19"/>
      <c r="D35" s="19"/>
      <c r="E35" s="20"/>
      <c r="F35" s="19"/>
      <c r="G35" s="19"/>
      <c r="H35" s="19"/>
      <c r="I35" s="24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82"/>
      <c r="U35" s="83"/>
      <c r="V35" s="84"/>
      <c r="W35" s="85"/>
      <c r="X35" s="49"/>
      <c r="Y35" s="88"/>
      <c r="Z35" s="89"/>
    </row>
    <row r="36" ht="13.5" spans="1:26">
      <c r="A36" s="18"/>
      <c r="B36" s="18"/>
      <c r="C36" s="19"/>
      <c r="D36" s="19"/>
      <c r="E36" s="20"/>
      <c r="F36" s="19"/>
      <c r="G36" s="19"/>
      <c r="H36" s="19"/>
      <c r="I36" s="24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82"/>
      <c r="U36" s="83"/>
      <c r="V36" s="84"/>
      <c r="W36" s="85"/>
      <c r="X36" s="49"/>
      <c r="Y36" s="50"/>
      <c r="Z36" s="51"/>
    </row>
    <row r="37" spans="9:25">
      <c r="I37" s="24"/>
      <c r="Y37" s="50"/>
    </row>
    <row r="38" spans="9:9">
      <c r="I38" s="24"/>
    </row>
    <row r="39" spans="9:9">
      <c r="I39" s="24"/>
    </row>
    <row r="40" spans="9:9">
      <c r="I40" s="24"/>
    </row>
    <row r="41" spans="9:9">
      <c r="I41" s="24"/>
    </row>
    <row r="42" spans="9:9">
      <c r="I42" s="24"/>
    </row>
    <row r="43" spans="9:9">
      <c r="I43" s="24"/>
    </row>
    <row r="44" spans="9:9">
      <c r="I44" s="24"/>
    </row>
    <row r="45" spans="9:9">
      <c r="I45" s="24"/>
    </row>
    <row r="46" spans="9:9">
      <c r="I46" s="24"/>
    </row>
    <row r="47" spans="9:9">
      <c r="I47" s="24"/>
    </row>
    <row r="48" spans="9:9">
      <c r="I48" s="24"/>
    </row>
    <row r="49" spans="9:9">
      <c r="I49" s="24"/>
    </row>
    <row r="50" spans="9:9">
      <c r="I50" s="24"/>
    </row>
    <row r="51" spans="9:9">
      <c r="I51" s="24"/>
    </row>
    <row r="52" spans="9:9">
      <c r="I52" s="24"/>
    </row>
    <row r="53" spans="9:9">
      <c r="I53" s="24"/>
    </row>
    <row r="54" spans="9:9">
      <c r="I54" s="24"/>
    </row>
    <row r="55" spans="9:9">
      <c r="I55" s="24"/>
    </row>
    <row r="56" spans="9:9">
      <c r="I56" s="24"/>
    </row>
  </sheetData>
  <mergeCells count="16">
    <mergeCell ref="A1:Z1"/>
    <mergeCell ref="A2:Z2"/>
    <mergeCell ref="C3:I3"/>
    <mergeCell ref="J3:U3"/>
    <mergeCell ref="C4:H4"/>
    <mergeCell ref="J4:S4"/>
    <mergeCell ref="A3:A5"/>
    <mergeCell ref="B3:B5"/>
    <mergeCell ref="I4:I5"/>
    <mergeCell ref="T4:T5"/>
    <mergeCell ref="U4:U5"/>
    <mergeCell ref="V3:V5"/>
    <mergeCell ref="W3:W5"/>
    <mergeCell ref="X3:X5"/>
    <mergeCell ref="Y3:Y5"/>
    <mergeCell ref="Z3:Z5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workbookViewId="0">
      <selection activeCell="W11" sqref="W11"/>
    </sheetView>
  </sheetViews>
  <sheetFormatPr defaultColWidth="9" defaultRowHeight="14.25"/>
  <cols>
    <col min="1" max="1" width="9" style="1"/>
    <col min="2" max="2" width="6" style="1" customWidth="1"/>
    <col min="3" max="8" width="3.66666666666667" style="1" customWidth="1"/>
    <col min="9" max="9" width="6.41666666666667" style="1" customWidth="1"/>
    <col min="10" max="10" width="6.6" style="1" customWidth="1"/>
    <col min="11" max="11" width="5.75" style="1" customWidth="1"/>
    <col min="12" max="12" width="6.16666666666667" style="1" customWidth="1"/>
    <col min="13" max="14" width="5.6" style="1" customWidth="1"/>
    <col min="15" max="15" width="5.83333333333333" style="1" customWidth="1"/>
    <col min="16" max="16" width="5.16666666666667" style="1" customWidth="1"/>
    <col min="17" max="17" width="5.83333333333333" style="1" customWidth="1"/>
    <col min="18" max="18" width="5.33333333333333" style="1" customWidth="1"/>
    <col min="19" max="19" width="6.1" style="1" customWidth="1"/>
    <col min="20" max="21" width="7.33333333333333" style="1" customWidth="1"/>
    <col min="22" max="22" width="6.33333333333333" style="1" customWidth="1"/>
    <col min="23" max="23" width="6.66666666666667" style="3" customWidth="1"/>
    <col min="24" max="24" width="5.7" style="1" customWidth="1"/>
    <col min="25" max="25" width="4.2" style="1" customWidth="1"/>
    <col min="26" max="26" width="18.2" style="1" customWidth="1"/>
    <col min="27" max="16384" width="9" style="1"/>
  </cols>
  <sheetData>
    <row r="1" ht="25.5" spans="1:2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63"/>
      <c r="X1" s="4"/>
      <c r="Y1" s="4"/>
      <c r="Z1" s="4"/>
    </row>
    <row r="2" ht="13.5" spans="1:26">
      <c r="A2" s="5" t="s">
        <v>704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26"/>
      <c r="X2" s="5"/>
      <c r="Y2" s="5"/>
      <c r="Z2" s="5"/>
    </row>
    <row r="3" s="59" customFormat="1" spans="1:26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 t="s">
        <v>6</v>
      </c>
      <c r="W3" s="28" t="s">
        <v>7</v>
      </c>
      <c r="X3" s="21" t="s">
        <v>8</v>
      </c>
      <c r="Y3" s="29" t="s">
        <v>9</v>
      </c>
      <c r="Z3" s="30" t="s">
        <v>10</v>
      </c>
    </row>
    <row r="4" s="59" customFormat="1" spans="1:26">
      <c r="A4" s="8"/>
      <c r="B4" s="8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8"/>
      <c r="S4" s="8"/>
      <c r="T4" s="31" t="s">
        <v>14</v>
      </c>
      <c r="U4" s="12" t="s">
        <v>15</v>
      </c>
      <c r="V4" s="32"/>
      <c r="W4" s="33"/>
      <c r="X4" s="12"/>
      <c r="Y4" s="29"/>
      <c r="Z4" s="30"/>
    </row>
    <row r="5" s="59" customFormat="1" ht="54.6" customHeight="1" spans="1:26">
      <c r="A5" s="8"/>
      <c r="B5" s="8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8"/>
      <c r="J5" s="21" t="s">
        <v>16</v>
      </c>
      <c r="K5" s="21" t="s">
        <v>17</v>
      </c>
      <c r="L5" s="21" t="s">
        <v>477</v>
      </c>
      <c r="M5" s="21" t="s">
        <v>478</v>
      </c>
      <c r="N5" s="21" t="s">
        <v>479</v>
      </c>
      <c r="O5" s="21" t="s">
        <v>213</v>
      </c>
      <c r="P5" s="21" t="s">
        <v>22</v>
      </c>
      <c r="Q5" s="21" t="s">
        <v>344</v>
      </c>
      <c r="R5" s="21" t="s">
        <v>23</v>
      </c>
      <c r="S5" s="21" t="s">
        <v>24</v>
      </c>
      <c r="T5" s="31"/>
      <c r="U5" s="12"/>
      <c r="V5" s="32"/>
      <c r="W5" s="33"/>
      <c r="X5" s="12"/>
      <c r="Y5" s="29"/>
      <c r="Z5" s="30"/>
    </row>
    <row r="6" s="60" customFormat="1" ht="16.5" customHeight="1" spans="1:26">
      <c r="A6" s="61" t="s">
        <v>705</v>
      </c>
      <c r="B6" s="61" t="s">
        <v>706</v>
      </c>
      <c r="C6" s="8">
        <v>97</v>
      </c>
      <c r="D6" s="8">
        <v>97</v>
      </c>
      <c r="E6" s="12">
        <v>97</v>
      </c>
      <c r="F6" s="8">
        <v>99</v>
      </c>
      <c r="G6" s="8">
        <v>99</v>
      </c>
      <c r="H6" s="8">
        <v>99</v>
      </c>
      <c r="I6" s="22">
        <f t="shared" ref="I6:I33" si="0">(C6+D6+E6+F6+G6+H6)/6*0.2</f>
        <v>19.6</v>
      </c>
      <c r="J6" s="61" t="s">
        <v>38</v>
      </c>
      <c r="K6" s="61" t="s">
        <v>64</v>
      </c>
      <c r="L6" s="61" t="s">
        <v>40</v>
      </c>
      <c r="M6" s="62"/>
      <c r="N6" s="61" t="s">
        <v>54</v>
      </c>
      <c r="O6" s="61" t="s">
        <v>32</v>
      </c>
      <c r="P6" s="61" t="s">
        <v>40</v>
      </c>
      <c r="Q6" s="61" t="s">
        <v>52</v>
      </c>
      <c r="R6" s="61" t="s">
        <v>46</v>
      </c>
      <c r="S6" s="61" t="s">
        <v>39</v>
      </c>
      <c r="T6" s="64">
        <v>88.612653</v>
      </c>
      <c r="U6" s="35">
        <f t="shared" ref="U6:U33" si="1">T6*0.8</f>
        <v>70.8901224</v>
      </c>
      <c r="V6" s="65">
        <f t="shared" ref="V6:V33" si="2">I6+U6</f>
        <v>90.4901224</v>
      </c>
      <c r="W6" s="66">
        <v>3.8</v>
      </c>
      <c r="X6" s="38">
        <f t="shared" ref="X6:X33" si="3">I6+U6+W6</f>
        <v>94.2901224</v>
      </c>
      <c r="Y6" s="39">
        <v>1</v>
      </c>
      <c r="Z6" s="67" t="s">
        <v>707</v>
      </c>
    </row>
    <row r="7" s="60" customFormat="1" ht="16.5" customHeight="1" spans="1:26">
      <c r="A7" s="61" t="s">
        <v>708</v>
      </c>
      <c r="B7" s="61" t="s">
        <v>709</v>
      </c>
      <c r="C7" s="8">
        <v>97</v>
      </c>
      <c r="D7" s="8">
        <v>97</v>
      </c>
      <c r="E7" s="12">
        <v>97</v>
      </c>
      <c r="F7" s="8">
        <v>97</v>
      </c>
      <c r="G7" s="8">
        <v>97</v>
      </c>
      <c r="H7" s="8">
        <v>97</v>
      </c>
      <c r="I7" s="22">
        <f t="shared" si="0"/>
        <v>19.4</v>
      </c>
      <c r="J7" s="61" t="s">
        <v>38</v>
      </c>
      <c r="K7" s="61" t="s">
        <v>64</v>
      </c>
      <c r="L7" s="61" t="s">
        <v>52</v>
      </c>
      <c r="M7" s="62"/>
      <c r="N7" s="61" t="s">
        <v>78</v>
      </c>
      <c r="O7" s="61" t="s">
        <v>32</v>
      </c>
      <c r="P7" s="61" t="s">
        <v>39</v>
      </c>
      <c r="Q7" s="61" t="s">
        <v>36</v>
      </c>
      <c r="R7" s="61" t="s">
        <v>60</v>
      </c>
      <c r="S7" s="61" t="s">
        <v>38</v>
      </c>
      <c r="T7" s="64">
        <v>86.653469</v>
      </c>
      <c r="U7" s="35">
        <f t="shared" si="1"/>
        <v>69.3227752</v>
      </c>
      <c r="V7" s="65">
        <f t="shared" si="2"/>
        <v>88.7227752</v>
      </c>
      <c r="W7" s="66">
        <v>4.8</v>
      </c>
      <c r="X7" s="38">
        <f t="shared" si="3"/>
        <v>93.5227752</v>
      </c>
      <c r="Y7" s="39">
        <v>2</v>
      </c>
      <c r="Z7" s="67" t="s">
        <v>710</v>
      </c>
    </row>
    <row r="8" s="60" customFormat="1" ht="16.5" customHeight="1" spans="1:26">
      <c r="A8" s="61" t="s">
        <v>711</v>
      </c>
      <c r="B8" s="61" t="s">
        <v>712</v>
      </c>
      <c r="C8" s="8">
        <v>97</v>
      </c>
      <c r="D8" s="8">
        <v>97</v>
      </c>
      <c r="E8" s="12">
        <v>97</v>
      </c>
      <c r="F8" s="8">
        <v>97</v>
      </c>
      <c r="G8" s="8">
        <v>99</v>
      </c>
      <c r="H8" s="8">
        <v>99</v>
      </c>
      <c r="I8" s="22">
        <f t="shared" si="0"/>
        <v>19.5333333333333</v>
      </c>
      <c r="J8" s="61" t="s">
        <v>38</v>
      </c>
      <c r="K8" s="61" t="s">
        <v>28</v>
      </c>
      <c r="L8" s="61" t="s">
        <v>32</v>
      </c>
      <c r="M8" s="62"/>
      <c r="N8" s="61" t="s">
        <v>30</v>
      </c>
      <c r="O8" s="61" t="s">
        <v>42</v>
      </c>
      <c r="P8" s="61" t="s">
        <v>78</v>
      </c>
      <c r="Q8" s="61" t="s">
        <v>27</v>
      </c>
      <c r="R8" s="61" t="s">
        <v>40</v>
      </c>
      <c r="S8" s="61" t="s">
        <v>46</v>
      </c>
      <c r="T8" s="64">
        <v>87.816734</v>
      </c>
      <c r="U8" s="35">
        <f t="shared" si="1"/>
        <v>70.2533872</v>
      </c>
      <c r="V8" s="65">
        <f t="shared" si="2"/>
        <v>89.7867205333333</v>
      </c>
      <c r="W8" s="66">
        <v>2.8</v>
      </c>
      <c r="X8" s="38">
        <f t="shared" si="3"/>
        <v>92.5867205333333</v>
      </c>
      <c r="Y8" s="39">
        <v>3</v>
      </c>
      <c r="Z8" s="67" t="s">
        <v>713</v>
      </c>
    </row>
    <row r="9" s="60" customFormat="1" ht="16.5" customHeight="1" spans="1:26">
      <c r="A9" s="61" t="s">
        <v>714</v>
      </c>
      <c r="B9" s="61" t="s">
        <v>715</v>
      </c>
      <c r="C9" s="8">
        <v>97</v>
      </c>
      <c r="D9" s="8">
        <v>97</v>
      </c>
      <c r="E9" s="12">
        <v>97</v>
      </c>
      <c r="F9" s="8">
        <v>99</v>
      </c>
      <c r="G9" s="8">
        <v>99</v>
      </c>
      <c r="H9" s="8">
        <v>99</v>
      </c>
      <c r="I9" s="22">
        <f t="shared" si="0"/>
        <v>19.6</v>
      </c>
      <c r="J9" s="61" t="s">
        <v>78</v>
      </c>
      <c r="K9" s="61" t="s">
        <v>64</v>
      </c>
      <c r="L9" s="61" t="s">
        <v>32</v>
      </c>
      <c r="M9" s="62"/>
      <c r="N9" s="61" t="s">
        <v>76</v>
      </c>
      <c r="O9" s="61" t="s">
        <v>59</v>
      </c>
      <c r="P9" s="61" t="s">
        <v>77</v>
      </c>
      <c r="Q9" s="61" t="s">
        <v>73</v>
      </c>
      <c r="R9" s="61" t="s">
        <v>36</v>
      </c>
      <c r="S9" s="61" t="s">
        <v>38</v>
      </c>
      <c r="T9" s="64">
        <v>85.041224</v>
      </c>
      <c r="U9" s="35">
        <f t="shared" si="1"/>
        <v>68.0329792</v>
      </c>
      <c r="V9" s="65">
        <f t="shared" si="2"/>
        <v>87.6329792</v>
      </c>
      <c r="W9" s="66">
        <v>2.1</v>
      </c>
      <c r="X9" s="38">
        <f t="shared" si="3"/>
        <v>89.7329792</v>
      </c>
      <c r="Y9" s="39">
        <v>4</v>
      </c>
      <c r="Z9" s="67" t="s">
        <v>716</v>
      </c>
    </row>
    <row r="10" s="60" customFormat="1" ht="16.5" customHeight="1" spans="1:26">
      <c r="A10" s="61" t="s">
        <v>717</v>
      </c>
      <c r="B10" s="61" t="s">
        <v>718</v>
      </c>
      <c r="C10" s="8">
        <v>97</v>
      </c>
      <c r="D10" s="8">
        <v>97</v>
      </c>
      <c r="E10" s="12">
        <v>97</v>
      </c>
      <c r="F10" s="8">
        <v>97</v>
      </c>
      <c r="G10" s="8">
        <v>97</v>
      </c>
      <c r="H10" s="8">
        <v>99</v>
      </c>
      <c r="I10" s="22">
        <f t="shared" si="0"/>
        <v>19.4666666666667</v>
      </c>
      <c r="J10" s="61" t="s">
        <v>46</v>
      </c>
      <c r="K10" s="61" t="s">
        <v>74</v>
      </c>
      <c r="L10" s="61" t="s">
        <v>47</v>
      </c>
      <c r="M10" s="62"/>
      <c r="N10" s="61" t="s">
        <v>30</v>
      </c>
      <c r="O10" s="61" t="s">
        <v>27</v>
      </c>
      <c r="P10" s="61" t="s">
        <v>86</v>
      </c>
      <c r="Q10" s="61" t="s">
        <v>84</v>
      </c>
      <c r="R10" s="61" t="s">
        <v>31</v>
      </c>
      <c r="S10" s="61" t="s">
        <v>41</v>
      </c>
      <c r="T10" s="64">
        <v>83.204489</v>
      </c>
      <c r="U10" s="35">
        <f t="shared" si="1"/>
        <v>66.5635912</v>
      </c>
      <c r="V10" s="65">
        <f t="shared" si="2"/>
        <v>86.0302578666667</v>
      </c>
      <c r="W10" s="66">
        <v>3</v>
      </c>
      <c r="X10" s="38">
        <f t="shared" si="3"/>
        <v>89.0302578666667</v>
      </c>
      <c r="Y10" s="39">
        <v>5</v>
      </c>
      <c r="Z10" s="42" t="s">
        <v>719</v>
      </c>
    </row>
    <row r="11" s="60" customFormat="1" ht="16.5" customHeight="1" spans="1:26">
      <c r="A11" s="61" t="s">
        <v>720</v>
      </c>
      <c r="B11" s="61" t="s">
        <v>721</v>
      </c>
      <c r="C11" s="8">
        <v>96</v>
      </c>
      <c r="D11" s="8">
        <v>97</v>
      </c>
      <c r="E11" s="12">
        <v>97</v>
      </c>
      <c r="F11" s="8">
        <v>97</v>
      </c>
      <c r="G11" s="8">
        <v>97</v>
      </c>
      <c r="H11" s="8">
        <v>97</v>
      </c>
      <c r="I11" s="22">
        <f t="shared" si="0"/>
        <v>19.3666666666667</v>
      </c>
      <c r="J11" s="61" t="s">
        <v>39</v>
      </c>
      <c r="K11" s="61" t="s">
        <v>28</v>
      </c>
      <c r="L11" s="61" t="s">
        <v>97</v>
      </c>
      <c r="M11" s="61" t="s">
        <v>38</v>
      </c>
      <c r="N11" s="62"/>
      <c r="O11" s="61" t="s">
        <v>41</v>
      </c>
      <c r="P11" s="61" t="s">
        <v>41</v>
      </c>
      <c r="Q11" s="61" t="s">
        <v>89</v>
      </c>
      <c r="R11" s="61" t="s">
        <v>27</v>
      </c>
      <c r="S11" s="61" t="s">
        <v>40</v>
      </c>
      <c r="T11" s="64">
        <v>82.53102</v>
      </c>
      <c r="U11" s="35">
        <f t="shared" si="1"/>
        <v>66.024816</v>
      </c>
      <c r="V11" s="65">
        <f t="shared" si="2"/>
        <v>85.3914826666667</v>
      </c>
      <c r="W11" s="66">
        <v>2.4</v>
      </c>
      <c r="X11" s="38">
        <f t="shared" si="3"/>
        <v>87.7914826666667</v>
      </c>
      <c r="Y11" s="39">
        <v>6</v>
      </c>
      <c r="Z11" s="42" t="s">
        <v>722</v>
      </c>
    </row>
    <row r="12" s="60" customFormat="1" ht="16.5" customHeight="1" spans="1:26">
      <c r="A12" s="61" t="s">
        <v>723</v>
      </c>
      <c r="B12" s="61" t="s">
        <v>724</v>
      </c>
      <c r="C12" s="8">
        <v>97</v>
      </c>
      <c r="D12" s="8">
        <v>97</v>
      </c>
      <c r="E12" s="12">
        <v>96</v>
      </c>
      <c r="F12" s="8">
        <v>97</v>
      </c>
      <c r="G12" s="8">
        <v>97</v>
      </c>
      <c r="H12" s="8">
        <v>97</v>
      </c>
      <c r="I12" s="22">
        <f t="shared" si="0"/>
        <v>19.3666666666667</v>
      </c>
      <c r="J12" s="61" t="s">
        <v>36</v>
      </c>
      <c r="K12" s="61" t="s">
        <v>64</v>
      </c>
      <c r="L12" s="61" t="s">
        <v>41</v>
      </c>
      <c r="M12" s="61" t="s">
        <v>39</v>
      </c>
      <c r="N12" s="62"/>
      <c r="O12" s="61" t="s">
        <v>38</v>
      </c>
      <c r="P12" s="61" t="s">
        <v>54</v>
      </c>
      <c r="Q12" s="61" t="s">
        <v>68</v>
      </c>
      <c r="R12" s="61" t="s">
        <v>75</v>
      </c>
      <c r="S12" s="61" t="s">
        <v>48</v>
      </c>
      <c r="T12" s="64">
        <v>82.428979</v>
      </c>
      <c r="U12" s="35">
        <f t="shared" si="1"/>
        <v>65.9431832</v>
      </c>
      <c r="V12" s="65">
        <f t="shared" si="2"/>
        <v>85.3098498666667</v>
      </c>
      <c r="W12" s="66">
        <v>2.3</v>
      </c>
      <c r="X12" s="38">
        <f t="shared" si="3"/>
        <v>87.6098498666667</v>
      </c>
      <c r="Y12" s="39">
        <v>7</v>
      </c>
      <c r="Z12" s="42" t="s">
        <v>725</v>
      </c>
    </row>
    <row r="13" s="60" customFormat="1" ht="16.5" customHeight="1" spans="1:26">
      <c r="A13" s="61" t="s">
        <v>726</v>
      </c>
      <c r="B13" s="61" t="s">
        <v>727</v>
      </c>
      <c r="C13" s="8">
        <v>97</v>
      </c>
      <c r="D13" s="8">
        <v>97</v>
      </c>
      <c r="E13" s="12">
        <v>97</v>
      </c>
      <c r="F13" s="8">
        <v>99</v>
      </c>
      <c r="G13" s="8">
        <v>99</v>
      </c>
      <c r="H13" s="8">
        <v>99</v>
      </c>
      <c r="I13" s="22">
        <f t="shared" si="0"/>
        <v>19.6</v>
      </c>
      <c r="J13" s="61" t="s">
        <v>36</v>
      </c>
      <c r="K13" s="61" t="s">
        <v>64</v>
      </c>
      <c r="L13" s="61" t="s">
        <v>76</v>
      </c>
      <c r="M13" s="62"/>
      <c r="N13" s="61" t="s">
        <v>30</v>
      </c>
      <c r="O13" s="61" t="s">
        <v>77</v>
      </c>
      <c r="P13" s="61" t="s">
        <v>68</v>
      </c>
      <c r="Q13" s="61" t="s">
        <v>75</v>
      </c>
      <c r="R13" s="61" t="s">
        <v>47</v>
      </c>
      <c r="S13" s="61" t="s">
        <v>59</v>
      </c>
      <c r="T13" s="64">
        <v>80.30653</v>
      </c>
      <c r="U13" s="35">
        <f t="shared" si="1"/>
        <v>64.245224</v>
      </c>
      <c r="V13" s="65">
        <f t="shared" si="2"/>
        <v>83.845224</v>
      </c>
      <c r="W13" s="66">
        <v>2.8</v>
      </c>
      <c r="X13" s="38">
        <f t="shared" si="3"/>
        <v>86.645224</v>
      </c>
      <c r="Y13" s="39">
        <v>8</v>
      </c>
      <c r="Z13" s="42"/>
    </row>
    <row r="14" s="60" customFormat="1" ht="16.5" customHeight="1" spans="1:26">
      <c r="A14" s="61" t="s">
        <v>728</v>
      </c>
      <c r="B14" s="61" t="s">
        <v>729</v>
      </c>
      <c r="C14" s="8">
        <v>97</v>
      </c>
      <c r="D14" s="8">
        <v>97</v>
      </c>
      <c r="E14" s="12">
        <v>97</v>
      </c>
      <c r="F14" s="8">
        <v>97</v>
      </c>
      <c r="G14" s="8">
        <v>97</v>
      </c>
      <c r="H14" s="8">
        <v>97</v>
      </c>
      <c r="I14" s="22">
        <f t="shared" si="0"/>
        <v>19.4</v>
      </c>
      <c r="J14" s="61" t="s">
        <v>54</v>
      </c>
      <c r="K14" s="61" t="s">
        <v>37</v>
      </c>
      <c r="L14" s="61" t="s">
        <v>40</v>
      </c>
      <c r="M14" s="62"/>
      <c r="N14" s="61" t="s">
        <v>54</v>
      </c>
      <c r="O14" s="61" t="s">
        <v>136</v>
      </c>
      <c r="P14" s="61" t="s">
        <v>86</v>
      </c>
      <c r="Q14" s="61" t="s">
        <v>85</v>
      </c>
      <c r="R14" s="61" t="s">
        <v>89</v>
      </c>
      <c r="S14" s="61" t="s">
        <v>46</v>
      </c>
      <c r="T14" s="64">
        <v>82.490204</v>
      </c>
      <c r="U14" s="35">
        <f t="shared" si="1"/>
        <v>65.9921632</v>
      </c>
      <c r="V14" s="65">
        <f t="shared" si="2"/>
        <v>85.3921632</v>
      </c>
      <c r="W14" s="66">
        <v>0.3</v>
      </c>
      <c r="X14" s="38">
        <f t="shared" si="3"/>
        <v>85.6921632</v>
      </c>
      <c r="Y14" s="39">
        <v>9</v>
      </c>
      <c r="Z14" s="42"/>
    </row>
    <row r="15" s="60" customFormat="1" ht="16.5" customHeight="1" spans="1:26">
      <c r="A15" s="61" t="s">
        <v>730</v>
      </c>
      <c r="B15" s="61" t="s">
        <v>731</v>
      </c>
      <c r="C15" s="8">
        <v>97</v>
      </c>
      <c r="D15" s="8">
        <v>97</v>
      </c>
      <c r="E15" s="12">
        <v>97</v>
      </c>
      <c r="F15" s="8">
        <v>97</v>
      </c>
      <c r="G15" s="8">
        <v>97</v>
      </c>
      <c r="H15" s="8">
        <v>97</v>
      </c>
      <c r="I15" s="22">
        <f t="shared" si="0"/>
        <v>19.4</v>
      </c>
      <c r="J15" s="61" t="s">
        <v>86</v>
      </c>
      <c r="K15" s="61" t="s">
        <v>37</v>
      </c>
      <c r="L15" s="61" t="s">
        <v>48</v>
      </c>
      <c r="M15" s="62"/>
      <c r="N15" s="61" t="s">
        <v>89</v>
      </c>
      <c r="O15" s="61" t="s">
        <v>32</v>
      </c>
      <c r="P15" s="61" t="s">
        <v>92</v>
      </c>
      <c r="Q15" s="61" t="s">
        <v>68</v>
      </c>
      <c r="R15" s="61" t="s">
        <v>290</v>
      </c>
      <c r="S15" s="61" t="s">
        <v>59</v>
      </c>
      <c r="T15" s="64">
        <v>78.020816</v>
      </c>
      <c r="U15" s="35">
        <f t="shared" si="1"/>
        <v>62.4166528</v>
      </c>
      <c r="V15" s="65">
        <f t="shared" si="2"/>
        <v>81.8166528</v>
      </c>
      <c r="W15" s="66">
        <v>6</v>
      </c>
      <c r="X15" s="38">
        <f t="shared" si="3"/>
        <v>87.8166528</v>
      </c>
      <c r="Y15" s="39">
        <v>10</v>
      </c>
      <c r="Z15" s="42"/>
    </row>
    <row r="16" s="60" customFormat="1" ht="16.5" customHeight="1" spans="1:26">
      <c r="A16" s="61" t="s">
        <v>732</v>
      </c>
      <c r="B16" s="61" t="s">
        <v>733</v>
      </c>
      <c r="C16" s="8">
        <v>97</v>
      </c>
      <c r="D16" s="8">
        <v>97</v>
      </c>
      <c r="E16" s="12">
        <v>96</v>
      </c>
      <c r="F16" s="8">
        <v>97</v>
      </c>
      <c r="G16" s="8">
        <v>97</v>
      </c>
      <c r="H16" s="8">
        <v>99</v>
      </c>
      <c r="I16" s="22">
        <f t="shared" si="0"/>
        <v>19.4333333333333</v>
      </c>
      <c r="J16" s="61" t="s">
        <v>76</v>
      </c>
      <c r="K16" s="61" t="s">
        <v>37</v>
      </c>
      <c r="L16" s="61" t="s">
        <v>46</v>
      </c>
      <c r="M16" s="61" t="s">
        <v>39</v>
      </c>
      <c r="N16" s="62"/>
      <c r="O16" s="61" t="s">
        <v>48</v>
      </c>
      <c r="P16" s="61" t="s">
        <v>84</v>
      </c>
      <c r="Q16" s="61" t="s">
        <v>76</v>
      </c>
      <c r="R16" s="61" t="s">
        <v>48</v>
      </c>
      <c r="S16" s="61" t="s">
        <v>36</v>
      </c>
      <c r="T16" s="64">
        <v>81.633061</v>
      </c>
      <c r="U16" s="35">
        <f t="shared" si="1"/>
        <v>65.3064488</v>
      </c>
      <c r="V16" s="65">
        <f t="shared" si="2"/>
        <v>84.7397821333333</v>
      </c>
      <c r="W16" s="66">
        <v>0.7</v>
      </c>
      <c r="X16" s="38">
        <f t="shared" si="3"/>
        <v>85.4397821333333</v>
      </c>
      <c r="Y16" s="39">
        <v>11</v>
      </c>
      <c r="Z16" s="42"/>
    </row>
    <row r="17" s="60" customFormat="1" ht="16.5" customHeight="1" spans="1:26">
      <c r="A17" s="61" t="s">
        <v>734</v>
      </c>
      <c r="B17" s="61" t="s">
        <v>735</v>
      </c>
      <c r="C17" s="8">
        <v>97</v>
      </c>
      <c r="D17" s="8">
        <v>97</v>
      </c>
      <c r="E17" s="12">
        <v>97</v>
      </c>
      <c r="F17" s="8">
        <v>97</v>
      </c>
      <c r="G17" s="8">
        <v>97</v>
      </c>
      <c r="H17" s="8">
        <v>97</v>
      </c>
      <c r="I17" s="22">
        <f t="shared" si="0"/>
        <v>19.4</v>
      </c>
      <c r="J17" s="61" t="s">
        <v>39</v>
      </c>
      <c r="K17" s="61" t="s">
        <v>37</v>
      </c>
      <c r="L17" s="61" t="s">
        <v>84</v>
      </c>
      <c r="M17" s="61" t="s">
        <v>31</v>
      </c>
      <c r="N17" s="62"/>
      <c r="O17" s="61" t="s">
        <v>31</v>
      </c>
      <c r="P17" s="61" t="s">
        <v>75</v>
      </c>
      <c r="Q17" s="61" t="s">
        <v>75</v>
      </c>
      <c r="R17" s="61" t="s">
        <v>39</v>
      </c>
      <c r="S17" s="61" t="s">
        <v>73</v>
      </c>
      <c r="T17" s="64">
        <v>80.102448</v>
      </c>
      <c r="U17" s="35">
        <f t="shared" si="1"/>
        <v>64.0819584</v>
      </c>
      <c r="V17" s="65">
        <f t="shared" si="2"/>
        <v>83.4819584</v>
      </c>
      <c r="W17" s="66">
        <v>1.5</v>
      </c>
      <c r="X17" s="38">
        <f t="shared" si="3"/>
        <v>84.9819584</v>
      </c>
      <c r="Y17" s="39">
        <v>12</v>
      </c>
      <c r="Z17" s="42"/>
    </row>
    <row r="18" s="60" customFormat="1" ht="16.5" customHeight="1" spans="1:26">
      <c r="A18" s="61" t="s">
        <v>736</v>
      </c>
      <c r="B18" s="61" t="s">
        <v>737</v>
      </c>
      <c r="C18" s="8">
        <v>97</v>
      </c>
      <c r="D18" s="8">
        <v>97</v>
      </c>
      <c r="E18" s="12">
        <v>97</v>
      </c>
      <c r="F18" s="8">
        <v>97</v>
      </c>
      <c r="G18" s="8">
        <v>97</v>
      </c>
      <c r="H18" s="8">
        <v>97</v>
      </c>
      <c r="I18" s="22">
        <f t="shared" si="0"/>
        <v>19.4</v>
      </c>
      <c r="J18" s="61" t="s">
        <v>54</v>
      </c>
      <c r="K18" s="61" t="s">
        <v>37</v>
      </c>
      <c r="L18" s="61" t="s">
        <v>84</v>
      </c>
      <c r="M18" s="62"/>
      <c r="N18" s="61" t="s">
        <v>86</v>
      </c>
      <c r="O18" s="61" t="s">
        <v>40</v>
      </c>
      <c r="P18" s="61" t="s">
        <v>77</v>
      </c>
      <c r="Q18" s="61" t="s">
        <v>78</v>
      </c>
      <c r="R18" s="61" t="s">
        <v>29</v>
      </c>
      <c r="S18" s="61" t="s">
        <v>38</v>
      </c>
      <c r="T18" s="64">
        <v>78.694285</v>
      </c>
      <c r="U18" s="35">
        <f t="shared" si="1"/>
        <v>62.955428</v>
      </c>
      <c r="V18" s="65">
        <f t="shared" si="2"/>
        <v>82.355428</v>
      </c>
      <c r="W18" s="66">
        <v>1.8</v>
      </c>
      <c r="X18" s="38">
        <f t="shared" si="3"/>
        <v>84.155428</v>
      </c>
      <c r="Y18" s="39">
        <v>13</v>
      </c>
      <c r="Z18" s="42"/>
    </row>
    <row r="19" s="60" customFormat="1" ht="16.5" customHeight="1" spans="1:26">
      <c r="A19" s="61" t="s">
        <v>738</v>
      </c>
      <c r="B19" s="61" t="s">
        <v>739</v>
      </c>
      <c r="C19" s="8">
        <v>96</v>
      </c>
      <c r="D19" s="8">
        <v>97</v>
      </c>
      <c r="E19" s="12">
        <v>96</v>
      </c>
      <c r="F19" s="8">
        <v>96</v>
      </c>
      <c r="G19" s="8">
        <v>99</v>
      </c>
      <c r="H19" s="8">
        <v>99</v>
      </c>
      <c r="I19" s="22">
        <f t="shared" si="0"/>
        <v>19.4333333333333</v>
      </c>
      <c r="J19" s="61" t="s">
        <v>41</v>
      </c>
      <c r="K19" s="61" t="s">
        <v>64</v>
      </c>
      <c r="L19" s="61" t="s">
        <v>78</v>
      </c>
      <c r="M19" s="61" t="s">
        <v>46</v>
      </c>
      <c r="N19" s="62"/>
      <c r="O19" s="61" t="s">
        <v>29</v>
      </c>
      <c r="P19" s="61" t="s">
        <v>30</v>
      </c>
      <c r="Q19" s="61" t="s">
        <v>86</v>
      </c>
      <c r="R19" s="61" t="s">
        <v>36</v>
      </c>
      <c r="S19" s="61" t="s">
        <v>38</v>
      </c>
      <c r="T19" s="64">
        <v>80.898367</v>
      </c>
      <c r="U19" s="35">
        <f t="shared" si="1"/>
        <v>64.7186936</v>
      </c>
      <c r="V19" s="65">
        <f t="shared" si="2"/>
        <v>84.1520269333333</v>
      </c>
      <c r="W19" s="66">
        <v>0.3</v>
      </c>
      <c r="X19" s="38">
        <f t="shared" si="3"/>
        <v>84.4520269333333</v>
      </c>
      <c r="Y19" s="39">
        <v>14</v>
      </c>
      <c r="Z19" s="42"/>
    </row>
    <row r="20" s="60" customFormat="1" ht="16.5" customHeight="1" spans="1:26">
      <c r="A20" s="61" t="s">
        <v>740</v>
      </c>
      <c r="B20" s="61" t="s">
        <v>741</v>
      </c>
      <c r="C20" s="8">
        <v>97</v>
      </c>
      <c r="D20" s="8">
        <v>97</v>
      </c>
      <c r="E20" s="12">
        <v>97</v>
      </c>
      <c r="F20" s="8">
        <v>97</v>
      </c>
      <c r="G20" s="8">
        <v>97</v>
      </c>
      <c r="H20" s="8">
        <v>97</v>
      </c>
      <c r="I20" s="22">
        <f t="shared" si="0"/>
        <v>19.4</v>
      </c>
      <c r="J20" s="61" t="s">
        <v>100</v>
      </c>
      <c r="K20" s="61" t="s">
        <v>64</v>
      </c>
      <c r="L20" s="61" t="s">
        <v>36</v>
      </c>
      <c r="M20" s="62"/>
      <c r="N20" s="61" t="s">
        <v>84</v>
      </c>
      <c r="O20" s="61" t="s">
        <v>46</v>
      </c>
      <c r="P20" s="61" t="s">
        <v>97</v>
      </c>
      <c r="Q20" s="61" t="s">
        <v>60</v>
      </c>
      <c r="R20" s="61" t="s">
        <v>100</v>
      </c>
      <c r="S20" s="61" t="s">
        <v>36</v>
      </c>
      <c r="T20" s="64">
        <v>76.694285</v>
      </c>
      <c r="U20" s="35">
        <f t="shared" si="1"/>
        <v>61.355428</v>
      </c>
      <c r="V20" s="65">
        <f t="shared" si="2"/>
        <v>80.755428</v>
      </c>
      <c r="W20" s="66">
        <v>0.6</v>
      </c>
      <c r="X20" s="38">
        <f t="shared" si="3"/>
        <v>81.355428</v>
      </c>
      <c r="Y20" s="39">
        <v>15</v>
      </c>
      <c r="Z20" s="42"/>
    </row>
    <row r="21" s="60" customFormat="1" ht="16.5" customHeight="1" spans="1:26">
      <c r="A21" s="61" t="s">
        <v>742</v>
      </c>
      <c r="B21" s="61" t="s">
        <v>743</v>
      </c>
      <c r="C21" s="8">
        <v>97</v>
      </c>
      <c r="D21" s="8">
        <v>97</v>
      </c>
      <c r="E21" s="12">
        <v>96</v>
      </c>
      <c r="F21" s="8">
        <v>97</v>
      </c>
      <c r="G21" s="8">
        <v>97</v>
      </c>
      <c r="H21" s="8">
        <v>97</v>
      </c>
      <c r="I21" s="22">
        <f t="shared" si="0"/>
        <v>19.3666666666667</v>
      </c>
      <c r="J21" s="61" t="s">
        <v>46</v>
      </c>
      <c r="K21" s="61" t="s">
        <v>74</v>
      </c>
      <c r="L21" s="61" t="s">
        <v>97</v>
      </c>
      <c r="M21" s="62"/>
      <c r="N21" s="61" t="s">
        <v>68</v>
      </c>
      <c r="O21" s="61" t="s">
        <v>78</v>
      </c>
      <c r="P21" s="61" t="s">
        <v>78</v>
      </c>
      <c r="Q21" s="61" t="s">
        <v>55</v>
      </c>
      <c r="R21" s="61" t="s">
        <v>38</v>
      </c>
      <c r="S21" s="61" t="s">
        <v>31</v>
      </c>
      <c r="T21" s="64">
        <v>76.286122</v>
      </c>
      <c r="U21" s="35">
        <f t="shared" si="1"/>
        <v>61.0288976</v>
      </c>
      <c r="V21" s="65">
        <f t="shared" si="2"/>
        <v>80.3955642666667</v>
      </c>
      <c r="W21" s="66">
        <v>1.6</v>
      </c>
      <c r="X21" s="38">
        <f t="shared" si="3"/>
        <v>81.9955642666667</v>
      </c>
      <c r="Y21" s="39">
        <v>16</v>
      </c>
      <c r="Z21" s="42"/>
    </row>
    <row r="22" s="60" customFormat="1" ht="16.5" customHeight="1" spans="1:26">
      <c r="A22" s="61" t="s">
        <v>744</v>
      </c>
      <c r="B22" s="61" t="s">
        <v>745</v>
      </c>
      <c r="C22" s="8">
        <v>97</v>
      </c>
      <c r="D22" s="8">
        <v>96</v>
      </c>
      <c r="E22" s="12">
        <v>96</v>
      </c>
      <c r="F22" s="8">
        <v>96</v>
      </c>
      <c r="G22" s="8">
        <v>97</v>
      </c>
      <c r="H22" s="8">
        <v>99</v>
      </c>
      <c r="I22" s="22">
        <f t="shared" si="0"/>
        <v>19.3666666666667</v>
      </c>
      <c r="J22" s="61" t="s">
        <v>76</v>
      </c>
      <c r="K22" s="61" t="s">
        <v>64</v>
      </c>
      <c r="L22" s="61" t="s">
        <v>86</v>
      </c>
      <c r="M22" s="62"/>
      <c r="N22" s="61" t="s">
        <v>97</v>
      </c>
      <c r="O22" s="61" t="s">
        <v>89</v>
      </c>
      <c r="P22" s="61" t="s">
        <v>60</v>
      </c>
      <c r="Q22" s="61" t="s">
        <v>81</v>
      </c>
      <c r="R22" s="61" t="s">
        <v>41</v>
      </c>
      <c r="S22" s="61" t="s">
        <v>36</v>
      </c>
      <c r="T22" s="64">
        <v>75.286122</v>
      </c>
      <c r="U22" s="35">
        <f t="shared" si="1"/>
        <v>60.2288976</v>
      </c>
      <c r="V22" s="65">
        <f t="shared" si="2"/>
        <v>79.5955642666667</v>
      </c>
      <c r="W22" s="66">
        <v>0.7</v>
      </c>
      <c r="X22" s="38">
        <f t="shared" si="3"/>
        <v>80.2955642666667</v>
      </c>
      <c r="Y22" s="39">
        <v>17</v>
      </c>
      <c r="Z22" s="42"/>
    </row>
    <row r="23" s="60" customFormat="1" ht="16.5" customHeight="1" spans="1:26">
      <c r="A23" s="61" t="s">
        <v>746</v>
      </c>
      <c r="B23" s="61" t="s">
        <v>747</v>
      </c>
      <c r="C23" s="8">
        <v>96</v>
      </c>
      <c r="D23" s="8">
        <v>97</v>
      </c>
      <c r="E23" s="12">
        <v>97</v>
      </c>
      <c r="F23" s="8">
        <v>97</v>
      </c>
      <c r="G23" s="8">
        <v>97</v>
      </c>
      <c r="H23" s="8">
        <v>97</v>
      </c>
      <c r="I23" s="22">
        <f t="shared" si="0"/>
        <v>19.3666666666667</v>
      </c>
      <c r="J23" s="61" t="s">
        <v>55</v>
      </c>
      <c r="K23" s="61" t="s">
        <v>64</v>
      </c>
      <c r="L23" s="61" t="s">
        <v>81</v>
      </c>
      <c r="M23" s="61" t="s">
        <v>85</v>
      </c>
      <c r="N23" s="62"/>
      <c r="O23" s="61" t="s">
        <v>97</v>
      </c>
      <c r="P23" s="61" t="s">
        <v>86</v>
      </c>
      <c r="Q23" s="61" t="s">
        <v>116</v>
      </c>
      <c r="R23" s="61" t="s">
        <v>29</v>
      </c>
      <c r="S23" s="61" t="s">
        <v>46</v>
      </c>
      <c r="T23" s="64">
        <v>72.408571</v>
      </c>
      <c r="U23" s="35">
        <f t="shared" si="1"/>
        <v>57.9268568</v>
      </c>
      <c r="V23" s="65">
        <f t="shared" si="2"/>
        <v>77.2935234666667</v>
      </c>
      <c r="W23" s="66">
        <v>0.3</v>
      </c>
      <c r="X23" s="38">
        <f t="shared" si="3"/>
        <v>77.5935234666667</v>
      </c>
      <c r="Y23" s="39">
        <v>18</v>
      </c>
      <c r="Z23" s="42"/>
    </row>
    <row r="24" s="60" customFormat="1" ht="16.5" customHeight="1" spans="1:26">
      <c r="A24" s="61" t="s">
        <v>748</v>
      </c>
      <c r="B24" s="61" t="s">
        <v>749</v>
      </c>
      <c r="C24" s="8">
        <v>96</v>
      </c>
      <c r="D24" s="8">
        <v>96</v>
      </c>
      <c r="E24" s="12">
        <v>96</v>
      </c>
      <c r="F24" s="8">
        <v>96</v>
      </c>
      <c r="G24" s="8">
        <v>97</v>
      </c>
      <c r="H24" s="8">
        <v>97</v>
      </c>
      <c r="I24" s="22">
        <f t="shared" si="0"/>
        <v>19.2666666666667</v>
      </c>
      <c r="J24" s="61" t="s">
        <v>100</v>
      </c>
      <c r="K24" s="61" t="s">
        <v>64</v>
      </c>
      <c r="L24" s="61" t="s">
        <v>107</v>
      </c>
      <c r="M24" s="61" t="s">
        <v>48</v>
      </c>
      <c r="N24" s="62"/>
      <c r="O24" s="61" t="s">
        <v>97</v>
      </c>
      <c r="P24" s="61" t="s">
        <v>69</v>
      </c>
      <c r="Q24" s="61" t="s">
        <v>92</v>
      </c>
      <c r="R24" s="61" t="s">
        <v>60</v>
      </c>
      <c r="S24" s="61" t="s">
        <v>48</v>
      </c>
      <c r="T24" s="64">
        <v>70.714693</v>
      </c>
      <c r="U24" s="35">
        <f t="shared" si="1"/>
        <v>56.5717544</v>
      </c>
      <c r="V24" s="65">
        <f t="shared" si="2"/>
        <v>75.8384210666667</v>
      </c>
      <c r="W24" s="66">
        <v>0.7</v>
      </c>
      <c r="X24" s="38">
        <f t="shared" si="3"/>
        <v>76.5384210666667</v>
      </c>
      <c r="Y24" s="39">
        <v>19</v>
      </c>
      <c r="Z24" s="42"/>
    </row>
    <row r="25" s="60" customFormat="1" ht="16.5" customHeight="1" spans="1:26">
      <c r="A25" s="61" t="s">
        <v>750</v>
      </c>
      <c r="B25" s="61" t="s">
        <v>751</v>
      </c>
      <c r="C25" s="8">
        <v>96</v>
      </c>
      <c r="D25" s="8">
        <v>97</v>
      </c>
      <c r="E25" s="12">
        <v>97</v>
      </c>
      <c r="F25" s="8">
        <v>97</v>
      </c>
      <c r="G25" s="8">
        <v>97</v>
      </c>
      <c r="H25" s="8">
        <v>97</v>
      </c>
      <c r="I25" s="22">
        <f t="shared" si="0"/>
        <v>19.3666666666667</v>
      </c>
      <c r="J25" s="61" t="s">
        <v>69</v>
      </c>
      <c r="K25" s="61" t="s">
        <v>64</v>
      </c>
      <c r="L25" s="61" t="s">
        <v>92</v>
      </c>
      <c r="M25" s="62"/>
      <c r="N25" s="61" t="s">
        <v>84</v>
      </c>
      <c r="O25" s="61" t="s">
        <v>69</v>
      </c>
      <c r="P25" s="61" t="s">
        <v>92</v>
      </c>
      <c r="Q25" s="61" t="s">
        <v>69</v>
      </c>
      <c r="R25" s="61" t="s">
        <v>89</v>
      </c>
      <c r="S25" s="61" t="s">
        <v>40</v>
      </c>
      <c r="T25" s="64">
        <v>69.408571</v>
      </c>
      <c r="U25" s="35">
        <f t="shared" si="1"/>
        <v>55.5268568</v>
      </c>
      <c r="V25" s="65">
        <f t="shared" si="2"/>
        <v>74.8935234666667</v>
      </c>
      <c r="W25" s="66">
        <v>0.5</v>
      </c>
      <c r="X25" s="38">
        <f t="shared" si="3"/>
        <v>75.3935234666667</v>
      </c>
      <c r="Y25" s="39">
        <v>20</v>
      </c>
      <c r="Z25" s="42"/>
    </row>
    <row r="26" s="60" customFormat="1" ht="16.5" customHeight="1" spans="1:26">
      <c r="A26" s="61" t="s">
        <v>752</v>
      </c>
      <c r="B26" s="61" t="s">
        <v>753</v>
      </c>
      <c r="C26" s="8">
        <v>97</v>
      </c>
      <c r="D26" s="8">
        <v>97</v>
      </c>
      <c r="E26" s="12">
        <v>96</v>
      </c>
      <c r="F26" s="8">
        <v>96</v>
      </c>
      <c r="G26" s="8">
        <v>97</v>
      </c>
      <c r="H26" s="8">
        <v>97</v>
      </c>
      <c r="I26" s="22">
        <f t="shared" si="0"/>
        <v>19.3333333333333</v>
      </c>
      <c r="J26" s="61" t="s">
        <v>85</v>
      </c>
      <c r="K26" s="61" t="s">
        <v>64</v>
      </c>
      <c r="L26" s="61" t="s">
        <v>29</v>
      </c>
      <c r="M26" s="62"/>
      <c r="N26" s="61" t="s">
        <v>116</v>
      </c>
      <c r="O26" s="61" t="s">
        <v>129</v>
      </c>
      <c r="P26" s="61" t="s">
        <v>89</v>
      </c>
      <c r="Q26" s="61" t="s">
        <v>89</v>
      </c>
      <c r="R26" s="61" t="s">
        <v>46</v>
      </c>
      <c r="S26" s="61" t="s">
        <v>31</v>
      </c>
      <c r="T26" s="64">
        <v>65.53102</v>
      </c>
      <c r="U26" s="35">
        <f t="shared" si="1"/>
        <v>52.424816</v>
      </c>
      <c r="V26" s="65">
        <f t="shared" si="2"/>
        <v>71.7581493333333</v>
      </c>
      <c r="W26" s="66">
        <v>-1.4</v>
      </c>
      <c r="X26" s="38">
        <f t="shared" si="3"/>
        <v>70.3581493333333</v>
      </c>
      <c r="Y26" s="39">
        <v>21</v>
      </c>
      <c r="Z26" s="42"/>
    </row>
    <row r="27" s="60" customFormat="1" ht="16.5" customHeight="1" spans="1:26">
      <c r="A27" s="61" t="s">
        <v>754</v>
      </c>
      <c r="B27" s="61" t="s">
        <v>755</v>
      </c>
      <c r="C27" s="8">
        <v>97</v>
      </c>
      <c r="D27" s="8">
        <v>97</v>
      </c>
      <c r="E27" s="12">
        <v>97</v>
      </c>
      <c r="F27" s="8">
        <v>97</v>
      </c>
      <c r="G27" s="8">
        <v>99</v>
      </c>
      <c r="H27" s="8">
        <v>97</v>
      </c>
      <c r="I27" s="22">
        <f t="shared" si="0"/>
        <v>19.4666666666667</v>
      </c>
      <c r="J27" s="61" t="s">
        <v>78</v>
      </c>
      <c r="K27" s="61" t="s">
        <v>64</v>
      </c>
      <c r="L27" s="61" t="s">
        <v>84</v>
      </c>
      <c r="M27" s="62"/>
      <c r="N27" s="61" t="s">
        <v>81</v>
      </c>
      <c r="O27" s="61" t="s">
        <v>29</v>
      </c>
      <c r="P27" s="61" t="s">
        <v>120</v>
      </c>
      <c r="Q27" s="61" t="s">
        <v>55</v>
      </c>
      <c r="R27" s="61" t="s">
        <v>32</v>
      </c>
      <c r="S27" s="61" t="s">
        <v>48</v>
      </c>
      <c r="T27" s="64">
        <v>62.408571</v>
      </c>
      <c r="U27" s="35">
        <f t="shared" si="1"/>
        <v>49.9268568</v>
      </c>
      <c r="V27" s="65">
        <f t="shared" si="2"/>
        <v>69.3935234666667</v>
      </c>
      <c r="W27" s="66">
        <v>-0.7</v>
      </c>
      <c r="X27" s="38">
        <f t="shared" si="3"/>
        <v>68.6935234666667</v>
      </c>
      <c r="Y27" s="39">
        <v>22</v>
      </c>
      <c r="Z27" s="42"/>
    </row>
    <row r="28" s="60" customFormat="1" ht="16.5" customHeight="1" spans="1:26">
      <c r="A28" s="61" t="s">
        <v>756</v>
      </c>
      <c r="B28" s="61" t="s">
        <v>757</v>
      </c>
      <c r="C28" s="8">
        <v>96</v>
      </c>
      <c r="D28" s="8">
        <v>96</v>
      </c>
      <c r="E28" s="12">
        <v>96</v>
      </c>
      <c r="F28" s="8">
        <v>96</v>
      </c>
      <c r="G28" s="8">
        <v>97</v>
      </c>
      <c r="H28" s="8">
        <v>99</v>
      </c>
      <c r="I28" s="22">
        <f t="shared" si="0"/>
        <v>19.3333333333333</v>
      </c>
      <c r="J28" s="61" t="s">
        <v>68</v>
      </c>
      <c r="K28" s="61" t="s">
        <v>272</v>
      </c>
      <c r="L28" s="61" t="s">
        <v>699</v>
      </c>
      <c r="M28" s="62"/>
      <c r="N28" s="61" t="s">
        <v>68</v>
      </c>
      <c r="O28" s="61" t="s">
        <v>68</v>
      </c>
      <c r="P28" s="61" t="s">
        <v>100</v>
      </c>
      <c r="Q28" s="61" t="s">
        <v>55</v>
      </c>
      <c r="R28" s="61" t="s">
        <v>55</v>
      </c>
      <c r="S28" s="61" t="s">
        <v>55</v>
      </c>
      <c r="T28" s="64">
        <v>56.510204</v>
      </c>
      <c r="U28" s="35">
        <f t="shared" si="1"/>
        <v>45.2081632</v>
      </c>
      <c r="V28" s="65">
        <f t="shared" si="2"/>
        <v>64.5414965333333</v>
      </c>
      <c r="W28" s="66">
        <v>-0.7</v>
      </c>
      <c r="X28" s="38">
        <f t="shared" si="3"/>
        <v>63.8414965333333</v>
      </c>
      <c r="Y28" s="39">
        <v>23</v>
      </c>
      <c r="Z28" s="42"/>
    </row>
    <row r="29" s="60" customFormat="1" ht="16.5" customHeight="1" spans="1:26">
      <c r="A29" s="61" t="s">
        <v>758</v>
      </c>
      <c r="B29" s="61" t="s">
        <v>759</v>
      </c>
      <c r="C29" s="8">
        <v>96</v>
      </c>
      <c r="D29" s="8">
        <v>97</v>
      </c>
      <c r="E29" s="12">
        <v>96</v>
      </c>
      <c r="F29" s="8">
        <v>96</v>
      </c>
      <c r="G29" s="8">
        <v>97</v>
      </c>
      <c r="H29" s="8">
        <v>97</v>
      </c>
      <c r="I29" s="22">
        <f t="shared" si="0"/>
        <v>19.3</v>
      </c>
      <c r="J29" s="61" t="s">
        <v>29</v>
      </c>
      <c r="K29" s="61" t="s">
        <v>64</v>
      </c>
      <c r="L29" s="61" t="s">
        <v>533</v>
      </c>
      <c r="M29" s="61" t="s">
        <v>69</v>
      </c>
      <c r="N29" s="62"/>
      <c r="O29" s="61" t="s">
        <v>205</v>
      </c>
      <c r="P29" s="61" t="s">
        <v>75</v>
      </c>
      <c r="Q29" s="61" t="s">
        <v>277</v>
      </c>
      <c r="R29" s="61" t="s">
        <v>41</v>
      </c>
      <c r="S29" s="61" t="s">
        <v>31</v>
      </c>
      <c r="T29" s="64">
        <v>45.837142</v>
      </c>
      <c r="U29" s="35">
        <f t="shared" si="1"/>
        <v>36.6697136</v>
      </c>
      <c r="V29" s="65">
        <f t="shared" si="2"/>
        <v>55.9697136</v>
      </c>
      <c r="W29" s="66">
        <v>-2.3</v>
      </c>
      <c r="X29" s="38">
        <f t="shared" si="3"/>
        <v>53.6697136</v>
      </c>
      <c r="Y29" s="39">
        <v>24</v>
      </c>
      <c r="Z29" s="42"/>
    </row>
    <row r="30" s="60" customFormat="1" ht="16.5" customHeight="1" spans="1:26">
      <c r="A30" s="61" t="s">
        <v>760</v>
      </c>
      <c r="B30" s="61" t="s">
        <v>761</v>
      </c>
      <c r="C30" s="8">
        <v>96</v>
      </c>
      <c r="D30" s="8">
        <v>96</v>
      </c>
      <c r="E30" s="12">
        <v>95</v>
      </c>
      <c r="F30" s="8">
        <v>95</v>
      </c>
      <c r="G30" s="8">
        <v>97</v>
      </c>
      <c r="H30" s="8">
        <v>97</v>
      </c>
      <c r="I30" s="22">
        <f t="shared" si="0"/>
        <v>19.2</v>
      </c>
      <c r="J30" s="61" t="s">
        <v>123</v>
      </c>
      <c r="K30" s="61" t="s">
        <v>272</v>
      </c>
      <c r="L30" s="61" t="s">
        <v>405</v>
      </c>
      <c r="M30" s="62"/>
      <c r="N30" s="61" t="s">
        <v>210</v>
      </c>
      <c r="O30" s="61" t="s">
        <v>632</v>
      </c>
      <c r="P30" s="61" t="s">
        <v>116</v>
      </c>
      <c r="Q30" s="61" t="s">
        <v>277</v>
      </c>
      <c r="R30" s="61" t="s">
        <v>100</v>
      </c>
      <c r="S30" s="61" t="s">
        <v>52</v>
      </c>
      <c r="T30" s="64">
        <v>20.530612</v>
      </c>
      <c r="U30" s="35">
        <f t="shared" si="1"/>
        <v>16.4244896</v>
      </c>
      <c r="V30" s="65">
        <f t="shared" si="2"/>
        <v>35.6244896</v>
      </c>
      <c r="W30" s="66">
        <v>0.2</v>
      </c>
      <c r="X30" s="38">
        <f t="shared" si="3"/>
        <v>35.8244896</v>
      </c>
      <c r="Y30" s="39">
        <v>25</v>
      </c>
      <c r="Z30" s="8"/>
    </row>
    <row r="31" s="60" customFormat="1" ht="16.5" customHeight="1" spans="1:26">
      <c r="A31" s="61" t="s">
        <v>762</v>
      </c>
      <c r="B31" s="61" t="s">
        <v>763</v>
      </c>
      <c r="C31" s="8">
        <v>96</v>
      </c>
      <c r="D31" s="8">
        <v>97</v>
      </c>
      <c r="E31" s="12">
        <v>96</v>
      </c>
      <c r="F31" s="8">
        <v>96</v>
      </c>
      <c r="G31" s="8">
        <v>97</v>
      </c>
      <c r="H31" s="8">
        <v>97</v>
      </c>
      <c r="I31" s="22">
        <f t="shared" si="0"/>
        <v>19.3</v>
      </c>
      <c r="J31" s="61" t="s">
        <v>284</v>
      </c>
      <c r="K31" s="61" t="s">
        <v>37</v>
      </c>
      <c r="L31" s="61" t="s">
        <v>119</v>
      </c>
      <c r="M31" s="62"/>
      <c r="N31" s="61" t="s">
        <v>533</v>
      </c>
      <c r="O31" s="61" t="s">
        <v>764</v>
      </c>
      <c r="P31" s="61" t="s">
        <v>120</v>
      </c>
      <c r="Q31" s="61" t="s">
        <v>210</v>
      </c>
      <c r="R31" s="61" t="s">
        <v>77</v>
      </c>
      <c r="S31" s="61" t="s">
        <v>36</v>
      </c>
      <c r="T31" s="64">
        <v>20.428979</v>
      </c>
      <c r="U31" s="35">
        <f t="shared" si="1"/>
        <v>16.3431832</v>
      </c>
      <c r="V31" s="65">
        <f t="shared" si="2"/>
        <v>35.6431832</v>
      </c>
      <c r="W31" s="66">
        <v>-4.7</v>
      </c>
      <c r="X31" s="38">
        <f t="shared" si="3"/>
        <v>30.9431832</v>
      </c>
      <c r="Y31" s="39">
        <v>26</v>
      </c>
      <c r="Z31" s="42"/>
    </row>
    <row r="32" s="60" customFormat="1" ht="16.5" customHeight="1" spans="1:26">
      <c r="A32" s="61" t="s">
        <v>765</v>
      </c>
      <c r="B32" s="61" t="s">
        <v>766</v>
      </c>
      <c r="C32" s="8">
        <v>95</v>
      </c>
      <c r="D32" s="8">
        <v>95</v>
      </c>
      <c r="E32" s="12">
        <v>95</v>
      </c>
      <c r="F32" s="8">
        <v>96</v>
      </c>
      <c r="G32" s="8">
        <v>97</v>
      </c>
      <c r="H32" s="8">
        <v>97</v>
      </c>
      <c r="I32" s="22">
        <f t="shared" si="0"/>
        <v>19.1666666666667</v>
      </c>
      <c r="J32" s="61" t="s">
        <v>526</v>
      </c>
      <c r="K32" s="61" t="s">
        <v>272</v>
      </c>
      <c r="L32" s="61" t="s">
        <v>272</v>
      </c>
      <c r="M32" s="61" t="s">
        <v>272</v>
      </c>
      <c r="N32" s="62"/>
      <c r="O32" s="61" t="s">
        <v>272</v>
      </c>
      <c r="P32" s="61" t="s">
        <v>272</v>
      </c>
      <c r="Q32" s="61" t="s">
        <v>272</v>
      </c>
      <c r="R32" s="62"/>
      <c r="S32" s="61" t="s">
        <v>526</v>
      </c>
      <c r="T32" s="64">
        <v>0</v>
      </c>
      <c r="U32" s="35">
        <f t="shared" si="1"/>
        <v>0</v>
      </c>
      <c r="V32" s="65">
        <f t="shared" si="2"/>
        <v>19.1666666666667</v>
      </c>
      <c r="W32" s="66">
        <v>-8.7</v>
      </c>
      <c r="X32" s="38">
        <f t="shared" si="3"/>
        <v>10.4666666666667</v>
      </c>
      <c r="Y32" s="39">
        <v>27</v>
      </c>
      <c r="Z32" s="42"/>
    </row>
    <row r="33" s="60" customFormat="1" ht="16.5" customHeight="1" spans="1:26">
      <c r="A33" s="61" t="s">
        <v>767</v>
      </c>
      <c r="B33" s="61" t="s">
        <v>768</v>
      </c>
      <c r="C33" s="8">
        <v>95</v>
      </c>
      <c r="D33" s="8">
        <v>95</v>
      </c>
      <c r="E33" s="12">
        <v>95</v>
      </c>
      <c r="F33" s="8">
        <v>95</v>
      </c>
      <c r="G33" s="8">
        <v>97</v>
      </c>
      <c r="H33" s="8">
        <v>97</v>
      </c>
      <c r="I33" s="22">
        <f t="shared" si="0"/>
        <v>19.1333333333333</v>
      </c>
      <c r="J33" s="61" t="s">
        <v>526</v>
      </c>
      <c r="K33" s="61" t="s">
        <v>272</v>
      </c>
      <c r="L33" s="61" t="s">
        <v>272</v>
      </c>
      <c r="M33" s="61" t="s">
        <v>769</v>
      </c>
      <c r="N33" s="62"/>
      <c r="O33" s="61" t="s">
        <v>622</v>
      </c>
      <c r="P33" s="61" t="s">
        <v>272</v>
      </c>
      <c r="Q33" s="61" t="s">
        <v>272</v>
      </c>
      <c r="R33" s="61" t="s">
        <v>526</v>
      </c>
      <c r="S33" s="61" t="s">
        <v>81</v>
      </c>
      <c r="T33" s="64">
        <v>5.387755</v>
      </c>
      <c r="U33" s="35">
        <f t="shared" si="1"/>
        <v>4.310204</v>
      </c>
      <c r="V33" s="65">
        <f t="shared" si="2"/>
        <v>23.4435373333333</v>
      </c>
      <c r="W33" s="66">
        <v>-14.8</v>
      </c>
      <c r="X33" s="38">
        <f t="shared" si="3"/>
        <v>8.64353733333334</v>
      </c>
      <c r="Y33" s="39">
        <v>28</v>
      </c>
      <c r="Z33" s="42"/>
    </row>
    <row r="34" ht="12.75" customHeight="1"/>
  </sheetData>
  <mergeCells count="16">
    <mergeCell ref="A1:Z1"/>
    <mergeCell ref="A2:Z2"/>
    <mergeCell ref="C3:I3"/>
    <mergeCell ref="J3:U3"/>
    <mergeCell ref="C4:H4"/>
    <mergeCell ref="J4:S4"/>
    <mergeCell ref="A3:A5"/>
    <mergeCell ref="B3:B5"/>
    <mergeCell ref="I4:I5"/>
    <mergeCell ref="T4:T5"/>
    <mergeCell ref="U4:U5"/>
    <mergeCell ref="V3:V5"/>
    <mergeCell ref="W3:W5"/>
    <mergeCell ref="X3:X5"/>
    <mergeCell ref="Y3:Y5"/>
    <mergeCell ref="Z3:Z5"/>
  </mergeCells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"/>
  <sheetViews>
    <sheetView workbookViewId="0">
      <selection activeCell="U1" sqref="A$1:X$1048576"/>
    </sheetView>
  </sheetViews>
  <sheetFormatPr defaultColWidth="9" defaultRowHeight="14.25"/>
  <cols>
    <col min="1" max="1" width="10.5" style="1" customWidth="1"/>
    <col min="2" max="2" width="10.1" style="1" customWidth="1"/>
    <col min="3" max="8" width="4.25" style="1" customWidth="1"/>
    <col min="9" max="9" width="7.31666666666667" style="1" customWidth="1"/>
    <col min="10" max="10" width="6.9" style="1" customWidth="1"/>
    <col min="11" max="17" width="6.01666666666667" style="1" customWidth="1"/>
    <col min="18" max="20" width="7.86666666666667" style="1" customWidth="1"/>
    <col min="21" max="21" width="7.86666666666667" style="3" customWidth="1"/>
    <col min="22" max="22" width="7.86666666666667" style="1" customWidth="1"/>
    <col min="23" max="23" width="4.9" style="1" customWidth="1"/>
    <col min="24" max="24" width="19.9" style="1" customWidth="1"/>
    <col min="25" max="16384" width="9" style="1"/>
  </cols>
  <sheetData>
    <row r="1" ht="25.5" spans="1: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5"/>
      <c r="V1" s="4"/>
      <c r="W1" s="4"/>
      <c r="X1" s="4"/>
    </row>
    <row r="2" ht="13.5" spans="1:24">
      <c r="A2" s="5" t="s">
        <v>770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6"/>
      <c r="V2" s="5"/>
      <c r="W2" s="5"/>
      <c r="X2" s="5"/>
    </row>
    <row r="3" ht="13.5" spans="1:24">
      <c r="A3" s="6" t="s">
        <v>2</v>
      </c>
      <c r="B3" s="6" t="s">
        <v>3</v>
      </c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27" t="s">
        <v>6</v>
      </c>
      <c r="U3" s="28" t="s">
        <v>7</v>
      </c>
      <c r="V3" s="21" t="s">
        <v>8</v>
      </c>
      <c r="W3" s="29" t="s">
        <v>9</v>
      </c>
      <c r="X3" s="30" t="s">
        <v>10</v>
      </c>
    </row>
    <row r="4" ht="13.5" spans="1:24">
      <c r="A4" s="8"/>
      <c r="B4" s="8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31" t="s">
        <v>14</v>
      </c>
      <c r="S4" s="12" t="s">
        <v>15</v>
      </c>
      <c r="T4" s="32"/>
      <c r="U4" s="33"/>
      <c r="V4" s="12"/>
      <c r="W4" s="29"/>
      <c r="X4" s="30"/>
    </row>
    <row r="5" ht="55" customHeight="1" spans="1:24">
      <c r="A5" s="8"/>
      <c r="B5" s="8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8"/>
      <c r="J5" s="21" t="s">
        <v>771</v>
      </c>
      <c r="K5" s="21" t="s">
        <v>772</v>
      </c>
      <c r="L5" s="21" t="s">
        <v>773</v>
      </c>
      <c r="M5" s="21" t="s">
        <v>774</v>
      </c>
      <c r="N5" s="21" t="s">
        <v>775</v>
      </c>
      <c r="O5" s="21" t="s">
        <v>776</v>
      </c>
      <c r="P5" s="21" t="s">
        <v>777</v>
      </c>
      <c r="Q5" s="21" t="s">
        <v>778</v>
      </c>
      <c r="R5" s="31"/>
      <c r="S5" s="12"/>
      <c r="T5" s="32"/>
      <c r="U5" s="33"/>
      <c r="V5" s="12"/>
      <c r="W5" s="29"/>
      <c r="X5" s="30"/>
    </row>
    <row r="6" ht="15.6" customHeight="1" spans="1:24">
      <c r="A6" s="31" t="s">
        <v>779</v>
      </c>
      <c r="B6" s="31" t="s">
        <v>780</v>
      </c>
      <c r="C6" s="12">
        <v>100</v>
      </c>
      <c r="D6" s="12">
        <v>100</v>
      </c>
      <c r="E6" s="12">
        <v>99</v>
      </c>
      <c r="F6" s="12">
        <v>100</v>
      </c>
      <c r="G6" s="12">
        <v>100</v>
      </c>
      <c r="H6" s="12">
        <v>99</v>
      </c>
      <c r="I6" s="52">
        <v>19.9</v>
      </c>
      <c r="J6" s="31" t="s">
        <v>46</v>
      </c>
      <c r="K6" s="31" t="s">
        <v>47</v>
      </c>
      <c r="L6" s="31" t="s">
        <v>52</v>
      </c>
      <c r="M6" s="31" t="s">
        <v>42</v>
      </c>
      <c r="N6" s="31" t="s">
        <v>31</v>
      </c>
      <c r="O6" s="31" t="s">
        <v>40</v>
      </c>
      <c r="P6" s="31" t="s">
        <v>46</v>
      </c>
      <c r="Q6" s="31" t="s">
        <v>48</v>
      </c>
      <c r="R6" s="53">
        <v>90.243902</v>
      </c>
      <c r="S6" s="54">
        <v>72.19</v>
      </c>
      <c r="T6" s="55">
        <f t="shared" ref="T6:T32" si="0">I6+S6</f>
        <v>92.09</v>
      </c>
      <c r="U6" s="33" t="s">
        <v>781</v>
      </c>
      <c r="V6" s="56">
        <f t="shared" ref="V6:V32" si="1">T6+U6</f>
        <v>94.59</v>
      </c>
      <c r="W6" s="57">
        <v>1</v>
      </c>
      <c r="X6" s="58" t="s">
        <v>782</v>
      </c>
    </row>
    <row r="7" ht="15.6" customHeight="1" spans="1:24">
      <c r="A7" s="31" t="s">
        <v>783</v>
      </c>
      <c r="B7" s="31" t="s">
        <v>784</v>
      </c>
      <c r="C7" s="12">
        <v>100</v>
      </c>
      <c r="D7" s="12">
        <v>99</v>
      </c>
      <c r="E7" s="12">
        <v>98</v>
      </c>
      <c r="F7" s="12">
        <v>100</v>
      </c>
      <c r="G7" s="12">
        <v>99</v>
      </c>
      <c r="H7" s="12">
        <v>100</v>
      </c>
      <c r="I7" s="52">
        <v>19.8</v>
      </c>
      <c r="J7" s="31" t="s">
        <v>31</v>
      </c>
      <c r="K7" s="31" t="s">
        <v>32</v>
      </c>
      <c r="L7" s="31" t="s">
        <v>27</v>
      </c>
      <c r="M7" s="31" t="s">
        <v>136</v>
      </c>
      <c r="N7" s="31" t="s">
        <v>77</v>
      </c>
      <c r="O7" s="31" t="s">
        <v>31</v>
      </c>
      <c r="P7" s="31" t="s">
        <v>30</v>
      </c>
      <c r="Q7" s="31" t="s">
        <v>39</v>
      </c>
      <c r="R7" s="53">
        <v>89.170731</v>
      </c>
      <c r="S7" s="54">
        <v>71.34</v>
      </c>
      <c r="T7" s="55">
        <f t="shared" si="0"/>
        <v>91.14</v>
      </c>
      <c r="U7" s="33" t="s">
        <v>785</v>
      </c>
      <c r="V7" s="56">
        <f t="shared" si="1"/>
        <v>94.54</v>
      </c>
      <c r="W7" s="57">
        <v>2</v>
      </c>
      <c r="X7" s="58" t="s">
        <v>786</v>
      </c>
    </row>
    <row r="8" ht="15.6" customHeight="1" spans="1:24">
      <c r="A8" s="31" t="s">
        <v>787</v>
      </c>
      <c r="B8" s="31" t="s">
        <v>788</v>
      </c>
      <c r="C8" s="12">
        <v>100</v>
      </c>
      <c r="D8" s="12">
        <v>99</v>
      </c>
      <c r="E8" s="12">
        <v>97</v>
      </c>
      <c r="F8" s="12">
        <v>100</v>
      </c>
      <c r="G8" s="12">
        <v>99</v>
      </c>
      <c r="H8" s="12">
        <v>100</v>
      </c>
      <c r="I8" s="52">
        <v>19.83</v>
      </c>
      <c r="J8" s="31" t="s">
        <v>46</v>
      </c>
      <c r="K8" s="31" t="s">
        <v>31</v>
      </c>
      <c r="L8" s="31" t="s">
        <v>38</v>
      </c>
      <c r="M8" s="31" t="s">
        <v>73</v>
      </c>
      <c r="N8" s="31" t="s">
        <v>32</v>
      </c>
      <c r="O8" s="31" t="s">
        <v>30</v>
      </c>
      <c r="P8" s="31" t="s">
        <v>46</v>
      </c>
      <c r="Q8" s="31" t="s">
        <v>52</v>
      </c>
      <c r="R8" s="53">
        <v>88.317073</v>
      </c>
      <c r="S8" s="54">
        <v>70.66</v>
      </c>
      <c r="T8" s="55">
        <f t="shared" si="0"/>
        <v>90.49</v>
      </c>
      <c r="U8" s="33" t="s">
        <v>785</v>
      </c>
      <c r="V8" s="56">
        <f t="shared" si="1"/>
        <v>93.89</v>
      </c>
      <c r="W8" s="57">
        <v>3</v>
      </c>
      <c r="X8" s="58" t="s">
        <v>789</v>
      </c>
    </row>
    <row r="9" ht="15.6" customHeight="1" spans="1:24">
      <c r="A9" s="31" t="s">
        <v>790</v>
      </c>
      <c r="B9" s="31" t="s">
        <v>791</v>
      </c>
      <c r="C9" s="12">
        <v>99</v>
      </c>
      <c r="D9" s="12">
        <v>98</v>
      </c>
      <c r="E9" s="12">
        <v>99</v>
      </c>
      <c r="F9" s="12">
        <v>100</v>
      </c>
      <c r="G9" s="12">
        <v>99</v>
      </c>
      <c r="H9" s="12">
        <v>99</v>
      </c>
      <c r="I9" s="52">
        <v>19.8</v>
      </c>
      <c r="J9" s="31" t="s">
        <v>31</v>
      </c>
      <c r="K9" s="31" t="s">
        <v>85</v>
      </c>
      <c r="L9" s="31" t="s">
        <v>48</v>
      </c>
      <c r="M9" s="31">
        <v>100</v>
      </c>
      <c r="N9" s="31" t="s">
        <v>84</v>
      </c>
      <c r="O9" s="31" t="s">
        <v>73</v>
      </c>
      <c r="P9" s="31" t="s">
        <v>46</v>
      </c>
      <c r="Q9" s="31" t="s">
        <v>38</v>
      </c>
      <c r="R9" s="53">
        <v>87.609756</v>
      </c>
      <c r="S9" s="54">
        <v>70.09</v>
      </c>
      <c r="T9" s="55">
        <f t="shared" si="0"/>
        <v>89.89</v>
      </c>
      <c r="U9" s="33" t="s">
        <v>792</v>
      </c>
      <c r="V9" s="56">
        <f t="shared" si="1"/>
        <v>93.19</v>
      </c>
      <c r="W9" s="57">
        <v>4</v>
      </c>
      <c r="X9" s="30" t="s">
        <v>793</v>
      </c>
    </row>
    <row r="10" ht="15.6" customHeight="1" spans="1:24">
      <c r="A10" s="31" t="s">
        <v>794</v>
      </c>
      <c r="B10" s="31" t="s">
        <v>795</v>
      </c>
      <c r="C10" s="12">
        <v>99</v>
      </c>
      <c r="D10" s="12">
        <v>99</v>
      </c>
      <c r="E10" s="12">
        <v>99</v>
      </c>
      <c r="F10" s="12">
        <v>100</v>
      </c>
      <c r="G10" s="12">
        <v>100</v>
      </c>
      <c r="H10" s="12">
        <v>99</v>
      </c>
      <c r="I10" s="52">
        <v>19.8</v>
      </c>
      <c r="J10" s="31" t="s">
        <v>46</v>
      </c>
      <c r="K10" s="31" t="s">
        <v>47</v>
      </c>
      <c r="L10" s="31" t="s">
        <v>84</v>
      </c>
      <c r="M10" s="31" t="s">
        <v>38</v>
      </c>
      <c r="N10" s="31" t="s">
        <v>85</v>
      </c>
      <c r="O10" s="31" t="s">
        <v>40</v>
      </c>
      <c r="P10" s="31" t="s">
        <v>40</v>
      </c>
      <c r="Q10" s="31" t="s">
        <v>31</v>
      </c>
      <c r="R10" s="53">
        <v>87.146341</v>
      </c>
      <c r="S10" s="54">
        <v>69.72</v>
      </c>
      <c r="T10" s="55">
        <f t="shared" si="0"/>
        <v>89.52</v>
      </c>
      <c r="U10" s="33" t="s">
        <v>796</v>
      </c>
      <c r="V10" s="56">
        <f t="shared" si="1"/>
        <v>92.12</v>
      </c>
      <c r="W10" s="57">
        <v>5</v>
      </c>
      <c r="X10" s="30" t="s">
        <v>797</v>
      </c>
    </row>
    <row r="11" ht="15.6" customHeight="1" spans="1:24">
      <c r="A11" s="31" t="s">
        <v>798</v>
      </c>
      <c r="B11" s="31" t="s">
        <v>799</v>
      </c>
      <c r="C11" s="12">
        <v>100</v>
      </c>
      <c r="D11" s="12">
        <v>98</v>
      </c>
      <c r="E11" s="12">
        <v>98</v>
      </c>
      <c r="F11" s="12">
        <v>99</v>
      </c>
      <c r="G11" s="12">
        <v>99</v>
      </c>
      <c r="H11" s="12">
        <v>97</v>
      </c>
      <c r="I11" s="52">
        <v>19.7</v>
      </c>
      <c r="J11" s="31" t="s">
        <v>48</v>
      </c>
      <c r="K11" s="31" t="s">
        <v>52</v>
      </c>
      <c r="L11" s="31" t="s">
        <v>52</v>
      </c>
      <c r="M11" s="31" t="s">
        <v>59</v>
      </c>
      <c r="N11" s="31" t="s">
        <v>100</v>
      </c>
      <c r="O11" s="31" t="s">
        <v>31</v>
      </c>
      <c r="P11" s="31" t="s">
        <v>39</v>
      </c>
      <c r="Q11" s="31" t="s">
        <v>73</v>
      </c>
      <c r="R11" s="53">
        <v>87.975609</v>
      </c>
      <c r="S11" s="54">
        <v>70.38</v>
      </c>
      <c r="T11" s="55">
        <f t="shared" si="0"/>
        <v>90.08</v>
      </c>
      <c r="U11" s="33" t="s">
        <v>800</v>
      </c>
      <c r="V11" s="56">
        <f t="shared" si="1"/>
        <v>91.58</v>
      </c>
      <c r="W11" s="57">
        <v>6</v>
      </c>
      <c r="X11" s="58" t="s">
        <v>801</v>
      </c>
    </row>
    <row r="12" ht="15.6" customHeight="1" spans="1:24">
      <c r="A12" s="31" t="s">
        <v>802</v>
      </c>
      <c r="B12" s="31" t="s">
        <v>803</v>
      </c>
      <c r="C12" s="12">
        <v>100</v>
      </c>
      <c r="D12" s="12">
        <v>98</v>
      </c>
      <c r="E12" s="12">
        <v>99</v>
      </c>
      <c r="F12" s="12">
        <v>100</v>
      </c>
      <c r="G12" s="12">
        <v>99</v>
      </c>
      <c r="H12" s="12">
        <v>99</v>
      </c>
      <c r="I12" s="52">
        <v>19.8</v>
      </c>
      <c r="J12" s="31" t="s">
        <v>48</v>
      </c>
      <c r="K12" s="31" t="s">
        <v>48</v>
      </c>
      <c r="L12" s="31" t="s">
        <v>46</v>
      </c>
      <c r="M12" s="31" t="s">
        <v>73</v>
      </c>
      <c r="N12" s="31" t="s">
        <v>27</v>
      </c>
      <c r="O12" s="31" t="s">
        <v>36</v>
      </c>
      <c r="P12" s="31" t="s">
        <v>39</v>
      </c>
      <c r="Q12" s="31" t="s">
        <v>46</v>
      </c>
      <c r="R12" s="53">
        <v>87.02439</v>
      </c>
      <c r="S12" s="54">
        <v>69.62</v>
      </c>
      <c r="T12" s="55">
        <f t="shared" si="0"/>
        <v>89.42</v>
      </c>
      <c r="U12" s="33" t="s">
        <v>804</v>
      </c>
      <c r="V12" s="56">
        <f t="shared" si="1"/>
        <v>91.42</v>
      </c>
      <c r="W12" s="57">
        <v>7</v>
      </c>
      <c r="X12" s="30" t="s">
        <v>805</v>
      </c>
    </row>
    <row r="13" ht="15.6" customHeight="1" spans="1:24">
      <c r="A13" s="31" t="s">
        <v>806</v>
      </c>
      <c r="B13" s="31" t="s">
        <v>807</v>
      </c>
      <c r="C13" s="12">
        <v>99</v>
      </c>
      <c r="D13" s="12">
        <v>98</v>
      </c>
      <c r="E13" s="12">
        <v>99</v>
      </c>
      <c r="F13" s="12">
        <v>100</v>
      </c>
      <c r="G13" s="12">
        <v>100</v>
      </c>
      <c r="H13" s="12">
        <v>98</v>
      </c>
      <c r="I13" s="52">
        <v>19.8</v>
      </c>
      <c r="J13" s="31" t="s">
        <v>31</v>
      </c>
      <c r="K13" s="31" t="s">
        <v>54</v>
      </c>
      <c r="L13" s="31" t="s">
        <v>85</v>
      </c>
      <c r="M13" s="31" t="s">
        <v>47</v>
      </c>
      <c r="N13" s="31" t="s">
        <v>81</v>
      </c>
      <c r="O13" s="31" t="s">
        <v>46</v>
      </c>
      <c r="P13" s="31" t="s">
        <v>46</v>
      </c>
      <c r="Q13" s="31" t="s">
        <v>31</v>
      </c>
      <c r="R13" s="53">
        <v>85.146341</v>
      </c>
      <c r="S13" s="54">
        <v>68.12</v>
      </c>
      <c r="T13" s="55">
        <f t="shared" si="0"/>
        <v>87.92</v>
      </c>
      <c r="U13" s="33" t="s">
        <v>792</v>
      </c>
      <c r="V13" s="56">
        <f t="shared" si="1"/>
        <v>91.22</v>
      </c>
      <c r="W13" s="57">
        <v>8</v>
      </c>
      <c r="X13" s="30"/>
    </row>
    <row r="14" ht="15.6" customHeight="1" spans="1:24">
      <c r="A14" s="31" t="s">
        <v>808</v>
      </c>
      <c r="B14" s="31" t="s">
        <v>809</v>
      </c>
      <c r="C14" s="12">
        <v>100</v>
      </c>
      <c r="D14" s="12">
        <v>98</v>
      </c>
      <c r="E14" s="12">
        <v>98</v>
      </c>
      <c r="F14" s="12">
        <v>99</v>
      </c>
      <c r="G14" s="12">
        <v>100</v>
      </c>
      <c r="H14" s="12">
        <v>100</v>
      </c>
      <c r="I14" s="52">
        <v>19.83</v>
      </c>
      <c r="J14" s="31" t="s">
        <v>76</v>
      </c>
      <c r="K14" s="31" t="s">
        <v>76</v>
      </c>
      <c r="L14" s="31" t="s">
        <v>36</v>
      </c>
      <c r="M14" s="31" t="s">
        <v>36</v>
      </c>
      <c r="N14" s="31" t="s">
        <v>59</v>
      </c>
      <c r="O14" s="31" t="s">
        <v>48</v>
      </c>
      <c r="P14" s="31" t="s">
        <v>48</v>
      </c>
      <c r="Q14" s="31" t="s">
        <v>36</v>
      </c>
      <c r="R14" s="53">
        <v>85.390243</v>
      </c>
      <c r="S14" s="54">
        <v>68.31</v>
      </c>
      <c r="T14" s="55">
        <f t="shared" si="0"/>
        <v>88.14</v>
      </c>
      <c r="U14" s="33" t="s">
        <v>810</v>
      </c>
      <c r="V14" s="56">
        <f t="shared" si="1"/>
        <v>91.04</v>
      </c>
      <c r="W14" s="57">
        <v>9</v>
      </c>
      <c r="X14" s="30"/>
    </row>
    <row r="15" ht="15.6" customHeight="1" spans="1:24">
      <c r="A15" s="31" t="s">
        <v>811</v>
      </c>
      <c r="B15" s="31" t="s">
        <v>812</v>
      </c>
      <c r="C15" s="12">
        <v>98</v>
      </c>
      <c r="D15" s="12">
        <v>99</v>
      </c>
      <c r="E15" s="12">
        <v>99</v>
      </c>
      <c r="F15" s="12">
        <v>100</v>
      </c>
      <c r="G15" s="12">
        <v>100</v>
      </c>
      <c r="H15" s="12">
        <v>100</v>
      </c>
      <c r="I15" s="52">
        <v>19.8</v>
      </c>
      <c r="J15" s="31" t="s">
        <v>41</v>
      </c>
      <c r="K15" s="31" t="s">
        <v>31</v>
      </c>
      <c r="L15" s="31" t="s">
        <v>41</v>
      </c>
      <c r="M15" s="31" t="s">
        <v>46</v>
      </c>
      <c r="N15" s="31" t="s">
        <v>55</v>
      </c>
      <c r="O15" s="31" t="s">
        <v>27</v>
      </c>
      <c r="P15" s="31" t="s">
        <v>48</v>
      </c>
      <c r="Q15" s="31" t="s">
        <v>31</v>
      </c>
      <c r="R15" s="53">
        <v>85.195121</v>
      </c>
      <c r="S15" s="54">
        <v>68.16</v>
      </c>
      <c r="T15" s="55">
        <f t="shared" si="0"/>
        <v>87.96</v>
      </c>
      <c r="U15" s="33" t="s">
        <v>813</v>
      </c>
      <c r="V15" s="56">
        <f t="shared" si="1"/>
        <v>90.36</v>
      </c>
      <c r="W15" s="57">
        <v>10</v>
      </c>
      <c r="X15" s="30"/>
    </row>
    <row r="16" ht="15.6" customHeight="1" spans="1:24">
      <c r="A16" s="31" t="s">
        <v>814</v>
      </c>
      <c r="B16" s="31" t="s">
        <v>815</v>
      </c>
      <c r="C16" s="12">
        <v>99</v>
      </c>
      <c r="D16" s="12">
        <v>98</v>
      </c>
      <c r="E16" s="12">
        <v>99</v>
      </c>
      <c r="F16" s="12">
        <v>100</v>
      </c>
      <c r="G16" s="12">
        <v>99</v>
      </c>
      <c r="H16" s="12">
        <v>98</v>
      </c>
      <c r="I16" s="52">
        <v>19.8</v>
      </c>
      <c r="J16" s="31" t="s">
        <v>73</v>
      </c>
      <c r="K16" s="31" t="s">
        <v>84</v>
      </c>
      <c r="L16" s="31" t="s">
        <v>32</v>
      </c>
      <c r="M16" s="31" t="s">
        <v>85</v>
      </c>
      <c r="N16" s="31" t="s">
        <v>36</v>
      </c>
      <c r="O16" s="31" t="s">
        <v>84</v>
      </c>
      <c r="P16" s="31" t="s">
        <v>31</v>
      </c>
      <c r="Q16" s="31" t="s">
        <v>30</v>
      </c>
      <c r="R16" s="53">
        <v>82.02439</v>
      </c>
      <c r="S16" s="54">
        <v>65.67</v>
      </c>
      <c r="T16" s="55">
        <f t="shared" si="0"/>
        <v>85.47</v>
      </c>
      <c r="U16" s="33" t="s">
        <v>816</v>
      </c>
      <c r="V16" s="56">
        <f t="shared" si="1"/>
        <v>86.57</v>
      </c>
      <c r="W16" s="57">
        <v>11</v>
      </c>
      <c r="X16" s="30"/>
    </row>
    <row r="17" ht="15.6" customHeight="1" spans="1:24">
      <c r="A17" s="31" t="s">
        <v>817</v>
      </c>
      <c r="B17" s="31" t="s">
        <v>818</v>
      </c>
      <c r="C17" s="12">
        <v>99</v>
      </c>
      <c r="D17" s="12">
        <v>99</v>
      </c>
      <c r="E17" s="12">
        <v>99</v>
      </c>
      <c r="F17" s="12">
        <v>100</v>
      </c>
      <c r="G17" s="12">
        <v>99</v>
      </c>
      <c r="H17" s="12">
        <v>97</v>
      </c>
      <c r="I17" s="52">
        <v>19.8</v>
      </c>
      <c r="J17" s="31" t="s">
        <v>30</v>
      </c>
      <c r="K17" s="31" t="s">
        <v>27</v>
      </c>
      <c r="L17" s="31" t="s">
        <v>60</v>
      </c>
      <c r="M17" s="31" t="s">
        <v>29</v>
      </c>
      <c r="N17" s="31" t="s">
        <v>97</v>
      </c>
      <c r="O17" s="31" t="s">
        <v>46</v>
      </c>
      <c r="P17" s="31" t="s">
        <v>36</v>
      </c>
      <c r="Q17" s="31" t="s">
        <v>54</v>
      </c>
      <c r="R17" s="53">
        <v>82.463414</v>
      </c>
      <c r="S17" s="54">
        <v>65.97</v>
      </c>
      <c r="T17" s="55">
        <f t="shared" si="0"/>
        <v>85.77</v>
      </c>
      <c r="U17" s="33" t="s">
        <v>819</v>
      </c>
      <c r="V17" s="56">
        <f t="shared" si="1"/>
        <v>85.77</v>
      </c>
      <c r="W17" s="57">
        <v>12</v>
      </c>
      <c r="X17" s="30"/>
    </row>
    <row r="18" ht="15.6" customHeight="1" spans="1:24">
      <c r="A18" s="31" t="s">
        <v>820</v>
      </c>
      <c r="B18" s="31" t="s">
        <v>821</v>
      </c>
      <c r="C18" s="12">
        <v>98</v>
      </c>
      <c r="D18" s="12">
        <v>98</v>
      </c>
      <c r="E18" s="12">
        <v>97</v>
      </c>
      <c r="F18" s="12">
        <v>98</v>
      </c>
      <c r="G18" s="12">
        <v>99</v>
      </c>
      <c r="H18" s="12">
        <v>100</v>
      </c>
      <c r="I18" s="52">
        <v>19.6</v>
      </c>
      <c r="J18" s="31" t="s">
        <v>52</v>
      </c>
      <c r="K18" s="31" t="s">
        <v>46</v>
      </c>
      <c r="L18" s="31" t="s">
        <v>60</v>
      </c>
      <c r="M18" s="31" t="s">
        <v>75</v>
      </c>
      <c r="N18" s="31" t="s">
        <v>89</v>
      </c>
      <c r="O18" s="31" t="s">
        <v>85</v>
      </c>
      <c r="P18" s="31" t="s">
        <v>41</v>
      </c>
      <c r="Q18" s="31" t="s">
        <v>31</v>
      </c>
      <c r="R18" s="53">
        <v>81.170731</v>
      </c>
      <c r="S18" s="54">
        <v>64.94</v>
      </c>
      <c r="T18" s="55">
        <f t="shared" si="0"/>
        <v>84.54</v>
      </c>
      <c r="U18" s="33" t="s">
        <v>816</v>
      </c>
      <c r="V18" s="56">
        <f t="shared" si="1"/>
        <v>85.64</v>
      </c>
      <c r="W18" s="57">
        <v>13</v>
      </c>
      <c r="X18" s="30"/>
    </row>
    <row r="19" ht="15.6" customHeight="1" spans="1:24">
      <c r="A19" s="31" t="s">
        <v>822</v>
      </c>
      <c r="B19" s="31" t="s">
        <v>823</v>
      </c>
      <c r="C19" s="12">
        <v>97</v>
      </c>
      <c r="D19" s="12">
        <v>98</v>
      </c>
      <c r="E19" s="12">
        <v>98</v>
      </c>
      <c r="F19" s="12">
        <v>100</v>
      </c>
      <c r="G19" s="12">
        <v>99</v>
      </c>
      <c r="H19" s="12">
        <v>100</v>
      </c>
      <c r="I19" s="52">
        <v>19.7</v>
      </c>
      <c r="J19" s="31" t="s">
        <v>69</v>
      </c>
      <c r="K19" s="31" t="s">
        <v>52</v>
      </c>
      <c r="L19" s="31" t="s">
        <v>85</v>
      </c>
      <c r="M19" s="31" t="s">
        <v>31</v>
      </c>
      <c r="N19" s="31" t="s">
        <v>119</v>
      </c>
      <c r="O19" s="31" t="s">
        <v>75</v>
      </c>
      <c r="P19" s="31" t="s">
        <v>52</v>
      </c>
      <c r="Q19" s="31" t="s">
        <v>59</v>
      </c>
      <c r="R19" s="53">
        <v>81.02439</v>
      </c>
      <c r="S19" s="54">
        <v>64.82</v>
      </c>
      <c r="T19" s="55">
        <f t="shared" si="0"/>
        <v>84.52</v>
      </c>
      <c r="U19" s="33" t="s">
        <v>819</v>
      </c>
      <c r="V19" s="56">
        <f t="shared" si="1"/>
        <v>84.52</v>
      </c>
      <c r="W19" s="57">
        <v>14</v>
      </c>
      <c r="X19" s="30"/>
    </row>
    <row r="20" ht="27" customHeight="1" spans="1:24">
      <c r="A20" s="31" t="s">
        <v>824</v>
      </c>
      <c r="B20" s="31" t="s">
        <v>825</v>
      </c>
      <c r="C20" s="12">
        <v>99</v>
      </c>
      <c r="D20" s="12">
        <v>97</v>
      </c>
      <c r="E20" s="12">
        <v>99</v>
      </c>
      <c r="F20" s="12">
        <v>98</v>
      </c>
      <c r="G20" s="12">
        <v>99</v>
      </c>
      <c r="H20" s="12">
        <v>97</v>
      </c>
      <c r="I20" s="52">
        <v>19.6</v>
      </c>
      <c r="J20" s="31" t="s">
        <v>38</v>
      </c>
      <c r="K20" s="31" t="s">
        <v>31</v>
      </c>
      <c r="L20" s="31" t="s">
        <v>54</v>
      </c>
      <c r="M20" s="31" t="s">
        <v>68</v>
      </c>
      <c r="N20" s="31" t="s">
        <v>75</v>
      </c>
      <c r="O20" s="31" t="s">
        <v>78</v>
      </c>
      <c r="P20" s="31" t="s">
        <v>30</v>
      </c>
      <c r="Q20" s="31" t="s">
        <v>85</v>
      </c>
      <c r="R20" s="53">
        <v>79.09756</v>
      </c>
      <c r="S20" s="54">
        <v>63.28</v>
      </c>
      <c r="T20" s="55">
        <f t="shared" si="0"/>
        <v>82.88</v>
      </c>
      <c r="U20" s="33" t="s">
        <v>826</v>
      </c>
      <c r="V20" s="56">
        <f t="shared" si="1"/>
        <v>84.18</v>
      </c>
      <c r="W20" s="57">
        <v>15</v>
      </c>
      <c r="X20" s="30"/>
    </row>
    <row r="21" ht="15.6" customHeight="1" spans="1:24">
      <c r="A21" s="31" t="s">
        <v>827</v>
      </c>
      <c r="B21" s="31" t="s">
        <v>828</v>
      </c>
      <c r="C21" s="12">
        <v>98</v>
      </c>
      <c r="D21" s="12">
        <v>98</v>
      </c>
      <c r="E21" s="12">
        <v>99</v>
      </c>
      <c r="F21" s="12">
        <v>99</v>
      </c>
      <c r="G21" s="12">
        <v>99</v>
      </c>
      <c r="H21" s="12">
        <v>99</v>
      </c>
      <c r="I21" s="52">
        <v>19.7</v>
      </c>
      <c r="J21" s="31" t="s">
        <v>86</v>
      </c>
      <c r="K21" s="31" t="s">
        <v>68</v>
      </c>
      <c r="L21" s="31" t="s">
        <v>46</v>
      </c>
      <c r="M21" s="31" t="s">
        <v>30</v>
      </c>
      <c r="N21" s="31" t="s">
        <v>78</v>
      </c>
      <c r="O21" s="31" t="s">
        <v>76</v>
      </c>
      <c r="P21" s="31" t="s">
        <v>30</v>
      </c>
      <c r="Q21" s="31" t="s">
        <v>41</v>
      </c>
      <c r="R21" s="53">
        <v>78.390243</v>
      </c>
      <c r="S21" s="54">
        <v>62.71</v>
      </c>
      <c r="T21" s="55">
        <f t="shared" si="0"/>
        <v>82.41</v>
      </c>
      <c r="U21" s="33" t="s">
        <v>816</v>
      </c>
      <c r="V21" s="56">
        <f t="shared" si="1"/>
        <v>83.51</v>
      </c>
      <c r="W21" s="57">
        <v>16</v>
      </c>
      <c r="X21" s="30"/>
    </row>
    <row r="22" ht="15.6" customHeight="1" spans="1:24">
      <c r="A22" s="31" t="s">
        <v>829</v>
      </c>
      <c r="B22" s="31" t="s">
        <v>830</v>
      </c>
      <c r="C22" s="12">
        <v>99</v>
      </c>
      <c r="D22" s="12">
        <v>97</v>
      </c>
      <c r="E22" s="12">
        <v>98</v>
      </c>
      <c r="F22" s="12">
        <v>99</v>
      </c>
      <c r="G22" s="12">
        <v>99</v>
      </c>
      <c r="H22" s="12">
        <v>99</v>
      </c>
      <c r="I22" s="52">
        <v>19.7</v>
      </c>
      <c r="J22" s="31" t="s">
        <v>46</v>
      </c>
      <c r="K22" s="31" t="s">
        <v>54</v>
      </c>
      <c r="L22" s="31" t="s">
        <v>46</v>
      </c>
      <c r="M22" s="31" t="s">
        <v>29</v>
      </c>
      <c r="N22" s="31" t="s">
        <v>97</v>
      </c>
      <c r="O22" s="31" t="s">
        <v>97</v>
      </c>
      <c r="P22" s="31" t="s">
        <v>31</v>
      </c>
      <c r="Q22" s="31" t="s">
        <v>55</v>
      </c>
      <c r="R22" s="53">
        <v>78.243902</v>
      </c>
      <c r="S22" s="54">
        <v>62.59</v>
      </c>
      <c r="T22" s="55">
        <f t="shared" si="0"/>
        <v>82.29</v>
      </c>
      <c r="U22" s="33" t="s">
        <v>831</v>
      </c>
      <c r="V22" s="56">
        <f t="shared" si="1"/>
        <v>83.29</v>
      </c>
      <c r="W22" s="57">
        <v>18</v>
      </c>
      <c r="X22" s="30"/>
    </row>
    <row r="23" ht="15.6" customHeight="1" spans="1:24">
      <c r="A23" s="31" t="s">
        <v>832</v>
      </c>
      <c r="B23" s="31" t="s">
        <v>833</v>
      </c>
      <c r="C23" s="12">
        <v>98</v>
      </c>
      <c r="D23" s="12">
        <v>99</v>
      </c>
      <c r="E23" s="12">
        <v>99</v>
      </c>
      <c r="F23" s="12">
        <v>100</v>
      </c>
      <c r="G23" s="12">
        <v>98</v>
      </c>
      <c r="H23" s="12">
        <v>98</v>
      </c>
      <c r="I23" s="52">
        <v>19.7</v>
      </c>
      <c r="J23" s="31" t="s">
        <v>46</v>
      </c>
      <c r="K23" s="31" t="s">
        <v>77</v>
      </c>
      <c r="L23" s="31" t="s">
        <v>60</v>
      </c>
      <c r="M23" s="31" t="s">
        <v>78</v>
      </c>
      <c r="N23" s="31" t="s">
        <v>81</v>
      </c>
      <c r="O23" s="31" t="s">
        <v>97</v>
      </c>
      <c r="P23" s="31" t="s">
        <v>48</v>
      </c>
      <c r="Q23" s="31" t="s">
        <v>60</v>
      </c>
      <c r="R23" s="53">
        <v>76.804878</v>
      </c>
      <c r="S23" s="54">
        <v>61.44</v>
      </c>
      <c r="T23" s="55">
        <f t="shared" si="0"/>
        <v>81.14</v>
      </c>
      <c r="U23" s="33" t="s">
        <v>834</v>
      </c>
      <c r="V23" s="56">
        <f t="shared" si="1"/>
        <v>82.84</v>
      </c>
      <c r="W23" s="57">
        <v>17</v>
      </c>
      <c r="X23" s="30"/>
    </row>
    <row r="24" ht="15.6" customHeight="1" spans="1:24">
      <c r="A24" s="31" t="s">
        <v>835</v>
      </c>
      <c r="B24" s="31" t="s">
        <v>836</v>
      </c>
      <c r="C24" s="12">
        <v>97</v>
      </c>
      <c r="D24" s="12">
        <v>98</v>
      </c>
      <c r="E24" s="12">
        <v>98</v>
      </c>
      <c r="F24" s="12">
        <v>99</v>
      </c>
      <c r="G24" s="12">
        <v>99</v>
      </c>
      <c r="H24" s="12">
        <v>98</v>
      </c>
      <c r="I24" s="52">
        <v>19.6</v>
      </c>
      <c r="J24" s="31" t="s">
        <v>41</v>
      </c>
      <c r="K24" s="31" t="s">
        <v>55</v>
      </c>
      <c r="L24" s="31" t="s">
        <v>119</v>
      </c>
      <c r="M24" s="31" t="s">
        <v>31</v>
      </c>
      <c r="N24" s="31" t="s">
        <v>29</v>
      </c>
      <c r="O24" s="31" t="s">
        <v>77</v>
      </c>
      <c r="P24" s="31" t="s">
        <v>176</v>
      </c>
      <c r="Q24" s="31" t="s">
        <v>52</v>
      </c>
      <c r="R24" s="53">
        <v>78.463414</v>
      </c>
      <c r="S24" s="54">
        <v>62.77</v>
      </c>
      <c r="T24" s="55">
        <f t="shared" si="0"/>
        <v>82.37</v>
      </c>
      <c r="U24" s="33" t="s">
        <v>819</v>
      </c>
      <c r="V24" s="56">
        <f t="shared" si="1"/>
        <v>82.37</v>
      </c>
      <c r="W24" s="57">
        <v>19</v>
      </c>
      <c r="X24" s="30"/>
    </row>
    <row r="25" ht="15.6" customHeight="1" spans="1:24">
      <c r="A25" s="31" t="s">
        <v>837</v>
      </c>
      <c r="B25" s="31" t="s">
        <v>838</v>
      </c>
      <c r="C25" s="12">
        <v>98</v>
      </c>
      <c r="D25" s="12">
        <v>98</v>
      </c>
      <c r="E25" s="12">
        <v>99</v>
      </c>
      <c r="F25" s="12">
        <v>100</v>
      </c>
      <c r="G25" s="12">
        <v>99</v>
      </c>
      <c r="H25" s="12">
        <v>98</v>
      </c>
      <c r="I25" s="52">
        <v>19.7</v>
      </c>
      <c r="J25" s="31" t="s">
        <v>48</v>
      </c>
      <c r="K25" s="31" t="s">
        <v>36</v>
      </c>
      <c r="L25" s="31" t="s">
        <v>54</v>
      </c>
      <c r="M25" s="31" t="s">
        <v>97</v>
      </c>
      <c r="N25" s="31" t="s">
        <v>86</v>
      </c>
      <c r="O25" s="31" t="s">
        <v>86</v>
      </c>
      <c r="P25" s="31" t="s">
        <v>60</v>
      </c>
      <c r="Q25" s="31" t="s">
        <v>84</v>
      </c>
      <c r="R25" s="53">
        <v>77.682926</v>
      </c>
      <c r="S25" s="54">
        <v>62.14</v>
      </c>
      <c r="T25" s="55">
        <f t="shared" si="0"/>
        <v>81.84</v>
      </c>
      <c r="U25" s="33" t="s">
        <v>839</v>
      </c>
      <c r="V25" s="56">
        <f t="shared" si="1"/>
        <v>82.14</v>
      </c>
      <c r="W25" s="57">
        <v>20</v>
      </c>
      <c r="X25" s="30"/>
    </row>
    <row r="26" ht="15.6" customHeight="1" spans="1:24">
      <c r="A26" s="31" t="s">
        <v>840</v>
      </c>
      <c r="B26" s="31" t="s">
        <v>841</v>
      </c>
      <c r="C26" s="12">
        <v>98</v>
      </c>
      <c r="D26" s="12">
        <v>97</v>
      </c>
      <c r="E26" s="12">
        <v>98</v>
      </c>
      <c r="F26" s="12">
        <v>99</v>
      </c>
      <c r="G26" s="12">
        <v>99</v>
      </c>
      <c r="H26" s="12">
        <v>99</v>
      </c>
      <c r="I26" s="52">
        <v>19.6</v>
      </c>
      <c r="J26" s="31" t="s">
        <v>46</v>
      </c>
      <c r="K26" s="31" t="s">
        <v>75</v>
      </c>
      <c r="L26" s="31" t="s">
        <v>54</v>
      </c>
      <c r="M26" s="31" t="s">
        <v>54</v>
      </c>
      <c r="N26" s="31" t="s">
        <v>55</v>
      </c>
      <c r="O26" s="31" t="s">
        <v>107</v>
      </c>
      <c r="P26" s="31" t="s">
        <v>29</v>
      </c>
      <c r="Q26" s="31" t="s">
        <v>31</v>
      </c>
      <c r="R26" s="53">
        <v>77.414634</v>
      </c>
      <c r="S26" s="54">
        <v>61.93</v>
      </c>
      <c r="T26" s="55">
        <f t="shared" si="0"/>
        <v>81.53</v>
      </c>
      <c r="U26" s="33" t="s">
        <v>819</v>
      </c>
      <c r="V26" s="56">
        <f t="shared" si="1"/>
        <v>81.53</v>
      </c>
      <c r="W26" s="57">
        <v>21</v>
      </c>
      <c r="X26" s="30"/>
    </row>
    <row r="27" ht="15.6" customHeight="1" spans="1:24">
      <c r="A27" s="31" t="s">
        <v>842</v>
      </c>
      <c r="B27" s="31" t="s">
        <v>843</v>
      </c>
      <c r="C27" s="12">
        <v>98</v>
      </c>
      <c r="D27" s="12">
        <v>98</v>
      </c>
      <c r="E27" s="12">
        <v>99</v>
      </c>
      <c r="F27" s="12">
        <v>99</v>
      </c>
      <c r="G27" s="12">
        <v>99</v>
      </c>
      <c r="H27" s="12">
        <v>98</v>
      </c>
      <c r="I27" s="52">
        <v>19.7</v>
      </c>
      <c r="J27" s="31" t="s">
        <v>78</v>
      </c>
      <c r="K27" s="31" t="s">
        <v>84</v>
      </c>
      <c r="L27" s="31" t="s">
        <v>85</v>
      </c>
      <c r="M27" s="31" t="s">
        <v>31</v>
      </c>
      <c r="N27" s="31" t="s">
        <v>84</v>
      </c>
      <c r="O27" s="31" t="s">
        <v>55</v>
      </c>
      <c r="P27" s="31" t="s">
        <v>76</v>
      </c>
      <c r="Q27" s="31" t="s">
        <v>29</v>
      </c>
      <c r="R27" s="53">
        <v>76.731707</v>
      </c>
      <c r="S27" s="54">
        <v>61.38</v>
      </c>
      <c r="T27" s="55">
        <f t="shared" si="0"/>
        <v>81.08</v>
      </c>
      <c r="U27" s="33" t="s">
        <v>819</v>
      </c>
      <c r="V27" s="56">
        <f t="shared" si="1"/>
        <v>81.08</v>
      </c>
      <c r="W27" s="57">
        <v>22</v>
      </c>
      <c r="X27" s="30"/>
    </row>
    <row r="28" ht="27" customHeight="1" spans="1:24">
      <c r="A28" s="31" t="s">
        <v>844</v>
      </c>
      <c r="B28" s="31" t="s">
        <v>845</v>
      </c>
      <c r="C28" s="12">
        <v>99</v>
      </c>
      <c r="D28" s="12">
        <v>97</v>
      </c>
      <c r="E28" s="12">
        <v>97</v>
      </c>
      <c r="F28" s="12">
        <v>98</v>
      </c>
      <c r="G28" s="12">
        <v>99</v>
      </c>
      <c r="H28" s="12">
        <v>99</v>
      </c>
      <c r="I28" s="52">
        <v>19.6</v>
      </c>
      <c r="J28" s="31" t="s">
        <v>36</v>
      </c>
      <c r="K28" s="31" t="s">
        <v>76</v>
      </c>
      <c r="L28" s="31" t="s">
        <v>77</v>
      </c>
      <c r="M28" s="31" t="s">
        <v>107</v>
      </c>
      <c r="N28" s="31" t="s">
        <v>47</v>
      </c>
      <c r="O28" s="31" t="s">
        <v>107</v>
      </c>
      <c r="P28" s="31" t="s">
        <v>78</v>
      </c>
      <c r="Q28" s="31" t="s">
        <v>107</v>
      </c>
      <c r="R28" s="53">
        <v>73.02439</v>
      </c>
      <c r="S28" s="54">
        <v>58.42</v>
      </c>
      <c r="T28" s="55">
        <f t="shared" si="0"/>
        <v>78.02</v>
      </c>
      <c r="U28" s="33" t="s">
        <v>816</v>
      </c>
      <c r="V28" s="56">
        <f t="shared" si="1"/>
        <v>79.12</v>
      </c>
      <c r="W28" s="57">
        <v>23</v>
      </c>
      <c r="X28" s="30"/>
    </row>
    <row r="29" ht="15.6" customHeight="1" spans="1:24">
      <c r="A29" s="31" t="s">
        <v>846</v>
      </c>
      <c r="B29" s="31" t="s">
        <v>847</v>
      </c>
      <c r="C29" s="12">
        <v>98</v>
      </c>
      <c r="D29" s="12">
        <v>97</v>
      </c>
      <c r="E29" s="12">
        <v>99</v>
      </c>
      <c r="F29" s="12">
        <v>98</v>
      </c>
      <c r="G29" s="12">
        <v>99</v>
      </c>
      <c r="H29" s="12">
        <v>100</v>
      </c>
      <c r="I29" s="52">
        <v>19.7</v>
      </c>
      <c r="J29" s="31" t="s">
        <v>54</v>
      </c>
      <c r="K29" s="31" t="s">
        <v>85</v>
      </c>
      <c r="L29" s="31" t="s">
        <v>30</v>
      </c>
      <c r="M29" s="31" t="s">
        <v>54</v>
      </c>
      <c r="N29" s="31" t="s">
        <v>69</v>
      </c>
      <c r="O29" s="31" t="s">
        <v>116</v>
      </c>
      <c r="P29" s="31" t="s">
        <v>29</v>
      </c>
      <c r="Q29" s="31" t="s">
        <v>176</v>
      </c>
      <c r="R29" s="53">
        <v>73.585365</v>
      </c>
      <c r="S29" s="54">
        <v>58.87</v>
      </c>
      <c r="T29" s="55">
        <f t="shared" si="0"/>
        <v>78.57</v>
      </c>
      <c r="U29" s="33" t="s">
        <v>848</v>
      </c>
      <c r="V29" s="56">
        <f t="shared" si="1"/>
        <v>78.67</v>
      </c>
      <c r="W29" s="57">
        <v>24</v>
      </c>
      <c r="X29" s="30"/>
    </row>
    <row r="30" ht="15.6" customHeight="1" spans="1:24">
      <c r="A30" s="31" t="s">
        <v>849</v>
      </c>
      <c r="B30" s="31" t="s">
        <v>850</v>
      </c>
      <c r="C30" s="12">
        <v>98</v>
      </c>
      <c r="D30" s="12">
        <v>97</v>
      </c>
      <c r="E30" s="12">
        <v>99</v>
      </c>
      <c r="F30" s="12">
        <v>99</v>
      </c>
      <c r="G30" s="12">
        <v>99</v>
      </c>
      <c r="H30" s="12">
        <v>98</v>
      </c>
      <c r="I30" s="52">
        <v>19.66</v>
      </c>
      <c r="J30" s="31" t="s">
        <v>69</v>
      </c>
      <c r="K30" s="31" t="s">
        <v>84</v>
      </c>
      <c r="L30" s="31" t="s">
        <v>78</v>
      </c>
      <c r="M30" s="31" t="s">
        <v>97</v>
      </c>
      <c r="N30" s="31" t="s">
        <v>78</v>
      </c>
      <c r="O30" s="31" t="s">
        <v>123</v>
      </c>
      <c r="P30" s="31" t="s">
        <v>76</v>
      </c>
      <c r="Q30" s="31" t="s">
        <v>84</v>
      </c>
      <c r="R30" s="53">
        <v>62</v>
      </c>
      <c r="S30" s="54">
        <v>49.6</v>
      </c>
      <c r="T30" s="55">
        <f t="shared" si="0"/>
        <v>69.26</v>
      </c>
      <c r="U30" s="33" t="s">
        <v>851</v>
      </c>
      <c r="V30" s="56">
        <f t="shared" si="1"/>
        <v>68.26</v>
      </c>
      <c r="W30" s="57">
        <v>25</v>
      </c>
      <c r="X30" s="12"/>
    </row>
    <row r="31" ht="15.6" customHeight="1" spans="1:24">
      <c r="A31" s="31" t="s">
        <v>852</v>
      </c>
      <c r="B31" s="31" t="s">
        <v>853</v>
      </c>
      <c r="C31" s="12">
        <v>98</v>
      </c>
      <c r="D31" s="12">
        <v>98</v>
      </c>
      <c r="E31" s="12">
        <v>97</v>
      </c>
      <c r="F31" s="12">
        <v>99</v>
      </c>
      <c r="G31" s="12">
        <v>98</v>
      </c>
      <c r="H31" s="12">
        <v>98</v>
      </c>
      <c r="I31" s="52">
        <v>19.6</v>
      </c>
      <c r="J31" s="31" t="s">
        <v>39</v>
      </c>
      <c r="K31" s="31" t="s">
        <v>30</v>
      </c>
      <c r="L31" s="31" t="s">
        <v>78</v>
      </c>
      <c r="M31" s="31" t="s">
        <v>626</v>
      </c>
      <c r="N31" s="31" t="s">
        <v>107</v>
      </c>
      <c r="O31" s="31" t="s">
        <v>68</v>
      </c>
      <c r="P31" s="31" t="s">
        <v>68</v>
      </c>
      <c r="Q31" s="31" t="s">
        <v>100</v>
      </c>
      <c r="R31" s="53">
        <v>60.512195</v>
      </c>
      <c r="S31" s="54">
        <v>48.41</v>
      </c>
      <c r="T31" s="55">
        <f t="shared" si="0"/>
        <v>68.01</v>
      </c>
      <c r="U31" s="33" t="s">
        <v>848</v>
      </c>
      <c r="V31" s="56">
        <f t="shared" si="1"/>
        <v>68.11</v>
      </c>
      <c r="W31" s="57">
        <v>26</v>
      </c>
      <c r="X31" s="30"/>
    </row>
    <row r="32" ht="15.6" customHeight="1" spans="1:24">
      <c r="A32" s="31" t="s">
        <v>854</v>
      </c>
      <c r="B32" s="31" t="s">
        <v>855</v>
      </c>
      <c r="C32" s="12">
        <v>97</v>
      </c>
      <c r="D32" s="12">
        <v>98</v>
      </c>
      <c r="E32" s="12">
        <v>99</v>
      </c>
      <c r="F32" s="12">
        <v>99</v>
      </c>
      <c r="G32" s="12">
        <v>99</v>
      </c>
      <c r="H32" s="12">
        <v>97</v>
      </c>
      <c r="I32" s="52">
        <v>19.6</v>
      </c>
      <c r="J32" s="31" t="s">
        <v>272</v>
      </c>
      <c r="K32" s="31" t="s">
        <v>31</v>
      </c>
      <c r="L32" s="31" t="s">
        <v>100</v>
      </c>
      <c r="M32" s="31" t="s">
        <v>204</v>
      </c>
      <c r="N32" s="31" t="s">
        <v>272</v>
      </c>
      <c r="O32" s="31" t="s">
        <v>194</v>
      </c>
      <c r="P32" s="31" t="s">
        <v>46</v>
      </c>
      <c r="Q32" s="31" t="s">
        <v>92</v>
      </c>
      <c r="R32" s="53">
        <v>34.512195</v>
      </c>
      <c r="S32" s="54">
        <v>27.63</v>
      </c>
      <c r="T32" s="55">
        <f t="shared" si="0"/>
        <v>47.23</v>
      </c>
      <c r="U32" s="33" t="s">
        <v>856</v>
      </c>
      <c r="V32" s="56">
        <f t="shared" si="1"/>
        <v>43.23</v>
      </c>
      <c r="W32" s="57">
        <v>27</v>
      </c>
      <c r="X32" s="30"/>
    </row>
    <row r="33" ht="13.5" spans="1:17">
      <c r="A33" s="18"/>
      <c r="B33" s="18"/>
      <c r="C33" s="19"/>
      <c r="D33" s="19"/>
      <c r="E33" s="20"/>
      <c r="F33" s="19"/>
      <c r="G33" s="19"/>
      <c r="H33" s="19"/>
      <c r="I33" s="24"/>
      <c r="J33" s="20"/>
      <c r="K33" s="20"/>
      <c r="L33" s="20"/>
      <c r="M33" s="20"/>
      <c r="N33" s="20"/>
      <c r="O33" s="20"/>
      <c r="P33" s="20"/>
      <c r="Q33" s="20"/>
    </row>
    <row r="34" ht="12.75" customHeight="1" spans="1:17">
      <c r="A34" s="18"/>
      <c r="B34" s="18"/>
      <c r="C34" s="19"/>
      <c r="D34" s="19"/>
      <c r="E34" s="20"/>
      <c r="F34" s="19"/>
      <c r="G34" s="19"/>
      <c r="H34" s="19"/>
      <c r="I34" s="24"/>
      <c r="J34" s="20"/>
      <c r="K34" s="20"/>
      <c r="L34" s="20"/>
      <c r="M34" s="20"/>
      <c r="N34" s="20"/>
      <c r="O34" s="20"/>
      <c r="P34" s="20"/>
      <c r="Q34" s="20"/>
    </row>
    <row r="35" ht="13.5" spans="1:17">
      <c r="A35" s="18"/>
      <c r="B35" s="18"/>
      <c r="C35" s="19"/>
      <c r="D35" s="19"/>
      <c r="E35" s="20"/>
      <c r="F35" s="19"/>
      <c r="G35" s="19"/>
      <c r="H35" s="19"/>
      <c r="I35" s="24"/>
      <c r="J35" s="20"/>
      <c r="K35" s="20"/>
      <c r="L35" s="20"/>
      <c r="M35" s="20"/>
      <c r="N35" s="20"/>
      <c r="O35" s="20"/>
      <c r="P35" s="20"/>
      <c r="Q35" s="20"/>
    </row>
    <row r="36" ht="13.5" spans="1:17">
      <c r="A36" s="18"/>
      <c r="B36" s="18"/>
      <c r="C36" s="19"/>
      <c r="D36" s="19"/>
      <c r="E36" s="20"/>
      <c r="F36" s="19"/>
      <c r="G36" s="19"/>
      <c r="H36" s="19"/>
      <c r="I36" s="24"/>
      <c r="J36" s="20"/>
      <c r="K36" s="20"/>
      <c r="L36" s="20"/>
      <c r="M36" s="20"/>
      <c r="N36" s="20"/>
      <c r="O36" s="20"/>
      <c r="P36" s="20"/>
      <c r="Q36" s="20"/>
    </row>
  </sheetData>
  <mergeCells count="16">
    <mergeCell ref="A1:X1"/>
    <mergeCell ref="A2:X2"/>
    <mergeCell ref="C3:I3"/>
    <mergeCell ref="J3:S3"/>
    <mergeCell ref="C4:H4"/>
    <mergeCell ref="J4:Q4"/>
    <mergeCell ref="A3:A5"/>
    <mergeCell ref="B3:B5"/>
    <mergeCell ref="I4:I5"/>
    <mergeCell ref="R4:R5"/>
    <mergeCell ref="S4:S5"/>
    <mergeCell ref="T3:T5"/>
    <mergeCell ref="U3:U5"/>
    <mergeCell ref="V3:V5"/>
    <mergeCell ref="W3:W5"/>
    <mergeCell ref="X3:X5"/>
  </mergeCells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abSelected="1" workbookViewId="0">
      <selection activeCell="A2" sqref="A2:X2"/>
    </sheetView>
  </sheetViews>
  <sheetFormatPr defaultColWidth="9" defaultRowHeight="14.25"/>
  <cols>
    <col min="1" max="1" width="10.5" style="1" customWidth="1"/>
    <col min="2" max="2" width="7.13333333333333" style="2" customWidth="1"/>
    <col min="3" max="8" width="4.25" style="1" customWidth="1"/>
    <col min="9" max="9" width="7.31666666666667" style="1" customWidth="1"/>
    <col min="10" max="12" width="6.01666666666667" style="1" customWidth="1"/>
    <col min="13" max="13" width="6.9" style="1" customWidth="1"/>
    <col min="14" max="17" width="6.01666666666667" style="1" customWidth="1"/>
    <col min="18" max="19" width="7.86666666666667" style="1" customWidth="1"/>
    <col min="20" max="20" width="8.875" style="1" customWidth="1"/>
    <col min="21" max="21" width="7.86666666666667" style="3" customWidth="1"/>
    <col min="22" max="22" width="7.86666666666667" style="1" customWidth="1"/>
    <col min="23" max="23" width="4.9" style="1" customWidth="1"/>
    <col min="24" max="24" width="19.9" style="1" customWidth="1"/>
    <col min="25" max="16384" width="9" style="1"/>
  </cols>
  <sheetData>
    <row r="1" ht="25.5" spans="1: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5"/>
      <c r="V1" s="4"/>
      <c r="W1" s="4"/>
      <c r="X1" s="4"/>
    </row>
    <row r="2" spans="1:24">
      <c r="A2" s="5" t="s">
        <v>857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6"/>
      <c r="V2" s="5"/>
      <c r="W2" s="5"/>
      <c r="X2" s="5"/>
    </row>
    <row r="3" ht="13.5" spans="1:24">
      <c r="A3" s="6" t="s">
        <v>2</v>
      </c>
      <c r="B3" s="7"/>
      <c r="C3" s="6" t="s">
        <v>4</v>
      </c>
      <c r="D3" s="6"/>
      <c r="E3" s="6"/>
      <c r="F3" s="6"/>
      <c r="G3" s="6"/>
      <c r="H3" s="6"/>
      <c r="I3" s="8"/>
      <c r="J3" s="21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27" t="s">
        <v>6</v>
      </c>
      <c r="U3" s="28" t="s">
        <v>7</v>
      </c>
      <c r="V3" s="21" t="s">
        <v>8</v>
      </c>
      <c r="W3" s="29" t="s">
        <v>9</v>
      </c>
      <c r="X3" s="30" t="s">
        <v>10</v>
      </c>
    </row>
    <row r="4" ht="13.5" spans="1:24">
      <c r="A4" s="8"/>
      <c r="B4" s="9"/>
      <c r="C4" s="6" t="s">
        <v>11</v>
      </c>
      <c r="D4" s="8"/>
      <c r="E4" s="8"/>
      <c r="F4" s="8"/>
      <c r="G4" s="8"/>
      <c r="H4" s="8"/>
      <c r="I4" s="12" t="s">
        <v>12</v>
      </c>
      <c r="J4" s="21" t="s">
        <v>13</v>
      </c>
      <c r="K4" s="8"/>
      <c r="L4" s="8"/>
      <c r="M4" s="8"/>
      <c r="N4" s="8"/>
      <c r="O4" s="8"/>
      <c r="P4" s="8"/>
      <c r="Q4" s="8"/>
      <c r="R4" s="31" t="s">
        <v>14</v>
      </c>
      <c r="S4" s="12" t="s">
        <v>15</v>
      </c>
      <c r="T4" s="32"/>
      <c r="U4" s="33"/>
      <c r="V4" s="12"/>
      <c r="W4" s="29"/>
      <c r="X4" s="30"/>
    </row>
    <row r="5" ht="55" customHeight="1" spans="1:24">
      <c r="A5" s="8"/>
      <c r="B5" s="10" t="s">
        <v>3</v>
      </c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8"/>
      <c r="J5" s="21" t="s">
        <v>858</v>
      </c>
      <c r="K5" s="21" t="s">
        <v>859</v>
      </c>
      <c r="L5" s="21" t="s">
        <v>860</v>
      </c>
      <c r="M5" s="21" t="s">
        <v>861</v>
      </c>
      <c r="N5" s="21" t="s">
        <v>862</v>
      </c>
      <c r="O5" s="21" t="s">
        <v>863</v>
      </c>
      <c r="P5" s="21" t="s">
        <v>864</v>
      </c>
      <c r="Q5" s="21" t="s">
        <v>865</v>
      </c>
      <c r="R5" s="31"/>
      <c r="S5" s="12"/>
      <c r="T5" s="32"/>
      <c r="U5" s="33"/>
      <c r="V5" s="12"/>
      <c r="W5" s="29"/>
      <c r="X5" s="30"/>
    </row>
    <row r="6" ht="15.6" customHeight="1" spans="1:24">
      <c r="A6" s="11" t="s">
        <v>866</v>
      </c>
      <c r="B6" s="11" t="s">
        <v>867</v>
      </c>
      <c r="C6" s="8">
        <v>95</v>
      </c>
      <c r="D6" s="8">
        <v>98</v>
      </c>
      <c r="E6" s="12">
        <v>97</v>
      </c>
      <c r="F6" s="8">
        <v>96</v>
      </c>
      <c r="G6" s="8">
        <v>99</v>
      </c>
      <c r="H6" s="8">
        <v>95</v>
      </c>
      <c r="I6" s="22">
        <v>19</v>
      </c>
      <c r="J6" s="12" t="s">
        <v>31</v>
      </c>
      <c r="K6" s="12" t="s">
        <v>30</v>
      </c>
      <c r="L6" s="12" t="s">
        <v>42</v>
      </c>
      <c r="M6" s="12" t="s">
        <v>31</v>
      </c>
      <c r="N6" s="12" t="s">
        <v>290</v>
      </c>
      <c r="O6" s="12" t="s">
        <v>27</v>
      </c>
      <c r="P6" s="12" t="s">
        <v>84</v>
      </c>
      <c r="Q6" s="12" t="s">
        <v>48</v>
      </c>
      <c r="R6" s="34">
        <v>89.674418</v>
      </c>
      <c r="S6" s="35">
        <v>71.74</v>
      </c>
      <c r="T6" s="36">
        <f t="array" ref="T6">SUM(I6+S6)</f>
        <v>90.74</v>
      </c>
      <c r="U6" s="37">
        <v>2.5</v>
      </c>
      <c r="V6" s="38">
        <v>93.24</v>
      </c>
      <c r="W6" s="39">
        <v>1</v>
      </c>
      <c r="X6" s="40" t="s">
        <v>868</v>
      </c>
    </row>
    <row r="7" ht="15.6" customHeight="1" spans="1:24">
      <c r="A7" s="11">
        <v>1708143113</v>
      </c>
      <c r="B7" s="13" t="s">
        <v>869</v>
      </c>
      <c r="C7" s="8">
        <v>94</v>
      </c>
      <c r="D7" s="8">
        <v>97</v>
      </c>
      <c r="E7" s="12">
        <v>95</v>
      </c>
      <c r="F7" s="8">
        <v>93</v>
      </c>
      <c r="G7" s="8">
        <v>94</v>
      </c>
      <c r="H7" s="8">
        <v>95</v>
      </c>
      <c r="I7" s="22">
        <v>18.93</v>
      </c>
      <c r="J7" s="12" t="s">
        <v>47</v>
      </c>
      <c r="K7" s="12" t="s">
        <v>32</v>
      </c>
      <c r="L7" s="12" t="s">
        <v>52</v>
      </c>
      <c r="M7" s="12" t="s">
        <v>38</v>
      </c>
      <c r="N7" s="12" t="s">
        <v>73</v>
      </c>
      <c r="O7" s="12" t="s">
        <v>97</v>
      </c>
      <c r="P7" s="12" t="s">
        <v>68</v>
      </c>
      <c r="Q7" s="12" t="s">
        <v>38</v>
      </c>
      <c r="R7" s="34">
        <v>87.581395</v>
      </c>
      <c r="S7" s="35">
        <v>70.1</v>
      </c>
      <c r="T7" s="36">
        <f t="array" ref="T7">SUM(I7+S7)</f>
        <v>89.03</v>
      </c>
      <c r="U7" s="37">
        <v>1.3</v>
      </c>
      <c r="V7" s="38">
        <v>90.33</v>
      </c>
      <c r="W7" s="39">
        <v>2</v>
      </c>
      <c r="X7" s="40" t="s">
        <v>870</v>
      </c>
    </row>
    <row r="8" ht="15.6" customHeight="1" spans="1:24">
      <c r="A8" s="11">
        <v>1708143111</v>
      </c>
      <c r="B8" s="13" t="s">
        <v>871</v>
      </c>
      <c r="C8" s="8">
        <v>95</v>
      </c>
      <c r="D8" s="8">
        <v>98</v>
      </c>
      <c r="E8" s="12">
        <v>95</v>
      </c>
      <c r="F8" s="8">
        <v>96</v>
      </c>
      <c r="G8" s="8">
        <v>99</v>
      </c>
      <c r="H8" s="8">
        <v>97</v>
      </c>
      <c r="I8" s="22">
        <v>19.4</v>
      </c>
      <c r="J8" s="12" t="s">
        <v>46</v>
      </c>
      <c r="K8" s="12" t="s">
        <v>46</v>
      </c>
      <c r="L8" s="12" t="s">
        <v>52</v>
      </c>
      <c r="M8" s="12" t="s">
        <v>40</v>
      </c>
      <c r="N8" s="12" t="s">
        <v>136</v>
      </c>
      <c r="O8" s="12" t="s">
        <v>29</v>
      </c>
      <c r="P8" s="12" t="s">
        <v>75</v>
      </c>
      <c r="Q8" s="12" t="s">
        <v>46</v>
      </c>
      <c r="R8" s="34">
        <v>87</v>
      </c>
      <c r="S8" s="35">
        <v>69.6</v>
      </c>
      <c r="T8" s="36">
        <f t="array" ref="T8">SUM(I8+S8)</f>
        <v>89</v>
      </c>
      <c r="U8" s="37">
        <v>1.3</v>
      </c>
      <c r="V8" s="41">
        <v>90.3</v>
      </c>
      <c r="W8" s="39">
        <v>3</v>
      </c>
      <c r="X8" s="40" t="s">
        <v>872</v>
      </c>
    </row>
    <row r="9" ht="15.6" customHeight="1" spans="1:24">
      <c r="A9" s="11">
        <v>1708143117</v>
      </c>
      <c r="B9" s="13" t="s">
        <v>873</v>
      </c>
      <c r="C9" s="8">
        <v>95</v>
      </c>
      <c r="D9" s="8">
        <v>94</v>
      </c>
      <c r="E9" s="12">
        <v>95</v>
      </c>
      <c r="F9" s="8">
        <v>92</v>
      </c>
      <c r="G9" s="8">
        <v>95</v>
      </c>
      <c r="H9" s="8">
        <v>94</v>
      </c>
      <c r="I9" s="22">
        <v>18.8</v>
      </c>
      <c r="J9" s="12" t="s">
        <v>32</v>
      </c>
      <c r="K9" s="12" t="s">
        <v>52</v>
      </c>
      <c r="L9" s="12" t="s">
        <v>48</v>
      </c>
      <c r="M9" s="12" t="s">
        <v>85</v>
      </c>
      <c r="N9" s="12" t="s">
        <v>290</v>
      </c>
      <c r="O9" s="12" t="s">
        <v>29</v>
      </c>
      <c r="P9" s="12" t="s">
        <v>89</v>
      </c>
      <c r="Q9" s="12" t="s">
        <v>29</v>
      </c>
      <c r="R9" s="34">
        <v>86.186046</v>
      </c>
      <c r="S9" s="35">
        <v>68.95</v>
      </c>
      <c r="T9" s="36">
        <f t="array" ref="T9">SUM(I9+S9)</f>
        <v>87.75</v>
      </c>
      <c r="U9" s="37">
        <v>0</v>
      </c>
      <c r="V9" s="38">
        <v>87.75</v>
      </c>
      <c r="W9" s="39">
        <v>5</v>
      </c>
      <c r="X9" s="40" t="s">
        <v>874</v>
      </c>
    </row>
    <row r="10" ht="15.6" customHeight="1" spans="1:24">
      <c r="A10" s="11">
        <v>1708143102</v>
      </c>
      <c r="B10" s="13" t="s">
        <v>875</v>
      </c>
      <c r="C10" s="8">
        <v>95</v>
      </c>
      <c r="D10" s="8">
        <v>98</v>
      </c>
      <c r="E10" s="12">
        <v>96</v>
      </c>
      <c r="F10" s="8">
        <v>96</v>
      </c>
      <c r="G10" s="8">
        <v>95</v>
      </c>
      <c r="H10" s="8">
        <v>97</v>
      </c>
      <c r="I10" s="22">
        <v>19.23</v>
      </c>
      <c r="J10" s="12" t="s">
        <v>38</v>
      </c>
      <c r="K10" s="12" t="s">
        <v>38</v>
      </c>
      <c r="L10" s="12" t="s">
        <v>52</v>
      </c>
      <c r="M10" s="12" t="s">
        <v>40</v>
      </c>
      <c r="N10" s="12" t="s">
        <v>39</v>
      </c>
      <c r="O10" s="12" t="s">
        <v>77</v>
      </c>
      <c r="P10" s="12" t="s">
        <v>107</v>
      </c>
      <c r="Q10" s="12" t="s">
        <v>41</v>
      </c>
      <c r="R10" s="34">
        <v>84.790697</v>
      </c>
      <c r="S10" s="35">
        <v>67.83</v>
      </c>
      <c r="T10" s="36">
        <f t="array" ref="T10">SUM(I10+S10)</f>
        <v>87.06</v>
      </c>
      <c r="U10" s="37">
        <v>2</v>
      </c>
      <c r="V10" s="38">
        <v>89.06</v>
      </c>
      <c r="W10" s="39">
        <v>4</v>
      </c>
      <c r="X10" s="42" t="s">
        <v>876</v>
      </c>
    </row>
    <row r="11" ht="15.6" customHeight="1" spans="1:24">
      <c r="A11" s="11">
        <v>1708143109</v>
      </c>
      <c r="B11" s="13" t="s">
        <v>877</v>
      </c>
      <c r="C11" s="8">
        <v>97</v>
      </c>
      <c r="D11" s="8">
        <v>94</v>
      </c>
      <c r="E11" s="12">
        <v>95</v>
      </c>
      <c r="F11" s="8">
        <v>94</v>
      </c>
      <c r="G11" s="8">
        <v>92</v>
      </c>
      <c r="H11" s="8">
        <v>94</v>
      </c>
      <c r="I11" s="22">
        <v>18.8</v>
      </c>
      <c r="J11" s="12" t="s">
        <v>47</v>
      </c>
      <c r="K11" s="12" t="s">
        <v>47</v>
      </c>
      <c r="L11" s="12" t="s">
        <v>85</v>
      </c>
      <c r="M11" s="12" t="s">
        <v>60</v>
      </c>
      <c r="N11" s="12" t="s">
        <v>54</v>
      </c>
      <c r="O11" s="12" t="s">
        <v>46</v>
      </c>
      <c r="P11" s="12" t="s">
        <v>60</v>
      </c>
      <c r="Q11" s="12" t="s">
        <v>30</v>
      </c>
      <c r="R11" s="34">
        <v>84.72093</v>
      </c>
      <c r="S11" s="35">
        <v>67.78</v>
      </c>
      <c r="T11" s="36">
        <f t="array" ref="T11">SUM(I11+S11)</f>
        <v>86.58</v>
      </c>
      <c r="U11" s="37">
        <v>0.7</v>
      </c>
      <c r="V11" s="38">
        <v>87.19</v>
      </c>
      <c r="W11" s="39">
        <v>7</v>
      </c>
      <c r="X11" s="42" t="s">
        <v>878</v>
      </c>
    </row>
    <row r="12" ht="15.6" customHeight="1" spans="1:24">
      <c r="A12" s="11">
        <v>1708143120</v>
      </c>
      <c r="B12" s="13" t="s">
        <v>879</v>
      </c>
      <c r="C12" s="8">
        <v>94</v>
      </c>
      <c r="D12" s="8">
        <v>96</v>
      </c>
      <c r="E12" s="12">
        <v>93</v>
      </c>
      <c r="F12" s="8">
        <v>97</v>
      </c>
      <c r="G12" s="8">
        <v>98</v>
      </c>
      <c r="H12" s="8">
        <v>96</v>
      </c>
      <c r="I12" s="22">
        <v>19.21</v>
      </c>
      <c r="J12" s="12" t="s">
        <v>59</v>
      </c>
      <c r="K12" s="12" t="s">
        <v>59</v>
      </c>
      <c r="L12" s="12" t="s">
        <v>86</v>
      </c>
      <c r="M12" s="12" t="s">
        <v>39</v>
      </c>
      <c r="N12" s="12" t="s">
        <v>30</v>
      </c>
      <c r="O12" s="12" t="s">
        <v>41</v>
      </c>
      <c r="P12" s="12" t="s">
        <v>92</v>
      </c>
      <c r="Q12" s="12" t="s">
        <v>30</v>
      </c>
      <c r="R12" s="34">
        <v>83.767441</v>
      </c>
      <c r="S12" s="35">
        <v>67.02</v>
      </c>
      <c r="T12" s="36">
        <f t="array" ref="T12">SUM(I12+S12)</f>
        <v>86.23</v>
      </c>
      <c r="U12" s="37">
        <v>1.2</v>
      </c>
      <c r="V12" s="38">
        <v>87.25</v>
      </c>
      <c r="W12" s="39">
        <v>6</v>
      </c>
      <c r="X12" s="42" t="s">
        <v>880</v>
      </c>
    </row>
    <row r="13" ht="15.6" customHeight="1" spans="1:24">
      <c r="A13" s="11">
        <v>1708143110</v>
      </c>
      <c r="B13" s="13" t="s">
        <v>881</v>
      </c>
      <c r="C13" s="8">
        <v>93</v>
      </c>
      <c r="D13" s="8">
        <v>90</v>
      </c>
      <c r="E13" s="12">
        <v>95</v>
      </c>
      <c r="F13" s="8">
        <v>96</v>
      </c>
      <c r="G13" s="8">
        <v>95</v>
      </c>
      <c r="H13" s="8">
        <v>94</v>
      </c>
      <c r="I13" s="22">
        <v>18.8</v>
      </c>
      <c r="J13" s="12" t="s">
        <v>30</v>
      </c>
      <c r="K13" s="12" t="s">
        <v>39</v>
      </c>
      <c r="L13" s="12" t="s">
        <v>59</v>
      </c>
      <c r="M13" s="12" t="s">
        <v>77</v>
      </c>
      <c r="N13" s="12" t="s">
        <v>27</v>
      </c>
      <c r="O13" s="12" t="s">
        <v>60</v>
      </c>
      <c r="P13" s="12" t="s">
        <v>86</v>
      </c>
      <c r="Q13" s="12" t="s">
        <v>41</v>
      </c>
      <c r="R13" s="34">
        <v>83.697674</v>
      </c>
      <c r="S13" s="35">
        <v>66.96</v>
      </c>
      <c r="T13" s="36">
        <f t="array" ref="T13">SUM(I13+S13)</f>
        <v>85.76</v>
      </c>
      <c r="U13" s="37">
        <v>0.7</v>
      </c>
      <c r="V13" s="38">
        <v>86.44</v>
      </c>
      <c r="W13" s="39">
        <v>8</v>
      </c>
      <c r="X13" s="42" t="s">
        <v>882</v>
      </c>
    </row>
    <row r="14" ht="15.6" customHeight="1" spans="1:24">
      <c r="A14" s="11">
        <v>1708143106</v>
      </c>
      <c r="B14" s="13" t="s">
        <v>883</v>
      </c>
      <c r="C14" s="8">
        <v>93</v>
      </c>
      <c r="D14" s="8">
        <v>92</v>
      </c>
      <c r="E14" s="12">
        <v>95</v>
      </c>
      <c r="F14" s="8">
        <v>93</v>
      </c>
      <c r="G14" s="8">
        <v>90</v>
      </c>
      <c r="H14" s="8">
        <v>93</v>
      </c>
      <c r="I14" s="22">
        <v>18.6</v>
      </c>
      <c r="J14" s="12" t="s">
        <v>52</v>
      </c>
      <c r="K14" s="12" t="s">
        <v>32</v>
      </c>
      <c r="L14" s="12" t="s">
        <v>40</v>
      </c>
      <c r="M14" s="12" t="s">
        <v>85</v>
      </c>
      <c r="N14" s="12" t="s">
        <v>41</v>
      </c>
      <c r="O14" s="12" t="s">
        <v>97</v>
      </c>
      <c r="P14" s="12" t="s">
        <v>107</v>
      </c>
      <c r="Q14" s="12" t="s">
        <v>76</v>
      </c>
      <c r="R14" s="34">
        <v>83.139534</v>
      </c>
      <c r="S14" s="35">
        <v>66.51</v>
      </c>
      <c r="T14" s="36">
        <f t="array" ref="T14">SUM(I14+S14)</f>
        <v>85.11</v>
      </c>
      <c r="U14" s="37">
        <v>0</v>
      </c>
      <c r="V14" s="38">
        <v>85.11</v>
      </c>
      <c r="W14" s="39">
        <v>9</v>
      </c>
      <c r="X14" s="42"/>
    </row>
    <row r="15" ht="15.6" customHeight="1" spans="1:24">
      <c r="A15" s="11">
        <v>1708143125</v>
      </c>
      <c r="B15" s="13" t="s">
        <v>884</v>
      </c>
      <c r="C15" s="8">
        <v>95</v>
      </c>
      <c r="D15" s="8">
        <v>94</v>
      </c>
      <c r="E15" s="12">
        <v>94</v>
      </c>
      <c r="F15" s="8">
        <v>93</v>
      </c>
      <c r="G15" s="8">
        <v>90</v>
      </c>
      <c r="H15" s="8">
        <v>93</v>
      </c>
      <c r="I15" s="22">
        <v>18.61</v>
      </c>
      <c r="J15" s="12" t="s">
        <v>78</v>
      </c>
      <c r="K15" s="12" t="s">
        <v>78</v>
      </c>
      <c r="L15" s="12" t="s">
        <v>36</v>
      </c>
      <c r="M15" s="12" t="s">
        <v>77</v>
      </c>
      <c r="N15" s="12" t="s">
        <v>136</v>
      </c>
      <c r="O15" s="12" t="s">
        <v>38</v>
      </c>
      <c r="P15" s="12" t="s">
        <v>100</v>
      </c>
      <c r="Q15" s="12" t="s">
        <v>48</v>
      </c>
      <c r="R15" s="34">
        <v>82.697674</v>
      </c>
      <c r="S15" s="35">
        <v>66.16</v>
      </c>
      <c r="T15" s="36">
        <f t="array" ref="T15">SUM(I15+S15)</f>
        <v>84.77</v>
      </c>
      <c r="U15" s="37">
        <v>0</v>
      </c>
      <c r="V15" s="38">
        <v>84.77</v>
      </c>
      <c r="W15" s="39">
        <v>10</v>
      </c>
      <c r="X15" s="42"/>
    </row>
    <row r="16" ht="15.6" customHeight="1" spans="1:24">
      <c r="A16" s="11">
        <v>1708143124</v>
      </c>
      <c r="B16" s="13" t="s">
        <v>885</v>
      </c>
      <c r="C16" s="8">
        <v>95</v>
      </c>
      <c r="D16" s="8">
        <v>92</v>
      </c>
      <c r="E16" s="12">
        <v>92</v>
      </c>
      <c r="F16" s="8">
        <v>93</v>
      </c>
      <c r="G16" s="8">
        <v>95</v>
      </c>
      <c r="H16" s="8">
        <v>91</v>
      </c>
      <c r="I16" s="22">
        <v>18.6</v>
      </c>
      <c r="J16" s="12" t="s">
        <v>30</v>
      </c>
      <c r="K16" s="12" t="s">
        <v>89</v>
      </c>
      <c r="L16" s="12" t="s">
        <v>31</v>
      </c>
      <c r="M16" s="12" t="s">
        <v>76</v>
      </c>
      <c r="N16" s="12" t="s">
        <v>38</v>
      </c>
      <c r="O16" s="12" t="s">
        <v>77</v>
      </c>
      <c r="P16" s="12" t="s">
        <v>54</v>
      </c>
      <c r="Q16" s="12" t="s">
        <v>41</v>
      </c>
      <c r="R16" s="34">
        <v>81.046511</v>
      </c>
      <c r="S16" s="35">
        <v>64.84</v>
      </c>
      <c r="T16" s="36">
        <f t="array" ref="T16">SUM(I16+S16)</f>
        <v>83.44</v>
      </c>
      <c r="U16" s="37">
        <v>0.2</v>
      </c>
      <c r="V16" s="38">
        <v>83.46</v>
      </c>
      <c r="W16" s="39">
        <v>11</v>
      </c>
      <c r="X16" s="42"/>
    </row>
    <row r="17" ht="15.6" customHeight="1" spans="1:24">
      <c r="A17" s="11">
        <v>1708143101</v>
      </c>
      <c r="B17" s="13" t="s">
        <v>886</v>
      </c>
      <c r="C17" s="8">
        <v>94</v>
      </c>
      <c r="D17" s="8">
        <v>92</v>
      </c>
      <c r="E17" s="12">
        <v>94</v>
      </c>
      <c r="F17" s="8">
        <v>95</v>
      </c>
      <c r="G17" s="8">
        <v>95</v>
      </c>
      <c r="H17" s="8">
        <v>94</v>
      </c>
      <c r="I17" s="22">
        <v>18.8</v>
      </c>
      <c r="J17" s="12" t="s">
        <v>73</v>
      </c>
      <c r="K17" s="12" t="s">
        <v>40</v>
      </c>
      <c r="L17" s="12" t="s">
        <v>48</v>
      </c>
      <c r="M17" s="12" t="s">
        <v>31</v>
      </c>
      <c r="N17" s="12" t="s">
        <v>68</v>
      </c>
      <c r="O17" s="12" t="s">
        <v>100</v>
      </c>
      <c r="P17" s="12" t="s">
        <v>30</v>
      </c>
      <c r="Q17" s="12" t="s">
        <v>41</v>
      </c>
      <c r="R17" s="34">
        <v>80.186046</v>
      </c>
      <c r="S17" s="35">
        <v>64.15</v>
      </c>
      <c r="T17" s="36">
        <f t="array" ref="T17">SUM(I17+S17)</f>
        <v>82.95</v>
      </c>
      <c r="U17" s="37">
        <v>1.8</v>
      </c>
      <c r="V17" s="38">
        <v>84.75</v>
      </c>
      <c r="W17" s="39">
        <v>12</v>
      </c>
      <c r="X17" s="42"/>
    </row>
    <row r="18" ht="15.6" customHeight="1" spans="1:24">
      <c r="A18" s="11">
        <v>1708143116</v>
      </c>
      <c r="B18" s="13" t="s">
        <v>887</v>
      </c>
      <c r="C18" s="8">
        <v>95</v>
      </c>
      <c r="D18" s="8">
        <v>96</v>
      </c>
      <c r="E18" s="12">
        <v>95</v>
      </c>
      <c r="F18" s="8">
        <v>93</v>
      </c>
      <c r="G18" s="8">
        <v>95</v>
      </c>
      <c r="H18" s="8">
        <v>94</v>
      </c>
      <c r="I18" s="22">
        <v>18.93</v>
      </c>
      <c r="J18" s="12" t="s">
        <v>36</v>
      </c>
      <c r="K18" s="12" t="s">
        <v>30</v>
      </c>
      <c r="L18" s="12" t="s">
        <v>76</v>
      </c>
      <c r="M18" s="12" t="s">
        <v>85</v>
      </c>
      <c r="N18" s="12" t="s">
        <v>89</v>
      </c>
      <c r="O18" s="12" t="s">
        <v>89</v>
      </c>
      <c r="P18" s="12" t="s">
        <v>47</v>
      </c>
      <c r="Q18" s="12" t="s">
        <v>29</v>
      </c>
      <c r="R18" s="34">
        <v>79.023255</v>
      </c>
      <c r="S18" s="35">
        <v>63.22</v>
      </c>
      <c r="T18" s="36">
        <f t="array" ref="T18">SUM(I18+S18)</f>
        <v>82.15</v>
      </c>
      <c r="U18" s="37">
        <v>0.5</v>
      </c>
      <c r="V18" s="38">
        <v>82.65</v>
      </c>
      <c r="W18" s="39">
        <v>13</v>
      </c>
      <c r="X18" s="42"/>
    </row>
    <row r="19" ht="15.6" customHeight="1" spans="1:24">
      <c r="A19" s="11">
        <v>1708143119</v>
      </c>
      <c r="B19" s="13" t="s">
        <v>888</v>
      </c>
      <c r="C19" s="8">
        <v>90</v>
      </c>
      <c r="D19" s="8">
        <v>92</v>
      </c>
      <c r="E19" s="12">
        <v>94</v>
      </c>
      <c r="F19" s="8">
        <v>95</v>
      </c>
      <c r="G19" s="8">
        <v>92</v>
      </c>
      <c r="H19" s="8">
        <v>93</v>
      </c>
      <c r="I19" s="22">
        <v>18.61</v>
      </c>
      <c r="J19" s="12" t="s">
        <v>46</v>
      </c>
      <c r="K19" s="12" t="s">
        <v>48</v>
      </c>
      <c r="L19" s="12" t="s">
        <v>54</v>
      </c>
      <c r="M19" s="12" t="s">
        <v>78</v>
      </c>
      <c r="N19" s="12" t="s">
        <v>75</v>
      </c>
      <c r="O19" s="12" t="s">
        <v>76</v>
      </c>
      <c r="P19" s="12" t="s">
        <v>77</v>
      </c>
      <c r="Q19" s="12" t="s">
        <v>60</v>
      </c>
      <c r="R19" s="34">
        <v>78.976744</v>
      </c>
      <c r="S19" s="35">
        <v>63.18</v>
      </c>
      <c r="T19" s="36">
        <f t="array" ref="T19">SUM(I19+S19)</f>
        <v>81.79</v>
      </c>
      <c r="U19" s="37">
        <v>0</v>
      </c>
      <c r="V19" s="38">
        <v>81.79</v>
      </c>
      <c r="W19" s="39">
        <v>14</v>
      </c>
      <c r="X19" s="42"/>
    </row>
    <row r="20" ht="15.6" customHeight="1" spans="1:24">
      <c r="A20" s="11">
        <v>1708143126</v>
      </c>
      <c r="B20" s="13" t="s">
        <v>889</v>
      </c>
      <c r="C20" s="8">
        <v>92</v>
      </c>
      <c r="D20" s="8">
        <v>90</v>
      </c>
      <c r="E20" s="12">
        <v>93</v>
      </c>
      <c r="F20" s="8">
        <v>93</v>
      </c>
      <c r="G20" s="8">
        <v>94</v>
      </c>
      <c r="H20" s="8">
        <v>92</v>
      </c>
      <c r="I20" s="22">
        <v>18.4</v>
      </c>
      <c r="J20" s="12" t="s">
        <v>46</v>
      </c>
      <c r="K20" s="12" t="s">
        <v>36</v>
      </c>
      <c r="L20" s="12" t="s">
        <v>73</v>
      </c>
      <c r="M20" s="12" t="s">
        <v>38</v>
      </c>
      <c r="N20" s="12" t="s">
        <v>68</v>
      </c>
      <c r="O20" s="12" t="s">
        <v>92</v>
      </c>
      <c r="P20" s="12" t="s">
        <v>176</v>
      </c>
      <c r="Q20" s="12" t="s">
        <v>55</v>
      </c>
      <c r="R20" s="34">
        <v>78.953488</v>
      </c>
      <c r="S20" s="35">
        <v>63.16</v>
      </c>
      <c r="T20" s="36">
        <f t="array" ref="T20">SUM(I20+S20)</f>
        <v>81.56</v>
      </c>
      <c r="U20" s="37">
        <v>0.6</v>
      </c>
      <c r="V20" s="38">
        <v>82.16</v>
      </c>
      <c r="W20" s="39">
        <v>15</v>
      </c>
      <c r="X20" s="42"/>
    </row>
    <row r="21" ht="15.6" customHeight="1" spans="1:24">
      <c r="A21" s="11">
        <v>1708143127</v>
      </c>
      <c r="B21" s="13" t="s">
        <v>890</v>
      </c>
      <c r="C21" s="8">
        <v>93</v>
      </c>
      <c r="D21" s="8">
        <v>92</v>
      </c>
      <c r="E21" s="12">
        <v>93</v>
      </c>
      <c r="F21" s="8">
        <v>93</v>
      </c>
      <c r="G21" s="8">
        <v>93</v>
      </c>
      <c r="H21" s="8">
        <v>93</v>
      </c>
      <c r="I21" s="22">
        <v>18.61</v>
      </c>
      <c r="J21" s="12" t="s">
        <v>76</v>
      </c>
      <c r="K21" s="12" t="s">
        <v>39</v>
      </c>
      <c r="L21" s="12" t="s">
        <v>40</v>
      </c>
      <c r="M21" s="12" t="s">
        <v>29</v>
      </c>
      <c r="N21" s="12" t="s">
        <v>84</v>
      </c>
      <c r="O21" s="12" t="s">
        <v>84</v>
      </c>
      <c r="P21" s="12" t="s">
        <v>68</v>
      </c>
      <c r="Q21" s="12" t="s">
        <v>77</v>
      </c>
      <c r="R21" s="34">
        <v>78.627906</v>
      </c>
      <c r="S21" s="35">
        <v>62.9</v>
      </c>
      <c r="T21" s="36">
        <f t="array" ref="T21">SUM(I21+S21)</f>
        <v>81.51</v>
      </c>
      <c r="U21" s="37">
        <v>0.2</v>
      </c>
      <c r="V21" s="38">
        <v>82.52</v>
      </c>
      <c r="W21" s="39">
        <v>16</v>
      </c>
      <c r="X21" s="42"/>
    </row>
    <row r="22" ht="15.6" customHeight="1" spans="1:24">
      <c r="A22" s="11">
        <v>1708143118</v>
      </c>
      <c r="B22" s="13" t="s">
        <v>891</v>
      </c>
      <c r="C22" s="8">
        <v>90</v>
      </c>
      <c r="D22" s="8">
        <v>89</v>
      </c>
      <c r="E22" s="12">
        <v>89</v>
      </c>
      <c r="F22" s="8">
        <v>92</v>
      </c>
      <c r="G22" s="8">
        <v>92</v>
      </c>
      <c r="H22" s="8">
        <v>90</v>
      </c>
      <c r="I22" s="22">
        <v>18</v>
      </c>
      <c r="J22" s="12" t="s">
        <v>46</v>
      </c>
      <c r="K22" s="12" t="s">
        <v>39</v>
      </c>
      <c r="L22" s="12" t="s">
        <v>48</v>
      </c>
      <c r="M22" s="12" t="s">
        <v>76</v>
      </c>
      <c r="N22" s="12" t="s">
        <v>119</v>
      </c>
      <c r="O22" s="12" t="s">
        <v>85</v>
      </c>
      <c r="P22" s="12" t="s">
        <v>77</v>
      </c>
      <c r="Q22" s="12" t="s">
        <v>77</v>
      </c>
      <c r="R22" s="34">
        <v>78.325581</v>
      </c>
      <c r="S22" s="35">
        <v>62.66</v>
      </c>
      <c r="T22" s="36">
        <f t="array" ref="T22">SUM(I22+S22)</f>
        <v>80.66</v>
      </c>
      <c r="U22" s="37">
        <v>0</v>
      </c>
      <c r="V22" s="38">
        <v>80.66</v>
      </c>
      <c r="W22" s="39">
        <v>17</v>
      </c>
      <c r="X22" s="42"/>
    </row>
    <row r="23" ht="15.6" customHeight="1" spans="1:24">
      <c r="A23" s="11">
        <v>1708143107</v>
      </c>
      <c r="B23" s="13" t="s">
        <v>892</v>
      </c>
      <c r="C23" s="8">
        <v>89</v>
      </c>
      <c r="D23" s="8">
        <v>87</v>
      </c>
      <c r="E23" s="12">
        <v>85</v>
      </c>
      <c r="F23" s="8">
        <v>93</v>
      </c>
      <c r="G23" s="8">
        <v>88</v>
      </c>
      <c r="H23" s="8">
        <v>88</v>
      </c>
      <c r="I23" s="22">
        <v>17.6</v>
      </c>
      <c r="J23" s="12" t="s">
        <v>81</v>
      </c>
      <c r="K23" s="12" t="s">
        <v>76</v>
      </c>
      <c r="L23" s="12" t="s">
        <v>46</v>
      </c>
      <c r="M23" s="12" t="s">
        <v>48</v>
      </c>
      <c r="N23" s="12" t="s">
        <v>30</v>
      </c>
      <c r="O23" s="12" t="s">
        <v>86</v>
      </c>
      <c r="P23" s="12" t="s">
        <v>55</v>
      </c>
      <c r="Q23" s="12" t="s">
        <v>119</v>
      </c>
      <c r="R23" s="34">
        <v>76.697674</v>
      </c>
      <c r="S23" s="35">
        <v>61.36</v>
      </c>
      <c r="T23" s="36">
        <f t="array" ref="T23">SUM(I23+S23)</f>
        <v>78.96</v>
      </c>
      <c r="U23" s="37">
        <v>-0.1</v>
      </c>
      <c r="V23" s="38">
        <v>77.96</v>
      </c>
      <c r="W23" s="39">
        <v>18</v>
      </c>
      <c r="X23" s="42"/>
    </row>
    <row r="24" ht="15.6" customHeight="1" spans="1:24">
      <c r="A24" s="11">
        <v>1708143121</v>
      </c>
      <c r="B24" s="13" t="s">
        <v>893</v>
      </c>
      <c r="C24" s="8">
        <v>90</v>
      </c>
      <c r="D24" s="8">
        <v>90</v>
      </c>
      <c r="E24" s="12">
        <v>90</v>
      </c>
      <c r="F24" s="8">
        <v>92</v>
      </c>
      <c r="G24" s="8">
        <v>91</v>
      </c>
      <c r="H24" s="8">
        <v>91</v>
      </c>
      <c r="I24" s="22">
        <v>18.2</v>
      </c>
      <c r="J24" s="12" t="s">
        <v>54</v>
      </c>
      <c r="K24" s="12" t="s">
        <v>76</v>
      </c>
      <c r="L24" s="12" t="s">
        <v>78</v>
      </c>
      <c r="M24" s="12" t="s">
        <v>30</v>
      </c>
      <c r="N24" s="12" t="s">
        <v>92</v>
      </c>
      <c r="O24" s="12" t="s">
        <v>75</v>
      </c>
      <c r="P24" s="12" t="s">
        <v>92</v>
      </c>
      <c r="Q24" s="12" t="s">
        <v>46</v>
      </c>
      <c r="R24" s="34">
        <v>75.511627</v>
      </c>
      <c r="S24" s="35">
        <v>61.41</v>
      </c>
      <c r="T24" s="36">
        <f t="array" ref="T24">SUM(I24+S24)</f>
        <v>79.61</v>
      </c>
      <c r="U24" s="37">
        <v>0.3</v>
      </c>
      <c r="V24" s="38">
        <v>79.91</v>
      </c>
      <c r="W24" s="39">
        <v>19</v>
      </c>
      <c r="X24" s="42"/>
    </row>
    <row r="25" ht="15.6" customHeight="1" spans="1:24">
      <c r="A25" s="11">
        <v>1708143114</v>
      </c>
      <c r="B25" s="13" t="s">
        <v>894</v>
      </c>
      <c r="C25" s="8">
        <v>88</v>
      </c>
      <c r="D25" s="8">
        <v>86</v>
      </c>
      <c r="E25" s="12">
        <v>88</v>
      </c>
      <c r="F25" s="8">
        <v>90</v>
      </c>
      <c r="G25" s="8">
        <v>88</v>
      </c>
      <c r="H25" s="8">
        <v>88</v>
      </c>
      <c r="I25" s="22">
        <v>17.6</v>
      </c>
      <c r="J25" s="12" t="s">
        <v>38</v>
      </c>
      <c r="K25" s="12" t="s">
        <v>36</v>
      </c>
      <c r="L25" s="12" t="s">
        <v>39</v>
      </c>
      <c r="M25" s="12" t="s">
        <v>39</v>
      </c>
      <c r="N25" s="12" t="s">
        <v>32</v>
      </c>
      <c r="O25" s="12" t="s">
        <v>120</v>
      </c>
      <c r="P25" s="12" t="s">
        <v>30</v>
      </c>
      <c r="Q25" s="12" t="s">
        <v>46</v>
      </c>
      <c r="R25" s="34">
        <v>73.44186</v>
      </c>
      <c r="S25" s="35">
        <v>58.75</v>
      </c>
      <c r="T25" s="36">
        <f t="array" ref="T25">SUM(I25+S25)</f>
        <v>76.35</v>
      </c>
      <c r="U25" s="37">
        <v>-0.8</v>
      </c>
      <c r="V25" s="38">
        <v>75.44</v>
      </c>
      <c r="W25" s="39">
        <v>20</v>
      </c>
      <c r="X25" s="42"/>
    </row>
    <row r="26" ht="15.6" customHeight="1" spans="1:24">
      <c r="A26" s="11">
        <v>1708143128</v>
      </c>
      <c r="B26" s="13" t="s">
        <v>895</v>
      </c>
      <c r="C26" s="8">
        <v>86</v>
      </c>
      <c r="D26" s="8">
        <v>85</v>
      </c>
      <c r="E26" s="12">
        <v>85</v>
      </c>
      <c r="F26" s="8">
        <v>87</v>
      </c>
      <c r="G26" s="8">
        <v>88</v>
      </c>
      <c r="H26" s="8">
        <v>86</v>
      </c>
      <c r="I26" s="22">
        <v>17.23</v>
      </c>
      <c r="J26" s="12" t="s">
        <v>54</v>
      </c>
      <c r="K26" s="12" t="s">
        <v>76</v>
      </c>
      <c r="L26" s="12" t="s">
        <v>176</v>
      </c>
      <c r="M26" s="12" t="s">
        <v>29</v>
      </c>
      <c r="N26" s="12" t="s">
        <v>89</v>
      </c>
      <c r="O26" s="12" t="s">
        <v>81</v>
      </c>
      <c r="P26" s="12" t="s">
        <v>55</v>
      </c>
      <c r="Q26" s="12" t="s">
        <v>68</v>
      </c>
      <c r="R26" s="34">
        <v>71.953488</v>
      </c>
      <c r="S26" s="35">
        <v>57.56</v>
      </c>
      <c r="T26" s="36">
        <f t="array" ref="T26">SUM(I26+S26)</f>
        <v>74.79</v>
      </c>
      <c r="U26" s="37">
        <v>0</v>
      </c>
      <c r="V26" s="38">
        <v>74.49</v>
      </c>
      <c r="W26" s="39">
        <v>21</v>
      </c>
      <c r="X26" s="42"/>
    </row>
    <row r="27" ht="15.6" customHeight="1" spans="1:24">
      <c r="A27" s="11">
        <v>1708143108</v>
      </c>
      <c r="B27" s="13" t="s">
        <v>896</v>
      </c>
      <c r="C27" s="8">
        <v>82</v>
      </c>
      <c r="D27" s="8">
        <v>80</v>
      </c>
      <c r="E27" s="12">
        <v>84</v>
      </c>
      <c r="F27" s="8">
        <v>88</v>
      </c>
      <c r="G27" s="8">
        <v>89</v>
      </c>
      <c r="H27" s="8">
        <v>85</v>
      </c>
      <c r="I27" s="22">
        <v>16.93</v>
      </c>
      <c r="J27" s="12" t="s">
        <v>76</v>
      </c>
      <c r="K27" s="12" t="s">
        <v>54</v>
      </c>
      <c r="L27" s="12" t="s">
        <v>86</v>
      </c>
      <c r="M27" s="12" t="s">
        <v>85</v>
      </c>
      <c r="N27" s="12" t="s">
        <v>116</v>
      </c>
      <c r="O27" s="12" t="s">
        <v>119</v>
      </c>
      <c r="P27" s="12" t="s">
        <v>81</v>
      </c>
      <c r="Q27" s="12" t="s">
        <v>119</v>
      </c>
      <c r="R27" s="34">
        <v>71.116279</v>
      </c>
      <c r="S27" s="35">
        <v>56.9</v>
      </c>
      <c r="T27" s="36">
        <f t="array" ref="T27">SUM(I27+S27)</f>
        <v>73.83</v>
      </c>
      <c r="U27" s="37">
        <v>0.2</v>
      </c>
      <c r="V27" s="38">
        <v>74.03</v>
      </c>
      <c r="W27" s="39">
        <v>22</v>
      </c>
      <c r="X27" s="42"/>
    </row>
    <row r="28" ht="15.6" customHeight="1" spans="1:24">
      <c r="A28" s="11">
        <v>1708143122</v>
      </c>
      <c r="B28" s="13" t="s">
        <v>897</v>
      </c>
      <c r="C28" s="8">
        <v>86</v>
      </c>
      <c r="D28" s="8">
        <v>84</v>
      </c>
      <c r="E28" s="12">
        <v>85</v>
      </c>
      <c r="F28" s="8">
        <v>87</v>
      </c>
      <c r="G28" s="8">
        <v>86</v>
      </c>
      <c r="H28" s="8">
        <v>85</v>
      </c>
      <c r="I28" s="22">
        <v>17.1</v>
      </c>
      <c r="J28" s="12" t="s">
        <v>30</v>
      </c>
      <c r="K28" s="12" t="s">
        <v>92</v>
      </c>
      <c r="L28" s="12" t="s">
        <v>69</v>
      </c>
      <c r="M28" s="12" t="s">
        <v>68</v>
      </c>
      <c r="N28" s="12" t="s">
        <v>92</v>
      </c>
      <c r="O28" s="12" t="s">
        <v>77</v>
      </c>
      <c r="P28" s="12" t="s">
        <v>176</v>
      </c>
      <c r="Q28" s="12" t="s">
        <v>68</v>
      </c>
      <c r="R28" s="34">
        <v>70.395348</v>
      </c>
      <c r="S28" s="35">
        <v>56.32</v>
      </c>
      <c r="T28" s="36">
        <f t="array" ref="T28">SUM(I28+S28)</f>
        <v>73.42</v>
      </c>
      <c r="U28" s="37">
        <v>0.7</v>
      </c>
      <c r="V28" s="38">
        <v>80.42</v>
      </c>
      <c r="W28" s="39">
        <v>23</v>
      </c>
      <c r="X28" s="42"/>
    </row>
    <row r="29" ht="15.6" customHeight="1" spans="1:24">
      <c r="A29" s="11">
        <v>1708143105</v>
      </c>
      <c r="B29" s="13" t="s">
        <v>898</v>
      </c>
      <c r="C29" s="8">
        <v>85</v>
      </c>
      <c r="D29" s="8">
        <v>83</v>
      </c>
      <c r="E29" s="12">
        <v>84</v>
      </c>
      <c r="F29" s="8">
        <v>86</v>
      </c>
      <c r="G29" s="8">
        <v>85</v>
      </c>
      <c r="H29" s="8">
        <v>83</v>
      </c>
      <c r="I29" s="22">
        <v>16.87</v>
      </c>
      <c r="J29" s="12" t="s">
        <v>30</v>
      </c>
      <c r="K29" s="12" t="s">
        <v>38</v>
      </c>
      <c r="L29" s="12" t="s">
        <v>29</v>
      </c>
      <c r="M29" s="12" t="s">
        <v>97</v>
      </c>
      <c r="N29" s="12" t="s">
        <v>75</v>
      </c>
      <c r="O29" s="12" t="s">
        <v>191</v>
      </c>
      <c r="P29" s="12" t="s">
        <v>29</v>
      </c>
      <c r="Q29" s="12" t="s">
        <v>97</v>
      </c>
      <c r="R29" s="34">
        <v>65.511627</v>
      </c>
      <c r="S29" s="35">
        <v>52.41</v>
      </c>
      <c r="T29" s="36">
        <f t="array" ref="T29">SUM(I29+S29)</f>
        <v>69.28</v>
      </c>
      <c r="U29" s="37">
        <v>-1</v>
      </c>
      <c r="V29" s="38">
        <v>68.28</v>
      </c>
      <c r="W29" s="39">
        <v>24</v>
      </c>
      <c r="X29" s="42"/>
    </row>
    <row r="30" ht="15.6" customHeight="1" spans="1:24">
      <c r="A30" s="11">
        <v>1708143115</v>
      </c>
      <c r="B30" s="13" t="s">
        <v>899</v>
      </c>
      <c r="C30" s="8">
        <v>85</v>
      </c>
      <c r="D30" s="8">
        <v>82</v>
      </c>
      <c r="E30" s="12">
        <v>84</v>
      </c>
      <c r="F30" s="8">
        <v>87</v>
      </c>
      <c r="G30" s="8">
        <v>91</v>
      </c>
      <c r="H30" s="8">
        <v>84</v>
      </c>
      <c r="I30" s="22">
        <v>17.1</v>
      </c>
      <c r="J30" s="12" t="s">
        <v>30</v>
      </c>
      <c r="K30" s="12" t="s">
        <v>48</v>
      </c>
      <c r="L30" s="12" t="s">
        <v>119</v>
      </c>
      <c r="M30" s="12" t="s">
        <v>85</v>
      </c>
      <c r="N30" s="12" t="s">
        <v>69</v>
      </c>
      <c r="O30" s="12" t="s">
        <v>324</v>
      </c>
      <c r="P30" s="12" t="s">
        <v>38</v>
      </c>
      <c r="Q30" s="12" t="s">
        <v>89</v>
      </c>
      <c r="R30" s="34">
        <v>62.604651</v>
      </c>
      <c r="S30" s="35">
        <v>50.08</v>
      </c>
      <c r="T30" s="36">
        <f t="array" ref="T30">SUM(I30+S30)</f>
        <v>67.18</v>
      </c>
      <c r="U30" s="37">
        <v>-1</v>
      </c>
      <c r="V30" s="38">
        <v>66.18</v>
      </c>
      <c r="W30" s="39">
        <v>25</v>
      </c>
      <c r="X30" s="8"/>
    </row>
    <row r="31" ht="15.6" customHeight="1" spans="1:24">
      <c r="A31" s="11">
        <v>1708143109</v>
      </c>
      <c r="B31" s="13" t="s">
        <v>900</v>
      </c>
      <c r="C31" s="8">
        <v>85</v>
      </c>
      <c r="D31" s="8">
        <v>82</v>
      </c>
      <c r="E31" s="12">
        <v>84</v>
      </c>
      <c r="F31" s="8">
        <v>85</v>
      </c>
      <c r="G31" s="8">
        <v>90</v>
      </c>
      <c r="H31" s="8">
        <v>84</v>
      </c>
      <c r="I31" s="22">
        <v>17.07</v>
      </c>
      <c r="J31" s="12" t="s">
        <v>59</v>
      </c>
      <c r="K31" s="12" t="s">
        <v>38</v>
      </c>
      <c r="L31" s="12" t="s">
        <v>277</v>
      </c>
      <c r="M31" s="12" t="s">
        <v>60</v>
      </c>
      <c r="N31" s="12" t="s">
        <v>76</v>
      </c>
      <c r="O31" s="12" t="s">
        <v>200</v>
      </c>
      <c r="P31" s="12" t="s">
        <v>92</v>
      </c>
      <c r="Q31" s="12" t="s">
        <v>76</v>
      </c>
      <c r="R31" s="34">
        <v>57.697674</v>
      </c>
      <c r="S31" s="35">
        <v>46.16</v>
      </c>
      <c r="T31" s="36">
        <f t="array" ref="T31">SUM(I31+S31)</f>
        <v>63.23</v>
      </c>
      <c r="U31" s="37">
        <v>-2</v>
      </c>
      <c r="V31" s="38">
        <v>61.23</v>
      </c>
      <c r="W31" s="39">
        <v>26</v>
      </c>
      <c r="X31" s="42"/>
    </row>
    <row r="32" ht="15.6" customHeight="1" spans="1:24">
      <c r="A32" s="11">
        <v>1708143104</v>
      </c>
      <c r="B32" s="13" t="s">
        <v>901</v>
      </c>
      <c r="C32" s="8">
        <v>85</v>
      </c>
      <c r="D32" s="8">
        <v>80</v>
      </c>
      <c r="E32" s="12">
        <v>84</v>
      </c>
      <c r="F32" s="8">
        <v>86</v>
      </c>
      <c r="G32" s="8">
        <v>88</v>
      </c>
      <c r="H32" s="8">
        <v>83</v>
      </c>
      <c r="I32" s="22">
        <v>16.87</v>
      </c>
      <c r="J32" s="12" t="s">
        <v>54</v>
      </c>
      <c r="K32" s="12" t="s">
        <v>48</v>
      </c>
      <c r="L32" s="12" t="s">
        <v>86</v>
      </c>
      <c r="M32" s="12" t="s">
        <v>39</v>
      </c>
      <c r="N32" s="12" t="s">
        <v>191</v>
      </c>
      <c r="O32" s="12" t="s">
        <v>277</v>
      </c>
      <c r="P32" s="12" t="s">
        <v>100</v>
      </c>
      <c r="Q32" s="12" t="s">
        <v>78</v>
      </c>
      <c r="R32" s="34">
        <v>52.813953</v>
      </c>
      <c r="S32" s="35">
        <v>42.25</v>
      </c>
      <c r="T32" s="36">
        <f t="array" ref="T32">SUM(I32+S32)</f>
        <v>59.12</v>
      </c>
      <c r="U32" s="37">
        <v>-2</v>
      </c>
      <c r="V32" s="38">
        <v>57.12</v>
      </c>
      <c r="W32" s="39">
        <v>27</v>
      </c>
      <c r="X32" s="42"/>
    </row>
    <row r="33" ht="15.6" customHeight="1" spans="1:24">
      <c r="A33" s="14">
        <v>1708143112</v>
      </c>
      <c r="B33" s="15" t="s">
        <v>902</v>
      </c>
      <c r="C33" s="16">
        <v>85</v>
      </c>
      <c r="D33" s="16">
        <v>80</v>
      </c>
      <c r="E33" s="17">
        <v>87</v>
      </c>
      <c r="F33" s="16">
        <v>85</v>
      </c>
      <c r="G33" s="16">
        <v>89</v>
      </c>
      <c r="H33" s="16">
        <v>85</v>
      </c>
      <c r="I33" s="23">
        <v>17.03</v>
      </c>
      <c r="J33" s="17" t="s">
        <v>76</v>
      </c>
      <c r="K33" s="17" t="s">
        <v>30</v>
      </c>
      <c r="L33" s="17" t="s">
        <v>176</v>
      </c>
      <c r="M33" s="17" t="s">
        <v>48</v>
      </c>
      <c r="N33" s="17" t="s">
        <v>110</v>
      </c>
      <c r="O33" s="17" t="s">
        <v>405</v>
      </c>
      <c r="P33" s="17" t="s">
        <v>55</v>
      </c>
      <c r="Q33" s="17" t="s">
        <v>77</v>
      </c>
      <c r="R33" s="43">
        <v>51.16279</v>
      </c>
      <c r="S33" s="44">
        <v>40.93</v>
      </c>
      <c r="T33" s="36">
        <f t="array" ref="T33">SUM(I33+S33)</f>
        <v>57.96</v>
      </c>
      <c r="U33" s="45">
        <v>-1.8</v>
      </c>
      <c r="V33" s="46">
        <v>55.98</v>
      </c>
      <c r="W33" s="47">
        <v>28</v>
      </c>
      <c r="X33" s="48"/>
    </row>
    <row r="34" ht="15.6" customHeight="1" spans="1:24">
      <c r="A34" s="11">
        <v>1708143103</v>
      </c>
      <c r="B34" s="11" t="s">
        <v>903</v>
      </c>
      <c r="C34" s="8">
        <v>84</v>
      </c>
      <c r="D34" s="8">
        <v>80</v>
      </c>
      <c r="E34" s="12">
        <v>84</v>
      </c>
      <c r="F34" s="8">
        <v>85</v>
      </c>
      <c r="G34" s="8">
        <v>84</v>
      </c>
      <c r="H34" s="8">
        <v>82</v>
      </c>
      <c r="I34" s="22">
        <v>16.63</v>
      </c>
      <c r="J34" s="12" t="s">
        <v>119</v>
      </c>
      <c r="K34" s="12" t="s">
        <v>119</v>
      </c>
      <c r="L34" s="12" t="s">
        <v>176</v>
      </c>
      <c r="M34" s="12" t="s">
        <v>85</v>
      </c>
      <c r="N34" s="12" t="s">
        <v>204</v>
      </c>
      <c r="O34" s="12" t="s">
        <v>194</v>
      </c>
      <c r="P34" s="12" t="s">
        <v>30</v>
      </c>
      <c r="Q34" s="12" t="s">
        <v>85</v>
      </c>
      <c r="R34" s="34">
        <v>45.674418</v>
      </c>
      <c r="S34" s="35">
        <v>36.34</v>
      </c>
      <c r="T34" s="36">
        <f t="array" ref="T34">SUM(I34+S34)</f>
        <v>52.97</v>
      </c>
      <c r="U34" s="37">
        <v>-2</v>
      </c>
      <c r="V34" s="38">
        <v>50.97</v>
      </c>
      <c r="W34" s="39">
        <v>29</v>
      </c>
      <c r="X34" s="42"/>
    </row>
    <row r="35" ht="13.5" spans="1:24">
      <c r="A35" s="18"/>
      <c r="B35" s="18"/>
      <c r="C35" s="19"/>
      <c r="D35" s="19"/>
      <c r="E35" s="20"/>
      <c r="F35" s="19"/>
      <c r="G35" s="19"/>
      <c r="H35" s="19"/>
      <c r="I35" s="24"/>
      <c r="J35" s="20"/>
      <c r="K35" s="20"/>
      <c r="L35" s="20"/>
      <c r="M35" s="20"/>
      <c r="N35" s="20"/>
      <c r="O35" s="20"/>
      <c r="P35" s="20"/>
      <c r="Q35" s="20"/>
      <c r="V35" s="49"/>
      <c r="W35" s="50"/>
      <c r="X35" s="51"/>
    </row>
    <row r="36" ht="13.5" spans="1:24">
      <c r="A36" s="18"/>
      <c r="B36" s="18"/>
      <c r="C36" s="19"/>
      <c r="D36" s="19"/>
      <c r="E36" s="20"/>
      <c r="F36" s="19"/>
      <c r="G36" s="19"/>
      <c r="H36" s="19"/>
      <c r="I36" s="24"/>
      <c r="J36" s="20"/>
      <c r="K36" s="20"/>
      <c r="L36" s="20"/>
      <c r="M36" s="20"/>
      <c r="N36" s="20"/>
      <c r="O36" s="20"/>
      <c r="P36" s="20"/>
      <c r="Q36" s="20"/>
      <c r="V36" s="49"/>
      <c r="W36" s="50"/>
      <c r="X36" s="51"/>
    </row>
    <row r="37" spans="2:2">
      <c r="B37" s="1"/>
    </row>
  </sheetData>
  <mergeCells count="15">
    <mergeCell ref="A1:X1"/>
    <mergeCell ref="A2:X2"/>
    <mergeCell ref="C3:I3"/>
    <mergeCell ref="J3:S3"/>
    <mergeCell ref="C4:H4"/>
    <mergeCell ref="J4:Q4"/>
    <mergeCell ref="A3:A5"/>
    <mergeCell ref="I4:I5"/>
    <mergeCell ref="R4:R5"/>
    <mergeCell ref="S4:S5"/>
    <mergeCell ref="T3:T5"/>
    <mergeCell ref="U3:U5"/>
    <mergeCell ref="V3:V5"/>
    <mergeCell ref="W3:W5"/>
    <mergeCell ref="X3:X5"/>
  </mergeCells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16计科1班</vt:lpstr>
      <vt:lpstr>16计科2班</vt:lpstr>
      <vt:lpstr>16信息1班</vt:lpstr>
      <vt:lpstr>16信息2班</vt:lpstr>
      <vt:lpstr>16物联1班</vt:lpstr>
      <vt:lpstr>16物联2班</vt:lpstr>
      <vt:lpstr>16软件1班</vt:lpstr>
      <vt:lpstr>16软件2班</vt:lpstr>
      <vt:lpstr>16软件3班</vt:lpstr>
      <vt:lpstr>16软件4班</vt:lpstr>
      <vt:lpstr>17电商</vt:lpstr>
      <vt:lpstr>17动漫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2018-03-29T08:45:00Z</dcterms:created>
  <dcterms:modified xsi:type="dcterms:W3CDTF">2020-06-08T00:58:35Z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ubyTemplateID" linkTarget="0">
    <vt:lpwstr>20</vt:lpwstr>
  </property>
</Properties>
</file>