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848\Desktop\"/>
    </mc:Choice>
  </mc:AlternateContent>
  <bookViews>
    <workbookView xWindow="0" yWindow="0" windowWidth="25200" windowHeight="11985"/>
  </bookViews>
  <sheets>
    <sheet name="SO" sheetId="1" r:id="rId1"/>
    <sheet name="DFA" sheetId="5" r:id="rId2"/>
    <sheet name="SI" sheetId="6" r:id="rId3"/>
    <sheet name="HighError" sheetId="4" r:id="rId4"/>
  </sheets>
  <calcPr calcId="152511"/>
</workbook>
</file>

<file path=xl/calcChain.xml><?xml version="1.0" encoding="utf-8"?>
<calcChain xmlns="http://schemas.openxmlformats.org/spreadsheetml/2006/main">
  <c r="N48" i="6" l="1"/>
  <c r="A20" i="6" l="1"/>
  <c r="B30" i="5" l="1"/>
  <c r="B15" i="5"/>
  <c r="B20" i="6" l="1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4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2" i="6"/>
  <c r="B34" i="5" l="1"/>
  <c r="B33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32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B31" i="5"/>
  <c r="AC27" i="5"/>
  <c r="AC26" i="5"/>
  <c r="AC25" i="5"/>
  <c r="AC24" i="5"/>
  <c r="AC23" i="5"/>
  <c r="AC22" i="5"/>
  <c r="AC21" i="5"/>
  <c r="AC20" i="5"/>
  <c r="AC19" i="5"/>
  <c r="AC18" i="5"/>
  <c r="AC4" i="5"/>
  <c r="AC5" i="5"/>
  <c r="AC6" i="5"/>
  <c r="AC7" i="5"/>
  <c r="AC8" i="5"/>
  <c r="AC9" i="5"/>
  <c r="AC10" i="5"/>
  <c r="AC11" i="5"/>
  <c r="AC12" i="5"/>
  <c r="AC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4" i="5"/>
  <c r="C18" i="5"/>
  <c r="C29" i="5" s="1"/>
  <c r="D18" i="5"/>
  <c r="D29" i="5" s="1"/>
  <c r="E18" i="5"/>
  <c r="E29" i="5" s="1"/>
  <c r="F18" i="5"/>
  <c r="F29" i="5" s="1"/>
  <c r="G18" i="5"/>
  <c r="G29" i="5" s="1"/>
  <c r="H18" i="5"/>
  <c r="H29" i="5" s="1"/>
  <c r="I18" i="5"/>
  <c r="I29" i="5" s="1"/>
  <c r="J18" i="5"/>
  <c r="J29" i="5" s="1"/>
  <c r="K18" i="5"/>
  <c r="K29" i="5" s="1"/>
  <c r="L18" i="5"/>
  <c r="L29" i="5" s="1"/>
  <c r="M18" i="5"/>
  <c r="M29" i="5" s="1"/>
  <c r="N18" i="5"/>
  <c r="N29" i="5" s="1"/>
  <c r="O18" i="5"/>
  <c r="O29" i="5" s="1"/>
  <c r="P18" i="5"/>
  <c r="P29" i="5" s="1"/>
  <c r="Q18" i="5"/>
  <c r="Q29" i="5" s="1"/>
  <c r="R18" i="5"/>
  <c r="R29" i="5" s="1"/>
  <c r="S18" i="5"/>
  <c r="S29" i="5" s="1"/>
  <c r="T18" i="5"/>
  <c r="T29" i="5" s="1"/>
  <c r="U18" i="5"/>
  <c r="U29" i="5" s="1"/>
  <c r="V18" i="5"/>
  <c r="V29" i="5" s="1"/>
  <c r="W18" i="5"/>
  <c r="W29" i="5" s="1"/>
  <c r="X18" i="5"/>
  <c r="X29" i="5" s="1"/>
  <c r="Y18" i="5"/>
  <c r="Y29" i="5" s="1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B19" i="5"/>
  <c r="B20" i="5"/>
  <c r="B21" i="5"/>
  <c r="B22" i="5"/>
  <c r="B23" i="5"/>
  <c r="B24" i="5"/>
  <c r="B25" i="5"/>
  <c r="B26" i="5"/>
  <c r="B27" i="5"/>
  <c r="B28" i="5"/>
  <c r="B18" i="5"/>
  <c r="B29" i="5" s="1"/>
  <c r="AA41" i="1" l="1"/>
  <c r="AA42" i="1"/>
  <c r="AA43" i="1"/>
  <c r="AA44" i="1"/>
  <c r="C54" i="4" l="1"/>
  <c r="E54" i="4"/>
  <c r="G54" i="4"/>
  <c r="I54" i="4"/>
  <c r="L54" i="4"/>
  <c r="M54" i="4"/>
  <c r="O54" i="4"/>
  <c r="Q54" i="4"/>
  <c r="T54" i="4"/>
  <c r="U54" i="4"/>
  <c r="W54" i="4"/>
  <c r="D55" i="4"/>
  <c r="E55" i="4"/>
  <c r="F55" i="4"/>
  <c r="G55" i="4"/>
  <c r="I55" i="4"/>
  <c r="J55" i="4"/>
  <c r="K55" i="4"/>
  <c r="L55" i="4"/>
  <c r="Q55" i="4"/>
  <c r="R55" i="4"/>
  <c r="S55" i="4"/>
  <c r="V55" i="4"/>
  <c r="AA55" i="4"/>
  <c r="E56" i="4"/>
  <c r="G56" i="4"/>
  <c r="R56" i="4"/>
  <c r="S56" i="4"/>
  <c r="U56" i="4"/>
  <c r="V56" i="4"/>
  <c r="Y56" i="4"/>
  <c r="D57" i="4"/>
  <c r="E57" i="4"/>
  <c r="H57" i="4"/>
  <c r="I57" i="4"/>
  <c r="J57" i="4"/>
  <c r="K57" i="4"/>
  <c r="M57" i="4"/>
  <c r="R57" i="4"/>
  <c r="U57" i="4"/>
  <c r="Y57" i="4"/>
  <c r="C58" i="4"/>
  <c r="E58" i="4"/>
  <c r="H58" i="4"/>
  <c r="K58" i="4"/>
  <c r="L58" i="4"/>
  <c r="P58" i="4"/>
  <c r="R58" i="4"/>
  <c r="S58" i="4"/>
  <c r="U58" i="4"/>
  <c r="V58" i="4"/>
  <c r="Y58" i="4"/>
  <c r="AA58" i="4"/>
  <c r="C59" i="4"/>
  <c r="D59" i="4"/>
  <c r="G59" i="4"/>
  <c r="O59" i="4"/>
  <c r="U59" i="4"/>
  <c r="V59" i="4"/>
  <c r="W59" i="4"/>
  <c r="X59" i="4"/>
  <c r="Y59" i="4"/>
  <c r="Z59" i="4"/>
  <c r="E60" i="4"/>
  <c r="F60" i="4"/>
  <c r="G60" i="4"/>
  <c r="I60" i="4"/>
  <c r="M60" i="4"/>
  <c r="N60" i="4"/>
  <c r="O60" i="4"/>
  <c r="Q60" i="4"/>
  <c r="S60" i="4"/>
  <c r="U60" i="4"/>
  <c r="V60" i="4"/>
  <c r="Y60" i="4"/>
  <c r="C61" i="4"/>
  <c r="D61" i="4"/>
  <c r="G61" i="4"/>
  <c r="I61" i="4"/>
  <c r="L61" i="4"/>
  <c r="M61" i="4"/>
  <c r="U61" i="4"/>
  <c r="Y61" i="4"/>
  <c r="AA61" i="4"/>
  <c r="B55" i="4"/>
  <c r="B59" i="4"/>
  <c r="B60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B2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B40" i="4"/>
  <c r="C43" i="4"/>
  <c r="D43" i="4"/>
  <c r="D54" i="4" s="1"/>
  <c r="E43" i="4"/>
  <c r="F43" i="4"/>
  <c r="F54" i="4" s="1"/>
  <c r="G43" i="4"/>
  <c r="H43" i="4"/>
  <c r="H54" i="4" s="1"/>
  <c r="I43" i="4"/>
  <c r="J43" i="4"/>
  <c r="J54" i="4" s="1"/>
  <c r="K43" i="4"/>
  <c r="K54" i="4" s="1"/>
  <c r="L43" i="4"/>
  <c r="M43" i="4"/>
  <c r="N43" i="4"/>
  <c r="N54" i="4" s="1"/>
  <c r="O43" i="4"/>
  <c r="P43" i="4"/>
  <c r="P54" i="4" s="1"/>
  <c r="Q43" i="4"/>
  <c r="R43" i="4"/>
  <c r="R54" i="4" s="1"/>
  <c r="S43" i="4"/>
  <c r="S54" i="4" s="1"/>
  <c r="T43" i="4"/>
  <c r="U43" i="4"/>
  <c r="V43" i="4"/>
  <c r="V54" i="4" s="1"/>
  <c r="W43" i="4"/>
  <c r="X43" i="4"/>
  <c r="X54" i="4" s="1"/>
  <c r="Y43" i="4"/>
  <c r="Y54" i="4" s="1"/>
  <c r="Z43" i="4"/>
  <c r="Z54" i="4" s="1"/>
  <c r="AA43" i="4"/>
  <c r="AA54" i="4" s="1"/>
  <c r="C44" i="4"/>
  <c r="C55" i="4" s="1"/>
  <c r="D44" i="4"/>
  <c r="E44" i="4"/>
  <c r="F44" i="4"/>
  <c r="G44" i="4"/>
  <c r="H44" i="4"/>
  <c r="H55" i="4" s="1"/>
  <c r="I44" i="4"/>
  <c r="J44" i="4"/>
  <c r="K44" i="4"/>
  <c r="L44" i="4"/>
  <c r="M44" i="4"/>
  <c r="M55" i="4" s="1"/>
  <c r="N44" i="4"/>
  <c r="N55" i="4" s="1"/>
  <c r="O44" i="4"/>
  <c r="O55" i="4" s="1"/>
  <c r="P44" i="4"/>
  <c r="P55" i="4" s="1"/>
  <c r="Q44" i="4"/>
  <c r="R44" i="4"/>
  <c r="S44" i="4"/>
  <c r="T44" i="4"/>
  <c r="T55" i="4" s="1"/>
  <c r="U44" i="4"/>
  <c r="U55" i="4" s="1"/>
  <c r="V44" i="4"/>
  <c r="W44" i="4"/>
  <c r="W55" i="4" s="1"/>
  <c r="X44" i="4"/>
  <c r="X55" i="4" s="1"/>
  <c r="Y44" i="4"/>
  <c r="Y55" i="4" s="1"/>
  <c r="Z44" i="4"/>
  <c r="Z55" i="4" s="1"/>
  <c r="AA44" i="4"/>
  <c r="C45" i="4"/>
  <c r="C56" i="4" s="1"/>
  <c r="D45" i="4"/>
  <c r="D56" i="4" s="1"/>
  <c r="E45" i="4"/>
  <c r="F45" i="4"/>
  <c r="F56" i="4" s="1"/>
  <c r="G45" i="4"/>
  <c r="H45" i="4"/>
  <c r="H56" i="4" s="1"/>
  <c r="I45" i="4"/>
  <c r="I56" i="4" s="1"/>
  <c r="J45" i="4"/>
  <c r="J56" i="4" s="1"/>
  <c r="K45" i="4"/>
  <c r="K56" i="4" s="1"/>
  <c r="L45" i="4"/>
  <c r="L56" i="4" s="1"/>
  <c r="M45" i="4"/>
  <c r="M56" i="4" s="1"/>
  <c r="N45" i="4"/>
  <c r="N56" i="4" s="1"/>
  <c r="O45" i="4"/>
  <c r="O56" i="4" s="1"/>
  <c r="P45" i="4"/>
  <c r="P56" i="4" s="1"/>
  <c r="Q45" i="4"/>
  <c r="Q56" i="4" s="1"/>
  <c r="R45" i="4"/>
  <c r="S45" i="4"/>
  <c r="T45" i="4"/>
  <c r="T56" i="4" s="1"/>
  <c r="U45" i="4"/>
  <c r="V45" i="4"/>
  <c r="W45" i="4"/>
  <c r="W56" i="4" s="1"/>
  <c r="X45" i="4"/>
  <c r="X56" i="4" s="1"/>
  <c r="Y45" i="4"/>
  <c r="Z45" i="4"/>
  <c r="Z56" i="4" s="1"/>
  <c r="AA45" i="4"/>
  <c r="AA56" i="4" s="1"/>
  <c r="C46" i="4"/>
  <c r="C57" i="4" s="1"/>
  <c r="D46" i="4"/>
  <c r="E46" i="4"/>
  <c r="F46" i="4"/>
  <c r="F57" i="4" s="1"/>
  <c r="G46" i="4"/>
  <c r="G57" i="4" s="1"/>
  <c r="H46" i="4"/>
  <c r="I46" i="4"/>
  <c r="J46" i="4"/>
  <c r="K46" i="4"/>
  <c r="L46" i="4"/>
  <c r="L57" i="4" s="1"/>
  <c r="M46" i="4"/>
  <c r="N46" i="4"/>
  <c r="N57" i="4" s="1"/>
  <c r="O46" i="4"/>
  <c r="O57" i="4" s="1"/>
  <c r="P46" i="4"/>
  <c r="P57" i="4" s="1"/>
  <c r="Q46" i="4"/>
  <c r="Q57" i="4" s="1"/>
  <c r="R46" i="4"/>
  <c r="S46" i="4"/>
  <c r="S57" i="4" s="1"/>
  <c r="T46" i="4"/>
  <c r="T57" i="4" s="1"/>
  <c r="U46" i="4"/>
  <c r="V46" i="4"/>
  <c r="V57" i="4" s="1"/>
  <c r="W46" i="4"/>
  <c r="W57" i="4" s="1"/>
  <c r="X46" i="4"/>
  <c r="X57" i="4" s="1"/>
  <c r="Y46" i="4"/>
  <c r="Z46" i="4"/>
  <c r="Z57" i="4" s="1"/>
  <c r="AA46" i="4"/>
  <c r="AA57" i="4" s="1"/>
  <c r="C47" i="4"/>
  <c r="D47" i="4"/>
  <c r="D58" i="4" s="1"/>
  <c r="E47" i="4"/>
  <c r="F47" i="4"/>
  <c r="F58" i="4" s="1"/>
  <c r="G47" i="4"/>
  <c r="G58" i="4" s="1"/>
  <c r="H47" i="4"/>
  <c r="I47" i="4"/>
  <c r="I58" i="4" s="1"/>
  <c r="J47" i="4"/>
  <c r="J58" i="4" s="1"/>
  <c r="K47" i="4"/>
  <c r="L47" i="4"/>
  <c r="M47" i="4"/>
  <c r="M58" i="4" s="1"/>
  <c r="N47" i="4"/>
  <c r="N58" i="4" s="1"/>
  <c r="O47" i="4"/>
  <c r="O58" i="4" s="1"/>
  <c r="P47" i="4"/>
  <c r="Q47" i="4"/>
  <c r="Q58" i="4" s="1"/>
  <c r="R47" i="4"/>
  <c r="S47" i="4"/>
  <c r="T47" i="4"/>
  <c r="T58" i="4" s="1"/>
  <c r="U47" i="4"/>
  <c r="V47" i="4"/>
  <c r="W47" i="4"/>
  <c r="W58" i="4" s="1"/>
  <c r="X47" i="4"/>
  <c r="X58" i="4" s="1"/>
  <c r="Y47" i="4"/>
  <c r="Z47" i="4"/>
  <c r="Z58" i="4" s="1"/>
  <c r="AA47" i="4"/>
  <c r="C48" i="4"/>
  <c r="D48" i="4"/>
  <c r="E48" i="4"/>
  <c r="E59" i="4" s="1"/>
  <c r="F48" i="4"/>
  <c r="F59" i="4" s="1"/>
  <c r="G48" i="4"/>
  <c r="H48" i="4"/>
  <c r="H59" i="4" s="1"/>
  <c r="I48" i="4"/>
  <c r="I59" i="4" s="1"/>
  <c r="J48" i="4"/>
  <c r="J59" i="4" s="1"/>
  <c r="K48" i="4"/>
  <c r="K59" i="4" s="1"/>
  <c r="L48" i="4"/>
  <c r="L59" i="4" s="1"/>
  <c r="M48" i="4"/>
  <c r="M59" i="4" s="1"/>
  <c r="N48" i="4"/>
  <c r="N59" i="4" s="1"/>
  <c r="O48" i="4"/>
  <c r="P48" i="4"/>
  <c r="P59" i="4" s="1"/>
  <c r="Q48" i="4"/>
  <c r="Q59" i="4" s="1"/>
  <c r="R48" i="4"/>
  <c r="R59" i="4" s="1"/>
  <c r="S48" i="4"/>
  <c r="S59" i="4" s="1"/>
  <c r="T48" i="4"/>
  <c r="T59" i="4" s="1"/>
  <c r="U48" i="4"/>
  <c r="V48" i="4"/>
  <c r="W48" i="4"/>
  <c r="X48" i="4"/>
  <c r="Y48" i="4"/>
  <c r="Z48" i="4"/>
  <c r="AA48" i="4"/>
  <c r="AA59" i="4" s="1"/>
  <c r="C49" i="4"/>
  <c r="C60" i="4" s="1"/>
  <c r="D49" i="4"/>
  <c r="D60" i="4" s="1"/>
  <c r="E49" i="4"/>
  <c r="F49" i="4"/>
  <c r="G49" i="4"/>
  <c r="H49" i="4"/>
  <c r="H60" i="4" s="1"/>
  <c r="I49" i="4"/>
  <c r="J49" i="4"/>
  <c r="J60" i="4" s="1"/>
  <c r="K49" i="4"/>
  <c r="K60" i="4" s="1"/>
  <c r="L49" i="4"/>
  <c r="L60" i="4" s="1"/>
  <c r="M49" i="4"/>
  <c r="N49" i="4"/>
  <c r="O49" i="4"/>
  <c r="P49" i="4"/>
  <c r="P60" i="4" s="1"/>
  <c r="Q49" i="4"/>
  <c r="R49" i="4"/>
  <c r="R60" i="4" s="1"/>
  <c r="S49" i="4"/>
  <c r="T49" i="4"/>
  <c r="T60" i="4" s="1"/>
  <c r="U49" i="4"/>
  <c r="V49" i="4"/>
  <c r="W49" i="4"/>
  <c r="W60" i="4" s="1"/>
  <c r="X49" i="4"/>
  <c r="X60" i="4" s="1"/>
  <c r="Y49" i="4"/>
  <c r="Z49" i="4"/>
  <c r="Z60" i="4" s="1"/>
  <c r="AA49" i="4"/>
  <c r="AA60" i="4" s="1"/>
  <c r="C50" i="4"/>
  <c r="D50" i="4"/>
  <c r="E50" i="4"/>
  <c r="E61" i="4" s="1"/>
  <c r="F50" i="4"/>
  <c r="F61" i="4" s="1"/>
  <c r="G50" i="4"/>
  <c r="H50" i="4"/>
  <c r="H61" i="4" s="1"/>
  <c r="I50" i="4"/>
  <c r="J50" i="4"/>
  <c r="J61" i="4" s="1"/>
  <c r="K50" i="4"/>
  <c r="K61" i="4" s="1"/>
  <c r="L50" i="4"/>
  <c r="M50" i="4"/>
  <c r="N50" i="4"/>
  <c r="N61" i="4" s="1"/>
  <c r="O50" i="4"/>
  <c r="O61" i="4" s="1"/>
  <c r="P50" i="4"/>
  <c r="P61" i="4" s="1"/>
  <c r="Q50" i="4"/>
  <c r="Q61" i="4" s="1"/>
  <c r="R50" i="4"/>
  <c r="R61" i="4" s="1"/>
  <c r="S50" i="4"/>
  <c r="S61" i="4" s="1"/>
  <c r="T50" i="4"/>
  <c r="T61" i="4" s="1"/>
  <c r="U50" i="4"/>
  <c r="V50" i="4"/>
  <c r="V61" i="4" s="1"/>
  <c r="W50" i="4"/>
  <c r="W61" i="4" s="1"/>
  <c r="X50" i="4"/>
  <c r="X61" i="4" s="1"/>
  <c r="Y50" i="4"/>
  <c r="Z50" i="4"/>
  <c r="Z61" i="4" s="1"/>
  <c r="AA50" i="4"/>
  <c r="B44" i="4"/>
  <c r="B45" i="4"/>
  <c r="B56" i="4" s="1"/>
  <c r="B46" i="4"/>
  <c r="B57" i="4" s="1"/>
  <c r="B47" i="4"/>
  <c r="B58" i="4" s="1"/>
  <c r="B48" i="4"/>
  <c r="B49" i="4"/>
  <c r="B50" i="4"/>
  <c r="B61" i="4" s="1"/>
  <c r="B43" i="4"/>
  <c r="B54" i="4" s="1"/>
  <c r="J51" i="4" l="1"/>
  <c r="J53" i="4" s="1"/>
  <c r="J62" i="4" s="1"/>
  <c r="P51" i="4"/>
  <c r="P53" i="4" s="1"/>
  <c r="P62" i="4" s="1"/>
  <c r="I51" i="4"/>
  <c r="I53" i="4" s="1"/>
  <c r="I62" i="4" s="1"/>
  <c r="O51" i="4"/>
  <c r="O53" i="4" s="1"/>
  <c r="O62" i="4" s="1"/>
  <c r="F51" i="4"/>
  <c r="F53" i="4" s="1"/>
  <c r="F62" i="4" s="1"/>
  <c r="U51" i="4"/>
  <c r="U53" i="4" s="1"/>
  <c r="U62" i="4" s="1"/>
  <c r="T51" i="4"/>
  <c r="T53" i="4" s="1"/>
  <c r="T62" i="4" s="1"/>
  <c r="L51" i="4"/>
  <c r="L53" i="4" s="1"/>
  <c r="L62" i="4" s="1"/>
  <c r="D51" i="4"/>
  <c r="D53" i="4" s="1"/>
  <c r="D62" i="4" s="1"/>
  <c r="Z51" i="4"/>
  <c r="Z53" i="4" s="1"/>
  <c r="Z62" i="4" s="1"/>
  <c r="H51" i="4"/>
  <c r="H53" i="4" s="1"/>
  <c r="H62" i="4" s="1"/>
  <c r="Q51" i="4"/>
  <c r="Q53" i="4" s="1"/>
  <c r="Q62" i="4" s="1"/>
  <c r="W51" i="4"/>
  <c r="W53" i="4" s="1"/>
  <c r="W62" i="4" s="1"/>
  <c r="N51" i="4"/>
  <c r="N53" i="4" s="1"/>
  <c r="N62" i="4" s="1"/>
  <c r="M51" i="4"/>
  <c r="M53" i="4" s="1"/>
  <c r="M62" i="4" s="1"/>
  <c r="AA51" i="4"/>
  <c r="AA53" i="4" s="1"/>
  <c r="AA62" i="4" s="1"/>
  <c r="S51" i="4"/>
  <c r="S53" i="4" s="1"/>
  <c r="S62" i="4" s="1"/>
  <c r="K51" i="4"/>
  <c r="K53" i="4" s="1"/>
  <c r="K62" i="4" s="1"/>
  <c r="C51" i="4"/>
  <c r="C53" i="4" s="1"/>
  <c r="C62" i="4" s="1"/>
  <c r="R51" i="4"/>
  <c r="R53" i="4" s="1"/>
  <c r="R62" i="4" s="1"/>
  <c r="X51" i="4"/>
  <c r="X53" i="4" s="1"/>
  <c r="X62" i="4" s="1"/>
  <c r="Y51" i="4"/>
  <c r="Y53" i="4" s="1"/>
  <c r="Y62" i="4" s="1"/>
  <c r="G51" i="4"/>
  <c r="G53" i="4" s="1"/>
  <c r="G62" i="4" s="1"/>
  <c r="V51" i="4"/>
  <c r="V53" i="4" s="1"/>
  <c r="V62" i="4" s="1"/>
  <c r="E51" i="4"/>
  <c r="E53" i="4" s="1"/>
  <c r="E62" i="4" s="1"/>
  <c r="B51" i="4"/>
  <c r="B53" i="4" s="1"/>
  <c r="B62" i="4" l="1"/>
  <c r="B52" i="4"/>
  <c r="AA34" i="1"/>
  <c r="AA35" i="1"/>
  <c r="AA36" i="1"/>
  <c r="AA37" i="1"/>
  <c r="AA38" i="1"/>
  <c r="AA39" i="1"/>
  <c r="AA40" i="1"/>
  <c r="AA33" i="1"/>
  <c r="AA45" i="1" s="1"/>
  <c r="I49" i="1" l="1"/>
  <c r="B48" i="1"/>
  <c r="K49" i="1" l="1"/>
  <c r="B49" i="1"/>
  <c r="J49" i="1"/>
  <c r="X49" i="1"/>
  <c r="P48" i="1"/>
  <c r="H49" i="1"/>
  <c r="W48" i="1"/>
  <c r="O49" i="1"/>
  <c r="G48" i="1"/>
  <c r="V49" i="1"/>
  <c r="N49" i="1"/>
  <c r="F49" i="1"/>
  <c r="U49" i="1"/>
  <c r="M49" i="1"/>
  <c r="E49" i="1"/>
  <c r="Y48" i="1"/>
  <c r="L48" i="1"/>
  <c r="S49" i="1"/>
  <c r="K48" i="1"/>
  <c r="C48" i="1"/>
  <c r="T48" i="1"/>
  <c r="D48" i="1"/>
  <c r="R49" i="1"/>
  <c r="J48" i="1"/>
  <c r="S48" i="1"/>
  <c r="Y49" i="1"/>
  <c r="R48" i="1"/>
  <c r="Q49" i="1"/>
  <c r="I48" i="1"/>
  <c r="T49" i="1"/>
  <c r="D49" i="1"/>
  <c r="Q48" i="1"/>
  <c r="C49" i="1"/>
  <c r="L49" i="1"/>
  <c r="X48" i="1"/>
  <c r="P49" i="1"/>
  <c r="O48" i="1"/>
  <c r="W49" i="1"/>
  <c r="G49" i="1"/>
  <c r="V48" i="1"/>
  <c r="N48" i="1"/>
  <c r="F48" i="1"/>
  <c r="U48" i="1"/>
  <c r="M48" i="1"/>
  <c r="E48" i="1"/>
  <c r="H48" i="1"/>
  <c r="Y36" i="1" l="1"/>
  <c r="X34" i="1"/>
  <c r="X46" i="1" s="1"/>
  <c r="X50" i="1" s="1"/>
  <c r="R36" i="1"/>
  <c r="M39" i="1"/>
  <c r="H42" i="1"/>
  <c r="Y43" i="1"/>
  <c r="S44" i="1"/>
  <c r="X36" i="1"/>
  <c r="H36" i="1"/>
  <c r="I34" i="1"/>
  <c r="I46" i="1" s="1"/>
  <c r="I50" i="1" s="1"/>
  <c r="R35" i="1"/>
  <c r="S36" i="1"/>
  <c r="N39" i="1"/>
  <c r="H41" i="1"/>
  <c r="Q42" i="1"/>
  <c r="K44" i="1"/>
  <c r="U36" i="1"/>
  <c r="C33" i="1"/>
  <c r="C46" i="1" s="1"/>
  <c r="C50" i="1" s="1"/>
  <c r="E36" i="1"/>
  <c r="F36" i="1"/>
  <c r="G37" i="1"/>
  <c r="P38" i="1"/>
  <c r="Y39" i="1"/>
  <c r="K41" i="1"/>
  <c r="M36" i="1"/>
  <c r="V36" i="1"/>
  <c r="L36" i="1"/>
  <c r="D36" i="1"/>
  <c r="N36" i="1"/>
  <c r="T36" i="1"/>
  <c r="J36" i="1"/>
  <c r="O36" i="1"/>
  <c r="K36" i="1"/>
  <c r="W38" i="1"/>
  <c r="E41" i="1"/>
  <c r="K43" i="1"/>
  <c r="L33" i="1"/>
  <c r="P35" i="1"/>
  <c r="Y38" i="1"/>
  <c r="F41" i="1"/>
  <c r="L43" i="1"/>
  <c r="L46" i="1" s="1"/>
  <c r="L50" i="1" s="1"/>
  <c r="C36" i="1"/>
  <c r="S35" i="1"/>
  <c r="V34" i="1"/>
  <c r="P36" i="1"/>
  <c r="R42" i="1"/>
  <c r="L40" i="1"/>
  <c r="Y40" i="1"/>
  <c r="Q36" i="1"/>
  <c r="Q46" i="1" s="1"/>
  <c r="Q50" i="1" s="1"/>
  <c r="I36" i="1"/>
  <c r="C37" i="1"/>
  <c r="U39" i="1"/>
  <c r="P42" i="1"/>
  <c r="B43" i="1"/>
  <c r="D37" i="1"/>
  <c r="V39" i="1"/>
  <c r="B35" i="1"/>
  <c r="E35" i="1"/>
  <c r="E46" i="1" s="1"/>
  <c r="E50" i="1" s="1"/>
  <c r="M43" i="1"/>
  <c r="V44" i="1"/>
  <c r="N33" i="1"/>
  <c r="T35" i="1"/>
  <c r="D39" i="1"/>
  <c r="J41" i="1"/>
  <c r="O43" i="1"/>
  <c r="F34" i="1"/>
  <c r="F46" i="1" s="1"/>
  <c r="F50" i="1" s="1"/>
  <c r="S39" i="1"/>
  <c r="D43" i="1"/>
  <c r="E33" i="1"/>
  <c r="R38" i="1"/>
  <c r="S43" i="1"/>
  <c r="S34" i="1"/>
  <c r="U40" i="1"/>
  <c r="U34" i="1"/>
  <c r="T39" i="1"/>
  <c r="H44" i="1"/>
  <c r="K34" i="1"/>
  <c r="R37" i="1"/>
  <c r="X39" i="1"/>
  <c r="F42" i="1"/>
  <c r="L44" i="1"/>
  <c r="V33" i="1"/>
  <c r="V46" i="1" s="1"/>
  <c r="V50" i="1" s="1"/>
  <c r="O33" i="1"/>
  <c r="Q35" i="1"/>
  <c r="D38" i="1"/>
  <c r="V40" i="1"/>
  <c r="I43" i="1"/>
  <c r="R44" i="1"/>
  <c r="W36" i="1"/>
  <c r="P33" i="1"/>
  <c r="P46" i="1" s="1"/>
  <c r="P50" i="1" s="1"/>
  <c r="Y34" i="1"/>
  <c r="E38" i="1"/>
  <c r="O40" i="1"/>
  <c r="X41" i="1"/>
  <c r="J43" i="1"/>
  <c r="S33" i="1"/>
  <c r="W37" i="1"/>
  <c r="I39" i="1"/>
  <c r="R40" i="1"/>
  <c r="L42" i="1"/>
  <c r="B36" i="1"/>
  <c r="G36" i="1"/>
  <c r="U37" i="1"/>
  <c r="C40" i="1"/>
  <c r="G42" i="1"/>
  <c r="M44" i="1"/>
  <c r="N34" i="1"/>
  <c r="V37" i="1"/>
  <c r="D40" i="1"/>
  <c r="J42" i="1"/>
  <c r="O44" i="1"/>
  <c r="O34" i="1"/>
  <c r="O46" i="1" s="1"/>
  <c r="O50" i="1" s="1"/>
  <c r="X37" i="1"/>
  <c r="G38" i="1"/>
  <c r="I41" i="1"/>
  <c r="N41" i="1"/>
  <c r="U41" i="1"/>
  <c r="W33" i="1"/>
  <c r="L38" i="1"/>
  <c r="G41" i="1"/>
  <c r="B34" i="1"/>
  <c r="B46" i="1" s="1"/>
  <c r="B50" i="1" s="1"/>
  <c r="K37" i="1"/>
  <c r="X42" i="1"/>
  <c r="L37" i="1"/>
  <c r="W40" i="1"/>
  <c r="D34" i="1"/>
  <c r="H38" i="1"/>
  <c r="E43" i="1"/>
  <c r="R39" i="1"/>
  <c r="C43" i="1"/>
  <c r="N37" i="1"/>
  <c r="U44" i="1"/>
  <c r="G39" i="1"/>
  <c r="F38" i="1"/>
  <c r="M40" i="1"/>
  <c r="V43" i="1"/>
  <c r="C35" i="1"/>
  <c r="R41" i="1"/>
  <c r="O39" i="1"/>
  <c r="M33" i="1"/>
  <c r="J37" i="1"/>
  <c r="E40" i="1"/>
  <c r="W39" i="1"/>
  <c r="D33" i="1"/>
  <c r="F37" i="1"/>
  <c r="G33" i="1"/>
  <c r="G46" i="1" s="1"/>
  <c r="G50" i="1" s="1"/>
  <c r="S37" i="1"/>
  <c r="H33" i="1"/>
  <c r="H46" i="1" s="1"/>
  <c r="H50" i="1" s="1"/>
  <c r="J35" i="1"/>
  <c r="T37" i="1"/>
  <c r="L34" i="1"/>
  <c r="G35" i="1"/>
  <c r="H40" i="1"/>
  <c r="P43" i="1"/>
  <c r="P37" i="1"/>
  <c r="B41" i="1"/>
  <c r="D41" i="1"/>
  <c r="I35" i="1"/>
  <c r="F40" i="1"/>
  <c r="J44" i="1"/>
  <c r="X33" i="1"/>
  <c r="F39" i="1"/>
  <c r="M35" i="1"/>
  <c r="S41" i="1"/>
  <c r="Y37" i="1"/>
  <c r="I40" i="1"/>
  <c r="B40" i="1"/>
  <c r="M41" i="1"/>
  <c r="X40" i="1"/>
  <c r="U33" i="1"/>
  <c r="V38" i="1"/>
  <c r="H37" i="1"/>
  <c r="Y33" i="1"/>
  <c r="Y46" i="1" s="1"/>
  <c r="Y50" i="1" s="1"/>
  <c r="X43" i="1"/>
  <c r="F33" i="1"/>
  <c r="I44" i="1"/>
  <c r="W44" i="1"/>
  <c r="B37" i="1"/>
  <c r="N40" i="1"/>
  <c r="I42" i="1"/>
  <c r="U35" i="1"/>
  <c r="O37" i="1"/>
  <c r="Q39" i="1"/>
  <c r="D42" i="1"/>
  <c r="N44" i="1"/>
  <c r="V41" i="1"/>
  <c r="B39" i="1"/>
  <c r="L41" i="1"/>
  <c r="H35" i="1"/>
  <c r="R33" i="1"/>
  <c r="R46" i="1" s="1"/>
  <c r="R50" i="1" s="1"/>
  <c r="C42" i="1"/>
  <c r="S42" i="1"/>
  <c r="J33" i="1"/>
  <c r="J46" i="1" s="1"/>
  <c r="J50" i="1" s="1"/>
  <c r="P40" i="1"/>
  <c r="K38" i="1"/>
  <c r="F35" i="1"/>
  <c r="C39" i="1"/>
  <c r="P44" i="1"/>
  <c r="E37" i="1"/>
  <c r="Y35" i="1"/>
  <c r="O41" i="1"/>
  <c r="B42" i="1"/>
  <c r="Q34" i="1"/>
  <c r="G40" i="1"/>
  <c r="K33" i="1"/>
  <c r="K46" i="1" s="1"/>
  <c r="K50" i="1" s="1"/>
  <c r="T42" i="1"/>
  <c r="B38" i="1"/>
  <c r="E34" i="1"/>
  <c r="O38" i="1"/>
  <c r="M42" i="1"/>
  <c r="G34" i="1"/>
  <c r="O42" i="1"/>
  <c r="C38" i="1"/>
  <c r="W34" i="1"/>
  <c r="W46" i="1" s="1"/>
  <c r="W50" i="1" s="1"/>
  <c r="K39" i="1"/>
  <c r="H43" i="1"/>
  <c r="W43" i="1"/>
  <c r="T41" i="1"/>
  <c r="X35" i="1"/>
  <c r="D44" i="1"/>
  <c r="W41" i="1"/>
  <c r="C44" i="1"/>
  <c r="Y42" i="1"/>
  <c r="J40" i="1"/>
  <c r="R34" i="1"/>
  <c r="H34" i="1"/>
  <c r="R43" i="1"/>
  <c r="X38" i="1"/>
  <c r="E44" i="1"/>
  <c r="K35" i="1"/>
  <c r="G44" i="1"/>
  <c r="M34" i="1"/>
  <c r="M46" i="1" s="1"/>
  <c r="M50" i="1" s="1"/>
  <c r="D35" i="1"/>
  <c r="J34" i="1"/>
  <c r="L35" i="1"/>
  <c r="T43" i="1"/>
  <c r="S46" i="1"/>
  <c r="S50" i="1"/>
  <c r="P34" i="1"/>
  <c r="W35" i="1"/>
  <c r="S38" i="1"/>
  <c r="G43" i="1"/>
  <c r="E39" i="1"/>
  <c r="M37" i="1"/>
  <c r="E42" i="1"/>
  <c r="V42" i="1"/>
  <c r="B44" i="1"/>
  <c r="Q43" i="1"/>
  <c r="M38" i="1"/>
  <c r="T34" i="1"/>
  <c r="T46" i="1" s="1"/>
  <c r="T50" i="1" s="1"/>
  <c r="U43" i="1"/>
  <c r="F43" i="1"/>
  <c r="Q41" i="1"/>
  <c r="J38" i="1"/>
  <c r="P39" i="1"/>
  <c r="U38" i="1"/>
  <c r="U46" i="1" s="1"/>
  <c r="U50" i="1" s="1"/>
  <c r="F44" i="1"/>
  <c r="Y41" i="1"/>
  <c r="Q33" i="1"/>
  <c r="I33" i="1"/>
  <c r="Y44" i="1"/>
  <c r="C34" i="1"/>
  <c r="J39" i="1"/>
  <c r="N43" i="1"/>
  <c r="P41" i="1"/>
  <c r="T40" i="1"/>
  <c r="T44" i="1"/>
  <c r="X44" i="1"/>
  <c r="L39" i="1"/>
  <c r="S40" i="1"/>
  <c r="N42" i="1"/>
  <c r="N35" i="1"/>
  <c r="N46" i="1" s="1"/>
  <c r="N50" i="1" s="1"/>
  <c r="B33" i="1"/>
  <c r="Q40" i="1"/>
  <c r="K42" i="1"/>
  <c r="W42" i="1"/>
  <c r="Q37" i="1"/>
  <c r="Q44" i="1"/>
  <c r="I38" i="1"/>
  <c r="T33" i="1"/>
  <c r="T38" i="1"/>
  <c r="C41" i="1"/>
  <c r="V35" i="1"/>
  <c r="K40" i="1"/>
  <c r="H39" i="1"/>
  <c r="O35" i="1"/>
  <c r="I37" i="1"/>
  <c r="D46" i="1"/>
  <c r="D50" i="1"/>
  <c r="Q38" i="1"/>
  <c r="U42" i="1"/>
  <c r="N38" i="1"/>
</calcChain>
</file>

<file path=xl/sharedStrings.xml><?xml version="1.0" encoding="utf-8"?>
<sst xmlns="http://schemas.openxmlformats.org/spreadsheetml/2006/main" count="222" uniqueCount="119">
  <si>
    <t>Actual</t>
  </si>
  <si>
    <t>Weighted Error 2</t>
  </si>
  <si>
    <t>Weighted Error 2 Exponential</t>
  </si>
  <si>
    <t xml:space="preserve">SKU level Prediction </t>
  </si>
  <si>
    <t>Monthly Error Rate</t>
  </si>
  <si>
    <t xml:space="preserve">Exponential Weighted Error </t>
  </si>
  <si>
    <t>Error Metric:</t>
  </si>
  <si>
    <t>Bin</t>
  </si>
  <si>
    <t>More</t>
  </si>
  <si>
    <t>Frequency</t>
  </si>
  <si>
    <t>Range</t>
  </si>
  <si>
    <t>Cluster</t>
  </si>
  <si>
    <t/>
  </si>
  <si>
    <t>Unionized</t>
  </si>
  <si>
    <t>006772</t>
  </si>
  <si>
    <t>031664</t>
  </si>
  <si>
    <t>053260</t>
  </si>
  <si>
    <t>054097</t>
  </si>
  <si>
    <t>054215</t>
  </si>
  <si>
    <t>054219</t>
  </si>
  <si>
    <t>065264</t>
  </si>
  <si>
    <t>065265</t>
  </si>
  <si>
    <t>065266</t>
  </si>
  <si>
    <t>065267</t>
  </si>
  <si>
    <t>065277</t>
  </si>
  <si>
    <t>065284</t>
  </si>
  <si>
    <t>065288</t>
  </si>
  <si>
    <t>065289</t>
  </si>
  <si>
    <t>065290</t>
  </si>
  <si>
    <t>065293</t>
  </si>
  <si>
    <t>065300</t>
  </si>
  <si>
    <t>065310</t>
  </si>
  <si>
    <t>065313</t>
  </si>
  <si>
    <t>065314</t>
  </si>
  <si>
    <t>065315</t>
  </si>
  <si>
    <t>065316</t>
  </si>
  <si>
    <t>068616</t>
  </si>
  <si>
    <t>084987</t>
  </si>
  <si>
    <t>099336</t>
  </si>
  <si>
    <t>099895</t>
  </si>
  <si>
    <t>Production Data</t>
  </si>
  <si>
    <t>Sum</t>
  </si>
  <si>
    <t>Over/Under Production</t>
  </si>
  <si>
    <t>Percentage</t>
  </si>
  <si>
    <t>High Error Skus</t>
  </si>
  <si>
    <t>Actual SalesIn</t>
  </si>
  <si>
    <t>Under</t>
  </si>
  <si>
    <t>Over</t>
  </si>
  <si>
    <t>Description</t>
  </si>
  <si>
    <t>SKU Code</t>
  </si>
  <si>
    <t>Nobivac Canine 1-DAPPv+CV 25x1ds 229 MRK</t>
  </si>
  <si>
    <t>Nobivac Intra-Trac 3 150 x 1 ds 240</t>
  </si>
  <si>
    <t>Nobivac Intra-Trac 3  2 x 5ds 240</t>
  </si>
  <si>
    <t>Nobivac Canine 1-DAPPvL2 25x1 ds 229 MRK</t>
  </si>
  <si>
    <t>Nobivac Canine 1-DAPPvL2+Cv 25x1ds 229 M</t>
  </si>
  <si>
    <t>Nobivac Canine 1-Pv 25x 1 ds 229 MRK</t>
  </si>
  <si>
    <t>Nobivac Canine 1-Cv 25 x 1ds 240 MRK</t>
  </si>
  <si>
    <t>Nobivac Canine 1-DAPPvL4  25x1DS 229 MRK</t>
  </si>
  <si>
    <t>[0-20%]</t>
  </si>
  <si>
    <t>[20%-40%]</t>
  </si>
  <si>
    <t>[40%-60%]</t>
  </si>
  <si>
    <t>[60%-80%]</t>
  </si>
  <si>
    <t>[80%100%]</t>
  </si>
  <si>
    <t>&gt;100%</t>
  </si>
  <si>
    <t>024682</t>
  </si>
  <si>
    <t>026072</t>
  </si>
  <si>
    <t>044973</t>
  </si>
  <si>
    <t>090869</t>
  </si>
  <si>
    <t>099646</t>
  </si>
  <si>
    <t>104482</t>
  </si>
  <si>
    <t>104695</t>
  </si>
  <si>
    <t>104721</t>
  </si>
  <si>
    <t>106980</t>
  </si>
  <si>
    <t>107502</t>
  </si>
  <si>
    <t>108760</t>
  </si>
  <si>
    <t>111632</t>
  </si>
  <si>
    <t>112173</t>
  </si>
  <si>
    <t>113314</t>
  </si>
  <si>
    <t>113408</t>
  </si>
  <si>
    <t>113603</t>
  </si>
  <si>
    <t>114162</t>
  </si>
  <si>
    <t>114997</t>
  </si>
  <si>
    <t>115236</t>
  </si>
  <si>
    <t>115627</t>
  </si>
  <si>
    <t>116338</t>
  </si>
  <si>
    <t>117105</t>
  </si>
  <si>
    <t>118926</t>
  </si>
  <si>
    <t>119643</t>
  </si>
  <si>
    <t>13/08</t>
  </si>
  <si>
    <t>13/09</t>
  </si>
  <si>
    <t>13/10</t>
  </si>
  <si>
    <t>13/11</t>
  </si>
  <si>
    <t>13/12</t>
  </si>
  <si>
    <t>14/01</t>
  </si>
  <si>
    <t>14/02</t>
  </si>
  <si>
    <t>14/03</t>
  </si>
  <si>
    <t>14/04</t>
  </si>
  <si>
    <t>14/05</t>
  </si>
  <si>
    <t>14/06</t>
  </si>
  <si>
    <t>Month</t>
  </si>
  <si>
    <t>EY Current Model DFA</t>
  </si>
  <si>
    <t>New Model DFA</t>
  </si>
  <si>
    <t xml:space="preserve">Average </t>
  </si>
  <si>
    <t>Average</t>
  </si>
  <si>
    <t>Improve Percentage</t>
  </si>
  <si>
    <t>Model Each</t>
  </si>
  <si>
    <t>Model Individually</t>
  </si>
  <si>
    <t>12-Month Weighted Error</t>
  </si>
  <si>
    <t>Cluster by Type (3 Clusters)</t>
  </si>
  <si>
    <t>Cluster by Size (2 Clusters)</t>
  </si>
  <si>
    <t>Cluster by Type and Size (6 Clusters)</t>
  </si>
  <si>
    <t>Unionized Model</t>
  </si>
  <si>
    <t>Weighted Error</t>
  </si>
  <si>
    <t>[0%- 10%]</t>
  </si>
  <si>
    <t>[10%- 15%]</t>
  </si>
  <si>
    <t>[15%- 20%]</t>
  </si>
  <si>
    <t>[20%- 25%]</t>
  </si>
  <si>
    <t>[25%- 30%]</t>
  </si>
  <si>
    <t>&gt;30%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</si>
</sst>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0.0%"/>
  </numFmts>
  <fonts count="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2">
    <xf numFmtId="0" fontId="0" fillId="0" borderId="0" xfId="0" applyFont="1" applyAlignment="1"/>
    <xf numFmtId="0" fontId="0" fillId="0" borderId="0" xfId="0" applyFont="1"/>
    <xf numFmtId="17" fontId="0" fillId="0" borderId="0" xfId="0" applyNumberFormat="1" applyFont="1"/>
    <xf numFmtId="0" fontId="0" fillId="0" borderId="0" xfId="0" applyFont="1"/>
    <xf numFmtId="10" fontId="0" fillId="0" borderId="0" xfId="0" applyNumberFormat="1" applyFont="1"/>
    <xf numFmtId="10" fontId="0" fillId="2" borderId="0" xfId="0" applyNumberFormat="1" applyFont="1" applyFill="1" applyBorder="1"/>
    <xf numFmtId="0" fontId="0" fillId="2" borderId="0" xfId="0" applyFont="1" applyFill="1" applyBorder="1" applyAlignment="1">
      <alignment wrapText="1"/>
    </xf>
    <xf numFmtId="0" fontId="0" fillId="0" borderId="0" xfId="0" applyFont="1"/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2" borderId="1" xfId="0" applyFont="1" applyFill="1" applyBorder="1" applyAlignment="1">
      <alignment wrapText="1"/>
    </xf>
    <xf numFmtId="10" fontId="0" fillId="2" borderId="1" xfId="0" applyNumberFormat="1" applyFont="1" applyFill="1" applyBorder="1"/>
    <xf numFmtId="0" fontId="3" fillId="0" borderId="0" xfId="0" applyFont="1" applyAlignment="1"/>
    <xf numFmtId="165" fontId="0" fillId="0" borderId="0" xfId="1" applyNumberFormat="1" applyFont="1" applyBorder="1"/>
    <xf numFmtId="0" fontId="0" fillId="5" borderId="5" xfId="0" applyNumberFormat="1" applyFont="1" applyFill="1" applyBorder="1"/>
    <xf numFmtId="0" fontId="0" fillId="5" borderId="6" xfId="0" applyNumberFormat="1" applyFont="1" applyFill="1" applyBorder="1"/>
    <xf numFmtId="0" fontId="0" fillId="5" borderId="8" xfId="0" applyNumberFormat="1" applyFont="1" applyFill="1" applyBorder="1"/>
    <xf numFmtId="0" fontId="0" fillId="5" borderId="9" xfId="0" applyFont="1" applyFill="1" applyBorder="1" applyAlignment="1"/>
    <xf numFmtId="0" fontId="0" fillId="5" borderId="10" xfId="0" applyNumberFormat="1" applyFont="1" applyFill="1" applyBorder="1" applyAlignment="1"/>
    <xf numFmtId="164" fontId="0" fillId="5" borderId="0" xfId="0" applyNumberFormat="1" applyFill="1"/>
    <xf numFmtId="0" fontId="0" fillId="0" borderId="0" xfId="0" applyFill="1" applyBorder="1" applyAlignment="1"/>
    <xf numFmtId="0" fontId="0" fillId="0" borderId="11" xfId="0" applyFill="1" applyBorder="1" applyAlignment="1"/>
    <xf numFmtId="0" fontId="5" fillId="0" borderId="12" xfId="0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0" xfId="0" applyNumberFormat="1" applyFont="1" applyAlignment="1"/>
    <xf numFmtId="9" fontId="0" fillId="0" borderId="0" xfId="0" applyNumberFormat="1" applyFill="1" applyBorder="1" applyAlignment="1"/>
    <xf numFmtId="9" fontId="3" fillId="0" borderId="0" xfId="0" applyNumberFormat="1" applyFont="1" applyAlignment="1"/>
    <xf numFmtId="0" fontId="0" fillId="4" borderId="0" xfId="0" applyFont="1" applyFill="1" applyAlignment="1"/>
    <xf numFmtId="0" fontId="0" fillId="6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6" fillId="7" borderId="13" xfId="0" applyFont="1" applyFill="1" applyBorder="1"/>
    <xf numFmtId="0" fontId="0" fillId="0" borderId="0" xfId="0" applyNumberFormat="1"/>
    <xf numFmtId="0" fontId="6" fillId="8" borderId="13" xfId="0" applyFont="1" applyFill="1" applyBorder="1"/>
    <xf numFmtId="0" fontId="0" fillId="5" borderId="0" xfId="0" applyNumberFormat="1" applyFont="1" applyFill="1" applyBorder="1" applyAlignment="1"/>
    <xf numFmtId="0" fontId="3" fillId="4" borderId="0" xfId="0" applyFont="1" applyFill="1" applyAlignment="1"/>
    <xf numFmtId="164" fontId="3" fillId="5" borderId="0" xfId="0" applyNumberFormat="1" applyFont="1" applyFill="1"/>
    <xf numFmtId="0" fontId="3" fillId="0" borderId="0" xfId="0" applyFont="1" applyFill="1" applyAlignment="1"/>
    <xf numFmtId="0" fontId="0" fillId="0" borderId="0" xfId="0" applyFont="1" applyFill="1" applyAlignment="1"/>
    <xf numFmtId="0" fontId="3" fillId="6" borderId="0" xfId="0" applyFont="1" applyFill="1" applyAlignment="1">
      <alignment wrapText="1"/>
    </xf>
    <xf numFmtId="9" fontId="0" fillId="0" borderId="0" xfId="1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/>
    </xf>
    <xf numFmtId="9" fontId="0" fillId="0" borderId="0" xfId="0" applyNumberFormat="1" applyFont="1" applyAlignment="1">
      <alignment horizontal="center"/>
    </xf>
    <xf numFmtId="14" fontId="0" fillId="0" borderId="0" xfId="0" applyNumberFormat="1"/>
    <xf numFmtId="165" fontId="0" fillId="0" borderId="0" xfId="0" applyNumberFormat="1" applyFont="1" applyAlignment="1"/>
    <xf numFmtId="0" fontId="3" fillId="3" borderId="7" xfId="0" applyFont="1" applyFill="1" applyBorder="1" applyAlignment="1"/>
    <xf numFmtId="0" fontId="0" fillId="3" borderId="0" xfId="0" applyFont="1" applyFill="1" applyBorder="1" applyAlignment="1"/>
    <xf numFmtId="0" fontId="0" fillId="3" borderId="8" xfId="0" applyFont="1" applyFill="1" applyBorder="1" applyAlignment="1"/>
    <xf numFmtId="0" fontId="0" fillId="3" borderId="7" xfId="0" applyFont="1" applyFill="1" applyBorder="1" applyAlignment="1"/>
    <xf numFmtId="10" fontId="0" fillId="0" borderId="0" xfId="1" applyNumberFormat="1" applyFont="1" applyBorder="1" applyAlignment="1"/>
    <xf numFmtId="10" fontId="0" fillId="0" borderId="8" xfId="1" applyNumberFormat="1" applyFont="1" applyBorder="1" applyAlignment="1"/>
    <xf numFmtId="0" fontId="0" fillId="3" borderId="9" xfId="0" applyFont="1" applyFill="1" applyBorder="1" applyAlignment="1"/>
    <xf numFmtId="10" fontId="0" fillId="0" borderId="11" xfId="1" applyNumberFormat="1" applyFont="1" applyBorder="1" applyAlignment="1"/>
    <xf numFmtId="10" fontId="0" fillId="0" borderId="10" xfId="1" applyNumberFormat="1" applyFont="1" applyBorder="1" applyAlignment="1"/>
    <xf numFmtId="10" fontId="0" fillId="0" borderId="0" xfId="0" applyNumberFormat="1" applyFont="1" applyAlignment="1"/>
    <xf numFmtId="0" fontId="3" fillId="3" borderId="0" xfId="0" applyFont="1" applyFill="1" applyBorder="1" applyAlignment="1"/>
    <xf numFmtId="10" fontId="0" fillId="0" borderId="0" xfId="1" applyNumberFormat="1" applyFont="1" applyFill="1" applyBorder="1" applyAlignment="1"/>
    <xf numFmtId="10" fontId="0" fillId="0" borderId="0" xfId="0" applyNumberFormat="1" applyFill="1" applyBorder="1" applyAlignment="1"/>
    <xf numFmtId="0" fontId="0" fillId="0" borderId="0" xfId="0" applyFill="1"/>
    <xf numFmtId="0" fontId="0" fillId="9" borderId="0" xfId="0" applyFill="1"/>
    <xf numFmtId="0" fontId="0" fillId="0" borderId="0" xfId="0" applyNumberFormat="1" applyFill="1" applyBorder="1" applyAlignment="1"/>
    <xf numFmtId="0" fontId="3" fillId="0" borderId="0" xfId="0" applyFont="1"/>
    <xf numFmtId="0" fontId="0" fillId="10" borderId="0" xfId="0" applyFill="1"/>
    <xf numFmtId="0" fontId="7" fillId="0" borderId="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SKU</a:t>
            </a:r>
            <a:r>
              <a:rPr lang="en-US" sz="2000" b="1" baseline="0"/>
              <a:t> Level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SO!$AF$33:$AF$44</c:f>
              <c:strCache>
                <c:ptCount val="6"/>
                <c:pt idx="0">
                  <c:v>[0-20%]</c:v>
                </c:pt>
                <c:pt idx="1">
                  <c:v>[20%-40%]</c:v>
                </c:pt>
                <c:pt idx="2">
                  <c:v>[40%-60%]</c:v>
                </c:pt>
                <c:pt idx="3">
                  <c:v>[60%-80%]</c:v>
                </c:pt>
                <c:pt idx="4">
                  <c:v>[80%100%]</c:v>
                </c:pt>
                <c:pt idx="5">
                  <c:v>&gt;100%</c:v>
                </c:pt>
              </c:strCache>
            </c:strRef>
          </c:cat>
          <c:val>
            <c:numRef>
              <c:f>SO!$AG$33:$AG$45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8867944"/>
        <c:axId val="358868336"/>
      </c:barChart>
      <c:catAx>
        <c:axId val="35886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68336"/>
        <c:crosses val="autoZero"/>
        <c:auto val="1"/>
        <c:lblAlgn val="ctr"/>
        <c:lblOffset val="100"/>
        <c:noMultiLvlLbl val="0"/>
      </c:catAx>
      <c:valAx>
        <c:axId val="3588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6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Error Rate Distribution </a:t>
            </a:r>
            <a:r>
              <a:rPr lang="en-US" baseline="0"/>
              <a:t>Applied to All 3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SO!$AF$33:$AF$38</c:f>
              <c:strCache>
                <c:ptCount val="6"/>
                <c:pt idx="0">
                  <c:v>[0-20%]</c:v>
                </c:pt>
                <c:pt idx="1">
                  <c:v>[20%-40%]</c:v>
                </c:pt>
                <c:pt idx="2">
                  <c:v>[40%-60%]</c:v>
                </c:pt>
                <c:pt idx="3">
                  <c:v>[60%-80%]</c:v>
                </c:pt>
                <c:pt idx="4">
                  <c:v>[80%100%]</c:v>
                </c:pt>
                <c:pt idx="5">
                  <c:v>&gt;100%</c:v>
                </c:pt>
              </c:strCache>
            </c:strRef>
          </c:cat>
          <c:val>
            <c:numRef>
              <c:f>SO!$AG$33:$AG$38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8869120"/>
        <c:axId val="446105704"/>
      </c:barChart>
      <c:catAx>
        <c:axId val="3588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05704"/>
        <c:crosses val="autoZero"/>
        <c:auto val="1"/>
        <c:lblAlgn val="ctr"/>
        <c:lblOffset val="100"/>
        <c:noMultiLvlLbl val="0"/>
      </c:catAx>
      <c:valAx>
        <c:axId val="4461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6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EY</a:t>
            </a:r>
            <a:r>
              <a:rPr lang="en-US" baseline="0"/>
              <a:t> Current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DFA!$AC$3:$AC$12</c:f>
              <c:strCache>
                <c:ptCount val="10"/>
                <c:pt idx="0">
                  <c:v>[0%- 10%]</c:v>
                </c:pt>
                <c:pt idx="1">
                  <c:v>[10%- 20%]</c:v>
                </c:pt>
                <c:pt idx="2">
                  <c:v>[20%- 30%]</c:v>
                </c:pt>
                <c:pt idx="3">
                  <c:v>[30%- 40%]</c:v>
                </c:pt>
                <c:pt idx="4">
                  <c:v>[40%- 50%]</c:v>
                </c:pt>
                <c:pt idx="5">
                  <c:v>[50%- 60%]</c:v>
                </c:pt>
                <c:pt idx="6">
                  <c:v>[60%- 70%]</c:v>
                </c:pt>
                <c:pt idx="7">
                  <c:v>[70%- 80%]</c:v>
                </c:pt>
                <c:pt idx="8">
                  <c:v>[80%- 90%]</c:v>
                </c:pt>
                <c:pt idx="9">
                  <c:v>[90%- 100%]</c:v>
                </c:pt>
              </c:strCache>
            </c:strRef>
          </c:cat>
          <c:val>
            <c:numRef>
              <c:f>DFA!$AD$3:$AD$12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11584"/>
        <c:axId val="446112368"/>
      </c:barChart>
      <c:catAx>
        <c:axId val="44611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12368"/>
        <c:crosses val="autoZero"/>
        <c:auto val="1"/>
        <c:lblAlgn val="ctr"/>
        <c:lblOffset val="100"/>
        <c:noMultiLvlLbl val="0"/>
      </c:catAx>
      <c:valAx>
        <c:axId val="4461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DFA!$AC$18:$AC$27</c:f>
              <c:strCache>
                <c:ptCount val="10"/>
                <c:pt idx="0">
                  <c:v>[0%- 10%]</c:v>
                </c:pt>
                <c:pt idx="1">
                  <c:v>[10%- 20%]</c:v>
                </c:pt>
                <c:pt idx="2">
                  <c:v>[20%- 30%]</c:v>
                </c:pt>
                <c:pt idx="3">
                  <c:v>[30%- 40%]</c:v>
                </c:pt>
                <c:pt idx="4">
                  <c:v>[40%- 50%]</c:v>
                </c:pt>
                <c:pt idx="5">
                  <c:v>[50%- 60%]</c:v>
                </c:pt>
                <c:pt idx="6">
                  <c:v>[60%- 70%]</c:v>
                </c:pt>
                <c:pt idx="7">
                  <c:v>[70%- 80%]</c:v>
                </c:pt>
                <c:pt idx="8">
                  <c:v>[80%- 90%]</c:v>
                </c:pt>
                <c:pt idx="9">
                  <c:v>[90%- 100%]</c:v>
                </c:pt>
              </c:strCache>
            </c:strRef>
          </c:cat>
          <c:val>
            <c:numRef>
              <c:f>DFA!$AD$18:$AD$27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8856184"/>
        <c:axId val="358855400"/>
      </c:barChart>
      <c:catAx>
        <c:axId val="35885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5400"/>
        <c:crosses val="autoZero"/>
        <c:auto val="1"/>
        <c:lblAlgn val="ctr"/>
        <c:lblOffset val="100"/>
        <c:noMultiLvlLbl val="0"/>
      </c:catAx>
      <c:valAx>
        <c:axId val="35885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Unionized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SI!$A$27:$A$32</c:f>
              <c:strCache>
                <c:ptCount val="6"/>
                <c:pt idx="0">
                  <c:v>[0%- 10%]</c:v>
                </c:pt>
                <c:pt idx="1">
                  <c:v>[10%- 15%]</c:v>
                </c:pt>
                <c:pt idx="2">
                  <c:v>[15%- 20%]</c:v>
                </c:pt>
                <c:pt idx="3">
                  <c:v>[20%- 25%]</c:v>
                </c:pt>
                <c:pt idx="4">
                  <c:v>[25%- 30%]</c:v>
                </c:pt>
                <c:pt idx="5">
                  <c:v>&gt;30%</c:v>
                </c:pt>
              </c:strCache>
            </c:strRef>
          </c:cat>
          <c:val>
            <c:numRef>
              <c:f>SI!$D$28:$D$33</c:f>
              <c:numCache>
                <c:formatCode>General</c:formatCode>
                <c:ptCount val="6"/>
                <c:pt idx="0">
                  <c:v>17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8855792"/>
        <c:axId val="446107272"/>
      </c:barChart>
      <c:catAx>
        <c:axId val="3588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07272"/>
        <c:crosses val="autoZero"/>
        <c:auto val="1"/>
        <c:lblAlgn val="ctr"/>
        <c:lblOffset val="100"/>
        <c:noMultiLvlLbl val="0"/>
      </c:catAx>
      <c:valAx>
        <c:axId val="44610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SKU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SI!$A$27:$A$32</c:f>
              <c:strCache>
                <c:ptCount val="6"/>
                <c:pt idx="0">
                  <c:v>[0%- 10%]</c:v>
                </c:pt>
                <c:pt idx="1">
                  <c:v>[10%- 15%]</c:v>
                </c:pt>
                <c:pt idx="2">
                  <c:v>[15%- 20%]</c:v>
                </c:pt>
                <c:pt idx="3">
                  <c:v>[20%- 25%]</c:v>
                </c:pt>
                <c:pt idx="4">
                  <c:v>[25%- 30%]</c:v>
                </c:pt>
                <c:pt idx="5">
                  <c:v>&gt;30%</c:v>
                </c:pt>
              </c:strCache>
            </c:strRef>
          </c:cat>
          <c:val>
            <c:numRef>
              <c:f>SI!$N$28:$N$33</c:f>
              <c:numCache>
                <c:formatCode>General</c:formatCode>
                <c:ptCount val="6"/>
                <c:pt idx="0">
                  <c:v>18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108448"/>
        <c:axId val="446110016"/>
      </c:barChart>
      <c:catAx>
        <c:axId val="4461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10016"/>
        <c:crosses val="autoZero"/>
        <c:auto val="1"/>
        <c:lblAlgn val="ctr"/>
        <c:lblOffset val="100"/>
        <c:noMultiLvlLbl val="0"/>
      </c:catAx>
      <c:valAx>
        <c:axId val="4461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by SKU</a:t>
            </a:r>
            <a:r>
              <a:rPr lang="en-US" baseline="0"/>
              <a:t> </a:t>
            </a:r>
            <a:r>
              <a:rPr lang="en-US"/>
              <a:t>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SI!$A$41:$A$46</c:f>
              <c:strCache>
                <c:ptCount val="6"/>
                <c:pt idx="0">
                  <c:v>[0%- 10%]</c:v>
                </c:pt>
                <c:pt idx="1">
                  <c:v>[10%- 15%]</c:v>
                </c:pt>
                <c:pt idx="2">
                  <c:v>[15%- 20%]</c:v>
                </c:pt>
                <c:pt idx="3">
                  <c:v>[20%- 25%]</c:v>
                </c:pt>
                <c:pt idx="4">
                  <c:v>[25%- 30%]</c:v>
                </c:pt>
                <c:pt idx="5">
                  <c:v>&gt;30%</c:v>
                </c:pt>
              </c:strCache>
            </c:strRef>
          </c:cat>
          <c:val>
            <c:numRef>
              <c:f>SI!$D$42:$D$47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107664"/>
        <c:axId val="446111976"/>
      </c:barChart>
      <c:catAx>
        <c:axId val="446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11976"/>
        <c:crosses val="autoZero"/>
        <c:auto val="1"/>
        <c:lblAlgn val="ctr"/>
        <c:lblOffset val="100"/>
        <c:noMultiLvlLbl val="0"/>
      </c:catAx>
      <c:valAx>
        <c:axId val="44611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by SKU</a:t>
            </a:r>
            <a:r>
              <a:rPr lang="en-US" baseline="0"/>
              <a:t> </a:t>
            </a:r>
            <a:r>
              <a:rPr lang="en-US"/>
              <a:t>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SI!$A$41:$A$46</c:f>
              <c:strCache>
                <c:ptCount val="6"/>
                <c:pt idx="0">
                  <c:v>[0%- 10%]</c:v>
                </c:pt>
                <c:pt idx="1">
                  <c:v>[10%- 15%]</c:v>
                </c:pt>
                <c:pt idx="2">
                  <c:v>[15%- 20%]</c:v>
                </c:pt>
                <c:pt idx="3">
                  <c:v>[20%- 25%]</c:v>
                </c:pt>
                <c:pt idx="4">
                  <c:v>[25%- 30%]</c:v>
                </c:pt>
                <c:pt idx="5">
                  <c:v>&gt;30%</c:v>
                </c:pt>
              </c:strCache>
            </c:strRef>
          </c:cat>
          <c:val>
            <c:numRef>
              <c:f>SI!$N$42:$N$47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169416"/>
        <c:axId val="304164712"/>
      </c:barChart>
      <c:catAx>
        <c:axId val="3041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64712"/>
        <c:crosses val="autoZero"/>
        <c:auto val="1"/>
        <c:lblAlgn val="ctr"/>
        <c:lblOffset val="100"/>
        <c:noMultiLvlLbl val="0"/>
      </c:catAx>
      <c:valAx>
        <c:axId val="30416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6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by SKY Type and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SI!$A$56:$A$61</c:f>
              <c:strCache>
                <c:ptCount val="6"/>
                <c:pt idx="0">
                  <c:v>[0%- 10%]</c:v>
                </c:pt>
                <c:pt idx="1">
                  <c:v>[10%- 15%]</c:v>
                </c:pt>
                <c:pt idx="2">
                  <c:v>[15%- 20%]</c:v>
                </c:pt>
                <c:pt idx="3">
                  <c:v>[20%- 25%]</c:v>
                </c:pt>
                <c:pt idx="4">
                  <c:v>[25%- 30%]</c:v>
                </c:pt>
                <c:pt idx="5">
                  <c:v>&gt;30%</c:v>
                </c:pt>
              </c:strCache>
            </c:strRef>
          </c:cat>
          <c:val>
            <c:numRef>
              <c:f>SI!$D$57:$D$62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167848"/>
        <c:axId val="304167456"/>
      </c:barChart>
      <c:catAx>
        <c:axId val="3041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67456"/>
        <c:crosses val="autoZero"/>
        <c:auto val="1"/>
        <c:lblAlgn val="ctr"/>
        <c:lblOffset val="100"/>
        <c:noMultiLvlLbl val="0"/>
      </c:catAx>
      <c:valAx>
        <c:axId val="3041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6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919976</xdr:colOff>
      <xdr:row>52</xdr:row>
      <xdr:rowOff>74574</xdr:rowOff>
    </xdr:from>
    <xdr:to>
      <xdr:col>32</xdr:col>
      <xdr:colOff>439079</xdr:colOff>
      <xdr:row>67</xdr:row>
      <xdr:rowOff>41585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176561</xdr:colOff>
      <xdr:row>15</xdr:row>
      <xdr:rowOff>109421</xdr:rowOff>
    </xdr:from>
    <xdr:to>
      <xdr:col>31</xdr:col>
      <xdr:colOff>160299</xdr:colOff>
      <xdr:row>30</xdr:row>
      <xdr:rowOff>53200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171450</xdr:colOff>
      <xdr:row>0</xdr:row>
      <xdr:rowOff>119062</xdr:rowOff>
    </xdr:from>
    <xdr:to>
      <xdr:col>37</xdr:col>
      <xdr:colOff>476250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66675</xdr:colOff>
      <xdr:row>15</xdr:row>
      <xdr:rowOff>42862</xdr:rowOff>
    </xdr:from>
    <xdr:to>
      <xdr:col>37</xdr:col>
      <xdr:colOff>371475</xdr:colOff>
      <xdr:row>29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24</xdr:row>
      <xdr:rowOff>33337</xdr:rowOff>
    </xdr:from>
    <xdr:to>
      <xdr:col>11</xdr:col>
      <xdr:colOff>476250</xdr:colOff>
      <xdr:row>38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24</xdr:row>
      <xdr:rowOff>14287</xdr:rowOff>
    </xdr:from>
    <xdr:to>
      <xdr:col>21</xdr:col>
      <xdr:colOff>352425</xdr:colOff>
      <xdr:row>38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39</xdr:row>
      <xdr:rowOff>4762</xdr:rowOff>
    </xdr:from>
    <xdr:to>
      <xdr:col>11</xdr:col>
      <xdr:colOff>447675</xdr:colOff>
      <xdr:row>53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39</xdr:row>
      <xdr:rowOff>61912</xdr:rowOff>
    </xdr:from>
    <xdr:to>
      <xdr:col>23</xdr:col>
      <xdr:colOff>76200</xdr:colOff>
      <xdr:row>53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61912</xdr:colOff>
      <xdr:row>53</xdr:row>
      <xdr:rowOff>157162</xdr:rowOff>
    </xdr:from>
    <xdr:to>
      <xdr:col>11</xdr:col>
      <xdr:colOff>366712</xdr:colOff>
      <xdr:row>68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2"/>
  <sheetViews>
    <sheetView tabSelected="1" zoomScale="82" zoomScaleNormal="82" workbookViewId="0">
      <selection activeCell="F33" sqref="F33"/>
    </sheetView>
  </sheetViews>
  <sheetFormatPr defaultColWidth="15.140625" defaultRowHeight="15" customHeight="1" x14ac:dyDescent="0.25"/>
  <cols>
    <col min="1" max="1" width="19.7109375" bestFit="1" customWidth="1"/>
    <col min="2" max="4" width="12.7109375" bestFit="1" customWidth="1"/>
    <col min="5" max="5" width="9.5703125" bestFit="1" customWidth="1"/>
    <col min="6" max="7" width="12.7109375" bestFit="1" customWidth="1"/>
    <col min="8" max="8" width="8.5703125" bestFit="1" customWidth="1"/>
    <col min="9" max="9" width="9.5703125" bestFit="1" customWidth="1"/>
    <col min="10" max="14" width="12.7109375" bestFit="1" customWidth="1"/>
    <col min="15" max="15" width="9.5703125" bestFit="1" customWidth="1"/>
    <col min="16" max="16" width="12.7109375" bestFit="1" customWidth="1"/>
    <col min="17" max="18" width="8.5703125" bestFit="1" customWidth="1"/>
    <col min="19" max="21" width="12.7109375" bestFit="1" customWidth="1"/>
    <col min="22" max="22" width="9.5703125" bestFit="1" customWidth="1"/>
    <col min="23" max="23" width="10.5703125" bestFit="1" customWidth="1"/>
    <col min="24" max="25" width="12.7109375" bestFit="1" customWidth="1"/>
    <col min="26" max="26" width="7.5703125" customWidth="1"/>
    <col min="27" max="27" width="8.140625" bestFit="1" customWidth="1"/>
  </cols>
  <sheetData>
    <row r="1" spans="1:31" x14ac:dyDescent="0.25">
      <c r="A1" s="1"/>
      <c r="V1" s="1"/>
    </row>
    <row r="2" spans="1:31" x14ac:dyDescent="0.25">
      <c r="A2" s="1"/>
      <c r="V2" s="1"/>
    </row>
    <row r="3" spans="1:31" x14ac:dyDescent="0.25">
      <c r="A3" s="9" t="s">
        <v>0</v>
      </c>
      <c r="B3" s="10">
        <v>24682</v>
      </c>
      <c r="C3" s="11">
        <v>26072</v>
      </c>
      <c r="D3" s="11">
        <v>44973</v>
      </c>
      <c r="E3" s="11">
        <v>90869</v>
      </c>
      <c r="F3" s="11">
        <v>99646</v>
      </c>
      <c r="G3" s="11">
        <v>104482</v>
      </c>
      <c r="H3" s="11">
        <v>104695</v>
      </c>
      <c r="I3" s="11">
        <v>104721</v>
      </c>
      <c r="J3" s="11">
        <v>106980</v>
      </c>
      <c r="K3" s="11">
        <v>107502</v>
      </c>
      <c r="L3" s="11">
        <v>108760</v>
      </c>
      <c r="M3" s="11">
        <v>111632</v>
      </c>
      <c r="N3" s="11">
        <v>112173</v>
      </c>
      <c r="O3" s="11">
        <v>113314</v>
      </c>
      <c r="P3" s="11">
        <v>113408</v>
      </c>
      <c r="Q3" s="11">
        <v>113603</v>
      </c>
      <c r="R3" s="11">
        <v>114162</v>
      </c>
      <c r="S3" s="11">
        <v>114997</v>
      </c>
      <c r="T3" s="11">
        <v>115236</v>
      </c>
      <c r="U3" s="11">
        <v>115627</v>
      </c>
      <c r="V3" s="11">
        <v>116338</v>
      </c>
      <c r="W3" s="11">
        <v>117105</v>
      </c>
      <c r="X3" s="11">
        <v>118926</v>
      </c>
      <c r="Y3" s="11">
        <v>119643</v>
      </c>
    </row>
    <row r="4" spans="1:31" x14ac:dyDescent="0.25">
      <c r="A4" s="47">
        <v>41456</v>
      </c>
      <c r="B4" s="8">
        <v>197.33359999999999</v>
      </c>
      <c r="C4" s="8">
        <v>240.36359999999999</v>
      </c>
      <c r="D4" s="8">
        <v>206.4999</v>
      </c>
      <c r="E4" s="8">
        <v>143.9965</v>
      </c>
      <c r="F4" s="8">
        <v>64.090800000000002</v>
      </c>
      <c r="G4" s="8">
        <v>91.166899999999998</v>
      </c>
      <c r="H4" s="8">
        <v>29.136199999999999</v>
      </c>
      <c r="I4" s="8">
        <v>375.66719999999998</v>
      </c>
      <c r="J4" s="8">
        <v>148.81729999999999</v>
      </c>
      <c r="K4" s="8">
        <v>41.333399999999997</v>
      </c>
      <c r="L4" s="8">
        <v>287.5009</v>
      </c>
      <c r="M4" s="8">
        <v>266.16680000000002</v>
      </c>
      <c r="N4" s="8">
        <v>58.666800000000002</v>
      </c>
      <c r="O4" s="8">
        <v>213.988</v>
      </c>
      <c r="P4" s="8">
        <v>278.1268</v>
      </c>
      <c r="Q4" s="8">
        <v>26.090900000000001</v>
      </c>
      <c r="R4" s="8">
        <v>75.135000000000005</v>
      </c>
      <c r="S4" s="8">
        <v>75.090900000000005</v>
      </c>
      <c r="T4" s="8">
        <v>59.090899999999998</v>
      </c>
      <c r="U4" s="8">
        <v>88.500100000000003</v>
      </c>
      <c r="V4" s="8">
        <v>104.00020000000001</v>
      </c>
      <c r="W4" s="8">
        <v>557.66859999999997</v>
      </c>
      <c r="X4" s="8">
        <v>516.49760000000003</v>
      </c>
      <c r="Y4" s="8">
        <v>188.625</v>
      </c>
      <c r="Z4" s="8"/>
      <c r="AA4" s="8"/>
      <c r="AB4" s="8"/>
      <c r="AC4" s="8"/>
      <c r="AD4" s="8"/>
      <c r="AE4" s="8"/>
    </row>
    <row r="5" spans="1:31" x14ac:dyDescent="0.25">
      <c r="A5" s="47">
        <v>41487</v>
      </c>
      <c r="B5" s="8">
        <v>165.5471</v>
      </c>
      <c r="C5" s="8">
        <v>254.17840000000001</v>
      </c>
      <c r="D5" s="8">
        <v>281</v>
      </c>
      <c r="E5" s="8">
        <v>115.2597</v>
      </c>
      <c r="F5" s="8">
        <v>61.226999999999997</v>
      </c>
      <c r="G5" s="8">
        <v>203.66679999999999</v>
      </c>
      <c r="H5" s="8">
        <v>49.045400000000001</v>
      </c>
      <c r="I5" s="8">
        <v>365.4579</v>
      </c>
      <c r="J5" s="8">
        <v>151.31460000000001</v>
      </c>
      <c r="K5" s="8">
        <v>124.66679999999999</v>
      </c>
      <c r="L5" s="8">
        <v>230.45140000000001</v>
      </c>
      <c r="M5" s="8">
        <v>218.27709999999999</v>
      </c>
      <c r="N5" s="8">
        <v>122.3334</v>
      </c>
      <c r="O5" s="8">
        <v>150.74950000000001</v>
      </c>
      <c r="P5" s="8">
        <v>243.1429</v>
      </c>
      <c r="Q5" s="8">
        <v>45.409199999999998</v>
      </c>
      <c r="R5" s="8">
        <v>39.986499999999999</v>
      </c>
      <c r="S5" s="8">
        <v>29</v>
      </c>
      <c r="T5" s="8">
        <v>76.090999999999994</v>
      </c>
      <c r="U5" s="8">
        <v>182.5001</v>
      </c>
      <c r="V5" s="8">
        <v>175.50030000000001</v>
      </c>
      <c r="W5" s="8">
        <v>466.25459999999998</v>
      </c>
      <c r="X5" s="8">
        <v>535.16769999999997</v>
      </c>
      <c r="Y5" s="8">
        <v>143.81620000000001</v>
      </c>
      <c r="Z5" s="8"/>
      <c r="AA5" s="8"/>
      <c r="AB5" s="8"/>
      <c r="AC5" s="8"/>
      <c r="AD5" s="8"/>
      <c r="AE5" s="8"/>
    </row>
    <row r="6" spans="1:31" x14ac:dyDescent="0.25">
      <c r="A6" s="47">
        <v>41518</v>
      </c>
      <c r="B6" s="8">
        <v>183.83349999999999</v>
      </c>
      <c r="C6" s="8">
        <v>253.35769999999999</v>
      </c>
      <c r="D6" s="8">
        <v>297.00040000000001</v>
      </c>
      <c r="E6" s="8">
        <v>145.81389999999999</v>
      </c>
      <c r="F6" s="8">
        <v>78.227000000000004</v>
      </c>
      <c r="G6" s="8">
        <v>185.50030000000001</v>
      </c>
      <c r="H6" s="8">
        <v>44.499400000000001</v>
      </c>
      <c r="I6" s="8">
        <v>467.33499999999998</v>
      </c>
      <c r="J6" s="8">
        <v>177.95</v>
      </c>
      <c r="K6" s="8">
        <v>137.83349999999999</v>
      </c>
      <c r="L6" s="8">
        <v>323.70179999999999</v>
      </c>
      <c r="M6" s="8">
        <v>299.36770000000001</v>
      </c>
      <c r="N6" s="8">
        <v>118.8335</v>
      </c>
      <c r="O6" s="8">
        <v>199.26689999999999</v>
      </c>
      <c r="P6" s="8">
        <v>236.5421</v>
      </c>
      <c r="Q6" s="8">
        <v>50.2271</v>
      </c>
      <c r="R6" s="8">
        <v>80.4983</v>
      </c>
      <c r="S6" s="8">
        <v>32</v>
      </c>
      <c r="T6" s="8">
        <v>91.363500000000002</v>
      </c>
      <c r="U6" s="8">
        <v>126.5001</v>
      </c>
      <c r="V6" s="8">
        <v>217.50030000000001</v>
      </c>
      <c r="W6" s="8">
        <v>629.50329999999997</v>
      </c>
      <c r="X6" s="8">
        <v>697.84190000000001</v>
      </c>
      <c r="Y6" s="8">
        <v>155.26859999999999</v>
      </c>
      <c r="Z6" s="8"/>
      <c r="AA6" s="8"/>
      <c r="AB6" s="8"/>
      <c r="AC6" s="8"/>
      <c r="AD6" s="8"/>
      <c r="AE6" s="8"/>
    </row>
    <row r="7" spans="1:31" x14ac:dyDescent="0.25">
      <c r="A7" s="47">
        <v>41548</v>
      </c>
      <c r="B7" s="8">
        <v>156.667</v>
      </c>
      <c r="C7" s="8">
        <v>336.72329999999999</v>
      </c>
      <c r="D7" s="8">
        <v>283.66680000000002</v>
      </c>
      <c r="E7" s="8">
        <v>103.9988</v>
      </c>
      <c r="F7" s="8">
        <v>93.090800000000002</v>
      </c>
      <c r="G7" s="8">
        <v>186.66679999999999</v>
      </c>
      <c r="H7" s="8">
        <v>53.045400000000001</v>
      </c>
      <c r="I7" s="8">
        <v>372.5009</v>
      </c>
      <c r="J7" s="8">
        <v>165.63229999999999</v>
      </c>
      <c r="K7" s="8">
        <v>103.3336</v>
      </c>
      <c r="L7" s="8">
        <v>288.8347</v>
      </c>
      <c r="M7" s="8">
        <v>196.1671</v>
      </c>
      <c r="N7" s="8">
        <v>140.00020000000001</v>
      </c>
      <c r="O7" s="8">
        <v>176.7698</v>
      </c>
      <c r="P7" s="8">
        <v>224.3612</v>
      </c>
      <c r="Q7" s="8">
        <v>43.045499999999997</v>
      </c>
      <c r="R7" s="8">
        <v>52.271500000000003</v>
      </c>
      <c r="S7" s="8">
        <v>45</v>
      </c>
      <c r="T7" s="8">
        <v>100</v>
      </c>
      <c r="U7" s="8">
        <v>122.8335</v>
      </c>
      <c r="V7" s="8">
        <v>147.00020000000001</v>
      </c>
      <c r="W7" s="8">
        <v>519.33590000000004</v>
      </c>
      <c r="X7" s="8">
        <v>553.8338</v>
      </c>
      <c r="Y7" s="8">
        <v>138.67869999999999</v>
      </c>
      <c r="Z7" s="8"/>
      <c r="AA7" s="8"/>
      <c r="AB7" s="8"/>
      <c r="AC7" s="8"/>
      <c r="AD7" s="8"/>
      <c r="AE7" s="8"/>
    </row>
    <row r="8" spans="1:31" x14ac:dyDescent="0.25">
      <c r="A8" s="47">
        <v>41579</v>
      </c>
      <c r="B8" s="8">
        <v>100.66679999999999</v>
      </c>
      <c r="C8" s="8">
        <v>283.76780000000002</v>
      </c>
      <c r="D8" s="8">
        <v>217.83359999999999</v>
      </c>
      <c r="E8" s="8">
        <v>6.0430000000000001</v>
      </c>
      <c r="F8" s="8">
        <v>64.090800000000002</v>
      </c>
      <c r="G8" s="8">
        <v>72.666799999999995</v>
      </c>
      <c r="H8" s="8">
        <v>49.045400000000001</v>
      </c>
      <c r="I8" s="8">
        <v>246.83359999999999</v>
      </c>
      <c r="J8" s="8">
        <v>140.77080000000001</v>
      </c>
      <c r="K8" s="8">
        <v>53.500100000000003</v>
      </c>
      <c r="L8" s="8">
        <v>193.83430000000001</v>
      </c>
      <c r="M8" s="8">
        <v>140.66679999999999</v>
      </c>
      <c r="N8" s="8">
        <v>61.833500000000001</v>
      </c>
      <c r="O8" s="8">
        <v>75.2179</v>
      </c>
      <c r="P8" s="8">
        <v>162.1721</v>
      </c>
      <c r="Q8" s="8">
        <v>53</v>
      </c>
      <c r="R8" s="8">
        <v>55.180500000000002</v>
      </c>
      <c r="S8" s="8">
        <v>27</v>
      </c>
      <c r="T8" s="8">
        <v>88.045500000000004</v>
      </c>
      <c r="U8" s="8">
        <v>83.833500000000001</v>
      </c>
      <c r="V8" s="8">
        <v>94.000399999999999</v>
      </c>
      <c r="W8" s="8">
        <v>429.16809999999998</v>
      </c>
      <c r="X8" s="8">
        <v>415.00110000000001</v>
      </c>
      <c r="Y8" s="8">
        <v>78.312200000000004</v>
      </c>
      <c r="Z8" s="8"/>
      <c r="AA8" s="8"/>
      <c r="AB8" s="8"/>
      <c r="AC8" s="8"/>
      <c r="AD8" s="8"/>
      <c r="AE8" s="8"/>
    </row>
    <row r="9" spans="1:31" x14ac:dyDescent="0.25">
      <c r="A9" s="47">
        <v>41609</v>
      </c>
      <c r="B9" s="8">
        <v>164.667</v>
      </c>
      <c r="C9" s="8">
        <v>238.40819999999999</v>
      </c>
      <c r="D9" s="8">
        <v>200.50020000000001</v>
      </c>
      <c r="E9" s="8">
        <v>74.180599999999998</v>
      </c>
      <c r="F9" s="8">
        <v>89.136300000000006</v>
      </c>
      <c r="G9" s="8">
        <v>147.66679999999999</v>
      </c>
      <c r="H9" s="8">
        <v>49</v>
      </c>
      <c r="I9" s="8">
        <v>366.66699999999997</v>
      </c>
      <c r="J9" s="8">
        <v>106.49979999999999</v>
      </c>
      <c r="K9" s="8">
        <v>77.666799999999995</v>
      </c>
      <c r="L9" s="8">
        <v>281.83390000000003</v>
      </c>
      <c r="M9" s="8">
        <v>201.33349999999999</v>
      </c>
      <c r="N9" s="8">
        <v>103.66679999999999</v>
      </c>
      <c r="O9" s="8">
        <v>108.9957</v>
      </c>
      <c r="P9" s="8">
        <v>177.04509999999999</v>
      </c>
      <c r="Q9" s="8">
        <v>60</v>
      </c>
      <c r="R9" s="8">
        <v>41.272500000000001</v>
      </c>
      <c r="S9" s="8">
        <v>49.091000000000001</v>
      </c>
      <c r="T9" s="8">
        <v>62.091000000000001</v>
      </c>
      <c r="U9" s="8">
        <v>193.5001</v>
      </c>
      <c r="V9" s="8">
        <v>127.1669</v>
      </c>
      <c r="W9" s="8">
        <v>468.83409999999998</v>
      </c>
      <c r="X9" s="8">
        <v>435.83390000000003</v>
      </c>
      <c r="Y9" s="8">
        <v>109.771</v>
      </c>
      <c r="Z9" s="8"/>
      <c r="AA9" s="8"/>
      <c r="AB9" s="8"/>
      <c r="AC9" s="8"/>
      <c r="AD9" s="8"/>
      <c r="AE9" s="8"/>
    </row>
    <row r="10" spans="1:31" x14ac:dyDescent="0.25">
      <c r="A10" s="47">
        <v>41640</v>
      </c>
      <c r="B10" s="8">
        <v>64</v>
      </c>
      <c r="C10" s="8">
        <v>203</v>
      </c>
      <c r="D10" s="8">
        <v>164</v>
      </c>
      <c r="E10" s="8">
        <v>47</v>
      </c>
      <c r="F10" s="8">
        <v>64</v>
      </c>
      <c r="G10" s="8">
        <v>108</v>
      </c>
      <c r="H10" s="8">
        <v>40</v>
      </c>
      <c r="I10" s="8">
        <v>152</v>
      </c>
      <c r="J10" s="8">
        <v>109</v>
      </c>
      <c r="K10" s="8">
        <v>56</v>
      </c>
      <c r="L10" s="8">
        <v>125</v>
      </c>
      <c r="M10" s="8">
        <v>89</v>
      </c>
      <c r="N10" s="8">
        <v>44</v>
      </c>
      <c r="O10" s="8">
        <v>70</v>
      </c>
      <c r="P10" s="8">
        <v>124</v>
      </c>
      <c r="Q10" s="8">
        <v>60</v>
      </c>
      <c r="R10" s="8">
        <v>21</v>
      </c>
      <c r="S10" s="8">
        <v>28</v>
      </c>
      <c r="T10" s="8">
        <v>64</v>
      </c>
      <c r="U10" s="8">
        <v>81</v>
      </c>
      <c r="V10" s="8">
        <v>75</v>
      </c>
      <c r="W10" s="8">
        <v>298</v>
      </c>
      <c r="X10" s="8">
        <v>403</v>
      </c>
      <c r="Y10" s="8">
        <v>58</v>
      </c>
      <c r="Z10" s="8"/>
      <c r="AA10" s="8"/>
      <c r="AB10" s="8"/>
      <c r="AC10" s="8"/>
      <c r="AD10" s="8"/>
      <c r="AE10" s="8"/>
    </row>
    <row r="11" spans="1:31" x14ac:dyDescent="0.25">
      <c r="A11" s="47">
        <v>41671</v>
      </c>
      <c r="B11" s="8">
        <v>130</v>
      </c>
      <c r="C11" s="8">
        <v>222</v>
      </c>
      <c r="D11" s="8">
        <v>296</v>
      </c>
      <c r="E11" s="8">
        <v>52</v>
      </c>
      <c r="F11" s="8">
        <v>39</v>
      </c>
      <c r="G11" s="8">
        <v>174</v>
      </c>
      <c r="H11" s="8">
        <v>43</v>
      </c>
      <c r="I11" s="8">
        <v>414</v>
      </c>
      <c r="J11" s="8">
        <v>95</v>
      </c>
      <c r="K11" s="8">
        <v>137</v>
      </c>
      <c r="L11" s="8">
        <v>275</v>
      </c>
      <c r="M11" s="8">
        <v>220</v>
      </c>
      <c r="N11" s="8">
        <v>118</v>
      </c>
      <c r="O11" s="8">
        <v>80</v>
      </c>
      <c r="P11" s="8">
        <v>125</v>
      </c>
      <c r="Q11" s="8">
        <v>23</v>
      </c>
      <c r="R11" s="8">
        <v>31</v>
      </c>
      <c r="S11" s="8">
        <v>26</v>
      </c>
      <c r="T11" s="8">
        <v>59</v>
      </c>
      <c r="U11" s="8">
        <v>153</v>
      </c>
      <c r="V11" s="8">
        <v>169</v>
      </c>
      <c r="W11" s="8">
        <v>569</v>
      </c>
      <c r="X11" s="8">
        <v>622</v>
      </c>
      <c r="Y11" s="8">
        <v>90</v>
      </c>
      <c r="Z11" s="8"/>
      <c r="AA11" s="8"/>
      <c r="AB11" s="8"/>
      <c r="AC11" s="8"/>
      <c r="AD11" s="8"/>
      <c r="AE11" s="8"/>
    </row>
    <row r="12" spans="1:31" x14ac:dyDescent="0.25">
      <c r="A12" s="47">
        <v>41699</v>
      </c>
      <c r="B12" s="8">
        <v>211</v>
      </c>
      <c r="C12" s="8">
        <v>277</v>
      </c>
      <c r="D12" s="8">
        <v>215</v>
      </c>
      <c r="E12" s="8">
        <v>50</v>
      </c>
      <c r="F12" s="8">
        <v>79</v>
      </c>
      <c r="G12" s="8">
        <v>132</v>
      </c>
      <c r="H12" s="8">
        <v>43</v>
      </c>
      <c r="I12" s="8">
        <v>471</v>
      </c>
      <c r="J12" s="8">
        <v>108</v>
      </c>
      <c r="K12" s="8">
        <v>93</v>
      </c>
      <c r="L12" s="8">
        <v>402</v>
      </c>
      <c r="M12" s="8">
        <v>299</v>
      </c>
      <c r="N12" s="8">
        <v>93</v>
      </c>
      <c r="O12" s="8">
        <v>90</v>
      </c>
      <c r="P12" s="8">
        <v>143</v>
      </c>
      <c r="Q12" s="8">
        <v>37</v>
      </c>
      <c r="R12" s="8">
        <v>36</v>
      </c>
      <c r="S12" s="8">
        <v>33</v>
      </c>
      <c r="T12" s="8">
        <v>67</v>
      </c>
      <c r="U12" s="8">
        <v>116</v>
      </c>
      <c r="V12" s="8">
        <v>147</v>
      </c>
      <c r="W12" s="8">
        <v>709</v>
      </c>
      <c r="X12" s="8">
        <v>556</v>
      </c>
      <c r="Y12" s="8">
        <v>77</v>
      </c>
      <c r="Z12" s="8"/>
      <c r="AA12" s="8"/>
      <c r="AB12" s="8"/>
      <c r="AC12" s="8"/>
      <c r="AD12" s="8"/>
      <c r="AE12" s="8"/>
    </row>
    <row r="13" spans="1:31" x14ac:dyDescent="0.25">
      <c r="A13" s="47">
        <v>41730</v>
      </c>
      <c r="B13" s="8">
        <v>316</v>
      </c>
      <c r="C13" s="8">
        <v>423</v>
      </c>
      <c r="D13" s="8">
        <v>232</v>
      </c>
      <c r="E13" s="8">
        <v>87</v>
      </c>
      <c r="F13" s="8">
        <v>121</v>
      </c>
      <c r="G13" s="8">
        <v>173</v>
      </c>
      <c r="H13" s="8">
        <v>65</v>
      </c>
      <c r="I13" s="8">
        <v>682</v>
      </c>
      <c r="J13" s="8">
        <v>175</v>
      </c>
      <c r="K13" s="8">
        <v>115</v>
      </c>
      <c r="L13" s="8">
        <v>545</v>
      </c>
      <c r="M13" s="8">
        <v>349</v>
      </c>
      <c r="N13" s="8">
        <v>124</v>
      </c>
      <c r="O13" s="8">
        <v>228</v>
      </c>
      <c r="P13" s="8">
        <v>367</v>
      </c>
      <c r="Q13" s="8">
        <v>80</v>
      </c>
      <c r="R13" s="8">
        <v>86</v>
      </c>
      <c r="S13" s="8">
        <v>61</v>
      </c>
      <c r="T13" s="8">
        <v>139</v>
      </c>
      <c r="U13" s="8">
        <v>129</v>
      </c>
      <c r="V13" s="8">
        <v>204</v>
      </c>
      <c r="W13" s="8">
        <v>1203</v>
      </c>
      <c r="X13" s="8">
        <v>688</v>
      </c>
      <c r="Y13" s="8">
        <v>204</v>
      </c>
      <c r="Z13" s="8"/>
      <c r="AA13" s="8"/>
      <c r="AB13" s="8"/>
      <c r="AC13" s="8"/>
      <c r="AD13" s="8"/>
      <c r="AE13" s="8"/>
    </row>
    <row r="14" spans="1:31" x14ac:dyDescent="0.25">
      <c r="A14" s="47">
        <v>41760</v>
      </c>
      <c r="B14" s="8">
        <v>266</v>
      </c>
      <c r="C14" s="8">
        <v>292</v>
      </c>
      <c r="D14" s="8">
        <v>317</v>
      </c>
      <c r="E14" s="8">
        <v>73</v>
      </c>
      <c r="F14" s="8">
        <v>94</v>
      </c>
      <c r="G14" s="8">
        <v>184</v>
      </c>
      <c r="H14" s="8">
        <v>50</v>
      </c>
      <c r="I14" s="8">
        <v>709</v>
      </c>
      <c r="J14" s="8">
        <v>97</v>
      </c>
      <c r="K14" s="8">
        <v>102</v>
      </c>
      <c r="L14" s="8">
        <v>550</v>
      </c>
      <c r="M14" s="8">
        <v>382</v>
      </c>
      <c r="N14" s="8">
        <v>104</v>
      </c>
      <c r="O14" s="8">
        <v>164</v>
      </c>
      <c r="P14" s="8">
        <v>276</v>
      </c>
      <c r="Q14" s="8">
        <v>43</v>
      </c>
      <c r="R14" s="8">
        <v>39</v>
      </c>
      <c r="S14" s="8">
        <v>45</v>
      </c>
      <c r="T14" s="8">
        <v>97</v>
      </c>
      <c r="U14" s="8">
        <v>156</v>
      </c>
      <c r="V14" s="8">
        <v>186</v>
      </c>
      <c r="W14" s="8">
        <v>1093</v>
      </c>
      <c r="X14" s="8">
        <v>738</v>
      </c>
      <c r="Y14" s="8">
        <v>170</v>
      </c>
      <c r="Z14" s="8"/>
      <c r="AA14" s="8"/>
      <c r="AB14" s="8"/>
      <c r="AC14" s="8"/>
      <c r="AD14" s="8"/>
      <c r="AE14" s="8"/>
    </row>
    <row r="15" spans="1:31" x14ac:dyDescent="0.25">
      <c r="A15" s="47">
        <v>41791</v>
      </c>
      <c r="B15" s="8">
        <v>243</v>
      </c>
      <c r="C15" s="8">
        <v>339</v>
      </c>
      <c r="D15" s="8">
        <v>237</v>
      </c>
      <c r="E15" s="8">
        <v>140</v>
      </c>
      <c r="F15" s="8">
        <v>89</v>
      </c>
      <c r="G15" s="8">
        <v>177</v>
      </c>
      <c r="H15" s="8">
        <v>54</v>
      </c>
      <c r="I15" s="8">
        <v>670</v>
      </c>
      <c r="J15" s="8">
        <v>156</v>
      </c>
      <c r="K15" s="8">
        <v>115</v>
      </c>
      <c r="L15" s="8">
        <v>463</v>
      </c>
      <c r="M15" s="8">
        <v>304</v>
      </c>
      <c r="N15" s="8">
        <v>155</v>
      </c>
      <c r="O15" s="8">
        <v>227</v>
      </c>
      <c r="P15" s="8">
        <v>342</v>
      </c>
      <c r="Q15" s="8">
        <v>67</v>
      </c>
      <c r="R15" s="8">
        <v>64</v>
      </c>
      <c r="S15" s="8">
        <v>28</v>
      </c>
      <c r="T15" s="8">
        <v>88</v>
      </c>
      <c r="U15" s="8">
        <v>168</v>
      </c>
      <c r="V15" s="8">
        <v>193</v>
      </c>
      <c r="W15" s="8">
        <v>1002</v>
      </c>
      <c r="X15" s="8">
        <v>659</v>
      </c>
      <c r="Y15" s="8">
        <v>179</v>
      </c>
      <c r="Z15" s="8"/>
      <c r="AA15" s="8"/>
      <c r="AB15" s="8"/>
      <c r="AC15" s="8"/>
      <c r="AD15" s="8"/>
      <c r="AE15" s="8"/>
    </row>
    <row r="16" spans="1:31" x14ac:dyDescent="0.25">
      <c r="A16" s="2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2" x14ac:dyDescent="0.25">
      <c r="A17" s="9" t="s">
        <v>3</v>
      </c>
      <c r="B17" s="10">
        <v>24682</v>
      </c>
      <c r="C17" s="11">
        <v>26072</v>
      </c>
      <c r="D17" s="11">
        <v>44973</v>
      </c>
      <c r="E17" s="11">
        <v>90869</v>
      </c>
      <c r="F17" s="11">
        <v>99646</v>
      </c>
      <c r="G17" s="11">
        <v>104482</v>
      </c>
      <c r="H17" s="11">
        <v>104695</v>
      </c>
      <c r="I17" s="11">
        <v>104721</v>
      </c>
      <c r="J17" s="11">
        <v>106980</v>
      </c>
      <c r="K17" s="11">
        <v>107502</v>
      </c>
      <c r="L17" s="11">
        <v>108760</v>
      </c>
      <c r="M17" s="11">
        <v>111632</v>
      </c>
      <c r="N17" s="11">
        <v>112173</v>
      </c>
      <c r="O17" s="11">
        <v>113314</v>
      </c>
      <c r="P17" s="11">
        <v>113408</v>
      </c>
      <c r="Q17" s="11">
        <v>113603</v>
      </c>
      <c r="R17" s="11">
        <v>114162</v>
      </c>
      <c r="S17" s="11">
        <v>114997</v>
      </c>
      <c r="T17" s="11">
        <v>115236</v>
      </c>
      <c r="U17" s="11">
        <v>115627</v>
      </c>
      <c r="V17" s="11">
        <v>116338</v>
      </c>
      <c r="W17" s="11">
        <v>117105</v>
      </c>
      <c r="X17" s="11">
        <v>118926</v>
      </c>
      <c r="Y17" s="11">
        <v>119643</v>
      </c>
      <c r="Z17" s="3"/>
      <c r="AA17" s="3"/>
    </row>
    <row r="18" spans="1:32" x14ac:dyDescent="0.25">
      <c r="A18" s="47">
        <v>41456</v>
      </c>
      <c r="B18" s="8">
        <v>410.66706666666698</v>
      </c>
      <c r="C18" s="8">
        <v>179.86366666692601</v>
      </c>
      <c r="D18" s="8">
        <v>249.055733333333</v>
      </c>
      <c r="E18" s="8">
        <v>145.92240000000001</v>
      </c>
      <c r="F18" s="8">
        <v>55.742333333333299</v>
      </c>
      <c r="G18" s="8">
        <v>152.33353333333301</v>
      </c>
      <c r="H18" s="8">
        <v>56.0227</v>
      </c>
      <c r="I18" s="8">
        <v>719.83450000000005</v>
      </c>
      <c r="J18" s="8">
        <v>104.499866666667</v>
      </c>
      <c r="K18" s="8">
        <v>99.333533333333307</v>
      </c>
      <c r="L18" s="8">
        <v>640.55666666666696</v>
      </c>
      <c r="M18" s="8">
        <v>533.41437596353398</v>
      </c>
      <c r="N18" s="8">
        <v>111.166833333333</v>
      </c>
      <c r="O18" s="8">
        <v>226.1936</v>
      </c>
      <c r="P18" s="8">
        <v>286.66273333333299</v>
      </c>
      <c r="Q18" s="8">
        <v>51.575099999999999</v>
      </c>
      <c r="R18" s="8">
        <v>84.907300000000006</v>
      </c>
      <c r="S18" s="8">
        <v>31.5303166666667</v>
      </c>
      <c r="T18" s="8">
        <v>70.681833333333302</v>
      </c>
      <c r="U18" s="8">
        <v>139.11455748076901</v>
      </c>
      <c r="V18" s="8">
        <v>143.55590000000001</v>
      </c>
      <c r="W18" s="8">
        <v>1018.2249</v>
      </c>
      <c r="X18" s="8">
        <v>438.27846668536603</v>
      </c>
      <c r="Y18" s="8">
        <v>167.64976666666701</v>
      </c>
      <c r="Z18" s="1"/>
      <c r="AA18" s="1"/>
    </row>
    <row r="19" spans="1:32" x14ac:dyDescent="0.25">
      <c r="A19" s="47">
        <v>41487</v>
      </c>
      <c r="B19" s="8">
        <v>410.66706666666698</v>
      </c>
      <c r="C19" s="8">
        <v>179.86366666692601</v>
      </c>
      <c r="D19" s="8">
        <v>249.055733333333</v>
      </c>
      <c r="E19" s="8">
        <v>145.92240000000001</v>
      </c>
      <c r="F19" s="8">
        <v>55.742333333333299</v>
      </c>
      <c r="G19" s="8">
        <v>152.33353333333301</v>
      </c>
      <c r="H19" s="8">
        <v>56.0227</v>
      </c>
      <c r="I19" s="8">
        <v>719.83450000000005</v>
      </c>
      <c r="J19" s="8">
        <v>104.499866666667</v>
      </c>
      <c r="K19" s="8">
        <v>99.333533333333307</v>
      </c>
      <c r="L19" s="8">
        <v>640.55666666666696</v>
      </c>
      <c r="M19" s="8">
        <v>704.87306218191895</v>
      </c>
      <c r="N19" s="8">
        <v>111.166833333333</v>
      </c>
      <c r="O19" s="8">
        <v>226.1936</v>
      </c>
      <c r="P19" s="8">
        <v>286.66273333333299</v>
      </c>
      <c r="Q19" s="8">
        <v>51.575099999999999</v>
      </c>
      <c r="R19" s="8">
        <v>84.907300000000006</v>
      </c>
      <c r="S19" s="8">
        <v>31.5303166666667</v>
      </c>
      <c r="T19" s="8">
        <v>70.681833333333302</v>
      </c>
      <c r="U19" s="8">
        <v>175.46212672562501</v>
      </c>
      <c r="V19" s="8">
        <v>143.55590000000001</v>
      </c>
      <c r="W19" s="8">
        <v>1018.2249</v>
      </c>
      <c r="X19" s="8">
        <v>438.27846668536603</v>
      </c>
      <c r="Y19" s="8">
        <v>167.64976666666701</v>
      </c>
      <c r="Z19" s="1"/>
      <c r="AA19" s="1"/>
    </row>
    <row r="20" spans="1:32" x14ac:dyDescent="0.25">
      <c r="A20" s="47">
        <v>41518</v>
      </c>
      <c r="B20" s="8">
        <v>410.66706666666698</v>
      </c>
      <c r="C20" s="8">
        <v>179.86366666692601</v>
      </c>
      <c r="D20" s="8">
        <v>249.055733333333</v>
      </c>
      <c r="E20" s="8">
        <v>145.92240000000001</v>
      </c>
      <c r="F20" s="8">
        <v>55.742333333333299</v>
      </c>
      <c r="G20" s="8">
        <v>152.33353333333301</v>
      </c>
      <c r="H20" s="8">
        <v>56.0227</v>
      </c>
      <c r="I20" s="8">
        <v>719.83450000000005</v>
      </c>
      <c r="J20" s="8">
        <v>104.499866666667</v>
      </c>
      <c r="K20" s="8">
        <v>99.333533333333307</v>
      </c>
      <c r="L20" s="8">
        <v>640.55666666666696</v>
      </c>
      <c r="M20" s="8">
        <v>551.69385215976001</v>
      </c>
      <c r="N20" s="8">
        <v>111.166833333333</v>
      </c>
      <c r="O20" s="8">
        <v>226.1936</v>
      </c>
      <c r="P20" s="8">
        <v>286.66273333333299</v>
      </c>
      <c r="Q20" s="8">
        <v>51.575099999999999</v>
      </c>
      <c r="R20" s="8">
        <v>84.907300000000006</v>
      </c>
      <c r="S20" s="8">
        <v>31.5303166666667</v>
      </c>
      <c r="T20" s="8">
        <v>70.681833333333302</v>
      </c>
      <c r="U20" s="8">
        <v>144.04527824030899</v>
      </c>
      <c r="V20" s="8">
        <v>143.55590000000001</v>
      </c>
      <c r="W20" s="8">
        <v>1018.2249</v>
      </c>
      <c r="X20" s="8">
        <v>438.27846668536603</v>
      </c>
      <c r="Y20" s="8">
        <v>167.64976666666701</v>
      </c>
      <c r="Z20" s="1"/>
      <c r="AA20" s="1"/>
    </row>
    <row r="21" spans="1:32" x14ac:dyDescent="0.25">
      <c r="A21" s="47">
        <v>41548</v>
      </c>
      <c r="B21" s="8">
        <v>410.66706666666698</v>
      </c>
      <c r="C21" s="8">
        <v>179.86366666692601</v>
      </c>
      <c r="D21" s="8">
        <v>249.055733333333</v>
      </c>
      <c r="E21" s="8">
        <v>145.92240000000001</v>
      </c>
      <c r="F21" s="8">
        <v>55.742333333333299</v>
      </c>
      <c r="G21" s="8">
        <v>152.33353333333301</v>
      </c>
      <c r="H21" s="8">
        <v>56.0227</v>
      </c>
      <c r="I21" s="8">
        <v>719.83450000000005</v>
      </c>
      <c r="J21" s="8">
        <v>104.499866666667</v>
      </c>
      <c r="K21" s="8">
        <v>99.333533333333307</v>
      </c>
      <c r="L21" s="8">
        <v>640.55666666666696</v>
      </c>
      <c r="M21" s="8">
        <v>688.54238926523499</v>
      </c>
      <c r="N21" s="8">
        <v>111.166833333333</v>
      </c>
      <c r="O21" s="8">
        <v>226.1936</v>
      </c>
      <c r="P21" s="8">
        <v>286.66273333333299</v>
      </c>
      <c r="Q21" s="8">
        <v>51.575099999999999</v>
      </c>
      <c r="R21" s="8">
        <v>84.907300000000006</v>
      </c>
      <c r="S21" s="8">
        <v>31.5303166666667</v>
      </c>
      <c r="T21" s="8">
        <v>70.681833333333302</v>
      </c>
      <c r="U21" s="8">
        <v>171.20028170423399</v>
      </c>
      <c r="V21" s="8">
        <v>143.55590000000001</v>
      </c>
      <c r="W21" s="8">
        <v>1018.2249</v>
      </c>
      <c r="X21" s="8">
        <v>438.27846668536603</v>
      </c>
      <c r="Y21" s="8">
        <v>167.64976666666701</v>
      </c>
      <c r="Z21" s="1"/>
      <c r="AA21" s="1"/>
    </row>
    <row r="22" spans="1:32" x14ac:dyDescent="0.25">
      <c r="A22" s="47">
        <v>41579</v>
      </c>
      <c r="B22" s="8">
        <v>410.66706666666698</v>
      </c>
      <c r="C22" s="8">
        <v>179.86366666692601</v>
      </c>
      <c r="D22" s="8">
        <v>249.055733333333</v>
      </c>
      <c r="E22" s="8">
        <v>145.92240000000001</v>
      </c>
      <c r="F22" s="8">
        <v>55.742333333333299</v>
      </c>
      <c r="G22" s="8">
        <v>152.33353333333301</v>
      </c>
      <c r="H22" s="8">
        <v>56.0227</v>
      </c>
      <c r="I22" s="8">
        <v>719.83450000000005</v>
      </c>
      <c r="J22" s="8">
        <v>104.499866666667</v>
      </c>
      <c r="K22" s="8">
        <v>99.333533333333307</v>
      </c>
      <c r="L22" s="8">
        <v>640.55666666666696</v>
      </c>
      <c r="M22" s="8">
        <v>566.28348673401399</v>
      </c>
      <c r="N22" s="8">
        <v>111.166833333333</v>
      </c>
      <c r="O22" s="8">
        <v>226.1936</v>
      </c>
      <c r="P22" s="8">
        <v>286.66273333333299</v>
      </c>
      <c r="Q22" s="8">
        <v>51.575099999999999</v>
      </c>
      <c r="R22" s="8">
        <v>84.907300000000006</v>
      </c>
      <c r="S22" s="8">
        <v>31.5303166666667</v>
      </c>
      <c r="T22" s="8">
        <v>70.681833333333302</v>
      </c>
      <c r="U22" s="8">
        <v>147.72898370085801</v>
      </c>
      <c r="V22" s="8">
        <v>143.55590000000001</v>
      </c>
      <c r="W22" s="8">
        <v>1018.2249</v>
      </c>
      <c r="X22" s="8">
        <v>438.27846668536603</v>
      </c>
      <c r="Y22" s="8">
        <v>167.64976666666701</v>
      </c>
      <c r="Z22" s="7"/>
      <c r="AA22" s="7"/>
    </row>
    <row r="23" spans="1:32" x14ac:dyDescent="0.25">
      <c r="A23" s="47">
        <v>41609</v>
      </c>
      <c r="B23" s="8">
        <v>410.66706666666698</v>
      </c>
      <c r="C23" s="8">
        <v>179.86366666692601</v>
      </c>
      <c r="D23" s="8">
        <v>249.055733333333</v>
      </c>
      <c r="E23" s="8">
        <v>145.92240000000001</v>
      </c>
      <c r="F23" s="8">
        <v>55.742333333333299</v>
      </c>
      <c r="G23" s="8">
        <v>152.33353333333301</v>
      </c>
      <c r="H23" s="8">
        <v>56.0227</v>
      </c>
      <c r="I23" s="8">
        <v>719.83450000000005</v>
      </c>
      <c r="J23" s="8">
        <v>104.499866666667</v>
      </c>
      <c r="K23" s="8">
        <v>99.333533333333307</v>
      </c>
      <c r="L23" s="8">
        <v>640.55666666666696</v>
      </c>
      <c r="M23" s="8">
        <v>675.50817823815601</v>
      </c>
      <c r="N23" s="8">
        <v>111.166833333333</v>
      </c>
      <c r="O23" s="8">
        <v>226.1936</v>
      </c>
      <c r="P23" s="8">
        <v>286.66273333333299</v>
      </c>
      <c r="Q23" s="8">
        <v>51.575099999999999</v>
      </c>
      <c r="R23" s="8">
        <v>84.907300000000006</v>
      </c>
      <c r="S23" s="8">
        <v>31.5303166666667</v>
      </c>
      <c r="T23" s="8">
        <v>70.681833333333302</v>
      </c>
      <c r="U23" s="8">
        <v>168.01628842151999</v>
      </c>
      <c r="V23" s="8">
        <v>143.55590000000001</v>
      </c>
      <c r="W23" s="8">
        <v>1018.2249</v>
      </c>
      <c r="X23" s="8">
        <v>438.27846668536603</v>
      </c>
      <c r="Y23" s="8">
        <v>167.64976666666701</v>
      </c>
      <c r="Z23" s="7"/>
      <c r="AA23" s="7"/>
    </row>
    <row r="24" spans="1:32" x14ac:dyDescent="0.25">
      <c r="A24" s="47">
        <v>41640</v>
      </c>
      <c r="B24" s="8">
        <v>410.66706666666698</v>
      </c>
      <c r="C24" s="8">
        <v>179.86366666692601</v>
      </c>
      <c r="D24" s="8">
        <v>249.055733333333</v>
      </c>
      <c r="E24" s="8">
        <v>145.92240000000001</v>
      </c>
      <c r="F24" s="8">
        <v>55.742333333333299</v>
      </c>
      <c r="G24" s="8">
        <v>152.33353333333301</v>
      </c>
      <c r="H24" s="8">
        <v>56.0227</v>
      </c>
      <c r="I24" s="8">
        <v>719.83450000000005</v>
      </c>
      <c r="J24" s="8">
        <v>104.499866666667</v>
      </c>
      <c r="K24" s="8">
        <v>99.333533333333307</v>
      </c>
      <c r="L24" s="8">
        <v>640.55666666666696</v>
      </c>
      <c r="M24" s="8">
        <v>577.92810032825901</v>
      </c>
      <c r="N24" s="8">
        <v>111.166833333333</v>
      </c>
      <c r="O24" s="8">
        <v>226.1936</v>
      </c>
      <c r="P24" s="8">
        <v>286.66273333333299</v>
      </c>
      <c r="Q24" s="8">
        <v>51.575099999999999</v>
      </c>
      <c r="R24" s="8">
        <v>84.907300000000006</v>
      </c>
      <c r="S24" s="8">
        <v>31.5303166666667</v>
      </c>
      <c r="T24" s="8">
        <v>70.681833333333302</v>
      </c>
      <c r="U24" s="8">
        <v>150.48105314097401</v>
      </c>
      <c r="V24" s="8">
        <v>143.55590000000001</v>
      </c>
      <c r="W24" s="8">
        <v>1018.2249</v>
      </c>
      <c r="X24" s="8">
        <v>438.27846668536603</v>
      </c>
      <c r="Y24" s="8">
        <v>167.64976666666701</v>
      </c>
      <c r="Z24" s="7"/>
      <c r="AA24" s="7"/>
    </row>
    <row r="25" spans="1:32" x14ac:dyDescent="0.25">
      <c r="A25" s="47">
        <v>41671</v>
      </c>
      <c r="B25" s="8">
        <v>410.66706666666698</v>
      </c>
      <c r="C25" s="8">
        <v>179.86366666692601</v>
      </c>
      <c r="D25" s="8">
        <v>249.055733333333</v>
      </c>
      <c r="E25" s="8">
        <v>145.92240000000001</v>
      </c>
      <c r="F25" s="8">
        <v>55.742333333333299</v>
      </c>
      <c r="G25" s="8">
        <v>152.33353333333301</v>
      </c>
      <c r="H25" s="8">
        <v>56.0227</v>
      </c>
      <c r="I25" s="8">
        <v>719.83450000000005</v>
      </c>
      <c r="J25" s="8">
        <v>104.499866666667</v>
      </c>
      <c r="K25" s="8">
        <v>99.333533333333307</v>
      </c>
      <c r="L25" s="8">
        <v>640.55666666666696</v>
      </c>
      <c r="M25" s="8">
        <v>665.10501494138396</v>
      </c>
      <c r="N25" s="8">
        <v>111.166833333333</v>
      </c>
      <c r="O25" s="8">
        <v>226.1936</v>
      </c>
      <c r="P25" s="8">
        <v>286.66273333333299</v>
      </c>
      <c r="Q25" s="8">
        <v>51.575099999999999</v>
      </c>
      <c r="R25" s="8">
        <v>84.907300000000006</v>
      </c>
      <c r="S25" s="8">
        <v>31.5303166666667</v>
      </c>
      <c r="T25" s="8">
        <v>70.681833333333302</v>
      </c>
      <c r="U25" s="8">
        <v>165.63755029906801</v>
      </c>
      <c r="V25" s="8">
        <v>143.55590000000001</v>
      </c>
      <c r="W25" s="8">
        <v>1018.2249</v>
      </c>
      <c r="X25" s="8">
        <v>438.27846668536603</v>
      </c>
      <c r="Y25" s="8">
        <v>167.64976666666701</v>
      </c>
      <c r="Z25" s="7"/>
      <c r="AA25" s="7"/>
    </row>
    <row r="26" spans="1:32" x14ac:dyDescent="0.25">
      <c r="A26" s="47">
        <v>41699</v>
      </c>
      <c r="B26" s="8">
        <v>410.66706666666698</v>
      </c>
      <c r="C26" s="8">
        <v>179.86366666692601</v>
      </c>
      <c r="D26" s="8">
        <v>249.055733333333</v>
      </c>
      <c r="E26" s="8">
        <v>145.92240000000001</v>
      </c>
      <c r="F26" s="8">
        <v>55.742333333333299</v>
      </c>
      <c r="G26" s="8">
        <v>152.33353333333301</v>
      </c>
      <c r="H26" s="8">
        <v>56.0227</v>
      </c>
      <c r="I26" s="8">
        <v>719.83450000000005</v>
      </c>
      <c r="J26" s="8">
        <v>104.499866666667</v>
      </c>
      <c r="K26" s="8">
        <v>99.333533333333307</v>
      </c>
      <c r="L26" s="8">
        <v>640.55666666666696</v>
      </c>
      <c r="M26" s="8">
        <v>587.22216626727698</v>
      </c>
      <c r="N26" s="8">
        <v>111.166833333333</v>
      </c>
      <c r="O26" s="8">
        <v>226.1936</v>
      </c>
      <c r="P26" s="8">
        <v>286.66273333333299</v>
      </c>
      <c r="Q26" s="8">
        <v>51.575099999999999</v>
      </c>
      <c r="R26" s="8">
        <v>84.907300000000006</v>
      </c>
      <c r="S26" s="8">
        <v>31.5303166666667</v>
      </c>
      <c r="T26" s="8">
        <v>70.681833333333302</v>
      </c>
      <c r="U26" s="8">
        <v>152.53710411582401</v>
      </c>
      <c r="V26" s="8">
        <v>143.55590000000001</v>
      </c>
      <c r="W26" s="8">
        <v>1018.2249</v>
      </c>
      <c r="X26" s="8">
        <v>438.27846668536603</v>
      </c>
      <c r="Y26" s="8">
        <v>167.64976666666701</v>
      </c>
      <c r="Z26" s="7"/>
      <c r="AA26" s="7"/>
    </row>
    <row r="27" spans="1:32" x14ac:dyDescent="0.25">
      <c r="A27" s="47">
        <v>41730</v>
      </c>
      <c r="B27" s="8">
        <v>410.66706666666698</v>
      </c>
      <c r="C27" s="8">
        <v>179.86366666692601</v>
      </c>
      <c r="D27" s="8">
        <v>249.055733333333</v>
      </c>
      <c r="E27" s="8">
        <v>145.92240000000001</v>
      </c>
      <c r="F27" s="8">
        <v>55.742333333333299</v>
      </c>
      <c r="G27" s="8">
        <v>152.33353333333301</v>
      </c>
      <c r="H27" s="8">
        <v>56.0227</v>
      </c>
      <c r="I27" s="8">
        <v>719.83450000000005</v>
      </c>
      <c r="J27" s="8">
        <v>104.499866666667</v>
      </c>
      <c r="K27" s="8">
        <v>99.333533333333307</v>
      </c>
      <c r="L27" s="8">
        <v>640.55666666666696</v>
      </c>
      <c r="M27" s="8">
        <v>656.80180377237195</v>
      </c>
      <c r="N27" s="8">
        <v>111.166833333333</v>
      </c>
      <c r="O27" s="8">
        <v>226.1936</v>
      </c>
      <c r="P27" s="8">
        <v>286.66273333333299</v>
      </c>
      <c r="Q27" s="8">
        <v>51.575099999999999</v>
      </c>
      <c r="R27" s="8">
        <v>84.907300000000006</v>
      </c>
      <c r="S27" s="8">
        <v>31.5303166666667</v>
      </c>
      <c r="T27" s="8">
        <v>70.681833333333302</v>
      </c>
      <c r="U27" s="8">
        <v>163.86041242446001</v>
      </c>
      <c r="V27" s="8">
        <v>143.55590000000001</v>
      </c>
      <c r="W27" s="8">
        <v>1018.2249</v>
      </c>
      <c r="X27" s="8">
        <v>438.27846668536603</v>
      </c>
      <c r="Y27" s="8">
        <v>167.64976666666701</v>
      </c>
      <c r="Z27" s="7"/>
      <c r="AA27" s="7"/>
    </row>
    <row r="28" spans="1:32" x14ac:dyDescent="0.25">
      <c r="A28" s="47">
        <v>41760</v>
      </c>
      <c r="B28" s="8">
        <v>410.66706666666698</v>
      </c>
      <c r="C28" s="8">
        <v>179.86366666692601</v>
      </c>
      <c r="D28" s="8">
        <v>249.055733333333</v>
      </c>
      <c r="E28" s="8">
        <v>145.92240000000001</v>
      </c>
      <c r="F28" s="8">
        <v>55.742333333333299</v>
      </c>
      <c r="G28" s="8">
        <v>152.33353333333301</v>
      </c>
      <c r="H28" s="8">
        <v>56.0227</v>
      </c>
      <c r="I28" s="8">
        <v>719.83450000000005</v>
      </c>
      <c r="J28" s="8">
        <v>104.499866666667</v>
      </c>
      <c r="K28" s="8">
        <v>99.333533333333307</v>
      </c>
      <c r="L28" s="8">
        <v>640.55666666666696</v>
      </c>
      <c r="M28" s="8">
        <v>594.64015922854605</v>
      </c>
      <c r="N28" s="8">
        <v>111.166833333333</v>
      </c>
      <c r="O28" s="8">
        <v>226.1936</v>
      </c>
      <c r="P28" s="8">
        <v>286.66273333333299</v>
      </c>
      <c r="Q28" s="8">
        <v>51.575099999999999</v>
      </c>
      <c r="R28" s="8">
        <v>84.907300000000006</v>
      </c>
      <c r="S28" s="8">
        <v>31.5303166666667</v>
      </c>
      <c r="T28" s="8">
        <v>70.681833333333302</v>
      </c>
      <c r="U28" s="8">
        <v>154.073164779687</v>
      </c>
      <c r="V28" s="8">
        <v>143.55590000000001</v>
      </c>
      <c r="W28" s="8">
        <v>1018.2249</v>
      </c>
      <c r="X28" s="8">
        <v>438.27846668536603</v>
      </c>
      <c r="Y28" s="8">
        <v>167.64976666666701</v>
      </c>
      <c r="Z28" s="7"/>
      <c r="AA28" s="7"/>
    </row>
    <row r="29" spans="1:32" x14ac:dyDescent="0.25">
      <c r="A29" s="47">
        <v>41791</v>
      </c>
      <c r="B29" s="8">
        <v>410.66706666666698</v>
      </c>
      <c r="C29" s="8">
        <v>179.86366666692601</v>
      </c>
      <c r="D29" s="8">
        <v>249.055733333333</v>
      </c>
      <c r="E29" s="8">
        <v>145.92240000000001</v>
      </c>
      <c r="F29" s="8">
        <v>55.742333333333299</v>
      </c>
      <c r="G29" s="8">
        <v>152.33353333333301</v>
      </c>
      <c r="H29" s="8">
        <v>56.0227</v>
      </c>
      <c r="I29" s="8">
        <v>719.83450000000005</v>
      </c>
      <c r="J29" s="8">
        <v>104.499866666667</v>
      </c>
      <c r="K29" s="8">
        <v>99.333533333333307</v>
      </c>
      <c r="L29" s="8">
        <v>640.55666666666696</v>
      </c>
      <c r="M29" s="8">
        <v>650.17465453416003</v>
      </c>
      <c r="N29" s="8">
        <v>111.166833333333</v>
      </c>
      <c r="O29" s="8">
        <v>226.1936</v>
      </c>
      <c r="P29" s="8">
        <v>286.66273333333299</v>
      </c>
      <c r="Q29" s="8">
        <v>51.575099999999999</v>
      </c>
      <c r="R29" s="8">
        <v>84.907300000000006</v>
      </c>
      <c r="S29" s="8">
        <v>31.5303166666667</v>
      </c>
      <c r="T29" s="8">
        <v>70.681833333333302</v>
      </c>
      <c r="U29" s="8">
        <v>162.532725700329</v>
      </c>
      <c r="V29" s="8">
        <v>143.55590000000001</v>
      </c>
      <c r="W29" s="8">
        <v>1018.2249</v>
      </c>
      <c r="X29" s="8">
        <v>438.27846668536603</v>
      </c>
      <c r="Y29" s="8">
        <v>167.64976666666701</v>
      </c>
      <c r="Z29" s="7"/>
      <c r="AA29" s="7"/>
    </row>
    <row r="30" spans="1:32" ht="15.75" customHeight="1" x14ac:dyDescent="0.25">
      <c r="A30" s="1"/>
      <c r="B30" s="1"/>
      <c r="C30" s="1"/>
      <c r="D30" s="1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32" ht="15.75" customHeight="1" thickBot="1" x14ac:dyDescent="0.3">
      <c r="A31" s="2"/>
      <c r="V31" s="1"/>
    </row>
    <row r="32" spans="1:32" ht="15.75" customHeight="1" thickBot="1" x14ac:dyDescent="0.3">
      <c r="A32" s="9" t="s">
        <v>4</v>
      </c>
      <c r="B32" s="10">
        <v>24682</v>
      </c>
      <c r="C32" s="11">
        <v>26072</v>
      </c>
      <c r="D32" s="11">
        <v>44973</v>
      </c>
      <c r="E32" s="11">
        <v>90869</v>
      </c>
      <c r="F32" s="11">
        <v>99646</v>
      </c>
      <c r="G32" s="11">
        <v>104482</v>
      </c>
      <c r="H32" s="11">
        <v>104695</v>
      </c>
      <c r="I32" s="11">
        <v>104721</v>
      </c>
      <c r="J32" s="11">
        <v>106980</v>
      </c>
      <c r="K32" s="11">
        <v>107502</v>
      </c>
      <c r="L32" s="11">
        <v>108760</v>
      </c>
      <c r="M32" s="11">
        <v>111632</v>
      </c>
      <c r="N32" s="11">
        <v>112173</v>
      </c>
      <c r="O32" s="11">
        <v>113314</v>
      </c>
      <c r="P32" s="11">
        <v>113408</v>
      </c>
      <c r="Q32" s="11">
        <v>113603</v>
      </c>
      <c r="R32" s="11">
        <v>114162</v>
      </c>
      <c r="S32" s="11">
        <v>114997</v>
      </c>
      <c r="T32" s="11">
        <v>115236</v>
      </c>
      <c r="U32" s="11">
        <v>115627</v>
      </c>
      <c r="V32" s="11">
        <v>116338</v>
      </c>
      <c r="W32" s="11">
        <v>117105</v>
      </c>
      <c r="X32" s="11">
        <v>118926</v>
      </c>
      <c r="Y32" s="11">
        <v>119643</v>
      </c>
      <c r="Z32" t="s">
        <v>6</v>
      </c>
      <c r="AC32" t="s">
        <v>7</v>
      </c>
      <c r="AD32" s="25" t="s">
        <v>7</v>
      </c>
      <c r="AE32" s="25" t="s">
        <v>9</v>
      </c>
      <c r="AF32" s="15" t="s">
        <v>10</v>
      </c>
    </row>
    <row r="33" spans="1:33" ht="15.75" customHeight="1" thickBot="1" x14ac:dyDescent="0.3">
      <c r="A33" s="47">
        <v>41456</v>
      </c>
      <c r="B33" s="16">
        <f>ABS(B4-B18)/B4</f>
        <v>1.0810802958374397</v>
      </c>
      <c r="C33" s="16">
        <f t="shared" ref="C33:Y44" si="0">ABS(C4-C18)/C4</f>
        <v>0.25170172743740726</v>
      </c>
      <c r="D33" s="16">
        <f t="shared" si="0"/>
        <v>0.20608161715009546</v>
      </c>
      <c r="E33" s="16">
        <f t="shared" si="0"/>
        <v>1.337463063338354E-2</v>
      </c>
      <c r="F33" s="16">
        <f t="shared" si="0"/>
        <v>0.1302599853125051</v>
      </c>
      <c r="G33" s="16">
        <f t="shared" si="0"/>
        <v>0.67093027549837725</v>
      </c>
      <c r="H33" s="16">
        <f t="shared" si="0"/>
        <v>0.92278677384147567</v>
      </c>
      <c r="I33" s="16">
        <f t="shared" si="0"/>
        <v>0.91614945355889488</v>
      </c>
      <c r="J33" s="16">
        <f t="shared" si="0"/>
        <v>0.29779759028911956</v>
      </c>
      <c r="K33" s="16">
        <f t="shared" si="0"/>
        <v>1.4032267689890818</v>
      </c>
      <c r="L33" s="16">
        <f t="shared" si="0"/>
        <v>1.2280162137463464</v>
      </c>
      <c r="M33" s="16">
        <f t="shared" si="0"/>
        <v>1.0040605213104488</v>
      </c>
      <c r="N33" s="16">
        <f t="shared" si="0"/>
        <v>0.8948848979888625</v>
      </c>
      <c r="O33" s="16">
        <f t="shared" si="0"/>
        <v>5.7038712451165506E-2</v>
      </c>
      <c r="P33" s="16">
        <f t="shared" si="0"/>
        <v>3.0690797626596902E-2</v>
      </c>
      <c r="Q33" s="16">
        <f t="shared" si="0"/>
        <v>0.97674668179326873</v>
      </c>
      <c r="R33" s="16">
        <f t="shared" si="0"/>
        <v>0.13006321953816466</v>
      </c>
      <c r="S33" s="16">
        <f t="shared" si="0"/>
        <v>0.58010469089241579</v>
      </c>
      <c r="T33" s="16">
        <f t="shared" si="0"/>
        <v>0.19615428658783848</v>
      </c>
      <c r="U33" s="16">
        <f t="shared" si="0"/>
        <v>0.57191412756334747</v>
      </c>
      <c r="V33" s="16">
        <f t="shared" si="0"/>
        <v>0.38034253780281191</v>
      </c>
      <c r="W33" s="16">
        <f t="shared" si="0"/>
        <v>0.82586019725693738</v>
      </c>
      <c r="X33" s="16">
        <f t="shared" si="0"/>
        <v>0.15144142647445796</v>
      </c>
      <c r="Y33" s="16">
        <f t="shared" si="0"/>
        <v>0.11120070686988996</v>
      </c>
      <c r="Z33" s="17">
        <v>0</v>
      </c>
      <c r="AA33" s="18">
        <f>1/(2^Z33)</f>
        <v>1</v>
      </c>
      <c r="AC33" s="26">
        <v>0</v>
      </c>
      <c r="AD33" s="28">
        <v>0</v>
      </c>
      <c r="AE33" s="23">
        <v>0</v>
      </c>
      <c r="AF33" s="15" t="s">
        <v>58</v>
      </c>
      <c r="AG33" s="23">
        <v>0</v>
      </c>
    </row>
    <row r="34" spans="1:33" ht="15.75" customHeight="1" thickBot="1" x14ac:dyDescent="0.3">
      <c r="A34" s="47">
        <v>41487</v>
      </c>
      <c r="B34" s="16">
        <f t="shared" ref="B34:Q44" si="1">ABS(B5-B19)/B5</f>
        <v>1.4806660259628044</v>
      </c>
      <c r="C34" s="16">
        <f t="shared" si="1"/>
        <v>0.29237233900706749</v>
      </c>
      <c r="D34" s="16">
        <f t="shared" si="1"/>
        <v>0.11368066429418863</v>
      </c>
      <c r="E34" s="16">
        <f t="shared" si="1"/>
        <v>0.2660314055997024</v>
      </c>
      <c r="F34" s="16">
        <f t="shared" si="1"/>
        <v>8.9579216141027623E-2</v>
      </c>
      <c r="G34" s="16">
        <f t="shared" si="1"/>
        <v>0.25204533417654224</v>
      </c>
      <c r="H34" s="16">
        <f t="shared" si="1"/>
        <v>0.14226206739062175</v>
      </c>
      <c r="I34" s="16">
        <f t="shared" si="1"/>
        <v>0.96967831315180231</v>
      </c>
      <c r="J34" s="16">
        <f t="shared" si="1"/>
        <v>0.30938675668661852</v>
      </c>
      <c r="K34" s="16">
        <f t="shared" si="1"/>
        <v>0.20320780405582473</v>
      </c>
      <c r="L34" s="16">
        <f t="shared" si="1"/>
        <v>1.7795737698563208</v>
      </c>
      <c r="M34" s="16">
        <f t="shared" si="1"/>
        <v>2.2292579578064715</v>
      </c>
      <c r="N34" s="16">
        <f t="shared" si="1"/>
        <v>9.1279786768511256E-2</v>
      </c>
      <c r="O34" s="16">
        <f t="shared" si="1"/>
        <v>0.50046003469331568</v>
      </c>
      <c r="P34" s="16">
        <f t="shared" si="1"/>
        <v>0.17898870718961152</v>
      </c>
      <c r="Q34" s="16">
        <f t="shared" si="1"/>
        <v>0.13578525937475228</v>
      </c>
      <c r="R34" s="16">
        <f t="shared" si="0"/>
        <v>1.1233991472121843</v>
      </c>
      <c r="S34" s="16">
        <f t="shared" si="0"/>
        <v>8.7252298850575852E-2</v>
      </c>
      <c r="T34" s="16">
        <f t="shared" si="0"/>
        <v>7.1088126935730814E-2</v>
      </c>
      <c r="U34" s="16">
        <f t="shared" si="0"/>
        <v>3.8564215988785712E-2</v>
      </c>
      <c r="V34" s="16">
        <f t="shared" si="0"/>
        <v>0.18201906207567736</v>
      </c>
      <c r="W34" s="16">
        <f t="shared" si="0"/>
        <v>1.1838388296866134</v>
      </c>
      <c r="X34" s="16">
        <f t="shared" si="0"/>
        <v>0.1810446208069619</v>
      </c>
      <c r="Y34" s="16">
        <f t="shared" si="0"/>
        <v>0.16572240586712064</v>
      </c>
      <c r="Z34" s="17">
        <v>1</v>
      </c>
      <c r="AA34" s="19">
        <f t="shared" ref="AA34:AA44" si="2">1/(2^Z34)</f>
        <v>0.5</v>
      </c>
      <c r="AC34" s="26">
        <v>0.2</v>
      </c>
      <c r="AD34" s="28">
        <v>0.2</v>
      </c>
      <c r="AE34" s="23">
        <v>6</v>
      </c>
      <c r="AF34" s="29" t="s">
        <v>59</v>
      </c>
      <c r="AG34" s="23">
        <v>6</v>
      </c>
    </row>
    <row r="35" spans="1:33" ht="15.75" thickBot="1" x14ac:dyDescent="0.3">
      <c r="A35" s="47">
        <v>41518</v>
      </c>
      <c r="B35" s="16">
        <f t="shared" si="1"/>
        <v>1.2339076755143485</v>
      </c>
      <c r="C35" s="16">
        <f t="shared" si="0"/>
        <v>0.29008012518693527</v>
      </c>
      <c r="D35" s="16">
        <f t="shared" si="0"/>
        <v>0.16142963668286983</v>
      </c>
      <c r="E35" s="16">
        <f t="shared" si="0"/>
        <v>7.4409915652774326E-4</v>
      </c>
      <c r="F35" s="16">
        <f t="shared" si="0"/>
        <v>0.28742846672717481</v>
      </c>
      <c r="G35" s="16">
        <f t="shared" si="0"/>
        <v>0.17879629664570354</v>
      </c>
      <c r="H35" s="16">
        <f t="shared" si="0"/>
        <v>0.25895405331307836</v>
      </c>
      <c r="I35" s="16">
        <f t="shared" si="0"/>
        <v>0.54029657526185726</v>
      </c>
      <c r="J35" s="16">
        <f t="shared" si="0"/>
        <v>0.41275714151915138</v>
      </c>
      <c r="K35" s="16">
        <f t="shared" si="0"/>
        <v>0.27932227409640387</v>
      </c>
      <c r="L35" s="16">
        <f t="shared" si="0"/>
        <v>0.97884802205816268</v>
      </c>
      <c r="M35" s="16">
        <f t="shared" si="0"/>
        <v>0.84286364948442993</v>
      </c>
      <c r="N35" s="16">
        <f t="shared" si="0"/>
        <v>6.4516038546933302E-2</v>
      </c>
      <c r="O35" s="16">
        <f t="shared" si="0"/>
        <v>0.13512881467017357</v>
      </c>
      <c r="P35" s="16">
        <f t="shared" si="0"/>
        <v>0.21188884910268824</v>
      </c>
      <c r="Q35" s="16">
        <f t="shared" si="0"/>
        <v>2.6838101343696907E-2</v>
      </c>
      <c r="R35" s="16">
        <f t="shared" si="0"/>
        <v>5.4771342997305607E-2</v>
      </c>
      <c r="S35" s="16">
        <f t="shared" si="0"/>
        <v>1.4677604166665636E-2</v>
      </c>
      <c r="T35" s="16">
        <f t="shared" si="0"/>
        <v>0.22636683869014104</v>
      </c>
      <c r="U35" s="16">
        <f t="shared" si="0"/>
        <v>0.13869695154635439</v>
      </c>
      <c r="V35" s="16">
        <f t="shared" si="0"/>
        <v>0.33997378394420602</v>
      </c>
      <c r="W35" s="16">
        <f t="shared" si="0"/>
        <v>0.61750526168806441</v>
      </c>
      <c r="X35" s="16">
        <f t="shared" si="0"/>
        <v>0.37195163161546185</v>
      </c>
      <c r="Y35" s="16">
        <f t="shared" si="0"/>
        <v>7.9740312379109585E-2</v>
      </c>
      <c r="Z35" s="17">
        <v>2</v>
      </c>
      <c r="AA35" s="19">
        <f t="shared" si="2"/>
        <v>0.25</v>
      </c>
      <c r="AC35" s="26">
        <v>0.4</v>
      </c>
      <c r="AD35" s="28">
        <v>0.4</v>
      </c>
      <c r="AE35" s="23">
        <v>6</v>
      </c>
      <c r="AF35" s="29" t="s">
        <v>60</v>
      </c>
      <c r="AG35" s="23">
        <v>6</v>
      </c>
    </row>
    <row r="36" spans="1:33" ht="15.75" thickBot="1" x14ac:dyDescent="0.3">
      <c r="A36" s="47">
        <v>41548</v>
      </c>
      <c r="B36" s="16">
        <f t="shared" si="1"/>
        <v>1.62127357175836</v>
      </c>
      <c r="C36" s="16">
        <f t="shared" si="0"/>
        <v>0.46584134015398992</v>
      </c>
      <c r="D36" s="16">
        <f t="shared" si="0"/>
        <v>0.1220131036366153</v>
      </c>
      <c r="E36" s="16">
        <f t="shared" si="0"/>
        <v>0.40311618980219011</v>
      </c>
      <c r="F36" s="16">
        <f t="shared" si="0"/>
        <v>0.40120470193259378</v>
      </c>
      <c r="G36" s="16">
        <f t="shared" si="0"/>
        <v>0.18392808290851392</v>
      </c>
      <c r="H36" s="16">
        <f t="shared" si="0"/>
        <v>5.6127392761672071E-2</v>
      </c>
      <c r="I36" s="16">
        <f t="shared" si="0"/>
        <v>0.93243694176309388</v>
      </c>
      <c r="J36" s="16">
        <f t="shared" si="0"/>
        <v>0.36908521667170585</v>
      </c>
      <c r="K36" s="16">
        <f t="shared" si="0"/>
        <v>3.8710222683296595E-2</v>
      </c>
      <c r="L36" s="16">
        <f t="shared" si="0"/>
        <v>1.2177275329683968</v>
      </c>
      <c r="M36" s="16">
        <f t="shared" si="0"/>
        <v>2.5099789376772912</v>
      </c>
      <c r="N36" s="16">
        <f t="shared" si="0"/>
        <v>0.20595232483001455</v>
      </c>
      <c r="O36" s="16">
        <f t="shared" si="0"/>
        <v>0.27959413881782974</v>
      </c>
      <c r="P36" s="16">
        <f t="shared" si="0"/>
        <v>0.27768407965964259</v>
      </c>
      <c r="Q36" s="16">
        <f t="shared" si="0"/>
        <v>0.19815311705056285</v>
      </c>
      <c r="R36" s="16">
        <f t="shared" si="0"/>
        <v>0.62435170217039881</v>
      </c>
      <c r="S36" s="16">
        <f t="shared" si="0"/>
        <v>0.29932629629629559</v>
      </c>
      <c r="T36" s="16">
        <f t="shared" si="0"/>
        <v>0.29318166666666701</v>
      </c>
      <c r="U36" s="16">
        <f t="shared" si="0"/>
        <v>0.39375888258686748</v>
      </c>
      <c r="V36" s="16">
        <f t="shared" si="0"/>
        <v>2.3430580366557312E-2</v>
      </c>
      <c r="W36" s="16">
        <f t="shared" si="0"/>
        <v>0.96062875684118887</v>
      </c>
      <c r="X36" s="16">
        <f t="shared" si="0"/>
        <v>0.20864622801034169</v>
      </c>
      <c r="Y36" s="16">
        <f t="shared" si="0"/>
        <v>0.20890783275778482</v>
      </c>
      <c r="Z36" s="17">
        <v>3</v>
      </c>
      <c r="AA36" s="19">
        <f t="shared" si="2"/>
        <v>0.125</v>
      </c>
      <c r="AC36" s="26">
        <v>0.6</v>
      </c>
      <c r="AD36" s="28">
        <v>0.6</v>
      </c>
      <c r="AE36" s="23">
        <v>5</v>
      </c>
      <c r="AF36" s="29" t="s">
        <v>61</v>
      </c>
      <c r="AG36" s="23">
        <v>5</v>
      </c>
    </row>
    <row r="37" spans="1:33" ht="15.75" thickBot="1" x14ac:dyDescent="0.3">
      <c r="A37" s="47">
        <v>41579</v>
      </c>
      <c r="B37" s="16">
        <f t="shared" si="1"/>
        <v>3.0794687689155413</v>
      </c>
      <c r="C37" s="16">
        <f t="shared" si="0"/>
        <v>0.36615899807192359</v>
      </c>
      <c r="D37" s="16">
        <f t="shared" si="0"/>
        <v>0.14333019944275358</v>
      </c>
      <c r="E37" s="16">
        <f t="shared" si="0"/>
        <v>23.147344034419991</v>
      </c>
      <c r="F37" s="16">
        <f t="shared" si="0"/>
        <v>0.1302599853125051</v>
      </c>
      <c r="G37" s="16">
        <f t="shared" si="0"/>
        <v>1.0963291810473699</v>
      </c>
      <c r="H37" s="16">
        <f t="shared" si="0"/>
        <v>0.14226206739062175</v>
      </c>
      <c r="I37" s="16">
        <f t="shared" si="0"/>
        <v>1.9162743645921789</v>
      </c>
      <c r="J37" s="16">
        <f t="shared" si="0"/>
        <v>0.25765949567192203</v>
      </c>
      <c r="K37" s="16">
        <f t="shared" si="0"/>
        <v>0.85669808716868379</v>
      </c>
      <c r="L37" s="16">
        <f t="shared" si="0"/>
        <v>2.3046610773566232</v>
      </c>
      <c r="M37" s="16">
        <f t="shared" si="0"/>
        <v>3.0257081751629671</v>
      </c>
      <c r="N37" s="16">
        <f t="shared" si="0"/>
        <v>0.79784151525197511</v>
      </c>
      <c r="O37" s="16">
        <f t="shared" si="0"/>
        <v>2.0071778127280875</v>
      </c>
      <c r="P37" s="16">
        <f t="shared" si="0"/>
        <v>0.76764519503251794</v>
      </c>
      <c r="Q37" s="16">
        <f t="shared" si="0"/>
        <v>2.6884905660377375E-2</v>
      </c>
      <c r="R37" s="16">
        <f t="shared" si="0"/>
        <v>0.53871929395347995</v>
      </c>
      <c r="S37" s="16">
        <f t="shared" si="0"/>
        <v>0.16778950617284072</v>
      </c>
      <c r="T37" s="16">
        <f t="shared" si="0"/>
        <v>0.19721242615087314</v>
      </c>
      <c r="U37" s="16">
        <f t="shared" si="0"/>
        <v>0.76217125255247609</v>
      </c>
      <c r="V37" s="16">
        <f t="shared" si="0"/>
        <v>0.52718392687690696</v>
      </c>
      <c r="W37" s="16">
        <f t="shared" si="0"/>
        <v>1.3725549499135656</v>
      </c>
      <c r="X37" s="16">
        <f t="shared" si="0"/>
        <v>5.6089891533699594E-2</v>
      </c>
      <c r="Y37" s="16">
        <f t="shared" si="0"/>
        <v>1.1407873443303469</v>
      </c>
      <c r="Z37" s="17">
        <v>4</v>
      </c>
      <c r="AA37" s="19">
        <f t="shared" si="2"/>
        <v>6.25E-2</v>
      </c>
      <c r="AC37" s="26">
        <v>0.8</v>
      </c>
      <c r="AD37" s="28">
        <v>0.8</v>
      </c>
      <c r="AE37" s="23">
        <v>0</v>
      </c>
      <c r="AF37" s="29" t="s">
        <v>62</v>
      </c>
      <c r="AG37" s="23">
        <v>0</v>
      </c>
    </row>
    <row r="38" spans="1:33" ht="15.75" thickBot="1" x14ac:dyDescent="0.3">
      <c r="A38" s="47">
        <v>41609</v>
      </c>
      <c r="B38" s="16">
        <f t="shared" si="1"/>
        <v>1.4939245062256978</v>
      </c>
      <c r="C38" s="16">
        <f t="shared" si="0"/>
        <v>0.24556426051232294</v>
      </c>
      <c r="D38" s="16">
        <f t="shared" si="0"/>
        <v>0.24217199450839944</v>
      </c>
      <c r="E38" s="16">
        <f t="shared" si="0"/>
        <v>0.96712347972380941</v>
      </c>
      <c r="F38" s="16">
        <f t="shared" si="0"/>
        <v>0.37463936316255786</v>
      </c>
      <c r="G38" s="16">
        <f t="shared" si="0"/>
        <v>3.1603131735319069E-2</v>
      </c>
      <c r="H38" s="16">
        <f t="shared" si="0"/>
        <v>0.1433204081632653</v>
      </c>
      <c r="I38" s="16">
        <f t="shared" si="0"/>
        <v>0.96318321528798634</v>
      </c>
      <c r="J38" s="16">
        <f t="shared" si="0"/>
        <v>1.8778752010172695E-2</v>
      </c>
      <c r="K38" s="16">
        <f t="shared" si="0"/>
        <v>0.27897033653161085</v>
      </c>
      <c r="L38" s="16">
        <f t="shared" si="0"/>
        <v>1.2728162462594701</v>
      </c>
      <c r="M38" s="16">
        <f t="shared" si="0"/>
        <v>2.3551702932604663</v>
      </c>
      <c r="N38" s="16">
        <f t="shared" si="0"/>
        <v>7.2347495372993162E-2</v>
      </c>
      <c r="O38" s="16">
        <f t="shared" si="0"/>
        <v>1.0752525099614021</v>
      </c>
      <c r="P38" s="16">
        <f t="shared" si="0"/>
        <v>0.61915090185118371</v>
      </c>
      <c r="Q38" s="16">
        <f t="shared" si="0"/>
        <v>0.14041500000000001</v>
      </c>
      <c r="R38" s="16">
        <f t="shared" si="0"/>
        <v>1.057236658792174</v>
      </c>
      <c r="S38" s="16">
        <f t="shared" si="0"/>
        <v>0.35771696101797279</v>
      </c>
      <c r="T38" s="16">
        <f t="shared" si="0"/>
        <v>0.1383587530130502</v>
      </c>
      <c r="U38" s="16">
        <f t="shared" si="0"/>
        <v>0.13169921658169692</v>
      </c>
      <c r="V38" s="16">
        <f t="shared" si="0"/>
        <v>0.12887787623980776</v>
      </c>
      <c r="W38" s="16">
        <f t="shared" si="0"/>
        <v>1.1718234659125695</v>
      </c>
      <c r="X38" s="16">
        <f t="shared" si="0"/>
        <v>5.6089411249698531E-3</v>
      </c>
      <c r="Y38" s="16">
        <f t="shared" si="0"/>
        <v>0.52726828275835147</v>
      </c>
      <c r="Z38" s="17">
        <v>5</v>
      </c>
      <c r="AA38" s="19">
        <f t="shared" si="2"/>
        <v>3.125E-2</v>
      </c>
      <c r="AC38" s="26">
        <v>1</v>
      </c>
      <c r="AD38" s="28">
        <v>1</v>
      </c>
      <c r="AE38" s="23">
        <v>4</v>
      </c>
      <c r="AF38" s="29" t="s">
        <v>63</v>
      </c>
      <c r="AG38" s="23">
        <v>7</v>
      </c>
    </row>
    <row r="39" spans="1:33" ht="15.75" thickBot="1" x14ac:dyDescent="0.3">
      <c r="A39" s="47">
        <v>41640</v>
      </c>
      <c r="B39" s="16">
        <f t="shared" si="1"/>
        <v>5.4166729166666716</v>
      </c>
      <c r="C39" s="16">
        <f t="shared" si="0"/>
        <v>0.11397208538460095</v>
      </c>
      <c r="D39" s="16">
        <f t="shared" si="0"/>
        <v>0.51863252032520124</v>
      </c>
      <c r="E39" s="16">
        <f t="shared" si="0"/>
        <v>2.1047319148936174</v>
      </c>
      <c r="F39" s="16">
        <f t="shared" si="0"/>
        <v>0.1290260416666672</v>
      </c>
      <c r="G39" s="16">
        <f t="shared" si="0"/>
        <v>0.41049567901234268</v>
      </c>
      <c r="H39" s="16">
        <f t="shared" si="0"/>
        <v>0.40056750000000002</v>
      </c>
      <c r="I39" s="16">
        <f t="shared" si="0"/>
        <v>3.7357532894736845</v>
      </c>
      <c r="J39" s="16">
        <f t="shared" si="0"/>
        <v>4.1285626911311893E-2</v>
      </c>
      <c r="K39" s="16">
        <f t="shared" si="0"/>
        <v>0.77381309523809472</v>
      </c>
      <c r="L39" s="16">
        <f t="shared" si="0"/>
        <v>4.124453333333336</v>
      </c>
      <c r="M39" s="16">
        <f t="shared" si="0"/>
        <v>5.4935741609916739</v>
      </c>
      <c r="N39" s="16">
        <f t="shared" si="0"/>
        <v>1.5265189393939318</v>
      </c>
      <c r="O39" s="16">
        <f t="shared" si="0"/>
        <v>2.2313371428571429</v>
      </c>
      <c r="P39" s="16">
        <f t="shared" si="0"/>
        <v>1.3117962365591371</v>
      </c>
      <c r="Q39" s="16">
        <f t="shared" si="0"/>
        <v>0.14041500000000001</v>
      </c>
      <c r="R39" s="16">
        <f t="shared" si="0"/>
        <v>3.0432047619047622</v>
      </c>
      <c r="S39" s="16">
        <f t="shared" si="0"/>
        <v>0.12608273809523926</v>
      </c>
      <c r="T39" s="16">
        <f t="shared" si="0"/>
        <v>0.10440364583333284</v>
      </c>
      <c r="U39" s="16">
        <f t="shared" si="0"/>
        <v>0.85779077951819771</v>
      </c>
      <c r="V39" s="16">
        <f t="shared" si="0"/>
        <v>0.91407866666666682</v>
      </c>
      <c r="W39" s="16">
        <f t="shared" si="0"/>
        <v>2.4168620805369128</v>
      </c>
      <c r="X39" s="16">
        <f t="shared" si="0"/>
        <v>8.7539619566665075E-2</v>
      </c>
      <c r="Y39" s="16">
        <f t="shared" si="0"/>
        <v>1.8905132183908104</v>
      </c>
      <c r="Z39" s="17">
        <v>6</v>
      </c>
      <c r="AA39" s="19">
        <f t="shared" si="2"/>
        <v>1.5625E-2</v>
      </c>
      <c r="AC39" s="26"/>
      <c r="AD39" s="24" t="s">
        <v>8</v>
      </c>
      <c r="AE39" s="24">
        <v>3</v>
      </c>
      <c r="AF39" s="27"/>
      <c r="AG39" s="23"/>
    </row>
    <row r="40" spans="1:33" ht="15.75" thickBot="1" x14ac:dyDescent="0.3">
      <c r="A40" s="47">
        <v>41671</v>
      </c>
      <c r="B40" s="16">
        <f t="shared" si="1"/>
        <v>2.1589774358974383</v>
      </c>
      <c r="C40" s="16">
        <f t="shared" si="0"/>
        <v>0.1898033033021351</v>
      </c>
      <c r="D40" s="16">
        <f t="shared" si="0"/>
        <v>0.15859549549549665</v>
      </c>
      <c r="E40" s="16">
        <f t="shared" si="0"/>
        <v>1.8062000000000002</v>
      </c>
      <c r="F40" s="16">
        <f t="shared" si="0"/>
        <v>0.4292905982905974</v>
      </c>
      <c r="G40" s="16">
        <f t="shared" si="0"/>
        <v>0.12451992337164938</v>
      </c>
      <c r="H40" s="16">
        <f t="shared" si="0"/>
        <v>0.30285348837209303</v>
      </c>
      <c r="I40" s="16">
        <f t="shared" si="0"/>
        <v>0.73873067632850253</v>
      </c>
      <c r="J40" s="16">
        <f t="shared" si="0"/>
        <v>9.999859649123162E-2</v>
      </c>
      <c r="K40" s="16">
        <f t="shared" si="0"/>
        <v>0.27493771289537733</v>
      </c>
      <c r="L40" s="16">
        <f t="shared" si="0"/>
        <v>1.3292969696969708</v>
      </c>
      <c r="M40" s="16">
        <f t="shared" si="0"/>
        <v>2.0232046133699271</v>
      </c>
      <c r="N40" s="16">
        <f t="shared" si="0"/>
        <v>5.7908192090398283E-2</v>
      </c>
      <c r="O40" s="16">
        <f t="shared" si="0"/>
        <v>1.82742</v>
      </c>
      <c r="P40" s="16">
        <f t="shared" si="0"/>
        <v>1.293301866666664</v>
      </c>
      <c r="Q40" s="16">
        <f t="shared" si="0"/>
        <v>1.242395652173913</v>
      </c>
      <c r="R40" s="16">
        <f t="shared" si="0"/>
        <v>1.7389451612903228</v>
      </c>
      <c r="S40" s="16">
        <f t="shared" si="0"/>
        <v>0.21270448717948845</v>
      </c>
      <c r="T40" s="16">
        <f t="shared" si="0"/>
        <v>0.1979971751412424</v>
      </c>
      <c r="U40" s="16">
        <f t="shared" si="0"/>
        <v>8.2598367967764777E-2</v>
      </c>
      <c r="V40" s="16">
        <f t="shared" si="0"/>
        <v>0.15055680473372776</v>
      </c>
      <c r="W40" s="16">
        <f t="shared" si="0"/>
        <v>0.78949894551845357</v>
      </c>
      <c r="X40" s="16">
        <f t="shared" si="0"/>
        <v>0.29537224005568163</v>
      </c>
      <c r="Y40" s="16">
        <f t="shared" si="0"/>
        <v>0.86277518518518892</v>
      </c>
      <c r="Z40" s="17">
        <v>7</v>
      </c>
      <c r="AA40" s="19">
        <f t="shared" si="2"/>
        <v>7.8125E-3</v>
      </c>
      <c r="AC40" s="26"/>
      <c r="AD40" s="28"/>
      <c r="AE40" s="23"/>
      <c r="AF40" s="29"/>
      <c r="AG40" s="23"/>
    </row>
    <row r="41" spans="1:33" ht="15.75" thickBot="1" x14ac:dyDescent="0.3">
      <c r="A41" s="47">
        <v>41699</v>
      </c>
      <c r="B41" s="16">
        <f t="shared" si="1"/>
        <v>0.9462894154818341</v>
      </c>
      <c r="C41" s="16">
        <f t="shared" si="0"/>
        <v>0.35067268351290248</v>
      </c>
      <c r="D41" s="16">
        <f t="shared" si="0"/>
        <v>0.1583987596899209</v>
      </c>
      <c r="E41" s="16">
        <f t="shared" si="0"/>
        <v>1.9184480000000002</v>
      </c>
      <c r="F41" s="16">
        <f t="shared" si="0"/>
        <v>0.294400843881857</v>
      </c>
      <c r="G41" s="16">
        <f t="shared" si="0"/>
        <v>0.15404191919191673</v>
      </c>
      <c r="H41" s="16">
        <f t="shared" si="0"/>
        <v>0.30285348837209303</v>
      </c>
      <c r="I41" s="16">
        <f t="shared" si="0"/>
        <v>0.52831104033970289</v>
      </c>
      <c r="J41" s="16">
        <f t="shared" si="0"/>
        <v>3.2408641975305526E-2</v>
      </c>
      <c r="K41" s="16">
        <f t="shared" si="0"/>
        <v>6.8102508960573196E-2</v>
      </c>
      <c r="L41" s="16">
        <f t="shared" si="0"/>
        <v>0.59342454394693278</v>
      </c>
      <c r="M41" s="16">
        <f t="shared" si="0"/>
        <v>0.96395373333537449</v>
      </c>
      <c r="N41" s="16">
        <f t="shared" si="0"/>
        <v>0.19534229390680649</v>
      </c>
      <c r="O41" s="16">
        <f t="shared" si="0"/>
        <v>1.5132622222222223</v>
      </c>
      <c r="P41" s="16">
        <f t="shared" si="0"/>
        <v>1.0046344988344964</v>
      </c>
      <c r="Q41" s="16">
        <f t="shared" si="0"/>
        <v>0.39392162162162159</v>
      </c>
      <c r="R41" s="16">
        <f t="shared" si="0"/>
        <v>1.3585361111111114</v>
      </c>
      <c r="S41" s="16">
        <f t="shared" si="0"/>
        <v>4.4535858585857589E-2</v>
      </c>
      <c r="T41" s="16">
        <f t="shared" si="0"/>
        <v>5.4952736318407483E-2</v>
      </c>
      <c r="U41" s="16">
        <f t="shared" si="0"/>
        <v>0.31497503548124145</v>
      </c>
      <c r="V41" s="16">
        <f t="shared" si="0"/>
        <v>2.3429251700680217E-2</v>
      </c>
      <c r="W41" s="16">
        <f t="shared" si="0"/>
        <v>0.43614231311706636</v>
      </c>
      <c r="X41" s="16">
        <f t="shared" si="0"/>
        <v>0.21172937646516901</v>
      </c>
      <c r="Y41" s="16">
        <f t="shared" si="0"/>
        <v>1.1772696969697014</v>
      </c>
      <c r="Z41" s="17">
        <v>8</v>
      </c>
      <c r="AA41" s="19">
        <f t="shared" si="2"/>
        <v>3.90625E-3</v>
      </c>
      <c r="AC41" s="26"/>
      <c r="AD41" s="28"/>
      <c r="AE41" s="23"/>
      <c r="AF41" s="29"/>
      <c r="AG41" s="23"/>
    </row>
    <row r="42" spans="1:33" ht="15.75" thickBot="1" x14ac:dyDescent="0.3">
      <c r="A42" s="47">
        <v>41730</v>
      </c>
      <c r="B42" s="16">
        <f t="shared" si="1"/>
        <v>0.29957932489451577</v>
      </c>
      <c r="C42" s="16">
        <f t="shared" si="0"/>
        <v>0.57479038613019862</v>
      </c>
      <c r="D42" s="16">
        <f t="shared" si="0"/>
        <v>7.3516091954021534E-2</v>
      </c>
      <c r="E42" s="16">
        <f t="shared" si="0"/>
        <v>0.67726896551724147</v>
      </c>
      <c r="F42" s="16">
        <f t="shared" si="0"/>
        <v>0.53931955922865038</v>
      </c>
      <c r="G42" s="16">
        <f t="shared" si="0"/>
        <v>0.11945934489402886</v>
      </c>
      <c r="H42" s="16">
        <f t="shared" si="0"/>
        <v>0.13811230769230767</v>
      </c>
      <c r="I42" s="16">
        <f t="shared" si="0"/>
        <v>5.5475806451612972E-2</v>
      </c>
      <c r="J42" s="16">
        <f t="shared" si="0"/>
        <v>0.40285790476190286</v>
      </c>
      <c r="K42" s="16">
        <f t="shared" si="0"/>
        <v>0.13623014492753646</v>
      </c>
      <c r="L42" s="16">
        <f t="shared" si="0"/>
        <v>0.17533333333333387</v>
      </c>
      <c r="M42" s="16">
        <f t="shared" si="0"/>
        <v>0.88195359247097982</v>
      </c>
      <c r="N42" s="16">
        <f t="shared" si="0"/>
        <v>0.10349327956989514</v>
      </c>
      <c r="O42" s="16">
        <f t="shared" si="0"/>
        <v>7.9228070175438436E-3</v>
      </c>
      <c r="P42" s="16">
        <f t="shared" si="0"/>
        <v>0.21890263396911991</v>
      </c>
      <c r="Q42" s="16">
        <f t="shared" si="0"/>
        <v>0.35531125000000002</v>
      </c>
      <c r="R42" s="16">
        <f t="shared" si="0"/>
        <v>1.2705813953488297E-2</v>
      </c>
      <c r="S42" s="16">
        <f t="shared" si="0"/>
        <v>0.48310956284152951</v>
      </c>
      <c r="T42" s="16">
        <f t="shared" si="0"/>
        <v>0.49149760191846548</v>
      </c>
      <c r="U42" s="16">
        <f t="shared" si="0"/>
        <v>0.27023575522837218</v>
      </c>
      <c r="V42" s="16">
        <f t="shared" si="0"/>
        <v>0.29629460784313721</v>
      </c>
      <c r="W42" s="16">
        <f t="shared" si="0"/>
        <v>0.15359526184538649</v>
      </c>
      <c r="X42" s="16">
        <f t="shared" si="0"/>
        <v>0.36296734493406102</v>
      </c>
      <c r="Y42" s="16">
        <f t="shared" si="0"/>
        <v>0.17818741830065193</v>
      </c>
      <c r="Z42" s="17">
        <v>9</v>
      </c>
      <c r="AA42" s="19">
        <f t="shared" si="2"/>
        <v>1.953125E-3</v>
      </c>
      <c r="AC42" s="26"/>
      <c r="AD42" s="24"/>
      <c r="AE42" s="24"/>
      <c r="AF42" s="29"/>
      <c r="AG42" s="23"/>
    </row>
    <row r="43" spans="1:33" ht="15.75" thickBot="1" x14ac:dyDescent="0.3">
      <c r="A43" s="47">
        <v>41760</v>
      </c>
      <c r="B43" s="16">
        <f t="shared" si="1"/>
        <v>0.54386115288220671</v>
      </c>
      <c r="C43" s="16">
        <f t="shared" si="0"/>
        <v>0.38402853881189725</v>
      </c>
      <c r="D43" s="16">
        <f t="shared" si="0"/>
        <v>0.21433522607781388</v>
      </c>
      <c r="E43" s="16">
        <f t="shared" si="0"/>
        <v>0.99893698630136996</v>
      </c>
      <c r="F43" s="16">
        <f t="shared" si="0"/>
        <v>0.4069964539007096</v>
      </c>
      <c r="G43" s="16">
        <f t="shared" si="0"/>
        <v>0.17210036231884235</v>
      </c>
      <c r="H43" s="16">
        <f t="shared" si="0"/>
        <v>0.12045400000000001</v>
      </c>
      <c r="I43" s="16">
        <f t="shared" si="0"/>
        <v>1.5281382228490899E-2</v>
      </c>
      <c r="J43" s="16">
        <f t="shared" si="0"/>
        <v>7.7318213058422708E-2</v>
      </c>
      <c r="K43" s="16">
        <f t="shared" si="0"/>
        <v>2.6141830065359736E-2</v>
      </c>
      <c r="L43" s="16">
        <f t="shared" si="0"/>
        <v>0.16464848484848538</v>
      </c>
      <c r="M43" s="16">
        <f t="shared" si="0"/>
        <v>0.55664963148834046</v>
      </c>
      <c r="N43" s="16">
        <f t="shared" si="0"/>
        <v>6.8911858974355797E-2</v>
      </c>
      <c r="O43" s="16">
        <f t="shared" si="0"/>
        <v>0.37922926829268294</v>
      </c>
      <c r="P43" s="16">
        <f t="shared" si="0"/>
        <v>3.8633091787438387E-2</v>
      </c>
      <c r="Q43" s="16">
        <f t="shared" si="0"/>
        <v>0.19942093023255811</v>
      </c>
      <c r="R43" s="16">
        <f t="shared" si="0"/>
        <v>1.1771102564102567</v>
      </c>
      <c r="S43" s="16">
        <f t="shared" si="0"/>
        <v>0.29932629629629559</v>
      </c>
      <c r="T43" s="16">
        <f t="shared" si="0"/>
        <v>0.27132130584192471</v>
      </c>
      <c r="U43" s="16">
        <f t="shared" si="0"/>
        <v>1.23515078225192E-2</v>
      </c>
      <c r="V43" s="16">
        <f t="shared" si="0"/>
        <v>0.22819408602150534</v>
      </c>
      <c r="W43" s="16">
        <f t="shared" si="0"/>
        <v>6.8412717291857231E-2</v>
      </c>
      <c r="X43" s="16">
        <f t="shared" si="0"/>
        <v>0.40612673890871814</v>
      </c>
      <c r="Y43" s="16">
        <f t="shared" si="0"/>
        <v>1.3824901960782319E-2</v>
      </c>
      <c r="Z43" s="17">
        <v>10</v>
      </c>
      <c r="AA43" s="19">
        <f t="shared" si="2"/>
        <v>9.765625E-4</v>
      </c>
      <c r="AC43" s="26"/>
      <c r="AD43" s="28"/>
      <c r="AE43" s="23"/>
      <c r="AF43" s="29"/>
      <c r="AG43" s="23"/>
    </row>
    <row r="44" spans="1:33" x14ac:dyDescent="0.25">
      <c r="A44" s="47">
        <v>41791</v>
      </c>
      <c r="B44" s="16">
        <f t="shared" si="1"/>
        <v>0.6899879286694115</v>
      </c>
      <c r="C44" s="16">
        <f t="shared" si="0"/>
        <v>0.46942871189697344</v>
      </c>
      <c r="D44" s="16">
        <f t="shared" si="0"/>
        <v>5.0868073136426141E-2</v>
      </c>
      <c r="E44" s="16">
        <f t="shared" si="0"/>
        <v>4.2302857142857218E-2</v>
      </c>
      <c r="F44" s="16">
        <f t="shared" si="0"/>
        <v>0.3736816479400753</v>
      </c>
      <c r="G44" s="16">
        <f t="shared" si="0"/>
        <v>0.1393585687382316</v>
      </c>
      <c r="H44" s="16">
        <f t="shared" si="0"/>
        <v>3.7457407407407411E-2</v>
      </c>
      <c r="I44" s="16">
        <f t="shared" si="0"/>
        <v>7.4379850746268725E-2</v>
      </c>
      <c r="J44" s="16">
        <f t="shared" si="0"/>
        <v>0.33012905982905766</v>
      </c>
      <c r="K44" s="16">
        <f t="shared" si="0"/>
        <v>0.13623014492753646</v>
      </c>
      <c r="L44" s="16">
        <f t="shared" si="0"/>
        <v>0.38349172066234766</v>
      </c>
      <c r="M44" s="16">
        <f t="shared" si="0"/>
        <v>1.1387324162307895</v>
      </c>
      <c r="N44" s="16">
        <f t="shared" si="0"/>
        <v>0.28279462365591612</v>
      </c>
      <c r="O44" s="16">
        <f t="shared" si="0"/>
        <v>3.5524229074889711E-3</v>
      </c>
      <c r="P44" s="16">
        <f t="shared" si="0"/>
        <v>0.16180487329434798</v>
      </c>
      <c r="Q44" s="16">
        <f t="shared" si="0"/>
        <v>0.23022238805970149</v>
      </c>
      <c r="R44" s="16">
        <f t="shared" si="0"/>
        <v>0.3266765625000001</v>
      </c>
      <c r="S44" s="16">
        <f t="shared" si="0"/>
        <v>0.12608273809523926</v>
      </c>
      <c r="T44" s="16">
        <f t="shared" ref="T44:Y44" si="3">ABS(T15-T29)/T15</f>
        <v>0.19679734848484884</v>
      </c>
      <c r="U44" s="16">
        <f t="shared" si="3"/>
        <v>3.2543299402803594E-2</v>
      </c>
      <c r="V44" s="16">
        <f t="shared" si="3"/>
        <v>0.25618704663212433</v>
      </c>
      <c r="W44" s="16">
        <f t="shared" si="3"/>
        <v>1.6192514970059926E-2</v>
      </c>
      <c r="X44" s="16">
        <f t="shared" si="3"/>
        <v>0.33493404144861</v>
      </c>
      <c r="Y44" s="16">
        <f t="shared" si="3"/>
        <v>6.3409124767223435E-2</v>
      </c>
      <c r="Z44" s="17">
        <v>11</v>
      </c>
      <c r="AA44" s="19">
        <f t="shared" si="2"/>
        <v>4.8828125E-4</v>
      </c>
      <c r="AC44" s="26"/>
      <c r="AD44" s="28"/>
      <c r="AE44" s="23"/>
      <c r="AF44" s="29"/>
      <c r="AG44" s="23"/>
    </row>
    <row r="45" spans="1:33" ht="15.75" thickBot="1" x14ac:dyDescent="0.3">
      <c r="A45" s="1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Z45" s="20"/>
      <c r="AA45" s="21">
        <f>SUM(AA33:AA44)</f>
        <v>1.99951171875</v>
      </c>
      <c r="AD45" s="28"/>
      <c r="AE45" s="23"/>
      <c r="AG45" s="23"/>
    </row>
    <row r="46" spans="1:33" ht="30.75" thickBot="1" x14ac:dyDescent="0.3">
      <c r="A46" s="13" t="s">
        <v>5</v>
      </c>
      <c r="B46" s="14">
        <f>SUMPRODUCT(B33:B44,$AA$33:$AA$44)/$AA$45</f>
        <v>1.3395037623149368</v>
      </c>
      <c r="C46" s="14">
        <f t="shared" ref="C46:Y46" si="4">SUMPRODUCT(C33:C44,$AA$33:$AA$44)/$AA$45</f>
        <v>0.28284768569559482</v>
      </c>
      <c r="D46" s="14">
        <f t="shared" si="4"/>
        <v>0.17274024796078616</v>
      </c>
      <c r="E46" s="14">
        <f t="shared" si="4"/>
        <v>0.86556520715635177</v>
      </c>
      <c r="F46" s="14">
        <f t="shared" si="4"/>
        <v>0.1625692761219972</v>
      </c>
      <c r="G46" s="14">
        <f t="shared" si="4"/>
        <v>0.47141967464190193</v>
      </c>
      <c r="H46" s="14">
        <f t="shared" si="4"/>
        <v>0.54476099311017778</v>
      </c>
      <c r="I46" s="14">
        <f t="shared" si="4"/>
        <v>0.93465307738116143</v>
      </c>
      <c r="J46" s="14">
        <f t="shared" si="4"/>
        <v>0.31061729306604424</v>
      </c>
      <c r="K46" s="14">
        <f t="shared" si="4"/>
        <v>0.82851447355142838</v>
      </c>
      <c r="L46" s="14">
        <f t="shared" si="4"/>
        <v>1.3885320674086494</v>
      </c>
      <c r="M46" s="14">
        <f t="shared" si="4"/>
        <v>1.507412835431013</v>
      </c>
      <c r="N46" s="14">
        <f t="shared" si="4"/>
        <v>0.5301287424239256</v>
      </c>
      <c r="O46" s="14">
        <f t="shared" si="4"/>
        <v>0.29531737252208295</v>
      </c>
      <c r="P46" s="14">
        <f t="shared" si="4"/>
        <v>0.15516964945970607</v>
      </c>
      <c r="Q46" s="14">
        <f t="shared" si="4"/>
        <v>0.5484470662627805</v>
      </c>
      <c r="R46" s="14">
        <f t="shared" si="4"/>
        <v>0.45910428905984041</v>
      </c>
      <c r="S46" s="14">
        <f>SUMPRODUCT(S33:S44,$AA$33:$AA$44)/$AA$45</f>
        <v>0.34587681277552534</v>
      </c>
      <c r="T46" s="14">
        <f t="shared" si="4"/>
        <v>0.17319282624116331</v>
      </c>
      <c r="U46" s="14">
        <f t="shared" si="4"/>
        <v>0.37142870383297855</v>
      </c>
      <c r="V46" s="14">
        <f t="shared" si="4"/>
        <v>0.30643862845695791</v>
      </c>
      <c r="W46" s="14">
        <f t="shared" si="4"/>
        <v>0.93055143929954143</v>
      </c>
      <c r="X46" s="14">
        <f t="shared" si="4"/>
        <v>0.18528766710863059</v>
      </c>
      <c r="Y46" s="14">
        <f t="shared" si="4"/>
        <v>0.18462392642283273</v>
      </c>
      <c r="AD46" s="24"/>
      <c r="AE46" s="24"/>
    </row>
    <row r="47" spans="1:33" x14ac:dyDescent="0.25">
      <c r="A47" s="1"/>
      <c r="V47" s="1"/>
    </row>
    <row r="48" spans="1:33" hidden="1" x14ac:dyDescent="0.25">
      <c r="A48" s="1" t="s">
        <v>1</v>
      </c>
      <c r="B48" s="4" t="e">
        <f>(#REF!+(#REF!/2)+(#REF!/3)+(#REF!/4))/2.1</f>
        <v>#REF!</v>
      </c>
      <c r="C48" s="4" t="e">
        <f>(#REF!+(#REF!/2)+(#REF!/3)+(#REF!/4))/2.1</f>
        <v>#REF!</v>
      </c>
      <c r="D48" s="4" t="e">
        <f>(#REF!+(#REF!/2)+(#REF!/3)+(#REF!/4))/2.1</f>
        <v>#REF!</v>
      </c>
      <c r="E48" s="4" t="e">
        <f>(#REF!+(#REF!/2)+(#REF!/3)+(#REF!/4))/2.1</f>
        <v>#REF!</v>
      </c>
      <c r="F48" s="4" t="e">
        <f>(#REF!+(#REF!/2)+(#REF!/3)+(#REF!/4))/2.1</f>
        <v>#REF!</v>
      </c>
      <c r="G48" s="4" t="e">
        <f>(#REF!+(#REF!/2)+(#REF!/3)+(#REF!/4))/2.1</f>
        <v>#REF!</v>
      </c>
      <c r="H48" s="4" t="e">
        <f>(#REF!+(#REF!/2)+(#REF!/3)+(#REF!/4))/2.1</f>
        <v>#REF!</v>
      </c>
      <c r="I48" s="4" t="e">
        <f>(#REF!+(#REF!/2)+(#REF!/3)+(#REF!/4))/2.1</f>
        <v>#REF!</v>
      </c>
      <c r="J48" s="4" t="e">
        <f>(#REF!+(#REF!/2)+(#REF!/3)+(#REF!/4))/2.1</f>
        <v>#REF!</v>
      </c>
      <c r="K48" s="4" t="e">
        <f>(#REF!+(#REF!/2)+(#REF!/3)+(#REF!/4))/2.1</f>
        <v>#REF!</v>
      </c>
      <c r="L48" s="4" t="e">
        <f>(#REF!+(#REF!/2)+(#REF!/3)+(#REF!/4))/2.1</f>
        <v>#REF!</v>
      </c>
      <c r="M48" s="4" t="e">
        <f>(#REF!+(#REF!/2)+(#REF!/3)+(#REF!/4))/2.1</f>
        <v>#REF!</v>
      </c>
      <c r="N48" s="4" t="e">
        <f>(#REF!+(#REF!/2)+(#REF!/3)+(#REF!/4))/2.1</f>
        <v>#REF!</v>
      </c>
      <c r="O48" s="4" t="e">
        <f>(#REF!+(#REF!/2)+(#REF!/3)+(#REF!/4))/2.1</f>
        <v>#REF!</v>
      </c>
      <c r="P48" s="4" t="e">
        <f>(#REF!+(#REF!/2)+(#REF!/3)+(#REF!/4))/2.1</f>
        <v>#REF!</v>
      </c>
      <c r="Q48" s="4" t="e">
        <f>(#REF!+(#REF!/2)+(#REF!/3)+(#REF!/4))/2.1</f>
        <v>#REF!</v>
      </c>
      <c r="R48" s="4" t="e">
        <f>(#REF!+(#REF!/2)+(#REF!/3)+(#REF!/4))/2.1</f>
        <v>#REF!</v>
      </c>
      <c r="S48" s="4" t="e">
        <f>(#REF!+(#REF!/2)+(#REF!/3)+(#REF!/4))/2.1</f>
        <v>#REF!</v>
      </c>
      <c r="T48" s="4" t="e">
        <f>(#REF!+(#REF!/2)+(#REF!/3)+(#REF!/4))/2.1</f>
        <v>#REF!</v>
      </c>
      <c r="U48" s="4" t="e">
        <f>(#REF!+(#REF!/2)+(#REF!/3)+(#REF!/4))/2.1</f>
        <v>#REF!</v>
      </c>
      <c r="V48" s="4" t="e">
        <f>(#REF!+(#REF!/2)+(#REF!/3)+(#REF!/4))/2.1</f>
        <v>#REF!</v>
      </c>
      <c r="W48" s="4" t="e">
        <f>(#REF!+(#REF!/2)+(#REF!/3)+(#REF!/4))/2.1</f>
        <v>#REF!</v>
      </c>
      <c r="X48" s="4" t="e">
        <f>(#REF!+(#REF!/2)+(#REF!/3)+(#REF!/4))/2.1</f>
        <v>#REF!</v>
      </c>
      <c r="Y48" s="4" t="e">
        <f>(#REF!+(#REF!/2)+(#REF!/3)+(#REF!/4))/2.1</f>
        <v>#REF!</v>
      </c>
    </row>
    <row r="49" spans="1:25" ht="30" hidden="1" customHeight="1" x14ac:dyDescent="0.25">
      <c r="A49" s="6" t="s">
        <v>2</v>
      </c>
      <c r="B49" s="5" t="e">
        <f>(#REF!+(#REF!/2)+(#REF!/4)+(#REF!/8))/1.875</f>
        <v>#REF!</v>
      </c>
      <c r="C49" s="5" t="e">
        <f>(#REF!+(#REF!/2)+(#REF!/4)+(#REF!/8))/1.875</f>
        <v>#REF!</v>
      </c>
      <c r="D49" s="5" t="e">
        <f>(#REF!+(#REF!/2)+(#REF!/4)+(#REF!/8))/1.875</f>
        <v>#REF!</v>
      </c>
      <c r="E49" s="5" t="e">
        <f>(#REF!+(#REF!/2)+(#REF!/4)+(#REF!/8))/1.875</f>
        <v>#REF!</v>
      </c>
      <c r="F49" s="5" t="e">
        <f>(#REF!+(#REF!/2)+(#REF!/4)+(#REF!/8))/1.875</f>
        <v>#REF!</v>
      </c>
      <c r="G49" s="5" t="e">
        <f>(#REF!+(#REF!/2)+(#REF!/4)+(#REF!/8))/1.875</f>
        <v>#REF!</v>
      </c>
      <c r="H49" s="5" t="e">
        <f>(#REF!+(#REF!/2)+(#REF!/4)+(#REF!/8))/1.875</f>
        <v>#REF!</v>
      </c>
      <c r="I49" s="5" t="e">
        <f>(#REF!+(#REF!/2)+(#REF!/4)+(#REF!/8))/1.875</f>
        <v>#REF!</v>
      </c>
      <c r="J49" s="5" t="e">
        <f>(#REF!+(#REF!/2)+(#REF!/4)+(#REF!/8))/1.875</f>
        <v>#REF!</v>
      </c>
      <c r="K49" s="5" t="e">
        <f>(#REF!+(#REF!/2)+(#REF!/4)+(#REF!/8))/1.875</f>
        <v>#REF!</v>
      </c>
      <c r="L49" s="5" t="e">
        <f>(#REF!+(#REF!/2)+(#REF!/4)+(#REF!/8))/1.875</f>
        <v>#REF!</v>
      </c>
      <c r="M49" s="5" t="e">
        <f>(#REF!+(#REF!/2)+(#REF!/4)+(#REF!/8))/1.875</f>
        <v>#REF!</v>
      </c>
      <c r="N49" s="5" t="e">
        <f>(#REF!+(#REF!/2)+(#REF!/4)+(#REF!/8))/1.875</f>
        <v>#REF!</v>
      </c>
      <c r="O49" s="5" t="e">
        <f>(#REF!+(#REF!/2)+(#REF!/4)+(#REF!/8))/1.875</f>
        <v>#REF!</v>
      </c>
      <c r="P49" s="5" t="e">
        <f>(#REF!+(#REF!/2)+(#REF!/4)+(#REF!/8))/1.875</f>
        <v>#REF!</v>
      </c>
      <c r="Q49" s="5" t="e">
        <f>(#REF!+(#REF!/2)+(#REF!/4)+(#REF!/8))/1.875</f>
        <v>#REF!</v>
      </c>
      <c r="R49" s="5" t="e">
        <f>(#REF!+(#REF!/2)+(#REF!/4)+(#REF!/8))/1.875</f>
        <v>#REF!</v>
      </c>
      <c r="S49" s="5" t="e">
        <f>(#REF!+(#REF!/2)+(#REF!/4)+(#REF!/8))/1.875</f>
        <v>#REF!</v>
      </c>
      <c r="T49" s="5" t="e">
        <f>(#REF!+(#REF!/2)+(#REF!/4)+(#REF!/8))/1.875</f>
        <v>#REF!</v>
      </c>
      <c r="U49" s="5" t="e">
        <f>(#REF!+(#REF!/2)+(#REF!/4)+(#REF!/8))/1.875</f>
        <v>#REF!</v>
      </c>
      <c r="V49" s="5" t="e">
        <f>(#REF!+(#REF!/2)+(#REF!/4)+(#REF!/8))/1.875</f>
        <v>#REF!</v>
      </c>
      <c r="W49" s="5" t="e">
        <f>(#REF!+(#REF!/2)+(#REF!/4)+(#REF!/8))/1.875</f>
        <v>#REF!</v>
      </c>
      <c r="X49" s="5" t="e">
        <f>(#REF!+(#REF!/2)+(#REF!/4)+(#REF!/8))/1.875</f>
        <v>#REF!</v>
      </c>
      <c r="Y49" s="5" t="e">
        <f>(#REF!+(#REF!/2)+(#REF!/4)+(#REF!/8))/1.875</f>
        <v>#REF!</v>
      </c>
    </row>
    <row r="50" spans="1:25" ht="15" customHeight="1" x14ac:dyDescent="0.25">
      <c r="B50">
        <f t="shared" ref="B50:Y50" si="5">IF(B46&gt;0.5,B32,"")</f>
        <v>24682</v>
      </c>
      <c r="C50" t="str">
        <f t="shared" si="5"/>
        <v/>
      </c>
      <c r="D50" t="str">
        <f t="shared" si="5"/>
        <v/>
      </c>
      <c r="E50">
        <f t="shared" si="5"/>
        <v>90869</v>
      </c>
      <c r="F50" t="str">
        <f t="shared" si="5"/>
        <v/>
      </c>
      <c r="G50" t="str">
        <f t="shared" si="5"/>
        <v/>
      </c>
      <c r="H50">
        <f t="shared" si="5"/>
        <v>104695</v>
      </c>
      <c r="I50">
        <f t="shared" si="5"/>
        <v>104721</v>
      </c>
      <c r="J50" t="str">
        <f t="shared" si="5"/>
        <v/>
      </c>
      <c r="K50">
        <f t="shared" si="5"/>
        <v>107502</v>
      </c>
      <c r="L50">
        <f t="shared" si="5"/>
        <v>108760</v>
      </c>
      <c r="M50">
        <f t="shared" si="5"/>
        <v>111632</v>
      </c>
      <c r="N50">
        <f t="shared" si="5"/>
        <v>112173</v>
      </c>
      <c r="O50" t="str">
        <f t="shared" si="5"/>
        <v/>
      </c>
      <c r="P50" t="str">
        <f t="shared" si="5"/>
        <v/>
      </c>
      <c r="Q50">
        <f t="shared" si="5"/>
        <v>113603</v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>
        <f t="shared" si="5"/>
        <v>117105</v>
      </c>
      <c r="X50" t="str">
        <f t="shared" si="5"/>
        <v/>
      </c>
      <c r="Y50" t="str">
        <f t="shared" si="5"/>
        <v/>
      </c>
    </row>
    <row r="51" spans="1:25" ht="15" customHeight="1" x14ac:dyDescent="0.25">
      <c r="E51">
        <v>65300</v>
      </c>
    </row>
    <row r="52" spans="1:25" ht="15" customHeight="1" x14ac:dyDescent="0.25">
      <c r="E52">
        <v>65440</v>
      </c>
    </row>
    <row r="53" spans="1:25" ht="15" customHeight="1" x14ac:dyDescent="0.25">
      <c r="E53">
        <v>84987</v>
      </c>
    </row>
    <row r="54" spans="1:25" ht="15" customHeight="1" x14ac:dyDescent="0.25">
      <c r="E54">
        <v>99336</v>
      </c>
    </row>
    <row r="82" spans="1:22" x14ac:dyDescent="0.25">
      <c r="A82" s="1"/>
      <c r="V82" s="1"/>
    </row>
    <row r="83" spans="1:22" x14ac:dyDescent="0.25">
      <c r="A83" s="2"/>
      <c r="V83" s="1"/>
    </row>
    <row r="84" spans="1:22" x14ac:dyDescent="0.25">
      <c r="A84" s="1"/>
      <c r="V84" s="1"/>
    </row>
    <row r="85" spans="1:22" x14ac:dyDescent="0.25">
      <c r="A85" s="1"/>
      <c r="V85" s="1"/>
    </row>
    <row r="86" spans="1:22" x14ac:dyDescent="0.25">
      <c r="A86" s="1"/>
      <c r="V86" s="1"/>
    </row>
    <row r="87" spans="1:22" x14ac:dyDescent="0.25">
      <c r="A87" s="1"/>
      <c r="V87" s="1"/>
    </row>
    <row r="88" spans="1:22" x14ac:dyDescent="0.25">
      <c r="A88" s="1"/>
      <c r="V88" s="1"/>
    </row>
    <row r="89" spans="1:22" x14ac:dyDescent="0.25">
      <c r="A89" s="1"/>
      <c r="V89" s="1"/>
    </row>
    <row r="90" spans="1:22" x14ac:dyDescent="0.25">
      <c r="A90" s="1"/>
      <c r="V90" s="1"/>
    </row>
    <row r="91" spans="1:22" x14ac:dyDescent="0.25">
      <c r="A91" s="1"/>
      <c r="V91" s="1"/>
    </row>
    <row r="92" spans="1:22" x14ac:dyDescent="0.25">
      <c r="A92" s="1"/>
      <c r="V92" s="1"/>
    </row>
    <row r="93" spans="1:22" x14ac:dyDescent="0.25">
      <c r="A93" s="1"/>
      <c r="V93" s="1"/>
    </row>
    <row r="94" spans="1:22" x14ac:dyDescent="0.25">
      <c r="A94" s="1"/>
      <c r="V94" s="1"/>
    </row>
    <row r="95" spans="1:22" x14ac:dyDescent="0.25">
      <c r="A95" s="1"/>
      <c r="V95" s="1"/>
    </row>
    <row r="96" spans="1:22" x14ac:dyDescent="0.25">
      <c r="A96" s="1"/>
      <c r="V96" s="1"/>
    </row>
    <row r="97" spans="1:22" x14ac:dyDescent="0.25">
      <c r="A97" s="1"/>
      <c r="V97" s="1"/>
    </row>
    <row r="98" spans="1:22" x14ac:dyDescent="0.25">
      <c r="A98" s="1"/>
      <c r="V98" s="1"/>
    </row>
    <row r="99" spans="1:22" x14ac:dyDescent="0.25">
      <c r="A99" s="1"/>
      <c r="V99" s="1"/>
    </row>
    <row r="100" spans="1:22" x14ac:dyDescent="0.25">
      <c r="A100" s="1"/>
      <c r="V100" s="1"/>
    </row>
    <row r="101" spans="1:22" x14ac:dyDescent="0.25">
      <c r="A101" s="1"/>
      <c r="V101" s="1"/>
    </row>
    <row r="102" spans="1:22" x14ac:dyDescent="0.25">
      <c r="A102" s="1"/>
      <c r="V102" s="1"/>
    </row>
    <row r="103" spans="1:22" x14ac:dyDescent="0.25">
      <c r="A103" s="1"/>
      <c r="V103" s="1"/>
    </row>
    <row r="104" spans="1:22" x14ac:dyDescent="0.25">
      <c r="A104" s="1"/>
      <c r="V104" s="1"/>
    </row>
    <row r="105" spans="1:22" x14ac:dyDescent="0.25">
      <c r="A105" s="1"/>
      <c r="V105" s="1"/>
    </row>
    <row r="106" spans="1:22" x14ac:dyDescent="0.25">
      <c r="A106" s="1"/>
      <c r="V106" s="1"/>
    </row>
    <row r="107" spans="1:22" x14ac:dyDescent="0.25">
      <c r="A107" s="1"/>
      <c r="V107" s="1"/>
    </row>
    <row r="108" spans="1:22" x14ac:dyDescent="0.25">
      <c r="A108" s="1"/>
      <c r="V108" s="1"/>
    </row>
    <row r="109" spans="1:22" x14ac:dyDescent="0.25">
      <c r="A109" s="1"/>
      <c r="V109" s="1"/>
    </row>
    <row r="110" spans="1:22" x14ac:dyDescent="0.25">
      <c r="A110" s="1"/>
      <c r="V110" s="1"/>
    </row>
    <row r="111" spans="1:22" x14ac:dyDescent="0.25">
      <c r="A111" s="1"/>
      <c r="V111" s="1"/>
    </row>
    <row r="112" spans="1:22" x14ac:dyDescent="0.25">
      <c r="A112" s="1"/>
      <c r="V112" s="1"/>
    </row>
    <row r="113" spans="1:22" x14ac:dyDescent="0.25">
      <c r="A113" s="1"/>
      <c r="V113" s="1"/>
    </row>
    <row r="114" spans="1:22" x14ac:dyDescent="0.25">
      <c r="A114" s="1"/>
      <c r="V114" s="1"/>
    </row>
    <row r="115" spans="1:22" x14ac:dyDescent="0.25">
      <c r="A115" s="1"/>
      <c r="V115" s="1"/>
    </row>
    <row r="116" spans="1:22" x14ac:dyDescent="0.25">
      <c r="A116" s="1"/>
      <c r="V116" s="1"/>
    </row>
    <row r="117" spans="1:22" x14ac:dyDescent="0.25">
      <c r="A117" s="1"/>
      <c r="V117" s="1"/>
    </row>
    <row r="118" spans="1:22" x14ac:dyDescent="0.25">
      <c r="A118" s="1"/>
      <c r="V118" s="1"/>
    </row>
    <row r="119" spans="1:22" x14ac:dyDescent="0.25">
      <c r="A119" s="1"/>
      <c r="V119" s="1"/>
    </row>
    <row r="120" spans="1:22" x14ac:dyDescent="0.25">
      <c r="A120" s="1"/>
      <c r="V120" s="1"/>
    </row>
    <row r="121" spans="1:22" x14ac:dyDescent="0.25">
      <c r="A121" s="1"/>
      <c r="V121" s="1"/>
    </row>
    <row r="122" spans="1:22" x14ac:dyDescent="0.25">
      <c r="A122" s="1"/>
      <c r="V122" s="1"/>
    </row>
    <row r="123" spans="1:22" x14ac:dyDescent="0.25">
      <c r="A123" s="1"/>
      <c r="V123" s="1"/>
    </row>
    <row r="124" spans="1:22" x14ac:dyDescent="0.25">
      <c r="A124" s="1"/>
      <c r="V124" s="1"/>
    </row>
    <row r="125" spans="1:22" x14ac:dyDescent="0.25">
      <c r="A125" s="1"/>
      <c r="V125" s="1"/>
    </row>
    <row r="126" spans="1:22" x14ac:dyDescent="0.25">
      <c r="A126" s="1"/>
      <c r="V126" s="1"/>
    </row>
    <row r="127" spans="1:22" x14ac:dyDescent="0.25">
      <c r="A127" s="1"/>
      <c r="V127" s="1"/>
    </row>
    <row r="128" spans="1:22" x14ac:dyDescent="0.25">
      <c r="A128" s="1"/>
      <c r="V128" s="1"/>
    </row>
    <row r="129" spans="1:22" x14ac:dyDescent="0.25">
      <c r="A129" s="1"/>
      <c r="V129" s="1"/>
    </row>
    <row r="130" spans="1:22" x14ac:dyDescent="0.25">
      <c r="A130" s="1"/>
      <c r="V130" s="1"/>
    </row>
    <row r="131" spans="1:22" x14ac:dyDescent="0.25">
      <c r="A131" s="1"/>
      <c r="V131" s="1"/>
    </row>
    <row r="132" spans="1:22" x14ac:dyDescent="0.25">
      <c r="A132" s="1"/>
      <c r="V132" s="1"/>
    </row>
    <row r="133" spans="1:22" x14ac:dyDescent="0.25">
      <c r="A133" s="1"/>
      <c r="V133" s="1"/>
    </row>
    <row r="134" spans="1:22" x14ac:dyDescent="0.25">
      <c r="A134" s="1"/>
      <c r="V134" s="1"/>
    </row>
    <row r="135" spans="1:22" x14ac:dyDescent="0.25">
      <c r="A135" s="1"/>
      <c r="V135" s="1"/>
    </row>
    <row r="136" spans="1:22" x14ac:dyDescent="0.25">
      <c r="A136" s="1"/>
      <c r="V136" s="1"/>
    </row>
    <row r="137" spans="1:22" x14ac:dyDescent="0.25">
      <c r="A137" s="1"/>
      <c r="V137" s="1"/>
    </row>
    <row r="138" spans="1:22" x14ac:dyDescent="0.25">
      <c r="A138" s="1"/>
      <c r="V138" s="1"/>
    </row>
    <row r="139" spans="1:22" x14ac:dyDescent="0.25">
      <c r="A139" s="1"/>
      <c r="V139" s="1"/>
    </row>
    <row r="140" spans="1:22" x14ac:dyDescent="0.25">
      <c r="A140" s="1"/>
      <c r="V140" s="1"/>
    </row>
    <row r="141" spans="1:22" x14ac:dyDescent="0.25">
      <c r="A141" s="1"/>
      <c r="V141" s="1"/>
    </row>
    <row r="142" spans="1:22" x14ac:dyDescent="0.25">
      <c r="A142" s="1"/>
      <c r="V142" s="1"/>
    </row>
    <row r="143" spans="1:22" x14ac:dyDescent="0.25">
      <c r="A143" s="1"/>
      <c r="V143" s="1"/>
    </row>
    <row r="144" spans="1:22" x14ac:dyDescent="0.25">
      <c r="A144" s="1"/>
      <c r="V144" s="1"/>
    </row>
    <row r="145" spans="1:22" x14ac:dyDescent="0.25">
      <c r="A145" s="1"/>
      <c r="V145" s="1"/>
    </row>
    <row r="146" spans="1:22" x14ac:dyDescent="0.25">
      <c r="A146" s="1"/>
      <c r="V146" s="1"/>
    </row>
    <row r="147" spans="1:22" x14ac:dyDescent="0.25">
      <c r="A147" s="1"/>
      <c r="V147" s="1"/>
    </row>
    <row r="148" spans="1:22" x14ac:dyDescent="0.25">
      <c r="A148" s="1"/>
      <c r="V148" s="1"/>
    </row>
    <row r="149" spans="1:22" x14ac:dyDescent="0.25">
      <c r="A149" s="1"/>
      <c r="V149" s="1"/>
    </row>
    <row r="150" spans="1:22" x14ac:dyDescent="0.25">
      <c r="A150" s="1"/>
      <c r="V150" s="1"/>
    </row>
    <row r="151" spans="1:22" x14ac:dyDescent="0.25">
      <c r="A151" s="1"/>
      <c r="V151" s="1"/>
    </row>
    <row r="152" spans="1:22" x14ac:dyDescent="0.25">
      <c r="A152" s="1"/>
      <c r="V152" s="1"/>
    </row>
    <row r="153" spans="1:22" x14ac:dyDescent="0.25">
      <c r="A153" s="1"/>
      <c r="V153" s="1"/>
    </row>
    <row r="154" spans="1:22" x14ac:dyDescent="0.25">
      <c r="A154" s="1"/>
      <c r="V154" s="1"/>
    </row>
    <row r="155" spans="1:22" x14ac:dyDescent="0.25">
      <c r="A155" s="1"/>
      <c r="V155" s="1"/>
    </row>
    <row r="156" spans="1:22" x14ac:dyDescent="0.25">
      <c r="A156" s="1"/>
      <c r="V156" s="1"/>
    </row>
    <row r="157" spans="1:22" x14ac:dyDescent="0.25">
      <c r="A157" s="1"/>
      <c r="V157" s="1"/>
    </row>
    <row r="158" spans="1:22" x14ac:dyDescent="0.25">
      <c r="A158" s="1"/>
      <c r="V158" s="1"/>
    </row>
    <row r="159" spans="1:22" x14ac:dyDescent="0.25">
      <c r="A159" s="1"/>
      <c r="V159" s="1"/>
    </row>
    <row r="160" spans="1:22" x14ac:dyDescent="0.25">
      <c r="A160" s="1"/>
      <c r="V160" s="1"/>
    </row>
    <row r="161" spans="1:22" x14ac:dyDescent="0.25">
      <c r="A161" s="1"/>
      <c r="V161" s="1"/>
    </row>
    <row r="162" spans="1:22" x14ac:dyDescent="0.25">
      <c r="A162" s="1"/>
      <c r="V162" s="1"/>
    </row>
    <row r="163" spans="1:22" x14ac:dyDescent="0.25">
      <c r="A163" s="1"/>
      <c r="V163" s="1"/>
    </row>
    <row r="164" spans="1:22" x14ac:dyDescent="0.25">
      <c r="A164" s="1"/>
      <c r="V164" s="1"/>
    </row>
    <row r="165" spans="1:22" x14ac:dyDescent="0.25">
      <c r="A165" s="1"/>
      <c r="V165" s="1"/>
    </row>
    <row r="166" spans="1:22" x14ac:dyDescent="0.25">
      <c r="A166" s="1"/>
      <c r="V166" s="1"/>
    </row>
    <row r="167" spans="1:22" x14ac:dyDescent="0.25">
      <c r="A167" s="1"/>
      <c r="V167" s="1"/>
    </row>
    <row r="168" spans="1:22" x14ac:dyDescent="0.25">
      <c r="A168" s="1"/>
      <c r="V168" s="1"/>
    </row>
    <row r="169" spans="1:22" x14ac:dyDescent="0.25">
      <c r="A169" s="1"/>
      <c r="V169" s="1"/>
    </row>
    <row r="170" spans="1:22" x14ac:dyDescent="0.25">
      <c r="A170" s="1"/>
      <c r="V170" s="1"/>
    </row>
    <row r="171" spans="1:22" x14ac:dyDescent="0.25">
      <c r="A171" s="1"/>
      <c r="V171" s="1"/>
    </row>
    <row r="172" spans="1:22" x14ac:dyDescent="0.25">
      <c r="A172" s="1"/>
      <c r="V172" s="1"/>
    </row>
    <row r="173" spans="1:22" x14ac:dyDescent="0.25">
      <c r="A173" s="1"/>
      <c r="V173" s="1"/>
    </row>
    <row r="174" spans="1:22" x14ac:dyDescent="0.25">
      <c r="A174" s="1"/>
      <c r="V174" s="1"/>
    </row>
    <row r="175" spans="1:22" x14ac:dyDescent="0.25">
      <c r="A175" s="1"/>
      <c r="V175" s="1"/>
    </row>
    <row r="176" spans="1:22" x14ac:dyDescent="0.25">
      <c r="A176" s="1"/>
      <c r="V176" s="1"/>
    </row>
    <row r="177" spans="1:22" x14ac:dyDescent="0.25">
      <c r="A177" s="1"/>
      <c r="V177" s="1"/>
    </row>
    <row r="178" spans="1:22" x14ac:dyDescent="0.25">
      <c r="A178" s="1"/>
      <c r="V178" s="1"/>
    </row>
    <row r="179" spans="1:22" x14ac:dyDescent="0.25">
      <c r="A179" s="1"/>
      <c r="V179" s="1"/>
    </row>
    <row r="180" spans="1:22" x14ac:dyDescent="0.25">
      <c r="A180" s="1"/>
      <c r="V180" s="1"/>
    </row>
    <row r="181" spans="1:22" x14ac:dyDescent="0.25">
      <c r="A181" s="1"/>
      <c r="V181" s="1"/>
    </row>
    <row r="182" spans="1:22" x14ac:dyDescent="0.25">
      <c r="A182" s="1"/>
      <c r="V182" s="1"/>
    </row>
    <row r="183" spans="1:22" x14ac:dyDescent="0.25">
      <c r="A183" s="1"/>
      <c r="V183" s="1"/>
    </row>
    <row r="184" spans="1:22" x14ac:dyDescent="0.25">
      <c r="A184" s="1"/>
      <c r="V184" s="1"/>
    </row>
    <row r="185" spans="1:22" x14ac:dyDescent="0.25">
      <c r="A185" s="1"/>
      <c r="V185" s="1"/>
    </row>
    <row r="186" spans="1:22" x14ac:dyDescent="0.25">
      <c r="A186" s="1"/>
      <c r="V186" s="1"/>
    </row>
    <row r="187" spans="1:22" x14ac:dyDescent="0.25">
      <c r="A187" s="1"/>
      <c r="V187" s="1"/>
    </row>
    <row r="188" spans="1:22" x14ac:dyDescent="0.25">
      <c r="A188" s="1"/>
      <c r="V188" s="1"/>
    </row>
    <row r="189" spans="1:22" x14ac:dyDescent="0.25">
      <c r="A189" s="1"/>
      <c r="V189" s="1"/>
    </row>
    <row r="190" spans="1:22" x14ac:dyDescent="0.25">
      <c r="A190" s="1"/>
      <c r="V190" s="1"/>
    </row>
    <row r="191" spans="1:22" x14ac:dyDescent="0.25">
      <c r="A191" s="1"/>
      <c r="V191" s="1"/>
    </row>
    <row r="192" spans="1:22" x14ac:dyDescent="0.25">
      <c r="A192" s="1"/>
      <c r="V192" s="1"/>
    </row>
    <row r="193" spans="1:22" x14ac:dyDescent="0.25">
      <c r="A193" s="1"/>
      <c r="V193" s="1"/>
    </row>
    <row r="194" spans="1:22" x14ac:dyDescent="0.25">
      <c r="A194" s="1"/>
      <c r="V194" s="1"/>
    </row>
    <row r="195" spans="1:22" x14ac:dyDescent="0.25">
      <c r="A195" s="1"/>
      <c r="V195" s="1"/>
    </row>
    <row r="196" spans="1:22" x14ac:dyDescent="0.25">
      <c r="A196" s="1"/>
      <c r="V196" s="1"/>
    </row>
    <row r="197" spans="1:22" x14ac:dyDescent="0.25">
      <c r="A197" s="1"/>
      <c r="V197" s="1"/>
    </row>
    <row r="198" spans="1:22" x14ac:dyDescent="0.25">
      <c r="A198" s="1"/>
      <c r="V198" s="1"/>
    </row>
    <row r="199" spans="1:22" x14ac:dyDescent="0.25">
      <c r="A199" s="1"/>
      <c r="V199" s="1"/>
    </row>
    <row r="200" spans="1:22" x14ac:dyDescent="0.25">
      <c r="A200" s="1"/>
      <c r="V200" s="1"/>
    </row>
    <row r="201" spans="1:22" x14ac:dyDescent="0.25">
      <c r="A201" s="1"/>
      <c r="V201" s="1"/>
    </row>
    <row r="202" spans="1:22" x14ac:dyDescent="0.25">
      <c r="A202" s="1"/>
      <c r="V202" s="1"/>
    </row>
    <row r="203" spans="1:22" x14ac:dyDescent="0.25">
      <c r="A203" s="1"/>
      <c r="V203" s="1"/>
    </row>
    <row r="204" spans="1:22" x14ac:dyDescent="0.25">
      <c r="A204" s="1"/>
      <c r="V204" s="1"/>
    </row>
    <row r="205" spans="1:22" x14ac:dyDescent="0.25">
      <c r="A205" s="1"/>
      <c r="V205" s="1"/>
    </row>
    <row r="206" spans="1:22" x14ac:dyDescent="0.25">
      <c r="A206" s="1"/>
      <c r="V206" s="1"/>
    </row>
    <row r="207" spans="1:22" x14ac:dyDescent="0.25">
      <c r="A207" s="1"/>
      <c r="V207" s="1"/>
    </row>
    <row r="208" spans="1:22" x14ac:dyDescent="0.25">
      <c r="A208" s="1"/>
      <c r="V208" s="1"/>
    </row>
    <row r="209" spans="1:22" x14ac:dyDescent="0.25">
      <c r="A209" s="1"/>
      <c r="V209" s="1"/>
    </row>
    <row r="210" spans="1:22" x14ac:dyDescent="0.25">
      <c r="A210" s="1"/>
      <c r="V210" s="1"/>
    </row>
    <row r="211" spans="1:22" x14ac:dyDescent="0.25">
      <c r="A211" s="1"/>
      <c r="V211" s="1"/>
    </row>
    <row r="212" spans="1:22" x14ac:dyDescent="0.25">
      <c r="A212" s="1"/>
      <c r="V212" s="1"/>
    </row>
    <row r="213" spans="1:22" x14ac:dyDescent="0.25">
      <c r="A213" s="1"/>
      <c r="V213" s="1"/>
    </row>
    <row r="214" spans="1:22" x14ac:dyDescent="0.25">
      <c r="A214" s="1"/>
      <c r="V214" s="1"/>
    </row>
    <row r="215" spans="1:22" x14ac:dyDescent="0.25">
      <c r="A215" s="1"/>
      <c r="V215" s="1"/>
    </row>
    <row r="216" spans="1:22" x14ac:dyDescent="0.25">
      <c r="A216" s="1"/>
      <c r="V216" s="1"/>
    </row>
    <row r="217" spans="1:22" x14ac:dyDescent="0.25">
      <c r="A217" s="1"/>
      <c r="V217" s="1"/>
    </row>
    <row r="218" spans="1:22" x14ac:dyDescent="0.25">
      <c r="A218" s="1"/>
      <c r="V218" s="1"/>
    </row>
    <row r="219" spans="1:22" x14ac:dyDescent="0.25">
      <c r="A219" s="1"/>
      <c r="V219" s="1"/>
    </row>
    <row r="220" spans="1:22" x14ac:dyDescent="0.25">
      <c r="A220" s="1"/>
      <c r="V220" s="1"/>
    </row>
    <row r="221" spans="1:22" x14ac:dyDescent="0.25">
      <c r="A221" s="1"/>
      <c r="V221" s="1"/>
    </row>
    <row r="222" spans="1:22" x14ac:dyDescent="0.25">
      <c r="A222" s="1"/>
      <c r="V222" s="1"/>
    </row>
    <row r="223" spans="1:22" x14ac:dyDescent="0.25">
      <c r="A223" s="1"/>
      <c r="V223" s="1"/>
    </row>
    <row r="224" spans="1:22" x14ac:dyDescent="0.25">
      <c r="A224" s="1"/>
      <c r="V224" s="1"/>
    </row>
    <row r="225" spans="1:22" x14ac:dyDescent="0.25">
      <c r="A225" s="1"/>
      <c r="V225" s="1"/>
    </row>
    <row r="226" spans="1:22" x14ac:dyDescent="0.25">
      <c r="A226" s="1"/>
      <c r="V226" s="1"/>
    </row>
    <row r="227" spans="1:22" x14ac:dyDescent="0.25">
      <c r="A227" s="1"/>
      <c r="V227" s="1"/>
    </row>
    <row r="228" spans="1:22" x14ac:dyDescent="0.25">
      <c r="A228" s="1"/>
      <c r="V228" s="1"/>
    </row>
    <row r="229" spans="1:22" x14ac:dyDescent="0.25">
      <c r="A229" s="1"/>
      <c r="V229" s="1"/>
    </row>
    <row r="230" spans="1:22" x14ac:dyDescent="0.25">
      <c r="A230" s="1"/>
      <c r="V230" s="1"/>
    </row>
    <row r="231" spans="1:22" x14ac:dyDescent="0.25">
      <c r="A231" s="1"/>
      <c r="V231" s="1"/>
    </row>
    <row r="232" spans="1:22" x14ac:dyDescent="0.25">
      <c r="A232" s="1"/>
      <c r="V232" s="1"/>
    </row>
    <row r="233" spans="1:22" x14ac:dyDescent="0.25">
      <c r="A233" s="1"/>
      <c r="V233" s="1"/>
    </row>
    <row r="234" spans="1:22" x14ac:dyDescent="0.25">
      <c r="A234" s="1"/>
      <c r="V234" s="1"/>
    </row>
    <row r="235" spans="1:22" x14ac:dyDescent="0.25">
      <c r="A235" s="1"/>
      <c r="V235" s="1"/>
    </row>
    <row r="236" spans="1:22" x14ac:dyDescent="0.25">
      <c r="A236" s="1"/>
      <c r="V236" s="1"/>
    </row>
    <row r="237" spans="1:22" x14ac:dyDescent="0.25">
      <c r="A237" s="1"/>
      <c r="V237" s="1"/>
    </row>
    <row r="238" spans="1:22" x14ac:dyDescent="0.25">
      <c r="A238" s="1"/>
      <c r="V238" s="1"/>
    </row>
    <row r="239" spans="1:22" x14ac:dyDescent="0.25">
      <c r="A239" s="1"/>
      <c r="V239" s="1"/>
    </row>
    <row r="240" spans="1:22" x14ac:dyDescent="0.25">
      <c r="A240" s="1"/>
      <c r="V240" s="1"/>
    </row>
    <row r="241" spans="1:22" x14ac:dyDescent="0.25">
      <c r="A241" s="1"/>
      <c r="V241" s="1"/>
    </row>
    <row r="242" spans="1:22" x14ac:dyDescent="0.25">
      <c r="A242" s="1"/>
      <c r="V242" s="1"/>
    </row>
    <row r="243" spans="1:22" x14ac:dyDescent="0.25">
      <c r="A243" s="1"/>
      <c r="V243" s="1"/>
    </row>
    <row r="244" spans="1:22" x14ac:dyDescent="0.25">
      <c r="A244" s="1"/>
      <c r="V244" s="1"/>
    </row>
    <row r="245" spans="1:22" x14ac:dyDescent="0.25">
      <c r="A245" s="1"/>
      <c r="V245" s="1"/>
    </row>
    <row r="246" spans="1:22" x14ac:dyDescent="0.25">
      <c r="A246" s="1"/>
      <c r="V246" s="1"/>
    </row>
    <row r="247" spans="1:22" x14ac:dyDescent="0.25">
      <c r="A247" s="1"/>
      <c r="V247" s="1"/>
    </row>
    <row r="248" spans="1:22" x14ac:dyDescent="0.25">
      <c r="A248" s="1"/>
      <c r="V248" s="1"/>
    </row>
    <row r="249" spans="1:22" x14ac:dyDescent="0.25">
      <c r="A249" s="1"/>
      <c r="V249" s="1"/>
    </row>
    <row r="250" spans="1:22" x14ac:dyDescent="0.25">
      <c r="A250" s="1"/>
      <c r="V250" s="1"/>
    </row>
    <row r="251" spans="1:22" x14ac:dyDescent="0.25">
      <c r="A251" s="1"/>
      <c r="V251" s="1"/>
    </row>
    <row r="252" spans="1:22" x14ac:dyDescent="0.25">
      <c r="A252" s="1"/>
      <c r="V252" s="1"/>
    </row>
    <row r="253" spans="1:22" x14ac:dyDescent="0.25">
      <c r="A253" s="1"/>
      <c r="V253" s="1"/>
    </row>
    <row r="254" spans="1:22" x14ac:dyDescent="0.25">
      <c r="A254" s="1"/>
      <c r="V254" s="1"/>
    </row>
    <row r="255" spans="1:22" x14ac:dyDescent="0.25">
      <c r="A255" s="1"/>
      <c r="V255" s="1"/>
    </row>
    <row r="256" spans="1:22" x14ac:dyDescent="0.25">
      <c r="A256" s="1"/>
      <c r="V256" s="1"/>
    </row>
    <row r="257" spans="1:22" x14ac:dyDescent="0.25">
      <c r="A257" s="1"/>
      <c r="V257" s="1"/>
    </row>
    <row r="258" spans="1:22" x14ac:dyDescent="0.25">
      <c r="A258" s="1"/>
      <c r="V258" s="1"/>
    </row>
    <row r="259" spans="1:22" x14ac:dyDescent="0.25">
      <c r="A259" s="1"/>
      <c r="V259" s="1"/>
    </row>
    <row r="260" spans="1:22" x14ac:dyDescent="0.25">
      <c r="A260" s="1"/>
      <c r="V260" s="1"/>
    </row>
    <row r="261" spans="1:22" x14ac:dyDescent="0.25">
      <c r="A261" s="1"/>
      <c r="V261" s="1"/>
    </row>
    <row r="262" spans="1:22" x14ac:dyDescent="0.25">
      <c r="A262" s="1"/>
      <c r="V262" s="1"/>
    </row>
    <row r="263" spans="1:22" x14ac:dyDescent="0.25">
      <c r="A263" s="1"/>
      <c r="V263" s="1"/>
    </row>
    <row r="264" spans="1:22" x14ac:dyDescent="0.25">
      <c r="A264" s="1"/>
      <c r="V264" s="1"/>
    </row>
    <row r="265" spans="1:22" x14ac:dyDescent="0.25">
      <c r="A265" s="1"/>
      <c r="V265" s="1"/>
    </row>
    <row r="266" spans="1:22" x14ac:dyDescent="0.25">
      <c r="A266" s="1"/>
      <c r="V266" s="1"/>
    </row>
    <row r="267" spans="1:22" x14ac:dyDescent="0.25">
      <c r="A267" s="1"/>
      <c r="V267" s="1"/>
    </row>
    <row r="268" spans="1:22" x14ac:dyDescent="0.25">
      <c r="A268" s="1"/>
      <c r="V268" s="1"/>
    </row>
    <row r="269" spans="1:22" x14ac:dyDescent="0.25">
      <c r="A269" s="1"/>
      <c r="V269" s="1"/>
    </row>
    <row r="270" spans="1:22" x14ac:dyDescent="0.25">
      <c r="A270" s="1"/>
      <c r="V270" s="1"/>
    </row>
    <row r="271" spans="1:22" x14ac:dyDescent="0.25">
      <c r="A271" s="1"/>
      <c r="V271" s="1"/>
    </row>
    <row r="272" spans="1:22" x14ac:dyDescent="0.25">
      <c r="A272" s="1"/>
      <c r="V272" s="1"/>
    </row>
    <row r="273" spans="1:22" x14ac:dyDescent="0.25">
      <c r="A273" s="1"/>
      <c r="V273" s="1"/>
    </row>
    <row r="274" spans="1:22" x14ac:dyDescent="0.25">
      <c r="A274" s="1"/>
      <c r="V274" s="1"/>
    </row>
    <row r="275" spans="1:22" x14ac:dyDescent="0.25">
      <c r="A275" s="1"/>
      <c r="V275" s="1"/>
    </row>
    <row r="276" spans="1:22" x14ac:dyDescent="0.25">
      <c r="A276" s="1"/>
      <c r="V276" s="1"/>
    </row>
    <row r="277" spans="1:22" x14ac:dyDescent="0.25">
      <c r="A277" s="1"/>
      <c r="V277" s="1"/>
    </row>
    <row r="278" spans="1:22" x14ac:dyDescent="0.25">
      <c r="A278" s="1"/>
      <c r="V278" s="1"/>
    </row>
    <row r="279" spans="1:22" x14ac:dyDescent="0.25">
      <c r="A279" s="1"/>
      <c r="V279" s="1"/>
    </row>
    <row r="280" spans="1:22" x14ac:dyDescent="0.25">
      <c r="A280" s="1"/>
      <c r="V280" s="1"/>
    </row>
    <row r="281" spans="1:22" x14ac:dyDescent="0.25">
      <c r="A281" s="1"/>
      <c r="V281" s="1"/>
    </row>
    <row r="282" spans="1:22" x14ac:dyDescent="0.25">
      <c r="A282" s="1"/>
      <c r="V282" s="1"/>
    </row>
    <row r="283" spans="1:22" x14ac:dyDescent="0.25">
      <c r="A283" s="1"/>
      <c r="V283" s="1"/>
    </row>
    <row r="284" spans="1:22" x14ac:dyDescent="0.25">
      <c r="A284" s="1"/>
      <c r="V284" s="1"/>
    </row>
    <row r="285" spans="1:22" x14ac:dyDescent="0.25">
      <c r="A285" s="1"/>
      <c r="V285" s="1"/>
    </row>
    <row r="286" spans="1:22" x14ac:dyDescent="0.25">
      <c r="A286" s="1"/>
      <c r="V286" s="1"/>
    </row>
    <row r="287" spans="1:22" x14ac:dyDescent="0.25">
      <c r="A287" s="1"/>
      <c r="V287" s="1"/>
    </row>
    <row r="288" spans="1:22" x14ac:dyDescent="0.25">
      <c r="A288" s="1"/>
      <c r="V288" s="1"/>
    </row>
    <row r="289" spans="1:22" x14ac:dyDescent="0.25">
      <c r="A289" s="1"/>
      <c r="V289" s="1"/>
    </row>
    <row r="290" spans="1:22" x14ac:dyDescent="0.25">
      <c r="A290" s="1"/>
      <c r="V290" s="1"/>
    </row>
    <row r="291" spans="1:22" x14ac:dyDescent="0.25">
      <c r="A291" s="1"/>
      <c r="V291" s="1"/>
    </row>
    <row r="292" spans="1:22" x14ac:dyDescent="0.25">
      <c r="A292" s="1"/>
      <c r="V292" s="1"/>
    </row>
    <row r="293" spans="1:22" x14ac:dyDescent="0.25">
      <c r="A293" s="1"/>
      <c r="V293" s="1"/>
    </row>
    <row r="294" spans="1:22" x14ac:dyDescent="0.25">
      <c r="A294" s="1"/>
      <c r="V294" s="1"/>
    </row>
    <row r="295" spans="1:22" x14ac:dyDescent="0.25">
      <c r="A295" s="1"/>
      <c r="V295" s="1"/>
    </row>
    <row r="296" spans="1:22" x14ac:dyDescent="0.25">
      <c r="A296" s="1"/>
      <c r="V296" s="1"/>
    </row>
    <row r="297" spans="1:22" x14ac:dyDescent="0.25">
      <c r="A297" s="1"/>
      <c r="V297" s="1"/>
    </row>
    <row r="298" spans="1:22" x14ac:dyDescent="0.25">
      <c r="A298" s="1"/>
      <c r="V298" s="1"/>
    </row>
    <row r="299" spans="1:22" x14ac:dyDescent="0.25">
      <c r="A299" s="1"/>
      <c r="V299" s="1"/>
    </row>
    <row r="300" spans="1:22" x14ac:dyDescent="0.25">
      <c r="A300" s="1"/>
      <c r="V300" s="1"/>
    </row>
    <row r="301" spans="1:22" x14ac:dyDescent="0.25">
      <c r="A301" s="1"/>
      <c r="V301" s="1"/>
    </row>
    <row r="302" spans="1:22" x14ac:dyDescent="0.25">
      <c r="A302" s="1"/>
      <c r="V302" s="1"/>
    </row>
    <row r="303" spans="1:22" x14ac:dyDescent="0.25">
      <c r="A303" s="1"/>
      <c r="V303" s="1"/>
    </row>
    <row r="304" spans="1:22" x14ac:dyDescent="0.25">
      <c r="A304" s="1"/>
      <c r="V304" s="1"/>
    </row>
    <row r="305" spans="1:22" x14ac:dyDescent="0.25">
      <c r="A305" s="1"/>
      <c r="V305" s="1"/>
    </row>
    <row r="306" spans="1:22" x14ac:dyDescent="0.25">
      <c r="A306" s="1"/>
      <c r="V306" s="1"/>
    </row>
    <row r="307" spans="1:22" x14ac:dyDescent="0.25">
      <c r="A307" s="1"/>
      <c r="V307" s="1"/>
    </row>
    <row r="308" spans="1:22" x14ac:dyDescent="0.25">
      <c r="A308" s="1"/>
      <c r="V308" s="1"/>
    </row>
    <row r="309" spans="1:22" x14ac:dyDescent="0.25">
      <c r="A309" s="1"/>
      <c r="V309" s="1"/>
    </row>
    <row r="310" spans="1:22" x14ac:dyDescent="0.25">
      <c r="A310" s="1"/>
      <c r="V310" s="1"/>
    </row>
    <row r="311" spans="1:22" x14ac:dyDescent="0.25">
      <c r="A311" s="1"/>
      <c r="V311" s="1"/>
    </row>
    <row r="312" spans="1:22" x14ac:dyDescent="0.25">
      <c r="A312" s="1"/>
      <c r="V312" s="1"/>
    </row>
    <row r="313" spans="1:22" x14ac:dyDescent="0.25">
      <c r="A313" s="1"/>
      <c r="V313" s="1"/>
    </row>
    <row r="314" spans="1:22" x14ac:dyDescent="0.25">
      <c r="A314" s="1"/>
      <c r="V314" s="1"/>
    </row>
    <row r="315" spans="1:22" x14ac:dyDescent="0.25">
      <c r="A315" s="1"/>
      <c r="V315" s="1"/>
    </row>
    <row r="316" spans="1:22" x14ac:dyDescent="0.25">
      <c r="A316" s="1"/>
      <c r="V316" s="1"/>
    </row>
    <row r="317" spans="1:22" x14ac:dyDescent="0.25">
      <c r="A317" s="1"/>
      <c r="V317" s="1"/>
    </row>
    <row r="318" spans="1:22" x14ac:dyDescent="0.25">
      <c r="A318" s="1"/>
      <c r="V318" s="1"/>
    </row>
    <row r="319" spans="1:22" x14ac:dyDescent="0.25">
      <c r="A319" s="1"/>
      <c r="V319" s="1"/>
    </row>
    <row r="320" spans="1:22" x14ac:dyDescent="0.25">
      <c r="A320" s="1"/>
      <c r="V320" s="1"/>
    </row>
    <row r="321" spans="1:22" x14ac:dyDescent="0.25">
      <c r="A321" s="1"/>
      <c r="V321" s="1"/>
    </row>
    <row r="322" spans="1:22" x14ac:dyDescent="0.25">
      <c r="A322" s="1"/>
      <c r="V322" s="1"/>
    </row>
    <row r="323" spans="1:22" x14ac:dyDescent="0.25">
      <c r="A323" s="1"/>
      <c r="V323" s="1"/>
    </row>
    <row r="324" spans="1:22" x14ac:dyDescent="0.25">
      <c r="A324" s="1"/>
      <c r="V324" s="1"/>
    </row>
    <row r="325" spans="1:22" x14ac:dyDescent="0.25">
      <c r="A325" s="1"/>
      <c r="V325" s="1"/>
    </row>
    <row r="326" spans="1:22" x14ac:dyDescent="0.25">
      <c r="A326" s="1"/>
      <c r="V326" s="1"/>
    </row>
    <row r="327" spans="1:22" x14ac:dyDescent="0.25">
      <c r="A327" s="1"/>
      <c r="V327" s="1"/>
    </row>
    <row r="328" spans="1:22" x14ac:dyDescent="0.25">
      <c r="A328" s="1"/>
      <c r="V328" s="1"/>
    </row>
    <row r="329" spans="1:22" x14ac:dyDescent="0.25">
      <c r="A329" s="1"/>
      <c r="V329" s="1"/>
    </row>
    <row r="330" spans="1:22" x14ac:dyDescent="0.25">
      <c r="A330" s="1"/>
      <c r="V330" s="1"/>
    </row>
    <row r="331" spans="1:22" x14ac:dyDescent="0.25">
      <c r="A331" s="1"/>
      <c r="V331" s="1"/>
    </row>
    <row r="332" spans="1:22" x14ac:dyDescent="0.25">
      <c r="A332" s="1"/>
      <c r="V332" s="1"/>
    </row>
    <row r="333" spans="1:22" x14ac:dyDescent="0.25">
      <c r="A333" s="1"/>
      <c r="V333" s="1"/>
    </row>
    <row r="334" spans="1:22" x14ac:dyDescent="0.25">
      <c r="A334" s="1"/>
      <c r="V334" s="1"/>
    </row>
    <row r="335" spans="1:22" x14ac:dyDescent="0.25">
      <c r="A335" s="1"/>
      <c r="V335" s="1"/>
    </row>
    <row r="336" spans="1:22" x14ac:dyDescent="0.25">
      <c r="A336" s="1"/>
      <c r="V336" s="1"/>
    </row>
    <row r="337" spans="1:22" x14ac:dyDescent="0.25">
      <c r="A337" s="1"/>
      <c r="V337" s="1"/>
    </row>
    <row r="338" spans="1:22" x14ac:dyDescent="0.25">
      <c r="A338" s="1"/>
      <c r="V338" s="1"/>
    </row>
    <row r="339" spans="1:22" x14ac:dyDescent="0.25">
      <c r="A339" s="1"/>
      <c r="V339" s="1"/>
    </row>
    <row r="340" spans="1:22" x14ac:dyDescent="0.25">
      <c r="A340" s="1"/>
      <c r="V340" s="1"/>
    </row>
    <row r="341" spans="1:22" x14ac:dyDescent="0.25">
      <c r="A341" s="1"/>
      <c r="V341" s="1"/>
    </row>
    <row r="342" spans="1:22" x14ac:dyDescent="0.25">
      <c r="A342" s="1"/>
      <c r="V342" s="1"/>
    </row>
    <row r="343" spans="1:22" x14ac:dyDescent="0.25">
      <c r="A343" s="1"/>
      <c r="V343" s="1"/>
    </row>
    <row r="344" spans="1:22" x14ac:dyDescent="0.25">
      <c r="A344" s="1"/>
      <c r="V344" s="1"/>
    </row>
    <row r="345" spans="1:22" x14ac:dyDescent="0.25">
      <c r="A345" s="1"/>
      <c r="V345" s="1"/>
    </row>
    <row r="346" spans="1:22" x14ac:dyDescent="0.25">
      <c r="A346" s="1"/>
      <c r="V346" s="1"/>
    </row>
    <row r="347" spans="1:22" x14ac:dyDescent="0.25">
      <c r="A347" s="1"/>
      <c r="V347" s="1"/>
    </row>
    <row r="348" spans="1:22" x14ac:dyDescent="0.25">
      <c r="A348" s="1"/>
      <c r="V348" s="1"/>
    </row>
    <row r="349" spans="1:22" x14ac:dyDescent="0.25">
      <c r="A349" s="1"/>
      <c r="V349" s="1"/>
    </row>
    <row r="350" spans="1:22" x14ac:dyDescent="0.25">
      <c r="A350" s="1"/>
      <c r="V350" s="1"/>
    </row>
    <row r="351" spans="1:22" x14ac:dyDescent="0.25">
      <c r="A351" s="1"/>
      <c r="V351" s="1"/>
    </row>
    <row r="352" spans="1:22" x14ac:dyDescent="0.25">
      <c r="A352" s="1"/>
      <c r="V352" s="1"/>
    </row>
    <row r="353" spans="1:22" x14ac:dyDescent="0.25">
      <c r="A353" s="1"/>
      <c r="V353" s="1"/>
    </row>
    <row r="354" spans="1:22" x14ac:dyDescent="0.25">
      <c r="A354" s="1"/>
      <c r="V354" s="1"/>
    </row>
    <row r="355" spans="1:22" x14ac:dyDescent="0.25">
      <c r="A355" s="1"/>
      <c r="V355" s="1"/>
    </row>
    <row r="356" spans="1:22" x14ac:dyDescent="0.25">
      <c r="A356" s="1"/>
      <c r="V356" s="1"/>
    </row>
    <row r="357" spans="1:22" x14ac:dyDescent="0.25">
      <c r="A357" s="1"/>
      <c r="V357" s="1"/>
    </row>
    <row r="358" spans="1:22" x14ac:dyDescent="0.25">
      <c r="A358" s="1"/>
      <c r="V358" s="1"/>
    </row>
    <row r="359" spans="1:22" x14ac:dyDescent="0.25">
      <c r="A359" s="1"/>
      <c r="V359" s="1"/>
    </row>
    <row r="360" spans="1:22" x14ac:dyDescent="0.25">
      <c r="A360" s="1"/>
      <c r="V360" s="1"/>
    </row>
    <row r="361" spans="1:22" x14ac:dyDescent="0.25">
      <c r="A361" s="1"/>
      <c r="V361" s="1"/>
    </row>
    <row r="362" spans="1:22" x14ac:dyDescent="0.25">
      <c r="A362" s="1"/>
      <c r="V362" s="1"/>
    </row>
    <row r="363" spans="1:22" x14ac:dyDescent="0.25">
      <c r="A363" s="1"/>
      <c r="V363" s="1"/>
    </row>
    <row r="364" spans="1:22" x14ac:dyDescent="0.25">
      <c r="A364" s="1"/>
      <c r="V364" s="1"/>
    </row>
    <row r="365" spans="1:22" x14ac:dyDescent="0.25">
      <c r="A365" s="1"/>
      <c r="V365" s="1"/>
    </row>
    <row r="366" spans="1:22" x14ac:dyDescent="0.25">
      <c r="A366" s="1"/>
      <c r="V366" s="1"/>
    </row>
    <row r="367" spans="1:22" x14ac:dyDescent="0.25">
      <c r="A367" s="1"/>
      <c r="V367" s="1"/>
    </row>
    <row r="368" spans="1:22" x14ac:dyDescent="0.25">
      <c r="A368" s="1"/>
      <c r="V368" s="1"/>
    </row>
    <row r="369" spans="1:22" x14ac:dyDescent="0.25">
      <c r="A369" s="1"/>
      <c r="V369" s="1"/>
    </row>
    <row r="370" spans="1:22" x14ac:dyDescent="0.25">
      <c r="A370" s="1"/>
      <c r="V370" s="1"/>
    </row>
    <row r="371" spans="1:22" x14ac:dyDescent="0.25">
      <c r="A371" s="1"/>
      <c r="V371" s="1"/>
    </row>
    <row r="372" spans="1:22" x14ac:dyDescent="0.25">
      <c r="A372" s="1"/>
      <c r="V372" s="1"/>
    </row>
    <row r="373" spans="1:22" x14ac:dyDescent="0.25">
      <c r="A373" s="1"/>
      <c r="V373" s="1"/>
    </row>
    <row r="374" spans="1:22" x14ac:dyDescent="0.25">
      <c r="A374" s="1"/>
      <c r="V374" s="1"/>
    </row>
    <row r="375" spans="1:22" x14ac:dyDescent="0.25">
      <c r="A375" s="1"/>
      <c r="V375" s="1"/>
    </row>
    <row r="376" spans="1:22" x14ac:dyDescent="0.25">
      <c r="A376" s="1"/>
      <c r="V376" s="1"/>
    </row>
    <row r="377" spans="1:22" x14ac:dyDescent="0.25">
      <c r="A377" s="1"/>
      <c r="V377" s="1"/>
    </row>
    <row r="378" spans="1:22" x14ac:dyDescent="0.25">
      <c r="A378" s="1"/>
      <c r="V378" s="1"/>
    </row>
    <row r="379" spans="1:22" x14ac:dyDescent="0.25">
      <c r="A379" s="1"/>
      <c r="V379" s="1"/>
    </row>
    <row r="380" spans="1:22" x14ac:dyDescent="0.25">
      <c r="A380" s="1"/>
      <c r="V380" s="1"/>
    </row>
    <row r="381" spans="1:22" x14ac:dyDescent="0.25">
      <c r="A381" s="1"/>
      <c r="V381" s="1"/>
    </row>
    <row r="382" spans="1:22" x14ac:dyDescent="0.25">
      <c r="A382" s="1"/>
      <c r="V382" s="1"/>
    </row>
    <row r="383" spans="1:22" x14ac:dyDescent="0.25">
      <c r="A383" s="1"/>
      <c r="V383" s="1"/>
    </row>
    <row r="384" spans="1:22" x14ac:dyDescent="0.25">
      <c r="A384" s="1"/>
      <c r="V384" s="1"/>
    </row>
    <row r="385" spans="1:22" x14ac:dyDescent="0.25">
      <c r="A385" s="1"/>
      <c r="V385" s="1"/>
    </row>
    <row r="386" spans="1:22" x14ac:dyDescent="0.25">
      <c r="A386" s="1"/>
      <c r="V386" s="1"/>
    </row>
    <row r="387" spans="1:22" x14ac:dyDescent="0.25">
      <c r="A387" s="1"/>
      <c r="V387" s="1"/>
    </row>
    <row r="388" spans="1:22" x14ac:dyDescent="0.25">
      <c r="A388" s="1"/>
      <c r="V388" s="1"/>
    </row>
    <row r="389" spans="1:22" x14ac:dyDescent="0.25">
      <c r="A389" s="1"/>
      <c r="V389" s="1"/>
    </row>
    <row r="390" spans="1:22" x14ac:dyDescent="0.25">
      <c r="A390" s="1"/>
      <c r="V390" s="1"/>
    </row>
    <row r="391" spans="1:22" x14ac:dyDescent="0.25">
      <c r="A391" s="1"/>
      <c r="V391" s="1"/>
    </row>
    <row r="392" spans="1:22" x14ac:dyDescent="0.25">
      <c r="A392" s="1"/>
      <c r="V392" s="1"/>
    </row>
    <row r="393" spans="1:22" x14ac:dyDescent="0.25">
      <c r="A393" s="1"/>
      <c r="V393" s="1"/>
    </row>
    <row r="394" spans="1:22" x14ac:dyDescent="0.25">
      <c r="A394" s="1"/>
      <c r="V394" s="1"/>
    </row>
    <row r="395" spans="1:22" x14ac:dyDescent="0.25">
      <c r="A395" s="1"/>
      <c r="V395" s="1"/>
    </row>
    <row r="396" spans="1:22" x14ac:dyDescent="0.25">
      <c r="A396" s="1"/>
      <c r="V396" s="1"/>
    </row>
    <row r="397" spans="1:22" x14ac:dyDescent="0.25">
      <c r="A397" s="1"/>
      <c r="V397" s="1"/>
    </row>
    <row r="398" spans="1:22" x14ac:dyDescent="0.25">
      <c r="A398" s="1"/>
      <c r="V398" s="1"/>
    </row>
    <row r="399" spans="1:22" x14ac:dyDescent="0.25">
      <c r="A399" s="1"/>
      <c r="V399" s="1"/>
    </row>
    <row r="400" spans="1:22" x14ac:dyDescent="0.25">
      <c r="A400" s="1"/>
      <c r="V400" s="1"/>
    </row>
    <row r="401" spans="1:22" x14ac:dyDescent="0.25">
      <c r="A401" s="1"/>
      <c r="V401" s="1"/>
    </row>
    <row r="402" spans="1:22" x14ac:dyDescent="0.25">
      <c r="A402" s="1"/>
      <c r="V402" s="1"/>
    </row>
    <row r="403" spans="1:22" x14ac:dyDescent="0.25">
      <c r="A403" s="1"/>
      <c r="V403" s="1"/>
    </row>
    <row r="404" spans="1:22" x14ac:dyDescent="0.25">
      <c r="A404" s="1"/>
      <c r="V404" s="1"/>
    </row>
    <row r="405" spans="1:22" x14ac:dyDescent="0.25">
      <c r="A405" s="1"/>
      <c r="V405" s="1"/>
    </row>
    <row r="406" spans="1:22" x14ac:dyDescent="0.25">
      <c r="A406" s="1"/>
      <c r="V406" s="1"/>
    </row>
    <row r="407" spans="1:22" x14ac:dyDescent="0.25">
      <c r="A407" s="1"/>
      <c r="V407" s="1"/>
    </row>
    <row r="408" spans="1:22" x14ac:dyDescent="0.25">
      <c r="A408" s="1"/>
      <c r="V408" s="1"/>
    </row>
    <row r="409" spans="1:22" x14ac:dyDescent="0.25">
      <c r="A409" s="1"/>
      <c r="V409" s="1"/>
    </row>
    <row r="410" spans="1:22" x14ac:dyDescent="0.25">
      <c r="A410" s="1"/>
      <c r="V410" s="1"/>
    </row>
    <row r="411" spans="1:22" x14ac:dyDescent="0.25">
      <c r="A411" s="1"/>
      <c r="V411" s="1"/>
    </row>
    <row r="412" spans="1:22" x14ac:dyDescent="0.25">
      <c r="A412" s="1"/>
      <c r="V412" s="1"/>
    </row>
    <row r="413" spans="1:22" x14ac:dyDescent="0.25">
      <c r="A413" s="1"/>
      <c r="V413" s="1"/>
    </row>
    <row r="414" spans="1:22" x14ac:dyDescent="0.25">
      <c r="A414" s="1"/>
      <c r="V414" s="1"/>
    </row>
    <row r="415" spans="1:22" x14ac:dyDescent="0.25">
      <c r="A415" s="1"/>
      <c r="V415" s="1"/>
    </row>
    <row r="416" spans="1:22" x14ac:dyDescent="0.25">
      <c r="A416" s="1"/>
      <c r="V416" s="1"/>
    </row>
    <row r="417" spans="1:22" x14ac:dyDescent="0.25">
      <c r="A417" s="1"/>
      <c r="V417" s="1"/>
    </row>
    <row r="418" spans="1:22" x14ac:dyDescent="0.25">
      <c r="A418" s="1"/>
      <c r="V418" s="1"/>
    </row>
    <row r="419" spans="1:22" x14ac:dyDescent="0.25">
      <c r="A419" s="1"/>
      <c r="V419" s="1"/>
    </row>
    <row r="420" spans="1:22" x14ac:dyDescent="0.25">
      <c r="A420" s="1"/>
      <c r="V420" s="1"/>
    </row>
    <row r="421" spans="1:22" x14ac:dyDescent="0.25">
      <c r="A421" s="1"/>
      <c r="V421" s="1"/>
    </row>
    <row r="422" spans="1:22" x14ac:dyDescent="0.25">
      <c r="A422" s="1"/>
      <c r="V422" s="1"/>
    </row>
    <row r="423" spans="1:22" x14ac:dyDescent="0.25">
      <c r="A423" s="1"/>
      <c r="V423" s="1"/>
    </row>
    <row r="424" spans="1:22" x14ac:dyDescent="0.25">
      <c r="A424" s="1"/>
      <c r="V424" s="1"/>
    </row>
    <row r="425" spans="1:22" x14ac:dyDescent="0.25">
      <c r="A425" s="1"/>
      <c r="V425" s="1"/>
    </row>
    <row r="426" spans="1:22" x14ac:dyDescent="0.25">
      <c r="A426" s="1"/>
      <c r="V426" s="1"/>
    </row>
    <row r="427" spans="1:22" x14ac:dyDescent="0.25">
      <c r="A427" s="1"/>
      <c r="V427" s="1"/>
    </row>
    <row r="428" spans="1:22" x14ac:dyDescent="0.25">
      <c r="A428" s="1"/>
      <c r="V428" s="1"/>
    </row>
    <row r="429" spans="1:22" x14ac:dyDescent="0.25">
      <c r="A429" s="1"/>
      <c r="V429" s="1"/>
    </row>
    <row r="430" spans="1:22" x14ac:dyDescent="0.25">
      <c r="A430" s="1"/>
      <c r="V430" s="1"/>
    </row>
    <row r="431" spans="1:22" x14ac:dyDescent="0.25">
      <c r="A431" s="1"/>
      <c r="V431" s="1"/>
    </row>
    <row r="432" spans="1:22" x14ac:dyDescent="0.25">
      <c r="A432" s="1"/>
      <c r="V432" s="1"/>
    </row>
    <row r="433" spans="1:22" x14ac:dyDescent="0.25">
      <c r="A433" s="1"/>
      <c r="V433" s="1"/>
    </row>
    <row r="434" spans="1:22" x14ac:dyDescent="0.25">
      <c r="A434" s="1"/>
      <c r="V434" s="1"/>
    </row>
    <row r="435" spans="1:22" x14ac:dyDescent="0.25">
      <c r="A435" s="1"/>
      <c r="V435" s="1"/>
    </row>
    <row r="436" spans="1:22" x14ac:dyDescent="0.25">
      <c r="A436" s="1"/>
      <c r="V436" s="1"/>
    </row>
    <row r="437" spans="1:22" x14ac:dyDescent="0.25">
      <c r="A437" s="1"/>
      <c r="V437" s="1"/>
    </row>
    <row r="438" spans="1:22" x14ac:dyDescent="0.25">
      <c r="A438" s="1"/>
      <c r="V438" s="1"/>
    </row>
    <row r="439" spans="1:22" x14ac:dyDescent="0.25">
      <c r="A439" s="1"/>
      <c r="V439" s="1"/>
    </row>
    <row r="440" spans="1:22" x14ac:dyDescent="0.25">
      <c r="A440" s="1"/>
      <c r="V440" s="1"/>
    </row>
    <row r="441" spans="1:22" x14ac:dyDescent="0.25">
      <c r="A441" s="1"/>
      <c r="V441" s="1"/>
    </row>
    <row r="442" spans="1:22" x14ac:dyDescent="0.25">
      <c r="A442" s="1"/>
      <c r="V442" s="1"/>
    </row>
    <row r="443" spans="1:22" x14ac:dyDescent="0.25">
      <c r="A443" s="1"/>
      <c r="V443" s="1"/>
    </row>
    <row r="444" spans="1:22" x14ac:dyDescent="0.25">
      <c r="A444" s="1"/>
      <c r="V444" s="1"/>
    </row>
    <row r="445" spans="1:22" x14ac:dyDescent="0.25">
      <c r="A445" s="1"/>
      <c r="V445" s="1"/>
    </row>
    <row r="446" spans="1:22" x14ac:dyDescent="0.25">
      <c r="A446" s="1"/>
      <c r="V446" s="1"/>
    </row>
    <row r="447" spans="1:22" x14ac:dyDescent="0.25">
      <c r="A447" s="1"/>
      <c r="V447" s="1"/>
    </row>
    <row r="448" spans="1:22" x14ac:dyDescent="0.25">
      <c r="A448" s="1"/>
      <c r="V448" s="1"/>
    </row>
    <row r="449" spans="1:22" x14ac:dyDescent="0.25">
      <c r="A449" s="1"/>
      <c r="V449" s="1"/>
    </row>
    <row r="450" spans="1:22" x14ac:dyDescent="0.25">
      <c r="A450" s="1"/>
      <c r="V450" s="1"/>
    </row>
    <row r="451" spans="1:22" x14ac:dyDescent="0.25">
      <c r="A451" s="1"/>
      <c r="V451" s="1"/>
    </row>
    <row r="452" spans="1:22" x14ac:dyDescent="0.25">
      <c r="A452" s="1"/>
      <c r="V452" s="1"/>
    </row>
    <row r="453" spans="1:22" x14ac:dyDescent="0.25">
      <c r="A453" s="1"/>
      <c r="V453" s="1"/>
    </row>
    <row r="454" spans="1:22" x14ac:dyDescent="0.25">
      <c r="A454" s="1"/>
      <c r="V454" s="1"/>
    </row>
    <row r="455" spans="1:22" x14ac:dyDescent="0.25">
      <c r="A455" s="1"/>
      <c r="V455" s="1"/>
    </row>
    <row r="456" spans="1:22" x14ac:dyDescent="0.25">
      <c r="A456" s="1"/>
      <c r="V456" s="1"/>
    </row>
    <row r="457" spans="1:22" x14ac:dyDescent="0.25">
      <c r="A457" s="1"/>
      <c r="V457" s="1"/>
    </row>
    <row r="458" spans="1:22" x14ac:dyDescent="0.25">
      <c r="A458" s="1"/>
      <c r="V458" s="1"/>
    </row>
    <row r="459" spans="1:22" x14ac:dyDescent="0.25">
      <c r="A459" s="1"/>
      <c r="V459" s="1"/>
    </row>
    <row r="460" spans="1:22" x14ac:dyDescent="0.25">
      <c r="A460" s="1"/>
      <c r="V460" s="1"/>
    </row>
    <row r="461" spans="1:22" x14ac:dyDescent="0.25">
      <c r="A461" s="1"/>
      <c r="V461" s="1"/>
    </row>
    <row r="462" spans="1:22" x14ac:dyDescent="0.25">
      <c r="A462" s="1"/>
      <c r="V462" s="1"/>
    </row>
    <row r="463" spans="1:22" x14ac:dyDescent="0.25">
      <c r="A463" s="1"/>
      <c r="V463" s="1"/>
    </row>
    <row r="464" spans="1:22" x14ac:dyDescent="0.25">
      <c r="A464" s="1"/>
      <c r="V464" s="1"/>
    </row>
    <row r="465" spans="1:22" x14ac:dyDescent="0.25">
      <c r="A465" s="1"/>
      <c r="V465" s="1"/>
    </row>
    <row r="466" spans="1:22" x14ac:dyDescent="0.25">
      <c r="A466" s="1"/>
      <c r="V466" s="1"/>
    </row>
    <row r="467" spans="1:22" x14ac:dyDescent="0.25">
      <c r="A467" s="1"/>
      <c r="V467" s="1"/>
    </row>
    <row r="468" spans="1:22" x14ac:dyDescent="0.25">
      <c r="A468" s="1"/>
      <c r="V468" s="1"/>
    </row>
    <row r="469" spans="1:22" x14ac:dyDescent="0.25">
      <c r="A469" s="1"/>
      <c r="V469" s="1"/>
    </row>
    <row r="470" spans="1:22" x14ac:dyDescent="0.25">
      <c r="A470" s="1"/>
      <c r="V470" s="1"/>
    </row>
    <row r="471" spans="1:22" x14ac:dyDescent="0.25">
      <c r="A471" s="1"/>
      <c r="V471" s="1"/>
    </row>
    <row r="472" spans="1:22" x14ac:dyDescent="0.25">
      <c r="A472" s="1"/>
      <c r="V472" s="1"/>
    </row>
    <row r="473" spans="1:22" x14ac:dyDescent="0.25">
      <c r="A473" s="1"/>
      <c r="V473" s="1"/>
    </row>
    <row r="474" spans="1:22" x14ac:dyDescent="0.25">
      <c r="A474" s="1"/>
      <c r="V474" s="1"/>
    </row>
    <row r="475" spans="1:22" x14ac:dyDescent="0.25">
      <c r="A475" s="1"/>
      <c r="V475" s="1"/>
    </row>
    <row r="476" spans="1:22" x14ac:dyDescent="0.25">
      <c r="A476" s="1"/>
      <c r="V476" s="1"/>
    </row>
    <row r="477" spans="1:22" x14ac:dyDescent="0.25">
      <c r="A477" s="1"/>
      <c r="V477" s="1"/>
    </row>
    <row r="478" spans="1:22" x14ac:dyDescent="0.25">
      <c r="A478" s="1"/>
      <c r="V478" s="1"/>
    </row>
    <row r="479" spans="1:22" x14ac:dyDescent="0.25">
      <c r="A479" s="1"/>
      <c r="V479" s="1"/>
    </row>
    <row r="480" spans="1:22" x14ac:dyDescent="0.25">
      <c r="A480" s="1"/>
      <c r="V480" s="1"/>
    </row>
    <row r="481" spans="1:22" x14ac:dyDescent="0.25">
      <c r="A481" s="1"/>
      <c r="V481" s="1"/>
    </row>
    <row r="482" spans="1:22" x14ac:dyDescent="0.25">
      <c r="A482" s="1"/>
      <c r="V482" s="1"/>
    </row>
    <row r="483" spans="1:22" x14ac:dyDescent="0.25">
      <c r="A483" s="1"/>
      <c r="V483" s="1"/>
    </row>
    <row r="484" spans="1:22" x14ac:dyDescent="0.25">
      <c r="A484" s="1"/>
      <c r="V484" s="1"/>
    </row>
    <row r="485" spans="1:22" x14ac:dyDescent="0.25">
      <c r="A485" s="1"/>
      <c r="V485" s="1"/>
    </row>
    <row r="486" spans="1:22" x14ac:dyDescent="0.25">
      <c r="A486" s="1"/>
      <c r="V486" s="1"/>
    </row>
    <row r="487" spans="1:22" x14ac:dyDescent="0.25">
      <c r="A487" s="1"/>
      <c r="V487" s="1"/>
    </row>
    <row r="488" spans="1:22" x14ac:dyDescent="0.25">
      <c r="A488" s="1"/>
      <c r="V488" s="1"/>
    </row>
    <row r="489" spans="1:22" x14ac:dyDescent="0.25">
      <c r="A489" s="1"/>
      <c r="V489" s="1"/>
    </row>
    <row r="490" spans="1:22" x14ac:dyDescent="0.25">
      <c r="A490" s="1"/>
      <c r="V490" s="1"/>
    </row>
    <row r="491" spans="1:22" x14ac:dyDescent="0.25">
      <c r="A491" s="1"/>
      <c r="V491" s="1"/>
    </row>
    <row r="492" spans="1:22" x14ac:dyDescent="0.25">
      <c r="A492" s="1"/>
      <c r="V492" s="1"/>
    </row>
    <row r="493" spans="1:22" x14ac:dyDescent="0.25">
      <c r="A493" s="1"/>
      <c r="V493" s="1"/>
    </row>
    <row r="494" spans="1:22" x14ac:dyDescent="0.25">
      <c r="A494" s="1"/>
      <c r="V494" s="1"/>
    </row>
    <row r="495" spans="1:22" x14ac:dyDescent="0.25">
      <c r="A495" s="1"/>
      <c r="V495" s="1"/>
    </row>
    <row r="496" spans="1:22" x14ac:dyDescent="0.25">
      <c r="A496" s="1"/>
      <c r="V496" s="1"/>
    </row>
    <row r="497" spans="1:22" x14ac:dyDescent="0.25">
      <c r="A497" s="1"/>
      <c r="V497" s="1"/>
    </row>
    <row r="498" spans="1:22" x14ac:dyDescent="0.25">
      <c r="A498" s="1"/>
      <c r="V498" s="1"/>
    </row>
    <row r="499" spans="1:22" x14ac:dyDescent="0.25">
      <c r="A499" s="1"/>
      <c r="V499" s="1"/>
    </row>
    <row r="500" spans="1:22" x14ac:dyDescent="0.25">
      <c r="A500" s="1"/>
      <c r="V500" s="1"/>
    </row>
    <row r="501" spans="1:22" x14ac:dyDescent="0.25">
      <c r="A501" s="1"/>
      <c r="V501" s="1"/>
    </row>
    <row r="502" spans="1:22" x14ac:dyDescent="0.25">
      <c r="A502" s="1"/>
      <c r="V502" s="1"/>
    </row>
    <row r="503" spans="1:22" x14ac:dyDescent="0.25">
      <c r="A503" s="1"/>
      <c r="V503" s="1"/>
    </row>
    <row r="504" spans="1:22" x14ac:dyDescent="0.25">
      <c r="A504" s="1"/>
      <c r="V504" s="1"/>
    </row>
    <row r="505" spans="1:22" x14ac:dyDescent="0.25">
      <c r="A505" s="1"/>
      <c r="V505" s="1"/>
    </row>
    <row r="506" spans="1:22" x14ac:dyDescent="0.25">
      <c r="A506" s="1"/>
      <c r="V506" s="1"/>
    </row>
    <row r="507" spans="1:22" x14ac:dyDescent="0.25">
      <c r="A507" s="1"/>
      <c r="V507" s="1"/>
    </row>
    <row r="508" spans="1:22" x14ac:dyDescent="0.25">
      <c r="A508" s="1"/>
      <c r="V508" s="1"/>
    </row>
    <row r="509" spans="1:22" x14ac:dyDescent="0.25">
      <c r="A509" s="1"/>
      <c r="V509" s="1"/>
    </row>
    <row r="510" spans="1:22" x14ac:dyDescent="0.25">
      <c r="A510" s="1"/>
      <c r="V510" s="1"/>
    </row>
    <row r="511" spans="1:22" x14ac:dyDescent="0.25">
      <c r="A511" s="1"/>
      <c r="V511" s="1"/>
    </row>
    <row r="512" spans="1:22" x14ac:dyDescent="0.25">
      <c r="A512" s="1"/>
      <c r="V512" s="1"/>
    </row>
    <row r="513" spans="1:22" x14ac:dyDescent="0.25">
      <c r="A513" s="1"/>
      <c r="V513" s="1"/>
    </row>
    <row r="514" spans="1:22" x14ac:dyDescent="0.25">
      <c r="A514" s="1"/>
      <c r="V514" s="1"/>
    </row>
    <row r="515" spans="1:22" x14ac:dyDescent="0.25">
      <c r="A515" s="1"/>
      <c r="V515" s="1"/>
    </row>
    <row r="516" spans="1:22" x14ac:dyDescent="0.25">
      <c r="A516" s="1"/>
      <c r="V516" s="1"/>
    </row>
    <row r="517" spans="1:22" x14ac:dyDescent="0.25">
      <c r="A517" s="1"/>
      <c r="V517" s="1"/>
    </row>
    <row r="518" spans="1:22" x14ac:dyDescent="0.25">
      <c r="A518" s="1"/>
      <c r="V518" s="1"/>
    </row>
    <row r="519" spans="1:22" x14ac:dyDescent="0.25">
      <c r="A519" s="1"/>
      <c r="V519" s="1"/>
    </row>
    <row r="520" spans="1:22" x14ac:dyDescent="0.25">
      <c r="A520" s="1"/>
      <c r="V520" s="1"/>
    </row>
    <row r="521" spans="1:22" x14ac:dyDescent="0.25">
      <c r="A521" s="1"/>
      <c r="V521" s="1"/>
    </row>
    <row r="522" spans="1:22" x14ac:dyDescent="0.25">
      <c r="A522" s="1"/>
      <c r="V522" s="1"/>
    </row>
    <row r="523" spans="1:22" x14ac:dyDescent="0.25">
      <c r="A523" s="1"/>
      <c r="V523" s="1"/>
    </row>
    <row r="524" spans="1:22" x14ac:dyDescent="0.25">
      <c r="A524" s="1"/>
      <c r="V524" s="1"/>
    </row>
    <row r="525" spans="1:22" x14ac:dyDescent="0.25">
      <c r="A525" s="1"/>
      <c r="V525" s="1"/>
    </row>
    <row r="526" spans="1:22" x14ac:dyDescent="0.25">
      <c r="A526" s="1"/>
      <c r="V526" s="1"/>
    </row>
    <row r="527" spans="1:22" x14ac:dyDescent="0.25">
      <c r="A527" s="1"/>
      <c r="V527" s="1"/>
    </row>
    <row r="528" spans="1:22" x14ac:dyDescent="0.25">
      <c r="A528" s="1"/>
      <c r="V528" s="1"/>
    </row>
    <row r="529" spans="1:22" x14ac:dyDescent="0.25">
      <c r="A529" s="1"/>
      <c r="V529" s="1"/>
    </row>
    <row r="530" spans="1:22" x14ac:dyDescent="0.25">
      <c r="A530" s="1"/>
      <c r="V530" s="1"/>
    </row>
    <row r="531" spans="1:22" x14ac:dyDescent="0.25">
      <c r="A531" s="1"/>
      <c r="V531" s="1"/>
    </row>
    <row r="532" spans="1:22" x14ac:dyDescent="0.25">
      <c r="A532" s="1"/>
      <c r="V532" s="1"/>
    </row>
    <row r="533" spans="1:22" x14ac:dyDescent="0.25">
      <c r="A533" s="1"/>
      <c r="V533" s="1"/>
    </row>
    <row r="534" spans="1:22" x14ac:dyDescent="0.25">
      <c r="A534" s="1"/>
      <c r="V534" s="1"/>
    </row>
    <row r="535" spans="1:22" x14ac:dyDescent="0.25">
      <c r="A535" s="1"/>
      <c r="V535" s="1"/>
    </row>
    <row r="536" spans="1:22" x14ac:dyDescent="0.25">
      <c r="A536" s="1"/>
      <c r="V536" s="1"/>
    </row>
    <row r="537" spans="1:22" x14ac:dyDescent="0.25">
      <c r="A537" s="1"/>
      <c r="V537" s="1"/>
    </row>
    <row r="538" spans="1:22" x14ac:dyDescent="0.25">
      <c r="A538" s="1"/>
      <c r="V538" s="1"/>
    </row>
    <row r="539" spans="1:22" x14ac:dyDescent="0.25">
      <c r="A539" s="1"/>
      <c r="V539" s="1"/>
    </row>
    <row r="540" spans="1:22" x14ac:dyDescent="0.25">
      <c r="A540" s="1"/>
      <c r="V540" s="1"/>
    </row>
    <row r="541" spans="1:22" x14ac:dyDescent="0.25">
      <c r="A541" s="1"/>
      <c r="V541" s="1"/>
    </row>
    <row r="542" spans="1:22" x14ac:dyDescent="0.25">
      <c r="A542" s="1"/>
      <c r="V542" s="1"/>
    </row>
    <row r="543" spans="1:22" x14ac:dyDescent="0.25">
      <c r="A543" s="1"/>
      <c r="V543" s="1"/>
    </row>
    <row r="544" spans="1:22" x14ac:dyDescent="0.25">
      <c r="A544" s="1"/>
      <c r="V544" s="1"/>
    </row>
    <row r="545" spans="1:22" x14ac:dyDescent="0.25">
      <c r="A545" s="1"/>
      <c r="V545" s="1"/>
    </row>
    <row r="546" spans="1:22" x14ac:dyDescent="0.25">
      <c r="A546" s="1"/>
      <c r="V546" s="1"/>
    </row>
    <row r="547" spans="1:22" x14ac:dyDescent="0.25">
      <c r="A547" s="1"/>
      <c r="V547" s="1"/>
    </row>
    <row r="548" spans="1:22" x14ac:dyDescent="0.25">
      <c r="A548" s="1"/>
      <c r="V548" s="1"/>
    </row>
    <row r="549" spans="1:22" x14ac:dyDescent="0.25">
      <c r="A549" s="1"/>
      <c r="V549" s="1"/>
    </row>
    <row r="550" spans="1:22" x14ac:dyDescent="0.25">
      <c r="A550" s="1"/>
      <c r="V550" s="1"/>
    </row>
    <row r="551" spans="1:22" x14ac:dyDescent="0.25">
      <c r="A551" s="1"/>
      <c r="V551" s="1"/>
    </row>
    <row r="552" spans="1:22" x14ac:dyDescent="0.25">
      <c r="A552" s="1"/>
      <c r="V552" s="1"/>
    </row>
    <row r="553" spans="1:22" x14ac:dyDescent="0.25">
      <c r="A553" s="1"/>
      <c r="V553" s="1"/>
    </row>
    <row r="554" spans="1:22" x14ac:dyDescent="0.25">
      <c r="A554" s="1"/>
      <c r="V554" s="1"/>
    </row>
    <row r="555" spans="1:22" x14ac:dyDescent="0.25">
      <c r="A555" s="1"/>
      <c r="V555" s="1"/>
    </row>
    <row r="556" spans="1:22" x14ac:dyDescent="0.25">
      <c r="A556" s="1"/>
      <c r="V556" s="1"/>
    </row>
    <row r="557" spans="1:22" x14ac:dyDescent="0.25">
      <c r="A557" s="1"/>
      <c r="V557" s="1"/>
    </row>
    <row r="558" spans="1:22" x14ac:dyDescent="0.25">
      <c r="A558" s="1"/>
      <c r="V558" s="1"/>
    </row>
    <row r="559" spans="1:22" x14ac:dyDescent="0.25">
      <c r="A559" s="1"/>
      <c r="V559" s="1"/>
    </row>
    <row r="560" spans="1:22" x14ac:dyDescent="0.25">
      <c r="A560" s="1"/>
      <c r="V560" s="1"/>
    </row>
    <row r="561" spans="1:22" x14ac:dyDescent="0.25">
      <c r="A561" s="1"/>
      <c r="V561" s="1"/>
    </row>
    <row r="562" spans="1:22" x14ac:dyDescent="0.25">
      <c r="A562" s="1"/>
      <c r="V562" s="1"/>
    </row>
    <row r="563" spans="1:22" x14ac:dyDescent="0.25">
      <c r="A563" s="1"/>
      <c r="V563" s="1"/>
    </row>
    <row r="564" spans="1:22" x14ac:dyDescent="0.25">
      <c r="A564" s="1"/>
      <c r="V564" s="1"/>
    </row>
    <row r="565" spans="1:22" x14ac:dyDescent="0.25">
      <c r="A565" s="1"/>
      <c r="V565" s="1"/>
    </row>
    <row r="566" spans="1:22" x14ac:dyDescent="0.25">
      <c r="A566" s="1"/>
      <c r="V566" s="1"/>
    </row>
    <row r="567" spans="1:22" x14ac:dyDescent="0.25">
      <c r="A567" s="1"/>
      <c r="V567" s="1"/>
    </row>
    <row r="568" spans="1:22" x14ac:dyDescent="0.25">
      <c r="A568" s="1"/>
      <c r="V568" s="1"/>
    </row>
    <row r="569" spans="1:22" x14ac:dyDescent="0.25">
      <c r="A569" s="1"/>
      <c r="V569" s="1"/>
    </row>
    <row r="570" spans="1:22" x14ac:dyDescent="0.25">
      <c r="A570" s="1"/>
      <c r="V570" s="1"/>
    </row>
    <row r="571" spans="1:22" x14ac:dyDescent="0.25">
      <c r="A571" s="1"/>
      <c r="V571" s="1"/>
    </row>
    <row r="572" spans="1:22" x14ac:dyDescent="0.25">
      <c r="A572" s="1"/>
      <c r="V572" s="1"/>
    </row>
    <row r="573" spans="1:22" x14ac:dyDescent="0.25">
      <c r="A573" s="1"/>
      <c r="V573" s="1"/>
    </row>
    <row r="574" spans="1:22" x14ac:dyDescent="0.25">
      <c r="A574" s="1"/>
      <c r="V574" s="1"/>
    </row>
    <row r="575" spans="1:22" x14ac:dyDescent="0.25">
      <c r="A575" s="1"/>
      <c r="V575" s="1"/>
    </row>
    <row r="576" spans="1:22" x14ac:dyDescent="0.25">
      <c r="A576" s="1"/>
      <c r="V576" s="1"/>
    </row>
    <row r="577" spans="1:22" x14ac:dyDescent="0.25">
      <c r="A577" s="1"/>
      <c r="V577" s="1"/>
    </row>
    <row r="578" spans="1:22" x14ac:dyDescent="0.25">
      <c r="A578" s="1"/>
      <c r="V578" s="1"/>
    </row>
    <row r="579" spans="1:22" x14ac:dyDescent="0.25">
      <c r="A579" s="1"/>
      <c r="V579" s="1"/>
    </row>
    <row r="580" spans="1:22" x14ac:dyDescent="0.25">
      <c r="A580" s="1"/>
      <c r="V580" s="1"/>
    </row>
    <row r="581" spans="1:22" x14ac:dyDescent="0.25">
      <c r="A581" s="1"/>
      <c r="V581" s="1"/>
    </row>
    <row r="582" spans="1:22" x14ac:dyDescent="0.25">
      <c r="A582" s="1"/>
      <c r="V582" s="1"/>
    </row>
    <row r="583" spans="1:22" x14ac:dyDescent="0.25">
      <c r="A583" s="1"/>
      <c r="V583" s="1"/>
    </row>
    <row r="584" spans="1:22" x14ac:dyDescent="0.25">
      <c r="A584" s="1"/>
      <c r="V584" s="1"/>
    </row>
    <row r="585" spans="1:22" x14ac:dyDescent="0.25">
      <c r="A585" s="1"/>
      <c r="V585" s="1"/>
    </row>
    <row r="586" spans="1:22" x14ac:dyDescent="0.25">
      <c r="A586" s="1"/>
      <c r="V586" s="1"/>
    </row>
    <row r="587" spans="1:22" x14ac:dyDescent="0.25">
      <c r="A587" s="1"/>
      <c r="V587" s="1"/>
    </row>
    <row r="588" spans="1:22" x14ac:dyDescent="0.25">
      <c r="A588" s="1"/>
      <c r="V588" s="1"/>
    </row>
    <row r="589" spans="1:22" x14ac:dyDescent="0.25">
      <c r="A589" s="1"/>
      <c r="V589" s="1"/>
    </row>
    <row r="590" spans="1:22" x14ac:dyDescent="0.25">
      <c r="A590" s="1"/>
      <c r="V590" s="1"/>
    </row>
    <row r="591" spans="1:22" x14ac:dyDescent="0.25">
      <c r="A591" s="1"/>
      <c r="V591" s="1"/>
    </row>
    <row r="592" spans="1:22" x14ac:dyDescent="0.25">
      <c r="A592" s="1"/>
      <c r="V592" s="1"/>
    </row>
    <row r="593" spans="1:22" x14ac:dyDescent="0.25">
      <c r="A593" s="1"/>
      <c r="V593" s="1"/>
    </row>
    <row r="594" spans="1:22" x14ac:dyDescent="0.25">
      <c r="A594" s="1"/>
      <c r="V594" s="1"/>
    </row>
    <row r="595" spans="1:22" x14ac:dyDescent="0.25">
      <c r="A595" s="1"/>
      <c r="V595" s="1"/>
    </row>
    <row r="596" spans="1:22" x14ac:dyDescent="0.25">
      <c r="A596" s="1"/>
      <c r="V596" s="1"/>
    </row>
    <row r="597" spans="1:22" x14ac:dyDescent="0.25">
      <c r="A597" s="1"/>
      <c r="V597" s="1"/>
    </row>
    <row r="598" spans="1:22" x14ac:dyDescent="0.25">
      <c r="A598" s="1"/>
      <c r="V598" s="1"/>
    </row>
    <row r="599" spans="1:22" x14ac:dyDescent="0.25">
      <c r="A599" s="1"/>
      <c r="V599" s="1"/>
    </row>
    <row r="600" spans="1:22" x14ac:dyDescent="0.25">
      <c r="A600" s="1"/>
      <c r="V600" s="1"/>
    </row>
    <row r="601" spans="1:22" x14ac:dyDescent="0.25">
      <c r="A601" s="1"/>
      <c r="V601" s="1"/>
    </row>
    <row r="602" spans="1:22" x14ac:dyDescent="0.25">
      <c r="A602" s="1"/>
      <c r="V602" s="1"/>
    </row>
    <row r="603" spans="1:22" x14ac:dyDescent="0.25">
      <c r="A603" s="1"/>
      <c r="V603" s="1"/>
    </row>
    <row r="604" spans="1:22" x14ac:dyDescent="0.25">
      <c r="A604" s="1"/>
      <c r="V604" s="1"/>
    </row>
    <row r="605" spans="1:22" x14ac:dyDescent="0.25">
      <c r="A605" s="1"/>
      <c r="V605" s="1"/>
    </row>
    <row r="606" spans="1:22" x14ac:dyDescent="0.25">
      <c r="A606" s="1"/>
      <c r="V606" s="1"/>
    </row>
    <row r="607" spans="1:22" x14ac:dyDescent="0.25">
      <c r="A607" s="1"/>
      <c r="V607" s="1"/>
    </row>
    <row r="608" spans="1:22" x14ac:dyDescent="0.25">
      <c r="A608" s="1"/>
      <c r="V608" s="1"/>
    </row>
    <row r="609" spans="1:22" x14ac:dyDescent="0.25">
      <c r="A609" s="1"/>
      <c r="V609" s="1"/>
    </row>
    <row r="610" spans="1:22" x14ac:dyDescent="0.25">
      <c r="A610" s="1"/>
      <c r="V610" s="1"/>
    </row>
    <row r="611" spans="1:22" x14ac:dyDescent="0.25">
      <c r="A611" s="1"/>
      <c r="V611" s="1"/>
    </row>
    <row r="612" spans="1:22" x14ac:dyDescent="0.25">
      <c r="A612" s="1"/>
      <c r="V612" s="1"/>
    </row>
    <row r="613" spans="1:22" x14ac:dyDescent="0.25">
      <c r="A613" s="1"/>
      <c r="V613" s="1"/>
    </row>
    <row r="614" spans="1:22" x14ac:dyDescent="0.25">
      <c r="A614" s="1"/>
      <c r="V614" s="1"/>
    </row>
    <row r="615" spans="1:22" x14ac:dyDescent="0.25">
      <c r="A615" s="1"/>
      <c r="V615" s="1"/>
    </row>
    <row r="616" spans="1:22" x14ac:dyDescent="0.25">
      <c r="A616" s="1"/>
      <c r="V616" s="1"/>
    </row>
    <row r="617" spans="1:22" x14ac:dyDescent="0.25">
      <c r="A617" s="1"/>
      <c r="V617" s="1"/>
    </row>
    <row r="618" spans="1:22" x14ac:dyDescent="0.25">
      <c r="A618" s="1"/>
      <c r="V618" s="1"/>
    </row>
    <row r="619" spans="1:22" x14ac:dyDescent="0.25">
      <c r="A619" s="1"/>
      <c r="V619" s="1"/>
    </row>
    <row r="620" spans="1:22" x14ac:dyDescent="0.25">
      <c r="A620" s="1"/>
      <c r="V620" s="1"/>
    </row>
    <row r="621" spans="1:22" x14ac:dyDescent="0.25">
      <c r="A621" s="1"/>
      <c r="V621" s="1"/>
    </row>
    <row r="622" spans="1:22" x14ac:dyDescent="0.25">
      <c r="A622" s="1"/>
      <c r="V622" s="1"/>
    </row>
    <row r="623" spans="1:22" x14ac:dyDescent="0.25">
      <c r="A623" s="1"/>
      <c r="V623" s="1"/>
    </row>
    <row r="624" spans="1:22" x14ac:dyDescent="0.25">
      <c r="A624" s="1"/>
      <c r="V624" s="1"/>
    </row>
    <row r="625" spans="1:22" x14ac:dyDescent="0.25">
      <c r="A625" s="1"/>
      <c r="V625" s="1"/>
    </row>
    <row r="626" spans="1:22" x14ac:dyDescent="0.25">
      <c r="A626" s="1"/>
      <c r="V626" s="1"/>
    </row>
    <row r="627" spans="1:22" x14ac:dyDescent="0.25">
      <c r="A627" s="1"/>
      <c r="V627" s="1"/>
    </row>
    <row r="628" spans="1:22" x14ac:dyDescent="0.25">
      <c r="A628" s="1"/>
      <c r="V628" s="1"/>
    </row>
    <row r="629" spans="1:22" x14ac:dyDescent="0.25">
      <c r="A629" s="1"/>
      <c r="V629" s="1"/>
    </row>
    <row r="630" spans="1:22" x14ac:dyDescent="0.25">
      <c r="A630" s="1"/>
      <c r="V630" s="1"/>
    </row>
    <row r="631" spans="1:22" x14ac:dyDescent="0.25">
      <c r="A631" s="1"/>
      <c r="V631" s="1"/>
    </row>
    <row r="632" spans="1:22" x14ac:dyDescent="0.25">
      <c r="A632" s="1"/>
      <c r="V632" s="1"/>
    </row>
    <row r="633" spans="1:22" x14ac:dyDescent="0.25">
      <c r="A633" s="1"/>
      <c r="V633" s="1"/>
    </row>
    <row r="634" spans="1:22" x14ac:dyDescent="0.25">
      <c r="A634" s="1"/>
      <c r="V634" s="1"/>
    </row>
    <row r="635" spans="1:22" x14ac:dyDescent="0.25">
      <c r="A635" s="1"/>
      <c r="V635" s="1"/>
    </row>
    <row r="636" spans="1:22" x14ac:dyDescent="0.25">
      <c r="A636" s="1"/>
      <c r="V636" s="1"/>
    </row>
    <row r="637" spans="1:22" x14ac:dyDescent="0.25">
      <c r="A637" s="1"/>
      <c r="V637" s="1"/>
    </row>
    <row r="638" spans="1:22" x14ac:dyDescent="0.25">
      <c r="A638" s="1"/>
      <c r="V638" s="1"/>
    </row>
    <row r="639" spans="1:22" x14ac:dyDescent="0.25">
      <c r="A639" s="1"/>
      <c r="V639" s="1"/>
    </row>
    <row r="640" spans="1:22" x14ac:dyDescent="0.25">
      <c r="A640" s="1"/>
      <c r="V640" s="1"/>
    </row>
    <row r="641" spans="1:22" x14ac:dyDescent="0.25">
      <c r="A641" s="1"/>
      <c r="V641" s="1"/>
    </row>
    <row r="642" spans="1:22" x14ac:dyDescent="0.25">
      <c r="A642" s="1"/>
      <c r="V642" s="1"/>
    </row>
    <row r="643" spans="1:22" x14ac:dyDescent="0.25">
      <c r="A643" s="1"/>
      <c r="V643" s="1"/>
    </row>
    <row r="644" spans="1:22" x14ac:dyDescent="0.25">
      <c r="A644" s="1"/>
      <c r="V644" s="1"/>
    </row>
    <row r="645" spans="1:22" x14ac:dyDescent="0.25">
      <c r="A645" s="1"/>
      <c r="V645" s="1"/>
    </row>
    <row r="646" spans="1:22" x14ac:dyDescent="0.25">
      <c r="A646" s="1"/>
      <c r="V646" s="1"/>
    </row>
    <row r="647" spans="1:22" x14ac:dyDescent="0.25">
      <c r="A647" s="1"/>
      <c r="V647" s="1"/>
    </row>
    <row r="648" spans="1:22" x14ac:dyDescent="0.25">
      <c r="A648" s="1"/>
      <c r="V648" s="1"/>
    </row>
    <row r="649" spans="1:22" x14ac:dyDescent="0.25">
      <c r="A649" s="1"/>
      <c r="V649" s="1"/>
    </row>
    <row r="650" spans="1:22" x14ac:dyDescent="0.25">
      <c r="A650" s="1"/>
      <c r="V650" s="1"/>
    </row>
    <row r="651" spans="1:22" x14ac:dyDescent="0.25">
      <c r="A651" s="1"/>
      <c r="V651" s="1"/>
    </row>
    <row r="652" spans="1:22" x14ac:dyDescent="0.25">
      <c r="A652" s="1"/>
      <c r="V652" s="1"/>
    </row>
    <row r="653" spans="1:22" x14ac:dyDescent="0.25">
      <c r="A653" s="1"/>
      <c r="V653" s="1"/>
    </row>
    <row r="654" spans="1:22" x14ac:dyDescent="0.25">
      <c r="A654" s="1"/>
      <c r="V654" s="1"/>
    </row>
    <row r="655" spans="1:22" x14ac:dyDescent="0.25">
      <c r="A655" s="1"/>
      <c r="V655" s="1"/>
    </row>
    <row r="656" spans="1:22" x14ac:dyDescent="0.25">
      <c r="A656" s="1"/>
      <c r="V656" s="1"/>
    </row>
    <row r="657" spans="1:22" x14ac:dyDescent="0.25">
      <c r="A657" s="1"/>
      <c r="V657" s="1"/>
    </row>
    <row r="658" spans="1:22" x14ac:dyDescent="0.25">
      <c r="A658" s="1"/>
      <c r="V658" s="1"/>
    </row>
    <row r="659" spans="1:22" x14ac:dyDescent="0.25">
      <c r="A659" s="1"/>
      <c r="V659" s="1"/>
    </row>
    <row r="660" spans="1:22" x14ac:dyDescent="0.25">
      <c r="A660" s="1"/>
      <c r="V660" s="1"/>
    </row>
    <row r="661" spans="1:22" x14ac:dyDescent="0.25">
      <c r="A661" s="1"/>
      <c r="V661" s="1"/>
    </row>
    <row r="662" spans="1:22" x14ac:dyDescent="0.25">
      <c r="A662" s="1"/>
      <c r="V662" s="1"/>
    </row>
    <row r="663" spans="1:22" x14ac:dyDescent="0.25">
      <c r="A663" s="1"/>
      <c r="V663" s="1"/>
    </row>
    <row r="664" spans="1:22" x14ac:dyDescent="0.25">
      <c r="A664" s="1"/>
      <c r="V664" s="1"/>
    </row>
    <row r="665" spans="1:22" x14ac:dyDescent="0.25">
      <c r="A665" s="1"/>
      <c r="V665" s="1"/>
    </row>
    <row r="666" spans="1:22" x14ac:dyDescent="0.25">
      <c r="A666" s="1"/>
      <c r="V666" s="1"/>
    </row>
    <row r="667" spans="1:22" x14ac:dyDescent="0.25">
      <c r="A667" s="1"/>
      <c r="V667" s="1"/>
    </row>
    <row r="668" spans="1:22" x14ac:dyDescent="0.25">
      <c r="A668" s="1"/>
      <c r="V668" s="1"/>
    </row>
    <row r="669" spans="1:22" x14ac:dyDescent="0.25">
      <c r="A669" s="1"/>
      <c r="V669" s="1"/>
    </row>
    <row r="670" spans="1:22" x14ac:dyDescent="0.25">
      <c r="A670" s="1"/>
      <c r="V670" s="1"/>
    </row>
    <row r="671" spans="1:22" x14ac:dyDescent="0.25">
      <c r="A671" s="1"/>
      <c r="V671" s="1"/>
    </row>
    <row r="672" spans="1:22" x14ac:dyDescent="0.25">
      <c r="A672" s="1"/>
      <c r="V672" s="1"/>
    </row>
    <row r="673" spans="1:22" x14ac:dyDescent="0.25">
      <c r="A673" s="1"/>
      <c r="V673" s="1"/>
    </row>
    <row r="674" spans="1:22" x14ac:dyDescent="0.25">
      <c r="A674" s="1"/>
      <c r="V674" s="1"/>
    </row>
    <row r="675" spans="1:22" x14ac:dyDescent="0.25">
      <c r="A675" s="1"/>
      <c r="V675" s="1"/>
    </row>
    <row r="676" spans="1:22" x14ac:dyDescent="0.25">
      <c r="A676" s="1"/>
      <c r="V676" s="1"/>
    </row>
    <row r="677" spans="1:22" x14ac:dyDescent="0.25">
      <c r="A677" s="1"/>
      <c r="V677" s="1"/>
    </row>
    <row r="678" spans="1:22" x14ac:dyDescent="0.25">
      <c r="A678" s="1"/>
      <c r="V678" s="1"/>
    </row>
    <row r="679" spans="1:22" x14ac:dyDescent="0.25">
      <c r="A679" s="1"/>
      <c r="V679" s="1"/>
    </row>
    <row r="680" spans="1:22" x14ac:dyDescent="0.25">
      <c r="A680" s="1"/>
      <c r="V680" s="1"/>
    </row>
    <row r="681" spans="1:22" x14ac:dyDescent="0.25">
      <c r="A681" s="1"/>
      <c r="V681" s="1"/>
    </row>
    <row r="682" spans="1:22" x14ac:dyDescent="0.25">
      <c r="A682" s="1"/>
      <c r="V682" s="1"/>
    </row>
    <row r="683" spans="1:22" x14ac:dyDescent="0.25">
      <c r="A683" s="1"/>
      <c r="V683" s="1"/>
    </row>
    <row r="684" spans="1:22" x14ac:dyDescent="0.25">
      <c r="A684" s="1"/>
      <c r="V684" s="1"/>
    </row>
    <row r="685" spans="1:22" x14ac:dyDescent="0.25">
      <c r="A685" s="1"/>
      <c r="V685" s="1"/>
    </row>
    <row r="686" spans="1:22" x14ac:dyDescent="0.25">
      <c r="A686" s="1"/>
      <c r="V686" s="1"/>
    </row>
    <row r="687" spans="1:22" x14ac:dyDescent="0.25">
      <c r="A687" s="1"/>
      <c r="V687" s="1"/>
    </row>
    <row r="688" spans="1:22" x14ac:dyDescent="0.25">
      <c r="A688" s="1"/>
      <c r="V688" s="1"/>
    </row>
    <row r="689" spans="1:22" x14ac:dyDescent="0.25">
      <c r="A689" s="1"/>
      <c r="V689" s="1"/>
    </row>
    <row r="690" spans="1:22" x14ac:dyDescent="0.25">
      <c r="A690" s="1"/>
      <c r="V690" s="1"/>
    </row>
    <row r="691" spans="1:22" x14ac:dyDescent="0.25">
      <c r="A691" s="1"/>
      <c r="V691" s="1"/>
    </row>
    <row r="692" spans="1:22" x14ac:dyDescent="0.25">
      <c r="A692" s="1"/>
      <c r="V692" s="1"/>
    </row>
    <row r="693" spans="1:22" x14ac:dyDescent="0.25">
      <c r="A693" s="1"/>
      <c r="V693" s="1"/>
    </row>
    <row r="694" spans="1:22" x14ac:dyDescent="0.25">
      <c r="A694" s="1"/>
      <c r="V694" s="1"/>
    </row>
    <row r="695" spans="1:22" x14ac:dyDescent="0.25">
      <c r="A695" s="1"/>
      <c r="V695" s="1"/>
    </row>
    <row r="696" spans="1:22" x14ac:dyDescent="0.25">
      <c r="A696" s="1"/>
      <c r="V696" s="1"/>
    </row>
    <row r="697" spans="1:22" x14ac:dyDescent="0.25">
      <c r="A697" s="1"/>
      <c r="V697" s="1"/>
    </row>
    <row r="698" spans="1:22" x14ac:dyDescent="0.25">
      <c r="A698" s="1"/>
      <c r="V698" s="1"/>
    </row>
    <row r="699" spans="1:22" x14ac:dyDescent="0.25">
      <c r="A699" s="1"/>
      <c r="V699" s="1"/>
    </row>
    <row r="700" spans="1:22" x14ac:dyDescent="0.25">
      <c r="A700" s="1"/>
      <c r="V700" s="1"/>
    </row>
    <row r="701" spans="1:22" x14ac:dyDescent="0.25">
      <c r="A701" s="1"/>
      <c r="V701" s="1"/>
    </row>
    <row r="702" spans="1:22" x14ac:dyDescent="0.25">
      <c r="A702" s="1"/>
      <c r="V702" s="1"/>
    </row>
    <row r="703" spans="1:22" x14ac:dyDescent="0.25">
      <c r="A703" s="1"/>
      <c r="V703" s="1"/>
    </row>
    <row r="704" spans="1:22" x14ac:dyDescent="0.25">
      <c r="A704" s="1"/>
      <c r="V704" s="1"/>
    </row>
    <row r="705" spans="1:22" x14ac:dyDescent="0.25">
      <c r="A705" s="1"/>
      <c r="V705" s="1"/>
    </row>
    <row r="706" spans="1:22" x14ac:dyDescent="0.25">
      <c r="A706" s="1"/>
      <c r="V706" s="1"/>
    </row>
    <row r="707" spans="1:22" x14ac:dyDescent="0.25">
      <c r="A707" s="1"/>
      <c r="V707" s="1"/>
    </row>
    <row r="708" spans="1:22" x14ac:dyDescent="0.25">
      <c r="A708" s="1"/>
      <c r="V708" s="1"/>
    </row>
    <row r="709" spans="1:22" x14ac:dyDescent="0.25">
      <c r="A709" s="1"/>
      <c r="V709" s="1"/>
    </row>
    <row r="710" spans="1:22" x14ac:dyDescent="0.25">
      <c r="A710" s="1"/>
      <c r="V710" s="1"/>
    </row>
    <row r="711" spans="1:22" x14ac:dyDescent="0.25">
      <c r="A711" s="1"/>
      <c r="V711" s="1"/>
    </row>
    <row r="712" spans="1:22" x14ac:dyDescent="0.25">
      <c r="A712" s="1"/>
      <c r="V712" s="1"/>
    </row>
    <row r="713" spans="1:22" x14ac:dyDescent="0.25">
      <c r="A713" s="1"/>
      <c r="V713" s="1"/>
    </row>
    <row r="714" spans="1:22" x14ac:dyDescent="0.25">
      <c r="A714" s="1"/>
      <c r="V714" s="1"/>
    </row>
    <row r="715" spans="1:22" x14ac:dyDescent="0.25">
      <c r="A715" s="1"/>
      <c r="V715" s="1"/>
    </row>
    <row r="716" spans="1:22" x14ac:dyDescent="0.25">
      <c r="A716" s="1"/>
      <c r="V716" s="1"/>
    </row>
    <row r="717" spans="1:22" x14ac:dyDescent="0.25">
      <c r="A717" s="1"/>
      <c r="V717" s="1"/>
    </row>
    <row r="718" spans="1:22" x14ac:dyDescent="0.25">
      <c r="A718" s="1"/>
      <c r="V718" s="1"/>
    </row>
    <row r="719" spans="1:22" x14ac:dyDescent="0.25">
      <c r="A719" s="1"/>
      <c r="V719" s="1"/>
    </row>
    <row r="720" spans="1:22" x14ac:dyDescent="0.25">
      <c r="A720" s="1"/>
      <c r="V720" s="1"/>
    </row>
    <row r="721" spans="1:22" x14ac:dyDescent="0.25">
      <c r="A721" s="1"/>
      <c r="V721" s="1"/>
    </row>
    <row r="722" spans="1:22" x14ac:dyDescent="0.25">
      <c r="A722" s="1"/>
      <c r="V722" s="1"/>
    </row>
    <row r="723" spans="1:22" x14ac:dyDescent="0.25">
      <c r="A723" s="1"/>
      <c r="V723" s="1"/>
    </row>
    <row r="724" spans="1:22" x14ac:dyDescent="0.25">
      <c r="A724" s="1"/>
      <c r="V724" s="1"/>
    </row>
    <row r="725" spans="1:22" x14ac:dyDescent="0.25">
      <c r="A725" s="1"/>
      <c r="V725" s="1"/>
    </row>
    <row r="726" spans="1:22" x14ac:dyDescent="0.25">
      <c r="A726" s="1"/>
      <c r="V726" s="1"/>
    </row>
    <row r="727" spans="1:22" x14ac:dyDescent="0.25">
      <c r="A727" s="1"/>
      <c r="V727" s="1"/>
    </row>
    <row r="728" spans="1:22" x14ac:dyDescent="0.25">
      <c r="A728" s="1"/>
      <c r="V728" s="1"/>
    </row>
    <row r="729" spans="1:22" x14ac:dyDescent="0.25">
      <c r="A729" s="1"/>
      <c r="V729" s="1"/>
    </row>
    <row r="730" spans="1:22" x14ac:dyDescent="0.25">
      <c r="A730" s="1"/>
      <c r="V730" s="1"/>
    </row>
    <row r="731" spans="1:22" x14ac:dyDescent="0.25">
      <c r="A731" s="1"/>
      <c r="V731" s="1"/>
    </row>
    <row r="732" spans="1:22" x14ac:dyDescent="0.25">
      <c r="A732" s="1"/>
      <c r="V732" s="1"/>
    </row>
    <row r="733" spans="1:22" x14ac:dyDescent="0.25">
      <c r="A733" s="1"/>
      <c r="V733" s="1"/>
    </row>
    <row r="734" spans="1:22" x14ac:dyDescent="0.25">
      <c r="A734" s="1"/>
      <c r="V734" s="1"/>
    </row>
    <row r="735" spans="1:22" x14ac:dyDescent="0.25">
      <c r="A735" s="1"/>
      <c r="V735" s="1"/>
    </row>
    <row r="736" spans="1:22" x14ac:dyDescent="0.25">
      <c r="A736" s="1"/>
      <c r="V736" s="1"/>
    </row>
    <row r="737" spans="1:22" x14ac:dyDescent="0.25">
      <c r="A737" s="1"/>
      <c r="V737" s="1"/>
    </row>
    <row r="738" spans="1:22" x14ac:dyDescent="0.25">
      <c r="A738" s="1"/>
      <c r="V738" s="1"/>
    </row>
    <row r="739" spans="1:22" x14ac:dyDescent="0.25">
      <c r="A739" s="1"/>
      <c r="V739" s="1"/>
    </row>
    <row r="740" spans="1:22" x14ac:dyDescent="0.25">
      <c r="A740" s="1"/>
      <c r="V740" s="1"/>
    </row>
    <row r="741" spans="1:22" x14ac:dyDescent="0.25">
      <c r="A741" s="1"/>
      <c r="V741" s="1"/>
    </row>
    <row r="742" spans="1:22" x14ac:dyDescent="0.25">
      <c r="A742" s="1"/>
      <c r="V742" s="1"/>
    </row>
    <row r="743" spans="1:22" x14ac:dyDescent="0.25">
      <c r="A743" s="1"/>
      <c r="V743" s="1"/>
    </row>
    <row r="744" spans="1:22" x14ac:dyDescent="0.25">
      <c r="A744" s="1"/>
      <c r="V744" s="1"/>
    </row>
    <row r="745" spans="1:22" x14ac:dyDescent="0.25">
      <c r="A745" s="1"/>
      <c r="V745" s="1"/>
    </row>
    <row r="746" spans="1:22" x14ac:dyDescent="0.25">
      <c r="A746" s="1"/>
      <c r="V746" s="1"/>
    </row>
    <row r="747" spans="1:22" x14ac:dyDescent="0.25">
      <c r="A747" s="1"/>
      <c r="V747" s="1"/>
    </row>
    <row r="748" spans="1:22" x14ac:dyDescent="0.25">
      <c r="A748" s="1"/>
      <c r="V748" s="1"/>
    </row>
    <row r="749" spans="1:22" x14ac:dyDescent="0.25">
      <c r="A749" s="1"/>
      <c r="V749" s="1"/>
    </row>
    <row r="750" spans="1:22" x14ac:dyDescent="0.25">
      <c r="A750" s="1"/>
      <c r="V750" s="1"/>
    </row>
    <row r="751" spans="1:22" x14ac:dyDescent="0.25">
      <c r="A751" s="1"/>
      <c r="V751" s="1"/>
    </row>
    <row r="752" spans="1:22" x14ac:dyDescent="0.25">
      <c r="A752" s="1"/>
      <c r="V752" s="1"/>
    </row>
    <row r="753" spans="1:22" x14ac:dyDescent="0.25">
      <c r="A753" s="1"/>
      <c r="V753" s="1"/>
    </row>
    <row r="754" spans="1:22" x14ac:dyDescent="0.25">
      <c r="A754" s="1"/>
      <c r="V754" s="1"/>
    </row>
    <row r="755" spans="1:22" x14ac:dyDescent="0.25">
      <c r="A755" s="1"/>
      <c r="V755" s="1"/>
    </row>
    <row r="756" spans="1:22" x14ac:dyDescent="0.25">
      <c r="A756" s="1"/>
      <c r="V756" s="1"/>
    </row>
    <row r="757" spans="1:22" x14ac:dyDescent="0.25">
      <c r="A757" s="1"/>
      <c r="V757" s="1"/>
    </row>
    <row r="758" spans="1:22" x14ac:dyDescent="0.25">
      <c r="A758" s="1"/>
      <c r="V758" s="1"/>
    </row>
    <row r="759" spans="1:22" x14ac:dyDescent="0.25">
      <c r="A759" s="1"/>
      <c r="V759" s="1"/>
    </row>
    <row r="760" spans="1:22" x14ac:dyDescent="0.25">
      <c r="A760" s="1"/>
      <c r="V760" s="1"/>
    </row>
    <row r="761" spans="1:22" x14ac:dyDescent="0.25">
      <c r="A761" s="1"/>
      <c r="V761" s="1"/>
    </row>
    <row r="762" spans="1:22" x14ac:dyDescent="0.25">
      <c r="A762" s="1"/>
      <c r="V762" s="1"/>
    </row>
    <row r="763" spans="1:22" x14ac:dyDescent="0.25">
      <c r="A763" s="1"/>
      <c r="V763" s="1"/>
    </row>
    <row r="764" spans="1:22" x14ac:dyDescent="0.25">
      <c r="A764" s="1"/>
      <c r="V764" s="1"/>
    </row>
    <row r="765" spans="1:22" x14ac:dyDescent="0.25">
      <c r="A765" s="1"/>
      <c r="V765" s="1"/>
    </row>
    <row r="766" spans="1:22" x14ac:dyDescent="0.25">
      <c r="A766" s="1"/>
      <c r="V766" s="1"/>
    </row>
    <row r="767" spans="1:22" x14ac:dyDescent="0.25">
      <c r="A767" s="1"/>
      <c r="V767" s="1"/>
    </row>
    <row r="768" spans="1:22" x14ac:dyDescent="0.25">
      <c r="A768" s="1"/>
      <c r="V768" s="1"/>
    </row>
    <row r="769" spans="1:22" x14ac:dyDescent="0.25">
      <c r="A769" s="1"/>
      <c r="V769" s="1"/>
    </row>
    <row r="770" spans="1:22" x14ac:dyDescent="0.25">
      <c r="A770" s="1"/>
      <c r="V770" s="1"/>
    </row>
    <row r="771" spans="1:22" x14ac:dyDescent="0.25">
      <c r="A771" s="1"/>
      <c r="V771" s="1"/>
    </row>
    <row r="772" spans="1:22" x14ac:dyDescent="0.25">
      <c r="A772" s="1"/>
      <c r="V772" s="1"/>
    </row>
    <row r="773" spans="1:22" x14ac:dyDescent="0.25">
      <c r="A773" s="1"/>
      <c r="V773" s="1"/>
    </row>
    <row r="774" spans="1:22" x14ac:dyDescent="0.25">
      <c r="A774" s="1"/>
      <c r="V774" s="1"/>
    </row>
    <row r="775" spans="1:22" x14ac:dyDescent="0.25">
      <c r="A775" s="1"/>
      <c r="V775" s="1"/>
    </row>
    <row r="776" spans="1:22" x14ac:dyDescent="0.25">
      <c r="A776" s="1"/>
      <c r="V776" s="1"/>
    </row>
    <row r="777" spans="1:22" x14ac:dyDescent="0.25">
      <c r="A777" s="1"/>
      <c r="V777" s="1"/>
    </row>
    <row r="778" spans="1:22" x14ac:dyDescent="0.25">
      <c r="A778" s="1"/>
      <c r="V778" s="1"/>
    </row>
    <row r="779" spans="1:22" x14ac:dyDescent="0.25">
      <c r="A779" s="1"/>
      <c r="V779" s="1"/>
    </row>
    <row r="780" spans="1:22" x14ac:dyDescent="0.25">
      <c r="A780" s="1"/>
      <c r="V780" s="1"/>
    </row>
    <row r="781" spans="1:22" x14ac:dyDescent="0.25">
      <c r="A781" s="1"/>
      <c r="V781" s="1"/>
    </row>
    <row r="782" spans="1:22" x14ac:dyDescent="0.25">
      <c r="A782" s="1"/>
      <c r="V782" s="1"/>
    </row>
    <row r="783" spans="1:22" x14ac:dyDescent="0.25">
      <c r="A783" s="1"/>
      <c r="V783" s="1"/>
    </row>
    <row r="784" spans="1:22" x14ac:dyDescent="0.25">
      <c r="A784" s="1"/>
      <c r="V784" s="1"/>
    </row>
    <row r="785" spans="1:22" x14ac:dyDescent="0.25">
      <c r="A785" s="1"/>
      <c r="V785" s="1"/>
    </row>
    <row r="786" spans="1:22" x14ac:dyDescent="0.25">
      <c r="A786" s="1"/>
      <c r="V786" s="1"/>
    </row>
    <row r="787" spans="1:22" x14ac:dyDescent="0.25">
      <c r="A787" s="1"/>
      <c r="V787" s="1"/>
    </row>
    <row r="788" spans="1:22" x14ac:dyDescent="0.25">
      <c r="A788" s="1"/>
      <c r="V788" s="1"/>
    </row>
    <row r="789" spans="1:22" x14ac:dyDescent="0.25">
      <c r="A789" s="1"/>
      <c r="V789" s="1"/>
    </row>
    <row r="790" spans="1:22" x14ac:dyDescent="0.25">
      <c r="A790" s="1"/>
      <c r="V790" s="1"/>
    </row>
    <row r="791" spans="1:22" x14ac:dyDescent="0.25">
      <c r="A791" s="1"/>
      <c r="V791" s="1"/>
    </row>
    <row r="792" spans="1:22" x14ac:dyDescent="0.25">
      <c r="A792" s="1"/>
      <c r="V792" s="1"/>
    </row>
    <row r="793" spans="1:22" x14ac:dyDescent="0.25">
      <c r="A793" s="1"/>
      <c r="V793" s="1"/>
    </row>
    <row r="794" spans="1:22" x14ac:dyDescent="0.25">
      <c r="A794" s="1"/>
      <c r="V794" s="1"/>
    </row>
    <row r="795" spans="1:22" x14ac:dyDescent="0.25">
      <c r="A795" s="1"/>
      <c r="V795" s="1"/>
    </row>
    <row r="796" spans="1:22" x14ac:dyDescent="0.25">
      <c r="A796" s="1"/>
      <c r="V796" s="1"/>
    </row>
    <row r="797" spans="1:22" x14ac:dyDescent="0.25">
      <c r="A797" s="1"/>
      <c r="V797" s="1"/>
    </row>
    <row r="798" spans="1:22" x14ac:dyDescent="0.25">
      <c r="A798" s="1"/>
      <c r="V798" s="1"/>
    </row>
    <row r="799" spans="1:22" x14ac:dyDescent="0.25">
      <c r="A799" s="1"/>
      <c r="V799" s="1"/>
    </row>
    <row r="800" spans="1:22" x14ac:dyDescent="0.25">
      <c r="A800" s="1"/>
      <c r="V800" s="1"/>
    </row>
    <row r="801" spans="1:22" x14ac:dyDescent="0.25">
      <c r="A801" s="1"/>
      <c r="V801" s="1"/>
    </row>
    <row r="802" spans="1:22" x14ac:dyDescent="0.25">
      <c r="A802" s="1"/>
      <c r="V802" s="1"/>
    </row>
    <row r="803" spans="1:22" x14ac:dyDescent="0.25">
      <c r="A803" s="1"/>
      <c r="V803" s="1"/>
    </row>
    <row r="804" spans="1:22" x14ac:dyDescent="0.25">
      <c r="A804" s="1"/>
      <c r="V804" s="1"/>
    </row>
    <row r="805" spans="1:22" x14ac:dyDescent="0.25">
      <c r="A805" s="1"/>
      <c r="V805" s="1"/>
    </row>
    <row r="806" spans="1:22" x14ac:dyDescent="0.25">
      <c r="A806" s="1"/>
      <c r="V806" s="1"/>
    </row>
    <row r="807" spans="1:22" x14ac:dyDescent="0.25">
      <c r="A807" s="1"/>
      <c r="V807" s="1"/>
    </row>
    <row r="808" spans="1:22" x14ac:dyDescent="0.25">
      <c r="A808" s="1"/>
      <c r="V808" s="1"/>
    </row>
    <row r="809" spans="1:22" x14ac:dyDescent="0.25">
      <c r="A809" s="1"/>
      <c r="V809" s="1"/>
    </row>
    <row r="810" spans="1:22" x14ac:dyDescent="0.25">
      <c r="A810" s="1"/>
      <c r="V810" s="1"/>
    </row>
    <row r="811" spans="1:22" x14ac:dyDescent="0.25">
      <c r="A811" s="1"/>
      <c r="V811" s="1"/>
    </row>
    <row r="812" spans="1:22" x14ac:dyDescent="0.25">
      <c r="A812" s="1"/>
      <c r="V812" s="1"/>
    </row>
    <row r="813" spans="1:22" x14ac:dyDescent="0.25">
      <c r="A813" s="1"/>
      <c r="V813" s="1"/>
    </row>
    <row r="814" spans="1:22" x14ac:dyDescent="0.25">
      <c r="A814" s="1"/>
      <c r="V814" s="1"/>
    </row>
    <row r="815" spans="1:22" x14ac:dyDescent="0.25">
      <c r="A815" s="1"/>
      <c r="V815" s="1"/>
    </row>
    <row r="816" spans="1:22" x14ac:dyDescent="0.25">
      <c r="A816" s="1"/>
      <c r="V816" s="1"/>
    </row>
    <row r="817" spans="1:22" x14ac:dyDescent="0.25">
      <c r="A817" s="1"/>
      <c r="V817" s="1"/>
    </row>
    <row r="818" spans="1:22" x14ac:dyDescent="0.25">
      <c r="A818" s="1"/>
      <c r="V818" s="1"/>
    </row>
    <row r="819" spans="1:22" x14ac:dyDescent="0.25">
      <c r="A819" s="1"/>
      <c r="V819" s="1"/>
    </row>
    <row r="820" spans="1:22" x14ac:dyDescent="0.25">
      <c r="A820" s="1"/>
      <c r="V820" s="1"/>
    </row>
    <row r="821" spans="1:22" x14ac:dyDescent="0.25">
      <c r="A821" s="1"/>
      <c r="V821" s="1"/>
    </row>
    <row r="822" spans="1:22" x14ac:dyDescent="0.25">
      <c r="A822" s="1"/>
      <c r="V822" s="1"/>
    </row>
    <row r="823" spans="1:22" x14ac:dyDescent="0.25">
      <c r="A823" s="1"/>
      <c r="V823" s="1"/>
    </row>
    <row r="824" spans="1:22" x14ac:dyDescent="0.25">
      <c r="A824" s="1"/>
      <c r="V824" s="1"/>
    </row>
    <row r="825" spans="1:22" x14ac:dyDescent="0.25">
      <c r="A825" s="1"/>
      <c r="V825" s="1"/>
    </row>
    <row r="826" spans="1:22" x14ac:dyDescent="0.25">
      <c r="A826" s="1"/>
      <c r="V826" s="1"/>
    </row>
    <row r="827" spans="1:22" x14ac:dyDescent="0.25">
      <c r="A827" s="1"/>
      <c r="V827" s="1"/>
    </row>
    <row r="828" spans="1:22" x14ac:dyDescent="0.25">
      <c r="A828" s="1"/>
      <c r="V828" s="1"/>
    </row>
    <row r="829" spans="1:22" x14ac:dyDescent="0.25">
      <c r="A829" s="1"/>
      <c r="V829" s="1"/>
    </row>
    <row r="830" spans="1:22" x14ac:dyDescent="0.25">
      <c r="A830" s="1"/>
      <c r="V830" s="1"/>
    </row>
    <row r="831" spans="1:22" x14ac:dyDescent="0.25">
      <c r="A831" s="1"/>
      <c r="V831" s="1"/>
    </row>
    <row r="832" spans="1:22" x14ac:dyDescent="0.25">
      <c r="A832" s="1"/>
      <c r="V832" s="1"/>
    </row>
    <row r="833" spans="1:22" x14ac:dyDescent="0.25">
      <c r="A833" s="1"/>
      <c r="V833" s="1"/>
    </row>
    <row r="834" spans="1:22" x14ac:dyDescent="0.25">
      <c r="A834" s="1"/>
      <c r="V834" s="1"/>
    </row>
    <row r="835" spans="1:22" x14ac:dyDescent="0.25">
      <c r="A835" s="1"/>
      <c r="V835" s="1"/>
    </row>
    <row r="836" spans="1:22" x14ac:dyDescent="0.25">
      <c r="A836" s="1"/>
      <c r="V836" s="1"/>
    </row>
    <row r="837" spans="1:22" x14ac:dyDescent="0.25">
      <c r="A837" s="1"/>
      <c r="V837" s="1"/>
    </row>
    <row r="838" spans="1:22" x14ac:dyDescent="0.25">
      <c r="A838" s="1"/>
      <c r="V838" s="1"/>
    </row>
    <row r="839" spans="1:22" x14ac:dyDescent="0.25">
      <c r="A839" s="1"/>
      <c r="V839" s="1"/>
    </row>
    <row r="840" spans="1:22" x14ac:dyDescent="0.25">
      <c r="A840" s="1"/>
      <c r="V840" s="1"/>
    </row>
    <row r="841" spans="1:22" x14ac:dyDescent="0.25">
      <c r="A841" s="1"/>
      <c r="V841" s="1"/>
    </row>
    <row r="842" spans="1:22" x14ac:dyDescent="0.25">
      <c r="A842" s="1"/>
      <c r="V842" s="1"/>
    </row>
    <row r="843" spans="1:22" x14ac:dyDescent="0.25">
      <c r="A843" s="1"/>
      <c r="V843" s="1"/>
    </row>
    <row r="844" spans="1:22" x14ac:dyDescent="0.25">
      <c r="A844" s="1"/>
      <c r="V844" s="1"/>
    </row>
    <row r="845" spans="1:22" x14ac:dyDescent="0.25">
      <c r="A845" s="1"/>
      <c r="V845" s="1"/>
    </row>
    <row r="846" spans="1:22" x14ac:dyDescent="0.25">
      <c r="A846" s="1"/>
      <c r="V846" s="1"/>
    </row>
    <row r="847" spans="1:22" x14ac:dyDescent="0.25">
      <c r="A847" s="1"/>
      <c r="V847" s="1"/>
    </row>
    <row r="848" spans="1:22" x14ac:dyDescent="0.25">
      <c r="A848" s="1"/>
      <c r="V848" s="1"/>
    </row>
    <row r="849" spans="1:22" x14ac:dyDescent="0.25">
      <c r="A849" s="1"/>
      <c r="V849" s="1"/>
    </row>
    <row r="850" spans="1:22" x14ac:dyDescent="0.25">
      <c r="A850" s="1"/>
      <c r="V850" s="1"/>
    </row>
    <row r="851" spans="1:22" x14ac:dyDescent="0.25">
      <c r="A851" s="1"/>
      <c r="V851" s="1"/>
    </row>
    <row r="852" spans="1:22" x14ac:dyDescent="0.25">
      <c r="A852" s="1"/>
      <c r="V852" s="1"/>
    </row>
    <row r="853" spans="1:22" x14ac:dyDescent="0.25">
      <c r="A853" s="1"/>
      <c r="V853" s="1"/>
    </row>
    <row r="854" spans="1:22" x14ac:dyDescent="0.25">
      <c r="A854" s="1"/>
      <c r="V854" s="1"/>
    </row>
    <row r="855" spans="1:22" x14ac:dyDescent="0.25">
      <c r="A855" s="1"/>
      <c r="V855" s="1"/>
    </row>
    <row r="856" spans="1:22" x14ac:dyDescent="0.25">
      <c r="A856" s="1"/>
      <c r="V856" s="1"/>
    </row>
    <row r="857" spans="1:22" x14ac:dyDescent="0.25">
      <c r="A857" s="1"/>
      <c r="V857" s="1"/>
    </row>
    <row r="858" spans="1:22" x14ac:dyDescent="0.25">
      <c r="A858" s="1"/>
      <c r="V858" s="1"/>
    </row>
    <row r="859" spans="1:22" x14ac:dyDescent="0.25">
      <c r="A859" s="1"/>
      <c r="V859" s="1"/>
    </row>
    <row r="860" spans="1:22" x14ac:dyDescent="0.25">
      <c r="A860" s="1"/>
      <c r="V860" s="1"/>
    </row>
    <row r="861" spans="1:22" x14ac:dyDescent="0.25">
      <c r="A861" s="1"/>
      <c r="V861" s="1"/>
    </row>
    <row r="862" spans="1:22" x14ac:dyDescent="0.25">
      <c r="A862" s="1"/>
      <c r="V862" s="1"/>
    </row>
    <row r="863" spans="1:22" x14ac:dyDescent="0.25">
      <c r="A863" s="1"/>
      <c r="V863" s="1"/>
    </row>
    <row r="864" spans="1:22" x14ac:dyDescent="0.25">
      <c r="A864" s="1"/>
      <c r="V864" s="1"/>
    </row>
    <row r="865" spans="1:22" x14ac:dyDescent="0.25">
      <c r="A865" s="1"/>
      <c r="V865" s="1"/>
    </row>
    <row r="866" spans="1:22" x14ac:dyDescent="0.25">
      <c r="A866" s="1"/>
      <c r="V866" s="1"/>
    </row>
    <row r="867" spans="1:22" x14ac:dyDescent="0.25">
      <c r="A867" s="1"/>
      <c r="V867" s="1"/>
    </row>
    <row r="868" spans="1:22" x14ac:dyDescent="0.25">
      <c r="A868" s="1"/>
      <c r="V868" s="1"/>
    </row>
    <row r="869" spans="1:22" x14ac:dyDescent="0.25">
      <c r="A869" s="1"/>
      <c r="V869" s="1"/>
    </row>
    <row r="870" spans="1:22" x14ac:dyDescent="0.25">
      <c r="A870" s="1"/>
      <c r="V870" s="1"/>
    </row>
    <row r="871" spans="1:22" x14ac:dyDescent="0.25">
      <c r="A871" s="1"/>
      <c r="V871" s="1"/>
    </row>
    <row r="872" spans="1:22" x14ac:dyDescent="0.25">
      <c r="A872" s="1"/>
      <c r="V872" s="1"/>
    </row>
    <row r="873" spans="1:22" x14ac:dyDescent="0.25">
      <c r="A873" s="1"/>
      <c r="V873" s="1"/>
    </row>
    <row r="874" spans="1:22" x14ac:dyDescent="0.25">
      <c r="A874" s="1"/>
      <c r="V874" s="1"/>
    </row>
    <row r="875" spans="1:22" x14ac:dyDescent="0.25">
      <c r="A875" s="1"/>
      <c r="V875" s="1"/>
    </row>
    <row r="876" spans="1:22" x14ac:dyDescent="0.25">
      <c r="A876" s="1"/>
      <c r="V876" s="1"/>
    </row>
    <row r="877" spans="1:22" x14ac:dyDescent="0.25">
      <c r="A877" s="1"/>
      <c r="V877" s="1"/>
    </row>
    <row r="878" spans="1:22" x14ac:dyDescent="0.25">
      <c r="A878" s="1"/>
      <c r="V878" s="1"/>
    </row>
    <row r="879" spans="1:22" x14ac:dyDescent="0.25">
      <c r="A879" s="1"/>
      <c r="V879" s="1"/>
    </row>
    <row r="880" spans="1:22" x14ac:dyDescent="0.25">
      <c r="A880" s="1"/>
      <c r="V880" s="1"/>
    </row>
    <row r="881" spans="1:22" x14ac:dyDescent="0.25">
      <c r="A881" s="1"/>
      <c r="V881" s="1"/>
    </row>
    <row r="882" spans="1:22" x14ac:dyDescent="0.25">
      <c r="A882" s="1"/>
      <c r="V882" s="1"/>
    </row>
    <row r="883" spans="1:22" x14ac:dyDescent="0.25">
      <c r="A883" s="1"/>
      <c r="V883" s="1"/>
    </row>
    <row r="884" spans="1:22" x14ac:dyDescent="0.25">
      <c r="A884" s="1"/>
      <c r="V884" s="1"/>
    </row>
    <row r="885" spans="1:22" x14ac:dyDescent="0.25">
      <c r="A885" s="1"/>
      <c r="V885" s="1"/>
    </row>
    <row r="886" spans="1:22" x14ac:dyDescent="0.25">
      <c r="A886" s="1"/>
      <c r="V886" s="1"/>
    </row>
    <row r="887" spans="1:22" x14ac:dyDescent="0.25">
      <c r="A887" s="1"/>
      <c r="V887" s="1"/>
    </row>
    <row r="888" spans="1:22" x14ac:dyDescent="0.25">
      <c r="A888" s="1"/>
      <c r="V888" s="1"/>
    </row>
    <row r="889" spans="1:22" x14ac:dyDescent="0.25">
      <c r="A889" s="1"/>
      <c r="V889" s="1"/>
    </row>
    <row r="890" spans="1:22" x14ac:dyDescent="0.25">
      <c r="A890" s="1"/>
      <c r="V890" s="1"/>
    </row>
    <row r="891" spans="1:22" x14ac:dyDescent="0.25">
      <c r="A891" s="1"/>
      <c r="V891" s="1"/>
    </row>
    <row r="892" spans="1:22" x14ac:dyDescent="0.25">
      <c r="A892" s="1"/>
      <c r="V892" s="1"/>
    </row>
    <row r="893" spans="1:22" x14ac:dyDescent="0.25">
      <c r="A893" s="1"/>
      <c r="V893" s="1"/>
    </row>
    <row r="894" spans="1:22" x14ac:dyDescent="0.25">
      <c r="A894" s="1"/>
      <c r="V894" s="1"/>
    </row>
    <row r="895" spans="1:22" x14ac:dyDescent="0.25">
      <c r="A895" s="1"/>
      <c r="V895" s="1"/>
    </row>
    <row r="896" spans="1:22" x14ac:dyDescent="0.25">
      <c r="A896" s="1"/>
      <c r="V896" s="1"/>
    </row>
    <row r="897" spans="1:22" x14ac:dyDescent="0.25">
      <c r="A897" s="1"/>
      <c r="V897" s="1"/>
    </row>
    <row r="898" spans="1:22" x14ac:dyDescent="0.25">
      <c r="A898" s="1"/>
      <c r="V898" s="1"/>
    </row>
    <row r="899" spans="1:22" x14ac:dyDescent="0.25">
      <c r="A899" s="1"/>
      <c r="V899" s="1"/>
    </row>
    <row r="900" spans="1:22" x14ac:dyDescent="0.25">
      <c r="A900" s="1"/>
      <c r="V900" s="1"/>
    </row>
    <row r="901" spans="1:22" x14ac:dyDescent="0.25">
      <c r="A901" s="1"/>
      <c r="V901" s="1"/>
    </row>
    <row r="902" spans="1:22" x14ac:dyDescent="0.25">
      <c r="A902" s="1"/>
      <c r="V902" s="1"/>
    </row>
    <row r="903" spans="1:22" x14ac:dyDescent="0.25">
      <c r="A903" s="1"/>
      <c r="V903" s="1"/>
    </row>
    <row r="904" spans="1:22" x14ac:dyDescent="0.25">
      <c r="A904" s="1"/>
      <c r="V904" s="1"/>
    </row>
    <row r="905" spans="1:22" x14ac:dyDescent="0.25">
      <c r="A905" s="1"/>
      <c r="V905" s="1"/>
    </row>
    <row r="906" spans="1:22" x14ac:dyDescent="0.25">
      <c r="A906" s="1"/>
      <c r="V906" s="1"/>
    </row>
    <row r="907" spans="1:22" x14ac:dyDescent="0.25">
      <c r="A907" s="1"/>
      <c r="V907" s="1"/>
    </row>
    <row r="908" spans="1:22" x14ac:dyDescent="0.25">
      <c r="A908" s="1"/>
      <c r="V908" s="1"/>
    </row>
    <row r="909" spans="1:22" x14ac:dyDescent="0.25">
      <c r="A909" s="1"/>
      <c r="V909" s="1"/>
    </row>
    <row r="910" spans="1:22" x14ac:dyDescent="0.25">
      <c r="A910" s="1"/>
      <c r="V910" s="1"/>
    </row>
    <row r="911" spans="1:22" x14ac:dyDescent="0.25">
      <c r="A911" s="1"/>
      <c r="V911" s="1"/>
    </row>
    <row r="912" spans="1:22" x14ac:dyDescent="0.25">
      <c r="A912" s="1"/>
      <c r="V912" s="1"/>
    </row>
    <row r="913" spans="1:22" x14ac:dyDescent="0.25">
      <c r="A913" s="1"/>
      <c r="V913" s="1"/>
    </row>
    <row r="914" spans="1:22" x14ac:dyDescent="0.25">
      <c r="A914" s="1"/>
      <c r="V914" s="1"/>
    </row>
    <row r="915" spans="1:22" x14ac:dyDescent="0.25">
      <c r="A915" s="1"/>
      <c r="V915" s="1"/>
    </row>
    <row r="916" spans="1:22" x14ac:dyDescent="0.25">
      <c r="A916" s="1"/>
      <c r="V916" s="1"/>
    </row>
    <row r="917" spans="1:22" x14ac:dyDescent="0.25">
      <c r="A917" s="1"/>
      <c r="V917" s="1"/>
    </row>
    <row r="918" spans="1:22" x14ac:dyDescent="0.25">
      <c r="A918" s="1"/>
      <c r="V918" s="1"/>
    </row>
    <row r="919" spans="1:22" x14ac:dyDescent="0.25">
      <c r="A919" s="1"/>
      <c r="V919" s="1"/>
    </row>
    <row r="920" spans="1:22" x14ac:dyDescent="0.25">
      <c r="A920" s="1"/>
      <c r="V920" s="1"/>
    </row>
    <row r="921" spans="1:22" x14ac:dyDescent="0.25">
      <c r="A921" s="1"/>
      <c r="V921" s="1"/>
    </row>
    <row r="922" spans="1:22" x14ac:dyDescent="0.25">
      <c r="A922" s="1"/>
      <c r="V922" s="1"/>
    </row>
    <row r="923" spans="1:22" x14ac:dyDescent="0.25">
      <c r="A923" s="1"/>
      <c r="V923" s="1"/>
    </row>
    <row r="924" spans="1:22" x14ac:dyDescent="0.25">
      <c r="A924" s="1"/>
      <c r="V924" s="1"/>
    </row>
    <row r="925" spans="1:22" x14ac:dyDescent="0.25">
      <c r="A925" s="1"/>
      <c r="V925" s="1"/>
    </row>
    <row r="926" spans="1:22" x14ac:dyDescent="0.25">
      <c r="A926" s="1"/>
      <c r="V926" s="1"/>
    </row>
    <row r="927" spans="1:22" x14ac:dyDescent="0.25">
      <c r="A927" s="1"/>
      <c r="V927" s="1"/>
    </row>
    <row r="928" spans="1:22" x14ac:dyDescent="0.25">
      <c r="A928" s="1"/>
      <c r="V928" s="1"/>
    </row>
    <row r="929" spans="1:22" x14ac:dyDescent="0.25">
      <c r="A929" s="1"/>
      <c r="V929" s="1"/>
    </row>
    <row r="930" spans="1:22" x14ac:dyDescent="0.25">
      <c r="A930" s="1"/>
      <c r="V930" s="1"/>
    </row>
    <row r="931" spans="1:22" x14ac:dyDescent="0.25">
      <c r="A931" s="1"/>
      <c r="V931" s="1"/>
    </row>
    <row r="932" spans="1:22" x14ac:dyDescent="0.25">
      <c r="A932" s="1"/>
      <c r="V932" s="1"/>
    </row>
    <row r="933" spans="1:22" x14ac:dyDescent="0.25">
      <c r="A933" s="1"/>
      <c r="V933" s="1"/>
    </row>
    <row r="934" spans="1:22" x14ac:dyDescent="0.25">
      <c r="A934" s="1"/>
      <c r="V934" s="1"/>
    </row>
    <row r="935" spans="1:22" x14ac:dyDescent="0.25">
      <c r="A935" s="1"/>
      <c r="V935" s="1"/>
    </row>
    <row r="936" spans="1:22" x14ac:dyDescent="0.25">
      <c r="A936" s="1"/>
      <c r="V936" s="1"/>
    </row>
    <row r="937" spans="1:22" x14ac:dyDescent="0.25">
      <c r="A937" s="1"/>
      <c r="V937" s="1"/>
    </row>
    <row r="938" spans="1:22" x14ac:dyDescent="0.25">
      <c r="A938" s="1"/>
      <c r="V938" s="1"/>
    </row>
    <row r="939" spans="1:22" x14ac:dyDescent="0.25">
      <c r="A939" s="1"/>
      <c r="V939" s="1"/>
    </row>
    <row r="940" spans="1:22" x14ac:dyDescent="0.25">
      <c r="A940" s="1"/>
      <c r="V940" s="1"/>
    </row>
    <row r="941" spans="1:22" x14ac:dyDescent="0.25">
      <c r="A941" s="1"/>
      <c r="V941" s="1"/>
    </row>
    <row r="942" spans="1:22" x14ac:dyDescent="0.25">
      <c r="A942" s="1"/>
      <c r="V942" s="1"/>
    </row>
    <row r="943" spans="1:22" x14ac:dyDescent="0.25">
      <c r="A943" s="1"/>
      <c r="V943" s="1"/>
    </row>
    <row r="944" spans="1:22" x14ac:dyDescent="0.25">
      <c r="A944" s="1"/>
      <c r="V944" s="1"/>
    </row>
    <row r="945" spans="1:22" x14ac:dyDescent="0.25">
      <c r="A945" s="1"/>
      <c r="V945" s="1"/>
    </row>
    <row r="946" spans="1:22" x14ac:dyDescent="0.25">
      <c r="A946" s="1"/>
      <c r="V946" s="1"/>
    </row>
    <row r="947" spans="1:22" x14ac:dyDescent="0.25">
      <c r="A947" s="1"/>
      <c r="V947" s="1"/>
    </row>
    <row r="948" spans="1:22" x14ac:dyDescent="0.25">
      <c r="A948" s="1"/>
      <c r="V948" s="1"/>
    </row>
    <row r="949" spans="1:22" x14ac:dyDescent="0.25">
      <c r="A949" s="1"/>
      <c r="V949" s="1"/>
    </row>
    <row r="950" spans="1:22" x14ac:dyDescent="0.25">
      <c r="A950" s="1"/>
      <c r="V950" s="1"/>
    </row>
    <row r="951" spans="1:22" x14ac:dyDescent="0.25">
      <c r="A951" s="1"/>
      <c r="V951" s="1"/>
    </row>
    <row r="952" spans="1:22" x14ac:dyDescent="0.25">
      <c r="A952" s="1"/>
      <c r="V952" s="1"/>
    </row>
    <row r="953" spans="1:22" x14ac:dyDescent="0.25">
      <c r="A953" s="1"/>
      <c r="V953" s="1"/>
    </row>
    <row r="954" spans="1:22" x14ac:dyDescent="0.25">
      <c r="A954" s="1"/>
      <c r="V954" s="1"/>
    </row>
    <row r="955" spans="1:22" x14ac:dyDescent="0.25">
      <c r="A955" s="1"/>
      <c r="V955" s="1"/>
    </row>
    <row r="956" spans="1:22" x14ac:dyDescent="0.25">
      <c r="A956" s="1"/>
      <c r="V956" s="1"/>
    </row>
    <row r="957" spans="1:22" x14ac:dyDescent="0.25">
      <c r="A957" s="1"/>
      <c r="V957" s="1"/>
    </row>
    <row r="958" spans="1:22" x14ac:dyDescent="0.25">
      <c r="A958" s="1"/>
      <c r="V958" s="1"/>
    </row>
    <row r="959" spans="1:22" x14ac:dyDescent="0.25">
      <c r="A959" s="1"/>
      <c r="V959" s="1"/>
    </row>
    <row r="960" spans="1:22" x14ac:dyDescent="0.25">
      <c r="A960" s="1"/>
      <c r="V960" s="1"/>
    </row>
    <row r="961" spans="1:22" x14ac:dyDescent="0.25">
      <c r="A961" s="1"/>
      <c r="V961" s="1"/>
    </row>
    <row r="962" spans="1:22" x14ac:dyDescent="0.25">
      <c r="A962" s="1"/>
      <c r="V962" s="1"/>
    </row>
    <row r="963" spans="1:22" x14ac:dyDescent="0.25">
      <c r="A963" s="1"/>
      <c r="V963" s="1"/>
    </row>
    <row r="964" spans="1:22" x14ac:dyDescent="0.25">
      <c r="A964" s="1"/>
      <c r="V964" s="1"/>
    </row>
    <row r="965" spans="1:22" x14ac:dyDescent="0.25">
      <c r="A965" s="1"/>
      <c r="V965" s="1"/>
    </row>
    <row r="966" spans="1:22" x14ac:dyDescent="0.25">
      <c r="A966" s="1"/>
      <c r="V966" s="1"/>
    </row>
    <row r="967" spans="1:22" x14ac:dyDescent="0.25">
      <c r="A967" s="1"/>
      <c r="V967" s="1"/>
    </row>
    <row r="968" spans="1:22" x14ac:dyDescent="0.25">
      <c r="A968" s="1"/>
      <c r="V968" s="1"/>
    </row>
    <row r="969" spans="1:22" x14ac:dyDescent="0.25">
      <c r="A969" s="1"/>
      <c r="V969" s="1"/>
    </row>
    <row r="970" spans="1:22" x14ac:dyDescent="0.25">
      <c r="A970" s="1"/>
      <c r="V970" s="1"/>
    </row>
    <row r="971" spans="1:22" x14ac:dyDescent="0.25">
      <c r="A971" s="1"/>
      <c r="V971" s="1"/>
    </row>
    <row r="972" spans="1:22" x14ac:dyDescent="0.25">
      <c r="A972" s="1"/>
      <c r="V972" s="1"/>
    </row>
    <row r="973" spans="1:22" x14ac:dyDescent="0.25">
      <c r="A973" s="1"/>
      <c r="V973" s="1"/>
    </row>
    <row r="974" spans="1:22" x14ac:dyDescent="0.25">
      <c r="A974" s="1"/>
      <c r="V974" s="1"/>
    </row>
    <row r="975" spans="1:22" x14ac:dyDescent="0.25">
      <c r="A975" s="1"/>
      <c r="V975" s="1"/>
    </row>
    <row r="976" spans="1:22" x14ac:dyDescent="0.25">
      <c r="A976" s="1"/>
      <c r="V976" s="1"/>
    </row>
    <row r="977" spans="1:22" x14ac:dyDescent="0.25">
      <c r="A977" s="1"/>
      <c r="V977" s="1"/>
    </row>
    <row r="978" spans="1:22" x14ac:dyDescent="0.25">
      <c r="A978" s="1"/>
      <c r="V978" s="1"/>
    </row>
    <row r="979" spans="1:22" x14ac:dyDescent="0.25">
      <c r="A979" s="1"/>
      <c r="V979" s="1"/>
    </row>
    <row r="980" spans="1:22" x14ac:dyDescent="0.25">
      <c r="A980" s="1"/>
      <c r="V980" s="1"/>
    </row>
    <row r="981" spans="1:22" x14ac:dyDescent="0.25">
      <c r="A981" s="1"/>
      <c r="V981" s="1"/>
    </row>
    <row r="982" spans="1:22" x14ac:dyDescent="0.25">
      <c r="A982" s="1"/>
      <c r="V982" s="1"/>
    </row>
    <row r="983" spans="1:22" x14ac:dyDescent="0.25">
      <c r="A983" s="1"/>
      <c r="V983" s="1"/>
    </row>
    <row r="984" spans="1:22" x14ac:dyDescent="0.25">
      <c r="A984" s="1"/>
      <c r="V984" s="1"/>
    </row>
    <row r="985" spans="1:22" x14ac:dyDescent="0.25">
      <c r="A985" s="1"/>
      <c r="V985" s="1"/>
    </row>
    <row r="986" spans="1:22" x14ac:dyDescent="0.25">
      <c r="A986" s="1"/>
      <c r="V986" s="1"/>
    </row>
    <row r="987" spans="1:22" x14ac:dyDescent="0.25">
      <c r="A987" s="1"/>
      <c r="V987" s="1"/>
    </row>
    <row r="988" spans="1:22" x14ac:dyDescent="0.25">
      <c r="A988" s="1"/>
      <c r="V988" s="1"/>
    </row>
    <row r="989" spans="1:22" x14ac:dyDescent="0.25">
      <c r="A989" s="1"/>
      <c r="V989" s="1"/>
    </row>
    <row r="990" spans="1:22" x14ac:dyDescent="0.25">
      <c r="A990" s="1"/>
      <c r="V990" s="1"/>
    </row>
    <row r="991" spans="1:22" x14ac:dyDescent="0.25">
      <c r="A991" s="1"/>
      <c r="V991" s="1"/>
    </row>
    <row r="992" spans="1:22" x14ac:dyDescent="0.25">
      <c r="A992" s="1"/>
      <c r="V992" s="1"/>
    </row>
    <row r="993" spans="1:22" x14ac:dyDescent="0.25">
      <c r="A993" s="1"/>
      <c r="V993" s="1"/>
    </row>
    <row r="994" spans="1:22" x14ac:dyDescent="0.25">
      <c r="A994" s="1"/>
      <c r="V994" s="1"/>
    </row>
    <row r="995" spans="1:22" x14ac:dyDescent="0.25">
      <c r="A995" s="1"/>
      <c r="V995" s="1"/>
    </row>
    <row r="996" spans="1:22" x14ac:dyDescent="0.25">
      <c r="A996" s="1"/>
      <c r="V996" s="1"/>
    </row>
    <row r="997" spans="1:22" x14ac:dyDescent="0.25">
      <c r="A997" s="1"/>
      <c r="V997" s="1"/>
    </row>
    <row r="998" spans="1:22" x14ac:dyDescent="0.25">
      <c r="A998" s="1"/>
      <c r="V998" s="1"/>
    </row>
    <row r="999" spans="1:22" x14ac:dyDescent="0.25">
      <c r="A999" s="1"/>
      <c r="V999" s="1"/>
    </row>
    <row r="1000" spans="1:22" x14ac:dyDescent="0.25">
      <c r="A1000" s="1"/>
      <c r="V1000" s="1"/>
    </row>
    <row r="1001" spans="1:22" x14ac:dyDescent="0.25">
      <c r="A1001" s="1"/>
      <c r="V1001" s="1"/>
    </row>
    <row r="1002" spans="1:22" x14ac:dyDescent="0.25">
      <c r="A1002" s="1"/>
      <c r="V1002" s="1"/>
    </row>
    <row r="1003" spans="1:22" x14ac:dyDescent="0.25">
      <c r="A1003" s="1"/>
      <c r="V1003" s="1"/>
    </row>
    <row r="1004" spans="1:22" x14ac:dyDescent="0.25">
      <c r="A1004" s="1"/>
      <c r="V1004" s="1"/>
    </row>
    <row r="1005" spans="1:22" x14ac:dyDescent="0.25">
      <c r="A1005" s="1"/>
      <c r="V1005" s="1"/>
    </row>
    <row r="1006" spans="1:22" x14ac:dyDescent="0.25">
      <c r="A1006" s="1"/>
      <c r="V1006" s="1"/>
    </row>
    <row r="1007" spans="1:22" x14ac:dyDescent="0.25">
      <c r="A1007" s="1"/>
      <c r="V1007" s="1"/>
    </row>
    <row r="1008" spans="1:22" x14ac:dyDescent="0.25">
      <c r="A1008" s="1"/>
      <c r="V1008" s="1"/>
    </row>
    <row r="1009" spans="1:22" x14ac:dyDescent="0.25">
      <c r="A1009" s="1"/>
      <c r="V1009" s="1"/>
    </row>
    <row r="1010" spans="1:22" x14ac:dyDescent="0.25">
      <c r="A1010" s="1"/>
      <c r="V1010" s="1"/>
    </row>
    <row r="1011" spans="1:22" x14ac:dyDescent="0.25">
      <c r="A1011" s="1"/>
      <c r="V1011" s="1"/>
    </row>
    <row r="1012" spans="1:22" x14ac:dyDescent="0.25">
      <c r="A1012" s="1"/>
      <c r="V1012" s="1"/>
    </row>
  </sheetData>
  <sortState ref="AD33:AD38">
    <sortCondition ref="AD3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opLeftCell="A4" workbookViewId="0">
      <selection activeCell="B15" sqref="B15"/>
    </sheetView>
  </sheetViews>
  <sheetFormatPr defaultRowHeight="15" x14ac:dyDescent="0.25"/>
  <cols>
    <col min="26" max="26" width="10.140625" bestFit="1" customWidth="1"/>
  </cols>
  <sheetData>
    <row r="1" spans="1:30" ht="21.75" thickBot="1" x14ac:dyDescent="0.4">
      <c r="A1" s="67" t="s">
        <v>100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9"/>
    </row>
    <row r="2" spans="1:30" x14ac:dyDescent="0.25">
      <c r="A2" s="49" t="s">
        <v>99</v>
      </c>
      <c r="B2" s="50" t="s">
        <v>64</v>
      </c>
      <c r="C2" s="50" t="s">
        <v>65</v>
      </c>
      <c r="D2" s="50" t="s">
        <v>66</v>
      </c>
      <c r="E2" s="50" t="s">
        <v>67</v>
      </c>
      <c r="F2" s="50" t="s">
        <v>68</v>
      </c>
      <c r="G2" s="50" t="s">
        <v>69</v>
      </c>
      <c r="H2" s="50" t="s">
        <v>70</v>
      </c>
      <c r="I2" s="50" t="s">
        <v>71</v>
      </c>
      <c r="J2" s="50" t="s">
        <v>72</v>
      </c>
      <c r="K2" s="50" t="s">
        <v>73</v>
      </c>
      <c r="L2" s="50" t="s">
        <v>74</v>
      </c>
      <c r="M2" s="50" t="s">
        <v>75</v>
      </c>
      <c r="N2" s="50" t="s">
        <v>76</v>
      </c>
      <c r="O2" s="50" t="s">
        <v>77</v>
      </c>
      <c r="P2" s="50" t="s">
        <v>78</v>
      </c>
      <c r="Q2" s="50" t="s">
        <v>79</v>
      </c>
      <c r="R2" s="50" t="s">
        <v>80</v>
      </c>
      <c r="S2" s="50" t="s">
        <v>81</v>
      </c>
      <c r="T2" s="50" t="s">
        <v>82</v>
      </c>
      <c r="U2" s="50" t="s">
        <v>83</v>
      </c>
      <c r="V2" s="50" t="s">
        <v>84</v>
      </c>
      <c r="W2" s="50" t="s">
        <v>85</v>
      </c>
      <c r="X2" s="50" t="s">
        <v>86</v>
      </c>
      <c r="Y2" s="51" t="s">
        <v>87</v>
      </c>
      <c r="Z2" s="50" t="s">
        <v>7</v>
      </c>
      <c r="AA2" s="25" t="s">
        <v>7</v>
      </c>
      <c r="AB2" s="25" t="s">
        <v>9</v>
      </c>
      <c r="AC2" s="50" t="s">
        <v>10</v>
      </c>
    </row>
    <row r="3" spans="1:30" x14ac:dyDescent="0.25">
      <c r="A3" s="52" t="s">
        <v>88</v>
      </c>
      <c r="B3" s="53">
        <v>6.6E-3</v>
      </c>
      <c r="C3" s="53">
        <v>0</v>
      </c>
      <c r="D3" s="53">
        <v>2.3700000000000002E-2</v>
      </c>
      <c r="E3" s="53">
        <v>0</v>
      </c>
      <c r="F3" s="53">
        <v>0</v>
      </c>
      <c r="G3" s="53">
        <v>3.7499999999999999E-2</v>
      </c>
      <c r="H3" s="53">
        <v>0</v>
      </c>
      <c r="I3" s="53">
        <v>3.9000000000000003E-3</v>
      </c>
      <c r="J3" s="53">
        <v>0</v>
      </c>
      <c r="K3" s="53">
        <v>2.2099999999999998E-2</v>
      </c>
      <c r="L3" s="53">
        <v>3.7000000000000002E-3</v>
      </c>
      <c r="M3" s="53">
        <v>2.2599999999999999E-2</v>
      </c>
      <c r="N3" s="53">
        <v>1.67E-2</v>
      </c>
      <c r="O3" s="53">
        <v>0</v>
      </c>
      <c r="P3" s="53">
        <v>0</v>
      </c>
      <c r="Q3" s="53">
        <v>0</v>
      </c>
      <c r="R3" s="53">
        <v>0</v>
      </c>
      <c r="S3" s="53">
        <v>0</v>
      </c>
      <c r="T3" s="53">
        <v>0</v>
      </c>
      <c r="U3" s="53">
        <v>8.0700000000000008E-2</v>
      </c>
      <c r="V3" s="53">
        <v>3.2000000000000001E-2</v>
      </c>
      <c r="W3" s="53">
        <v>1.11E-2</v>
      </c>
      <c r="X3" s="53">
        <v>3.0299999999999997E-2</v>
      </c>
      <c r="Y3" s="54">
        <v>0</v>
      </c>
      <c r="Z3" s="60">
        <v>0</v>
      </c>
      <c r="AA3" s="61">
        <v>0</v>
      </c>
      <c r="AB3" s="23">
        <v>0</v>
      </c>
      <c r="AC3" s="15" t="str">
        <f>"[" &amp; TEXT(AA3,"0%") &amp; "- " &amp;TEXT(AA4,"0%") &amp;"]"</f>
        <v>[0%- 10%]</v>
      </c>
      <c r="AD3" s="23">
        <v>0</v>
      </c>
    </row>
    <row r="4" spans="1:30" x14ac:dyDescent="0.25">
      <c r="A4" s="52" t="s">
        <v>89</v>
      </c>
      <c r="B4" s="53">
        <v>4.0999999999999995E-3</v>
      </c>
      <c r="C4" s="53">
        <v>0</v>
      </c>
      <c r="D4" s="53">
        <v>1.6399999999999998E-2</v>
      </c>
      <c r="E4" s="53">
        <v>0</v>
      </c>
      <c r="F4" s="53">
        <v>0</v>
      </c>
      <c r="G4" s="53">
        <v>1.6200000000000003E-2</v>
      </c>
      <c r="H4" s="53">
        <v>0</v>
      </c>
      <c r="I4" s="53">
        <v>7.9000000000000008E-3</v>
      </c>
      <c r="J4" s="53">
        <v>0</v>
      </c>
      <c r="K4" s="53">
        <v>2.0899999999999998E-2</v>
      </c>
      <c r="L4" s="53">
        <v>4.3E-3</v>
      </c>
      <c r="M4" s="53">
        <v>8.0000000000000002E-3</v>
      </c>
      <c r="N4" s="53">
        <v>1.6E-2</v>
      </c>
      <c r="O4" s="53">
        <v>0</v>
      </c>
      <c r="P4" s="53">
        <v>0</v>
      </c>
      <c r="Q4" s="53">
        <v>0</v>
      </c>
      <c r="R4" s="53">
        <v>0</v>
      </c>
      <c r="S4" s="53">
        <v>1</v>
      </c>
      <c r="T4" s="53">
        <v>0</v>
      </c>
      <c r="U4" s="53">
        <v>5.5599999999999997E-2</v>
      </c>
      <c r="V4" s="53">
        <v>2.23E-2</v>
      </c>
      <c r="W4" s="53">
        <v>1.5700000000000002E-2</v>
      </c>
      <c r="X4" s="53">
        <v>3.1800000000000002E-2</v>
      </c>
      <c r="Y4" s="54">
        <v>0</v>
      </c>
      <c r="Z4" s="60">
        <v>0.1</v>
      </c>
      <c r="AA4" s="61">
        <v>0.1</v>
      </c>
      <c r="AB4" s="23">
        <v>12</v>
      </c>
      <c r="AC4" s="15" t="str">
        <f t="shared" ref="AC4:AC12" si="0">"[" &amp; TEXT(AA4,"0%") &amp; "- " &amp;TEXT(AA5,"0%") &amp;"]"</f>
        <v>[10%- 20%]</v>
      </c>
      <c r="AD4" s="23">
        <v>12</v>
      </c>
    </row>
    <row r="5" spans="1:30" x14ac:dyDescent="0.25">
      <c r="A5" s="52" t="s">
        <v>90</v>
      </c>
      <c r="B5" s="53">
        <v>7.4999999999999997E-3</v>
      </c>
      <c r="C5" s="53">
        <v>3.6200000000000003E-2</v>
      </c>
      <c r="D5" s="53">
        <v>5.8899999999999994E-2</v>
      </c>
      <c r="E5" s="53">
        <v>2.8199999999999999E-2</v>
      </c>
      <c r="F5" s="53">
        <v>1.8799999999999997E-2</v>
      </c>
      <c r="G5" s="53">
        <v>0.15279999999999999</v>
      </c>
      <c r="H5" s="53">
        <v>2.12E-2</v>
      </c>
      <c r="I5" s="53">
        <v>1.78E-2</v>
      </c>
      <c r="J5" s="53">
        <v>2.9500000000000002E-2</v>
      </c>
      <c r="K5" s="53">
        <v>0.1003</v>
      </c>
      <c r="L5" s="53">
        <v>2.3300000000000001E-2</v>
      </c>
      <c r="M5" s="53">
        <v>1.6500000000000001E-2</v>
      </c>
      <c r="N5" s="53">
        <v>0.11130000000000001</v>
      </c>
      <c r="O5" s="53">
        <v>1.3899999999999999E-2</v>
      </c>
      <c r="P5" s="53">
        <v>5.4199999999999998E-2</v>
      </c>
      <c r="Q5" s="53">
        <v>2.29E-2</v>
      </c>
      <c r="R5" s="53">
        <v>2.2000000000000001E-3</v>
      </c>
      <c r="S5" s="53">
        <v>1.0800000000000001E-2</v>
      </c>
      <c r="T5" s="53">
        <v>4.1599999999999998E-2</v>
      </c>
      <c r="U5" s="53">
        <v>8.8599999999999998E-2</v>
      </c>
      <c r="V5" s="53">
        <v>0.13769999999999999</v>
      </c>
      <c r="W5" s="53">
        <v>7.5300000000000006E-2</v>
      </c>
      <c r="X5" s="53">
        <v>0.2041</v>
      </c>
      <c r="Y5" s="54">
        <v>1.1399999999999999E-2</v>
      </c>
      <c r="Z5" s="60">
        <v>0.2</v>
      </c>
      <c r="AA5" s="61">
        <v>0.2</v>
      </c>
      <c r="AB5" s="23">
        <v>10</v>
      </c>
      <c r="AC5" s="15" t="str">
        <f t="shared" si="0"/>
        <v>[20%- 30%]</v>
      </c>
      <c r="AD5" s="23">
        <v>10</v>
      </c>
    </row>
    <row r="6" spans="1:30" x14ac:dyDescent="0.25">
      <c r="A6" s="52" t="s">
        <v>91</v>
      </c>
      <c r="B6" s="53">
        <v>1.9699999999999999E-2</v>
      </c>
      <c r="C6" s="53">
        <v>0.14019999999999999</v>
      </c>
      <c r="D6" s="53">
        <v>0.1298</v>
      </c>
      <c r="E6" s="53">
        <v>5.2000000000000005E-2</v>
      </c>
      <c r="F6" s="53">
        <v>5.3899999999999997E-2</v>
      </c>
      <c r="G6" s="53">
        <v>0.28270000000000001</v>
      </c>
      <c r="H6" s="53">
        <v>1.9900000000000001E-2</v>
      </c>
      <c r="I6" s="53">
        <v>4.0899999999999999E-2</v>
      </c>
      <c r="J6" s="53">
        <v>7.17E-2</v>
      </c>
      <c r="K6" s="53">
        <v>0.14929999999999999</v>
      </c>
      <c r="L6" s="53">
        <v>1.3000000000000001E-2</v>
      </c>
      <c r="M6" s="53">
        <v>2.63E-2</v>
      </c>
      <c r="N6" s="53">
        <v>0.12529999999999999</v>
      </c>
      <c r="O6" s="53">
        <v>6.4000000000000001E-2</v>
      </c>
      <c r="P6" s="53">
        <v>8.0199999999999994E-2</v>
      </c>
      <c r="Q6" s="53">
        <v>4.4500000000000005E-2</v>
      </c>
      <c r="R6" s="53">
        <v>5.4000000000000003E-3</v>
      </c>
      <c r="S6" s="53">
        <v>5.9299999999999999E-2</v>
      </c>
      <c r="T6" s="53">
        <v>7.9199999999999993E-2</v>
      </c>
      <c r="U6" s="53">
        <v>0.11230000000000001</v>
      </c>
      <c r="V6" s="53">
        <v>0.16300000000000001</v>
      </c>
      <c r="W6" s="53">
        <v>5.2400000000000002E-2</v>
      </c>
      <c r="X6" s="53">
        <v>0.30570000000000003</v>
      </c>
      <c r="Y6" s="54">
        <v>2.4199999999999999E-2</v>
      </c>
      <c r="Z6" s="60">
        <v>0.3</v>
      </c>
      <c r="AA6" s="61">
        <v>0.3</v>
      </c>
      <c r="AB6" s="23">
        <v>1</v>
      </c>
      <c r="AC6" s="15" t="str">
        <f t="shared" si="0"/>
        <v>[30%- 40%]</v>
      </c>
      <c r="AD6" s="23">
        <v>1</v>
      </c>
    </row>
    <row r="7" spans="1:30" x14ac:dyDescent="0.25">
      <c r="A7" s="52" t="s">
        <v>92</v>
      </c>
      <c r="B7" s="53">
        <v>3.3500000000000002E-2</v>
      </c>
      <c r="C7" s="53">
        <v>0.21030000000000001</v>
      </c>
      <c r="D7" s="53">
        <v>0.1585</v>
      </c>
      <c r="E7" s="53">
        <v>6.0199999999999997E-2</v>
      </c>
      <c r="F7" s="53">
        <v>7.6399999999999996E-2</v>
      </c>
      <c r="G7" s="53">
        <v>0.31980000000000003</v>
      </c>
      <c r="H7" s="53">
        <v>3.32E-2</v>
      </c>
      <c r="I7" s="53">
        <v>8.0700000000000008E-2</v>
      </c>
      <c r="J7" s="53">
        <v>0.10529999999999999</v>
      </c>
      <c r="K7" s="53">
        <v>0.1265</v>
      </c>
      <c r="L7" s="53">
        <v>2.63E-2</v>
      </c>
      <c r="M7" s="53">
        <v>5.9800000000000006E-2</v>
      </c>
      <c r="N7" s="53">
        <v>0.1033</v>
      </c>
      <c r="O7" s="53">
        <v>8.9499999999999996E-2</v>
      </c>
      <c r="P7" s="53">
        <v>7.7699999999999991E-2</v>
      </c>
      <c r="Q7" s="53">
        <v>5.6600000000000004E-2</v>
      </c>
      <c r="R7" s="53">
        <v>3.3E-3</v>
      </c>
      <c r="S7" s="53">
        <v>4.8499999999999995E-2</v>
      </c>
      <c r="T7" s="53">
        <v>0.1075</v>
      </c>
      <c r="U7" s="53">
        <v>0.1797</v>
      </c>
      <c r="V7" s="53">
        <v>0.19870000000000002</v>
      </c>
      <c r="W7" s="53">
        <v>6.5500000000000003E-2</v>
      </c>
      <c r="X7" s="53">
        <v>0.29460000000000003</v>
      </c>
      <c r="Y7" s="54">
        <v>4.7699999999999992E-2</v>
      </c>
      <c r="Z7" s="60">
        <v>0.4</v>
      </c>
      <c r="AA7" s="61">
        <v>0.4</v>
      </c>
      <c r="AB7" s="23">
        <v>1</v>
      </c>
      <c r="AC7" s="15" t="str">
        <f t="shared" si="0"/>
        <v>[40%- 50%]</v>
      </c>
      <c r="AD7" s="23">
        <v>1</v>
      </c>
    </row>
    <row r="8" spans="1:30" x14ac:dyDescent="0.25">
      <c r="A8" s="52" t="s">
        <v>93</v>
      </c>
      <c r="B8" s="53">
        <v>4.5199999999999997E-2</v>
      </c>
      <c r="C8" s="53">
        <v>0.13250000000000001</v>
      </c>
      <c r="D8" s="53">
        <v>0.1963</v>
      </c>
      <c r="E8" s="53">
        <v>6.7699999999999996E-2</v>
      </c>
      <c r="F8" s="53">
        <v>4.3200000000000002E-2</v>
      </c>
      <c r="G8" s="53">
        <v>0.17960000000000001</v>
      </c>
      <c r="H8" s="53">
        <v>4.24E-2</v>
      </c>
      <c r="I8" s="53">
        <v>0.1641</v>
      </c>
      <c r="J8" s="53">
        <v>0.1177</v>
      </c>
      <c r="K8" s="53">
        <v>7.9000000000000001E-2</v>
      </c>
      <c r="L8" s="53">
        <v>6.5500000000000003E-2</v>
      </c>
      <c r="M8" s="53">
        <v>0.1242</v>
      </c>
      <c r="N8" s="53">
        <v>2.87E-2</v>
      </c>
      <c r="O8" s="53">
        <v>0.1079</v>
      </c>
      <c r="P8" s="53">
        <v>3.2300000000000002E-2</v>
      </c>
      <c r="Q8" s="53">
        <v>3.1699999999999999E-2</v>
      </c>
      <c r="R8" s="53">
        <v>8.9999999999999998E-4</v>
      </c>
      <c r="S8" s="53">
        <v>0</v>
      </c>
      <c r="T8" s="53">
        <v>5.6100000000000004E-2</v>
      </c>
      <c r="U8" s="53">
        <v>0.3367</v>
      </c>
      <c r="V8" s="53">
        <v>0.1273</v>
      </c>
      <c r="W8" s="53">
        <v>0.19210000000000002</v>
      </c>
      <c r="X8" s="53">
        <v>0.45270000000000005</v>
      </c>
      <c r="Y8" s="54">
        <v>4.9500000000000002E-2</v>
      </c>
      <c r="Z8" s="60">
        <v>0.5</v>
      </c>
      <c r="AA8" s="61">
        <v>0.5</v>
      </c>
      <c r="AB8" s="23">
        <v>0</v>
      </c>
      <c r="AC8" s="15" t="str">
        <f t="shared" si="0"/>
        <v>[50%- 60%]</v>
      </c>
      <c r="AD8" s="23">
        <v>0</v>
      </c>
    </row>
    <row r="9" spans="1:30" x14ac:dyDescent="0.25">
      <c r="A9" s="52" t="s">
        <v>94</v>
      </c>
      <c r="B9" s="53">
        <v>0.14679999999999999</v>
      </c>
      <c r="C9" s="53">
        <v>0.36460000000000004</v>
      </c>
      <c r="D9" s="53">
        <v>0.40279999999999999</v>
      </c>
      <c r="E9" s="53">
        <v>9.7899999999999987E-2</v>
      </c>
      <c r="F9" s="53">
        <v>7.980000000000001E-2</v>
      </c>
      <c r="G9" s="53">
        <v>0.15759999999999999</v>
      </c>
      <c r="H9" s="53">
        <v>0.1061</v>
      </c>
      <c r="I9" s="53">
        <v>0.27190000000000003</v>
      </c>
      <c r="J9" s="53">
        <v>0.22510000000000002</v>
      </c>
      <c r="K9" s="53">
        <v>0.10249999999999999</v>
      </c>
      <c r="L9" s="53">
        <v>0.14899999999999999</v>
      </c>
      <c r="M9" s="53">
        <v>0.22010000000000002</v>
      </c>
      <c r="N9" s="53">
        <v>0.113</v>
      </c>
      <c r="O9" s="53">
        <v>0.17079999999999998</v>
      </c>
      <c r="P9" s="53">
        <v>0.21989999999999998</v>
      </c>
      <c r="Q9" s="53">
        <v>9.0299999999999991E-2</v>
      </c>
      <c r="R9" s="53">
        <v>3.3500000000000002E-2</v>
      </c>
      <c r="S9" s="53">
        <v>2.6499999999999999E-2</v>
      </c>
      <c r="T9" s="53">
        <v>5.5599999999999997E-2</v>
      </c>
      <c r="U9" s="53">
        <v>0.44479999999999997</v>
      </c>
      <c r="V9" s="53">
        <v>0.35049999999999998</v>
      </c>
      <c r="W9" s="53">
        <v>0.27190000000000003</v>
      </c>
      <c r="X9" s="53">
        <v>0.73609999999999998</v>
      </c>
      <c r="Y9" s="54">
        <v>6.9699999999999998E-2</v>
      </c>
      <c r="Z9" s="60">
        <v>0.6</v>
      </c>
      <c r="AA9" s="61">
        <v>0.6</v>
      </c>
      <c r="AB9" s="23">
        <v>0</v>
      </c>
      <c r="AC9" s="15" t="str">
        <f t="shared" si="0"/>
        <v>[60%- 70%]</v>
      </c>
      <c r="AD9" s="23">
        <v>0</v>
      </c>
    </row>
    <row r="10" spans="1:30" x14ac:dyDescent="0.25">
      <c r="A10" s="52" t="s">
        <v>95</v>
      </c>
      <c r="B10" s="53">
        <v>0.1051</v>
      </c>
      <c r="C10" s="53">
        <v>0.23620000000000002</v>
      </c>
      <c r="D10" s="53">
        <v>0.26200000000000001</v>
      </c>
      <c r="E10" s="53">
        <v>4.6300000000000001E-2</v>
      </c>
      <c r="F10" s="53">
        <v>4.6399999999999997E-2</v>
      </c>
      <c r="G10" s="53">
        <v>0.13500000000000001</v>
      </c>
      <c r="H10" s="53">
        <v>6.6799999999999998E-2</v>
      </c>
      <c r="I10" s="53">
        <v>0.1507</v>
      </c>
      <c r="J10" s="53">
        <v>0.11470000000000001</v>
      </c>
      <c r="K10" s="53">
        <v>0.1525</v>
      </c>
      <c r="L10" s="53">
        <v>6.6299999999999998E-2</v>
      </c>
      <c r="M10" s="53">
        <v>0.1507</v>
      </c>
      <c r="N10" s="53">
        <v>0.1681</v>
      </c>
      <c r="O10" s="53">
        <v>5.7099999999999998E-2</v>
      </c>
      <c r="P10" s="53">
        <v>0.17899999999999999</v>
      </c>
      <c r="Q10" s="53">
        <v>4.2999999999999997E-2</v>
      </c>
      <c r="R10" s="53">
        <v>3.2400000000000005E-2</v>
      </c>
      <c r="S10" s="53">
        <v>5.2699999999999997E-2</v>
      </c>
      <c r="T10" s="53">
        <v>4.1200000000000001E-2</v>
      </c>
      <c r="U10" s="53">
        <v>0.2611</v>
      </c>
      <c r="V10" s="53">
        <v>0.24129999999999999</v>
      </c>
      <c r="W10" s="53">
        <v>0.16469999999999999</v>
      </c>
      <c r="X10" s="53">
        <v>0.4496</v>
      </c>
      <c r="Y10" s="54">
        <v>7.3700000000000002E-2</v>
      </c>
      <c r="Z10" s="60">
        <v>0.7</v>
      </c>
      <c r="AA10" s="61">
        <v>0.7</v>
      </c>
      <c r="AB10" s="23">
        <v>0</v>
      </c>
      <c r="AC10" s="15" t="str">
        <f t="shared" si="0"/>
        <v>[70%- 80%]</v>
      </c>
      <c r="AD10" s="23">
        <v>0</v>
      </c>
    </row>
    <row r="11" spans="1:30" x14ac:dyDescent="0.25">
      <c r="A11" s="52" t="s">
        <v>96</v>
      </c>
      <c r="B11" s="53">
        <v>8.0100000000000005E-2</v>
      </c>
      <c r="C11" s="53">
        <v>0.2</v>
      </c>
      <c r="D11" s="53">
        <v>0.15109999999999998</v>
      </c>
      <c r="E11" s="53">
        <v>1.7100000000000001E-2</v>
      </c>
      <c r="F11" s="53">
        <v>6.3E-2</v>
      </c>
      <c r="G11" s="53">
        <v>0.10390000000000001</v>
      </c>
      <c r="H11" s="53">
        <v>2.8199999999999999E-2</v>
      </c>
      <c r="I11" s="53">
        <v>8.9200000000000002E-2</v>
      </c>
      <c r="J11" s="53">
        <v>6.4000000000000001E-2</v>
      </c>
      <c r="K11" s="53">
        <v>0.14779999999999999</v>
      </c>
      <c r="L11" s="53">
        <v>4.4699999999999997E-2</v>
      </c>
      <c r="M11" s="53">
        <v>0.1024</v>
      </c>
      <c r="N11" s="53">
        <v>0.1426</v>
      </c>
      <c r="O11" s="53">
        <v>6.2600000000000003E-2</v>
      </c>
      <c r="P11" s="53">
        <v>0.1222</v>
      </c>
      <c r="Q11" s="53">
        <v>2.35E-2</v>
      </c>
      <c r="R11" s="53">
        <v>3.0800000000000001E-2</v>
      </c>
      <c r="S11" s="53">
        <v>4.9599999999999998E-2</v>
      </c>
      <c r="T11" s="53">
        <v>3.8100000000000002E-2</v>
      </c>
      <c r="U11" s="53">
        <v>0.18160000000000001</v>
      </c>
      <c r="V11" s="53">
        <v>0.18559999999999999</v>
      </c>
      <c r="W11" s="53">
        <v>0.17579999999999998</v>
      </c>
      <c r="X11" s="53">
        <v>0.2306</v>
      </c>
      <c r="Y11" s="54">
        <v>5.16E-2</v>
      </c>
      <c r="Z11" s="60">
        <v>0.8</v>
      </c>
      <c r="AA11" s="61">
        <v>0.8</v>
      </c>
      <c r="AB11" s="23">
        <v>0</v>
      </c>
      <c r="AC11" s="15" t="str">
        <f t="shared" si="0"/>
        <v>[80%- 90%]</v>
      </c>
      <c r="AD11" s="23">
        <v>0</v>
      </c>
    </row>
    <row r="12" spans="1:30" x14ac:dyDescent="0.25">
      <c r="A12" s="52" t="s">
        <v>97</v>
      </c>
      <c r="B12" s="53">
        <v>0.12720000000000001</v>
      </c>
      <c r="C12" s="53">
        <v>0.28899999999999998</v>
      </c>
      <c r="D12" s="53">
        <v>0.18010000000000001</v>
      </c>
      <c r="E12" s="53">
        <v>1.43E-2</v>
      </c>
      <c r="F12" s="53">
        <v>0.1173</v>
      </c>
      <c r="G12" s="53">
        <v>0.13100000000000001</v>
      </c>
      <c r="H12" s="53">
        <v>5.8600000000000006E-2</v>
      </c>
      <c r="I12" s="53">
        <v>0.23269999999999999</v>
      </c>
      <c r="J12" s="53">
        <v>0.125</v>
      </c>
      <c r="K12" s="53">
        <v>0.1167</v>
      </c>
      <c r="L12" s="53">
        <v>0.1298</v>
      </c>
      <c r="M12" s="53">
        <v>0.17829999999999999</v>
      </c>
      <c r="N12" s="53">
        <v>9.6300000000000011E-2</v>
      </c>
      <c r="O12" s="53">
        <v>0.1323</v>
      </c>
      <c r="P12" s="53">
        <v>0.18940000000000001</v>
      </c>
      <c r="Q12" s="53">
        <v>5.5300000000000002E-2</v>
      </c>
      <c r="R12" s="53">
        <v>2.0799999999999999E-2</v>
      </c>
      <c r="S12" s="53">
        <v>6.2400000000000004E-2</v>
      </c>
      <c r="T12" s="53">
        <v>9.8299999999999998E-2</v>
      </c>
      <c r="U12" s="53">
        <v>0.2752</v>
      </c>
      <c r="V12" s="53">
        <v>0.29170000000000001</v>
      </c>
      <c r="W12" s="53">
        <v>0.35100000000000003</v>
      </c>
      <c r="X12" s="53">
        <v>0.3236</v>
      </c>
      <c r="Y12" s="54">
        <v>6.6000000000000003E-2</v>
      </c>
      <c r="Z12" s="60">
        <v>0.9</v>
      </c>
      <c r="AA12" s="61">
        <v>0.9</v>
      </c>
      <c r="AB12" s="23">
        <v>0</v>
      </c>
      <c r="AC12" s="15" t="str">
        <f t="shared" si="0"/>
        <v>[90%- 100%]</v>
      </c>
      <c r="AD12" s="23">
        <v>0</v>
      </c>
    </row>
    <row r="13" spans="1:30" ht="15.75" thickBot="1" x14ac:dyDescent="0.3">
      <c r="A13" s="55" t="s">
        <v>98</v>
      </c>
      <c r="B13" s="56">
        <v>0.1532</v>
      </c>
      <c r="C13" s="56">
        <v>0.23980000000000001</v>
      </c>
      <c r="D13" s="56">
        <v>0.18049999999999999</v>
      </c>
      <c r="E13" s="56">
        <v>1.78E-2</v>
      </c>
      <c r="F13" s="56">
        <v>9.1999999999999998E-2</v>
      </c>
      <c r="G13" s="56">
        <v>0.13730000000000001</v>
      </c>
      <c r="H13" s="56">
        <v>4.3200000000000002E-2</v>
      </c>
      <c r="I13" s="56">
        <v>0.2364</v>
      </c>
      <c r="J13" s="56">
        <v>9.5700000000000007E-2</v>
      </c>
      <c r="K13" s="56">
        <v>0.20489999999999997</v>
      </c>
      <c r="L13" s="56">
        <v>0.1414</v>
      </c>
      <c r="M13" s="56">
        <v>0.15759999999999999</v>
      </c>
      <c r="N13" s="56">
        <v>0.18770000000000001</v>
      </c>
      <c r="O13" s="56">
        <v>0.13269999999999998</v>
      </c>
      <c r="P13" s="56">
        <v>0.20219999999999999</v>
      </c>
      <c r="Q13" s="56">
        <v>7.0199999999999999E-2</v>
      </c>
      <c r="R13" s="56">
        <v>1.7100000000000001E-2</v>
      </c>
      <c r="S13" s="56">
        <v>6.2699999999999992E-2</v>
      </c>
      <c r="T13" s="56">
        <v>8.1900000000000001E-2</v>
      </c>
      <c r="U13" s="56">
        <v>0.39939999999999998</v>
      </c>
      <c r="V13" s="56">
        <v>0.253</v>
      </c>
      <c r="W13" s="56">
        <v>0.32250000000000001</v>
      </c>
      <c r="X13" s="56">
        <v>0.32750000000000001</v>
      </c>
      <c r="Y13" s="57">
        <v>0.1014</v>
      </c>
      <c r="Z13" s="60">
        <v>1</v>
      </c>
      <c r="AA13" s="61">
        <v>1</v>
      </c>
      <c r="AB13" s="23">
        <v>0</v>
      </c>
      <c r="AC13" s="15" t="s">
        <v>63</v>
      </c>
      <c r="AD13" s="23">
        <v>0</v>
      </c>
    </row>
    <row r="14" spans="1:30" ht="15.75" thickBot="1" x14ac:dyDescent="0.3">
      <c r="A14" s="59" t="s">
        <v>103</v>
      </c>
      <c r="B14" s="53">
        <f>AVERAGE(B3:B13)</f>
        <v>6.6272727272727275E-2</v>
      </c>
      <c r="C14" s="53">
        <f t="shared" ref="C14:Y14" si="1">AVERAGE(C3:C13)</f>
        <v>0.16807272727272726</v>
      </c>
      <c r="D14" s="53">
        <f t="shared" si="1"/>
        <v>0.16000909090909091</v>
      </c>
      <c r="E14" s="53">
        <f t="shared" si="1"/>
        <v>3.6499999999999998E-2</v>
      </c>
      <c r="F14" s="53">
        <f t="shared" si="1"/>
        <v>5.3709090909090908E-2</v>
      </c>
      <c r="G14" s="53">
        <f t="shared" si="1"/>
        <v>0.15030909090909092</v>
      </c>
      <c r="H14" s="53">
        <f t="shared" si="1"/>
        <v>3.8145454545454545E-2</v>
      </c>
      <c r="I14" s="53">
        <f t="shared" si="1"/>
        <v>0.11783636363636361</v>
      </c>
      <c r="J14" s="53">
        <f t="shared" si="1"/>
        <v>8.6245454545454542E-2</v>
      </c>
      <c r="K14" s="53">
        <f t="shared" si="1"/>
        <v>0.11113636363636364</v>
      </c>
      <c r="L14" s="53">
        <f t="shared" si="1"/>
        <v>6.0663636363636364E-2</v>
      </c>
      <c r="M14" s="53">
        <f t="shared" si="1"/>
        <v>9.6954545454545474E-2</v>
      </c>
      <c r="N14" s="53">
        <f t="shared" si="1"/>
        <v>0.10081818181818182</v>
      </c>
      <c r="O14" s="53">
        <f t="shared" si="1"/>
        <v>7.5527272727272721E-2</v>
      </c>
      <c r="P14" s="53">
        <f t="shared" si="1"/>
        <v>0.1051909090909091</v>
      </c>
      <c r="Q14" s="53">
        <f t="shared" si="1"/>
        <v>3.9818181818181815E-2</v>
      </c>
      <c r="R14" s="53">
        <f t="shared" si="1"/>
        <v>1.3309090909090911E-2</v>
      </c>
      <c r="S14" s="53">
        <f t="shared" si="1"/>
        <v>0.12477272727272726</v>
      </c>
      <c r="T14" s="53">
        <f t="shared" si="1"/>
        <v>5.45E-2</v>
      </c>
      <c r="U14" s="53">
        <f t="shared" si="1"/>
        <v>0.21960909090909089</v>
      </c>
      <c r="V14" s="53">
        <f t="shared" si="1"/>
        <v>0.18209999999999998</v>
      </c>
      <c r="W14" s="53">
        <f t="shared" si="1"/>
        <v>0.15436363636363637</v>
      </c>
      <c r="X14" s="53">
        <f t="shared" si="1"/>
        <v>0.3078727272727273</v>
      </c>
      <c r="Y14" s="53">
        <f t="shared" si="1"/>
        <v>4.5018181818181811E-2</v>
      </c>
      <c r="AA14" s="24" t="s">
        <v>8</v>
      </c>
      <c r="AB14" s="24">
        <v>0</v>
      </c>
    </row>
    <row r="15" spans="1:30" ht="15.75" thickBot="1" x14ac:dyDescent="0.3">
      <c r="B15" s="58">
        <f>AVERAGE(B14:Y14)</f>
        <v>0.1070314393939394</v>
      </c>
    </row>
    <row r="16" spans="1:30" ht="21.75" thickBot="1" x14ac:dyDescent="0.4">
      <c r="A16" s="67" t="s">
        <v>101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9"/>
    </row>
    <row r="17" spans="1:30" x14ac:dyDescent="0.25">
      <c r="A17" s="49" t="s">
        <v>99</v>
      </c>
      <c r="B17" s="50" t="s">
        <v>64</v>
      </c>
      <c r="C17" s="50" t="s">
        <v>65</v>
      </c>
      <c r="D17" s="50" t="s">
        <v>66</v>
      </c>
      <c r="E17" s="50" t="s">
        <v>67</v>
      </c>
      <c r="F17" s="50" t="s">
        <v>68</v>
      </c>
      <c r="G17" s="50" t="s">
        <v>69</v>
      </c>
      <c r="H17" s="50" t="s">
        <v>70</v>
      </c>
      <c r="I17" s="50" t="s">
        <v>71</v>
      </c>
      <c r="J17" s="50" t="s">
        <v>72</v>
      </c>
      <c r="K17" s="50" t="s">
        <v>73</v>
      </c>
      <c r="L17" s="50" t="s">
        <v>74</v>
      </c>
      <c r="M17" s="50" t="s">
        <v>75</v>
      </c>
      <c r="N17" s="50" t="s">
        <v>76</v>
      </c>
      <c r="O17" s="50" t="s">
        <v>77</v>
      </c>
      <c r="P17" s="50" t="s">
        <v>78</v>
      </c>
      <c r="Q17" s="50" t="s">
        <v>79</v>
      </c>
      <c r="R17" s="50" t="s">
        <v>80</v>
      </c>
      <c r="S17" s="50" t="s">
        <v>81</v>
      </c>
      <c r="T17" s="50" t="s">
        <v>82</v>
      </c>
      <c r="U17" s="50" t="s">
        <v>83</v>
      </c>
      <c r="V17" s="50" t="s">
        <v>84</v>
      </c>
      <c r="W17" s="50" t="s">
        <v>85</v>
      </c>
      <c r="X17" s="50" t="s">
        <v>86</v>
      </c>
      <c r="Y17" s="51" t="s">
        <v>87</v>
      </c>
      <c r="Z17" s="50" t="s">
        <v>7</v>
      </c>
      <c r="AA17" s="25" t="s">
        <v>7</v>
      </c>
      <c r="AB17" s="25" t="s">
        <v>9</v>
      </c>
      <c r="AC17" s="50" t="s">
        <v>10</v>
      </c>
    </row>
    <row r="18" spans="1:30" x14ac:dyDescent="0.25">
      <c r="A18" s="52" t="s">
        <v>88</v>
      </c>
      <c r="B18" s="53">
        <f>1-(ABS(SO!B4+SO!B5-SO!B18-SO!B19)/(SO!B18+SO!B19))</f>
        <v>0.44181860374811288</v>
      </c>
      <c r="C18" s="53">
        <f>1-(ABS(SO!C4+SO!C5-SO!C18-SO!C19)/(SO!C18+SO!C19))</f>
        <v>0.62523096197132566</v>
      </c>
      <c r="D18" s="53">
        <f>1-(ABS(SO!D4+SO!D5-SO!D18-SO!D19)/(SO!D18+SO!D19))</f>
        <v>0.97869640155510174</v>
      </c>
      <c r="E18" s="53">
        <f>1-(ABS(SO!E4+SO!E5-SO!E18-SO!E19)/(SO!E18+SO!E19))</f>
        <v>0.88833585522167935</v>
      </c>
      <c r="F18" s="53">
        <f>1-(ABS(SO!F4+SO!F5-SO!F18-SO!F19)/(SO!F18+SO!F19))</f>
        <v>0.87591896045494977</v>
      </c>
      <c r="G18" s="53">
        <f>1-(ABS(SO!G4+SO!G5-SO!G18-SO!G19)/(SO!G18+SO!G19))</f>
        <v>0.96772422180627549</v>
      </c>
      <c r="H18" s="53">
        <f>1-(ABS(SO!H4+SO!H5-SO!H18-SO!H19)/(SO!H18+SO!H19))</f>
        <v>0.69776715509962928</v>
      </c>
      <c r="I18" s="53">
        <f>1-(ABS(SO!I4+SO!I5-SO!I18-SO!I19)/(SO!I18+SO!I19))</f>
        <v>0.51478853819871095</v>
      </c>
      <c r="J18" s="53">
        <f>1-(ABS(SO!J4+SO!J5-SO!J18-SO!J19)/(SO!J18+SO!J19))</f>
        <v>0.5639603686894703</v>
      </c>
      <c r="K18" s="53">
        <f>1-(ABS(SO!K4+SO!K5-SO!K18-SO!K19)/(SO!K18+SO!K19))</f>
        <v>0.83556979415477706</v>
      </c>
      <c r="L18" s="53">
        <f>1-(ABS(SO!L4+SO!L5-SO!L18-SO!L19)/(SO!L18+SO!L19))</f>
        <v>0.40429857884027942</v>
      </c>
      <c r="M18" s="53">
        <f>1-(ABS(SO!M4+SO!M5-SO!M18-SO!M19)/(SO!M18+SO!M19))</f>
        <v>0.3912208789952174</v>
      </c>
      <c r="N18" s="53">
        <f>1-(ABS(SO!N4+SO!N5-SO!N18-SO!N19)/(SO!N18+SO!N19))</f>
        <v>0.81409263254478126</v>
      </c>
      <c r="O18" s="53">
        <f>1-(ABS(SO!O4+SO!O5-SO!O18-SO!O19)/(SO!O18+SO!O19))</f>
        <v>0.80625070735865201</v>
      </c>
      <c r="P18" s="53">
        <f>1-(ABS(SO!P4+SO!P5-SO!P18-SO!P19)/(SO!P18+SO!P19))</f>
        <v>0.9092038123313797</v>
      </c>
      <c r="Q18" s="53">
        <f>1-(ABS(SO!Q4+SO!Q5-SO!Q18-SO!Q19)/(SO!Q18+SO!Q19))</f>
        <v>0.6931649187301625</v>
      </c>
      <c r="R18" s="53">
        <f>1-(ABS(SO!R4+SO!R5-SO!R18-SO!R19)/(SO!R18+SO!R19))</f>
        <v>0.67792463074435294</v>
      </c>
      <c r="S18" s="53">
        <f>1-(ABS(SO!S4+SO!S5-SO!S18-SO!S19)/(SO!S18+SO!S19))</f>
        <v>0.34935213146712396</v>
      </c>
      <c r="T18" s="53">
        <f>1-(ABS(SO!T4+SO!T5-SO!T18-SO!T19)/(SO!T18+SO!T19))</f>
        <v>0.95627047025284695</v>
      </c>
      <c r="U18" s="53">
        <f>1-(ABS(SO!U4+SO!U5-SO!U18-SO!U19)/(SO!U18+SO!U19))</f>
        <v>0.86147579781277295</v>
      </c>
      <c r="V18" s="53">
        <f>1-(ABS(SO!V4+SO!V5-SO!V18-SO!V19)/(SO!V18+SO!V19))</f>
        <v>0.973490117786869</v>
      </c>
      <c r="W18" s="53">
        <f>1-(ABS(SO!W4+SO!W5-SO!W18-SO!W19)/(SO!W18+SO!W19))</f>
        <v>0.50279815392454053</v>
      </c>
      <c r="X18" s="53">
        <f>1-(ABS(SO!X4+SO!X5-SO!X18-SO!X19)/(SO!X18+SO!X19))</f>
        <v>0.80023161079120975</v>
      </c>
      <c r="Y18" s="54">
        <f>1-(ABS(SO!Y4+SO!Y5-SO!Y18-SO!Y19)/(SO!Y18+SO!Y19))</f>
        <v>0.99147528389044182</v>
      </c>
      <c r="Z18" s="60">
        <v>0</v>
      </c>
      <c r="AA18" s="61">
        <v>0</v>
      </c>
      <c r="AB18" s="23">
        <v>0</v>
      </c>
      <c r="AC18" s="15" t="str">
        <f>"[" &amp; TEXT(AA18,"0%") &amp; "- " &amp;TEXT(AA19,"0%") &amp;"]"</f>
        <v>[0%- 10%]</v>
      </c>
      <c r="AD18" s="23">
        <v>0</v>
      </c>
    </row>
    <row r="19" spans="1:30" x14ac:dyDescent="0.25">
      <c r="A19" s="52" t="s">
        <v>89</v>
      </c>
      <c r="B19" s="53">
        <f>1-(ABS(SO!B5+SO!B6-SO!B19-SO!B20)/(SO!B19+SO!B20))</f>
        <v>0.42538180969304218</v>
      </c>
      <c r="C19" s="53">
        <f>1-(ABS(SO!C5+SO!C6-SO!C19-SO!C20)/(SO!C19+SO!C20))</f>
        <v>0.58910888061716682</v>
      </c>
      <c r="D19" s="53">
        <f>1-(ABS(SO!D5+SO!D6-SO!D19-SO!D20)/(SO!D19+SO!D20))</f>
        <v>0.83961635360866871</v>
      </c>
      <c r="E19" s="53">
        <f>1-(ABS(SO!E5+SO!E6-SO!E19-SO!E20)/(SO!E19+SO!E20))</f>
        <v>0.8945631376676918</v>
      </c>
      <c r="F19" s="53">
        <f>1-(ABS(SO!F5+SO!F6-SO!F19-SO!F20)/(SO!F19+SO!F20))</f>
        <v>0.74911946037422106</v>
      </c>
      <c r="G19" s="53">
        <f>1-(ABS(SO!G5+SO!G6-SO!G19-SO!G20)/(SO!G19+SO!G20))</f>
        <v>0.72264795713615859</v>
      </c>
      <c r="H19" s="53">
        <f>1-(ABS(SO!H5+SO!H6-SO!H19-SO!H20)/(SO!H19+SO!H20))</f>
        <v>0.83488300278280059</v>
      </c>
      <c r="I19" s="53">
        <f>1-(ABS(SO!I5+SO!I6-SO!I19-SO!I20)/(SO!I19+SO!I20))</f>
        <v>0.57846136855068764</v>
      </c>
      <c r="J19" s="53">
        <f>1-(ABS(SO!J5+SO!J6-SO!J19-SO!J20)/(SO!J19+SO!J20))</f>
        <v>0.42456928174709518</v>
      </c>
      <c r="K19" s="53">
        <f>1-(ABS(SO!K5+SO!K6-SO!K19-SO!K20)/(SO!K19+SO!K20))</f>
        <v>0.67869242545149211</v>
      </c>
      <c r="L19" s="53">
        <f>1-(ABS(SO!L5+SO!L6-SO!L19-SO!L20)/(SO!L19+SO!L20))</f>
        <v>0.4325559539358993</v>
      </c>
      <c r="M19" s="53">
        <f>1-(ABS(SO!M5+SO!M6-SO!M19-SO!M20)/(SO!M19+SO!M20))</f>
        <v>0.41195163909850074</v>
      </c>
      <c r="N19" s="53">
        <f>1-(ABS(SO!N5+SO!N6-SO!N19-SO!N20)/(SO!N19+SO!N20))</f>
        <v>0.91529293059530314</v>
      </c>
      <c r="O19" s="53">
        <f>1-(ABS(SO!O5+SO!O6-SO!O19-SO!O20)/(SO!O19+SO!O20))</f>
        <v>0.77370977781864736</v>
      </c>
      <c r="P19" s="53">
        <f>1-(ABS(SO!P5+SO!P6-SO!P19-SO!P20)/(SO!P19+SO!P20))</f>
        <v>0.83667136363033912</v>
      </c>
      <c r="Q19" s="53">
        <f>1-(ABS(SO!Q5+SO!Q6-SO!Q19-SO!Q20)/(SO!Q19+SO!Q20))</f>
        <v>0.9271557398822301</v>
      </c>
      <c r="R19" s="53">
        <f>1-(ABS(SO!R5+SO!R6-SO!R19-SO!R20)/(SO!R19+SO!R20))</f>
        <v>0.70950789861413566</v>
      </c>
      <c r="S19" s="53">
        <f>1-(ABS(SO!S5+SO!S6-SO!S19-SO!S20)/(SO!S19+SO!S20))</f>
        <v>0.96732298385839133</v>
      </c>
      <c r="T19" s="53">
        <f>1-(ABS(SO!T5+SO!T6-SO!T19-SO!T20)/(SO!T19+SO!T20))</f>
        <v>0.81543465907081214</v>
      </c>
      <c r="U19" s="53">
        <f>1-(ABS(SO!U5+SO!U6-SO!U19-SO!U20)/(SO!U19+SO!U20))</f>
        <v>0.96711436166227738</v>
      </c>
      <c r="V19" s="53">
        <f>1-(ABS(SO!V5+SO!V6-SO!V19-SO!V20)/(SO!V19+SO!V20))</f>
        <v>0.63119314497000822</v>
      </c>
      <c r="W19" s="53">
        <f>1-(ABS(SO!W5+SO!W6-SO!W19-SO!W20)/(SO!W19+SO!W20))</f>
        <v>0.53807263012326656</v>
      </c>
      <c r="X19" s="53">
        <f>1-(ABS(SO!X5+SO!X6-SO!X19-SO!X20)/(SO!X19+SO!X20))</f>
        <v>0.59334909911834643</v>
      </c>
      <c r="Y19" s="54">
        <f>1-(ABS(SO!Y5+SO!Y6-SO!Y19-SO!Y20)/(SO!Y19+SO!Y20))</f>
        <v>0.89199289073471033</v>
      </c>
      <c r="Z19" s="60">
        <v>0.1</v>
      </c>
      <c r="AA19" s="61">
        <v>0.1</v>
      </c>
      <c r="AB19" s="23">
        <v>0</v>
      </c>
      <c r="AC19" s="15" t="str">
        <f t="shared" ref="AC19:AC27" si="2">"[" &amp; TEXT(AA19,"0%") &amp; "- " &amp;TEXT(AA20,"0%") &amp;"]"</f>
        <v>[10%- 20%]</v>
      </c>
      <c r="AD19" s="23">
        <v>0</v>
      </c>
    </row>
    <row r="20" spans="1:30" x14ac:dyDescent="0.25">
      <c r="A20" s="52" t="s">
        <v>90</v>
      </c>
      <c r="B20" s="53">
        <f>1-(ABS(SO!B6+SO!B7-SO!B20-SO!B21)/(SO!B20+SO!B21))</f>
        <v>0.41457001015908068</v>
      </c>
      <c r="C20" s="53">
        <f>1-(ABS(SO!C6+SO!C7-SO!C20-SO!C21)/(SO!C20+SO!C21))</f>
        <v>0.35964369309583777</v>
      </c>
      <c r="D20" s="53">
        <f>1-(ABS(SO!D6+SO!D7-SO!D20-SO!D21)/(SO!D20+SO!D21))</f>
        <v>0.83426253186702881</v>
      </c>
      <c r="E20" s="53">
        <f>1-(ABS(SO!E6+SO!E7-SO!E20-SO!E21)/(SO!E20+SO!E21))</f>
        <v>0.85597790332395851</v>
      </c>
      <c r="F20" s="53">
        <f>1-(ABS(SO!F6+SO!F7-SO!F20-SO!F21)/(SO!F20+SO!F21))</f>
        <v>0.46330616467436381</v>
      </c>
      <c r="G20" s="53">
        <f>1-(ABS(SO!G6+SO!G7-SO!G20-SO!G21)/(SO!G20+SO!G21))</f>
        <v>0.7784465709673003</v>
      </c>
      <c r="H20" s="53">
        <f>1-(ABS(SO!H6+SO!H7-SO!H20-SO!H21)/(SO!H20+SO!H21))</f>
        <v>0.87058281732226406</v>
      </c>
      <c r="I20" s="53">
        <f>1-(ABS(SO!I6+SO!I7-SO!I20-SO!I21)/(SO!I20+SO!I21))</f>
        <v>0.58335346527569876</v>
      </c>
      <c r="J20" s="53">
        <f>1-(ABS(SO!J6+SO!J7-SO!J20-SO!J21)/(SO!J20+SO!J21))</f>
        <v>0.3560634527125448</v>
      </c>
      <c r="K20" s="53">
        <f>1-(ABS(SO!K6+SO!K7-SO!K20-SO!K21)/(SO!K20+SO!K21))</f>
        <v>0.78607408844143234</v>
      </c>
      <c r="L20" s="53">
        <f>1-(ABS(SO!L6+SO!L7-SO!L20-SO!L21)/(SO!L20+SO!L21))</f>
        <v>0.47812826864133773</v>
      </c>
      <c r="M20" s="53">
        <f>1-(ABS(SO!M6+SO!M7-SO!M20-SO!M21)/(SO!M20+SO!M21))</f>
        <v>0.39954871777544987</v>
      </c>
      <c r="N20" s="53">
        <f>1-(ABS(SO!N6+SO!N7-SO!N20-SO!N21)/(SO!N20+SO!N21))</f>
        <v>0.83583218016164529</v>
      </c>
      <c r="O20" s="53">
        <f>1-(ABS(SO!O6+SO!O7-SO!O20-SO!O21)/(SO!O20+SO!O21))</f>
        <v>0.8312275413627972</v>
      </c>
      <c r="P20" s="53">
        <f>1-(ABS(SO!P6+SO!P7-SO!P20-SO!P21)/(SO!P20+SO!P21))</f>
        <v>0.80391213507348214</v>
      </c>
      <c r="Q20" s="53">
        <f>1-(ABS(SO!Q6+SO!Q7-SO!Q20-SO!Q21)/(SO!Q20+SO!Q21))</f>
        <v>0.90424061223342267</v>
      </c>
      <c r="R20" s="53">
        <f>1-(ABS(SO!R6+SO!R7-SO!R20-SO!R21)/(SO!R20+SO!R21))</f>
        <v>0.78185150157878058</v>
      </c>
      <c r="S20" s="53">
        <f>1-(ABS(SO!S6+SO!S7-SO!S20-SO!S21)/(SO!S20+SO!S21))</f>
        <v>0.77895295480170268</v>
      </c>
      <c r="T20" s="53">
        <f>1-(ABS(SO!T6+SO!T7-SO!T20-SO!T21)/(SO!T20+SO!T21))</f>
        <v>0.64630350561553951</v>
      </c>
      <c r="U20" s="53">
        <f>1-(ABS(SO!U6+SO!U7-SO!U20-SO!U21)/(SO!U20+SO!U21))</f>
        <v>0.79091867318880549</v>
      </c>
      <c r="V20" s="53">
        <f>1-(ABS(SO!V6+SO!V7-SO!V20-SO!V21)/(SO!V20+SO!V21))</f>
        <v>0.73045796097548077</v>
      </c>
      <c r="W20" s="53">
        <f>1-(ABS(SO!W6+SO!W7-SO!W20-SO!W21)/(SO!W20+SO!W21))</f>
        <v>0.56413823704370214</v>
      </c>
      <c r="X20" s="53">
        <f>1-(ABS(SO!X6+SO!X7-SO!X20-SO!X21)/(SO!X20+SO!X21))</f>
        <v>0.57205430434874593</v>
      </c>
      <c r="Y20" s="54">
        <f>1-(ABS(SO!Y6+SO!Y7-SO!Y20-SO!Y21)/(SO!Y20+SO!Y21))</f>
        <v>0.87667076979727199</v>
      </c>
      <c r="Z20" s="60">
        <v>0.2</v>
      </c>
      <c r="AA20" s="61">
        <v>0.2</v>
      </c>
      <c r="AB20" s="23">
        <v>0</v>
      </c>
      <c r="AC20" s="15" t="str">
        <f t="shared" si="2"/>
        <v>[20%- 30%]</v>
      </c>
      <c r="AD20" s="23">
        <v>0</v>
      </c>
    </row>
    <row r="21" spans="1:30" x14ac:dyDescent="0.25">
      <c r="A21" s="52" t="s">
        <v>91</v>
      </c>
      <c r="B21" s="53">
        <f>1-(ABS(SO!B7+SO!B8-SO!B21-SO!B22)/(SO!B21+SO!B22))</f>
        <v>0.31331195131952772</v>
      </c>
      <c r="C21" s="53">
        <f>1-(ABS(SO!C7+SO!C8-SO!C21-SO!C22)/(SO!C21+SO!C22))</f>
        <v>0.27510716450300698</v>
      </c>
      <c r="D21" s="53">
        <f>1-(ABS(SO!D7+SO!D8-SO!D21-SO!D22)/(SO!D21+SO!D22))</f>
        <v>0.993196435817845</v>
      </c>
      <c r="E21" s="53">
        <f>1-(ABS(SO!E7+SO!E8-SO!E21-SO!E22)/(SO!E21+SO!E22))</f>
        <v>0.37705588723869676</v>
      </c>
      <c r="F21" s="53">
        <f>1-(ABS(SO!F7+SO!F8-SO!F21-SO!F22)/(SO!F21+SO!F22))</f>
        <v>0.59010566475509263</v>
      </c>
      <c r="G21" s="53">
        <f>1-(ABS(SO!G7+SO!G8-SO!G21-SO!G22)/(SO!G21+SO!G22))</f>
        <v>0.85120325881410397</v>
      </c>
      <c r="H21" s="53">
        <f>1-(ABS(SO!H7+SO!H8-SO!H21-SO!H22)/(SO!H21+SO!H22))</f>
        <v>0.91115565654636421</v>
      </c>
      <c r="I21" s="53">
        <f>1-(ABS(SO!I7+SO!I8-SO!I21-SO!I22)/(SO!I21+SO!I22))</f>
        <v>0.43019228725491754</v>
      </c>
      <c r="J21" s="53">
        <f>1-(ABS(SO!J7+SO!J8-SO!J21-SO!J22)/(SO!J21+SO!J22))</f>
        <v>0.53395458877778945</v>
      </c>
      <c r="K21" s="53">
        <f>1-(ABS(SO!K7+SO!K8-SO!K21-SO!K22)/(SO!K21+SO!K22))</f>
        <v>0.78942978638298078</v>
      </c>
      <c r="L21" s="53">
        <f>1-(ABS(SO!L7+SO!L8-SO!L21-SO!L22)/(SO!L21+SO!L22))</f>
        <v>0.37675745575462993</v>
      </c>
      <c r="M21" s="53">
        <f>1-(ABS(SO!M7+SO!M8-SO!M21-SO!M22)/(SO!M21+SO!M22))</f>
        <v>0.26843078903817696</v>
      </c>
      <c r="N21" s="53">
        <f>1-(ABS(SO!N7+SO!N8-SO!N21-SO!N22)/(SO!N21+SO!N22))</f>
        <v>0.90779639011036251</v>
      </c>
      <c r="O21" s="53">
        <f>1-(ABS(SO!O7+SO!O8-SO!O21-SO!O22)/(SO!O21+SO!O22))</f>
        <v>0.55701774939697679</v>
      </c>
      <c r="P21" s="53">
        <f>1-(ABS(SO!P7+SO!P8-SO!P21-SO!P22)/(SO!P21+SO!P22))</f>
        <v>0.67419523895793065</v>
      </c>
      <c r="Q21" s="53">
        <f>1-(ABS(SO!Q7+SO!Q8-SO!Q21-SO!Q22)/(SO!Q21+SO!Q22))</f>
        <v>0.93112277048420655</v>
      </c>
      <c r="R21" s="53">
        <f>1-(ABS(SO!R7+SO!R8-SO!R21-SO!R22)/(SO!R21+SO!R22))</f>
        <v>0.63276066957729182</v>
      </c>
      <c r="S21" s="53">
        <f>1-(ABS(SO!S7+SO!S8-SO!S21-SO!S22)/(SO!S21+SO!S22))</f>
        <v>0.85824172397042331</v>
      </c>
      <c r="T21" s="53">
        <f>1-(ABS(SO!T7+SO!T8-SO!T21-SO!T22)/(SO!T21+SO!T22))</f>
        <v>0.66977488322081746</v>
      </c>
      <c r="U21" s="53">
        <f>1-(ABS(SO!U7+SO!U8-SO!U21-SO!U22)/(SO!U21+SO!U22))</f>
        <v>0.64800262132576425</v>
      </c>
      <c r="V21" s="53">
        <f>1-(ABS(SO!V7+SO!V8-SO!V21-SO!V22)/(SO!V21+SO!V22))</f>
        <v>0.83939636058148781</v>
      </c>
      <c r="W21" s="53">
        <f>1-(ABS(SO!W7+SO!W8-SO!W21-SO!W22)/(SO!W21+SO!W22))</f>
        <v>0.46576350666733846</v>
      </c>
      <c r="X21" s="53">
        <f>1-(ABS(SO!X7+SO!X8-SO!X21-SO!X22)/(SO!X21+SO!X22))</f>
        <v>0.89472678485991763</v>
      </c>
      <c r="Y21" s="54">
        <f>1-(ABS(SO!Y7+SO!Y8-SO!Y21-SO!Y22)/(SO!Y21+SO!Y22))</f>
        <v>0.64715538922113891</v>
      </c>
      <c r="Z21" s="60">
        <v>0.3</v>
      </c>
      <c r="AA21" s="61">
        <v>0.3</v>
      </c>
      <c r="AB21" s="23">
        <v>0</v>
      </c>
      <c r="AC21" s="15" t="str">
        <f t="shared" si="2"/>
        <v>[30%- 40%]</v>
      </c>
      <c r="AD21" s="23">
        <v>0</v>
      </c>
    </row>
    <row r="22" spans="1:30" x14ac:dyDescent="0.25">
      <c r="A22" s="52" t="s">
        <v>92</v>
      </c>
      <c r="B22" s="53">
        <f>1-(ABS(SO!B8+SO!B9-SO!B22-SO!B23)/(SO!B22+SO!B23))</f>
        <v>0.32305220157253067</v>
      </c>
      <c r="C22" s="53">
        <f>1-(ABS(SO!C8+SO!C9-SO!C22-SO!C23)/(SO!C22+SO!C23))</f>
        <v>0.54841166735755287</v>
      </c>
      <c r="D22" s="53">
        <f>1-(ABS(SO!D8+SO!D9-SO!D22-SO!D23)/(SO!D22+SO!D23))</f>
        <v>0.83983973065198914</v>
      </c>
      <c r="E22" s="53">
        <f>1-(ABS(SO!E8+SO!E9-SO!E22-SO!E23)/(SO!E22+SO!E23))</f>
        <v>0.27488445913718529</v>
      </c>
      <c r="F22" s="53">
        <f>1-(ABS(SO!F8+SO!F9-SO!F22-SO!F23)/(SO!F22+SO!F23))</f>
        <v>0.62557691042714314</v>
      </c>
      <c r="G22" s="53">
        <f>1-(ABS(SO!G8+SO!G9-SO!G22-SO!G23)/(SO!G22+SO!G23))</f>
        <v>0.72319467414266125</v>
      </c>
      <c r="H22" s="53">
        <f>1-(ABS(SO!H8+SO!H9-SO!H22-SO!H23)/(SO!H22+SO!H23))</f>
        <v>0.87505064911187791</v>
      </c>
      <c r="I22" s="53">
        <f>1-(ABS(SO!I8+SO!I9-SO!I22-SO!I23)/(SO!I22+SO!I23))</f>
        <v>0.42614003635557895</v>
      </c>
      <c r="J22" s="53">
        <f>1-(ABS(SO!J8+SO!J9-SO!J22-SO!J23)/(SO!J22+SO!J23))</f>
        <v>0.81688557178382748</v>
      </c>
      <c r="K22" s="53">
        <f>1-(ABS(SO!K8+SO!K9-SO!K22-SO!K23)/(SO!K22+SO!K23))</f>
        <v>0.66023474449380326</v>
      </c>
      <c r="L22" s="53">
        <f>1-(ABS(SO!L8+SO!L9-SO!L22-SO!L23)/(SO!L22+SO!L23))</f>
        <v>0.37129283383723521</v>
      </c>
      <c r="M22" s="53">
        <f>1-(ABS(SO!M8+SO!M9-SO!M22-SO!M23)/(SO!M22+SO!M23))</f>
        <v>0.27540875788344477</v>
      </c>
      <c r="N22" s="53">
        <f>1-(ABS(SO!N8+SO!N9-SO!N22-SO!N23)/(SO!N22+SO!N23))</f>
        <v>0.74437804441073019</v>
      </c>
      <c r="O22" s="53">
        <f>1-(ABS(SO!O8+SO!O9-SO!O22-SO!O23)/(SO!O22+SO!O23))</f>
        <v>0.40720338683322599</v>
      </c>
      <c r="P22" s="53">
        <f>1-(ABS(SO!P8+SO!P9-SO!P22-SO!P23)/(SO!P22+SO!P23))</f>
        <v>0.59166602518499745</v>
      </c>
      <c r="Q22" s="53">
        <f>1-(ABS(SO!Q8+SO!Q9-SO!Q22-SO!Q23)/(SO!Q22+SO!Q23))</f>
        <v>0.90451012213257942</v>
      </c>
      <c r="R22" s="53">
        <f>1-(ABS(SO!R8+SO!R9-SO!R22-SO!R23)/(SO!R22+SO!R23))</f>
        <v>0.56799003148139204</v>
      </c>
      <c r="S22" s="53">
        <f>1-(ABS(SO!S8+SO!S9-SO!S22-SO!S23)/(SO!S22+SO!S23))</f>
        <v>0.79336765303657597</v>
      </c>
      <c r="T22" s="53">
        <f>1-(ABS(SO!T8+SO!T9-SO!T22-SO!T23)/(SO!T22+SO!T23))</f>
        <v>0.93794138522156745</v>
      </c>
      <c r="U22" s="53">
        <f>1-(ABS(SO!U8+SO!U9-SO!U22-SO!U23)/(SO!U22+SO!U23))</f>
        <v>0.87834601017401703</v>
      </c>
      <c r="V22" s="53">
        <f>1-(ABS(SO!V8+SO!V9-SO!V22-SO!V23)/(SO!V22+SO!V23))</f>
        <v>0.77031769505816206</v>
      </c>
      <c r="W22" s="53">
        <f>1-(ABS(SO!W8+SO!W9-SO!W22-SO!W23)/(SO!W22+SO!W23))</f>
        <v>0.44096456490113323</v>
      </c>
      <c r="X22" s="53">
        <f>1-(ABS(SO!X8+SO!X9-SO!X22-SO!X23)/(SO!X22+SO!X23))</f>
        <v>0.97065571853750521</v>
      </c>
      <c r="Y22" s="54">
        <f>1-(ABS(SO!Y8+SO!Y9-SO!Y22-SO!Y23)/(SO!Y22+SO!Y23))</f>
        <v>0.56094083439424103</v>
      </c>
      <c r="Z22" s="60">
        <v>0.4</v>
      </c>
      <c r="AA22" s="61">
        <v>0.4</v>
      </c>
      <c r="AB22" s="23">
        <v>1</v>
      </c>
      <c r="AC22" s="15" t="str">
        <f t="shared" si="2"/>
        <v>[40%- 50%]</v>
      </c>
      <c r="AD22" s="23">
        <v>1</v>
      </c>
    </row>
    <row r="23" spans="1:30" x14ac:dyDescent="0.25">
      <c r="A23" s="52" t="s">
        <v>93</v>
      </c>
      <c r="B23" s="53">
        <f>1-(ABS(SO!B9+SO!B10-SO!B23-SO!B24)/(SO!B23+SO!B24))</f>
        <v>0.27840922557542946</v>
      </c>
      <c r="C23" s="53">
        <f>1-(ABS(SO!C9+SO!C10-SO!C23-SO!C24)/(SO!C23+SO!C24))</f>
        <v>0.77293672429850524</v>
      </c>
      <c r="D23" s="53">
        <f>1-(ABS(SO!D9+SO!D10-SO!D23-SO!D24)/(SO!D23+SO!D24))</f>
        <v>0.73176432263086588</v>
      </c>
      <c r="E23" s="53">
        <f>1-(ABS(SO!E9+SO!E10-SO!E23-SO!E24)/(SO!E23+SO!E24))</f>
        <v>0.41522274852935526</v>
      </c>
      <c r="F23" s="53">
        <f>1-(ABS(SO!F9+SO!F10-SO!F23-SO!F24)/(SO!F23+SO!F24))</f>
        <v>0.62639137220664043</v>
      </c>
      <c r="G23" s="53">
        <f>1-(ABS(SO!G9+SO!G10-SO!G23-SO!G24)/(SO!G23+SO!G24))</f>
        <v>0.83916782603786699</v>
      </c>
      <c r="H23" s="53">
        <f>1-(ABS(SO!H9+SO!H10-SO!H23-SO!H24)/(SO!H23+SO!H24))</f>
        <v>0.79432087350306213</v>
      </c>
      <c r="I23" s="53">
        <f>1-(ABS(SO!I9+SO!I10-SO!I23-SO!I24)/(SO!I23+SO!I24))</f>
        <v>0.36026822832192673</v>
      </c>
      <c r="J23" s="53">
        <f>1-(ABS(SO!J9+SO!J10-SO!J23-SO!J24)/(SO!J23+SO!J24))</f>
        <v>0.96889916286974864</v>
      </c>
      <c r="K23" s="53">
        <f>1-(ABS(SO!K9+SO!K10-SO!K23-SO!K24)/(SO!K23+SO!K24))</f>
        <v>0.67281810841991607</v>
      </c>
      <c r="L23" s="53">
        <f>1-(ABS(SO!L9+SO!L10-SO!L23-SO!L24)/(SO!L23+SO!L24))</f>
        <v>0.31756277092320739</v>
      </c>
      <c r="M23" s="53">
        <f>1-(ABS(SO!M9+SO!M10-SO!M23-SO!M24)/(SO!M23+SO!M24))</f>
        <v>0.23163004371635176</v>
      </c>
      <c r="N23" s="53">
        <f>1-(ABS(SO!N9+SO!N10-SO!N23-SO!N24)/(SO!N23+SO!N24))</f>
        <v>0.66416751998872758</v>
      </c>
      <c r="O23" s="53">
        <f>1-(ABS(SO!O9+SO!O10-SO!O23-SO!O24)/(SO!O23+SO!O24))</f>
        <v>0.39566924086269462</v>
      </c>
      <c r="P23" s="53">
        <f>1-(ABS(SO!P9+SO!P10-SO!P23-SO!P24)/(SO!P23+SO!P24))</f>
        <v>0.52508586745725183</v>
      </c>
      <c r="Q23" s="53">
        <f>1-(ABS(SO!Q9+SO!Q10-SO!Q23-SO!Q24)/(SO!Q23+SO!Q24))</f>
        <v>0.83664791730893384</v>
      </c>
      <c r="R23" s="53">
        <f>1-(ABS(SO!R9+SO!R10-SO!R23-SO!R24)/(SO!R23+SO!R24))</f>
        <v>0.36670875177988227</v>
      </c>
      <c r="S23" s="53">
        <f>1-(ABS(SO!S9+SO!S10-SO!S23-SO!S24)/(SO!S23+SO!S24))</f>
        <v>0.77750989920283187</v>
      </c>
      <c r="T23" s="53">
        <f>1-(ABS(SO!T9+SO!T10-SO!T23-SO!T24)/(SO!T23+SO!T24))</f>
        <v>0.89196186667484145</v>
      </c>
      <c r="U23" s="53">
        <f>1-(ABS(SO!U9+SO!U10-SO!U23-SO!U24)/(SO!U23+SO!U24))</f>
        <v>0.86185994097579899</v>
      </c>
      <c r="V23" s="53">
        <f>1-(ABS(SO!V9+SO!V10-SO!V23-SO!V24)/(SO!V23+SO!V24))</f>
        <v>0.70413999006658723</v>
      </c>
      <c r="W23" s="53">
        <f>1-(ABS(SO!W9+SO!W10-SO!W23-SO!W24)/(SO!W23+SO!W24))</f>
        <v>0.37655438400691243</v>
      </c>
      <c r="X23" s="53">
        <f>1-(ABS(SO!X9+SO!X10-SO!X23-SO!X24)/(SO!X23+SO!X24))</f>
        <v>0.95696453711720586</v>
      </c>
      <c r="Y23" s="54">
        <f>1-(ABS(SO!Y9+SO!Y10-SO!Y23-SO!Y24)/(SO!Y23+SO!Y24))</f>
        <v>0.50036156725936287</v>
      </c>
      <c r="Z23" s="60">
        <v>0.5</v>
      </c>
      <c r="AA23" s="61">
        <v>0.5</v>
      </c>
      <c r="AB23" s="23">
        <v>2</v>
      </c>
      <c r="AC23" s="15" t="str">
        <f t="shared" si="2"/>
        <v>[50%- 60%]</v>
      </c>
      <c r="AD23" s="23">
        <v>2</v>
      </c>
    </row>
    <row r="24" spans="1:30" x14ac:dyDescent="0.25">
      <c r="A24" s="52" t="s">
        <v>94</v>
      </c>
      <c r="B24" s="53">
        <f>1-(ABS(SO!B10+SO!B11-SO!B24-SO!B25)/(SO!B24+SO!B25))</f>
        <v>0.23620106863532253</v>
      </c>
      <c r="C24" s="53">
        <f>1-(ABS(SO!C10+SO!C11-SO!C24-SO!C25)/(SO!C24+SO!C25))</f>
        <v>0.8185496051656147</v>
      </c>
      <c r="D24" s="53">
        <f>1-(ABS(SO!D10+SO!D11-SO!D24-SO!D25)/(SO!D24+SO!D25))</f>
        <v>0.92348807602903471</v>
      </c>
      <c r="E24" s="53">
        <f>1-(ABS(SO!E10+SO!E11-SO!E24-SO!E25)/(SO!E24+SO!E25))</f>
        <v>0.33922139438496079</v>
      </c>
      <c r="F24" s="53">
        <f>1-(ABS(SO!F10+SO!F11-SO!F24-SO!F25)/(SO!F24+SO!F25))</f>
        <v>0.92389386881305113</v>
      </c>
      <c r="G24" s="53">
        <f>1-(ABS(SO!G10+SO!G11-SO!G24-SO!G25)/(SO!G24+SO!G25))</f>
        <v>0.92560053531658582</v>
      </c>
      <c r="H24" s="53">
        <f>1-(ABS(SO!H10+SO!H11-SO!H24-SO!H25)/(SO!H24+SO!H25))</f>
        <v>0.74077115169386687</v>
      </c>
      <c r="I24" s="53">
        <f>1-(ABS(SO!I10+SO!I11-SO!I24-SO!I25)/(SO!I24+SO!I25))</f>
        <v>0.39314592451459329</v>
      </c>
      <c r="J24" s="53">
        <f>1-(ABS(SO!J10+SO!J11-SO!J24-SO!J25)/(SO!J24+SO!J25))</f>
        <v>0.97607780041824299</v>
      </c>
      <c r="K24" s="53">
        <f>1-(ABS(SO!K10+SO!K11-SO!K24-SO!K25)/(SO!K24+SO!K25))</f>
        <v>0.97147455407807926</v>
      </c>
      <c r="L24" s="53">
        <f>1-(ABS(SO!L10+SO!L11-SO!L24-SO!L25)/(SO!L24+SO!L25))</f>
        <v>0.31222842631669312</v>
      </c>
      <c r="M24" s="53">
        <f>1-(ABS(SO!M10+SO!M11-SO!M24-SO!M25)/(SO!M24+SO!M25))</f>
        <v>0.24858549318130652</v>
      </c>
      <c r="N24" s="53">
        <f>1-(ABS(SO!N10+SO!N11-SO!N24-SO!N25)/(SO!N24+SO!N25))</f>
        <v>0.72863458975324091</v>
      </c>
      <c r="O24" s="53">
        <f>1-(ABS(SO!O10+SO!O11-SO!O24-SO!O25)/(SO!O24+SO!O25))</f>
        <v>0.33157436815188401</v>
      </c>
      <c r="P24" s="53">
        <f>1-(ABS(SO!P10+SO!P11-SO!P24-SO!P25)/(SO!P24+SO!P25))</f>
        <v>0.43430828469506955</v>
      </c>
      <c r="Q24" s="53">
        <f>1-(ABS(SO!Q10+SO!Q11-SO!Q24-SO!Q25)/(SO!Q24+SO!Q25))</f>
        <v>0.80465185719465404</v>
      </c>
      <c r="R24" s="53">
        <f>1-(ABS(SO!R10+SO!R11-SO!R24-SO!R25)/(SO!R24+SO!R25))</f>
        <v>0.30621630884505802</v>
      </c>
      <c r="S24" s="53">
        <f>1-(ABS(SO!S10+SO!S11-SO!S24-SO!S25)/(SO!S24+SO!S25))</f>
        <v>0.85631870702218249</v>
      </c>
      <c r="T24" s="53">
        <f>1-(ABS(SO!T10+SO!T11-SO!T24-SO!T25)/(SO!T24+SO!T25))</f>
        <v>0.87009627650669352</v>
      </c>
      <c r="U24" s="53">
        <f>1-(ABS(SO!U10+SO!U11-SO!U24-SO!U25)/(SO!U24+SO!U25))</f>
        <v>0.74022850111819694</v>
      </c>
      <c r="V24" s="53">
        <f>1-(ABS(SO!V10+SO!V11-SO!V24-SO!V25)/(SO!V24+SO!V25))</f>
        <v>0.84984316214101963</v>
      </c>
      <c r="W24" s="53">
        <f>1-(ABS(SO!W10+SO!W11-SO!W24-SO!W25)/(SO!W24+SO!W25))</f>
        <v>0.42574091440898765</v>
      </c>
      <c r="X24" s="53">
        <f>1-(ABS(SO!X10+SO!X11-SO!X24-SO!X25)/(SO!X24+SO!X25))</f>
        <v>0.83065211057262245</v>
      </c>
      <c r="Y24" s="54">
        <f>1-(ABS(SO!Y10+SO!Y11-SO!Y24-SO!Y25)/(SO!Y24+SO!Y25))</f>
        <v>0.44139637931696007</v>
      </c>
      <c r="Z24" s="60">
        <v>0.6</v>
      </c>
      <c r="AA24" s="61">
        <v>0.6</v>
      </c>
      <c r="AB24" s="23">
        <v>4</v>
      </c>
      <c r="AC24" s="15" t="str">
        <f t="shared" si="2"/>
        <v>[60%- 70%]</v>
      </c>
      <c r="AD24" s="23">
        <v>4</v>
      </c>
    </row>
    <row r="25" spans="1:30" x14ac:dyDescent="0.25">
      <c r="A25" s="52" t="s">
        <v>95</v>
      </c>
      <c r="B25" s="53">
        <f>1-(ABS(SO!B11+SO!B12-SO!B25-SO!B26)/(SO!B25+SO!B26))</f>
        <v>0.41517816703425259</v>
      </c>
      <c r="C25" s="53">
        <f>1-(ABS(SO!C11+SO!C12-SO!C25-SO!C26)/(SO!C25+SO!C26))</f>
        <v>0.61283824230033346</v>
      </c>
      <c r="D25" s="53">
        <f>1-(ABS(SO!D11+SO!D12-SO!D25-SO!D26)/(SO!D25+SO!D26))</f>
        <v>0.97412520249818113</v>
      </c>
      <c r="E25" s="53">
        <f>1-(ABS(SO!E11+SO!E12-SO!E25-SO!E26)/(SO!E25+SO!E26))</f>
        <v>0.34950083057844439</v>
      </c>
      <c r="F25" s="53">
        <f>1-(ABS(SO!F11+SO!F12-SO!F25-SO!F26)/(SO!F25+SO!F26))</f>
        <v>0.94155848038893175</v>
      </c>
      <c r="G25" s="53">
        <f>1-(ABS(SO!G11+SO!G12-SO!G25-SO!G26)/(SO!G25+SO!G26))</f>
        <v>0.99562495103944948</v>
      </c>
      <c r="H25" s="53">
        <f>1-(ABS(SO!H11+SO!H12-SO!H25-SO!H26)/(SO!H25+SO!H26))</f>
        <v>0.76754601259846456</v>
      </c>
      <c r="I25" s="53">
        <f>1-(ABS(SO!I11+SO!I12-SO!I25-SO!I26)/(SO!I25+SO!I26))</f>
        <v>0.61472463462087457</v>
      </c>
      <c r="J25" s="53">
        <f>1-(ABS(SO!J11+SO!J12-SO!J25-SO!J26)/(SO!J25+SO!J26))</f>
        <v>0.9712931053181536</v>
      </c>
      <c r="K25" s="53">
        <f>1-(ABS(SO!K11+SO!K12-SO!K25-SO!K26)/(SO!K25+SO!K26))</f>
        <v>0.84228421016601951</v>
      </c>
      <c r="L25" s="53">
        <f>1-(ABS(SO!L11+SO!L12-SO!L25-SO!L26)/(SO!L25+SO!L26))</f>
        <v>0.52844661154100314</v>
      </c>
      <c r="M25" s="53">
        <f>1-(ABS(SO!M11+SO!M12-SO!M25-SO!M26)/(SO!M25+SO!M26))</f>
        <v>0.41442843993779366</v>
      </c>
      <c r="N25" s="53">
        <f>1-(ABS(SO!N11+SO!N12-SO!N25-SO!N26)/(SO!N25+SO!N26))</f>
        <v>0.9490240644316903</v>
      </c>
      <c r="O25" s="53">
        <f>1-(ABS(SO!O11+SO!O12-SO!O25-SO!O26)/(SO!O25+SO!O26))</f>
        <v>0.37578428390546859</v>
      </c>
      <c r="P25" s="53">
        <f>1-(ABS(SO!P11+SO!P12-SO!P25-SO!P26)/(SO!P25+SO!P26))</f>
        <v>0.46744827429027569</v>
      </c>
      <c r="Q25" s="53">
        <f>1-(ABS(SO!Q11+SO!Q12-SO!Q25-SO!Q26)/(SO!Q25+SO!Q26))</f>
        <v>0.58167604134553308</v>
      </c>
      <c r="R25" s="53">
        <f>1-(ABS(SO!R11+SO!R12-SO!R25-SO!R26)/(SO!R25+SO!R26))</f>
        <v>0.39454793639651708</v>
      </c>
      <c r="S25" s="53">
        <f>1-(ABS(SO!S11+SO!S12-SO!S25-SO!S26)/(SO!S25+SO!S26))</f>
        <v>0.93560747619090312</v>
      </c>
      <c r="T25" s="53">
        <f>1-(ABS(SO!T11+SO!T12-SO!T25-SO!T26)/(SO!T25+SO!T26))</f>
        <v>0.89131813690929584</v>
      </c>
      <c r="U25" s="53">
        <f>1-(ABS(SO!U11+SO!U12-SO!U25-SO!U26)/(SO!U25+SO!U26))</f>
        <v>0.84544760642445937</v>
      </c>
      <c r="V25" s="53">
        <f>1-(ABS(SO!V11+SO!V12-SO!V25-SO!V26)/(SO!V25+SO!V26))</f>
        <v>0.8993834457517943</v>
      </c>
      <c r="W25" s="53">
        <f>1-(ABS(SO!W11+SO!W12-SO!W25-SO!W26)/(SO!W25+SO!W26))</f>
        <v>0.62756273196618939</v>
      </c>
      <c r="X25" s="53">
        <f>1-(ABS(SO!X11+SO!X12-SO!X25-SO!X26)/(SO!X25+SO!X26))</f>
        <v>0.65610554756541384</v>
      </c>
      <c r="Y25" s="54">
        <f>1-(ABS(SO!Y11+SO!Y12-SO!Y25-SO!Y26)/(SO!Y25+SO!Y26))</f>
        <v>0.498062130715759</v>
      </c>
      <c r="Z25" s="60">
        <v>0.7</v>
      </c>
      <c r="AA25" s="61">
        <v>0.7</v>
      </c>
      <c r="AB25" s="23">
        <v>4</v>
      </c>
      <c r="AC25" s="15" t="str">
        <f t="shared" si="2"/>
        <v>[70%- 80%]</v>
      </c>
      <c r="AD25" s="23">
        <v>4</v>
      </c>
    </row>
    <row r="26" spans="1:30" x14ac:dyDescent="0.25">
      <c r="A26" s="52" t="s">
        <v>96</v>
      </c>
      <c r="B26" s="53">
        <f>1-(ABS(SO!B12+SO!B13-SO!B26-SO!B27)/(SO!B26+SO!B27))</f>
        <v>0.64163898541657216</v>
      </c>
      <c r="C26" s="53">
        <f>1-(ABS(SO!C12+SO!C13-SO!C26-SO!C27)/(SO!C26+SO!C27))</f>
        <v>5.4081702625718431E-2</v>
      </c>
      <c r="D26" s="53">
        <f>1-(ABS(SO!D12+SO!D13-SO!D26-SO!D27)/(SO!D26+SO!D27))</f>
        <v>0.89738949996734452</v>
      </c>
      <c r="E26" s="53">
        <f>1-(ABS(SO!E12+SO!E13-SO!E26-SO!E27)/(SO!E26+SO!E27))</f>
        <v>0.46942758616908709</v>
      </c>
      <c r="F26" s="53">
        <f>1-(ABS(SO!F12+SO!F13-SO!F26-SO!F27)/(SO!F26+SO!F27))</f>
        <v>0.20603132269310476</v>
      </c>
      <c r="G26" s="53">
        <f>1-(ABS(SO!G12+SO!G13-SO!G26-SO!G27)/(SO!G26+SO!G27))</f>
        <v>0.99890722244128127</v>
      </c>
      <c r="H26" s="53">
        <f>1-(ABS(SO!H12+SO!H13-SO!H26-SO!H27)/(SO!H26+SO!H27))</f>
        <v>0.96389499256551359</v>
      </c>
      <c r="I26" s="53">
        <f>1-(ABS(SO!I12+SO!I13-SO!I26-SO!I27)/(SO!I26+SO!I27))</f>
        <v>0.80087853527442765</v>
      </c>
      <c r="J26" s="53">
        <f>1-(ABS(SO!J12+SO!J13-SO!J26-SO!J27)/(SO!J26+SO!J27))</f>
        <v>0.64593128667469224</v>
      </c>
      <c r="K26" s="53">
        <f>1-(ABS(SO!K12+SO!K13-SO!K26-SO!K27)/(SO!K26+SO!K27))</f>
        <v>0.95302224223709586</v>
      </c>
      <c r="L26" s="53">
        <f>1-(ABS(SO!L12+SO!L13-SO!L26-SO!L27)/(SO!L26+SO!L27))</f>
        <v>0.73920079930477112</v>
      </c>
      <c r="M26" s="53">
        <f>1-(ABS(SO!M12+SO!M13-SO!M26-SO!M27)/(SO!M26+SO!M27))</f>
        <v>0.52089028475821675</v>
      </c>
      <c r="N26" s="53">
        <f>1-(ABS(SO!N12+SO!N13-SO!N26-SO!N27)/(SO!N26+SO!N27))</f>
        <v>0.97601053071884736</v>
      </c>
      <c r="O26" s="53">
        <f>1-(ABS(SO!O12+SO!O13-SO!O26-SO!O27)/(SO!O26+SO!O27))</f>
        <v>0.70293766048199413</v>
      </c>
      <c r="P26" s="53">
        <f>1-(ABS(SO!P12+SO!P13-SO!P26-SO!P27)/(SO!P26+SO!P27))</f>
        <v>0.88954708913447988</v>
      </c>
      <c r="Q26" s="53">
        <f>1-(ABS(SO!Q12+SO!Q13-SO!Q26-SO!Q27)/(SO!Q26+SO!Q27))</f>
        <v>0.86573171937621052</v>
      </c>
      <c r="R26" s="53">
        <f>1-(ABS(SO!R12+SO!R13-SO!R26-SO!R27)/(SO!R26+SO!R27))</f>
        <v>0.718430570751867</v>
      </c>
      <c r="S26" s="53">
        <f>1-(ABS(SO!S12+SO!S13-SO!S26-SO!S27)/(SO!S26+SO!S27))</f>
        <v>0.50937113962805269</v>
      </c>
      <c r="T26" s="53">
        <f>1-(ABS(SO!T12+SO!T13-SO!T26-SO!T27)/(SO!T26+SO!T27))</f>
        <v>0.54276558568797673</v>
      </c>
      <c r="U26" s="53">
        <f>1-(ABS(SO!U12+SO!U13-SO!U26-SO!U27)/(SO!U26+SO!U27))</f>
        <v>0.77434236108742138</v>
      </c>
      <c r="V26" s="53">
        <f>1-(ABS(SO!V12+SO!V13-SO!V26-SO!V27)/(SO!V26+SO!V27))</f>
        <v>0.77747971347746769</v>
      </c>
      <c r="W26" s="53">
        <f>1-(ABS(SO!W12+SO!W13-SO!W26-SO!W27)/(SO!W26+SO!W27))</f>
        <v>0.9388888446943302</v>
      </c>
      <c r="X26" s="53">
        <f>1-(ABS(SO!X12+SO!X13-SO!X26-SO!X27)/(SO!X26+SO!X27))</f>
        <v>0.58081095175838271</v>
      </c>
      <c r="Y26" s="54">
        <f>1-(ABS(SO!Y12+SO!Y13-SO!Y26-SO!Y27)/(SO!Y26+SO!Y27))</f>
        <v>0.83805663910855255</v>
      </c>
      <c r="Z26" s="60">
        <v>0.8</v>
      </c>
      <c r="AA26" s="61">
        <v>0.8</v>
      </c>
      <c r="AB26" s="23">
        <v>6</v>
      </c>
      <c r="AC26" s="15" t="str">
        <f t="shared" si="2"/>
        <v>[80%- 90%]</v>
      </c>
      <c r="AD26" s="23">
        <v>6</v>
      </c>
    </row>
    <row r="27" spans="1:30" x14ac:dyDescent="0.25">
      <c r="A27" s="52" t="s">
        <v>97</v>
      </c>
      <c r="B27" s="53">
        <f>1-(ABS(SO!B13+SO!B14-SO!B27-SO!B28)/(SO!B27+SO!B28))</f>
        <v>0.7086032059059677</v>
      </c>
      <c r="C27" s="53">
        <f>1-(ABS(SO!C13+SO!C14-SO!C27-SO!C28)/(SO!C27+SO!C28))</f>
        <v>1.2383453396269561E-2</v>
      </c>
      <c r="D27" s="53">
        <f>1-(ABS(SO!D13+SO!D14-SO!D27-SO!D28)/(SO!D27+SO!D28))</f>
        <v>0.89783705708708694</v>
      </c>
      <c r="E27" s="53">
        <f>1-(ABS(SO!E13+SO!E14-SO!E27-SO!E28)/(SO!E27+SO!E28))</f>
        <v>0.54823659698579519</v>
      </c>
      <c r="F27" s="53">
        <f>1-(ABS(SO!F13+SO!F14-SO!F27-SO!F28)/(SO!F27+SO!F28))</f>
        <v>7.1483671895087642E-2</v>
      </c>
      <c r="G27" s="53">
        <f>1-(ABS(SO!G13+SO!G14-SO!G27-SO!G28)/(SO!G27+SO!G28))</f>
        <v>0.82822910954602436</v>
      </c>
      <c r="H27" s="53">
        <f>1-(ABS(SO!H13+SO!H14-SO!H27-SO!H28)/(SO!H27+SO!H28))</f>
        <v>0.97363033199042537</v>
      </c>
      <c r="I27" s="53">
        <f>1-(ABS(SO!I13+SO!I14-SO!I27-SO!I28)/(SO!I27+SO!I28))</f>
        <v>0.96619431272049328</v>
      </c>
      <c r="J27" s="53">
        <f>1-(ABS(SO!J13+SO!J14-SO!J27-SO!J28)/(SO!J27+SO!J28))</f>
        <v>0.69856293277567594</v>
      </c>
      <c r="K27" s="53">
        <f>1-(ABS(SO!K13+SO!K14-SO!K27-SO!K28)/(SO!K27+SO!K28))</f>
        <v>0.90772032002620096</v>
      </c>
      <c r="L27" s="53">
        <f>1-(ABS(SO!L13+SO!L14-SO!L27-SO!L28)/(SO!L27+SO!L28))</f>
        <v>0.85472531704194754</v>
      </c>
      <c r="M27" s="53">
        <f>1-(ABS(SO!M13+SO!M14-SO!M27-SO!M28)/(SO!M27+SO!M28))</f>
        <v>0.58412616934075412</v>
      </c>
      <c r="N27" s="53">
        <f>1-(ABS(SO!N13+SO!N14-SO!N27-SO!N28)/(SO!N27+SO!N28))</f>
        <v>0.97451428108803129</v>
      </c>
      <c r="O27" s="53">
        <f>1-(ABS(SO!O13+SO!O14-SO!O27-SO!O28)/(SO!O27+SO!O28))</f>
        <v>0.8665143487702569</v>
      </c>
      <c r="P27" s="53">
        <f>1-(ABS(SO!P13+SO!P14-SO!P27-SO!P28)/(SO!P27+SO!P28))</f>
        <v>0.87847298369907734</v>
      </c>
      <c r="Q27" s="53">
        <f>1-(ABS(SO!Q13+SO!Q14-SO!Q27-SO!Q28)/(SO!Q27+SO!Q28))</f>
        <v>0.80756411524165728</v>
      </c>
      <c r="R27" s="53">
        <f>1-(ABS(SO!R13+SO!R14-SO!R27-SO!R28)/(SO!R27+SO!R28))</f>
        <v>0.7360968962621588</v>
      </c>
      <c r="S27" s="53">
        <f>1-(ABS(SO!S13+SO!S14-SO!S27-SO!S28)/(SO!S27+SO!S28))</f>
        <v>0.31907809362312312</v>
      </c>
      <c r="T27" s="53">
        <f>1-(ABS(SO!T13+SO!T14-SO!T27-SO!T28)/(SO!T27+SO!T28))</f>
        <v>0.33054698166195395</v>
      </c>
      <c r="U27" s="53">
        <f>1-(ABS(SO!U13+SO!U14-SO!U27-SO!U28)/(SO!U27+SO!U28))</f>
        <v>0.89641365503524606</v>
      </c>
      <c r="V27" s="53">
        <f>1-(ABS(SO!V13+SO!V14-SO!V27-SO!V28)/(SO!V27+SO!V28))</f>
        <v>0.64164412608607524</v>
      </c>
      <c r="W27" s="53">
        <f>1-(ABS(SO!W13+SO!W14-SO!W27-SO!W28)/(SO!W27+SO!W28))</f>
        <v>0.87254770532521853</v>
      </c>
      <c r="X27" s="53">
        <f>1-(ABS(SO!X13+SO!X14-SO!X27-SO!X28)/(SO!X27+SO!X28))</f>
        <v>0.37318039968444838</v>
      </c>
      <c r="Y27" s="54">
        <f>1-(ABS(SO!Y13+SO!Y14-SO!Y27-SO!Y28)/(SO!Y27+SO!Y28))</f>
        <v>0.88457941983416843</v>
      </c>
      <c r="Z27" s="60">
        <v>0.9</v>
      </c>
      <c r="AA27" s="61">
        <v>0.9</v>
      </c>
      <c r="AB27" s="23">
        <v>7</v>
      </c>
      <c r="AC27" s="15" t="str">
        <f t="shared" si="2"/>
        <v>[90%- 100%]</v>
      </c>
      <c r="AD27" s="23">
        <v>7</v>
      </c>
    </row>
    <row r="28" spans="1:30" ht="15.75" thickBot="1" x14ac:dyDescent="0.3">
      <c r="A28" s="55" t="s">
        <v>98</v>
      </c>
      <c r="B28" s="56">
        <f>1-(ABS(SO!B14+SO!B15-SO!B28-SO!B29)/(SO!B28+SO!B29))</f>
        <v>0.61972342234731537</v>
      </c>
      <c r="C28" s="56">
        <f>1-(ABS(SO!C14+SO!C15-SO!C28-SO!C29)/(SO!C28+SO!C29))</f>
        <v>0.24589364908118327</v>
      </c>
      <c r="D28" s="56">
        <f>1-(ABS(SO!D14+SO!D15-SO!D28-SO!D29)/(SO!D28+SO!D29))</f>
        <v>0.8877991432172061</v>
      </c>
      <c r="E28" s="56">
        <f>1-(ABS(SO!E14+SO!E15-SO!E28-SO!E29)/(SO!E28+SO!E29))</f>
        <v>0.72983996973733978</v>
      </c>
      <c r="F28" s="56">
        <f>1-(ABS(SO!F14+SO!F15-SO!F28-SO!F29)/(SO!F28+SO!F29))</f>
        <v>0.35851866026419088</v>
      </c>
      <c r="G28" s="56">
        <f>1-(ABS(SO!G14+SO!G15-SO!G28-SO!G29)/(SO!G28+SO!G29))</f>
        <v>0.81510002393869696</v>
      </c>
      <c r="H28" s="56">
        <f>1-(ABS(SO!H14+SO!H15-SO!H28-SO!H29)/(SO!H28+SO!H29))</f>
        <v>0.92819517802605012</v>
      </c>
      <c r="I28" s="56">
        <f>1-(ABS(SO!I14+SO!I15-SO!I28-SO!I29)/(SO!I28+SO!I29))</f>
        <v>0.95785906343749838</v>
      </c>
      <c r="J28" s="56">
        <f>1-(ABS(SO!J14+SO!J15-SO!J28-SO!J29)/(SO!J28+SO!J29))</f>
        <v>0.78947213967737506</v>
      </c>
      <c r="K28" s="56">
        <f>1-(ABS(SO!K14+SO!K15-SO!K28-SO!K29)/(SO!K28+SO!K29))</f>
        <v>0.90772032002620096</v>
      </c>
      <c r="L28" s="56">
        <f>1-(ABS(SO!L14+SO!L15-SO!L28-SO!L29)/(SO!L28+SO!L29))</f>
        <v>0.7907184896470254</v>
      </c>
      <c r="M28" s="56">
        <f>1-(ABS(SO!M14+SO!M15-SO!M28-SO!M29)/(SO!M28+SO!M29))</f>
        <v>0.55108598677937115</v>
      </c>
      <c r="N28" s="56">
        <f>1-(ABS(SO!N14+SO!N15-SO!N28-SO!N29)/(SO!N28+SO!N29))</f>
        <v>0.83508420527105298</v>
      </c>
      <c r="O28" s="56">
        <f>1-(ABS(SO!O14+SO!O15-SO!O28-SO!O29)/(SO!O28+SO!O29))</f>
        <v>0.86430385298257772</v>
      </c>
      <c r="P28" s="56">
        <f>1-(ABS(SO!P14+SO!P15-SO!P28-SO!P29)/(SO!P28+SO!P29))</f>
        <v>0.92207823316645376</v>
      </c>
      <c r="Q28" s="56">
        <f>1-(ABS(SO!Q14+SO!Q15-SO!Q28-SO!Q29)/(SO!Q28+SO!Q29))</f>
        <v>0.9335939241998561</v>
      </c>
      <c r="R28" s="56">
        <f>1-(ABS(SO!R14+SO!R15-SO!R28-SO!R29)/(SO!R28+SO!R29))</f>
        <v>0.60654384252001892</v>
      </c>
      <c r="S28" s="56">
        <f>1-(ABS(SO!S14+SO!S15-SO!S28-SO!S29)/(SO!S28+SO!S29))</f>
        <v>0.84238397013667921</v>
      </c>
      <c r="T28" s="56">
        <f>1-(ABS(SO!T14+SO!T15-SO!T28-SO!T29)/(SO!T28+SO!T29))</f>
        <v>0.69131860850619264</v>
      </c>
      <c r="U28" s="56">
        <f>1-(ABS(SO!U14+SO!U15-SO!U28-SO!U29)/(SO!U28+SO!U29))</f>
        <v>0.97664569819350622</v>
      </c>
      <c r="V28" s="56">
        <f>1-(ABS(SO!V14+SO!V15-SO!V28-SO!V29)/(SO!V28+SO!V29))</f>
        <v>0.67995672765800652</v>
      </c>
      <c r="W28" s="56">
        <f>1-(ABS(SO!W14+SO!W15-SO!W28-SO!W29)/(SO!W28+SO!W29))</f>
        <v>0.971248886174361</v>
      </c>
      <c r="X28" s="56">
        <f>1-(ABS(SO!X14+SO!X15-SO!X28-SO!X29)/(SO!X28+SO!X29))</f>
        <v>0.40626438875117421</v>
      </c>
      <c r="Y28" s="57">
        <f>1-(ABS(SO!Y14+SO!Y15-SO!Y28-SO!Y29)/(SO!Y28+SO!Y29))</f>
        <v>0.9591396190431144</v>
      </c>
      <c r="Z28" s="60">
        <v>1</v>
      </c>
      <c r="AA28" s="61">
        <v>1</v>
      </c>
      <c r="AB28" s="23">
        <v>0</v>
      </c>
      <c r="AC28" s="15" t="s">
        <v>63</v>
      </c>
      <c r="AD28" s="23">
        <v>0</v>
      </c>
    </row>
    <row r="29" spans="1:30" ht="15.75" thickBot="1" x14ac:dyDescent="0.3">
      <c r="A29" s="49" t="s">
        <v>102</v>
      </c>
      <c r="B29" s="58">
        <f>AVERAGE(B18:B28)</f>
        <v>0.43798987740065037</v>
      </c>
      <c r="C29" s="58">
        <f t="shared" ref="C29:Y29" si="3">AVERAGE(C18:C28)</f>
        <v>0.44674415858295596</v>
      </c>
      <c r="D29" s="58">
        <f t="shared" si="3"/>
        <v>0.89072861408457737</v>
      </c>
      <c r="E29" s="58">
        <f t="shared" si="3"/>
        <v>0.55838785172492666</v>
      </c>
      <c r="F29" s="58">
        <f t="shared" si="3"/>
        <v>0.58471859426788886</v>
      </c>
      <c r="G29" s="58">
        <f t="shared" si="3"/>
        <v>0.85871330465330964</v>
      </c>
      <c r="H29" s="58">
        <f t="shared" si="3"/>
        <v>0.85070889284002904</v>
      </c>
      <c r="I29" s="58">
        <f t="shared" si="3"/>
        <v>0.60236421768412785</v>
      </c>
      <c r="J29" s="58">
        <f t="shared" si="3"/>
        <v>0.70415179013132878</v>
      </c>
      <c r="K29" s="58">
        <f t="shared" si="3"/>
        <v>0.81864005398890893</v>
      </c>
      <c r="L29" s="58">
        <f t="shared" si="3"/>
        <v>0.50962868234400271</v>
      </c>
      <c r="M29" s="58">
        <f t="shared" si="3"/>
        <v>0.39066429095496213</v>
      </c>
      <c r="N29" s="58">
        <f t="shared" si="3"/>
        <v>0.84952976082494669</v>
      </c>
      <c r="O29" s="58">
        <f t="shared" si="3"/>
        <v>0.62838117435683405</v>
      </c>
      <c r="P29" s="58">
        <f t="shared" si="3"/>
        <v>0.72114448251097607</v>
      </c>
      <c r="Q29" s="58">
        <f t="shared" si="3"/>
        <v>0.83545997619358614</v>
      </c>
      <c r="R29" s="58">
        <f t="shared" si="3"/>
        <v>0.59077991259558682</v>
      </c>
      <c r="S29" s="58">
        <f t="shared" si="3"/>
        <v>0.72613697572163549</v>
      </c>
      <c r="T29" s="58">
        <f t="shared" si="3"/>
        <v>0.74943021448441238</v>
      </c>
      <c r="U29" s="58">
        <f t="shared" si="3"/>
        <v>0.84007229336347866</v>
      </c>
      <c r="V29" s="58">
        <f t="shared" si="3"/>
        <v>0.77248204041390522</v>
      </c>
      <c r="W29" s="58">
        <f t="shared" si="3"/>
        <v>0.61129823265781635</v>
      </c>
      <c r="X29" s="58">
        <f t="shared" si="3"/>
        <v>0.69409049573681569</v>
      </c>
      <c r="Y29" s="58">
        <f t="shared" si="3"/>
        <v>0.73543917484688381</v>
      </c>
      <c r="AA29" s="24" t="s">
        <v>8</v>
      </c>
      <c r="AB29" s="24">
        <v>0</v>
      </c>
    </row>
    <row r="30" spans="1:30" x14ac:dyDescent="0.25">
      <c r="B30" s="58">
        <f>AVERAGE(B29:Y29)</f>
        <v>0.68365354426518943</v>
      </c>
    </row>
    <row r="31" spans="1:30" x14ac:dyDescent="0.25">
      <c r="A31" s="59" t="s">
        <v>104</v>
      </c>
      <c r="B31">
        <f>COUNTIF(B18:B28,"&gt;"&amp;B14)</f>
        <v>11</v>
      </c>
      <c r="C31">
        <f t="shared" ref="C31:Y31" si="4">COUNTIF(C18:C28,"&gt;"&amp;C14)</f>
        <v>9</v>
      </c>
      <c r="D31">
        <f t="shared" si="4"/>
        <v>11</v>
      </c>
      <c r="E31">
        <f t="shared" si="4"/>
        <v>11</v>
      </c>
      <c r="F31">
        <f t="shared" si="4"/>
        <v>11</v>
      </c>
      <c r="G31">
        <f t="shared" si="4"/>
        <v>11</v>
      </c>
      <c r="H31">
        <f t="shared" si="4"/>
        <v>11</v>
      </c>
      <c r="I31">
        <f t="shared" si="4"/>
        <v>11</v>
      </c>
      <c r="J31">
        <f t="shared" si="4"/>
        <v>11</v>
      </c>
      <c r="K31">
        <f t="shared" si="4"/>
        <v>11</v>
      </c>
      <c r="L31">
        <f t="shared" si="4"/>
        <v>11</v>
      </c>
      <c r="M31">
        <f t="shared" si="4"/>
        <v>11</v>
      </c>
      <c r="N31">
        <f t="shared" si="4"/>
        <v>11</v>
      </c>
      <c r="O31">
        <f t="shared" si="4"/>
        <v>11</v>
      </c>
      <c r="P31">
        <f t="shared" si="4"/>
        <v>11</v>
      </c>
      <c r="Q31">
        <f t="shared" si="4"/>
        <v>11</v>
      </c>
      <c r="R31">
        <f t="shared" si="4"/>
        <v>11</v>
      </c>
      <c r="S31">
        <f t="shared" si="4"/>
        <v>11</v>
      </c>
      <c r="T31">
        <f t="shared" si="4"/>
        <v>11</v>
      </c>
      <c r="U31">
        <f t="shared" si="4"/>
        <v>11</v>
      </c>
      <c r="V31">
        <f t="shared" si="4"/>
        <v>11</v>
      </c>
      <c r="W31">
        <f t="shared" si="4"/>
        <v>11</v>
      </c>
      <c r="X31">
        <f t="shared" si="4"/>
        <v>11</v>
      </c>
      <c r="Y31">
        <f t="shared" si="4"/>
        <v>11</v>
      </c>
    </row>
    <row r="32" spans="1:30" x14ac:dyDescent="0.25">
      <c r="B32" s="42">
        <f>(B29-B14)/B14</f>
        <v>5.6089007563884143</v>
      </c>
      <c r="C32" s="42">
        <f t="shared" ref="C32:Y32" si="5">(C29-C14)/C14</f>
        <v>1.6580407531439398</v>
      </c>
      <c r="D32" s="42">
        <f t="shared" si="5"/>
        <v>4.566737546122579</v>
      </c>
      <c r="E32" s="42">
        <f t="shared" si="5"/>
        <v>14.298297307532239</v>
      </c>
      <c r="F32" s="42">
        <f t="shared" si="5"/>
        <v>9.8867713895510789</v>
      </c>
      <c r="G32" s="42">
        <f t="shared" si="5"/>
        <v>4.7129831566386873</v>
      </c>
      <c r="H32" s="42">
        <f t="shared" si="5"/>
        <v>21.301710727455479</v>
      </c>
      <c r="I32" s="42">
        <f t="shared" si="5"/>
        <v>4.1118703861482855</v>
      </c>
      <c r="J32" s="42">
        <f t="shared" si="5"/>
        <v>7.1645090033146595</v>
      </c>
      <c r="K32" s="42">
        <f t="shared" si="5"/>
        <v>6.3660863753603261</v>
      </c>
      <c r="L32" s="42">
        <f t="shared" si="5"/>
        <v>7.400892410885703</v>
      </c>
      <c r="M32" s="42">
        <f t="shared" si="5"/>
        <v>3.0293550872054222</v>
      </c>
      <c r="N32" s="42">
        <f t="shared" si="5"/>
        <v>7.4263547061085786</v>
      </c>
      <c r="O32" s="42">
        <f t="shared" si="5"/>
        <v>7.3199240706850919</v>
      </c>
      <c r="P32" s="42">
        <f t="shared" si="5"/>
        <v>5.8555780033019929</v>
      </c>
      <c r="Q32" s="42">
        <f t="shared" si="5"/>
        <v>19.981871548240747</v>
      </c>
      <c r="R32" s="42">
        <f t="shared" si="5"/>
        <v>43.389201083001737</v>
      </c>
      <c r="S32" s="42">
        <f t="shared" si="5"/>
        <v>4.8196770367489918</v>
      </c>
      <c r="T32" s="42">
        <f t="shared" si="5"/>
        <v>12.751013109805731</v>
      </c>
      <c r="U32" s="42">
        <f t="shared" si="5"/>
        <v>2.8253074582929445</v>
      </c>
      <c r="V32" s="42">
        <f t="shared" si="5"/>
        <v>3.2420760044695518</v>
      </c>
      <c r="W32" s="42">
        <f t="shared" si="5"/>
        <v>2.9601181149799642</v>
      </c>
      <c r="X32" s="42">
        <f t="shared" si="5"/>
        <v>1.2544721706445909</v>
      </c>
      <c r="Y32" s="42">
        <f t="shared" si="5"/>
        <v>15.33649217147763</v>
      </c>
    </row>
    <row r="33" spans="2:2" x14ac:dyDescent="0.25">
      <c r="B33" s="27">
        <f>MIN(B32:Y32)</f>
        <v>1.2544721706445909</v>
      </c>
    </row>
    <row r="34" spans="2:2" x14ac:dyDescent="0.25">
      <c r="B34" s="27">
        <f>MAX(B32:Y32)</f>
        <v>43.389201083001737</v>
      </c>
    </row>
  </sheetData>
  <sortState ref="AA18:AA28">
    <sortCondition ref="AA18"/>
  </sortState>
  <mergeCells count="2">
    <mergeCell ref="A1:Y1"/>
    <mergeCell ref="A16:Y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opLeftCell="A15" workbookViewId="0">
      <selection activeCell="O62" sqref="O62"/>
    </sheetView>
  </sheetViews>
  <sheetFormatPr defaultRowHeight="15" x14ac:dyDescent="0.25"/>
  <sheetData>
    <row r="1" spans="1:25" x14ac:dyDescent="0.25">
      <c r="A1" s="8" t="s">
        <v>105</v>
      </c>
      <c r="B1" s="8"/>
      <c r="C1" s="8"/>
      <c r="D1" s="8"/>
      <c r="E1" s="8"/>
      <c r="F1" s="8" t="s">
        <v>106</v>
      </c>
      <c r="G1" s="8"/>
      <c r="H1" s="8"/>
      <c r="I1" s="8"/>
      <c r="J1" s="8"/>
      <c r="K1" s="8"/>
      <c r="L1" s="8"/>
      <c r="M1" s="8" t="s">
        <v>106</v>
      </c>
      <c r="N1" s="8"/>
      <c r="O1" s="8"/>
      <c r="P1" s="8"/>
      <c r="Q1" s="8"/>
      <c r="R1" s="8"/>
      <c r="S1" s="8"/>
      <c r="T1" s="8" t="s">
        <v>106</v>
      </c>
      <c r="U1" s="8"/>
      <c r="V1" s="8"/>
      <c r="W1" s="8"/>
      <c r="X1" s="8"/>
      <c r="Y1" s="62" t="s">
        <v>106</v>
      </c>
    </row>
    <row r="2" spans="1:25" x14ac:dyDescent="0.25">
      <c r="A2" s="8"/>
      <c r="B2" s="8">
        <v>104482</v>
      </c>
      <c r="C2" s="8">
        <v>112173</v>
      </c>
      <c r="D2" s="8">
        <v>107502</v>
      </c>
      <c r="E2" s="8">
        <v>116338</v>
      </c>
      <c r="F2" s="63">
        <v>115627</v>
      </c>
      <c r="G2" s="8">
        <v>44973</v>
      </c>
      <c r="H2" s="8">
        <v>118926</v>
      </c>
      <c r="I2" s="8">
        <v>115236</v>
      </c>
      <c r="J2" s="8">
        <v>113603</v>
      </c>
      <c r="K2" s="8">
        <v>104695</v>
      </c>
      <c r="L2" s="8">
        <v>99646</v>
      </c>
      <c r="M2" s="63">
        <v>114997</v>
      </c>
      <c r="N2" s="8">
        <v>106980</v>
      </c>
      <c r="O2" s="8">
        <v>26072</v>
      </c>
      <c r="P2" s="8">
        <v>111632</v>
      </c>
      <c r="Q2" s="8">
        <v>104721</v>
      </c>
      <c r="R2" s="8">
        <v>108760</v>
      </c>
      <c r="S2" s="8">
        <v>117105</v>
      </c>
      <c r="T2" s="63">
        <v>24682</v>
      </c>
      <c r="U2" s="8">
        <v>90869</v>
      </c>
      <c r="V2" s="8">
        <v>113314</v>
      </c>
      <c r="W2" s="8">
        <v>119643</v>
      </c>
      <c r="X2" s="8">
        <v>113408</v>
      </c>
      <c r="Y2" s="63">
        <v>114162</v>
      </c>
    </row>
    <row r="3" spans="1:25" x14ac:dyDescent="0.25">
      <c r="A3" s="8" t="s">
        <v>107</v>
      </c>
      <c r="B3" s="8">
        <v>0.119455137861782</v>
      </c>
      <c r="C3" s="8">
        <v>0.10109131134190499</v>
      </c>
      <c r="D3" s="8">
        <v>0.121559616492281</v>
      </c>
      <c r="E3" s="8">
        <v>0.16408937613306299</v>
      </c>
      <c r="F3" s="63">
        <v>8.3794719419445305E-3</v>
      </c>
      <c r="G3" s="8">
        <v>3.38359203304208E-2</v>
      </c>
      <c r="H3" s="8">
        <v>3.3328285414880303E-2</v>
      </c>
      <c r="I3" s="8">
        <v>1.7468585957552001E-2</v>
      </c>
      <c r="J3" s="8">
        <v>4.5782418374068601E-2</v>
      </c>
      <c r="K3" s="8">
        <v>0.19720073880644401</v>
      </c>
      <c r="L3" s="8">
        <v>0.118712274408587</v>
      </c>
      <c r="M3" s="63">
        <v>6.1493327734079103E-2</v>
      </c>
      <c r="N3" s="8">
        <v>4.6725004630186501E-2</v>
      </c>
      <c r="O3" s="8">
        <v>3.7936273455940597E-2</v>
      </c>
      <c r="P3" s="8">
        <v>3.1670311372309398E-2</v>
      </c>
      <c r="Q3" s="8">
        <v>1.08027461060925E-2</v>
      </c>
      <c r="R3" s="8">
        <v>2.4629135051451201E-2</v>
      </c>
      <c r="S3" s="8">
        <v>3.4178932742462302E-2</v>
      </c>
      <c r="T3" s="63">
        <v>3.8694637807979E-2</v>
      </c>
      <c r="U3" s="8">
        <v>6.6353155253939006E-2</v>
      </c>
      <c r="V3" s="8">
        <v>8.0875826644476304E-2</v>
      </c>
      <c r="W3" s="8">
        <v>7.1336251608747304E-3</v>
      </c>
      <c r="X3" s="8">
        <v>4.3902430693629799E-2</v>
      </c>
      <c r="Y3" s="63">
        <v>6.0771178684612598E-2</v>
      </c>
    </row>
    <row r="4" spans="1:25" x14ac:dyDescent="0.25">
      <c r="A4" s="8"/>
      <c r="B4" s="66" t="str">
        <f>IF(B3&gt;0.3,B2,"")</f>
        <v/>
      </c>
      <c r="C4" s="66" t="str">
        <f t="shared" ref="C4:Y4" si="0">IF(C3&gt;0.3,C2,"")</f>
        <v/>
      </c>
      <c r="D4" s="66" t="str">
        <f t="shared" si="0"/>
        <v/>
      </c>
      <c r="E4" s="66" t="str">
        <f t="shared" si="0"/>
        <v/>
      </c>
      <c r="F4" s="66" t="str">
        <f t="shared" si="0"/>
        <v/>
      </c>
      <c r="G4" s="66" t="str">
        <f t="shared" si="0"/>
        <v/>
      </c>
      <c r="H4" s="66" t="str">
        <f t="shared" si="0"/>
        <v/>
      </c>
      <c r="I4" s="66" t="str">
        <f t="shared" si="0"/>
        <v/>
      </c>
      <c r="J4" s="66" t="str">
        <f t="shared" si="0"/>
        <v/>
      </c>
      <c r="K4" s="66" t="str">
        <f t="shared" si="0"/>
        <v/>
      </c>
      <c r="L4" s="66" t="str">
        <f t="shared" si="0"/>
        <v/>
      </c>
      <c r="M4" s="66" t="str">
        <f t="shared" si="0"/>
        <v/>
      </c>
      <c r="N4" s="66" t="str">
        <f t="shared" si="0"/>
        <v/>
      </c>
      <c r="O4" s="66" t="str">
        <f t="shared" si="0"/>
        <v/>
      </c>
      <c r="P4" s="66" t="str">
        <f t="shared" si="0"/>
        <v/>
      </c>
      <c r="Q4" s="66" t="str">
        <f t="shared" si="0"/>
        <v/>
      </c>
      <c r="R4" s="66" t="str">
        <f t="shared" si="0"/>
        <v/>
      </c>
      <c r="S4" s="66" t="str">
        <f t="shared" si="0"/>
        <v/>
      </c>
      <c r="T4" s="66" t="str">
        <f t="shared" si="0"/>
        <v/>
      </c>
      <c r="U4" s="66" t="str">
        <f t="shared" si="0"/>
        <v/>
      </c>
      <c r="V4" s="66" t="str">
        <f t="shared" si="0"/>
        <v/>
      </c>
      <c r="W4" s="66" t="str">
        <f t="shared" si="0"/>
        <v/>
      </c>
      <c r="X4" s="66" t="str">
        <f t="shared" si="0"/>
        <v/>
      </c>
      <c r="Y4" s="66" t="str">
        <f t="shared" si="0"/>
        <v/>
      </c>
    </row>
    <row r="5" spans="1:25" x14ac:dyDescent="0.25">
      <c r="A5" s="8" t="s">
        <v>108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70" t="s">
        <v>106</v>
      </c>
      <c r="W5" s="70"/>
      <c r="X5" s="70"/>
      <c r="Y5" s="70"/>
    </row>
    <row r="6" spans="1:25" x14ac:dyDescent="0.25">
      <c r="A6" s="8"/>
      <c r="B6" s="8">
        <v>104482</v>
      </c>
      <c r="C6" s="8">
        <v>112173</v>
      </c>
      <c r="D6" s="8">
        <v>107502</v>
      </c>
      <c r="E6" s="8">
        <v>116338</v>
      </c>
      <c r="F6" s="8">
        <v>115236</v>
      </c>
      <c r="G6" s="8">
        <v>113603</v>
      </c>
      <c r="H6" s="8">
        <v>104695</v>
      </c>
      <c r="I6" s="8">
        <v>99646</v>
      </c>
      <c r="J6" s="8">
        <v>44973</v>
      </c>
      <c r="K6" s="8">
        <v>118926</v>
      </c>
      <c r="L6" s="8">
        <v>106980</v>
      </c>
      <c r="M6" s="8">
        <v>26072</v>
      </c>
      <c r="N6" s="8">
        <v>111632</v>
      </c>
      <c r="O6" s="8">
        <v>104721</v>
      </c>
      <c r="P6" s="8">
        <v>108760</v>
      </c>
      <c r="Q6" s="8">
        <v>117105</v>
      </c>
      <c r="R6" s="8">
        <v>90869</v>
      </c>
      <c r="S6" s="8">
        <v>113314</v>
      </c>
      <c r="T6" s="8">
        <v>119643</v>
      </c>
      <c r="U6" s="8">
        <v>113408</v>
      </c>
      <c r="V6" s="63">
        <v>24682</v>
      </c>
      <c r="W6" s="63">
        <v>114162</v>
      </c>
      <c r="X6" s="63">
        <v>114997</v>
      </c>
      <c r="Y6" s="63">
        <v>115627</v>
      </c>
    </row>
    <row r="7" spans="1:25" x14ac:dyDescent="0.25">
      <c r="A7" s="8" t="s">
        <v>107</v>
      </c>
      <c r="B7" s="8">
        <v>0.14050104389784099</v>
      </c>
      <c r="C7" s="8">
        <v>6.6140637171636193E-2</v>
      </c>
      <c r="D7" s="8">
        <v>9.5830328826170499E-2</v>
      </c>
      <c r="E7" s="8">
        <v>0.228969904377924</v>
      </c>
      <c r="F7" s="8">
        <v>0.44041128434867299</v>
      </c>
      <c r="G7" s="8">
        <v>0.249427373555798</v>
      </c>
      <c r="H7" s="8">
        <v>0.58490803148291803</v>
      </c>
      <c r="I7" s="8">
        <v>1.9301283623884401E-2</v>
      </c>
      <c r="J7" s="8">
        <v>1.0252505656133799</v>
      </c>
      <c r="K7" s="8">
        <v>1.46190429211119</v>
      </c>
      <c r="L7" s="8">
        <v>0.97836469235791002</v>
      </c>
      <c r="M7" s="8">
        <v>0.853177510211104</v>
      </c>
      <c r="N7" s="8">
        <v>1.55646408779387</v>
      </c>
      <c r="O7" s="8">
        <v>2.8930472258444202</v>
      </c>
      <c r="P7" s="8">
        <v>3.1118508256639799</v>
      </c>
      <c r="Q7" s="8">
        <v>4.3188726229173202</v>
      </c>
      <c r="R7" s="8">
        <v>0.23509266329350001</v>
      </c>
      <c r="S7" s="8">
        <v>0.443884819403154</v>
      </c>
      <c r="T7" s="8">
        <v>0.41298686302224202</v>
      </c>
      <c r="U7" s="8">
        <v>0.14728112850863101</v>
      </c>
      <c r="V7" s="63">
        <v>3.8694637807979E-2</v>
      </c>
      <c r="W7" s="63">
        <v>6.0771178684612598E-2</v>
      </c>
      <c r="X7" s="63">
        <v>6.1493327734079103E-2</v>
      </c>
      <c r="Y7" s="63">
        <v>8.3794719419445305E-3</v>
      </c>
    </row>
    <row r="8" spans="1:25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x14ac:dyDescent="0.25">
      <c r="A9" s="8" t="s">
        <v>109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70" t="s">
        <v>106</v>
      </c>
      <c r="W9" s="70"/>
      <c r="X9" s="70"/>
      <c r="Y9" s="70"/>
    </row>
    <row r="10" spans="1:25" x14ac:dyDescent="0.25">
      <c r="A10" s="8"/>
      <c r="B10" s="8">
        <v>104482</v>
      </c>
      <c r="C10" s="8">
        <v>112173</v>
      </c>
      <c r="D10" s="8">
        <v>107502</v>
      </c>
      <c r="E10" s="8">
        <v>116338</v>
      </c>
      <c r="F10" s="8">
        <v>44973</v>
      </c>
      <c r="G10" s="8">
        <v>118926</v>
      </c>
      <c r="H10" s="8">
        <v>111632</v>
      </c>
      <c r="I10" s="8">
        <v>104721</v>
      </c>
      <c r="J10" s="8">
        <v>108760</v>
      </c>
      <c r="K10" s="8">
        <v>117105</v>
      </c>
      <c r="L10" s="8">
        <v>115236</v>
      </c>
      <c r="M10" s="8">
        <v>113603</v>
      </c>
      <c r="N10" s="8">
        <v>104695</v>
      </c>
      <c r="O10" s="8">
        <v>99646</v>
      </c>
      <c r="P10" s="8">
        <v>106980</v>
      </c>
      <c r="Q10" s="8">
        <v>26072</v>
      </c>
      <c r="R10" s="8">
        <v>90869</v>
      </c>
      <c r="S10" s="8">
        <v>113314</v>
      </c>
      <c r="T10" s="8">
        <v>119643</v>
      </c>
      <c r="U10" s="8">
        <v>113408</v>
      </c>
      <c r="V10" s="63">
        <v>24682</v>
      </c>
      <c r="W10" s="63">
        <v>114162</v>
      </c>
      <c r="X10" s="63">
        <v>114997</v>
      </c>
      <c r="Y10" s="63">
        <v>115627</v>
      </c>
    </row>
    <row r="11" spans="1:25" x14ac:dyDescent="0.25">
      <c r="A11" s="8" t="s">
        <v>107</v>
      </c>
      <c r="B11" s="8">
        <v>0.152427108844154</v>
      </c>
      <c r="C11" s="8">
        <v>7.9474745104874206E-2</v>
      </c>
      <c r="D11" s="8">
        <v>0.10869535691693</v>
      </c>
      <c r="E11" s="8">
        <v>0.239826323166484</v>
      </c>
      <c r="F11" s="8">
        <v>1.3060772687270901</v>
      </c>
      <c r="G11" s="8">
        <v>0.23346376757183401</v>
      </c>
      <c r="H11" s="8">
        <v>1.4891374785832299E-2</v>
      </c>
      <c r="I11" s="8">
        <v>1.90400460655923</v>
      </c>
      <c r="J11" s="8">
        <v>1.57560434382312</v>
      </c>
      <c r="K11" s="8">
        <v>3.1097950717524201</v>
      </c>
      <c r="L11" s="8">
        <v>0.33863842984908998</v>
      </c>
      <c r="M11" s="8">
        <v>0.58270096394023496</v>
      </c>
      <c r="N11" s="8">
        <v>0.15045763668849799</v>
      </c>
      <c r="O11" s="8">
        <v>0.37446187541068099</v>
      </c>
      <c r="P11" s="8">
        <v>1.1505171829826399</v>
      </c>
      <c r="Q11" s="8">
        <v>6.6567822807163196E-2</v>
      </c>
      <c r="R11" s="8">
        <v>0.55219835678148399</v>
      </c>
      <c r="S11" s="8">
        <v>0.112779177312259</v>
      </c>
      <c r="T11" s="8">
        <v>4.26817145497057E-2</v>
      </c>
      <c r="U11" s="8">
        <v>0.214758456103743</v>
      </c>
      <c r="V11" s="63">
        <v>3.8694637807979E-2</v>
      </c>
      <c r="W11" s="63">
        <v>6.0771178684612598E-2</v>
      </c>
      <c r="X11" s="63">
        <v>6.1493327734079103E-2</v>
      </c>
      <c r="Y11" s="63">
        <v>8.3794719419445305E-3</v>
      </c>
    </row>
    <row r="12" spans="1:25" x14ac:dyDescent="0.25">
      <c r="A12" s="8"/>
      <c r="B12" s="66" t="str">
        <f>IF(B11&gt;0.3,B10,"")</f>
        <v/>
      </c>
      <c r="C12" s="66" t="str">
        <f t="shared" ref="C12:Y12" si="1">IF(C11&gt;0.3,C10,"")</f>
        <v/>
      </c>
      <c r="D12" s="66" t="str">
        <f t="shared" si="1"/>
        <v/>
      </c>
      <c r="E12" s="66" t="str">
        <f t="shared" si="1"/>
        <v/>
      </c>
      <c r="F12" s="66">
        <f t="shared" si="1"/>
        <v>44973</v>
      </c>
      <c r="G12" s="66" t="str">
        <f t="shared" si="1"/>
        <v/>
      </c>
      <c r="H12" s="66" t="str">
        <f t="shared" si="1"/>
        <v/>
      </c>
      <c r="I12" s="66">
        <f t="shared" si="1"/>
        <v>104721</v>
      </c>
      <c r="J12" s="66">
        <f t="shared" si="1"/>
        <v>108760</v>
      </c>
      <c r="K12" s="66">
        <f t="shared" si="1"/>
        <v>117105</v>
      </c>
      <c r="L12" s="66">
        <f t="shared" si="1"/>
        <v>115236</v>
      </c>
      <c r="M12" s="66">
        <f t="shared" si="1"/>
        <v>113603</v>
      </c>
      <c r="N12" s="66" t="str">
        <f t="shared" si="1"/>
        <v/>
      </c>
      <c r="O12" s="66">
        <f t="shared" si="1"/>
        <v>99646</v>
      </c>
      <c r="P12" s="66">
        <f t="shared" si="1"/>
        <v>106980</v>
      </c>
      <c r="Q12" s="66" t="str">
        <f t="shared" si="1"/>
        <v/>
      </c>
      <c r="R12" s="66">
        <f t="shared" si="1"/>
        <v>90869</v>
      </c>
      <c r="S12" s="66" t="str">
        <f t="shared" si="1"/>
        <v/>
      </c>
      <c r="T12" s="66" t="str">
        <f t="shared" si="1"/>
        <v/>
      </c>
      <c r="U12" s="66" t="str">
        <f t="shared" si="1"/>
        <v/>
      </c>
      <c r="V12" s="66" t="str">
        <f t="shared" si="1"/>
        <v/>
      </c>
      <c r="W12" s="66" t="str">
        <f t="shared" si="1"/>
        <v/>
      </c>
      <c r="X12" s="66" t="str">
        <f t="shared" si="1"/>
        <v/>
      </c>
      <c r="Y12" s="66" t="str">
        <f t="shared" si="1"/>
        <v/>
      </c>
    </row>
    <row r="13" spans="1:25" x14ac:dyDescent="0.25">
      <c r="A13" s="8" t="s">
        <v>110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70" t="s">
        <v>106</v>
      </c>
      <c r="W13" s="70"/>
      <c r="X13" s="70"/>
      <c r="Y13" s="70"/>
    </row>
    <row r="14" spans="1:25" x14ac:dyDescent="0.25">
      <c r="A14" s="8"/>
      <c r="B14" s="8">
        <v>104482</v>
      </c>
      <c r="C14" s="8">
        <v>112173</v>
      </c>
      <c r="D14" s="8">
        <v>107502</v>
      </c>
      <c r="E14" s="8">
        <v>116338</v>
      </c>
      <c r="F14" s="8">
        <v>44973</v>
      </c>
      <c r="G14" s="8">
        <v>118926</v>
      </c>
      <c r="H14" s="8">
        <v>115236</v>
      </c>
      <c r="I14" s="8">
        <v>113603</v>
      </c>
      <c r="J14" s="8">
        <v>104695</v>
      </c>
      <c r="K14" s="8">
        <v>99646</v>
      </c>
      <c r="L14" s="8">
        <v>106980</v>
      </c>
      <c r="M14" s="8">
        <v>26072</v>
      </c>
      <c r="N14" s="8">
        <v>111632</v>
      </c>
      <c r="O14" s="8">
        <v>104721</v>
      </c>
      <c r="P14" s="8">
        <v>108760</v>
      </c>
      <c r="Q14" s="8">
        <v>117105</v>
      </c>
      <c r="R14" s="8">
        <v>90869</v>
      </c>
      <c r="S14" s="8">
        <v>113314</v>
      </c>
      <c r="T14" s="8">
        <v>119643</v>
      </c>
      <c r="U14" s="8">
        <v>113408</v>
      </c>
      <c r="V14" s="63">
        <v>24682</v>
      </c>
      <c r="W14" s="63">
        <v>114162</v>
      </c>
      <c r="X14" s="63">
        <v>114997</v>
      </c>
      <c r="Y14" s="63">
        <v>115627</v>
      </c>
    </row>
    <row r="15" spans="1:25" x14ac:dyDescent="0.25">
      <c r="A15" s="8" t="s">
        <v>107</v>
      </c>
      <c r="B15" s="8">
        <v>0.13678627432979901</v>
      </c>
      <c r="C15" s="8">
        <v>6.1936063101338701E-2</v>
      </c>
      <c r="D15" s="8">
        <v>9.1778616108009706E-2</v>
      </c>
      <c r="E15" s="8">
        <v>0.22557090626075099</v>
      </c>
      <c r="F15" s="8">
        <v>1.0758040014685999</v>
      </c>
      <c r="G15" s="8">
        <v>1.5243574451876201</v>
      </c>
      <c r="H15" s="8">
        <v>0.36330575134639098</v>
      </c>
      <c r="I15" s="8">
        <v>0.61635516910259203</v>
      </c>
      <c r="J15" s="8">
        <v>0.169287402339202</v>
      </c>
      <c r="K15" s="8">
        <v>0.401679420871076</v>
      </c>
      <c r="L15" s="8">
        <v>0.82689718337699802</v>
      </c>
      <c r="M15" s="8">
        <v>0.80071359807278497</v>
      </c>
      <c r="N15" s="8">
        <v>1.6151112523979401</v>
      </c>
      <c r="O15" s="8">
        <v>2.9819901406158902</v>
      </c>
      <c r="P15" s="8">
        <v>3.2058337011353699</v>
      </c>
      <c r="Q15" s="8">
        <v>4.4405994673273996</v>
      </c>
      <c r="R15" s="8">
        <v>0.18027133349306701</v>
      </c>
      <c r="S15" s="8">
        <v>0.204642767634616</v>
      </c>
      <c r="T15" s="8">
        <v>0.66077497714232103</v>
      </c>
      <c r="U15" s="8">
        <v>0.59054349134154904</v>
      </c>
      <c r="V15" s="63">
        <v>3.8694637807979E-2</v>
      </c>
      <c r="W15" s="63">
        <v>6.0771178684612598E-2</v>
      </c>
      <c r="X15" s="63">
        <v>6.1493327734079103E-2</v>
      </c>
      <c r="Y15" s="63">
        <v>8.3794719419445305E-3</v>
      </c>
    </row>
    <row r="16" spans="1:25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8" t="s">
        <v>111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8"/>
      <c r="B18" s="8">
        <v>104482</v>
      </c>
      <c r="C18" s="8">
        <v>112173</v>
      </c>
      <c r="D18" s="8">
        <v>107502</v>
      </c>
      <c r="E18" s="8">
        <v>116338</v>
      </c>
      <c r="F18" s="8">
        <v>115627</v>
      </c>
      <c r="G18" s="8">
        <v>44973</v>
      </c>
      <c r="H18" s="8">
        <v>118926</v>
      </c>
      <c r="I18" s="8">
        <v>115236</v>
      </c>
      <c r="J18" s="8">
        <v>113603</v>
      </c>
      <c r="K18" s="8">
        <v>104695</v>
      </c>
      <c r="L18" s="8">
        <v>99646</v>
      </c>
      <c r="M18" s="8">
        <v>114997</v>
      </c>
      <c r="N18" s="8">
        <v>106980</v>
      </c>
      <c r="O18" s="8">
        <v>26072</v>
      </c>
      <c r="P18" s="8">
        <v>111632</v>
      </c>
      <c r="Q18" s="8">
        <v>104721</v>
      </c>
      <c r="R18" s="8">
        <v>108760</v>
      </c>
      <c r="S18" s="8">
        <v>117105</v>
      </c>
      <c r="T18" s="8">
        <v>24682</v>
      </c>
      <c r="U18" s="8">
        <v>90869</v>
      </c>
      <c r="V18" s="8">
        <v>113314</v>
      </c>
      <c r="W18" s="8">
        <v>119643</v>
      </c>
      <c r="X18" s="8">
        <v>113408</v>
      </c>
      <c r="Y18" s="8">
        <v>114162</v>
      </c>
    </row>
    <row r="19" spans="1:25" x14ac:dyDescent="0.25">
      <c r="A19" s="8" t="s">
        <v>112</v>
      </c>
      <c r="B19" s="8">
        <v>0.16113907943752401</v>
      </c>
      <c r="C19" s="8">
        <v>8.9012347877647502E-2</v>
      </c>
      <c r="D19" s="8">
        <v>0.11791986229078</v>
      </c>
      <c r="E19" s="8">
        <v>0.24766955898715501</v>
      </c>
      <c r="F19" s="8">
        <v>0.23850886507409699</v>
      </c>
      <c r="G19" s="8">
        <v>2.1096214075234598E-2</v>
      </c>
      <c r="H19" s="8">
        <v>2.7751558324773402E-2</v>
      </c>
      <c r="I19" s="8">
        <v>6.10971049218757E-2</v>
      </c>
      <c r="J19" s="8">
        <v>3.8684100728986003E-2</v>
      </c>
      <c r="K19" s="8">
        <v>0.20923333926789101</v>
      </c>
      <c r="L19" s="8">
        <v>5.4942715221303E-2</v>
      </c>
      <c r="M19" s="8">
        <v>7.3896081349320505E-2</v>
      </c>
      <c r="N19" s="8">
        <v>6.9283708975177299E-2</v>
      </c>
      <c r="O19" s="8">
        <v>2.11863561778531E-2</v>
      </c>
      <c r="P19" s="8">
        <v>6.1430475662434203E-2</v>
      </c>
      <c r="Q19" s="8">
        <v>2.8088255631997999E-2</v>
      </c>
      <c r="R19" s="8">
        <v>2.6176592225564899E-2</v>
      </c>
      <c r="S19" s="8">
        <v>1.7954451031070101E-2</v>
      </c>
      <c r="T19" s="8">
        <v>1.27692421051325E-2</v>
      </c>
      <c r="U19" s="8">
        <v>5.7311796373670502E-2</v>
      </c>
      <c r="V19" s="8">
        <v>0.117591242457943</v>
      </c>
      <c r="W19" s="8">
        <v>5.5830750255586401E-3</v>
      </c>
      <c r="X19" s="8">
        <v>4.0442886906962697E-2</v>
      </c>
      <c r="Y19" s="8">
        <v>0.267487222960129</v>
      </c>
    </row>
    <row r="20" spans="1:25" x14ac:dyDescent="0.25">
      <c r="A20" s="8">
        <f>AVERAGE(B19:Y19)</f>
        <v>8.6094005545420058E-2</v>
      </c>
      <c r="B20" s="66">
        <f>MAX(B19:Y19)</f>
        <v>0.267487222960129</v>
      </c>
      <c r="C20" s="66" t="str">
        <f t="shared" ref="C20:Y20" si="2">IF(C19&gt;=0.3,1,"")</f>
        <v/>
      </c>
      <c r="D20" s="66" t="str">
        <f t="shared" si="2"/>
        <v/>
      </c>
      <c r="E20" s="66" t="str">
        <f t="shared" si="2"/>
        <v/>
      </c>
      <c r="F20" s="66" t="str">
        <f t="shared" si="2"/>
        <v/>
      </c>
      <c r="G20" s="66" t="str">
        <f t="shared" si="2"/>
        <v/>
      </c>
      <c r="H20" s="66" t="str">
        <f t="shared" si="2"/>
        <v/>
      </c>
      <c r="I20" s="66" t="str">
        <f t="shared" si="2"/>
        <v/>
      </c>
      <c r="J20" s="66" t="str">
        <f t="shared" si="2"/>
        <v/>
      </c>
      <c r="K20" s="66" t="str">
        <f t="shared" si="2"/>
        <v/>
      </c>
      <c r="L20" s="66" t="str">
        <f t="shared" si="2"/>
        <v/>
      </c>
      <c r="M20" s="66" t="str">
        <f t="shared" si="2"/>
        <v/>
      </c>
      <c r="N20" s="66" t="str">
        <f t="shared" si="2"/>
        <v/>
      </c>
      <c r="O20" s="66" t="str">
        <f t="shared" si="2"/>
        <v/>
      </c>
      <c r="P20" s="66" t="str">
        <f t="shared" si="2"/>
        <v/>
      </c>
      <c r="Q20" s="66" t="str">
        <f t="shared" si="2"/>
        <v/>
      </c>
      <c r="R20" s="66" t="str">
        <f t="shared" si="2"/>
        <v/>
      </c>
      <c r="S20" s="66" t="str">
        <f t="shared" si="2"/>
        <v/>
      </c>
      <c r="T20" s="66" t="str">
        <f t="shared" si="2"/>
        <v/>
      </c>
      <c r="U20" s="66" t="str">
        <f t="shared" si="2"/>
        <v/>
      </c>
      <c r="V20" s="66" t="str">
        <f t="shared" si="2"/>
        <v/>
      </c>
      <c r="W20" s="66" t="str">
        <f t="shared" si="2"/>
        <v/>
      </c>
      <c r="X20" s="66" t="str">
        <f t="shared" si="2"/>
        <v/>
      </c>
      <c r="Y20" s="66" t="str">
        <f t="shared" si="2"/>
        <v/>
      </c>
    </row>
    <row r="21" spans="1:25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5" spans="1:25" ht="15.75" thickBot="1" x14ac:dyDescent="0.3"/>
    <row r="26" spans="1:25" x14ac:dyDescent="0.25">
      <c r="A26" s="8" t="s">
        <v>10</v>
      </c>
      <c r="B26" s="8" t="s">
        <v>7</v>
      </c>
      <c r="C26" s="25" t="s">
        <v>7</v>
      </c>
      <c r="D26" s="25" t="s">
        <v>9</v>
      </c>
      <c r="M26" s="25" t="s">
        <v>7</v>
      </c>
      <c r="N26" s="25" t="s">
        <v>9</v>
      </c>
    </row>
    <row r="27" spans="1:25" x14ac:dyDescent="0.25">
      <c r="A27" s="65" t="s">
        <v>113</v>
      </c>
      <c r="B27" s="8">
        <v>0</v>
      </c>
      <c r="C27" s="64">
        <v>0</v>
      </c>
      <c r="D27" s="23">
        <v>0</v>
      </c>
      <c r="M27" s="64">
        <v>0</v>
      </c>
      <c r="N27" s="23">
        <v>0</v>
      </c>
    </row>
    <row r="28" spans="1:25" x14ac:dyDescent="0.25">
      <c r="A28" s="65" t="s">
        <v>114</v>
      </c>
      <c r="B28" s="8">
        <v>0.1</v>
      </c>
      <c r="C28" s="64">
        <v>0.1</v>
      </c>
      <c r="D28" s="23">
        <v>17</v>
      </c>
      <c r="M28" s="64">
        <v>0.1</v>
      </c>
      <c r="N28" s="23">
        <v>18</v>
      </c>
    </row>
    <row r="29" spans="1:25" x14ac:dyDescent="0.25">
      <c r="A29" s="65" t="s">
        <v>115</v>
      </c>
      <c r="B29" s="8">
        <v>0.15</v>
      </c>
      <c r="C29" s="64">
        <v>0.15</v>
      </c>
      <c r="D29" s="23">
        <v>2</v>
      </c>
      <c r="M29" s="64">
        <v>0.15</v>
      </c>
      <c r="N29" s="23">
        <v>4</v>
      </c>
    </row>
    <row r="30" spans="1:25" x14ac:dyDescent="0.25">
      <c r="A30" s="65" t="s">
        <v>116</v>
      </c>
      <c r="B30" s="8">
        <v>0.2</v>
      </c>
      <c r="C30" s="64">
        <v>0.2</v>
      </c>
      <c r="D30" s="23">
        <v>1</v>
      </c>
      <c r="M30" s="64">
        <v>0.2</v>
      </c>
      <c r="N30" s="23">
        <v>2</v>
      </c>
    </row>
    <row r="31" spans="1:25" x14ac:dyDescent="0.25">
      <c r="A31" s="65" t="s">
        <v>117</v>
      </c>
      <c r="B31" s="8">
        <v>0.25</v>
      </c>
      <c r="C31" s="64">
        <v>0.25</v>
      </c>
      <c r="D31" s="23">
        <v>3</v>
      </c>
      <c r="M31" s="64">
        <v>0.25</v>
      </c>
      <c r="N31" s="23">
        <v>0</v>
      </c>
    </row>
    <row r="32" spans="1:25" x14ac:dyDescent="0.25">
      <c r="A32" s="65" t="s">
        <v>118</v>
      </c>
      <c r="B32" s="8">
        <v>0.3</v>
      </c>
      <c r="C32" s="64">
        <v>0.3</v>
      </c>
      <c r="D32" s="23">
        <v>1</v>
      </c>
      <c r="M32" s="64">
        <v>0.3</v>
      </c>
      <c r="N32" s="23">
        <v>0</v>
      </c>
    </row>
    <row r="33" spans="1:14" ht="15.75" thickBot="1" x14ac:dyDescent="0.3">
      <c r="C33" s="24" t="s">
        <v>8</v>
      </c>
      <c r="D33" s="24">
        <v>0</v>
      </c>
      <c r="M33" s="24" t="s">
        <v>8</v>
      </c>
      <c r="N33" s="24">
        <v>0</v>
      </c>
    </row>
    <row r="39" spans="1:14" ht="15.75" thickBot="1" x14ac:dyDescent="0.3"/>
    <row r="40" spans="1:14" x14ac:dyDescent="0.25">
      <c r="A40" s="8" t="s">
        <v>10</v>
      </c>
      <c r="C40" s="25" t="s">
        <v>7</v>
      </c>
      <c r="D40" s="25" t="s">
        <v>9</v>
      </c>
      <c r="M40" s="25" t="s">
        <v>7</v>
      </c>
      <c r="N40" s="25" t="s">
        <v>9</v>
      </c>
    </row>
    <row r="41" spans="1:14" x14ac:dyDescent="0.25">
      <c r="A41" s="65" t="s">
        <v>113</v>
      </c>
      <c r="C41" s="64">
        <v>0</v>
      </c>
      <c r="D41" s="23">
        <v>0</v>
      </c>
      <c r="M41" s="64">
        <v>0</v>
      </c>
      <c r="N41" s="23">
        <v>0</v>
      </c>
    </row>
    <row r="42" spans="1:14" x14ac:dyDescent="0.25">
      <c r="A42" s="65" t="s">
        <v>114</v>
      </c>
      <c r="C42" s="64">
        <v>0.1</v>
      </c>
      <c r="D42" s="23">
        <v>7</v>
      </c>
      <c r="M42" s="64">
        <v>0.1</v>
      </c>
      <c r="N42" s="23">
        <v>8</v>
      </c>
    </row>
    <row r="43" spans="1:14" x14ac:dyDescent="0.25">
      <c r="A43" s="65" t="s">
        <v>115</v>
      </c>
      <c r="C43" s="64">
        <v>0.15</v>
      </c>
      <c r="D43" s="23">
        <v>2</v>
      </c>
      <c r="M43" s="64">
        <v>0.15</v>
      </c>
      <c r="N43" s="23">
        <v>2</v>
      </c>
    </row>
    <row r="44" spans="1:14" x14ac:dyDescent="0.25">
      <c r="A44" s="65" t="s">
        <v>116</v>
      </c>
      <c r="C44" s="64">
        <v>0.2</v>
      </c>
      <c r="D44" s="23">
        <v>0</v>
      </c>
      <c r="M44" s="64">
        <v>0.2</v>
      </c>
      <c r="N44" s="23">
        <v>2</v>
      </c>
    </row>
    <row r="45" spans="1:14" x14ac:dyDescent="0.25">
      <c r="A45" s="65" t="s">
        <v>117</v>
      </c>
      <c r="C45" s="64">
        <v>0.25</v>
      </c>
      <c r="D45" s="23">
        <v>3</v>
      </c>
      <c r="M45" s="64">
        <v>0.25</v>
      </c>
      <c r="N45" s="23">
        <v>3</v>
      </c>
    </row>
    <row r="46" spans="1:14" x14ac:dyDescent="0.25">
      <c r="A46" s="65" t="s">
        <v>118</v>
      </c>
      <c r="C46" s="64">
        <v>0.3</v>
      </c>
      <c r="D46" s="23">
        <v>0</v>
      </c>
      <c r="M46" s="64">
        <v>0.3</v>
      </c>
      <c r="N46" s="23">
        <v>0</v>
      </c>
    </row>
    <row r="47" spans="1:14" ht="15.75" thickBot="1" x14ac:dyDescent="0.3">
      <c r="C47" s="24" t="s">
        <v>8</v>
      </c>
      <c r="D47" s="24">
        <v>12</v>
      </c>
      <c r="M47" s="24" t="s">
        <v>8</v>
      </c>
      <c r="N47" s="24">
        <v>9</v>
      </c>
    </row>
    <row r="48" spans="1:14" x14ac:dyDescent="0.25">
      <c r="N48">
        <f>SUM(N42:N47)</f>
        <v>24</v>
      </c>
    </row>
    <row r="54" spans="1:4" ht="15.75" thickBot="1" x14ac:dyDescent="0.3"/>
    <row r="55" spans="1:4" x14ac:dyDescent="0.25">
      <c r="A55" s="8" t="s">
        <v>10</v>
      </c>
      <c r="C55" s="25" t="s">
        <v>7</v>
      </c>
      <c r="D55" s="25" t="s">
        <v>9</v>
      </c>
    </row>
    <row r="56" spans="1:4" x14ac:dyDescent="0.25">
      <c r="A56" s="65" t="s">
        <v>113</v>
      </c>
      <c r="C56" s="64">
        <v>0</v>
      </c>
      <c r="D56" s="23">
        <v>0</v>
      </c>
    </row>
    <row r="57" spans="1:4" x14ac:dyDescent="0.25">
      <c r="A57" s="65" t="s">
        <v>114</v>
      </c>
      <c r="C57" s="64">
        <v>0.1</v>
      </c>
      <c r="D57" s="23">
        <v>6</v>
      </c>
    </row>
    <row r="58" spans="1:4" x14ac:dyDescent="0.25">
      <c r="A58" s="65" t="s">
        <v>115</v>
      </c>
      <c r="C58" s="64">
        <v>0.15</v>
      </c>
      <c r="D58" s="23">
        <v>1</v>
      </c>
    </row>
    <row r="59" spans="1:4" x14ac:dyDescent="0.25">
      <c r="A59" s="65" t="s">
        <v>116</v>
      </c>
      <c r="C59" s="64">
        <v>0.2</v>
      </c>
      <c r="D59" s="23">
        <v>2</v>
      </c>
    </row>
    <row r="60" spans="1:4" x14ac:dyDescent="0.25">
      <c r="A60" s="65" t="s">
        <v>117</v>
      </c>
      <c r="C60" s="64">
        <v>0.25</v>
      </c>
      <c r="D60" s="23">
        <v>2</v>
      </c>
    </row>
    <row r="61" spans="1:4" x14ac:dyDescent="0.25">
      <c r="A61" s="65" t="s">
        <v>118</v>
      </c>
      <c r="C61" s="64">
        <v>0.3</v>
      </c>
      <c r="D61" s="23">
        <v>0</v>
      </c>
    </row>
    <row r="62" spans="1:4" ht="15.75" thickBot="1" x14ac:dyDescent="0.3">
      <c r="C62" s="24" t="s">
        <v>8</v>
      </c>
      <c r="D62" s="24">
        <v>13</v>
      </c>
    </row>
  </sheetData>
  <sortState ref="C56:C61">
    <sortCondition ref="C56"/>
  </sortState>
  <mergeCells count="3">
    <mergeCell ref="V5:Y5"/>
    <mergeCell ref="V9:Y9"/>
    <mergeCell ref="V13:Y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workbookViewId="0">
      <selection activeCell="E7" sqref="E7"/>
    </sheetView>
  </sheetViews>
  <sheetFormatPr defaultRowHeight="15" x14ac:dyDescent="0.25"/>
  <cols>
    <col min="1" max="1" width="15.28515625" bestFit="1" customWidth="1"/>
    <col min="2" max="2" width="41.42578125" bestFit="1" customWidth="1"/>
    <col min="3" max="3" width="22.140625" bestFit="1" customWidth="1"/>
    <col min="4" max="4" width="11" bestFit="1" customWidth="1"/>
  </cols>
  <sheetData>
    <row r="1" spans="1:3" x14ac:dyDescent="0.25">
      <c r="A1" s="71" t="s">
        <v>44</v>
      </c>
      <c r="B1" s="71"/>
      <c r="C1" s="71"/>
    </row>
    <row r="2" spans="1:3" x14ac:dyDescent="0.25">
      <c r="B2" s="15" t="s">
        <v>11</v>
      </c>
      <c r="C2" s="15" t="s">
        <v>13</v>
      </c>
    </row>
    <row r="3" spans="1:3" x14ac:dyDescent="0.25">
      <c r="B3">
        <v>44973</v>
      </c>
    </row>
    <row r="4" spans="1:3" x14ac:dyDescent="0.25">
      <c r="B4">
        <v>104721</v>
      </c>
    </row>
    <row r="5" spans="1:3" x14ac:dyDescent="0.25">
      <c r="B5">
        <v>108760</v>
      </c>
    </row>
    <row r="6" spans="1:3" x14ac:dyDescent="0.25">
      <c r="B6">
        <v>117105</v>
      </c>
    </row>
    <row r="7" spans="1:3" x14ac:dyDescent="0.25">
      <c r="B7">
        <v>115236</v>
      </c>
    </row>
    <row r="8" spans="1:3" x14ac:dyDescent="0.25">
      <c r="B8">
        <v>113603</v>
      </c>
    </row>
    <row r="9" spans="1:3" x14ac:dyDescent="0.25">
      <c r="B9">
        <v>99646</v>
      </c>
    </row>
    <row r="10" spans="1:3" x14ac:dyDescent="0.25">
      <c r="B10">
        <v>106980</v>
      </c>
    </row>
    <row r="11" spans="1:3" x14ac:dyDescent="0.25">
      <c r="B11">
        <v>90869</v>
      </c>
    </row>
    <row r="14" spans="1:3" x14ac:dyDescent="0.25">
      <c r="B14" t="s">
        <v>12</v>
      </c>
    </row>
    <row r="17" spans="1:32" x14ac:dyDescent="0.25">
      <c r="B17" t="s">
        <v>12</v>
      </c>
    </row>
    <row r="19" spans="1:32" x14ac:dyDescent="0.25">
      <c r="B19" t="s">
        <v>12</v>
      </c>
    </row>
    <row r="20" spans="1:32" x14ac:dyDescent="0.25">
      <c r="A20" s="32" t="s">
        <v>40</v>
      </c>
      <c r="B20" s="33" t="s">
        <v>14</v>
      </c>
      <c r="C20" s="33" t="s">
        <v>15</v>
      </c>
      <c r="D20" s="33" t="s">
        <v>16</v>
      </c>
      <c r="E20" s="33" t="s">
        <v>17</v>
      </c>
      <c r="F20" s="33" t="s">
        <v>18</v>
      </c>
      <c r="G20" s="33" t="s">
        <v>19</v>
      </c>
      <c r="H20" s="33" t="s">
        <v>20</v>
      </c>
      <c r="I20" s="33" t="s">
        <v>21</v>
      </c>
      <c r="J20" s="33" t="s">
        <v>22</v>
      </c>
      <c r="K20" s="33" t="s">
        <v>23</v>
      </c>
      <c r="L20" s="33" t="s">
        <v>24</v>
      </c>
      <c r="M20" s="33" t="s">
        <v>25</v>
      </c>
      <c r="N20" s="33" t="s">
        <v>26</v>
      </c>
      <c r="O20" s="33" t="s">
        <v>27</v>
      </c>
      <c r="P20" s="33" t="s">
        <v>28</v>
      </c>
      <c r="Q20" s="33" t="s">
        <v>29</v>
      </c>
      <c r="R20" s="33" t="s">
        <v>30</v>
      </c>
      <c r="S20" s="33" t="s">
        <v>31</v>
      </c>
      <c r="T20" s="33" t="s">
        <v>32</v>
      </c>
      <c r="U20" s="33" t="s">
        <v>33</v>
      </c>
      <c r="V20" s="33" t="s">
        <v>34</v>
      </c>
      <c r="W20" s="33" t="s">
        <v>35</v>
      </c>
      <c r="X20" s="33" t="s">
        <v>36</v>
      </c>
      <c r="Y20" s="33" t="s">
        <v>37</v>
      </c>
      <c r="Z20" s="35" t="s">
        <v>38</v>
      </c>
      <c r="AA20" s="33" t="s">
        <v>39</v>
      </c>
    </row>
    <row r="21" spans="1:32" x14ac:dyDescent="0.25">
      <c r="A21" s="22">
        <v>42217</v>
      </c>
      <c r="B21" s="34">
        <v>48700</v>
      </c>
      <c r="C21" s="34"/>
      <c r="D21" s="34">
        <v>31900</v>
      </c>
      <c r="E21" s="34"/>
      <c r="F21" s="34">
        <v>309450</v>
      </c>
      <c r="G21" s="34"/>
      <c r="H21" s="34">
        <v>65900</v>
      </c>
      <c r="I21" s="34"/>
      <c r="J21" s="34">
        <v>430975</v>
      </c>
      <c r="K21" s="34">
        <v>178025</v>
      </c>
      <c r="L21" s="34">
        <v>30000</v>
      </c>
      <c r="M21" s="34"/>
      <c r="N21" s="34">
        <v>1022950</v>
      </c>
      <c r="O21" s="34"/>
      <c r="P21" s="34">
        <v>91975</v>
      </c>
      <c r="Q21" s="34"/>
      <c r="R21" s="34">
        <v>17925</v>
      </c>
      <c r="S21" s="34">
        <v>75000</v>
      </c>
      <c r="T21" s="34">
        <v>241400</v>
      </c>
      <c r="U21" s="34"/>
      <c r="V21" s="34">
        <v>35850</v>
      </c>
      <c r="W21" s="34"/>
      <c r="X21" s="34">
        <v>116850</v>
      </c>
      <c r="Y21" s="34">
        <v>306900</v>
      </c>
      <c r="Z21" s="34">
        <v>319400</v>
      </c>
      <c r="AA21" s="34">
        <v>142600</v>
      </c>
    </row>
    <row r="22" spans="1:32" x14ac:dyDescent="0.25">
      <c r="A22" s="22">
        <v>42248</v>
      </c>
      <c r="B22" s="34"/>
      <c r="C22" s="34">
        <v>15975</v>
      </c>
      <c r="D22" s="34"/>
      <c r="E22" s="34"/>
      <c r="F22" s="34">
        <v>259975</v>
      </c>
      <c r="G22" s="34"/>
      <c r="H22" s="34">
        <v>81600</v>
      </c>
      <c r="I22" s="34"/>
      <c r="J22" s="34"/>
      <c r="K22" s="34"/>
      <c r="L22" s="34"/>
      <c r="M22" s="34">
        <v>7900</v>
      </c>
      <c r="N22" s="34">
        <v>106700</v>
      </c>
      <c r="O22" s="34">
        <v>105925</v>
      </c>
      <c r="P22" s="34">
        <v>36500</v>
      </c>
      <c r="Q22" s="34"/>
      <c r="R22" s="34"/>
      <c r="S22" s="34">
        <v>75000</v>
      </c>
      <c r="T22" s="34">
        <v>764625</v>
      </c>
      <c r="U22" s="34">
        <v>31916</v>
      </c>
      <c r="V22" s="34"/>
      <c r="W22" s="34">
        <v>423750</v>
      </c>
      <c r="X22" s="34">
        <v>129000</v>
      </c>
      <c r="Y22" s="34">
        <v>599000</v>
      </c>
      <c r="Z22" s="34">
        <v>309225</v>
      </c>
      <c r="AA22" s="34"/>
    </row>
    <row r="23" spans="1:32" x14ac:dyDescent="0.25">
      <c r="A23" s="22">
        <v>42278</v>
      </c>
      <c r="B23" s="34">
        <v>157450</v>
      </c>
      <c r="C23" s="34">
        <v>1650</v>
      </c>
      <c r="D23" s="34">
        <v>48525</v>
      </c>
      <c r="E23" s="34"/>
      <c r="F23" s="34">
        <v>173475</v>
      </c>
      <c r="G23" s="34"/>
      <c r="H23" s="34">
        <v>750150</v>
      </c>
      <c r="I23" s="34">
        <v>84750</v>
      </c>
      <c r="J23" s="34">
        <v>98250</v>
      </c>
      <c r="K23" s="34">
        <v>30000</v>
      </c>
      <c r="L23" s="34">
        <v>130000</v>
      </c>
      <c r="M23" s="34">
        <v>4700</v>
      </c>
      <c r="N23" s="34">
        <v>1040325</v>
      </c>
      <c r="O23" s="34">
        <v>173575</v>
      </c>
      <c r="P23" s="34">
        <v>157525</v>
      </c>
      <c r="Q23" s="34">
        <v>113750</v>
      </c>
      <c r="R23" s="34">
        <v>5775</v>
      </c>
      <c r="S23" s="34"/>
      <c r="T23" s="34">
        <v>315425</v>
      </c>
      <c r="U23" s="34"/>
      <c r="V23" s="34">
        <v>101250</v>
      </c>
      <c r="W23" s="34">
        <v>96725</v>
      </c>
      <c r="X23" s="34">
        <v>84000</v>
      </c>
      <c r="Y23" s="34"/>
      <c r="Z23" s="34">
        <v>130775</v>
      </c>
      <c r="AA23" s="34">
        <v>127825</v>
      </c>
    </row>
    <row r="24" spans="1:32" x14ac:dyDescent="0.25">
      <c r="A24" s="22">
        <v>42309</v>
      </c>
      <c r="B24" s="34">
        <v>93675</v>
      </c>
      <c r="C24" s="34">
        <v>68925</v>
      </c>
      <c r="D24" s="34"/>
      <c r="E24" s="34"/>
      <c r="F24" s="34">
        <v>352850</v>
      </c>
      <c r="G24" s="34">
        <v>1750</v>
      </c>
      <c r="H24" s="34"/>
      <c r="I24" s="34"/>
      <c r="J24" s="34"/>
      <c r="K24" s="34"/>
      <c r="L24" s="34">
        <v>90600</v>
      </c>
      <c r="M24" s="34"/>
      <c r="N24" s="34">
        <v>676500</v>
      </c>
      <c r="O24" s="34">
        <v>34500</v>
      </c>
      <c r="P24" s="34">
        <v>30000</v>
      </c>
      <c r="Q24" s="34">
        <v>59500</v>
      </c>
      <c r="R24" s="34"/>
      <c r="S24" s="34">
        <v>41250</v>
      </c>
      <c r="T24" s="34">
        <v>213125</v>
      </c>
      <c r="U24" s="34"/>
      <c r="V24" s="34">
        <v>52800</v>
      </c>
      <c r="W24" s="34">
        <v>106550</v>
      </c>
      <c r="X24" s="34">
        <v>130475</v>
      </c>
      <c r="Y24" s="34"/>
      <c r="Z24" s="34">
        <v>246725</v>
      </c>
      <c r="AA24" s="34">
        <v>233425</v>
      </c>
    </row>
    <row r="25" spans="1:32" x14ac:dyDescent="0.25">
      <c r="A25" s="22">
        <v>42339</v>
      </c>
      <c r="B25" s="34">
        <v>25875</v>
      </c>
      <c r="C25" s="34"/>
      <c r="D25" s="34">
        <v>16750</v>
      </c>
      <c r="E25" s="34"/>
      <c r="F25" s="34">
        <v>306875</v>
      </c>
      <c r="G25" s="34">
        <v>86450</v>
      </c>
      <c r="H25" s="34">
        <v>375375</v>
      </c>
      <c r="I25" s="34">
        <v>10650</v>
      </c>
      <c r="J25" s="34">
        <v>158875</v>
      </c>
      <c r="K25" s="34">
        <v>54000</v>
      </c>
      <c r="L25" s="34"/>
      <c r="M25" s="34">
        <v>5725</v>
      </c>
      <c r="N25" s="34">
        <v>271500</v>
      </c>
      <c r="O25" s="34">
        <v>20325</v>
      </c>
      <c r="P25" s="34"/>
      <c r="Q25" s="34">
        <v>98500</v>
      </c>
      <c r="R25" s="34"/>
      <c r="S25" s="34"/>
      <c r="T25" s="34">
        <v>102725</v>
      </c>
      <c r="U25" s="34"/>
      <c r="V25" s="34"/>
      <c r="W25" s="34">
        <v>102300</v>
      </c>
      <c r="X25" s="34">
        <v>318875</v>
      </c>
      <c r="Y25" s="34"/>
      <c r="Z25" s="34">
        <v>654725</v>
      </c>
      <c r="AA25" s="34">
        <v>168325</v>
      </c>
    </row>
    <row r="26" spans="1:32" x14ac:dyDescent="0.25">
      <c r="A26" s="22">
        <v>42370</v>
      </c>
      <c r="B26" s="34">
        <v>95200</v>
      </c>
      <c r="C26" s="34"/>
      <c r="D26" s="34"/>
      <c r="E26" s="34">
        <v>4034</v>
      </c>
      <c r="F26" s="34">
        <v>213175</v>
      </c>
      <c r="G26" s="34"/>
      <c r="H26" s="34">
        <v>385225</v>
      </c>
      <c r="I26" s="34">
        <v>50000</v>
      </c>
      <c r="J26" s="34">
        <v>318150</v>
      </c>
      <c r="K26" s="34">
        <v>49625</v>
      </c>
      <c r="L26" s="34">
        <v>210975</v>
      </c>
      <c r="M26" s="34">
        <v>5200</v>
      </c>
      <c r="N26" s="34">
        <v>607975</v>
      </c>
      <c r="O26" s="34">
        <v>55150</v>
      </c>
      <c r="P26" s="34">
        <v>156250</v>
      </c>
      <c r="Q26" s="34">
        <v>94425</v>
      </c>
      <c r="R26" s="34">
        <v>16450</v>
      </c>
      <c r="S26" s="34">
        <v>106200</v>
      </c>
      <c r="T26" s="34">
        <v>152175</v>
      </c>
      <c r="U26" s="34"/>
      <c r="V26" s="34"/>
      <c r="W26" s="34"/>
      <c r="X26" s="34"/>
      <c r="Y26" s="34"/>
      <c r="Z26" s="34"/>
      <c r="AA26" s="34">
        <v>114450</v>
      </c>
    </row>
    <row r="27" spans="1:32" x14ac:dyDescent="0.25">
      <c r="A27" s="22">
        <v>42401</v>
      </c>
      <c r="B27" s="34">
        <v>50750</v>
      </c>
      <c r="C27" s="34">
        <v>50850</v>
      </c>
      <c r="D27" s="34">
        <v>47950</v>
      </c>
      <c r="E27" s="34"/>
      <c r="F27" s="34">
        <v>426750</v>
      </c>
      <c r="G27" s="34"/>
      <c r="H27" s="34">
        <v>160475</v>
      </c>
      <c r="I27" s="34">
        <v>19725</v>
      </c>
      <c r="J27" s="34">
        <v>95275</v>
      </c>
      <c r="K27" s="34">
        <v>106600</v>
      </c>
      <c r="L27" s="34">
        <v>86850</v>
      </c>
      <c r="M27" s="34"/>
      <c r="N27" s="34">
        <v>625875</v>
      </c>
      <c r="O27" s="34"/>
      <c r="P27" s="34">
        <v>90700</v>
      </c>
      <c r="Q27" s="34"/>
      <c r="R27" s="34">
        <v>26950</v>
      </c>
      <c r="S27" s="34"/>
      <c r="T27" s="34">
        <v>421375</v>
      </c>
      <c r="U27" s="34"/>
      <c r="V27" s="34"/>
      <c r="W27" s="34">
        <v>163075</v>
      </c>
      <c r="X27" s="34">
        <v>133150</v>
      </c>
      <c r="Y27" s="34"/>
      <c r="Z27" s="34">
        <v>299050</v>
      </c>
      <c r="AA27" s="34">
        <v>143625</v>
      </c>
    </row>
    <row r="28" spans="1:32" x14ac:dyDescent="0.25">
      <c r="A28" s="22">
        <v>42430</v>
      </c>
      <c r="B28" s="34">
        <v>133225</v>
      </c>
      <c r="C28" s="34"/>
      <c r="D28" s="34"/>
      <c r="E28" s="34">
        <v>3903</v>
      </c>
      <c r="F28" s="34">
        <v>416700</v>
      </c>
      <c r="G28" s="34"/>
      <c r="H28" s="34">
        <v>552725</v>
      </c>
      <c r="I28" s="34"/>
      <c r="J28" s="34">
        <v>198525</v>
      </c>
      <c r="K28" s="34">
        <v>68275</v>
      </c>
      <c r="L28" s="34"/>
      <c r="M28" s="34"/>
      <c r="N28" s="34">
        <v>1048600</v>
      </c>
      <c r="O28" s="34">
        <v>234825</v>
      </c>
      <c r="P28" s="34">
        <v>93175</v>
      </c>
      <c r="Q28" s="34">
        <v>77975</v>
      </c>
      <c r="R28" s="34">
        <v>12000</v>
      </c>
      <c r="S28" s="34">
        <v>60600</v>
      </c>
      <c r="T28" s="34">
        <v>250775</v>
      </c>
      <c r="U28" s="34"/>
      <c r="V28" s="34">
        <v>50100</v>
      </c>
      <c r="W28" s="34">
        <v>197275</v>
      </c>
      <c r="X28" s="34">
        <v>208750</v>
      </c>
      <c r="Y28" s="34"/>
      <c r="Z28" s="34">
        <v>455275</v>
      </c>
      <c r="AA28" s="34"/>
    </row>
    <row r="29" spans="1:32" x14ac:dyDescent="0.25">
      <c r="A29" s="15" t="s">
        <v>41</v>
      </c>
      <c r="B29">
        <f>SUM(B21:B28)</f>
        <v>604875</v>
      </c>
      <c r="C29">
        <f t="shared" ref="C29:AA29" si="0">SUM(C21:C28)</f>
        <v>137400</v>
      </c>
      <c r="D29">
        <f t="shared" si="0"/>
        <v>145125</v>
      </c>
      <c r="E29">
        <f t="shared" si="0"/>
        <v>7937</v>
      </c>
      <c r="F29">
        <f t="shared" si="0"/>
        <v>2459250</v>
      </c>
      <c r="G29">
        <f t="shared" si="0"/>
        <v>88200</v>
      </c>
      <c r="H29">
        <f t="shared" si="0"/>
        <v>2371450</v>
      </c>
      <c r="I29">
        <f t="shared" si="0"/>
        <v>165125</v>
      </c>
      <c r="J29">
        <f t="shared" si="0"/>
        <v>1300050</v>
      </c>
      <c r="K29">
        <f t="shared" si="0"/>
        <v>486525</v>
      </c>
      <c r="L29">
        <f t="shared" si="0"/>
        <v>548425</v>
      </c>
      <c r="M29">
        <f t="shared" si="0"/>
        <v>23525</v>
      </c>
      <c r="N29">
        <f t="shared" si="0"/>
        <v>5400425</v>
      </c>
      <c r="O29">
        <f t="shared" si="0"/>
        <v>624300</v>
      </c>
      <c r="P29">
        <f t="shared" si="0"/>
        <v>656125</v>
      </c>
      <c r="Q29">
        <f t="shared" si="0"/>
        <v>444150</v>
      </c>
      <c r="R29">
        <f t="shared" si="0"/>
        <v>79100</v>
      </c>
      <c r="S29">
        <f t="shared" si="0"/>
        <v>358050</v>
      </c>
      <c r="T29">
        <f t="shared" si="0"/>
        <v>2461625</v>
      </c>
      <c r="U29">
        <f t="shared" si="0"/>
        <v>31916</v>
      </c>
      <c r="V29">
        <f t="shared" si="0"/>
        <v>240000</v>
      </c>
      <c r="W29">
        <f t="shared" si="0"/>
        <v>1089675</v>
      </c>
      <c r="X29">
        <f t="shared" si="0"/>
        <v>1121100</v>
      </c>
      <c r="Y29">
        <f t="shared" si="0"/>
        <v>905900</v>
      </c>
      <c r="Z29">
        <f t="shared" si="0"/>
        <v>2415175</v>
      </c>
      <c r="AA29">
        <f t="shared" si="0"/>
        <v>930250</v>
      </c>
    </row>
    <row r="30" spans="1:32" x14ac:dyDescent="0.25">
      <c r="C30" t="s">
        <v>12</v>
      </c>
    </row>
    <row r="31" spans="1:32" hidden="1" x14ac:dyDescent="0.25">
      <c r="A31" s="9" t="s">
        <v>0</v>
      </c>
      <c r="B31" s="10">
        <v>6772</v>
      </c>
      <c r="C31" s="11">
        <v>31664</v>
      </c>
      <c r="D31" s="11">
        <v>53260</v>
      </c>
      <c r="E31" s="11">
        <v>54097</v>
      </c>
      <c r="F31" s="11">
        <v>54215</v>
      </c>
      <c r="G31" s="11">
        <v>54219</v>
      </c>
      <c r="H31" s="11">
        <v>65264</v>
      </c>
      <c r="I31" s="11">
        <v>65265</v>
      </c>
      <c r="J31" s="11">
        <v>65266</v>
      </c>
      <c r="K31" s="11">
        <v>65267</v>
      </c>
      <c r="L31" s="11">
        <v>65277</v>
      </c>
      <c r="M31" s="11">
        <v>65284</v>
      </c>
      <c r="N31" s="11">
        <v>65288</v>
      </c>
      <c r="O31" s="11">
        <v>65289</v>
      </c>
      <c r="P31" s="11">
        <v>65290</v>
      </c>
      <c r="Q31" s="11">
        <v>65293</v>
      </c>
      <c r="R31" s="11">
        <v>65300</v>
      </c>
      <c r="S31" s="11">
        <v>65310</v>
      </c>
      <c r="T31" s="11">
        <v>65313</v>
      </c>
      <c r="U31" s="11">
        <v>65314</v>
      </c>
      <c r="V31" s="11">
        <v>65315</v>
      </c>
      <c r="W31" s="11">
        <v>65316</v>
      </c>
      <c r="X31" s="11">
        <v>65440</v>
      </c>
      <c r="Y31" s="11">
        <v>65441</v>
      </c>
      <c r="Z31" s="11">
        <v>65444</v>
      </c>
      <c r="AA31" s="11">
        <v>65447</v>
      </c>
      <c r="AB31" s="11">
        <v>65448</v>
      </c>
      <c r="AC31" s="11">
        <v>68616</v>
      </c>
      <c r="AD31" s="11">
        <v>84987</v>
      </c>
      <c r="AE31" s="11">
        <v>99336</v>
      </c>
      <c r="AF31" s="12">
        <v>99895</v>
      </c>
    </row>
    <row r="32" spans="1:32" hidden="1" x14ac:dyDescent="0.25">
      <c r="A32" s="22">
        <v>42217</v>
      </c>
      <c r="B32" s="8">
        <v>28400</v>
      </c>
      <c r="C32" s="8">
        <v>10775</v>
      </c>
      <c r="D32" s="8">
        <v>7700</v>
      </c>
      <c r="E32" s="8">
        <v>9100</v>
      </c>
      <c r="F32" s="8">
        <v>271650</v>
      </c>
      <c r="G32" s="8">
        <v>13700</v>
      </c>
      <c r="H32" s="8">
        <v>240400</v>
      </c>
      <c r="I32" s="8">
        <v>15825</v>
      </c>
      <c r="J32" s="8">
        <v>125400</v>
      </c>
      <c r="K32" s="8">
        <v>31225</v>
      </c>
      <c r="L32" s="8">
        <v>55650</v>
      </c>
      <c r="M32" s="8">
        <v>3375</v>
      </c>
      <c r="N32" s="8">
        <v>502775</v>
      </c>
      <c r="O32" s="8">
        <v>48825</v>
      </c>
      <c r="P32" s="8">
        <v>36900</v>
      </c>
      <c r="Q32" s="8">
        <v>16375</v>
      </c>
      <c r="R32" s="8">
        <v>3575</v>
      </c>
      <c r="S32" s="8">
        <v>16350</v>
      </c>
      <c r="T32" s="8">
        <v>211275</v>
      </c>
      <c r="U32" s="8">
        <v>46500</v>
      </c>
      <c r="V32" s="8">
        <v>13350</v>
      </c>
      <c r="W32" s="8">
        <v>83100</v>
      </c>
      <c r="X32" s="8">
        <v>800500</v>
      </c>
      <c r="Y32" s="8">
        <v>1905000</v>
      </c>
      <c r="Z32" s="8">
        <v>259500</v>
      </c>
      <c r="AA32" s="8">
        <v>90900</v>
      </c>
      <c r="AB32" s="8">
        <v>318200</v>
      </c>
      <c r="AC32" s="8">
        <v>72850</v>
      </c>
      <c r="AD32" s="8">
        <v>83925</v>
      </c>
      <c r="AE32" s="8">
        <v>322250</v>
      </c>
      <c r="AF32" s="8">
        <v>92850</v>
      </c>
    </row>
    <row r="33" spans="1:32" hidden="1" x14ac:dyDescent="0.25">
      <c r="A33" s="22">
        <v>42248</v>
      </c>
      <c r="B33" s="8">
        <v>61900</v>
      </c>
      <c r="C33" s="8">
        <v>25550</v>
      </c>
      <c r="D33" s="8">
        <v>16850</v>
      </c>
      <c r="E33" s="8">
        <v>38670</v>
      </c>
      <c r="F33" s="8">
        <v>332275</v>
      </c>
      <c r="G33" s="8">
        <v>18775</v>
      </c>
      <c r="H33" s="8">
        <v>344875</v>
      </c>
      <c r="I33" s="8">
        <v>26425</v>
      </c>
      <c r="J33" s="8">
        <v>223950</v>
      </c>
      <c r="K33" s="8">
        <v>62500</v>
      </c>
      <c r="L33" s="8">
        <v>96025</v>
      </c>
      <c r="M33" s="8">
        <v>6275</v>
      </c>
      <c r="N33" s="8">
        <v>753600</v>
      </c>
      <c r="O33" s="8">
        <v>105800</v>
      </c>
      <c r="P33" s="8">
        <v>110025</v>
      </c>
      <c r="Q33" s="8">
        <v>41900</v>
      </c>
      <c r="R33" s="8">
        <v>11550</v>
      </c>
      <c r="S33" s="8">
        <v>35550</v>
      </c>
      <c r="T33" s="8">
        <v>318600</v>
      </c>
      <c r="U33" s="8">
        <v>100050</v>
      </c>
      <c r="V33" s="8">
        <v>29850</v>
      </c>
      <c r="W33" s="8">
        <v>156675</v>
      </c>
      <c r="X33" s="8">
        <v>1723500</v>
      </c>
      <c r="Y33" s="8">
        <v>2618000</v>
      </c>
      <c r="Z33" s="8">
        <v>47500</v>
      </c>
      <c r="AA33" s="8">
        <v>52100</v>
      </c>
      <c r="AB33" s="8">
        <v>376100</v>
      </c>
      <c r="AC33" s="8">
        <v>99100</v>
      </c>
      <c r="AD33" s="8">
        <v>95225</v>
      </c>
      <c r="AE33" s="8">
        <v>236950</v>
      </c>
      <c r="AF33" s="8">
        <v>97325</v>
      </c>
    </row>
    <row r="34" spans="1:32" hidden="1" x14ac:dyDescent="0.25">
      <c r="A34" s="22">
        <v>42278</v>
      </c>
      <c r="B34" s="8">
        <v>30625</v>
      </c>
      <c r="C34" s="8">
        <v>11800</v>
      </c>
      <c r="D34" s="8">
        <v>13100</v>
      </c>
      <c r="E34" s="8">
        <v>19300</v>
      </c>
      <c r="F34" s="8">
        <v>161125</v>
      </c>
      <c r="G34" s="8">
        <v>7550</v>
      </c>
      <c r="H34" s="8">
        <v>271850</v>
      </c>
      <c r="I34" s="8">
        <v>16475</v>
      </c>
      <c r="J34" s="8">
        <v>117400</v>
      </c>
      <c r="K34" s="8">
        <v>36050</v>
      </c>
      <c r="L34" s="8">
        <v>57600</v>
      </c>
      <c r="M34" s="8">
        <v>2900</v>
      </c>
      <c r="N34" s="8">
        <v>568200</v>
      </c>
      <c r="O34" s="8">
        <v>67500</v>
      </c>
      <c r="P34" s="8">
        <v>67775</v>
      </c>
      <c r="Q34" s="8">
        <v>39375</v>
      </c>
      <c r="R34" s="8">
        <v>6650</v>
      </c>
      <c r="S34" s="8">
        <v>18000</v>
      </c>
      <c r="T34" s="8">
        <v>187350</v>
      </c>
      <c r="U34" s="8">
        <v>64150</v>
      </c>
      <c r="V34" s="8">
        <v>13950</v>
      </c>
      <c r="W34" s="8">
        <v>99175</v>
      </c>
      <c r="X34" s="8">
        <v>1039000</v>
      </c>
      <c r="Y34" s="8">
        <v>1296500</v>
      </c>
      <c r="Z34" s="8">
        <v>44000</v>
      </c>
      <c r="AA34" s="8">
        <v>73800</v>
      </c>
      <c r="AB34" s="8">
        <v>175600</v>
      </c>
      <c r="AC34" s="8">
        <v>104325</v>
      </c>
      <c r="AD34" s="8">
        <v>61400</v>
      </c>
      <c r="AE34" s="8">
        <v>39000</v>
      </c>
      <c r="AF34" s="8">
        <v>46300</v>
      </c>
    </row>
    <row r="35" spans="1:32" hidden="1" x14ac:dyDescent="0.25">
      <c r="A35" s="22">
        <v>42309</v>
      </c>
      <c r="B35" s="8">
        <v>37100</v>
      </c>
      <c r="C35" s="8">
        <v>14550</v>
      </c>
      <c r="D35" s="8">
        <v>15450</v>
      </c>
      <c r="E35" s="8">
        <v>21220</v>
      </c>
      <c r="F35" s="8">
        <v>288425</v>
      </c>
      <c r="G35" s="8">
        <v>12500</v>
      </c>
      <c r="H35" s="8">
        <v>357100</v>
      </c>
      <c r="I35" s="8">
        <v>19975</v>
      </c>
      <c r="J35" s="8">
        <v>139650</v>
      </c>
      <c r="K35" s="8">
        <v>40775</v>
      </c>
      <c r="L35" s="8">
        <v>77975</v>
      </c>
      <c r="M35" s="8">
        <v>4400</v>
      </c>
      <c r="N35" s="8">
        <v>537200</v>
      </c>
      <c r="O35" s="8">
        <v>37800</v>
      </c>
      <c r="P35" s="8">
        <v>77400</v>
      </c>
      <c r="Q35" s="8">
        <v>17100</v>
      </c>
      <c r="R35" s="8">
        <v>13525</v>
      </c>
      <c r="S35" s="8">
        <v>14700</v>
      </c>
      <c r="T35" s="8">
        <v>219875</v>
      </c>
      <c r="U35" s="8">
        <v>69800</v>
      </c>
      <c r="V35" s="8">
        <v>24300</v>
      </c>
      <c r="W35" s="8">
        <v>126075</v>
      </c>
      <c r="X35" s="8">
        <v>1294000</v>
      </c>
      <c r="Y35" s="8">
        <v>2206000</v>
      </c>
      <c r="Z35" s="8">
        <v>336000</v>
      </c>
      <c r="AA35" s="8">
        <v>95500</v>
      </c>
      <c r="AB35" s="8">
        <v>391250</v>
      </c>
      <c r="AC35" s="8">
        <v>109550</v>
      </c>
      <c r="AD35" s="8">
        <v>97800</v>
      </c>
      <c r="AE35" s="8">
        <v>157275</v>
      </c>
      <c r="AF35" s="8">
        <v>101550</v>
      </c>
    </row>
    <row r="36" spans="1:32" hidden="1" x14ac:dyDescent="0.25">
      <c r="A36" s="22">
        <v>42339</v>
      </c>
      <c r="B36" s="8">
        <v>48450</v>
      </c>
      <c r="C36" s="8">
        <v>14950</v>
      </c>
      <c r="D36" s="8">
        <v>9325</v>
      </c>
      <c r="E36" s="8">
        <v>6300</v>
      </c>
      <c r="F36" s="8">
        <v>320800</v>
      </c>
      <c r="G36" s="8">
        <v>10950</v>
      </c>
      <c r="H36" s="8">
        <v>255575</v>
      </c>
      <c r="I36" s="8">
        <v>26025</v>
      </c>
      <c r="J36" s="8">
        <v>128350</v>
      </c>
      <c r="K36" s="8">
        <v>43975</v>
      </c>
      <c r="L36" s="8">
        <v>85450</v>
      </c>
      <c r="M36" s="8">
        <v>4900</v>
      </c>
      <c r="N36" s="8">
        <v>770575</v>
      </c>
      <c r="O36" s="8">
        <v>125675</v>
      </c>
      <c r="P36" s="8">
        <v>135150</v>
      </c>
      <c r="Q36" s="8">
        <v>53525</v>
      </c>
      <c r="R36" s="8">
        <v>12200</v>
      </c>
      <c r="S36" s="8">
        <v>48450</v>
      </c>
      <c r="T36" s="8">
        <v>305125</v>
      </c>
      <c r="U36" s="8">
        <v>99650</v>
      </c>
      <c r="V36" s="8">
        <v>16650</v>
      </c>
      <c r="W36" s="8">
        <v>161800</v>
      </c>
      <c r="X36" s="8">
        <v>1838000</v>
      </c>
      <c r="Y36" s="8">
        <v>3124000</v>
      </c>
      <c r="Z36" s="8">
        <v>238000</v>
      </c>
      <c r="AA36" s="8">
        <v>150000</v>
      </c>
      <c r="AB36" s="8">
        <v>437050</v>
      </c>
      <c r="AC36" s="8">
        <v>206300</v>
      </c>
      <c r="AD36" s="8">
        <v>111500</v>
      </c>
      <c r="AE36" s="8">
        <v>419600</v>
      </c>
      <c r="AF36" s="8">
        <v>97850</v>
      </c>
    </row>
    <row r="37" spans="1:32" hidden="1" x14ac:dyDescent="0.25">
      <c r="A37" s="22">
        <v>42370</v>
      </c>
      <c r="B37" s="8">
        <v>25900</v>
      </c>
      <c r="C37" s="8">
        <v>11050</v>
      </c>
      <c r="D37" s="8">
        <v>5150</v>
      </c>
      <c r="E37" s="8">
        <v>2150</v>
      </c>
      <c r="F37" s="8">
        <v>268575</v>
      </c>
      <c r="G37" s="8">
        <v>7625</v>
      </c>
      <c r="H37" s="8">
        <v>199575</v>
      </c>
      <c r="I37" s="8">
        <v>5025</v>
      </c>
      <c r="J37" s="8">
        <v>72375</v>
      </c>
      <c r="K37" s="8">
        <v>21150</v>
      </c>
      <c r="L37" s="8">
        <v>45250</v>
      </c>
      <c r="M37" s="8">
        <v>1250</v>
      </c>
      <c r="N37" s="8">
        <v>305800</v>
      </c>
      <c r="O37" s="8">
        <v>19400</v>
      </c>
      <c r="P37" s="8">
        <v>15425</v>
      </c>
      <c r="Q37" s="8">
        <v>23050</v>
      </c>
      <c r="R37" s="8">
        <v>4975</v>
      </c>
      <c r="S37" s="8">
        <v>3450</v>
      </c>
      <c r="T37" s="8">
        <v>162300</v>
      </c>
      <c r="U37" s="8">
        <v>33100</v>
      </c>
      <c r="V37" s="8">
        <v>14850</v>
      </c>
      <c r="W37" s="8">
        <v>56700</v>
      </c>
      <c r="X37" s="8">
        <v>673000</v>
      </c>
      <c r="Y37" s="8">
        <v>874000</v>
      </c>
      <c r="Z37" s="8">
        <v>211500</v>
      </c>
      <c r="AA37" s="8">
        <v>47300</v>
      </c>
      <c r="AB37" s="8">
        <v>210100</v>
      </c>
      <c r="AC37" s="8">
        <v>17050</v>
      </c>
      <c r="AD37" s="8">
        <v>50700</v>
      </c>
      <c r="AE37" s="8">
        <v>44700</v>
      </c>
      <c r="AF37" s="8">
        <v>143775</v>
      </c>
    </row>
    <row r="38" spans="1:32" hidden="1" x14ac:dyDescent="0.25">
      <c r="A38" s="22">
        <v>42401</v>
      </c>
      <c r="B38" s="8">
        <v>87900</v>
      </c>
      <c r="C38" s="8">
        <v>36375</v>
      </c>
      <c r="D38" s="8">
        <v>26025</v>
      </c>
      <c r="E38" s="8">
        <v>17210</v>
      </c>
      <c r="F38" s="8">
        <v>360500</v>
      </c>
      <c r="G38" s="8">
        <v>21650</v>
      </c>
      <c r="H38" s="8">
        <v>239525</v>
      </c>
      <c r="I38" s="8">
        <v>31775</v>
      </c>
      <c r="J38" s="8">
        <v>185000</v>
      </c>
      <c r="K38" s="8">
        <v>65925</v>
      </c>
      <c r="L38" s="8">
        <v>102550</v>
      </c>
      <c r="M38" s="8">
        <v>7550</v>
      </c>
      <c r="N38" s="8">
        <v>1548325</v>
      </c>
      <c r="O38" s="8">
        <v>114250</v>
      </c>
      <c r="P38" s="8">
        <v>141125</v>
      </c>
      <c r="Q38" s="8">
        <v>82275</v>
      </c>
      <c r="R38" s="8">
        <v>23550</v>
      </c>
      <c r="S38" s="8">
        <v>26850</v>
      </c>
      <c r="T38" s="8">
        <v>546975</v>
      </c>
      <c r="U38" s="8">
        <v>130000</v>
      </c>
      <c r="V38" s="8">
        <v>36300</v>
      </c>
      <c r="W38" s="8">
        <v>201825</v>
      </c>
      <c r="X38" s="8">
        <v>3191500</v>
      </c>
      <c r="Y38" s="8">
        <v>3914500</v>
      </c>
      <c r="Z38" s="8">
        <v>111000</v>
      </c>
      <c r="AA38" s="8">
        <v>18650</v>
      </c>
      <c r="AB38" s="8">
        <v>690800</v>
      </c>
      <c r="AC38" s="8">
        <v>124950</v>
      </c>
      <c r="AD38" s="8">
        <v>187925</v>
      </c>
      <c r="AE38" s="8">
        <v>352000</v>
      </c>
      <c r="AF38" s="8">
        <v>163250</v>
      </c>
    </row>
    <row r="39" spans="1:32" hidden="1" x14ac:dyDescent="0.25">
      <c r="A39" s="22">
        <v>42430</v>
      </c>
      <c r="B39" s="8">
        <v>42425</v>
      </c>
      <c r="C39" s="8">
        <v>9425</v>
      </c>
      <c r="D39" s="8">
        <v>11000</v>
      </c>
      <c r="E39" s="8">
        <v>1450</v>
      </c>
      <c r="F39" s="8">
        <v>316600</v>
      </c>
      <c r="G39" s="8">
        <v>5300</v>
      </c>
      <c r="H39" s="8">
        <v>130450</v>
      </c>
      <c r="I39" s="8">
        <v>16500</v>
      </c>
      <c r="J39" s="8">
        <v>74500</v>
      </c>
      <c r="K39" s="8">
        <v>35750</v>
      </c>
      <c r="L39" s="8">
        <v>38900</v>
      </c>
      <c r="M39" s="8">
        <v>5300</v>
      </c>
      <c r="N39" s="8">
        <v>518525</v>
      </c>
      <c r="O39" s="8">
        <v>175400</v>
      </c>
      <c r="P39" s="8">
        <v>96175</v>
      </c>
      <c r="Q39" s="8">
        <v>38625</v>
      </c>
      <c r="R39" s="8">
        <v>4175</v>
      </c>
      <c r="S39" s="8">
        <v>26250</v>
      </c>
      <c r="T39" s="8">
        <v>211900</v>
      </c>
      <c r="U39" s="8">
        <v>71650</v>
      </c>
      <c r="V39" s="8">
        <v>22200</v>
      </c>
      <c r="W39" s="8">
        <v>142550</v>
      </c>
      <c r="X39" s="8">
        <v>1548000</v>
      </c>
      <c r="Y39" s="8">
        <v>2410000</v>
      </c>
      <c r="Z39" s="8">
        <v>458000</v>
      </c>
      <c r="AA39" s="8">
        <v>79500</v>
      </c>
      <c r="AB39" s="8">
        <v>354950</v>
      </c>
      <c r="AC39" s="8">
        <v>74125</v>
      </c>
      <c r="AD39" s="8">
        <v>70975</v>
      </c>
      <c r="AE39" s="8">
        <v>199375</v>
      </c>
      <c r="AF39" s="8">
        <v>122950</v>
      </c>
    </row>
    <row r="40" spans="1:32" hidden="1" x14ac:dyDescent="0.25">
      <c r="A40" s="38" t="s">
        <v>41</v>
      </c>
      <c r="B40" s="8">
        <f>SUM(B32:B39)</f>
        <v>362700</v>
      </c>
      <c r="C40" s="8">
        <f t="shared" ref="C40:AF40" si="1">SUM(C32:C39)</f>
        <v>134475</v>
      </c>
      <c r="D40" s="8">
        <f t="shared" si="1"/>
        <v>104600</v>
      </c>
      <c r="E40" s="8">
        <f t="shared" si="1"/>
        <v>115400</v>
      </c>
      <c r="F40" s="8">
        <f t="shared" si="1"/>
        <v>2319950</v>
      </c>
      <c r="G40" s="8">
        <f t="shared" si="1"/>
        <v>98050</v>
      </c>
      <c r="H40" s="8">
        <f t="shared" si="1"/>
        <v>2039350</v>
      </c>
      <c r="I40" s="8">
        <f t="shared" si="1"/>
        <v>158025</v>
      </c>
      <c r="J40" s="8">
        <f t="shared" si="1"/>
        <v>1066625</v>
      </c>
      <c r="K40" s="8">
        <f t="shared" si="1"/>
        <v>337350</v>
      </c>
      <c r="L40" s="8">
        <f t="shared" si="1"/>
        <v>559400</v>
      </c>
      <c r="M40" s="8">
        <f t="shared" si="1"/>
        <v>35950</v>
      </c>
      <c r="N40" s="8">
        <f t="shared" si="1"/>
        <v>5505000</v>
      </c>
      <c r="O40" s="8">
        <f t="shared" si="1"/>
        <v>694650</v>
      </c>
      <c r="P40" s="8">
        <f t="shared" si="1"/>
        <v>679975</v>
      </c>
      <c r="Q40" s="8">
        <f t="shared" si="1"/>
        <v>312225</v>
      </c>
      <c r="R40" s="8">
        <f t="shared" si="1"/>
        <v>80200</v>
      </c>
      <c r="S40" s="8">
        <f t="shared" si="1"/>
        <v>189600</v>
      </c>
      <c r="T40" s="8">
        <f t="shared" si="1"/>
        <v>2163400</v>
      </c>
      <c r="U40" s="8">
        <f t="shared" si="1"/>
        <v>614900</v>
      </c>
      <c r="V40" s="8">
        <f t="shared" si="1"/>
        <v>171450</v>
      </c>
      <c r="W40" s="8">
        <f t="shared" si="1"/>
        <v>1027900</v>
      </c>
      <c r="X40" s="8">
        <f t="shared" si="1"/>
        <v>12107500</v>
      </c>
      <c r="Y40" s="8">
        <f t="shared" si="1"/>
        <v>18348000</v>
      </c>
      <c r="Z40" s="8">
        <f t="shared" si="1"/>
        <v>1705500</v>
      </c>
      <c r="AA40" s="8">
        <f t="shared" si="1"/>
        <v>607750</v>
      </c>
      <c r="AB40" s="8">
        <f t="shared" si="1"/>
        <v>2954050</v>
      </c>
      <c r="AC40" s="8">
        <f t="shared" si="1"/>
        <v>808250</v>
      </c>
      <c r="AD40" s="8">
        <f t="shared" si="1"/>
        <v>759450</v>
      </c>
      <c r="AE40" s="8">
        <f t="shared" si="1"/>
        <v>1771150</v>
      </c>
      <c r="AF40" s="8">
        <f t="shared" si="1"/>
        <v>865850</v>
      </c>
    </row>
    <row r="42" spans="1:32" x14ac:dyDescent="0.25">
      <c r="A42" s="32" t="s">
        <v>45</v>
      </c>
      <c r="B42" s="33">
        <v>6772</v>
      </c>
      <c r="C42" s="33">
        <v>31664</v>
      </c>
      <c r="D42" s="33">
        <v>53260</v>
      </c>
      <c r="E42" s="33">
        <v>54097</v>
      </c>
      <c r="F42" s="33">
        <v>54215</v>
      </c>
      <c r="G42" s="33">
        <v>54219</v>
      </c>
      <c r="H42" s="33">
        <v>65264</v>
      </c>
      <c r="I42" s="33">
        <v>65265</v>
      </c>
      <c r="J42" s="33">
        <v>65266</v>
      </c>
      <c r="K42" s="33">
        <v>65267</v>
      </c>
      <c r="L42" s="33">
        <v>65277</v>
      </c>
      <c r="M42" s="33">
        <v>65284</v>
      </c>
      <c r="N42" s="33">
        <v>65288</v>
      </c>
      <c r="O42" s="33">
        <v>65289</v>
      </c>
      <c r="P42" s="33">
        <v>65290</v>
      </c>
      <c r="Q42" s="33">
        <v>65293</v>
      </c>
      <c r="R42" s="33">
        <v>65300</v>
      </c>
      <c r="S42" s="33">
        <v>65310</v>
      </c>
      <c r="T42" s="33">
        <v>65313</v>
      </c>
      <c r="U42" s="33">
        <v>65314</v>
      </c>
      <c r="V42" s="33">
        <v>65315</v>
      </c>
      <c r="W42" s="33">
        <v>65316</v>
      </c>
      <c r="X42" s="33">
        <v>68616</v>
      </c>
      <c r="Y42" s="33">
        <v>84987</v>
      </c>
      <c r="Z42" s="35">
        <v>99336</v>
      </c>
      <c r="AA42" s="33">
        <v>99895</v>
      </c>
    </row>
    <row r="43" spans="1:32" x14ac:dyDescent="0.25">
      <c r="A43" s="36">
        <v>1</v>
      </c>
      <c r="B43">
        <f t="shared" ref="B43:K50" si="2">INDEX($B$32:$AF$39,$A43,MATCH(B$42,$B$31:$AF$31,0))</f>
        <v>28400</v>
      </c>
      <c r="C43">
        <f t="shared" si="2"/>
        <v>10775</v>
      </c>
      <c r="D43">
        <f t="shared" si="2"/>
        <v>7700</v>
      </c>
      <c r="E43">
        <f t="shared" si="2"/>
        <v>9100</v>
      </c>
      <c r="F43">
        <f t="shared" si="2"/>
        <v>271650</v>
      </c>
      <c r="G43">
        <f t="shared" si="2"/>
        <v>13700</v>
      </c>
      <c r="H43">
        <f t="shared" si="2"/>
        <v>240400</v>
      </c>
      <c r="I43">
        <f t="shared" si="2"/>
        <v>15825</v>
      </c>
      <c r="J43">
        <f t="shared" si="2"/>
        <v>125400</v>
      </c>
      <c r="K43">
        <f t="shared" si="2"/>
        <v>31225</v>
      </c>
      <c r="L43">
        <f t="shared" ref="L43:U50" si="3">INDEX($B$32:$AF$39,$A43,MATCH(L$42,$B$31:$AF$31,0))</f>
        <v>55650</v>
      </c>
      <c r="M43">
        <f t="shared" si="3"/>
        <v>3375</v>
      </c>
      <c r="N43">
        <f t="shared" si="3"/>
        <v>502775</v>
      </c>
      <c r="O43">
        <f t="shared" si="3"/>
        <v>48825</v>
      </c>
      <c r="P43">
        <f t="shared" si="3"/>
        <v>36900</v>
      </c>
      <c r="Q43">
        <f t="shared" si="3"/>
        <v>16375</v>
      </c>
      <c r="R43">
        <f t="shared" si="3"/>
        <v>3575</v>
      </c>
      <c r="S43">
        <f t="shared" si="3"/>
        <v>16350</v>
      </c>
      <c r="T43">
        <f t="shared" si="3"/>
        <v>211275</v>
      </c>
      <c r="U43">
        <f t="shared" si="3"/>
        <v>46500</v>
      </c>
      <c r="V43">
        <f t="shared" ref="V43:AA50" si="4">INDEX($B$32:$AF$39,$A43,MATCH(V$42,$B$31:$AF$31,0))</f>
        <v>13350</v>
      </c>
      <c r="W43">
        <f t="shared" si="4"/>
        <v>83100</v>
      </c>
      <c r="X43">
        <f t="shared" si="4"/>
        <v>72850</v>
      </c>
      <c r="Y43">
        <f t="shared" si="4"/>
        <v>83925</v>
      </c>
      <c r="Z43">
        <f t="shared" si="4"/>
        <v>322250</v>
      </c>
      <c r="AA43">
        <f t="shared" si="4"/>
        <v>92850</v>
      </c>
    </row>
    <row r="44" spans="1:32" x14ac:dyDescent="0.25">
      <c r="A44" s="36">
        <v>2</v>
      </c>
      <c r="B44">
        <f t="shared" si="2"/>
        <v>61900</v>
      </c>
      <c r="C44">
        <f t="shared" si="2"/>
        <v>25550</v>
      </c>
      <c r="D44">
        <f t="shared" si="2"/>
        <v>16850</v>
      </c>
      <c r="E44">
        <f t="shared" si="2"/>
        <v>38670</v>
      </c>
      <c r="F44">
        <f t="shared" si="2"/>
        <v>332275</v>
      </c>
      <c r="G44">
        <f t="shared" si="2"/>
        <v>18775</v>
      </c>
      <c r="H44">
        <f t="shared" si="2"/>
        <v>344875</v>
      </c>
      <c r="I44">
        <f t="shared" si="2"/>
        <v>26425</v>
      </c>
      <c r="J44">
        <f t="shared" si="2"/>
        <v>223950</v>
      </c>
      <c r="K44">
        <f t="shared" si="2"/>
        <v>62500</v>
      </c>
      <c r="L44">
        <f t="shared" si="3"/>
        <v>96025</v>
      </c>
      <c r="M44">
        <f t="shared" si="3"/>
        <v>6275</v>
      </c>
      <c r="N44">
        <f t="shared" si="3"/>
        <v>753600</v>
      </c>
      <c r="O44">
        <f t="shared" si="3"/>
        <v>105800</v>
      </c>
      <c r="P44">
        <f t="shared" si="3"/>
        <v>110025</v>
      </c>
      <c r="Q44">
        <f t="shared" si="3"/>
        <v>41900</v>
      </c>
      <c r="R44">
        <f t="shared" si="3"/>
        <v>11550</v>
      </c>
      <c r="S44">
        <f t="shared" si="3"/>
        <v>35550</v>
      </c>
      <c r="T44">
        <f t="shared" si="3"/>
        <v>318600</v>
      </c>
      <c r="U44">
        <f t="shared" si="3"/>
        <v>100050</v>
      </c>
      <c r="V44">
        <f t="shared" si="4"/>
        <v>29850</v>
      </c>
      <c r="W44">
        <f t="shared" si="4"/>
        <v>156675</v>
      </c>
      <c r="X44">
        <f t="shared" si="4"/>
        <v>99100</v>
      </c>
      <c r="Y44">
        <f t="shared" si="4"/>
        <v>95225</v>
      </c>
      <c r="Z44">
        <f t="shared" si="4"/>
        <v>236950</v>
      </c>
      <c r="AA44">
        <f t="shared" si="4"/>
        <v>97325</v>
      </c>
    </row>
    <row r="45" spans="1:32" x14ac:dyDescent="0.25">
      <c r="A45" s="36">
        <v>3</v>
      </c>
      <c r="B45">
        <f t="shared" si="2"/>
        <v>30625</v>
      </c>
      <c r="C45">
        <f t="shared" si="2"/>
        <v>11800</v>
      </c>
      <c r="D45">
        <f t="shared" si="2"/>
        <v>13100</v>
      </c>
      <c r="E45">
        <f t="shared" si="2"/>
        <v>19300</v>
      </c>
      <c r="F45">
        <f t="shared" si="2"/>
        <v>161125</v>
      </c>
      <c r="G45">
        <f t="shared" si="2"/>
        <v>7550</v>
      </c>
      <c r="H45">
        <f t="shared" si="2"/>
        <v>271850</v>
      </c>
      <c r="I45">
        <f t="shared" si="2"/>
        <v>16475</v>
      </c>
      <c r="J45">
        <f t="shared" si="2"/>
        <v>117400</v>
      </c>
      <c r="K45">
        <f t="shared" si="2"/>
        <v>36050</v>
      </c>
      <c r="L45">
        <f t="shared" si="3"/>
        <v>57600</v>
      </c>
      <c r="M45">
        <f t="shared" si="3"/>
        <v>2900</v>
      </c>
      <c r="N45">
        <f t="shared" si="3"/>
        <v>568200</v>
      </c>
      <c r="O45">
        <f t="shared" si="3"/>
        <v>67500</v>
      </c>
      <c r="P45">
        <f t="shared" si="3"/>
        <v>67775</v>
      </c>
      <c r="Q45">
        <f t="shared" si="3"/>
        <v>39375</v>
      </c>
      <c r="R45">
        <f t="shared" si="3"/>
        <v>6650</v>
      </c>
      <c r="S45">
        <f t="shared" si="3"/>
        <v>18000</v>
      </c>
      <c r="T45">
        <f t="shared" si="3"/>
        <v>187350</v>
      </c>
      <c r="U45">
        <f t="shared" si="3"/>
        <v>64150</v>
      </c>
      <c r="V45">
        <f t="shared" si="4"/>
        <v>13950</v>
      </c>
      <c r="W45">
        <f t="shared" si="4"/>
        <v>99175</v>
      </c>
      <c r="X45">
        <f t="shared" si="4"/>
        <v>104325</v>
      </c>
      <c r="Y45">
        <f t="shared" si="4"/>
        <v>61400</v>
      </c>
      <c r="Z45">
        <f t="shared" si="4"/>
        <v>39000</v>
      </c>
      <c r="AA45">
        <f t="shared" si="4"/>
        <v>46300</v>
      </c>
    </row>
    <row r="46" spans="1:32" x14ac:dyDescent="0.25">
      <c r="A46" s="36">
        <v>4</v>
      </c>
      <c r="B46">
        <f t="shared" si="2"/>
        <v>37100</v>
      </c>
      <c r="C46">
        <f t="shared" si="2"/>
        <v>14550</v>
      </c>
      <c r="D46">
        <f t="shared" si="2"/>
        <v>15450</v>
      </c>
      <c r="E46">
        <f t="shared" si="2"/>
        <v>21220</v>
      </c>
      <c r="F46">
        <f t="shared" si="2"/>
        <v>288425</v>
      </c>
      <c r="G46">
        <f t="shared" si="2"/>
        <v>12500</v>
      </c>
      <c r="H46">
        <f t="shared" si="2"/>
        <v>357100</v>
      </c>
      <c r="I46">
        <f t="shared" si="2"/>
        <v>19975</v>
      </c>
      <c r="J46">
        <f t="shared" si="2"/>
        <v>139650</v>
      </c>
      <c r="K46">
        <f t="shared" si="2"/>
        <v>40775</v>
      </c>
      <c r="L46">
        <f t="shared" si="3"/>
        <v>77975</v>
      </c>
      <c r="M46">
        <f t="shared" si="3"/>
        <v>4400</v>
      </c>
      <c r="N46">
        <f t="shared" si="3"/>
        <v>537200</v>
      </c>
      <c r="O46">
        <f t="shared" si="3"/>
        <v>37800</v>
      </c>
      <c r="P46">
        <f t="shared" si="3"/>
        <v>77400</v>
      </c>
      <c r="Q46">
        <f t="shared" si="3"/>
        <v>17100</v>
      </c>
      <c r="R46">
        <f t="shared" si="3"/>
        <v>13525</v>
      </c>
      <c r="S46">
        <f t="shared" si="3"/>
        <v>14700</v>
      </c>
      <c r="T46">
        <f t="shared" si="3"/>
        <v>219875</v>
      </c>
      <c r="U46">
        <f t="shared" si="3"/>
        <v>69800</v>
      </c>
      <c r="V46">
        <f t="shared" si="4"/>
        <v>24300</v>
      </c>
      <c r="W46">
        <f t="shared" si="4"/>
        <v>126075</v>
      </c>
      <c r="X46">
        <f t="shared" si="4"/>
        <v>109550</v>
      </c>
      <c r="Y46">
        <f t="shared" si="4"/>
        <v>97800</v>
      </c>
      <c r="Z46">
        <f t="shared" si="4"/>
        <v>157275</v>
      </c>
      <c r="AA46">
        <f t="shared" si="4"/>
        <v>101550</v>
      </c>
    </row>
    <row r="47" spans="1:32" x14ac:dyDescent="0.25">
      <c r="A47" s="36">
        <v>5</v>
      </c>
      <c r="B47">
        <f t="shared" si="2"/>
        <v>48450</v>
      </c>
      <c r="C47">
        <f t="shared" si="2"/>
        <v>14950</v>
      </c>
      <c r="D47">
        <f t="shared" si="2"/>
        <v>9325</v>
      </c>
      <c r="E47">
        <f t="shared" si="2"/>
        <v>6300</v>
      </c>
      <c r="F47">
        <f t="shared" si="2"/>
        <v>320800</v>
      </c>
      <c r="G47">
        <f t="shared" si="2"/>
        <v>10950</v>
      </c>
      <c r="H47">
        <f t="shared" si="2"/>
        <v>255575</v>
      </c>
      <c r="I47">
        <f t="shared" si="2"/>
        <v>26025</v>
      </c>
      <c r="J47">
        <f t="shared" si="2"/>
        <v>128350</v>
      </c>
      <c r="K47">
        <f t="shared" si="2"/>
        <v>43975</v>
      </c>
      <c r="L47">
        <f t="shared" si="3"/>
        <v>85450</v>
      </c>
      <c r="M47">
        <f t="shared" si="3"/>
        <v>4900</v>
      </c>
      <c r="N47">
        <f t="shared" si="3"/>
        <v>770575</v>
      </c>
      <c r="O47">
        <f t="shared" si="3"/>
        <v>125675</v>
      </c>
      <c r="P47">
        <f t="shared" si="3"/>
        <v>135150</v>
      </c>
      <c r="Q47">
        <f t="shared" si="3"/>
        <v>53525</v>
      </c>
      <c r="R47">
        <f t="shared" si="3"/>
        <v>12200</v>
      </c>
      <c r="S47">
        <f t="shared" si="3"/>
        <v>48450</v>
      </c>
      <c r="T47">
        <f t="shared" si="3"/>
        <v>305125</v>
      </c>
      <c r="U47">
        <f t="shared" si="3"/>
        <v>99650</v>
      </c>
      <c r="V47">
        <f t="shared" si="4"/>
        <v>16650</v>
      </c>
      <c r="W47">
        <f t="shared" si="4"/>
        <v>161800</v>
      </c>
      <c r="X47">
        <f t="shared" si="4"/>
        <v>206300</v>
      </c>
      <c r="Y47">
        <f t="shared" si="4"/>
        <v>111500</v>
      </c>
      <c r="Z47">
        <f t="shared" si="4"/>
        <v>419600</v>
      </c>
      <c r="AA47">
        <f t="shared" si="4"/>
        <v>97850</v>
      </c>
    </row>
    <row r="48" spans="1:32" x14ac:dyDescent="0.25">
      <c r="A48" s="36">
        <v>6</v>
      </c>
      <c r="B48">
        <f t="shared" si="2"/>
        <v>25900</v>
      </c>
      <c r="C48">
        <f t="shared" si="2"/>
        <v>11050</v>
      </c>
      <c r="D48">
        <f t="shared" si="2"/>
        <v>5150</v>
      </c>
      <c r="E48">
        <f t="shared" si="2"/>
        <v>2150</v>
      </c>
      <c r="F48">
        <f t="shared" si="2"/>
        <v>268575</v>
      </c>
      <c r="G48">
        <f t="shared" si="2"/>
        <v>7625</v>
      </c>
      <c r="H48">
        <f t="shared" si="2"/>
        <v>199575</v>
      </c>
      <c r="I48">
        <f t="shared" si="2"/>
        <v>5025</v>
      </c>
      <c r="J48">
        <f t="shared" si="2"/>
        <v>72375</v>
      </c>
      <c r="K48">
        <f t="shared" si="2"/>
        <v>21150</v>
      </c>
      <c r="L48">
        <f t="shared" si="3"/>
        <v>45250</v>
      </c>
      <c r="M48">
        <f t="shared" si="3"/>
        <v>1250</v>
      </c>
      <c r="N48">
        <f t="shared" si="3"/>
        <v>305800</v>
      </c>
      <c r="O48">
        <f t="shared" si="3"/>
        <v>19400</v>
      </c>
      <c r="P48">
        <f t="shared" si="3"/>
        <v>15425</v>
      </c>
      <c r="Q48">
        <f t="shared" si="3"/>
        <v>23050</v>
      </c>
      <c r="R48">
        <f t="shared" si="3"/>
        <v>4975</v>
      </c>
      <c r="S48">
        <f t="shared" si="3"/>
        <v>3450</v>
      </c>
      <c r="T48">
        <f t="shared" si="3"/>
        <v>162300</v>
      </c>
      <c r="U48">
        <f t="shared" si="3"/>
        <v>33100</v>
      </c>
      <c r="V48">
        <f t="shared" si="4"/>
        <v>14850</v>
      </c>
      <c r="W48">
        <f t="shared" si="4"/>
        <v>56700</v>
      </c>
      <c r="X48">
        <f t="shared" si="4"/>
        <v>17050</v>
      </c>
      <c r="Y48">
        <f t="shared" si="4"/>
        <v>50700</v>
      </c>
      <c r="Z48">
        <f t="shared" si="4"/>
        <v>44700</v>
      </c>
      <c r="AA48">
        <f t="shared" si="4"/>
        <v>143775</v>
      </c>
    </row>
    <row r="49" spans="1:27" x14ac:dyDescent="0.25">
      <c r="A49" s="36">
        <v>7</v>
      </c>
      <c r="B49">
        <f t="shared" si="2"/>
        <v>87900</v>
      </c>
      <c r="C49">
        <f t="shared" si="2"/>
        <v>36375</v>
      </c>
      <c r="D49">
        <f t="shared" si="2"/>
        <v>26025</v>
      </c>
      <c r="E49">
        <f t="shared" si="2"/>
        <v>17210</v>
      </c>
      <c r="F49">
        <f t="shared" si="2"/>
        <v>360500</v>
      </c>
      <c r="G49">
        <f t="shared" si="2"/>
        <v>21650</v>
      </c>
      <c r="H49">
        <f t="shared" si="2"/>
        <v>239525</v>
      </c>
      <c r="I49">
        <f t="shared" si="2"/>
        <v>31775</v>
      </c>
      <c r="J49">
        <f t="shared" si="2"/>
        <v>185000</v>
      </c>
      <c r="K49">
        <f t="shared" si="2"/>
        <v>65925</v>
      </c>
      <c r="L49">
        <f t="shared" si="3"/>
        <v>102550</v>
      </c>
      <c r="M49">
        <f t="shared" si="3"/>
        <v>7550</v>
      </c>
      <c r="N49">
        <f t="shared" si="3"/>
        <v>1548325</v>
      </c>
      <c r="O49">
        <f t="shared" si="3"/>
        <v>114250</v>
      </c>
      <c r="P49">
        <f t="shared" si="3"/>
        <v>141125</v>
      </c>
      <c r="Q49">
        <f t="shared" si="3"/>
        <v>82275</v>
      </c>
      <c r="R49">
        <f t="shared" si="3"/>
        <v>23550</v>
      </c>
      <c r="S49">
        <f t="shared" si="3"/>
        <v>26850</v>
      </c>
      <c r="T49">
        <f t="shared" si="3"/>
        <v>546975</v>
      </c>
      <c r="U49">
        <f t="shared" si="3"/>
        <v>130000</v>
      </c>
      <c r="V49">
        <f t="shared" si="4"/>
        <v>36300</v>
      </c>
      <c r="W49">
        <f t="shared" si="4"/>
        <v>201825</v>
      </c>
      <c r="X49">
        <f t="shared" si="4"/>
        <v>124950</v>
      </c>
      <c r="Y49">
        <f t="shared" si="4"/>
        <v>187925</v>
      </c>
      <c r="Z49">
        <f t="shared" si="4"/>
        <v>352000</v>
      </c>
      <c r="AA49">
        <f t="shared" si="4"/>
        <v>163250</v>
      </c>
    </row>
    <row r="50" spans="1:27" x14ac:dyDescent="0.25">
      <c r="A50" s="36">
        <v>8</v>
      </c>
      <c r="B50">
        <f t="shared" si="2"/>
        <v>42425</v>
      </c>
      <c r="C50">
        <f t="shared" si="2"/>
        <v>9425</v>
      </c>
      <c r="D50">
        <f t="shared" si="2"/>
        <v>11000</v>
      </c>
      <c r="E50">
        <f t="shared" si="2"/>
        <v>1450</v>
      </c>
      <c r="F50">
        <f t="shared" si="2"/>
        <v>316600</v>
      </c>
      <c r="G50">
        <f t="shared" si="2"/>
        <v>5300</v>
      </c>
      <c r="H50">
        <f t="shared" si="2"/>
        <v>130450</v>
      </c>
      <c r="I50">
        <f t="shared" si="2"/>
        <v>16500</v>
      </c>
      <c r="J50">
        <f t="shared" si="2"/>
        <v>74500</v>
      </c>
      <c r="K50">
        <f t="shared" si="2"/>
        <v>35750</v>
      </c>
      <c r="L50">
        <f t="shared" si="3"/>
        <v>38900</v>
      </c>
      <c r="M50">
        <f t="shared" si="3"/>
        <v>5300</v>
      </c>
      <c r="N50">
        <f t="shared" si="3"/>
        <v>518525</v>
      </c>
      <c r="O50">
        <f t="shared" si="3"/>
        <v>175400</v>
      </c>
      <c r="P50">
        <f t="shared" si="3"/>
        <v>96175</v>
      </c>
      <c r="Q50">
        <f t="shared" si="3"/>
        <v>38625</v>
      </c>
      <c r="R50">
        <f t="shared" si="3"/>
        <v>4175</v>
      </c>
      <c r="S50">
        <f t="shared" si="3"/>
        <v>26250</v>
      </c>
      <c r="T50">
        <f t="shared" si="3"/>
        <v>211900</v>
      </c>
      <c r="U50">
        <f t="shared" si="3"/>
        <v>71650</v>
      </c>
      <c r="V50">
        <f t="shared" si="4"/>
        <v>22200</v>
      </c>
      <c r="W50">
        <f t="shared" si="4"/>
        <v>142550</v>
      </c>
      <c r="X50">
        <f t="shared" si="4"/>
        <v>74125</v>
      </c>
      <c r="Y50">
        <f t="shared" si="4"/>
        <v>70975</v>
      </c>
      <c r="Z50">
        <f t="shared" si="4"/>
        <v>199375</v>
      </c>
      <c r="AA50">
        <f t="shared" si="4"/>
        <v>122950</v>
      </c>
    </row>
    <row r="51" spans="1:27" x14ac:dyDescent="0.25">
      <c r="A51" s="37" t="s">
        <v>41</v>
      </c>
      <c r="B51" s="30">
        <f>SUM(B43:B50)</f>
        <v>362700</v>
      </c>
      <c r="C51" s="30">
        <f t="shared" ref="C51:AA51" si="5">SUM(C43:C50)</f>
        <v>134475</v>
      </c>
      <c r="D51" s="30">
        <f t="shared" si="5"/>
        <v>104600</v>
      </c>
      <c r="E51" s="30">
        <f t="shared" si="5"/>
        <v>115400</v>
      </c>
      <c r="F51" s="30">
        <f t="shared" si="5"/>
        <v>2319950</v>
      </c>
      <c r="G51" s="30">
        <f t="shared" si="5"/>
        <v>98050</v>
      </c>
      <c r="H51" s="30">
        <f t="shared" si="5"/>
        <v>2039350</v>
      </c>
      <c r="I51" s="30">
        <f t="shared" si="5"/>
        <v>158025</v>
      </c>
      <c r="J51" s="30">
        <f t="shared" si="5"/>
        <v>1066625</v>
      </c>
      <c r="K51" s="30">
        <f t="shared" si="5"/>
        <v>337350</v>
      </c>
      <c r="L51" s="30">
        <f t="shared" si="5"/>
        <v>559400</v>
      </c>
      <c r="M51" s="30">
        <f t="shared" si="5"/>
        <v>35950</v>
      </c>
      <c r="N51" s="30">
        <f t="shared" si="5"/>
        <v>5505000</v>
      </c>
      <c r="O51" s="30">
        <f t="shared" si="5"/>
        <v>694650</v>
      </c>
      <c r="P51" s="30">
        <f t="shared" si="5"/>
        <v>679975</v>
      </c>
      <c r="Q51" s="30">
        <f t="shared" si="5"/>
        <v>312225</v>
      </c>
      <c r="R51" s="30">
        <f t="shared" si="5"/>
        <v>80200</v>
      </c>
      <c r="S51" s="30">
        <f t="shared" si="5"/>
        <v>189600</v>
      </c>
      <c r="T51" s="30">
        <f t="shared" si="5"/>
        <v>2163400</v>
      </c>
      <c r="U51" s="30">
        <f t="shared" si="5"/>
        <v>614900</v>
      </c>
      <c r="V51" s="30">
        <f t="shared" si="5"/>
        <v>171450</v>
      </c>
      <c r="W51" s="30">
        <f t="shared" si="5"/>
        <v>1027900</v>
      </c>
      <c r="X51" s="30">
        <f t="shared" si="5"/>
        <v>808250</v>
      </c>
      <c r="Y51" s="30">
        <f t="shared" si="5"/>
        <v>759450</v>
      </c>
      <c r="Z51" s="30">
        <f t="shared" si="5"/>
        <v>1771150</v>
      </c>
      <c r="AA51" s="30">
        <f t="shared" si="5"/>
        <v>865850</v>
      </c>
    </row>
    <row r="52" spans="1:27" s="40" customFormat="1" x14ac:dyDescent="0.25">
      <c r="A52" s="39"/>
      <c r="B52" s="40">
        <f>COUNTIF(B53:AA53,"=Under")</f>
        <v>17</v>
      </c>
    </row>
    <row r="53" spans="1:27" s="31" customFormat="1" ht="30" x14ac:dyDescent="0.25">
      <c r="A53" s="41" t="s">
        <v>42</v>
      </c>
      <c r="B53" s="31" t="str">
        <f>IF(B51&gt;B29,"Over","Under")</f>
        <v>Under</v>
      </c>
      <c r="C53" s="31" t="str">
        <f t="shared" ref="C53:AA53" si="6">IF(C51&gt;C29,"Over","Under")</f>
        <v>Under</v>
      </c>
      <c r="D53" s="31" t="str">
        <f t="shared" si="6"/>
        <v>Under</v>
      </c>
      <c r="E53" s="31" t="str">
        <f t="shared" si="6"/>
        <v>Over</v>
      </c>
      <c r="F53" s="31" t="str">
        <f t="shared" si="6"/>
        <v>Under</v>
      </c>
      <c r="G53" s="31" t="str">
        <f t="shared" si="6"/>
        <v>Over</v>
      </c>
      <c r="H53" s="31" t="str">
        <f t="shared" si="6"/>
        <v>Under</v>
      </c>
      <c r="I53" s="31" t="str">
        <f t="shared" si="6"/>
        <v>Under</v>
      </c>
      <c r="J53" s="31" t="str">
        <f t="shared" si="6"/>
        <v>Under</v>
      </c>
      <c r="K53" s="31" t="str">
        <f t="shared" si="6"/>
        <v>Under</v>
      </c>
      <c r="L53" s="31" t="str">
        <f t="shared" si="6"/>
        <v>Over</v>
      </c>
      <c r="M53" s="31" t="str">
        <f t="shared" si="6"/>
        <v>Over</v>
      </c>
      <c r="N53" s="31" t="str">
        <f t="shared" si="6"/>
        <v>Over</v>
      </c>
      <c r="O53" s="31" t="str">
        <f t="shared" si="6"/>
        <v>Over</v>
      </c>
      <c r="P53" s="31" t="str">
        <f t="shared" si="6"/>
        <v>Over</v>
      </c>
      <c r="Q53" s="31" t="str">
        <f t="shared" si="6"/>
        <v>Under</v>
      </c>
      <c r="R53" s="31" t="str">
        <f t="shared" si="6"/>
        <v>Over</v>
      </c>
      <c r="S53" s="31" t="str">
        <f t="shared" si="6"/>
        <v>Under</v>
      </c>
      <c r="T53" s="31" t="str">
        <f t="shared" si="6"/>
        <v>Under</v>
      </c>
      <c r="U53" s="31" t="str">
        <f t="shared" si="6"/>
        <v>Over</v>
      </c>
      <c r="V53" s="31" t="str">
        <f t="shared" si="6"/>
        <v>Under</v>
      </c>
      <c r="W53" s="31" t="str">
        <f t="shared" si="6"/>
        <v>Under</v>
      </c>
      <c r="X53" s="31" t="str">
        <f t="shared" si="6"/>
        <v>Under</v>
      </c>
      <c r="Y53" s="31" t="str">
        <f t="shared" si="6"/>
        <v>Under</v>
      </c>
      <c r="Z53" s="31" t="str">
        <f t="shared" si="6"/>
        <v>Under</v>
      </c>
      <c r="AA53" s="31" t="str">
        <f t="shared" si="6"/>
        <v>Under</v>
      </c>
    </row>
    <row r="54" spans="1:27" x14ac:dyDescent="0.25">
      <c r="A54" s="22">
        <v>42217</v>
      </c>
      <c r="B54" t="str">
        <f>IF(B21="","Under",IF(B43&gt;B21,"Over","Under"))</f>
        <v>Under</v>
      </c>
      <c r="C54" t="str">
        <f t="shared" ref="C54:AA61" si="7">IF(C21="","Under",IF(C43&gt;C21,"Over","Under"))</f>
        <v>Under</v>
      </c>
      <c r="D54" t="str">
        <f t="shared" si="7"/>
        <v>Under</v>
      </c>
      <c r="E54" t="str">
        <f t="shared" si="7"/>
        <v>Under</v>
      </c>
      <c r="F54" t="str">
        <f t="shared" si="7"/>
        <v>Under</v>
      </c>
      <c r="G54" t="str">
        <f t="shared" si="7"/>
        <v>Under</v>
      </c>
      <c r="H54" t="str">
        <f t="shared" si="7"/>
        <v>Over</v>
      </c>
      <c r="I54" t="str">
        <f t="shared" si="7"/>
        <v>Under</v>
      </c>
      <c r="J54" t="str">
        <f t="shared" si="7"/>
        <v>Under</v>
      </c>
      <c r="K54" t="str">
        <f t="shared" si="7"/>
        <v>Under</v>
      </c>
      <c r="L54" t="str">
        <f t="shared" si="7"/>
        <v>Over</v>
      </c>
      <c r="M54" t="str">
        <f t="shared" si="7"/>
        <v>Under</v>
      </c>
      <c r="N54" t="str">
        <f t="shared" si="7"/>
        <v>Under</v>
      </c>
      <c r="O54" t="str">
        <f t="shared" si="7"/>
        <v>Under</v>
      </c>
      <c r="P54" t="str">
        <f t="shared" si="7"/>
        <v>Under</v>
      </c>
      <c r="Q54" t="str">
        <f t="shared" si="7"/>
        <v>Under</v>
      </c>
      <c r="R54" t="str">
        <f t="shared" si="7"/>
        <v>Under</v>
      </c>
      <c r="S54" t="str">
        <f t="shared" si="7"/>
        <v>Under</v>
      </c>
      <c r="T54" t="str">
        <f t="shared" si="7"/>
        <v>Under</v>
      </c>
      <c r="U54" t="str">
        <f t="shared" si="7"/>
        <v>Under</v>
      </c>
      <c r="V54" t="str">
        <f t="shared" si="7"/>
        <v>Under</v>
      </c>
      <c r="W54" t="str">
        <f t="shared" si="7"/>
        <v>Under</v>
      </c>
      <c r="X54" t="str">
        <f t="shared" si="7"/>
        <v>Under</v>
      </c>
      <c r="Y54" t="str">
        <f t="shared" si="7"/>
        <v>Under</v>
      </c>
      <c r="Z54" t="str">
        <f t="shared" si="7"/>
        <v>Over</v>
      </c>
      <c r="AA54" t="str">
        <f t="shared" si="7"/>
        <v>Under</v>
      </c>
    </row>
    <row r="55" spans="1:27" x14ac:dyDescent="0.25">
      <c r="A55" s="22">
        <v>42248</v>
      </c>
      <c r="B55" t="str">
        <f t="shared" ref="B55:Q61" si="8">IF(B22="","Under",IF(B44&gt;B22,"Over","Under"))</f>
        <v>Under</v>
      </c>
      <c r="C55" t="str">
        <f t="shared" si="8"/>
        <v>Over</v>
      </c>
      <c r="D55" t="str">
        <f t="shared" si="8"/>
        <v>Under</v>
      </c>
      <c r="E55" t="str">
        <f t="shared" si="8"/>
        <v>Under</v>
      </c>
      <c r="F55" t="str">
        <f t="shared" si="8"/>
        <v>Over</v>
      </c>
      <c r="G55" t="str">
        <f t="shared" si="8"/>
        <v>Under</v>
      </c>
      <c r="H55" t="str">
        <f t="shared" si="8"/>
        <v>Over</v>
      </c>
      <c r="I55" t="str">
        <f t="shared" si="8"/>
        <v>Under</v>
      </c>
      <c r="J55" t="str">
        <f t="shared" si="8"/>
        <v>Under</v>
      </c>
      <c r="K55" t="str">
        <f t="shared" si="8"/>
        <v>Under</v>
      </c>
      <c r="L55" t="str">
        <f t="shared" si="8"/>
        <v>Under</v>
      </c>
      <c r="M55" t="str">
        <f t="shared" si="8"/>
        <v>Under</v>
      </c>
      <c r="N55" t="str">
        <f t="shared" si="8"/>
        <v>Over</v>
      </c>
      <c r="O55" t="str">
        <f t="shared" si="8"/>
        <v>Under</v>
      </c>
      <c r="P55" t="str">
        <f t="shared" si="8"/>
        <v>Over</v>
      </c>
      <c r="Q55" t="str">
        <f t="shared" si="8"/>
        <v>Under</v>
      </c>
      <c r="R55" t="str">
        <f t="shared" si="7"/>
        <v>Under</v>
      </c>
      <c r="S55" t="str">
        <f t="shared" si="7"/>
        <v>Under</v>
      </c>
      <c r="T55" t="str">
        <f t="shared" si="7"/>
        <v>Under</v>
      </c>
      <c r="U55" t="str">
        <f t="shared" si="7"/>
        <v>Over</v>
      </c>
      <c r="V55" t="str">
        <f t="shared" si="7"/>
        <v>Under</v>
      </c>
      <c r="W55" t="str">
        <f t="shared" si="7"/>
        <v>Under</v>
      </c>
      <c r="X55" t="str">
        <f t="shared" si="7"/>
        <v>Under</v>
      </c>
      <c r="Y55" t="str">
        <f t="shared" si="7"/>
        <v>Under</v>
      </c>
      <c r="Z55" t="str">
        <f t="shared" si="7"/>
        <v>Under</v>
      </c>
      <c r="AA55" t="str">
        <f t="shared" si="7"/>
        <v>Under</v>
      </c>
    </row>
    <row r="56" spans="1:27" x14ac:dyDescent="0.25">
      <c r="A56" s="22">
        <v>42278</v>
      </c>
      <c r="B56" t="str">
        <f t="shared" si="8"/>
        <v>Under</v>
      </c>
      <c r="C56" t="str">
        <f t="shared" si="7"/>
        <v>Over</v>
      </c>
      <c r="D56" t="str">
        <f t="shared" si="7"/>
        <v>Under</v>
      </c>
      <c r="E56" t="str">
        <f t="shared" si="7"/>
        <v>Under</v>
      </c>
      <c r="F56" t="str">
        <f t="shared" si="7"/>
        <v>Under</v>
      </c>
      <c r="G56" t="str">
        <f t="shared" si="7"/>
        <v>Under</v>
      </c>
      <c r="H56" t="str">
        <f t="shared" si="7"/>
        <v>Under</v>
      </c>
      <c r="I56" t="str">
        <f t="shared" si="7"/>
        <v>Under</v>
      </c>
      <c r="J56" t="str">
        <f t="shared" si="7"/>
        <v>Over</v>
      </c>
      <c r="K56" t="str">
        <f t="shared" si="7"/>
        <v>Over</v>
      </c>
      <c r="L56" t="str">
        <f t="shared" si="7"/>
        <v>Under</v>
      </c>
      <c r="M56" t="str">
        <f t="shared" si="7"/>
        <v>Under</v>
      </c>
      <c r="N56" t="str">
        <f t="shared" si="7"/>
        <v>Under</v>
      </c>
      <c r="O56" t="str">
        <f t="shared" si="7"/>
        <v>Under</v>
      </c>
      <c r="P56" t="str">
        <f t="shared" si="7"/>
        <v>Under</v>
      </c>
      <c r="Q56" t="str">
        <f t="shared" si="7"/>
        <v>Under</v>
      </c>
      <c r="R56" t="str">
        <f t="shared" si="7"/>
        <v>Over</v>
      </c>
      <c r="S56" t="str">
        <f t="shared" si="7"/>
        <v>Under</v>
      </c>
      <c r="T56" t="str">
        <f t="shared" si="7"/>
        <v>Under</v>
      </c>
      <c r="U56" t="str">
        <f t="shared" si="7"/>
        <v>Under</v>
      </c>
      <c r="V56" t="str">
        <f t="shared" si="7"/>
        <v>Under</v>
      </c>
      <c r="W56" t="str">
        <f t="shared" si="7"/>
        <v>Over</v>
      </c>
      <c r="X56" t="str">
        <f t="shared" si="7"/>
        <v>Over</v>
      </c>
      <c r="Y56" t="str">
        <f t="shared" si="7"/>
        <v>Under</v>
      </c>
      <c r="Z56" t="str">
        <f t="shared" si="7"/>
        <v>Under</v>
      </c>
      <c r="AA56" t="str">
        <f t="shared" si="7"/>
        <v>Under</v>
      </c>
    </row>
    <row r="57" spans="1:27" x14ac:dyDescent="0.25">
      <c r="A57" s="22">
        <v>42309</v>
      </c>
      <c r="B57" t="str">
        <f t="shared" si="8"/>
        <v>Under</v>
      </c>
      <c r="C57" t="str">
        <f t="shared" si="7"/>
        <v>Under</v>
      </c>
      <c r="D57" t="str">
        <f t="shared" si="7"/>
        <v>Under</v>
      </c>
      <c r="E57" t="str">
        <f t="shared" si="7"/>
        <v>Under</v>
      </c>
      <c r="F57" t="str">
        <f t="shared" si="7"/>
        <v>Under</v>
      </c>
      <c r="G57" t="str">
        <f t="shared" si="7"/>
        <v>Over</v>
      </c>
      <c r="H57" t="str">
        <f t="shared" si="7"/>
        <v>Under</v>
      </c>
      <c r="I57" t="str">
        <f t="shared" si="7"/>
        <v>Under</v>
      </c>
      <c r="J57" t="str">
        <f t="shared" si="7"/>
        <v>Under</v>
      </c>
      <c r="K57" t="str">
        <f t="shared" si="7"/>
        <v>Under</v>
      </c>
      <c r="L57" t="str">
        <f t="shared" si="7"/>
        <v>Under</v>
      </c>
      <c r="M57" t="str">
        <f t="shared" si="7"/>
        <v>Under</v>
      </c>
      <c r="N57" t="str">
        <f t="shared" si="7"/>
        <v>Under</v>
      </c>
      <c r="O57" t="str">
        <f t="shared" si="7"/>
        <v>Over</v>
      </c>
      <c r="P57" t="str">
        <f t="shared" si="7"/>
        <v>Over</v>
      </c>
      <c r="Q57" t="str">
        <f t="shared" si="7"/>
        <v>Under</v>
      </c>
      <c r="R57" t="str">
        <f t="shared" si="7"/>
        <v>Under</v>
      </c>
      <c r="S57" t="str">
        <f t="shared" si="7"/>
        <v>Under</v>
      </c>
      <c r="T57" t="str">
        <f t="shared" si="7"/>
        <v>Over</v>
      </c>
      <c r="U57" t="str">
        <f t="shared" si="7"/>
        <v>Under</v>
      </c>
      <c r="V57" t="str">
        <f t="shared" si="7"/>
        <v>Under</v>
      </c>
      <c r="W57" t="str">
        <f t="shared" si="7"/>
        <v>Over</v>
      </c>
      <c r="X57" t="str">
        <f t="shared" si="7"/>
        <v>Under</v>
      </c>
      <c r="Y57" t="str">
        <f t="shared" si="7"/>
        <v>Under</v>
      </c>
      <c r="Z57" t="str">
        <f t="shared" si="7"/>
        <v>Under</v>
      </c>
      <c r="AA57" t="str">
        <f t="shared" si="7"/>
        <v>Under</v>
      </c>
    </row>
    <row r="58" spans="1:27" x14ac:dyDescent="0.25">
      <c r="A58" s="22">
        <v>42339</v>
      </c>
      <c r="B58" t="str">
        <f t="shared" si="8"/>
        <v>Over</v>
      </c>
      <c r="C58" t="str">
        <f t="shared" si="7"/>
        <v>Under</v>
      </c>
      <c r="D58" t="str">
        <f t="shared" si="7"/>
        <v>Under</v>
      </c>
      <c r="E58" t="str">
        <f t="shared" si="7"/>
        <v>Under</v>
      </c>
      <c r="F58" t="str">
        <f t="shared" si="7"/>
        <v>Over</v>
      </c>
      <c r="G58" t="str">
        <f t="shared" si="7"/>
        <v>Under</v>
      </c>
      <c r="H58" t="str">
        <f t="shared" si="7"/>
        <v>Under</v>
      </c>
      <c r="I58" t="str">
        <f t="shared" si="7"/>
        <v>Over</v>
      </c>
      <c r="J58" t="str">
        <f t="shared" si="7"/>
        <v>Under</v>
      </c>
      <c r="K58" t="str">
        <f t="shared" si="7"/>
        <v>Under</v>
      </c>
      <c r="L58" t="str">
        <f t="shared" si="7"/>
        <v>Under</v>
      </c>
      <c r="M58" t="str">
        <f t="shared" si="7"/>
        <v>Under</v>
      </c>
      <c r="N58" t="str">
        <f t="shared" si="7"/>
        <v>Over</v>
      </c>
      <c r="O58" t="str">
        <f t="shared" si="7"/>
        <v>Over</v>
      </c>
      <c r="P58" t="str">
        <f t="shared" si="7"/>
        <v>Under</v>
      </c>
      <c r="Q58" t="str">
        <f t="shared" si="7"/>
        <v>Under</v>
      </c>
      <c r="R58" t="str">
        <f t="shared" si="7"/>
        <v>Under</v>
      </c>
      <c r="S58" t="str">
        <f t="shared" si="7"/>
        <v>Under</v>
      </c>
      <c r="T58" t="str">
        <f t="shared" si="7"/>
        <v>Over</v>
      </c>
      <c r="U58" t="str">
        <f t="shared" si="7"/>
        <v>Under</v>
      </c>
      <c r="V58" t="str">
        <f t="shared" si="7"/>
        <v>Under</v>
      </c>
      <c r="W58" t="str">
        <f t="shared" si="7"/>
        <v>Over</v>
      </c>
      <c r="X58" t="str">
        <f t="shared" si="7"/>
        <v>Under</v>
      </c>
      <c r="Y58" t="str">
        <f t="shared" si="7"/>
        <v>Under</v>
      </c>
      <c r="Z58" t="str">
        <f t="shared" si="7"/>
        <v>Under</v>
      </c>
      <c r="AA58" t="str">
        <f t="shared" si="7"/>
        <v>Under</v>
      </c>
    </row>
    <row r="59" spans="1:27" x14ac:dyDescent="0.25">
      <c r="A59" s="22">
        <v>42370</v>
      </c>
      <c r="B59" t="str">
        <f t="shared" si="8"/>
        <v>Under</v>
      </c>
      <c r="C59" t="str">
        <f t="shared" si="7"/>
        <v>Under</v>
      </c>
      <c r="D59" t="str">
        <f t="shared" si="7"/>
        <v>Under</v>
      </c>
      <c r="E59" t="str">
        <f t="shared" si="7"/>
        <v>Under</v>
      </c>
      <c r="F59" t="str">
        <f t="shared" si="7"/>
        <v>Over</v>
      </c>
      <c r="G59" t="str">
        <f t="shared" si="7"/>
        <v>Under</v>
      </c>
      <c r="H59" t="str">
        <f t="shared" si="7"/>
        <v>Under</v>
      </c>
      <c r="I59" t="str">
        <f t="shared" si="7"/>
        <v>Under</v>
      </c>
      <c r="J59" t="str">
        <f t="shared" si="7"/>
        <v>Under</v>
      </c>
      <c r="K59" t="str">
        <f t="shared" si="7"/>
        <v>Under</v>
      </c>
      <c r="L59" t="str">
        <f t="shared" si="7"/>
        <v>Under</v>
      </c>
      <c r="M59" t="str">
        <f t="shared" si="7"/>
        <v>Under</v>
      </c>
      <c r="N59" t="str">
        <f t="shared" si="7"/>
        <v>Under</v>
      </c>
      <c r="O59" t="str">
        <f t="shared" si="7"/>
        <v>Under</v>
      </c>
      <c r="P59" t="str">
        <f t="shared" si="7"/>
        <v>Under</v>
      </c>
      <c r="Q59" t="str">
        <f t="shared" si="7"/>
        <v>Under</v>
      </c>
      <c r="R59" t="str">
        <f t="shared" si="7"/>
        <v>Under</v>
      </c>
      <c r="S59" t="str">
        <f t="shared" si="7"/>
        <v>Under</v>
      </c>
      <c r="T59" t="str">
        <f t="shared" si="7"/>
        <v>Over</v>
      </c>
      <c r="U59" t="str">
        <f t="shared" si="7"/>
        <v>Under</v>
      </c>
      <c r="V59" t="str">
        <f t="shared" si="7"/>
        <v>Under</v>
      </c>
      <c r="W59" t="str">
        <f t="shared" si="7"/>
        <v>Under</v>
      </c>
      <c r="X59" t="str">
        <f t="shared" si="7"/>
        <v>Under</v>
      </c>
      <c r="Y59" t="str">
        <f t="shared" si="7"/>
        <v>Under</v>
      </c>
      <c r="Z59" t="str">
        <f t="shared" si="7"/>
        <v>Under</v>
      </c>
      <c r="AA59" t="str">
        <f t="shared" si="7"/>
        <v>Over</v>
      </c>
    </row>
    <row r="60" spans="1:27" x14ac:dyDescent="0.25">
      <c r="A60" s="22">
        <v>42401</v>
      </c>
      <c r="B60" t="str">
        <f t="shared" si="8"/>
        <v>Over</v>
      </c>
      <c r="C60" t="str">
        <f t="shared" si="7"/>
        <v>Under</v>
      </c>
      <c r="D60" t="str">
        <f t="shared" si="7"/>
        <v>Under</v>
      </c>
      <c r="E60" t="str">
        <f t="shared" si="7"/>
        <v>Under</v>
      </c>
      <c r="F60" t="str">
        <f t="shared" si="7"/>
        <v>Under</v>
      </c>
      <c r="G60" t="str">
        <f t="shared" si="7"/>
        <v>Under</v>
      </c>
      <c r="H60" t="str">
        <f t="shared" si="7"/>
        <v>Over</v>
      </c>
      <c r="I60" t="str">
        <f t="shared" si="7"/>
        <v>Over</v>
      </c>
      <c r="J60" t="str">
        <f t="shared" si="7"/>
        <v>Over</v>
      </c>
      <c r="K60" t="str">
        <f t="shared" si="7"/>
        <v>Under</v>
      </c>
      <c r="L60" t="str">
        <f t="shared" si="7"/>
        <v>Over</v>
      </c>
      <c r="M60" t="str">
        <f t="shared" si="7"/>
        <v>Under</v>
      </c>
      <c r="N60" t="str">
        <f t="shared" si="7"/>
        <v>Over</v>
      </c>
      <c r="O60" t="str">
        <f t="shared" si="7"/>
        <v>Under</v>
      </c>
      <c r="P60" t="str">
        <f t="shared" si="7"/>
        <v>Over</v>
      </c>
      <c r="Q60" t="str">
        <f t="shared" si="7"/>
        <v>Under</v>
      </c>
      <c r="R60" t="str">
        <f t="shared" si="7"/>
        <v>Under</v>
      </c>
      <c r="S60" t="str">
        <f t="shared" si="7"/>
        <v>Under</v>
      </c>
      <c r="T60" t="str">
        <f t="shared" si="7"/>
        <v>Over</v>
      </c>
      <c r="U60" t="str">
        <f t="shared" si="7"/>
        <v>Under</v>
      </c>
      <c r="V60" t="str">
        <f t="shared" si="7"/>
        <v>Under</v>
      </c>
      <c r="W60" t="str">
        <f t="shared" si="7"/>
        <v>Over</v>
      </c>
      <c r="X60" t="str">
        <f t="shared" si="7"/>
        <v>Under</v>
      </c>
      <c r="Y60" t="str">
        <f t="shared" si="7"/>
        <v>Under</v>
      </c>
      <c r="Z60" t="str">
        <f t="shared" si="7"/>
        <v>Over</v>
      </c>
      <c r="AA60" t="str">
        <f t="shared" si="7"/>
        <v>Over</v>
      </c>
    </row>
    <row r="61" spans="1:27" x14ac:dyDescent="0.25">
      <c r="A61" s="22">
        <v>42430</v>
      </c>
      <c r="B61" t="str">
        <f t="shared" si="8"/>
        <v>Under</v>
      </c>
      <c r="C61" t="str">
        <f t="shared" si="7"/>
        <v>Under</v>
      </c>
      <c r="D61" t="str">
        <f t="shared" si="7"/>
        <v>Under</v>
      </c>
      <c r="E61" t="str">
        <f t="shared" si="7"/>
        <v>Under</v>
      </c>
      <c r="F61" t="str">
        <f t="shared" si="7"/>
        <v>Under</v>
      </c>
      <c r="G61" t="str">
        <f t="shared" si="7"/>
        <v>Under</v>
      </c>
      <c r="H61" t="str">
        <f t="shared" si="7"/>
        <v>Under</v>
      </c>
      <c r="I61" t="str">
        <f t="shared" si="7"/>
        <v>Under</v>
      </c>
      <c r="J61" t="str">
        <f t="shared" si="7"/>
        <v>Under</v>
      </c>
      <c r="K61" t="str">
        <f t="shared" si="7"/>
        <v>Under</v>
      </c>
      <c r="L61" t="str">
        <f t="shared" si="7"/>
        <v>Under</v>
      </c>
      <c r="M61" t="str">
        <f t="shared" si="7"/>
        <v>Under</v>
      </c>
      <c r="N61" t="str">
        <f t="shared" si="7"/>
        <v>Under</v>
      </c>
      <c r="O61" t="str">
        <f t="shared" si="7"/>
        <v>Under</v>
      </c>
      <c r="P61" t="str">
        <f t="shared" si="7"/>
        <v>Over</v>
      </c>
      <c r="Q61" t="str">
        <f t="shared" si="7"/>
        <v>Under</v>
      </c>
      <c r="R61" t="str">
        <f t="shared" si="7"/>
        <v>Under</v>
      </c>
      <c r="S61" t="str">
        <f t="shared" si="7"/>
        <v>Under</v>
      </c>
      <c r="T61" t="str">
        <f t="shared" si="7"/>
        <v>Under</v>
      </c>
      <c r="U61" t="str">
        <f t="shared" si="7"/>
        <v>Under</v>
      </c>
      <c r="V61" t="str">
        <f t="shared" si="7"/>
        <v>Under</v>
      </c>
      <c r="W61" t="str">
        <f t="shared" si="7"/>
        <v>Under</v>
      </c>
      <c r="X61" t="str">
        <f t="shared" si="7"/>
        <v>Under</v>
      </c>
      <c r="Y61" t="str">
        <f t="shared" si="7"/>
        <v>Under</v>
      </c>
      <c r="Z61" t="str">
        <f t="shared" si="7"/>
        <v>Under</v>
      </c>
      <c r="AA61" t="str">
        <f t="shared" si="7"/>
        <v>Under</v>
      </c>
    </row>
    <row r="62" spans="1:27" x14ac:dyDescent="0.25">
      <c r="A62" s="15" t="s">
        <v>43</v>
      </c>
      <c r="B62" s="42">
        <f>COUNTIF(B54:B61,"="&amp;B$53)/8</f>
        <v>0.75</v>
      </c>
      <c r="C62" s="42">
        <f t="shared" ref="C62:AA62" si="9">COUNTIF(C54:C61,"="&amp;C$53)/8</f>
        <v>0.75</v>
      </c>
      <c r="D62" s="42">
        <f t="shared" si="9"/>
        <v>1</v>
      </c>
      <c r="E62" s="42">
        <f t="shared" si="9"/>
        <v>0</v>
      </c>
      <c r="F62" s="42">
        <f t="shared" si="9"/>
        <v>0.625</v>
      </c>
      <c r="G62" s="42">
        <f t="shared" si="9"/>
        <v>0.125</v>
      </c>
      <c r="H62" s="42">
        <f t="shared" si="9"/>
        <v>0.625</v>
      </c>
      <c r="I62" s="42">
        <f t="shared" si="9"/>
        <v>0.75</v>
      </c>
      <c r="J62" s="42">
        <f t="shared" si="9"/>
        <v>0.75</v>
      </c>
      <c r="K62" s="42">
        <f t="shared" si="9"/>
        <v>0.875</v>
      </c>
      <c r="L62" s="42">
        <f t="shared" si="9"/>
        <v>0.25</v>
      </c>
      <c r="M62" s="42">
        <f t="shared" si="9"/>
        <v>0</v>
      </c>
      <c r="N62" s="42">
        <f t="shared" si="9"/>
        <v>0.375</v>
      </c>
      <c r="O62" s="42">
        <f t="shared" si="9"/>
        <v>0.25</v>
      </c>
      <c r="P62" s="42">
        <f t="shared" si="9"/>
        <v>0.5</v>
      </c>
      <c r="Q62" s="42">
        <f t="shared" si="9"/>
        <v>1</v>
      </c>
      <c r="R62" s="42">
        <f t="shared" si="9"/>
        <v>0.125</v>
      </c>
      <c r="S62" s="42">
        <f t="shared" si="9"/>
        <v>1</v>
      </c>
      <c r="T62" s="42">
        <f t="shared" si="9"/>
        <v>0.5</v>
      </c>
      <c r="U62" s="42">
        <f t="shared" si="9"/>
        <v>0.125</v>
      </c>
      <c r="V62" s="42">
        <f t="shared" si="9"/>
        <v>1</v>
      </c>
      <c r="W62" s="42">
        <f t="shared" si="9"/>
        <v>0.5</v>
      </c>
      <c r="X62" s="42">
        <f t="shared" si="9"/>
        <v>0.875</v>
      </c>
      <c r="Y62" s="42">
        <f t="shared" si="9"/>
        <v>1</v>
      </c>
      <c r="Z62" s="42">
        <f t="shared" si="9"/>
        <v>0.75</v>
      </c>
      <c r="AA62" s="42">
        <f t="shared" si="9"/>
        <v>0.75</v>
      </c>
    </row>
    <row r="64" spans="1:27" x14ac:dyDescent="0.25">
      <c r="A64" s="43" t="s">
        <v>49</v>
      </c>
      <c r="B64" s="43" t="s">
        <v>48</v>
      </c>
      <c r="C64" s="15" t="s">
        <v>42</v>
      </c>
      <c r="D64" s="15" t="s">
        <v>43</v>
      </c>
    </row>
    <row r="65" spans="1:4" x14ac:dyDescent="0.25">
      <c r="A65" s="45">
        <v>65289</v>
      </c>
      <c r="B65" s="44" t="s">
        <v>50</v>
      </c>
      <c r="C65" s="43" t="s">
        <v>46</v>
      </c>
      <c r="D65" s="46">
        <v>0.75</v>
      </c>
    </row>
    <row r="66" spans="1:4" x14ac:dyDescent="0.25">
      <c r="A66" s="45">
        <v>65310</v>
      </c>
      <c r="B66" s="44" t="s">
        <v>51</v>
      </c>
      <c r="C66" s="43" t="s">
        <v>46</v>
      </c>
      <c r="D66" s="46">
        <v>1</v>
      </c>
    </row>
    <row r="67" spans="1:4" x14ac:dyDescent="0.25">
      <c r="A67" s="45">
        <v>65314</v>
      </c>
      <c r="B67" s="44" t="s">
        <v>52</v>
      </c>
      <c r="C67" s="43" t="s">
        <v>46</v>
      </c>
      <c r="D67" s="46">
        <v>0.87</v>
      </c>
    </row>
    <row r="68" spans="1:4" x14ac:dyDescent="0.25">
      <c r="A68" s="45">
        <v>65290</v>
      </c>
      <c r="B68" s="44" t="s">
        <v>53</v>
      </c>
      <c r="C68" s="43" t="s">
        <v>47</v>
      </c>
      <c r="D68" s="46">
        <v>0.5</v>
      </c>
    </row>
    <row r="69" spans="1:4" x14ac:dyDescent="0.25">
      <c r="A69" s="45">
        <v>65293</v>
      </c>
      <c r="B69" s="44" t="s">
        <v>54</v>
      </c>
      <c r="C69" s="43" t="s">
        <v>46</v>
      </c>
      <c r="D69" s="46">
        <v>1</v>
      </c>
    </row>
    <row r="70" spans="1:4" x14ac:dyDescent="0.25">
      <c r="A70" s="45">
        <v>65300</v>
      </c>
      <c r="B70" s="44" t="s">
        <v>55</v>
      </c>
      <c r="C70" s="43" t="s">
        <v>46</v>
      </c>
      <c r="D70" s="46">
        <v>0.87</v>
      </c>
    </row>
    <row r="71" spans="1:4" x14ac:dyDescent="0.25">
      <c r="A71" s="45">
        <v>65284</v>
      </c>
      <c r="B71" s="44" t="s">
        <v>56</v>
      </c>
      <c r="C71" s="43" t="s">
        <v>46</v>
      </c>
      <c r="D71" s="46">
        <v>1</v>
      </c>
    </row>
    <row r="72" spans="1:4" x14ac:dyDescent="0.25">
      <c r="A72" s="45">
        <v>99336</v>
      </c>
      <c r="B72" s="44" t="s">
        <v>57</v>
      </c>
      <c r="C72" s="43" t="s">
        <v>46</v>
      </c>
      <c r="D72" s="46">
        <v>0.75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</vt:lpstr>
      <vt:lpstr>DFA</vt:lpstr>
      <vt:lpstr>SI</vt:lpstr>
      <vt:lpstr>HighError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Shuang Wei</dc:creator>
  <cp:lastModifiedBy>Shuang Wei</cp:lastModifiedBy>
  <dcterms:created xsi:type="dcterms:W3CDTF">2016-05-05T18:49:37Z</dcterms:created>
  <dcterms:modified xsi:type="dcterms:W3CDTF">2016-05-18T21:22:18Z</dcterms:modified>
</cp:coreProperties>
</file>