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w848\Desktop\"/>
    </mc:Choice>
  </mc:AlternateContent>
  <bookViews>
    <workbookView xWindow="0" yWindow="0" windowWidth="25170" windowHeight="11910" activeTab="1"/>
  </bookViews>
  <sheets>
    <sheet name="Sales Out Doses Actual" sheetId="9" r:id="rId1"/>
    <sheet name="Sku Level" sheetId="1" r:id="rId2"/>
    <sheet name="SO" sheetId="6" r:id="rId3"/>
    <sheet name="Cluster Level" sheetId="2" r:id="rId4"/>
    <sheet name="Unionized" sheetId="3" r:id="rId5"/>
    <sheet name="HighError" sheetId="4" r:id="rId6"/>
    <sheet name="Sheet2" sheetId="7" r:id="rId7"/>
  </sheets>
  <calcPr calcId="152511"/>
</workbook>
</file>

<file path=xl/calcChain.xml><?xml version="1.0" encoding="utf-8"?>
<calcChain xmlns="http://schemas.openxmlformats.org/spreadsheetml/2006/main">
  <c r="P75" i="9" l="1"/>
  <c r="AE93" i="9"/>
  <c r="AE92" i="9"/>
  <c r="AD89" i="9"/>
  <c r="AE89" i="9"/>
  <c r="AD90" i="9"/>
  <c r="AE90" i="9"/>
  <c r="AD91" i="9"/>
  <c r="AE91" i="9"/>
  <c r="AE88" i="9"/>
  <c r="E93" i="9"/>
  <c r="F93" i="9"/>
  <c r="E92" i="9"/>
  <c r="F92" i="9"/>
  <c r="F89" i="9"/>
  <c r="F90" i="9"/>
  <c r="F91" i="9"/>
  <c r="E89" i="9"/>
  <c r="E90" i="9"/>
  <c r="E91" i="9"/>
  <c r="D89" i="9"/>
  <c r="D92" i="9" s="1"/>
  <c r="D90" i="9"/>
  <c r="D91" i="9"/>
  <c r="E88" i="9"/>
  <c r="F88" i="9"/>
  <c r="J114" i="9"/>
  <c r="I154" i="9"/>
  <c r="D93" i="9" l="1"/>
  <c r="B34" i="2"/>
  <c r="AH83" i="9" l="1"/>
  <c r="AH84" i="9"/>
  <c r="AH85" i="9"/>
  <c r="AH82" i="9"/>
  <c r="AH34" i="9"/>
  <c r="AH35" i="9"/>
  <c r="AH36" i="9"/>
  <c r="AH33" i="9"/>
  <c r="C46" i="9"/>
  <c r="D46" i="9"/>
  <c r="E46" i="9"/>
  <c r="F46" i="9"/>
  <c r="F50" i="9" s="1"/>
  <c r="G46" i="9"/>
  <c r="G50" i="9" s="1"/>
  <c r="H46" i="9"/>
  <c r="H51" i="9" s="1"/>
  <c r="I46" i="9"/>
  <c r="I51" i="9" s="1"/>
  <c r="J46" i="9"/>
  <c r="K46" i="9"/>
  <c r="L46" i="9"/>
  <c r="M46" i="9"/>
  <c r="N46" i="9"/>
  <c r="N50" i="9" s="1"/>
  <c r="O46" i="9"/>
  <c r="O50" i="9" s="1"/>
  <c r="P46" i="9"/>
  <c r="P51" i="9" s="1"/>
  <c r="Q46" i="9"/>
  <c r="Q50" i="9" s="1"/>
  <c r="R46" i="9"/>
  <c r="S46" i="9"/>
  <c r="T46" i="9"/>
  <c r="U46" i="9"/>
  <c r="V46" i="9"/>
  <c r="V50" i="9" s="1"/>
  <c r="W46" i="9"/>
  <c r="W50" i="9" s="1"/>
  <c r="X46" i="9"/>
  <c r="X51" i="9" s="1"/>
  <c r="Y46" i="9"/>
  <c r="Y51" i="9" s="1"/>
  <c r="Z46" i="9"/>
  <c r="AA46" i="9"/>
  <c r="AB46" i="9"/>
  <c r="AC46" i="9"/>
  <c r="AD46" i="9"/>
  <c r="AD50" i="9" s="1"/>
  <c r="AE46" i="9"/>
  <c r="AE50" i="9" s="1"/>
  <c r="AF46" i="9"/>
  <c r="AF51" i="9" s="1"/>
  <c r="AG46" i="9"/>
  <c r="AG50" i="9" s="1"/>
  <c r="C47" i="9"/>
  <c r="D47" i="9"/>
  <c r="E47" i="9"/>
  <c r="F47" i="9"/>
  <c r="G47" i="9"/>
  <c r="H47" i="9"/>
  <c r="I47" i="9"/>
  <c r="J47" i="9"/>
  <c r="J51" i="9" s="1"/>
  <c r="K47" i="9"/>
  <c r="L47" i="9"/>
  <c r="M47" i="9"/>
  <c r="N47" i="9"/>
  <c r="O47" i="9"/>
  <c r="P47" i="9"/>
  <c r="Q47" i="9"/>
  <c r="R47" i="9"/>
  <c r="R51" i="9" s="1"/>
  <c r="S47" i="9"/>
  <c r="T47" i="9"/>
  <c r="U47" i="9"/>
  <c r="V47" i="9"/>
  <c r="W47" i="9"/>
  <c r="X47" i="9"/>
  <c r="Y47" i="9"/>
  <c r="Z47" i="9"/>
  <c r="Z51" i="9" s="1"/>
  <c r="AA47" i="9"/>
  <c r="AB47" i="9"/>
  <c r="AC47" i="9"/>
  <c r="AD47" i="9"/>
  <c r="AE47" i="9"/>
  <c r="AF47" i="9"/>
  <c r="AG47" i="9"/>
  <c r="C48" i="9"/>
  <c r="C50" i="9" s="1"/>
  <c r="D48" i="9"/>
  <c r="E48" i="9"/>
  <c r="F48" i="9"/>
  <c r="G48" i="9"/>
  <c r="H48" i="9"/>
  <c r="I48" i="9"/>
  <c r="J48" i="9"/>
  <c r="K48" i="9"/>
  <c r="K51" i="9" s="1"/>
  <c r="L48" i="9"/>
  <c r="M48" i="9"/>
  <c r="N48" i="9"/>
  <c r="O48" i="9"/>
  <c r="P48" i="9"/>
  <c r="Q48" i="9"/>
  <c r="R48" i="9"/>
  <c r="S48" i="9"/>
  <c r="S51" i="9" s="1"/>
  <c r="T48" i="9"/>
  <c r="U48" i="9"/>
  <c r="V48" i="9"/>
  <c r="W48" i="9"/>
  <c r="X48" i="9"/>
  <c r="Y48" i="9"/>
  <c r="Z48" i="9"/>
  <c r="AA48" i="9"/>
  <c r="AA51" i="9" s="1"/>
  <c r="AB48" i="9"/>
  <c r="AC48" i="9"/>
  <c r="AD48" i="9"/>
  <c r="AE48" i="9"/>
  <c r="AF48" i="9"/>
  <c r="AG48" i="9"/>
  <c r="C49" i="9"/>
  <c r="D49" i="9"/>
  <c r="D51" i="9" s="1"/>
  <c r="E49" i="9"/>
  <c r="F49" i="9"/>
  <c r="G49" i="9"/>
  <c r="H49" i="9"/>
  <c r="I49" i="9"/>
  <c r="J49" i="9"/>
  <c r="K49" i="9"/>
  <c r="L49" i="9"/>
  <c r="L51" i="9" s="1"/>
  <c r="M49" i="9"/>
  <c r="N49" i="9"/>
  <c r="O49" i="9"/>
  <c r="P49" i="9"/>
  <c r="Q49" i="9"/>
  <c r="R49" i="9"/>
  <c r="S49" i="9"/>
  <c r="T49" i="9"/>
  <c r="T51" i="9" s="1"/>
  <c r="U49" i="9"/>
  <c r="V49" i="9"/>
  <c r="W49" i="9"/>
  <c r="X49" i="9"/>
  <c r="Y49" i="9"/>
  <c r="Z49" i="9"/>
  <c r="AA49" i="9"/>
  <c r="AB49" i="9"/>
  <c r="AB51" i="9" s="1"/>
  <c r="AC49" i="9"/>
  <c r="AD49" i="9"/>
  <c r="AE49" i="9"/>
  <c r="AF49" i="9"/>
  <c r="AG49" i="9"/>
  <c r="E50" i="9"/>
  <c r="M50" i="9"/>
  <c r="U50" i="9"/>
  <c r="AC50" i="9"/>
  <c r="E51" i="9"/>
  <c r="F51" i="9"/>
  <c r="M51" i="9"/>
  <c r="N51" i="9"/>
  <c r="U51" i="9"/>
  <c r="V51" i="9"/>
  <c r="AC51" i="9"/>
  <c r="AD51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C88" i="9"/>
  <c r="D88" i="9"/>
  <c r="G88" i="9"/>
  <c r="H88" i="9"/>
  <c r="I88" i="9"/>
  <c r="I93" i="9" s="1"/>
  <c r="J88" i="9"/>
  <c r="J93" i="9" s="1"/>
  <c r="K88" i="9"/>
  <c r="K93" i="9" s="1"/>
  <c r="L88" i="9"/>
  <c r="L93" i="9" s="1"/>
  <c r="M88" i="9"/>
  <c r="N88" i="9"/>
  <c r="O88" i="9"/>
  <c r="P88" i="9"/>
  <c r="Q88" i="9"/>
  <c r="Q93" i="9" s="1"/>
  <c r="R88" i="9"/>
  <c r="R93" i="9" s="1"/>
  <c r="S88" i="9"/>
  <c r="S93" i="9" s="1"/>
  <c r="T88" i="9"/>
  <c r="T93" i="9" s="1"/>
  <c r="U88" i="9"/>
  <c r="V88" i="9"/>
  <c r="W88" i="9"/>
  <c r="X88" i="9"/>
  <c r="Y88" i="9"/>
  <c r="Y93" i="9" s="1"/>
  <c r="Z88" i="9"/>
  <c r="Z93" i="9" s="1"/>
  <c r="AA88" i="9"/>
  <c r="AA93" i="9" s="1"/>
  <c r="AB88" i="9"/>
  <c r="AB93" i="9" s="1"/>
  <c r="AC88" i="9"/>
  <c r="AD88" i="9"/>
  <c r="AF88" i="9"/>
  <c r="AG88" i="9"/>
  <c r="C89" i="9"/>
  <c r="C92" i="9" s="1"/>
  <c r="G89" i="9"/>
  <c r="G92" i="9" s="1"/>
  <c r="H89" i="9"/>
  <c r="H92" i="9" s="1"/>
  <c r="I89" i="9"/>
  <c r="J89" i="9"/>
  <c r="K89" i="9"/>
  <c r="L89" i="9"/>
  <c r="M89" i="9"/>
  <c r="M92" i="9" s="1"/>
  <c r="N89" i="9"/>
  <c r="N92" i="9" s="1"/>
  <c r="O89" i="9"/>
  <c r="O92" i="9" s="1"/>
  <c r="P89" i="9"/>
  <c r="P92" i="9" s="1"/>
  <c r="Q89" i="9"/>
  <c r="R89" i="9"/>
  <c r="S89" i="9"/>
  <c r="T89" i="9"/>
  <c r="U89" i="9"/>
  <c r="U92" i="9" s="1"/>
  <c r="V89" i="9"/>
  <c r="V92" i="9" s="1"/>
  <c r="W89" i="9"/>
  <c r="W92" i="9" s="1"/>
  <c r="X89" i="9"/>
  <c r="X92" i="9" s="1"/>
  <c r="Y89" i="9"/>
  <c r="Z89" i="9"/>
  <c r="AA89" i="9"/>
  <c r="AB89" i="9"/>
  <c r="AC89" i="9"/>
  <c r="AC92" i="9" s="1"/>
  <c r="AD92" i="9"/>
  <c r="AF89" i="9"/>
  <c r="AF92" i="9" s="1"/>
  <c r="AG89" i="9"/>
  <c r="AG92" i="9" s="1"/>
  <c r="C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X90" i="9"/>
  <c r="Y90" i="9"/>
  <c r="Z90" i="9"/>
  <c r="AA90" i="9"/>
  <c r="AB90" i="9"/>
  <c r="AC90" i="9"/>
  <c r="AF90" i="9"/>
  <c r="AG90" i="9"/>
  <c r="C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X91" i="9"/>
  <c r="Y91" i="9"/>
  <c r="Z91" i="9"/>
  <c r="AA91" i="9"/>
  <c r="AB91" i="9"/>
  <c r="AC91" i="9"/>
  <c r="AF91" i="9"/>
  <c r="AG91" i="9"/>
  <c r="I92" i="9"/>
  <c r="J92" i="9"/>
  <c r="K92" i="9"/>
  <c r="L92" i="9"/>
  <c r="Q92" i="9"/>
  <c r="R92" i="9"/>
  <c r="S92" i="9"/>
  <c r="T92" i="9"/>
  <c r="Y92" i="9"/>
  <c r="Z92" i="9"/>
  <c r="AA92" i="9"/>
  <c r="AB92" i="9"/>
  <c r="C93" i="9"/>
  <c r="G93" i="9"/>
  <c r="H93" i="9"/>
  <c r="M93" i="9"/>
  <c r="N93" i="9"/>
  <c r="O93" i="9"/>
  <c r="P93" i="9"/>
  <c r="U93" i="9"/>
  <c r="V93" i="9"/>
  <c r="W93" i="9"/>
  <c r="X93" i="9"/>
  <c r="AC93" i="9"/>
  <c r="AD93" i="9"/>
  <c r="AF93" i="9"/>
  <c r="AG93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C130" i="9"/>
  <c r="C134" i="9" s="1"/>
  <c r="D130" i="9"/>
  <c r="D135" i="9" s="1"/>
  <c r="E130" i="9"/>
  <c r="E134" i="9" s="1"/>
  <c r="F130" i="9"/>
  <c r="G130" i="9"/>
  <c r="H130" i="9"/>
  <c r="I130" i="9"/>
  <c r="J130" i="9"/>
  <c r="J134" i="9" s="1"/>
  <c r="K130" i="9"/>
  <c r="K134" i="9" s="1"/>
  <c r="L130" i="9"/>
  <c r="L135" i="9" s="1"/>
  <c r="M130" i="9"/>
  <c r="M135" i="9" s="1"/>
  <c r="N130" i="9"/>
  <c r="O130" i="9"/>
  <c r="P130" i="9"/>
  <c r="Q130" i="9"/>
  <c r="R130" i="9"/>
  <c r="R134" i="9" s="1"/>
  <c r="S130" i="9"/>
  <c r="S134" i="9" s="1"/>
  <c r="T130" i="9"/>
  <c r="T135" i="9" s="1"/>
  <c r="U130" i="9"/>
  <c r="U134" i="9" s="1"/>
  <c r="V130" i="9"/>
  <c r="W130" i="9"/>
  <c r="X130" i="9"/>
  <c r="Y130" i="9"/>
  <c r="Z130" i="9"/>
  <c r="Z134" i="9" s="1"/>
  <c r="AA130" i="9"/>
  <c r="AA134" i="9" s="1"/>
  <c r="AB130" i="9"/>
  <c r="AB135" i="9" s="1"/>
  <c r="AC130" i="9"/>
  <c r="AC135" i="9" s="1"/>
  <c r="AD130" i="9"/>
  <c r="AE130" i="9"/>
  <c r="AF130" i="9"/>
  <c r="AG130" i="9"/>
  <c r="C131" i="9"/>
  <c r="D131" i="9"/>
  <c r="E131" i="9"/>
  <c r="F131" i="9"/>
  <c r="F134" i="9" s="1"/>
  <c r="G131" i="9"/>
  <c r="H131" i="9"/>
  <c r="I131" i="9"/>
  <c r="J131" i="9"/>
  <c r="K131" i="9"/>
  <c r="L131" i="9"/>
  <c r="M131" i="9"/>
  <c r="N131" i="9"/>
  <c r="N135" i="9" s="1"/>
  <c r="O131" i="9"/>
  <c r="P131" i="9"/>
  <c r="Q131" i="9"/>
  <c r="R131" i="9"/>
  <c r="S131" i="9"/>
  <c r="T131" i="9"/>
  <c r="U131" i="9"/>
  <c r="V131" i="9"/>
  <c r="V135" i="9" s="1"/>
  <c r="W131" i="9"/>
  <c r="X131" i="9"/>
  <c r="Y131" i="9"/>
  <c r="Z131" i="9"/>
  <c r="AA131" i="9"/>
  <c r="AB131" i="9"/>
  <c r="AC131" i="9"/>
  <c r="AD131" i="9"/>
  <c r="AD134" i="9" s="1"/>
  <c r="AE131" i="9"/>
  <c r="AF131" i="9"/>
  <c r="AG131" i="9"/>
  <c r="C132" i="9"/>
  <c r="D132" i="9"/>
  <c r="E132" i="9"/>
  <c r="F132" i="9"/>
  <c r="G132" i="9"/>
  <c r="G135" i="9" s="1"/>
  <c r="H132" i="9"/>
  <c r="I132" i="9"/>
  <c r="J132" i="9"/>
  <c r="K132" i="9"/>
  <c r="L132" i="9"/>
  <c r="M132" i="9"/>
  <c r="N132" i="9"/>
  <c r="O132" i="9"/>
  <c r="O134" i="9" s="1"/>
  <c r="P132" i="9"/>
  <c r="Q132" i="9"/>
  <c r="R132" i="9"/>
  <c r="S132" i="9"/>
  <c r="T132" i="9"/>
  <c r="U132" i="9"/>
  <c r="V132" i="9"/>
  <c r="W132" i="9"/>
  <c r="W135" i="9" s="1"/>
  <c r="X132" i="9"/>
  <c r="Y132" i="9"/>
  <c r="Z132" i="9"/>
  <c r="AA132" i="9"/>
  <c r="AB132" i="9"/>
  <c r="AC132" i="9"/>
  <c r="AD132" i="9"/>
  <c r="AE132" i="9"/>
  <c r="AE135" i="9" s="1"/>
  <c r="AF132" i="9"/>
  <c r="AG132" i="9"/>
  <c r="C133" i="9"/>
  <c r="D133" i="9"/>
  <c r="E133" i="9"/>
  <c r="F133" i="9"/>
  <c r="G133" i="9"/>
  <c r="H133" i="9"/>
  <c r="H135" i="9" s="1"/>
  <c r="I133" i="9"/>
  <c r="J133" i="9"/>
  <c r="K133" i="9"/>
  <c r="L133" i="9"/>
  <c r="M133" i="9"/>
  <c r="N133" i="9"/>
  <c r="O133" i="9"/>
  <c r="P133" i="9"/>
  <c r="P134" i="9" s="1"/>
  <c r="Q133" i="9"/>
  <c r="R133" i="9"/>
  <c r="S133" i="9"/>
  <c r="T133" i="9"/>
  <c r="U133" i="9"/>
  <c r="V133" i="9"/>
  <c r="W133" i="9"/>
  <c r="X133" i="9"/>
  <c r="X134" i="9" s="1"/>
  <c r="Y133" i="9"/>
  <c r="Z133" i="9"/>
  <c r="AA133" i="9"/>
  <c r="AB133" i="9"/>
  <c r="AC133" i="9"/>
  <c r="AD133" i="9"/>
  <c r="AE133" i="9"/>
  <c r="AF133" i="9"/>
  <c r="AF135" i="9" s="1"/>
  <c r="AG133" i="9"/>
  <c r="I134" i="9"/>
  <c r="Q134" i="9"/>
  <c r="Y134" i="9"/>
  <c r="AG134" i="9"/>
  <c r="I135" i="9"/>
  <c r="J135" i="9"/>
  <c r="Q135" i="9"/>
  <c r="R135" i="9"/>
  <c r="Y135" i="9"/>
  <c r="Z135" i="9"/>
  <c r="AG135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F134" i="9" l="1"/>
  <c r="H134" i="9"/>
  <c r="AB50" i="9"/>
  <c r="D50" i="9"/>
  <c r="P135" i="9"/>
  <c r="W134" i="9"/>
  <c r="K50" i="9"/>
  <c r="O135" i="9"/>
  <c r="V134" i="9"/>
  <c r="U135" i="9"/>
  <c r="E135" i="9"/>
  <c r="T134" i="9"/>
  <c r="AG51" i="9"/>
  <c r="Q51" i="9"/>
  <c r="AF50" i="9"/>
  <c r="P50" i="9"/>
  <c r="AA135" i="9"/>
  <c r="S135" i="9"/>
  <c r="K135" i="9"/>
  <c r="C135" i="9"/>
  <c r="AE51" i="9"/>
  <c r="W51" i="9"/>
  <c r="O51" i="9"/>
  <c r="G51" i="9"/>
  <c r="T50" i="9"/>
  <c r="X135" i="9"/>
  <c r="AE134" i="9"/>
  <c r="G134" i="9"/>
  <c r="AA50" i="9"/>
  <c r="S50" i="9"/>
  <c r="N134" i="9"/>
  <c r="C51" i="9"/>
  <c r="Z50" i="9"/>
  <c r="R50" i="9"/>
  <c r="J50" i="9"/>
  <c r="AD135" i="9"/>
  <c r="F135" i="9"/>
  <c r="AC134" i="9"/>
  <c r="M134" i="9"/>
  <c r="Y50" i="9"/>
  <c r="I50" i="9"/>
  <c r="L50" i="9"/>
  <c r="AB134" i="9"/>
  <c r="L134" i="9"/>
  <c r="D134" i="9"/>
  <c r="X50" i="9"/>
  <c r="H50" i="9"/>
  <c r="AG14" i="1" l="1"/>
  <c r="AH14" i="1"/>
  <c r="AH15" i="1"/>
  <c r="AH16" i="1"/>
  <c r="AH17" i="1"/>
  <c r="AH18" i="1"/>
  <c r="AH19" i="1"/>
  <c r="AH20" i="1"/>
  <c r="AH21" i="1"/>
  <c r="AG15" i="1"/>
  <c r="AG16" i="1"/>
  <c r="AG17" i="1"/>
  <c r="AG18" i="1"/>
  <c r="AG19" i="1"/>
  <c r="AG20" i="1"/>
  <c r="AG21" i="1"/>
  <c r="AH5" i="1"/>
  <c r="AH6" i="1"/>
  <c r="AH7" i="1"/>
  <c r="AH8" i="1"/>
  <c r="AH9" i="1"/>
  <c r="AH10" i="1"/>
  <c r="AH11" i="1"/>
  <c r="AH4" i="1"/>
  <c r="AG5" i="1"/>
  <c r="AG6" i="1"/>
  <c r="AG7" i="1"/>
  <c r="AG8" i="1"/>
  <c r="AG9" i="1"/>
  <c r="AG10" i="1"/>
  <c r="AG11" i="1"/>
  <c r="AG4" i="1"/>
  <c r="B20" i="6" l="1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20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16" i="6"/>
  <c r="A17" i="6"/>
  <c r="A18" i="6"/>
  <c r="A15" i="6"/>
  <c r="AN32" i="3"/>
  <c r="AK34" i="2"/>
  <c r="D35" i="1" l="1"/>
  <c r="C35" i="1"/>
  <c r="B35" i="1"/>
  <c r="C54" i="4" l="1"/>
  <c r="E54" i="4"/>
  <c r="G54" i="4"/>
  <c r="I54" i="4"/>
  <c r="L54" i="4"/>
  <c r="M54" i="4"/>
  <c r="O54" i="4"/>
  <c r="Q54" i="4"/>
  <c r="T54" i="4"/>
  <c r="U54" i="4"/>
  <c r="W54" i="4"/>
  <c r="D55" i="4"/>
  <c r="E55" i="4"/>
  <c r="F55" i="4"/>
  <c r="G55" i="4"/>
  <c r="I55" i="4"/>
  <c r="J55" i="4"/>
  <c r="K55" i="4"/>
  <c r="L55" i="4"/>
  <c r="Q55" i="4"/>
  <c r="R55" i="4"/>
  <c r="S55" i="4"/>
  <c r="V55" i="4"/>
  <c r="AA55" i="4"/>
  <c r="E56" i="4"/>
  <c r="G56" i="4"/>
  <c r="R56" i="4"/>
  <c r="S56" i="4"/>
  <c r="U56" i="4"/>
  <c r="V56" i="4"/>
  <c r="Y56" i="4"/>
  <c r="D57" i="4"/>
  <c r="E57" i="4"/>
  <c r="H57" i="4"/>
  <c r="I57" i="4"/>
  <c r="J57" i="4"/>
  <c r="K57" i="4"/>
  <c r="M57" i="4"/>
  <c r="R57" i="4"/>
  <c r="U57" i="4"/>
  <c r="Y57" i="4"/>
  <c r="C58" i="4"/>
  <c r="E58" i="4"/>
  <c r="H58" i="4"/>
  <c r="K58" i="4"/>
  <c r="L58" i="4"/>
  <c r="P58" i="4"/>
  <c r="R58" i="4"/>
  <c r="S58" i="4"/>
  <c r="U58" i="4"/>
  <c r="V58" i="4"/>
  <c r="Y58" i="4"/>
  <c r="AA58" i="4"/>
  <c r="C59" i="4"/>
  <c r="D59" i="4"/>
  <c r="G59" i="4"/>
  <c r="O59" i="4"/>
  <c r="U59" i="4"/>
  <c r="V59" i="4"/>
  <c r="W59" i="4"/>
  <c r="X59" i="4"/>
  <c r="Y59" i="4"/>
  <c r="Z59" i="4"/>
  <c r="E60" i="4"/>
  <c r="F60" i="4"/>
  <c r="G60" i="4"/>
  <c r="I60" i="4"/>
  <c r="M60" i="4"/>
  <c r="N60" i="4"/>
  <c r="O60" i="4"/>
  <c r="Q60" i="4"/>
  <c r="S60" i="4"/>
  <c r="U60" i="4"/>
  <c r="V60" i="4"/>
  <c r="Y60" i="4"/>
  <c r="C61" i="4"/>
  <c r="D61" i="4"/>
  <c r="G61" i="4"/>
  <c r="I61" i="4"/>
  <c r="L61" i="4"/>
  <c r="M61" i="4"/>
  <c r="U61" i="4"/>
  <c r="Y61" i="4"/>
  <c r="AA61" i="4"/>
  <c r="B55" i="4"/>
  <c r="B59" i="4"/>
  <c r="B60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B2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B40" i="4"/>
  <c r="C43" i="4"/>
  <c r="D43" i="4"/>
  <c r="D54" i="4" s="1"/>
  <c r="E43" i="4"/>
  <c r="F43" i="4"/>
  <c r="F54" i="4" s="1"/>
  <c r="G43" i="4"/>
  <c r="H43" i="4"/>
  <c r="H54" i="4" s="1"/>
  <c r="I43" i="4"/>
  <c r="J43" i="4"/>
  <c r="J54" i="4" s="1"/>
  <c r="K43" i="4"/>
  <c r="K54" i="4" s="1"/>
  <c r="L43" i="4"/>
  <c r="M43" i="4"/>
  <c r="N43" i="4"/>
  <c r="N54" i="4" s="1"/>
  <c r="O43" i="4"/>
  <c r="P43" i="4"/>
  <c r="P54" i="4" s="1"/>
  <c r="Q43" i="4"/>
  <c r="R43" i="4"/>
  <c r="R54" i="4" s="1"/>
  <c r="S43" i="4"/>
  <c r="S54" i="4" s="1"/>
  <c r="T43" i="4"/>
  <c r="U43" i="4"/>
  <c r="V43" i="4"/>
  <c r="V54" i="4" s="1"/>
  <c r="W43" i="4"/>
  <c r="X43" i="4"/>
  <c r="X54" i="4" s="1"/>
  <c r="Y43" i="4"/>
  <c r="Y54" i="4" s="1"/>
  <c r="Z43" i="4"/>
  <c r="Z54" i="4" s="1"/>
  <c r="AA43" i="4"/>
  <c r="AA54" i="4" s="1"/>
  <c r="C44" i="4"/>
  <c r="C55" i="4" s="1"/>
  <c r="D44" i="4"/>
  <c r="E44" i="4"/>
  <c r="F44" i="4"/>
  <c r="G44" i="4"/>
  <c r="H44" i="4"/>
  <c r="H55" i="4" s="1"/>
  <c r="I44" i="4"/>
  <c r="J44" i="4"/>
  <c r="K44" i="4"/>
  <c r="L44" i="4"/>
  <c r="M44" i="4"/>
  <c r="M55" i="4" s="1"/>
  <c r="N44" i="4"/>
  <c r="N55" i="4" s="1"/>
  <c r="O44" i="4"/>
  <c r="O55" i="4" s="1"/>
  <c r="P44" i="4"/>
  <c r="P55" i="4" s="1"/>
  <c r="Q44" i="4"/>
  <c r="R44" i="4"/>
  <c r="S44" i="4"/>
  <c r="T44" i="4"/>
  <c r="T55" i="4" s="1"/>
  <c r="U44" i="4"/>
  <c r="U55" i="4" s="1"/>
  <c r="V44" i="4"/>
  <c r="W44" i="4"/>
  <c r="W55" i="4" s="1"/>
  <c r="X44" i="4"/>
  <c r="X55" i="4" s="1"/>
  <c r="Y44" i="4"/>
  <c r="Y55" i="4" s="1"/>
  <c r="Z44" i="4"/>
  <c r="Z55" i="4" s="1"/>
  <c r="AA44" i="4"/>
  <c r="C45" i="4"/>
  <c r="C56" i="4" s="1"/>
  <c r="D45" i="4"/>
  <c r="D56" i="4" s="1"/>
  <c r="E45" i="4"/>
  <c r="F45" i="4"/>
  <c r="F56" i="4" s="1"/>
  <c r="G45" i="4"/>
  <c r="H45" i="4"/>
  <c r="H56" i="4" s="1"/>
  <c r="I45" i="4"/>
  <c r="I56" i="4" s="1"/>
  <c r="J45" i="4"/>
  <c r="J56" i="4" s="1"/>
  <c r="K45" i="4"/>
  <c r="K56" i="4" s="1"/>
  <c r="L45" i="4"/>
  <c r="L56" i="4" s="1"/>
  <c r="M45" i="4"/>
  <c r="M56" i="4" s="1"/>
  <c r="N45" i="4"/>
  <c r="N56" i="4" s="1"/>
  <c r="O45" i="4"/>
  <c r="O56" i="4" s="1"/>
  <c r="P45" i="4"/>
  <c r="P56" i="4" s="1"/>
  <c r="Q45" i="4"/>
  <c r="Q56" i="4" s="1"/>
  <c r="R45" i="4"/>
  <c r="S45" i="4"/>
  <c r="T45" i="4"/>
  <c r="T56" i="4" s="1"/>
  <c r="U45" i="4"/>
  <c r="V45" i="4"/>
  <c r="W45" i="4"/>
  <c r="W56" i="4" s="1"/>
  <c r="X45" i="4"/>
  <c r="X56" i="4" s="1"/>
  <c r="Y45" i="4"/>
  <c r="Z45" i="4"/>
  <c r="Z56" i="4" s="1"/>
  <c r="AA45" i="4"/>
  <c r="AA56" i="4" s="1"/>
  <c r="C46" i="4"/>
  <c r="C57" i="4" s="1"/>
  <c r="D46" i="4"/>
  <c r="E46" i="4"/>
  <c r="F46" i="4"/>
  <c r="F57" i="4" s="1"/>
  <c r="G46" i="4"/>
  <c r="G57" i="4" s="1"/>
  <c r="H46" i="4"/>
  <c r="I46" i="4"/>
  <c r="J46" i="4"/>
  <c r="K46" i="4"/>
  <c r="L46" i="4"/>
  <c r="L57" i="4" s="1"/>
  <c r="M46" i="4"/>
  <c r="N46" i="4"/>
  <c r="N57" i="4" s="1"/>
  <c r="O46" i="4"/>
  <c r="O57" i="4" s="1"/>
  <c r="P46" i="4"/>
  <c r="P57" i="4" s="1"/>
  <c r="Q46" i="4"/>
  <c r="Q57" i="4" s="1"/>
  <c r="R46" i="4"/>
  <c r="S46" i="4"/>
  <c r="S57" i="4" s="1"/>
  <c r="T46" i="4"/>
  <c r="T57" i="4" s="1"/>
  <c r="U46" i="4"/>
  <c r="V46" i="4"/>
  <c r="V57" i="4" s="1"/>
  <c r="W46" i="4"/>
  <c r="W57" i="4" s="1"/>
  <c r="X46" i="4"/>
  <c r="X57" i="4" s="1"/>
  <c r="Y46" i="4"/>
  <c r="Z46" i="4"/>
  <c r="Z57" i="4" s="1"/>
  <c r="AA46" i="4"/>
  <c r="AA57" i="4" s="1"/>
  <c r="C47" i="4"/>
  <c r="D47" i="4"/>
  <c r="D58" i="4" s="1"/>
  <c r="E47" i="4"/>
  <c r="F47" i="4"/>
  <c r="F58" i="4" s="1"/>
  <c r="G47" i="4"/>
  <c r="G58" i="4" s="1"/>
  <c r="H47" i="4"/>
  <c r="I47" i="4"/>
  <c r="I58" i="4" s="1"/>
  <c r="J47" i="4"/>
  <c r="J58" i="4" s="1"/>
  <c r="K47" i="4"/>
  <c r="L47" i="4"/>
  <c r="M47" i="4"/>
  <c r="M58" i="4" s="1"/>
  <c r="N47" i="4"/>
  <c r="N58" i="4" s="1"/>
  <c r="O47" i="4"/>
  <c r="O58" i="4" s="1"/>
  <c r="P47" i="4"/>
  <c r="Q47" i="4"/>
  <c r="Q58" i="4" s="1"/>
  <c r="R47" i="4"/>
  <c r="S47" i="4"/>
  <c r="T47" i="4"/>
  <c r="T58" i="4" s="1"/>
  <c r="U47" i="4"/>
  <c r="V47" i="4"/>
  <c r="W47" i="4"/>
  <c r="W58" i="4" s="1"/>
  <c r="X47" i="4"/>
  <c r="X58" i="4" s="1"/>
  <c r="Y47" i="4"/>
  <c r="Z47" i="4"/>
  <c r="Z58" i="4" s="1"/>
  <c r="AA47" i="4"/>
  <c r="C48" i="4"/>
  <c r="D48" i="4"/>
  <c r="E48" i="4"/>
  <c r="E59" i="4" s="1"/>
  <c r="F48" i="4"/>
  <c r="F59" i="4" s="1"/>
  <c r="G48" i="4"/>
  <c r="H48" i="4"/>
  <c r="H59" i="4" s="1"/>
  <c r="I48" i="4"/>
  <c r="I59" i="4" s="1"/>
  <c r="J48" i="4"/>
  <c r="J59" i="4" s="1"/>
  <c r="K48" i="4"/>
  <c r="K59" i="4" s="1"/>
  <c r="L48" i="4"/>
  <c r="L59" i="4" s="1"/>
  <c r="M48" i="4"/>
  <c r="M59" i="4" s="1"/>
  <c r="N48" i="4"/>
  <c r="N59" i="4" s="1"/>
  <c r="O48" i="4"/>
  <c r="P48" i="4"/>
  <c r="P59" i="4" s="1"/>
  <c r="Q48" i="4"/>
  <c r="Q59" i="4" s="1"/>
  <c r="R48" i="4"/>
  <c r="R59" i="4" s="1"/>
  <c r="S48" i="4"/>
  <c r="S59" i="4" s="1"/>
  <c r="T48" i="4"/>
  <c r="T59" i="4" s="1"/>
  <c r="U48" i="4"/>
  <c r="V48" i="4"/>
  <c r="W48" i="4"/>
  <c r="X48" i="4"/>
  <c r="Y48" i="4"/>
  <c r="Z48" i="4"/>
  <c r="AA48" i="4"/>
  <c r="AA59" i="4" s="1"/>
  <c r="C49" i="4"/>
  <c r="C60" i="4" s="1"/>
  <c r="D49" i="4"/>
  <c r="D60" i="4" s="1"/>
  <c r="E49" i="4"/>
  <c r="F49" i="4"/>
  <c r="G49" i="4"/>
  <c r="H49" i="4"/>
  <c r="H60" i="4" s="1"/>
  <c r="I49" i="4"/>
  <c r="J49" i="4"/>
  <c r="J60" i="4" s="1"/>
  <c r="K49" i="4"/>
  <c r="K60" i="4" s="1"/>
  <c r="L49" i="4"/>
  <c r="L60" i="4" s="1"/>
  <c r="M49" i="4"/>
  <c r="N49" i="4"/>
  <c r="O49" i="4"/>
  <c r="P49" i="4"/>
  <c r="P60" i="4" s="1"/>
  <c r="Q49" i="4"/>
  <c r="R49" i="4"/>
  <c r="R60" i="4" s="1"/>
  <c r="S49" i="4"/>
  <c r="T49" i="4"/>
  <c r="T60" i="4" s="1"/>
  <c r="U49" i="4"/>
  <c r="V49" i="4"/>
  <c r="W49" i="4"/>
  <c r="W60" i="4" s="1"/>
  <c r="X49" i="4"/>
  <c r="X60" i="4" s="1"/>
  <c r="Y49" i="4"/>
  <c r="Z49" i="4"/>
  <c r="Z60" i="4" s="1"/>
  <c r="AA49" i="4"/>
  <c r="AA60" i="4" s="1"/>
  <c r="C50" i="4"/>
  <c r="D50" i="4"/>
  <c r="E50" i="4"/>
  <c r="E61" i="4" s="1"/>
  <c r="F50" i="4"/>
  <c r="F61" i="4" s="1"/>
  <c r="G50" i="4"/>
  <c r="H50" i="4"/>
  <c r="H61" i="4" s="1"/>
  <c r="I50" i="4"/>
  <c r="J50" i="4"/>
  <c r="J61" i="4" s="1"/>
  <c r="K50" i="4"/>
  <c r="K61" i="4" s="1"/>
  <c r="L50" i="4"/>
  <c r="M50" i="4"/>
  <c r="N50" i="4"/>
  <c r="N61" i="4" s="1"/>
  <c r="O50" i="4"/>
  <c r="O61" i="4" s="1"/>
  <c r="P50" i="4"/>
  <c r="P61" i="4" s="1"/>
  <c r="Q50" i="4"/>
  <c r="Q61" i="4" s="1"/>
  <c r="R50" i="4"/>
  <c r="R61" i="4" s="1"/>
  <c r="S50" i="4"/>
  <c r="S61" i="4" s="1"/>
  <c r="T50" i="4"/>
  <c r="T61" i="4" s="1"/>
  <c r="U50" i="4"/>
  <c r="V50" i="4"/>
  <c r="V61" i="4" s="1"/>
  <c r="W50" i="4"/>
  <c r="W61" i="4" s="1"/>
  <c r="X50" i="4"/>
  <c r="X61" i="4" s="1"/>
  <c r="Y50" i="4"/>
  <c r="Z50" i="4"/>
  <c r="Z61" i="4" s="1"/>
  <c r="AA50" i="4"/>
  <c r="B44" i="4"/>
  <c r="B45" i="4"/>
  <c r="B56" i="4" s="1"/>
  <c r="B46" i="4"/>
  <c r="B57" i="4" s="1"/>
  <c r="B47" i="4"/>
  <c r="B58" i="4" s="1"/>
  <c r="B48" i="4"/>
  <c r="B49" i="4"/>
  <c r="B50" i="4"/>
  <c r="B61" i="4" s="1"/>
  <c r="B43" i="4"/>
  <c r="B54" i="4" s="1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B34" i="3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7" i="2"/>
  <c r="J51" i="4" l="1"/>
  <c r="J53" i="4" s="1"/>
  <c r="J62" i="4" s="1"/>
  <c r="P51" i="4"/>
  <c r="P53" i="4" s="1"/>
  <c r="P62" i="4" s="1"/>
  <c r="I51" i="4"/>
  <c r="I53" i="4" s="1"/>
  <c r="I62" i="4" s="1"/>
  <c r="O51" i="4"/>
  <c r="O53" i="4" s="1"/>
  <c r="O62" i="4" s="1"/>
  <c r="F51" i="4"/>
  <c r="F53" i="4" s="1"/>
  <c r="F62" i="4" s="1"/>
  <c r="U51" i="4"/>
  <c r="U53" i="4" s="1"/>
  <c r="U62" i="4" s="1"/>
  <c r="T51" i="4"/>
  <c r="T53" i="4" s="1"/>
  <c r="T62" i="4" s="1"/>
  <c r="L51" i="4"/>
  <c r="L53" i="4" s="1"/>
  <c r="L62" i="4" s="1"/>
  <c r="D51" i="4"/>
  <c r="D53" i="4" s="1"/>
  <c r="D62" i="4" s="1"/>
  <c r="Z51" i="4"/>
  <c r="Z53" i="4" s="1"/>
  <c r="Z62" i="4" s="1"/>
  <c r="H51" i="4"/>
  <c r="H53" i="4" s="1"/>
  <c r="H62" i="4" s="1"/>
  <c r="Q51" i="4"/>
  <c r="Q53" i="4" s="1"/>
  <c r="Q62" i="4" s="1"/>
  <c r="W51" i="4"/>
  <c r="W53" i="4" s="1"/>
  <c r="W62" i="4" s="1"/>
  <c r="N51" i="4"/>
  <c r="N53" i="4" s="1"/>
  <c r="N62" i="4" s="1"/>
  <c r="M51" i="4"/>
  <c r="M53" i="4" s="1"/>
  <c r="M62" i="4" s="1"/>
  <c r="AA51" i="4"/>
  <c r="AA53" i="4" s="1"/>
  <c r="AA62" i="4" s="1"/>
  <c r="S51" i="4"/>
  <c r="S53" i="4" s="1"/>
  <c r="S62" i="4" s="1"/>
  <c r="K51" i="4"/>
  <c r="K53" i="4" s="1"/>
  <c r="K62" i="4" s="1"/>
  <c r="C51" i="4"/>
  <c r="C53" i="4" s="1"/>
  <c r="C62" i="4" s="1"/>
  <c r="R51" i="4"/>
  <c r="R53" i="4" s="1"/>
  <c r="R62" i="4" s="1"/>
  <c r="X51" i="4"/>
  <c r="X53" i="4" s="1"/>
  <c r="X62" i="4" s="1"/>
  <c r="Y51" i="4"/>
  <c r="Y53" i="4" s="1"/>
  <c r="Y62" i="4" s="1"/>
  <c r="G51" i="4"/>
  <c r="G53" i="4" s="1"/>
  <c r="G62" i="4" s="1"/>
  <c r="V51" i="4"/>
  <c r="V53" i="4" s="1"/>
  <c r="V62" i="4" s="1"/>
  <c r="E51" i="4"/>
  <c r="E53" i="4" s="1"/>
  <c r="E62" i="4" s="1"/>
  <c r="B51" i="4"/>
  <c r="B53" i="4" s="1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B32" i="3"/>
  <c r="B23" i="3"/>
  <c r="AH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H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H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H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H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H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H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H23" i="3"/>
  <c r="AH31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B35" i="2"/>
  <c r="AE32" i="2"/>
  <c r="AE31" i="2"/>
  <c r="AE30" i="2"/>
  <c r="AE29" i="2"/>
  <c r="AE28" i="2"/>
  <c r="AE27" i="2"/>
  <c r="AE26" i="2"/>
  <c r="AE25" i="2"/>
  <c r="AE33" i="2" s="1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B62" i="4" l="1"/>
  <c r="B52" i="4"/>
  <c r="AH26" i="1"/>
  <c r="AH27" i="1"/>
  <c r="AH28" i="1"/>
  <c r="AH29" i="1"/>
  <c r="AH30" i="1"/>
  <c r="AH31" i="1"/>
  <c r="AH32" i="1"/>
  <c r="AH25" i="1"/>
  <c r="AE32" i="1"/>
  <c r="AB32" i="1"/>
  <c r="Z32" i="1"/>
  <c r="W32" i="1"/>
  <c r="T32" i="1"/>
  <c r="R32" i="1"/>
  <c r="O32" i="1"/>
  <c r="L32" i="1"/>
  <c r="J32" i="1"/>
  <c r="G32" i="1"/>
  <c r="D32" i="1"/>
  <c r="B32" i="1"/>
  <c r="AD31" i="1"/>
  <c r="AA31" i="1"/>
  <c r="Y31" i="1"/>
  <c r="V31" i="1"/>
  <c r="S31" i="1"/>
  <c r="Q31" i="1"/>
  <c r="N31" i="1"/>
  <c r="K31" i="1"/>
  <c r="I31" i="1"/>
  <c r="F31" i="1"/>
  <c r="C31" i="1"/>
  <c r="AF30" i="1"/>
  <c r="AC30" i="1"/>
  <c r="Z30" i="1"/>
  <c r="X30" i="1"/>
  <c r="U30" i="1"/>
  <c r="R30" i="1"/>
  <c r="P30" i="1"/>
  <c r="M30" i="1"/>
  <c r="J30" i="1"/>
  <c r="H30" i="1"/>
  <c r="E30" i="1"/>
  <c r="B30" i="1"/>
  <c r="AE29" i="1"/>
  <c r="AB29" i="1"/>
  <c r="Y29" i="1"/>
  <c r="W29" i="1"/>
  <c r="T29" i="1"/>
  <c r="Q29" i="1"/>
  <c r="O29" i="1"/>
  <c r="L29" i="1"/>
  <c r="I29" i="1"/>
  <c r="G29" i="1"/>
  <c r="D29" i="1"/>
  <c r="AF28" i="1"/>
  <c r="AD28" i="1"/>
  <c r="AA28" i="1"/>
  <c r="X28" i="1"/>
  <c r="V28" i="1"/>
  <c r="S28" i="1"/>
  <c r="P28" i="1"/>
  <c r="N28" i="1"/>
  <c r="K28" i="1"/>
  <c r="H28" i="1"/>
  <c r="F28" i="1"/>
  <c r="C28" i="1"/>
  <c r="AE27" i="1"/>
  <c r="AC27" i="1"/>
  <c r="Z27" i="1"/>
  <c r="W27" i="1"/>
  <c r="U27" i="1"/>
  <c r="R27" i="1"/>
  <c r="O27" i="1"/>
  <c r="M27" i="1"/>
  <c r="J27" i="1"/>
  <c r="I27" i="1"/>
  <c r="G27" i="1"/>
  <c r="E27" i="1"/>
  <c r="B27" i="1"/>
  <c r="AF26" i="1"/>
  <c r="AD26" i="1"/>
  <c r="AB26" i="1"/>
  <c r="Y26" i="1"/>
  <c r="X26" i="1"/>
  <c r="V26" i="1"/>
  <c r="T26" i="1"/>
  <c r="Q26" i="1"/>
  <c r="P26" i="1"/>
  <c r="N26" i="1"/>
  <c r="L26" i="1"/>
  <c r="I26" i="1"/>
  <c r="H26" i="1"/>
  <c r="F26" i="1"/>
  <c r="D26" i="1"/>
  <c r="AE25" i="1"/>
  <c r="Z25" i="1"/>
  <c r="W25" i="1"/>
  <c r="R25" i="1"/>
  <c r="O25" i="1"/>
  <c r="J25" i="1"/>
  <c r="G25" i="1"/>
  <c r="B25" i="1"/>
  <c r="B26" i="1"/>
  <c r="C26" i="1"/>
  <c r="E26" i="1"/>
  <c r="G26" i="1"/>
  <c r="J26" i="1"/>
  <c r="K26" i="1"/>
  <c r="M26" i="1"/>
  <c r="O26" i="1"/>
  <c r="R26" i="1"/>
  <c r="S26" i="1"/>
  <c r="U26" i="1"/>
  <c r="W26" i="1"/>
  <c r="Z26" i="1"/>
  <c r="AA26" i="1"/>
  <c r="AC26" i="1"/>
  <c r="AE26" i="1"/>
  <c r="C27" i="1"/>
  <c r="D27" i="1"/>
  <c r="F27" i="1"/>
  <c r="H27" i="1"/>
  <c r="K27" i="1"/>
  <c r="L27" i="1"/>
  <c r="N27" i="1"/>
  <c r="P27" i="1"/>
  <c r="Q27" i="1"/>
  <c r="S27" i="1"/>
  <c r="T27" i="1"/>
  <c r="V27" i="1"/>
  <c r="X27" i="1"/>
  <c r="Y27" i="1"/>
  <c r="AA27" i="1"/>
  <c r="AB27" i="1"/>
  <c r="AD27" i="1"/>
  <c r="AF27" i="1"/>
  <c r="B28" i="1"/>
  <c r="D28" i="1"/>
  <c r="E28" i="1"/>
  <c r="G28" i="1"/>
  <c r="I28" i="1"/>
  <c r="J28" i="1"/>
  <c r="L28" i="1"/>
  <c r="M28" i="1"/>
  <c r="O28" i="1"/>
  <c r="Q28" i="1"/>
  <c r="R28" i="1"/>
  <c r="T28" i="1"/>
  <c r="U28" i="1"/>
  <c r="W28" i="1"/>
  <c r="Y28" i="1"/>
  <c r="Z28" i="1"/>
  <c r="AB28" i="1"/>
  <c r="AC28" i="1"/>
  <c r="AE28" i="1"/>
  <c r="B29" i="1"/>
  <c r="C29" i="1"/>
  <c r="E29" i="1"/>
  <c r="F29" i="1"/>
  <c r="H29" i="1"/>
  <c r="J29" i="1"/>
  <c r="K29" i="1"/>
  <c r="M29" i="1"/>
  <c r="N29" i="1"/>
  <c r="P29" i="1"/>
  <c r="R29" i="1"/>
  <c r="S29" i="1"/>
  <c r="U29" i="1"/>
  <c r="V29" i="1"/>
  <c r="X29" i="1"/>
  <c r="Z29" i="1"/>
  <c r="AA29" i="1"/>
  <c r="AC29" i="1"/>
  <c r="AD29" i="1"/>
  <c r="AF29" i="1"/>
  <c r="C30" i="1"/>
  <c r="D30" i="1"/>
  <c r="F30" i="1"/>
  <c r="G30" i="1"/>
  <c r="I30" i="1"/>
  <c r="K30" i="1"/>
  <c r="L30" i="1"/>
  <c r="N30" i="1"/>
  <c r="O30" i="1"/>
  <c r="Q30" i="1"/>
  <c r="S30" i="1"/>
  <c r="T30" i="1"/>
  <c r="V30" i="1"/>
  <c r="W30" i="1"/>
  <c r="Y30" i="1"/>
  <c r="AA30" i="1"/>
  <c r="AB30" i="1"/>
  <c r="AD30" i="1"/>
  <c r="AE30" i="1"/>
  <c r="B31" i="1"/>
  <c r="D31" i="1"/>
  <c r="E31" i="1"/>
  <c r="G31" i="1"/>
  <c r="H31" i="1"/>
  <c r="J31" i="1"/>
  <c r="L31" i="1"/>
  <c r="M31" i="1"/>
  <c r="O31" i="1"/>
  <c r="P31" i="1"/>
  <c r="R31" i="1"/>
  <c r="T31" i="1"/>
  <c r="U31" i="1"/>
  <c r="W31" i="1"/>
  <c r="X31" i="1"/>
  <c r="Z31" i="1"/>
  <c r="AB31" i="1"/>
  <c r="AC31" i="1"/>
  <c r="AE31" i="1"/>
  <c r="AF31" i="1"/>
  <c r="C32" i="1"/>
  <c r="E32" i="1"/>
  <c r="F32" i="1"/>
  <c r="H32" i="1"/>
  <c r="I32" i="1"/>
  <c r="K32" i="1"/>
  <c r="M32" i="1"/>
  <c r="N32" i="1"/>
  <c r="P32" i="1"/>
  <c r="Q32" i="1"/>
  <c r="S32" i="1"/>
  <c r="U32" i="1"/>
  <c r="V32" i="1"/>
  <c r="X32" i="1"/>
  <c r="Y32" i="1"/>
  <c r="AA32" i="1"/>
  <c r="AC32" i="1"/>
  <c r="AD32" i="1"/>
  <c r="AF32" i="1"/>
  <c r="C25" i="1"/>
  <c r="D25" i="1"/>
  <c r="E25" i="1"/>
  <c r="F25" i="1"/>
  <c r="H25" i="1"/>
  <c r="I25" i="1"/>
  <c r="K25" i="1"/>
  <c r="L25" i="1"/>
  <c r="M25" i="1"/>
  <c r="N25" i="1"/>
  <c r="P25" i="1"/>
  <c r="Q25" i="1"/>
  <c r="S25" i="1"/>
  <c r="T25" i="1"/>
  <c r="U25" i="1"/>
  <c r="V25" i="1"/>
  <c r="X25" i="1"/>
  <c r="Y25" i="1"/>
  <c r="AA25" i="1"/>
  <c r="AB25" i="1"/>
  <c r="AC25" i="1"/>
  <c r="AD25" i="1"/>
  <c r="AF25" i="1"/>
  <c r="AH33" i="1" l="1"/>
  <c r="K34" i="1" s="1"/>
  <c r="K38" i="1" s="1"/>
  <c r="S34" i="1"/>
  <c r="S38" i="1" s="1"/>
  <c r="B34" i="1"/>
  <c r="B38" i="1" s="1"/>
  <c r="L34" i="1"/>
  <c r="L38" i="1" s="1"/>
  <c r="M34" i="1"/>
  <c r="M38" i="1" s="1"/>
  <c r="AC34" i="1"/>
  <c r="AC38" i="1" s="1"/>
  <c r="O34" i="1"/>
  <c r="O38" i="1" s="1"/>
  <c r="W34" i="1"/>
  <c r="W38" i="1" s="1"/>
  <c r="AE34" i="1"/>
  <c r="AE38" i="1" s="1"/>
  <c r="AF34" i="1"/>
  <c r="AF38" i="1" s="1"/>
  <c r="AD34" i="1"/>
  <c r="AD38" i="1" s="1"/>
  <c r="T34" i="1"/>
  <c r="T38" i="1" s="1"/>
  <c r="I34" i="1"/>
  <c r="I38" i="1" s="1"/>
  <c r="I37" i="1"/>
  <c r="B36" i="1"/>
  <c r="AA37" i="1"/>
  <c r="B26" i="2"/>
  <c r="Z34" i="1" l="1"/>
  <c r="Z38" i="1" s="1"/>
  <c r="H34" i="1"/>
  <c r="H38" i="1" s="1"/>
  <c r="Y34" i="1"/>
  <c r="Y38" i="1" s="1"/>
  <c r="AB34" i="1"/>
  <c r="AB38" i="1" s="1"/>
  <c r="D34" i="1"/>
  <c r="D38" i="1" s="1"/>
  <c r="R34" i="1"/>
  <c r="R38" i="1" s="1"/>
  <c r="U34" i="1"/>
  <c r="U38" i="1" s="1"/>
  <c r="Q34" i="1"/>
  <c r="Q38" i="1" s="1"/>
  <c r="N34" i="1"/>
  <c r="N38" i="1" s="1"/>
  <c r="J34" i="1"/>
  <c r="J38" i="1" s="1"/>
  <c r="E34" i="1"/>
  <c r="E38" i="1" s="1"/>
  <c r="C34" i="1"/>
  <c r="C38" i="1" s="1"/>
  <c r="AA34" i="1"/>
  <c r="AA38" i="1" s="1"/>
  <c r="X34" i="1"/>
  <c r="X38" i="1" s="1"/>
  <c r="P34" i="1"/>
  <c r="P38" i="1" s="1"/>
  <c r="F34" i="1"/>
  <c r="F38" i="1" s="1"/>
  <c r="G34" i="1"/>
  <c r="G38" i="1" s="1"/>
  <c r="V34" i="1"/>
  <c r="V38" i="1" s="1"/>
  <c r="K37" i="1"/>
  <c r="B37" i="1"/>
  <c r="J37" i="1"/>
  <c r="AF36" i="1"/>
  <c r="X37" i="1"/>
  <c r="P36" i="1"/>
  <c r="H37" i="1"/>
  <c r="AE36" i="1"/>
  <c r="W36" i="1"/>
  <c r="O37" i="1"/>
  <c r="G36" i="1"/>
  <c r="AD37" i="1"/>
  <c r="V37" i="1"/>
  <c r="N37" i="1"/>
  <c r="F37" i="1"/>
  <c r="AC37" i="1"/>
  <c r="U37" i="1"/>
  <c r="M37" i="1"/>
  <c r="E37" i="1"/>
  <c r="Y36" i="1"/>
  <c r="AB36" i="1"/>
  <c r="L36" i="1"/>
  <c r="AA36" i="1"/>
  <c r="S37" i="1"/>
  <c r="K36" i="1"/>
  <c r="C36" i="1"/>
  <c r="Z37" i="1"/>
  <c r="T36" i="1"/>
  <c r="D36" i="1"/>
  <c r="R37" i="1"/>
  <c r="J36" i="1"/>
  <c r="S36" i="1"/>
  <c r="Z36" i="1"/>
  <c r="Y37" i="1"/>
  <c r="R36" i="1"/>
  <c r="Q37" i="1"/>
  <c r="I36" i="1"/>
  <c r="T37" i="1"/>
  <c r="D37" i="1"/>
  <c r="Q36" i="1"/>
  <c r="C37" i="1"/>
  <c r="AB37" i="1"/>
  <c r="L37" i="1"/>
  <c r="X36" i="1"/>
  <c r="P37" i="1"/>
  <c r="O36" i="1"/>
  <c r="AE37" i="1"/>
  <c r="W37" i="1"/>
  <c r="G37" i="1"/>
  <c r="AD36" i="1"/>
  <c r="V36" i="1"/>
  <c r="N36" i="1"/>
  <c r="F36" i="1"/>
  <c r="AF37" i="1"/>
  <c r="AC36" i="1"/>
  <c r="U36" i="1"/>
  <c r="M36" i="1"/>
  <c r="E36" i="1"/>
  <c r="H36" i="1"/>
</calcChain>
</file>

<file path=xl/sharedStrings.xml><?xml version="1.0" encoding="utf-8"?>
<sst xmlns="http://schemas.openxmlformats.org/spreadsheetml/2006/main" count="234" uniqueCount="112">
  <si>
    <t>Actual</t>
  </si>
  <si>
    <t>Weighted Error 2</t>
  </si>
  <si>
    <t>Weighted Error 2 Exponential</t>
  </si>
  <si>
    <t>Cluster1</t>
  </si>
  <si>
    <t>Cluster2</t>
  </si>
  <si>
    <t>Cluster3</t>
  </si>
  <si>
    <t>Cluster4</t>
  </si>
  <si>
    <t>Cluster5</t>
  </si>
  <si>
    <t>Prediction</t>
  </si>
  <si>
    <t>Sku Code</t>
  </si>
  <si>
    <t>Monthly Error</t>
  </si>
  <si>
    <t xml:space="preserve">SKU level Prediction </t>
  </si>
  <si>
    <t>Monthly Error Rate</t>
  </si>
  <si>
    <t>s</t>
  </si>
  <si>
    <t xml:space="preserve">Exponential Weighted Error </t>
  </si>
  <si>
    <t>Error Metric:</t>
  </si>
  <si>
    <t>Bin</t>
  </si>
  <si>
    <t>More</t>
  </si>
  <si>
    <t>Frequency</t>
  </si>
  <si>
    <t>[0-5%]</t>
  </si>
  <si>
    <t>[5%-10%]</t>
  </si>
  <si>
    <t>[10%-15%]</t>
  </si>
  <si>
    <t>[15%-20%]</t>
  </si>
  <si>
    <t>[20%25%]</t>
  </si>
  <si>
    <t>[25%-30%]</t>
  </si>
  <si>
    <t>[30%-35%]</t>
  </si>
  <si>
    <t>Range</t>
  </si>
  <si>
    <t>Exponential Weighted Error</t>
  </si>
  <si>
    <t>[35%-50%]</t>
  </si>
  <si>
    <t>&gt;50%</t>
  </si>
  <si>
    <t xml:space="preserve">Prediction </t>
  </si>
  <si>
    <t>SKU</t>
  </si>
  <si>
    <t>Cluster</t>
  </si>
  <si>
    <t/>
  </si>
  <si>
    <t>Unionized</t>
  </si>
  <si>
    <t>006772</t>
  </si>
  <si>
    <t>031664</t>
  </si>
  <si>
    <t>053260</t>
  </si>
  <si>
    <t>054097</t>
  </si>
  <si>
    <t>054215</t>
  </si>
  <si>
    <t>054219</t>
  </si>
  <si>
    <t>065264</t>
  </si>
  <si>
    <t>065265</t>
  </si>
  <si>
    <t>065266</t>
  </si>
  <si>
    <t>065267</t>
  </si>
  <si>
    <t>065277</t>
  </si>
  <si>
    <t>065284</t>
  </si>
  <si>
    <t>065288</t>
  </si>
  <si>
    <t>065289</t>
  </si>
  <si>
    <t>065290</t>
  </si>
  <si>
    <t>065293</t>
  </si>
  <si>
    <t>065300</t>
  </si>
  <si>
    <t>065310</t>
  </si>
  <si>
    <t>065313</t>
  </si>
  <si>
    <t>065314</t>
  </si>
  <si>
    <t>065315</t>
  </si>
  <si>
    <t>065316</t>
  </si>
  <si>
    <t>068616</t>
  </si>
  <si>
    <t>084987</t>
  </si>
  <si>
    <t>099336</t>
  </si>
  <si>
    <t>099895</t>
  </si>
  <si>
    <t>Production Data</t>
  </si>
  <si>
    <t>Sum</t>
  </si>
  <si>
    <t>Over/Under Production</t>
  </si>
  <si>
    <t>Percentage</t>
  </si>
  <si>
    <t>High Error Skus</t>
  </si>
  <si>
    <t>Actual SalesIn</t>
  </si>
  <si>
    <t>Under</t>
  </si>
  <si>
    <t>Over</t>
  </si>
  <si>
    <t>Description</t>
  </si>
  <si>
    <t>SKU Code</t>
  </si>
  <si>
    <t>Nobivac Canine 1-DAPPv+CV 25x1ds 229 MRK</t>
  </si>
  <si>
    <t>Nobivac Intra-Trac 3 150 x 1 ds 240</t>
  </si>
  <si>
    <t>Nobivac Intra-Trac 3  2 x 5ds 240</t>
  </si>
  <si>
    <t>Nobivac Canine 1-DAPPvL2 25x1 ds 229 MRK</t>
  </si>
  <si>
    <t>Nobivac Canine 1-DAPPvL2+Cv 25x1ds 229 M</t>
  </si>
  <si>
    <t>Nobivac Canine 1-Pv 25x 1 ds 229 MRK</t>
  </si>
  <si>
    <t>Nobivac Canine 1-Cv 25 x 1ds 240 MRK</t>
  </si>
  <si>
    <t>Nobivac Canine 1-DAPPvL4  25x1DS 229 MRK</t>
  </si>
  <si>
    <t xml:space="preserve">NOBIVAC® INTRA-TRAC® KC </t>
  </si>
  <si>
    <t xml:space="preserve">NOBIVAC® INTRA-TRAC®3 </t>
  </si>
  <si>
    <t>NOBIVAC® INTRA-TRAC®3 ADT</t>
  </si>
  <si>
    <t xml:space="preserve">NOBIVAC® INTRA-TRAC®3 ADT </t>
  </si>
  <si>
    <t xml:space="preserve">NOBIVAC® 3-Rabies </t>
  </si>
  <si>
    <t xml:space="preserve">NOBIVAC® 1-Rabies </t>
  </si>
  <si>
    <t xml:space="preserve">NOBIVAC® Canine 1-DAPPvL2+CV </t>
  </si>
  <si>
    <t xml:space="preserve">NOBIVAC® Canine 3-DAPv </t>
  </si>
  <si>
    <t xml:space="preserve">NOBIVAC® Canine 1-Cv </t>
  </si>
  <si>
    <t xml:space="preserve">NOBIVAC® Canine 1-DAPPvL4 </t>
  </si>
  <si>
    <t xml:space="preserve">NOBIVAC® Canine Flu H3N8 </t>
  </si>
  <si>
    <t xml:space="preserve">NOBIVAC® Lyme </t>
  </si>
  <si>
    <t xml:space="preserve">NOBIVAC® Feline 1-HCPCh </t>
  </si>
  <si>
    <r>
      <t>SO</t>
    </r>
    <r>
      <rPr>
        <sz val="8"/>
        <color rgb="FF000000"/>
        <rFont val="Arial"/>
        <family val="2"/>
      </rPr>
      <t xml:space="preserve"> is used to predict 14 SKU:</t>
    </r>
  </si>
  <si>
    <t>Sum(dosage x 100000)</t>
  </si>
  <si>
    <t>sum</t>
  </si>
  <si>
    <t>&gt;35%</t>
  </si>
  <si>
    <t>November</t>
  </si>
  <si>
    <t>October</t>
  </si>
  <si>
    <t>September</t>
  </si>
  <si>
    <t>DFA</t>
  </si>
  <si>
    <t>Simple Average</t>
  </si>
  <si>
    <t>Weighted Errors</t>
  </si>
  <si>
    <t>August</t>
  </si>
  <si>
    <t>UNIONIZED MODEL</t>
  </si>
  <si>
    <t>CLUSTER LEVEL</t>
  </si>
  <si>
    <t>NOBIVAC® Canine Flu H3N8</t>
  </si>
  <si>
    <t xml:space="preserve">NOBIVAC® 3-Rabies CA </t>
  </si>
  <si>
    <t>NOBIVAC® 1-Rabies</t>
  </si>
  <si>
    <t xml:space="preserve">NOBIVAC® Feline 1-HCPCh+ FeLV </t>
  </si>
  <si>
    <t>NOBIVAC® INTRA-TRAC® KC</t>
  </si>
  <si>
    <t>SKU LEVEL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</si>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</sst>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0.0%"/>
  </numFmts>
  <fonts count="1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9" fontId="4" fillId="0" borderId="0" applyFont="0" applyFill="0" applyBorder="0" applyAlignment="0" applyProtection="0"/>
    <xf numFmtId="0" fontId="9" fillId="15" borderId="0" applyNumberFormat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2" fillId="0" borderId="0"/>
  </cellStyleXfs>
  <cellXfs count="126">
    <xf numFmtId="0" fontId="0" fillId="0" borderId="0" xfId="0" applyFont="1" applyAlignment="1"/>
    <xf numFmtId="0" fontId="0" fillId="0" borderId="0" xfId="0" applyFont="1"/>
    <xf numFmtId="17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10" fontId="0" fillId="2" borderId="0" xfId="0" applyNumberFormat="1" applyFont="1" applyFill="1" applyBorder="1"/>
    <xf numFmtId="0" fontId="0" fillId="2" borderId="0" xfId="0" applyFont="1" applyFill="1" applyBorder="1" applyAlignment="1">
      <alignment wrapText="1"/>
    </xf>
    <xf numFmtId="0" fontId="0" fillId="0" borderId="0" xfId="0" applyFont="1"/>
    <xf numFmtId="0" fontId="0" fillId="0" borderId="0" xfId="0"/>
    <xf numFmtId="0" fontId="2" fillId="0" borderId="0" xfId="0" applyFont="1" applyAlignment="1"/>
    <xf numFmtId="0" fontId="2" fillId="0" borderId="1" xfId="0" applyFont="1" applyBorder="1"/>
    <xf numFmtId="0" fontId="2" fillId="0" borderId="10" xfId="0" applyFont="1" applyBorder="1"/>
    <xf numFmtId="0" fontId="2" fillId="3" borderId="1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0" fillId="2" borderId="1" xfId="0" applyFont="1" applyFill="1" applyBorder="1" applyAlignment="1">
      <alignment wrapText="1"/>
    </xf>
    <xf numFmtId="10" fontId="0" fillId="2" borderId="1" xfId="0" applyNumberFormat="1" applyFont="1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5" xfId="0" applyFill="1" applyBorder="1"/>
    <xf numFmtId="0" fontId="0" fillId="5" borderId="0" xfId="0" applyFill="1" applyBorder="1"/>
    <xf numFmtId="0" fontId="0" fillId="5" borderId="7" xfId="0" applyFill="1" applyBorder="1"/>
    <xf numFmtId="0" fontId="0" fillId="5" borderId="8" xfId="0" applyFill="1" applyBorder="1"/>
    <xf numFmtId="0" fontId="2" fillId="6" borderId="1" xfId="0" applyFont="1" applyFill="1" applyBorder="1" applyAlignment="1">
      <alignment wrapText="1"/>
    </xf>
    <xf numFmtId="10" fontId="0" fillId="6" borderId="1" xfId="0" applyNumberFormat="1" applyFont="1" applyFill="1" applyBorder="1"/>
    <xf numFmtId="0" fontId="3" fillId="0" borderId="0" xfId="0" applyFont="1" applyAlignment="1"/>
    <xf numFmtId="165" fontId="0" fillId="0" borderId="0" xfId="1" applyNumberFormat="1" applyFont="1" applyBorder="1"/>
    <xf numFmtId="1" fontId="0" fillId="5" borderId="0" xfId="0" applyNumberFormat="1" applyFill="1"/>
    <xf numFmtId="0" fontId="0" fillId="5" borderId="14" xfId="0" applyNumberFormat="1" applyFont="1" applyFill="1" applyBorder="1"/>
    <xf numFmtId="0" fontId="0" fillId="5" borderId="15" xfId="0" applyNumberFormat="1" applyFont="1" applyFill="1" applyBorder="1"/>
    <xf numFmtId="0" fontId="0" fillId="5" borderId="16" xfId="0" applyNumberFormat="1" applyFont="1" applyFill="1" applyBorder="1"/>
    <xf numFmtId="0" fontId="0" fillId="5" borderId="17" xfId="0" applyNumberFormat="1" applyFont="1" applyFill="1" applyBorder="1"/>
    <xf numFmtId="0" fontId="0" fillId="5" borderId="18" xfId="0" applyFont="1" applyFill="1" applyBorder="1" applyAlignment="1"/>
    <xf numFmtId="0" fontId="0" fillId="5" borderId="19" xfId="0" applyNumberFormat="1" applyFont="1" applyFill="1" applyBorder="1" applyAlignment="1"/>
    <xf numFmtId="164" fontId="0" fillId="5" borderId="0" xfId="0" applyNumberFormat="1" applyFill="1"/>
    <xf numFmtId="0" fontId="0" fillId="0" borderId="0" xfId="0" applyFill="1" applyBorder="1" applyAlignment="1"/>
    <xf numFmtId="0" fontId="0" fillId="0" borderId="20" xfId="0" applyFill="1" applyBorder="1" applyAlignment="1"/>
    <xf numFmtId="0" fontId="5" fillId="0" borderId="21" xfId="0" applyFont="1" applyFill="1" applyBorder="1" applyAlignment="1">
      <alignment horizontal="center"/>
    </xf>
    <xf numFmtId="9" fontId="0" fillId="0" borderId="0" xfId="1" applyFont="1" applyFill="1" applyBorder="1" applyAlignment="1"/>
    <xf numFmtId="9" fontId="0" fillId="0" borderId="0" xfId="0" applyNumberFormat="1" applyFont="1" applyAlignment="1"/>
    <xf numFmtId="9" fontId="0" fillId="0" borderId="0" xfId="0" applyNumberFormat="1" applyFill="1" applyBorder="1" applyAlignment="1"/>
    <xf numFmtId="165" fontId="0" fillId="4" borderId="5" xfId="1" applyNumberFormat="1" applyFont="1" applyFill="1" applyBorder="1"/>
    <xf numFmtId="0" fontId="2" fillId="5" borderId="2" xfId="0" applyFont="1" applyFill="1" applyBorder="1"/>
    <xf numFmtId="0" fontId="2" fillId="5" borderId="3" xfId="0" applyFont="1" applyFill="1" applyBorder="1"/>
    <xf numFmtId="0" fontId="0" fillId="5" borderId="2" xfId="0" applyFill="1" applyBorder="1"/>
    <xf numFmtId="0" fontId="0" fillId="5" borderId="3" xfId="0" applyFill="1" applyBorder="1"/>
    <xf numFmtId="0" fontId="2" fillId="4" borderId="2" xfId="0" applyFont="1" applyFill="1" applyBorder="1"/>
    <xf numFmtId="0" fontId="2" fillId="4" borderId="3" xfId="0" applyFont="1" applyFill="1" applyBorder="1"/>
    <xf numFmtId="0" fontId="2" fillId="4" borderId="4" xfId="0" applyFont="1" applyFill="1" applyBorder="1"/>
    <xf numFmtId="0" fontId="0" fillId="4" borderId="2" xfId="0" applyFill="1" applyBorder="1"/>
    <xf numFmtId="0" fontId="0" fillId="4" borderId="4" xfId="0" applyFill="1" applyBorder="1"/>
    <xf numFmtId="0" fontId="2" fillId="5" borderId="4" xfId="0" applyFont="1" applyFill="1" applyBorder="1"/>
    <xf numFmtId="165" fontId="0" fillId="4" borderId="2" xfId="1" applyNumberFormat="1" applyFont="1" applyFill="1" applyBorder="1"/>
    <xf numFmtId="165" fontId="0" fillId="4" borderId="3" xfId="1" applyNumberFormat="1" applyFont="1" applyFill="1" applyBorder="1"/>
    <xf numFmtId="165" fontId="0" fillId="4" borderId="4" xfId="1" applyNumberFormat="1" applyFont="1" applyFill="1" applyBorder="1"/>
    <xf numFmtId="165" fontId="0" fillId="5" borderId="3" xfId="1" applyNumberFormat="1" applyFont="1" applyFill="1" applyBorder="1"/>
    <xf numFmtId="165" fontId="0" fillId="5" borderId="2" xfId="1" applyNumberFormat="1" applyFont="1" applyFill="1" applyBorder="1"/>
    <xf numFmtId="165" fontId="0" fillId="4" borderId="0" xfId="1" applyNumberFormat="1" applyFont="1" applyFill="1" applyBorder="1"/>
    <xf numFmtId="165" fontId="0" fillId="4" borderId="6" xfId="1" applyNumberFormat="1" applyFont="1" applyFill="1" applyBorder="1"/>
    <xf numFmtId="165" fontId="0" fillId="5" borderId="0" xfId="1" applyNumberFormat="1" applyFont="1" applyFill="1" applyBorder="1"/>
    <xf numFmtId="165" fontId="0" fillId="5" borderId="5" xfId="1" applyNumberFormat="1" applyFont="1" applyFill="1" applyBorder="1"/>
    <xf numFmtId="165" fontId="0" fillId="4" borderId="7" xfId="1" applyNumberFormat="1" applyFont="1" applyFill="1" applyBorder="1"/>
    <xf numFmtId="165" fontId="0" fillId="4" borderId="8" xfId="1" applyNumberFormat="1" applyFont="1" applyFill="1" applyBorder="1"/>
    <xf numFmtId="165" fontId="0" fillId="4" borderId="9" xfId="1" applyNumberFormat="1" applyFont="1" applyFill="1" applyBorder="1"/>
    <xf numFmtId="165" fontId="0" fillId="5" borderId="8" xfId="1" applyNumberFormat="1" applyFont="1" applyFill="1" applyBorder="1"/>
    <xf numFmtId="165" fontId="0" fillId="5" borderId="7" xfId="1" applyNumberFormat="1" applyFont="1" applyFill="1" applyBorder="1"/>
    <xf numFmtId="9" fontId="3" fillId="0" borderId="0" xfId="0" applyNumberFormat="1" applyFont="1" applyAlignment="1"/>
    <xf numFmtId="0" fontId="0" fillId="4" borderId="0" xfId="0" applyFont="1" applyFill="1" applyAlignment="1"/>
    <xf numFmtId="0" fontId="0" fillId="7" borderId="0" xfId="0" applyFont="1" applyFill="1" applyAlignment="1"/>
    <xf numFmtId="0" fontId="0" fillId="8" borderId="0" xfId="0" applyFont="1" applyFill="1" applyAlignment="1"/>
    <xf numFmtId="0" fontId="0" fillId="9" borderId="0" xfId="0" applyFont="1" applyFill="1" applyAlignment="1"/>
    <xf numFmtId="0" fontId="0" fillId="10" borderId="0" xfId="0" applyFont="1" applyFill="1" applyAlignment="1"/>
    <xf numFmtId="0" fontId="1" fillId="3" borderId="1" xfId="0" applyFont="1" applyFill="1" applyBorder="1" applyAlignment="1">
      <alignment horizontal="center"/>
    </xf>
    <xf numFmtId="0" fontId="6" fillId="11" borderId="22" xfId="0" applyFont="1" applyFill="1" applyBorder="1"/>
    <xf numFmtId="0" fontId="0" fillId="0" borderId="0" xfId="0" applyNumberFormat="1"/>
    <xf numFmtId="0" fontId="6" fillId="12" borderId="22" xfId="0" applyFont="1" applyFill="1" applyBorder="1"/>
    <xf numFmtId="0" fontId="0" fillId="5" borderId="0" xfId="0" applyNumberFormat="1" applyFont="1" applyFill="1" applyBorder="1" applyAlignment="1"/>
    <xf numFmtId="0" fontId="3" fillId="4" borderId="0" xfId="0" applyFont="1" applyFill="1" applyAlignment="1"/>
    <xf numFmtId="164" fontId="3" fillId="5" borderId="0" xfId="0" applyNumberFormat="1" applyFont="1" applyFill="1"/>
    <xf numFmtId="0" fontId="3" fillId="0" borderId="0" xfId="0" applyFont="1" applyFill="1" applyAlignment="1"/>
    <xf numFmtId="0" fontId="0" fillId="0" borderId="0" xfId="0" applyFont="1" applyFill="1" applyAlignment="1"/>
    <xf numFmtId="0" fontId="3" fillId="8" borderId="0" xfId="0" applyFont="1" applyFill="1" applyAlignment="1">
      <alignment wrapText="1"/>
    </xf>
    <xf numFmtId="9" fontId="0" fillId="0" borderId="0" xfId="1" applyFont="1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Alignment="1">
      <alignment horizontal="center"/>
    </xf>
    <xf numFmtId="9" fontId="0" fillId="0" borderId="0" xfId="0" applyNumberFormat="1" applyFont="1" applyAlignment="1">
      <alignment horizontal="center"/>
    </xf>
    <xf numFmtId="10" fontId="0" fillId="0" borderId="0" xfId="0" applyNumberFormat="1" applyFont="1" applyAlignment="1"/>
    <xf numFmtId="0" fontId="3" fillId="0" borderId="0" xfId="0" applyNumberFormat="1" applyFont="1" applyFill="1" applyBorder="1" applyAlignment="1"/>
    <xf numFmtId="10" fontId="0" fillId="0" borderId="0" xfId="1" applyNumberFormat="1" applyFont="1" applyAlignment="1"/>
    <xf numFmtId="0" fontId="7" fillId="0" borderId="0" xfId="0" applyFont="1" applyAlignment="1">
      <alignment horizontal="left" vertical="center" readingOrder="1"/>
    </xf>
    <xf numFmtId="0" fontId="8" fillId="4" borderId="23" xfId="0" applyFont="1" applyFill="1" applyBorder="1" applyAlignment="1">
      <alignment horizontal="left" vertical="center" readingOrder="1"/>
    </xf>
    <xf numFmtId="0" fontId="8" fillId="13" borderId="23" xfId="0" applyFont="1" applyFill="1" applyBorder="1" applyAlignment="1">
      <alignment horizontal="left" vertical="center" readingOrder="1"/>
    </xf>
    <xf numFmtId="0" fontId="8" fillId="14" borderId="23" xfId="0" applyFont="1" applyFill="1" applyBorder="1" applyAlignment="1">
      <alignment horizontal="left" vertical="center" readingOrder="1"/>
    </xf>
    <xf numFmtId="0" fontId="8" fillId="0" borderId="23" xfId="0" applyFont="1" applyBorder="1" applyAlignment="1">
      <alignment horizontal="left" vertical="center" readingOrder="1"/>
    </xf>
    <xf numFmtId="1" fontId="0" fillId="0" borderId="0" xfId="0" applyNumberFormat="1"/>
    <xf numFmtId="0" fontId="9" fillId="15" borderId="0" xfId="2" applyAlignment="1"/>
    <xf numFmtId="2" fontId="9" fillId="15" borderId="0" xfId="2" applyNumberFormat="1"/>
    <xf numFmtId="0" fontId="10" fillId="0" borderId="0" xfId="3"/>
    <xf numFmtId="0" fontId="10" fillId="0" borderId="20" xfId="3" applyFill="1" applyBorder="1" applyAlignment="1"/>
    <xf numFmtId="0" fontId="10" fillId="0" borderId="0" xfId="3" applyFill="1" applyBorder="1" applyAlignment="1"/>
    <xf numFmtId="9" fontId="10" fillId="0" borderId="0" xfId="3" applyNumberFormat="1" applyFont="1" applyAlignment="1"/>
    <xf numFmtId="0" fontId="10" fillId="0" borderId="0" xfId="3" applyNumberFormat="1" applyFill="1" applyBorder="1" applyAlignment="1"/>
    <xf numFmtId="0" fontId="10" fillId="0" borderId="0" xfId="3" applyFont="1" applyAlignment="1"/>
    <xf numFmtId="0" fontId="11" fillId="0" borderId="21" xfId="3" applyFont="1" applyFill="1" applyBorder="1" applyAlignment="1">
      <alignment horizontal="center"/>
    </xf>
    <xf numFmtId="10" fontId="0" fillId="0" borderId="0" xfId="4" applyNumberFormat="1" applyFont="1"/>
    <xf numFmtId="0" fontId="10" fillId="16" borderId="0" xfId="3" applyFill="1"/>
    <xf numFmtId="0" fontId="10" fillId="17" borderId="0" xfId="3" applyFill="1"/>
    <xf numFmtId="16" fontId="10" fillId="0" borderId="0" xfId="3" applyNumberFormat="1"/>
    <xf numFmtId="0" fontId="10" fillId="0" borderId="0" xfId="3" applyAlignment="1">
      <alignment horizontal="center"/>
    </xf>
    <xf numFmtId="0" fontId="13" fillId="0" borderId="1" xfId="5" applyFont="1" applyBorder="1"/>
    <xf numFmtId="0" fontId="10" fillId="0" borderId="1" xfId="3" applyBorder="1"/>
    <xf numFmtId="14" fontId="10" fillId="0" borderId="1" xfId="3" applyNumberFormat="1" applyBorder="1"/>
    <xf numFmtId="14" fontId="10" fillId="0" borderId="0" xfId="3" applyNumberFormat="1"/>
    <xf numFmtId="0" fontId="0" fillId="0" borderId="0" xfId="0" applyNumberFormat="1" applyFill="1" applyBorder="1" applyAlignment="1"/>
    <xf numFmtId="0" fontId="10" fillId="0" borderId="0" xfId="3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6">
    <cellStyle name="Neutral" xfId="2" builtinId="28"/>
    <cellStyle name="Normal" xfId="0" builtinId="0"/>
    <cellStyle name="Normal 2" xfId="3"/>
    <cellStyle name="Normal 2 2" xfId="5"/>
    <cellStyle name="Percent" xfId="1" builtinId="5"/>
    <cellStyle name="Percent 2" xfId="4"/>
  </cellStyles>
  <dxfs count="1"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Out - Sku Level - Weighted Average errors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Out Doses Actual'!$O$67:$O$74</c:f>
              <c:strCache>
                <c:ptCount val="8"/>
                <c:pt idx="0">
                  <c:v>[0-5%]</c:v>
                </c:pt>
                <c:pt idx="1">
                  <c:v>[5%-10%]</c:v>
                </c:pt>
                <c:pt idx="2">
                  <c:v>[10%-15%]</c:v>
                </c:pt>
                <c:pt idx="3">
                  <c:v>[15%-20%]</c:v>
                </c:pt>
                <c:pt idx="4">
                  <c:v>[20%25%]</c:v>
                </c:pt>
                <c:pt idx="5">
                  <c:v>[25%-30%]</c:v>
                </c:pt>
                <c:pt idx="6">
                  <c:v>[30%-35%]</c:v>
                </c:pt>
                <c:pt idx="7">
                  <c:v>&gt;35%</c:v>
                </c:pt>
              </c:strCache>
            </c:strRef>
          </c:cat>
          <c:val>
            <c:numRef>
              <c:f>'Sales Out Doses Actual'!$P$67:$P$74</c:f>
              <c:numCache>
                <c:formatCode>General</c:formatCode>
                <c:ptCount val="8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3</c:v>
                </c:pt>
                <c:pt idx="4">
                  <c:v>6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39424"/>
        <c:axId val="173439816"/>
      </c:barChart>
      <c:catAx>
        <c:axId val="1734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9816"/>
        <c:crosses val="autoZero"/>
        <c:auto val="1"/>
        <c:lblAlgn val="ctr"/>
        <c:lblOffset val="100"/>
        <c:noMultiLvlLbl val="0"/>
      </c:catAx>
      <c:valAx>
        <c:axId val="17343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3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Sales Out - Cluster Level - Weighted Average errors distribution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Out Doses Actual'!$I$106:$I$113</c:f>
              <c:strCache>
                <c:ptCount val="8"/>
                <c:pt idx="0">
                  <c:v>[0-5%]</c:v>
                </c:pt>
                <c:pt idx="1">
                  <c:v>[5%-10%]</c:v>
                </c:pt>
                <c:pt idx="2">
                  <c:v>[10%-15%]</c:v>
                </c:pt>
                <c:pt idx="3">
                  <c:v>[15%-20%]</c:v>
                </c:pt>
                <c:pt idx="4">
                  <c:v>[20%25%]</c:v>
                </c:pt>
                <c:pt idx="5">
                  <c:v>[25%-30%]</c:v>
                </c:pt>
                <c:pt idx="6">
                  <c:v>[30%-35%]</c:v>
                </c:pt>
                <c:pt idx="7">
                  <c:v>&gt;35%</c:v>
                </c:pt>
              </c:strCache>
            </c:strRef>
          </c:cat>
          <c:val>
            <c:numRef>
              <c:f>'Sales Out Doses Actual'!$J$106:$J$113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40600"/>
        <c:axId val="173440992"/>
      </c:barChart>
      <c:catAx>
        <c:axId val="17344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0992"/>
        <c:crosses val="autoZero"/>
        <c:auto val="1"/>
        <c:lblAlgn val="ctr"/>
        <c:lblOffset val="100"/>
        <c:noMultiLvlLbl val="0"/>
      </c:catAx>
      <c:valAx>
        <c:axId val="1734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Unionized  Level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Out Doses Actual'!$H$146:$H$153</c:f>
              <c:strCache>
                <c:ptCount val="8"/>
                <c:pt idx="0">
                  <c:v>[0-5%]</c:v>
                </c:pt>
                <c:pt idx="1">
                  <c:v>[5%-10%]</c:v>
                </c:pt>
                <c:pt idx="2">
                  <c:v>[10%-15%]</c:v>
                </c:pt>
                <c:pt idx="3">
                  <c:v>[15%-20%]</c:v>
                </c:pt>
                <c:pt idx="4">
                  <c:v>[20%25%]</c:v>
                </c:pt>
                <c:pt idx="5">
                  <c:v>[25%-30%]</c:v>
                </c:pt>
                <c:pt idx="6">
                  <c:v>[30%-35%]</c:v>
                </c:pt>
                <c:pt idx="7">
                  <c:v>&gt;35%</c:v>
                </c:pt>
              </c:strCache>
            </c:strRef>
          </c:cat>
          <c:val>
            <c:numRef>
              <c:f>'Sales Out Doses Actual'!$I$146:$I$153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11</c:v>
                </c:pt>
                <c:pt idx="4">
                  <c:v>3</c:v>
                </c:pt>
                <c:pt idx="5">
                  <c:v>9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41776"/>
        <c:axId val="173442168"/>
      </c:barChart>
      <c:catAx>
        <c:axId val="17344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2168"/>
        <c:crosses val="autoZero"/>
        <c:auto val="1"/>
        <c:lblAlgn val="ctr"/>
        <c:lblOffset val="100"/>
        <c:noMultiLvlLbl val="0"/>
      </c:catAx>
      <c:valAx>
        <c:axId val="1734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SKU</a:t>
            </a:r>
            <a:r>
              <a:rPr lang="en-US" sz="2000" b="1" baseline="0"/>
              <a:t> Level</a:t>
            </a:r>
            <a:endParaRPr lang="en-US" sz="20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'Sku Level'!$AM$25:$AM$33</c:f>
              <c:strCache>
                <c:ptCount val="9"/>
                <c:pt idx="0">
                  <c:v>[0-5%]</c:v>
                </c:pt>
                <c:pt idx="1">
                  <c:v>[5%-10%]</c:v>
                </c:pt>
                <c:pt idx="2">
                  <c:v>[10%-15%]</c:v>
                </c:pt>
                <c:pt idx="3">
                  <c:v>[15%-20%]</c:v>
                </c:pt>
                <c:pt idx="4">
                  <c:v>[20%25%]</c:v>
                </c:pt>
                <c:pt idx="5">
                  <c:v>[25%-30%]</c:v>
                </c:pt>
                <c:pt idx="6">
                  <c:v>[30%-35%]</c:v>
                </c:pt>
                <c:pt idx="7">
                  <c:v>[35%-50%]</c:v>
                </c:pt>
                <c:pt idx="8">
                  <c:v>&gt;50%</c:v>
                </c:pt>
              </c:strCache>
            </c:strRef>
          </c:cat>
          <c:val>
            <c:numRef>
              <c:f>'Sku Level'!$AN$25:$AN$33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442952"/>
        <c:axId val="445331784"/>
      </c:barChart>
      <c:catAx>
        <c:axId val="173442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1784"/>
        <c:crosses val="autoZero"/>
        <c:auto val="1"/>
        <c:lblAlgn val="ctr"/>
        <c:lblOffset val="100"/>
        <c:noMultiLvlLbl val="0"/>
      </c:catAx>
      <c:valAx>
        <c:axId val="4453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42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</a:t>
            </a:r>
            <a:r>
              <a:rPr lang="en-US" baseline="0"/>
              <a:t>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'Cluster Level'!$AJ$25:$AJ$33</c:f>
              <c:strCache>
                <c:ptCount val="9"/>
                <c:pt idx="0">
                  <c:v>[0-5%]</c:v>
                </c:pt>
                <c:pt idx="1">
                  <c:v>[5%-10%]</c:v>
                </c:pt>
                <c:pt idx="2">
                  <c:v>[10%-15%]</c:v>
                </c:pt>
                <c:pt idx="3">
                  <c:v>[15%-20%]</c:v>
                </c:pt>
                <c:pt idx="4">
                  <c:v>[20%25%]</c:v>
                </c:pt>
                <c:pt idx="5">
                  <c:v>[25%-30%]</c:v>
                </c:pt>
                <c:pt idx="6">
                  <c:v>[30%-35%]</c:v>
                </c:pt>
                <c:pt idx="7">
                  <c:v>[35%-50%]</c:v>
                </c:pt>
                <c:pt idx="8">
                  <c:v>&gt;50%</c:v>
                </c:pt>
              </c:strCache>
            </c:strRef>
          </c:cat>
          <c:val>
            <c:numRef>
              <c:f>'Cluster Level'!$AK$25:$AK$33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  <c:pt idx="7">
                  <c:v>5</c:v>
                </c:pt>
                <c:pt idx="8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332568"/>
        <c:axId val="445332960"/>
      </c:barChart>
      <c:catAx>
        <c:axId val="44533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2960"/>
        <c:crosses val="autoZero"/>
        <c:auto val="1"/>
        <c:lblAlgn val="ctr"/>
        <c:lblOffset val="100"/>
        <c:noMultiLvlLbl val="0"/>
      </c:catAx>
      <c:valAx>
        <c:axId val="44533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Unionized  Level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Unionized!$AM$23:$AM$31</c:f>
              <c:strCache>
                <c:ptCount val="9"/>
                <c:pt idx="0">
                  <c:v>[0-5%]</c:v>
                </c:pt>
                <c:pt idx="1">
                  <c:v>[5%-10%]</c:v>
                </c:pt>
                <c:pt idx="2">
                  <c:v>[10%-15%]</c:v>
                </c:pt>
                <c:pt idx="3">
                  <c:v>[15%-20%]</c:v>
                </c:pt>
                <c:pt idx="4">
                  <c:v>[20%25%]</c:v>
                </c:pt>
                <c:pt idx="5">
                  <c:v>[25%-30%]</c:v>
                </c:pt>
                <c:pt idx="6">
                  <c:v>[30%-35%]</c:v>
                </c:pt>
                <c:pt idx="7">
                  <c:v>[35%-50%]</c:v>
                </c:pt>
                <c:pt idx="8">
                  <c:v>&gt;50%</c:v>
                </c:pt>
              </c:strCache>
            </c:strRef>
          </c:cat>
          <c:val>
            <c:numRef>
              <c:f>Unionized!$AN$23:$AN$31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45333744"/>
        <c:axId val="445334136"/>
      </c:barChart>
      <c:catAx>
        <c:axId val="44533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4136"/>
        <c:crosses val="autoZero"/>
        <c:auto val="1"/>
        <c:lblAlgn val="ctr"/>
        <c:lblOffset val="100"/>
        <c:noMultiLvlLbl val="0"/>
      </c:catAx>
      <c:valAx>
        <c:axId val="44533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3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622300</xdr:colOff>
      <xdr:row>61</xdr:row>
      <xdr:rowOff>25400</xdr:rowOff>
    </xdr:from>
    <xdr:to>
      <xdr:col>23</xdr:col>
      <xdr:colOff>25400</xdr:colOff>
      <xdr:row>76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99</xdr:row>
      <xdr:rowOff>184150</xdr:rowOff>
    </xdr:from>
    <xdr:to>
      <xdr:col>18</xdr:col>
      <xdr:colOff>406400</xdr:colOff>
      <xdr:row>120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254000</xdr:colOff>
      <xdr:row>143</xdr:row>
      <xdr:rowOff>19050</xdr:rowOff>
    </xdr:from>
    <xdr:to>
      <xdr:col>17</xdr:col>
      <xdr:colOff>533400</xdr:colOff>
      <xdr:row>159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919976</xdr:colOff>
      <xdr:row>40</xdr:row>
      <xdr:rowOff>74574</xdr:rowOff>
    </xdr:from>
    <xdr:to>
      <xdr:col>39</xdr:col>
      <xdr:colOff>439079</xdr:colOff>
      <xdr:row>55</xdr:row>
      <xdr:rowOff>41585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352425</xdr:colOff>
      <xdr:row>18</xdr:row>
      <xdr:rowOff>14287</xdr:rowOff>
    </xdr:from>
    <xdr:to>
      <xdr:col>48</xdr:col>
      <xdr:colOff>381000</xdr:colOff>
      <xdr:row>32</xdr:row>
      <xdr:rowOff>71437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542925</xdr:colOff>
      <xdr:row>4</xdr:row>
      <xdr:rowOff>119062</xdr:rowOff>
    </xdr:from>
    <xdr:to>
      <xdr:col>41</xdr:col>
      <xdr:colOff>238125</xdr:colOff>
      <xdr:row>19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4"/>
  <sheetViews>
    <sheetView topLeftCell="K54" zoomScale="83" workbookViewId="0">
      <selection activeCell="Q78" sqref="Q78"/>
    </sheetView>
  </sheetViews>
  <sheetFormatPr defaultColWidth="12.5703125" defaultRowHeight="15.75" x14ac:dyDescent="0.25"/>
  <cols>
    <col min="1" max="1" width="12.5703125" style="104"/>
    <col min="2" max="2" width="26.42578125" style="104" customWidth="1"/>
    <col min="3" max="3" width="12.5703125" style="104"/>
    <col min="4" max="4" width="35" style="104" customWidth="1"/>
    <col min="5" max="16384" width="12.5703125" style="104"/>
  </cols>
  <sheetData>
    <row r="1" spans="1:33" x14ac:dyDescent="0.25">
      <c r="B1" s="104" t="s">
        <v>111</v>
      </c>
      <c r="C1" s="104">
        <v>6772</v>
      </c>
      <c r="D1" s="104">
        <v>31664</v>
      </c>
      <c r="E1" s="104">
        <v>53260</v>
      </c>
      <c r="F1" s="104">
        <v>54097</v>
      </c>
      <c r="G1" s="104">
        <v>54215</v>
      </c>
      <c r="H1" s="104">
        <v>54219</v>
      </c>
      <c r="I1" s="104">
        <v>65264</v>
      </c>
      <c r="J1" s="104">
        <v>65265</v>
      </c>
      <c r="K1" s="104">
        <v>65266</v>
      </c>
      <c r="L1" s="104">
        <v>65267</v>
      </c>
      <c r="M1" s="104">
        <v>65277</v>
      </c>
      <c r="N1" s="104">
        <v>65284</v>
      </c>
      <c r="O1" s="104">
        <v>65288</v>
      </c>
      <c r="P1" s="104">
        <v>65289</v>
      </c>
      <c r="Q1" s="104">
        <v>65290</v>
      </c>
      <c r="R1" s="104">
        <v>65293</v>
      </c>
      <c r="S1" s="104">
        <v>65300</v>
      </c>
      <c r="T1" s="104">
        <v>65310</v>
      </c>
      <c r="U1" s="104">
        <v>65313</v>
      </c>
      <c r="V1" s="104">
        <v>65314</v>
      </c>
      <c r="W1" s="104">
        <v>65315</v>
      </c>
      <c r="X1" s="104">
        <v>65316</v>
      </c>
      <c r="Y1" s="104">
        <v>65440</v>
      </c>
      <c r="Z1" s="104">
        <v>65441</v>
      </c>
      <c r="AA1" s="104">
        <v>65444</v>
      </c>
      <c r="AB1" s="104">
        <v>65447</v>
      </c>
      <c r="AC1" s="104">
        <v>65448</v>
      </c>
      <c r="AD1" s="104">
        <v>68616</v>
      </c>
      <c r="AE1" s="104">
        <v>84987</v>
      </c>
      <c r="AF1" s="104">
        <v>99336</v>
      </c>
      <c r="AG1" s="104">
        <v>99895</v>
      </c>
    </row>
    <row r="2" spans="1:33" x14ac:dyDescent="0.25">
      <c r="A2" s="104">
        <v>1</v>
      </c>
      <c r="B2" s="119">
        <v>41275</v>
      </c>
      <c r="C2" s="104">
        <v>41724</v>
      </c>
      <c r="D2" s="104">
        <v>16025</v>
      </c>
      <c r="E2" s="104">
        <v>6350</v>
      </c>
      <c r="F2" s="104">
        <v>7500</v>
      </c>
      <c r="G2" s="104">
        <v>164625</v>
      </c>
      <c r="H2" s="104">
        <v>12175</v>
      </c>
      <c r="I2" s="104">
        <v>129613</v>
      </c>
      <c r="J2" s="104">
        <v>13825</v>
      </c>
      <c r="K2" s="104">
        <v>106235</v>
      </c>
      <c r="L2" s="104">
        <v>35832</v>
      </c>
      <c r="M2" s="104">
        <v>55000</v>
      </c>
      <c r="N2" s="104">
        <v>8050</v>
      </c>
      <c r="O2" s="104">
        <v>491780</v>
      </c>
      <c r="P2" s="104">
        <v>91950</v>
      </c>
      <c r="Q2" s="104">
        <v>14525</v>
      </c>
      <c r="R2" s="104">
        <v>11475</v>
      </c>
      <c r="S2" s="104">
        <v>11300</v>
      </c>
      <c r="T2" s="104">
        <v>17250</v>
      </c>
      <c r="U2" s="104">
        <v>208275</v>
      </c>
      <c r="V2" s="104">
        <v>17375</v>
      </c>
      <c r="W2" s="104">
        <v>13200</v>
      </c>
      <c r="X2" s="104">
        <v>115928</v>
      </c>
      <c r="Y2" s="104">
        <v>147910</v>
      </c>
      <c r="Z2" s="104">
        <v>182250</v>
      </c>
      <c r="AA2" s="104">
        <v>13900</v>
      </c>
      <c r="AB2" s="104">
        <v>33500</v>
      </c>
      <c r="AC2" s="104">
        <v>242914</v>
      </c>
      <c r="AD2" s="104">
        <v>44224</v>
      </c>
      <c r="AE2" s="104">
        <v>91200</v>
      </c>
      <c r="AF2" s="104">
        <v>143400</v>
      </c>
      <c r="AG2" s="104">
        <v>38198</v>
      </c>
    </row>
    <row r="3" spans="1:33" x14ac:dyDescent="0.25">
      <c r="A3" s="104">
        <v>2</v>
      </c>
      <c r="B3" s="119">
        <v>41306</v>
      </c>
      <c r="C3" s="104">
        <v>43175</v>
      </c>
      <c r="D3" s="104">
        <v>14750</v>
      </c>
      <c r="E3" s="104">
        <v>7425</v>
      </c>
      <c r="F3" s="104">
        <v>6790</v>
      </c>
      <c r="G3" s="104">
        <v>163853</v>
      </c>
      <c r="H3" s="104">
        <v>10575</v>
      </c>
      <c r="I3" s="104">
        <v>114757</v>
      </c>
      <c r="J3" s="104">
        <v>13978</v>
      </c>
      <c r="K3" s="104">
        <v>100497</v>
      </c>
      <c r="L3" s="104">
        <v>36626</v>
      </c>
      <c r="M3" s="104">
        <v>46425</v>
      </c>
      <c r="N3" s="104">
        <v>8025</v>
      </c>
      <c r="O3" s="104">
        <v>497574</v>
      </c>
      <c r="P3" s="104">
        <v>99011</v>
      </c>
      <c r="Q3" s="104">
        <v>78750</v>
      </c>
      <c r="R3" s="104">
        <v>53987</v>
      </c>
      <c r="S3" s="104">
        <v>9625</v>
      </c>
      <c r="T3" s="104">
        <v>18900</v>
      </c>
      <c r="U3" s="104">
        <v>215527</v>
      </c>
      <c r="V3" s="104">
        <v>19170</v>
      </c>
      <c r="W3" s="104">
        <v>21750</v>
      </c>
      <c r="X3" s="104">
        <v>122475</v>
      </c>
      <c r="Y3" s="104">
        <v>165170</v>
      </c>
      <c r="Z3" s="104">
        <v>209140</v>
      </c>
      <c r="AA3" s="104">
        <v>7700</v>
      </c>
      <c r="AB3" s="104">
        <v>33900</v>
      </c>
      <c r="AC3" s="104">
        <v>257515</v>
      </c>
      <c r="AD3" s="104">
        <v>47200</v>
      </c>
      <c r="AE3" s="104">
        <v>90050</v>
      </c>
      <c r="AF3" s="104">
        <v>135697</v>
      </c>
      <c r="AG3" s="104">
        <v>49325</v>
      </c>
    </row>
    <row r="4" spans="1:33" x14ac:dyDescent="0.25">
      <c r="A4" s="104">
        <v>3</v>
      </c>
      <c r="B4" s="119">
        <v>41334</v>
      </c>
      <c r="C4" s="104">
        <v>42625</v>
      </c>
      <c r="D4" s="104">
        <v>14692</v>
      </c>
      <c r="E4" s="104">
        <v>4875</v>
      </c>
      <c r="F4" s="104">
        <v>7920</v>
      </c>
      <c r="G4" s="104">
        <v>168550</v>
      </c>
      <c r="H4" s="104">
        <v>11150</v>
      </c>
      <c r="I4" s="104">
        <v>103676</v>
      </c>
      <c r="J4" s="104">
        <v>10500</v>
      </c>
      <c r="K4" s="104">
        <v>84110</v>
      </c>
      <c r="L4" s="104">
        <v>31327</v>
      </c>
      <c r="M4" s="104">
        <v>44325</v>
      </c>
      <c r="N4" s="104">
        <v>7125</v>
      </c>
      <c r="O4" s="104">
        <v>496223</v>
      </c>
      <c r="P4" s="104">
        <v>90550</v>
      </c>
      <c r="Q4" s="104">
        <v>78250</v>
      </c>
      <c r="R4" s="104">
        <v>49553</v>
      </c>
      <c r="S4" s="104">
        <v>9975</v>
      </c>
      <c r="T4" s="104">
        <v>16800</v>
      </c>
      <c r="U4" s="104">
        <v>213629</v>
      </c>
      <c r="V4" s="104">
        <v>19000</v>
      </c>
      <c r="W4" s="104">
        <v>14850</v>
      </c>
      <c r="X4" s="104">
        <v>122488</v>
      </c>
      <c r="Y4" s="104">
        <v>161740</v>
      </c>
      <c r="Z4" s="104">
        <v>211310</v>
      </c>
      <c r="AA4" s="104">
        <v>12900</v>
      </c>
      <c r="AB4" s="104">
        <v>36200</v>
      </c>
      <c r="AC4" s="104">
        <v>266030.75</v>
      </c>
      <c r="AD4" s="104">
        <v>51625</v>
      </c>
      <c r="AE4" s="104">
        <v>97874</v>
      </c>
      <c r="AF4" s="104">
        <v>119050</v>
      </c>
      <c r="AG4" s="104">
        <v>51350</v>
      </c>
    </row>
    <row r="5" spans="1:33" x14ac:dyDescent="0.25">
      <c r="A5" s="104">
        <v>4</v>
      </c>
      <c r="B5" s="119">
        <v>41365</v>
      </c>
      <c r="C5" s="104">
        <v>51900</v>
      </c>
      <c r="D5" s="104">
        <v>15000</v>
      </c>
      <c r="E5" s="104">
        <v>6175</v>
      </c>
      <c r="F5" s="104">
        <v>8140</v>
      </c>
      <c r="G5" s="104">
        <v>181575</v>
      </c>
      <c r="H5" s="104">
        <v>10950</v>
      </c>
      <c r="I5" s="104">
        <v>114560</v>
      </c>
      <c r="J5" s="104">
        <v>12725</v>
      </c>
      <c r="K5" s="104">
        <v>88842</v>
      </c>
      <c r="L5" s="104">
        <v>29500</v>
      </c>
      <c r="M5" s="104">
        <v>48126</v>
      </c>
      <c r="N5" s="104">
        <v>8500</v>
      </c>
      <c r="O5" s="104">
        <v>548085</v>
      </c>
      <c r="P5" s="104">
        <v>93725</v>
      </c>
      <c r="Q5" s="104">
        <v>101275</v>
      </c>
      <c r="R5" s="104">
        <v>49958</v>
      </c>
      <c r="S5" s="104">
        <v>13425</v>
      </c>
      <c r="T5" s="104">
        <v>19050</v>
      </c>
      <c r="U5" s="104">
        <v>245678</v>
      </c>
      <c r="V5" s="104">
        <v>21190</v>
      </c>
      <c r="W5" s="104">
        <v>15900</v>
      </c>
      <c r="X5" s="104">
        <v>142521</v>
      </c>
      <c r="Y5" s="104">
        <v>171690</v>
      </c>
      <c r="Z5" s="104">
        <v>257790</v>
      </c>
      <c r="AA5" s="104">
        <v>14500</v>
      </c>
      <c r="AB5" s="104">
        <v>41400</v>
      </c>
      <c r="AC5" s="104">
        <v>308700</v>
      </c>
      <c r="AD5" s="104">
        <v>61310</v>
      </c>
      <c r="AE5" s="104">
        <v>102175</v>
      </c>
      <c r="AF5" s="104">
        <v>141745</v>
      </c>
      <c r="AG5" s="104">
        <v>73499.75</v>
      </c>
    </row>
    <row r="6" spans="1:33" x14ac:dyDescent="0.25">
      <c r="A6" s="104">
        <v>5</v>
      </c>
      <c r="B6" s="119">
        <v>41395</v>
      </c>
      <c r="C6" s="104">
        <v>53051</v>
      </c>
      <c r="D6" s="104">
        <v>13075</v>
      </c>
      <c r="E6" s="104">
        <v>6425</v>
      </c>
      <c r="F6" s="104">
        <v>8180</v>
      </c>
      <c r="G6" s="104">
        <v>176325</v>
      </c>
      <c r="H6" s="104">
        <v>12800</v>
      </c>
      <c r="I6" s="104">
        <v>129757</v>
      </c>
      <c r="J6" s="104">
        <v>10425</v>
      </c>
      <c r="K6" s="104">
        <v>95158</v>
      </c>
      <c r="L6" s="104">
        <v>28625</v>
      </c>
      <c r="M6" s="104">
        <v>42850</v>
      </c>
      <c r="N6" s="104">
        <v>7600</v>
      </c>
      <c r="O6" s="104">
        <v>536697</v>
      </c>
      <c r="P6" s="104">
        <v>80700</v>
      </c>
      <c r="Q6" s="104">
        <v>96925</v>
      </c>
      <c r="R6" s="104">
        <v>46577</v>
      </c>
      <c r="S6" s="104">
        <v>13850</v>
      </c>
      <c r="T6" s="104">
        <v>19650</v>
      </c>
      <c r="U6" s="104">
        <v>227207</v>
      </c>
      <c r="V6" s="104">
        <v>21130</v>
      </c>
      <c r="W6" s="104">
        <v>15750</v>
      </c>
      <c r="X6" s="104">
        <v>124625</v>
      </c>
      <c r="Y6" s="104">
        <v>152680</v>
      </c>
      <c r="Z6" s="104">
        <v>228380</v>
      </c>
      <c r="AA6" s="104">
        <v>16700</v>
      </c>
      <c r="AB6" s="104">
        <v>40450</v>
      </c>
      <c r="AC6" s="104">
        <v>277350</v>
      </c>
      <c r="AD6" s="104">
        <v>65340</v>
      </c>
      <c r="AE6" s="104">
        <v>102084</v>
      </c>
      <c r="AF6" s="104">
        <v>130825</v>
      </c>
      <c r="AG6" s="104">
        <v>85145</v>
      </c>
    </row>
    <row r="7" spans="1:33" x14ac:dyDescent="0.25">
      <c r="A7" s="104">
        <v>6</v>
      </c>
      <c r="B7" s="119">
        <v>41426</v>
      </c>
      <c r="C7" s="104">
        <v>63525</v>
      </c>
      <c r="D7" s="104">
        <v>21675</v>
      </c>
      <c r="E7" s="104">
        <v>10225</v>
      </c>
      <c r="F7" s="104">
        <v>9470</v>
      </c>
      <c r="G7" s="104">
        <v>221700</v>
      </c>
      <c r="H7" s="104">
        <v>18725</v>
      </c>
      <c r="I7" s="104">
        <v>183863</v>
      </c>
      <c r="J7" s="104">
        <v>20725</v>
      </c>
      <c r="K7" s="104">
        <v>154337</v>
      </c>
      <c r="L7" s="104">
        <v>52499</v>
      </c>
      <c r="M7" s="104">
        <v>67925</v>
      </c>
      <c r="N7" s="104">
        <v>9700</v>
      </c>
      <c r="O7" s="104">
        <v>727303</v>
      </c>
      <c r="P7" s="104">
        <v>148787</v>
      </c>
      <c r="Q7" s="104">
        <v>137175</v>
      </c>
      <c r="R7" s="104">
        <v>80875</v>
      </c>
      <c r="S7" s="104">
        <v>14725</v>
      </c>
      <c r="T7" s="104">
        <v>29850</v>
      </c>
      <c r="U7" s="104">
        <v>332683</v>
      </c>
      <c r="V7" s="104">
        <v>30270</v>
      </c>
      <c r="W7" s="104">
        <v>24150</v>
      </c>
      <c r="X7" s="104">
        <v>182700</v>
      </c>
      <c r="Y7" s="104">
        <v>204990</v>
      </c>
      <c r="Z7" s="104">
        <v>312070</v>
      </c>
      <c r="AA7" s="104">
        <v>20350</v>
      </c>
      <c r="AB7" s="104">
        <v>58950</v>
      </c>
      <c r="AC7" s="104">
        <v>389800</v>
      </c>
      <c r="AD7" s="104">
        <v>84675</v>
      </c>
      <c r="AE7" s="104">
        <v>131450</v>
      </c>
      <c r="AF7" s="104">
        <v>192219</v>
      </c>
      <c r="AG7" s="104">
        <v>90400</v>
      </c>
    </row>
    <row r="8" spans="1:33" x14ac:dyDescent="0.25">
      <c r="A8" s="104">
        <v>7</v>
      </c>
      <c r="B8" s="119">
        <v>41456</v>
      </c>
      <c r="C8" s="104">
        <v>42650</v>
      </c>
      <c r="D8" s="104">
        <v>17600</v>
      </c>
      <c r="E8" s="104">
        <v>6950</v>
      </c>
      <c r="F8" s="104">
        <v>6490</v>
      </c>
      <c r="G8" s="104">
        <v>147575</v>
      </c>
      <c r="H8" s="104">
        <v>14175</v>
      </c>
      <c r="I8" s="104">
        <v>165627</v>
      </c>
      <c r="J8" s="104">
        <v>13275</v>
      </c>
      <c r="K8" s="104">
        <v>116689</v>
      </c>
      <c r="L8" s="104">
        <v>36325</v>
      </c>
      <c r="M8" s="104">
        <v>53779</v>
      </c>
      <c r="N8" s="104">
        <v>6625</v>
      </c>
      <c r="O8" s="104">
        <v>463265</v>
      </c>
      <c r="P8" s="104">
        <v>67575</v>
      </c>
      <c r="Q8" s="104">
        <v>77375</v>
      </c>
      <c r="R8" s="104">
        <v>37675</v>
      </c>
      <c r="S8" s="104">
        <v>10575</v>
      </c>
      <c r="T8" s="104">
        <v>19350</v>
      </c>
      <c r="U8" s="104">
        <v>204853</v>
      </c>
      <c r="V8" s="104">
        <v>15590</v>
      </c>
      <c r="W8" s="104">
        <v>18600</v>
      </c>
      <c r="X8" s="104">
        <v>107975</v>
      </c>
      <c r="Y8" s="104">
        <v>123420</v>
      </c>
      <c r="Z8" s="104">
        <v>189050</v>
      </c>
      <c r="AA8" s="104">
        <v>15950</v>
      </c>
      <c r="AB8" s="104">
        <v>35600</v>
      </c>
      <c r="AC8" s="104">
        <v>235400</v>
      </c>
      <c r="AD8" s="104">
        <v>50909</v>
      </c>
      <c r="AE8" s="104">
        <v>92300</v>
      </c>
      <c r="AF8" s="104">
        <v>97620</v>
      </c>
      <c r="AG8" s="104">
        <v>50625</v>
      </c>
    </row>
    <row r="9" spans="1:33" x14ac:dyDescent="0.25">
      <c r="A9" s="104">
        <v>8</v>
      </c>
      <c r="B9" s="119">
        <v>41487</v>
      </c>
      <c r="C9" s="104">
        <v>45275</v>
      </c>
      <c r="D9" s="104">
        <v>18550</v>
      </c>
      <c r="E9" s="104">
        <v>5625</v>
      </c>
      <c r="F9" s="104">
        <v>5850</v>
      </c>
      <c r="G9" s="104">
        <v>156825</v>
      </c>
      <c r="H9" s="104">
        <v>13450</v>
      </c>
      <c r="I9" s="104">
        <v>171300</v>
      </c>
      <c r="J9" s="104">
        <v>13500</v>
      </c>
      <c r="K9" s="104">
        <v>120096</v>
      </c>
      <c r="L9" s="104">
        <v>41275</v>
      </c>
      <c r="M9" s="104">
        <v>60575</v>
      </c>
      <c r="N9" s="104">
        <v>6175</v>
      </c>
      <c r="O9" s="104">
        <v>489125</v>
      </c>
      <c r="P9" s="104">
        <v>75250</v>
      </c>
      <c r="Q9" s="104">
        <v>85000</v>
      </c>
      <c r="R9" s="104">
        <v>39600</v>
      </c>
      <c r="S9" s="104">
        <v>8225</v>
      </c>
      <c r="T9" s="104">
        <v>14250</v>
      </c>
      <c r="U9" s="104">
        <v>206603</v>
      </c>
      <c r="V9" s="104">
        <v>18150</v>
      </c>
      <c r="W9" s="104">
        <v>12600</v>
      </c>
      <c r="X9" s="104">
        <v>115975</v>
      </c>
      <c r="Y9" s="104">
        <v>151620</v>
      </c>
      <c r="Z9" s="104">
        <v>203380</v>
      </c>
      <c r="AA9" s="104">
        <v>15300</v>
      </c>
      <c r="AB9" s="104">
        <v>36800</v>
      </c>
      <c r="AC9" s="104">
        <v>252450</v>
      </c>
      <c r="AD9" s="104">
        <v>57598</v>
      </c>
      <c r="AE9" s="104">
        <v>107225</v>
      </c>
      <c r="AF9" s="104">
        <v>109698</v>
      </c>
      <c r="AG9" s="104">
        <v>51850</v>
      </c>
    </row>
    <row r="10" spans="1:33" x14ac:dyDescent="0.25">
      <c r="A10" s="104">
        <v>9</v>
      </c>
      <c r="B10" s="119">
        <v>41518</v>
      </c>
      <c r="C10" s="104">
        <v>42975</v>
      </c>
      <c r="D10" s="104">
        <v>16525</v>
      </c>
      <c r="E10" s="104">
        <v>5825</v>
      </c>
      <c r="F10" s="104">
        <v>6860</v>
      </c>
      <c r="G10" s="104">
        <v>135679</v>
      </c>
      <c r="H10" s="104">
        <v>11575</v>
      </c>
      <c r="I10" s="104">
        <v>159202</v>
      </c>
      <c r="J10" s="104">
        <v>14900</v>
      </c>
      <c r="K10" s="104">
        <v>116853</v>
      </c>
      <c r="L10" s="104">
        <v>37650</v>
      </c>
      <c r="M10" s="104">
        <v>57150</v>
      </c>
      <c r="N10" s="104">
        <v>6675</v>
      </c>
      <c r="O10" s="104">
        <v>456155</v>
      </c>
      <c r="P10" s="104">
        <v>72100</v>
      </c>
      <c r="Q10" s="104">
        <v>76775</v>
      </c>
      <c r="R10" s="104">
        <v>43850</v>
      </c>
      <c r="S10" s="104">
        <v>12100</v>
      </c>
      <c r="T10" s="104">
        <v>13350</v>
      </c>
      <c r="U10" s="104">
        <v>185950</v>
      </c>
      <c r="V10" s="104">
        <v>14790</v>
      </c>
      <c r="W10" s="104">
        <v>12600</v>
      </c>
      <c r="X10" s="104">
        <v>102450</v>
      </c>
      <c r="Y10" s="104">
        <v>128150</v>
      </c>
      <c r="Z10" s="104">
        <v>199500</v>
      </c>
      <c r="AA10" s="104">
        <v>11300</v>
      </c>
      <c r="AB10" s="104">
        <v>33600</v>
      </c>
      <c r="AC10" s="104">
        <v>244950</v>
      </c>
      <c r="AD10" s="104">
        <v>47642</v>
      </c>
      <c r="AE10" s="104">
        <v>100875</v>
      </c>
      <c r="AF10" s="104">
        <v>102450</v>
      </c>
      <c r="AG10" s="104">
        <v>46800</v>
      </c>
    </row>
    <row r="11" spans="1:33" x14ac:dyDescent="0.25">
      <c r="A11" s="104">
        <v>10</v>
      </c>
      <c r="B11" s="119">
        <v>41548</v>
      </c>
      <c r="C11" s="104">
        <v>46200</v>
      </c>
      <c r="D11" s="104">
        <v>18350</v>
      </c>
      <c r="E11" s="104">
        <v>7925</v>
      </c>
      <c r="F11" s="104">
        <v>5670</v>
      </c>
      <c r="G11" s="104">
        <v>145125</v>
      </c>
      <c r="H11" s="104">
        <v>15650</v>
      </c>
      <c r="I11" s="104">
        <v>206451</v>
      </c>
      <c r="J11" s="104">
        <v>16775</v>
      </c>
      <c r="K11" s="104">
        <v>137536</v>
      </c>
      <c r="L11" s="104">
        <v>41873</v>
      </c>
      <c r="M11" s="104">
        <v>59539</v>
      </c>
      <c r="N11" s="104">
        <v>4900</v>
      </c>
      <c r="O11" s="104">
        <v>505575</v>
      </c>
      <c r="P11" s="104">
        <v>74625</v>
      </c>
      <c r="Q11" s="104">
        <v>86050</v>
      </c>
      <c r="R11" s="104">
        <v>38925</v>
      </c>
      <c r="S11" s="104">
        <v>9350</v>
      </c>
      <c r="T11" s="104">
        <v>16950</v>
      </c>
      <c r="U11" s="104">
        <v>212928</v>
      </c>
      <c r="V11" s="104">
        <v>18770</v>
      </c>
      <c r="W11" s="104">
        <v>24600</v>
      </c>
      <c r="X11" s="104">
        <v>114500</v>
      </c>
      <c r="Y11" s="104">
        <v>149200</v>
      </c>
      <c r="Z11" s="104">
        <v>213250</v>
      </c>
      <c r="AA11" s="104">
        <v>16500</v>
      </c>
      <c r="AB11" s="104">
        <v>35050</v>
      </c>
      <c r="AC11" s="104">
        <v>269500</v>
      </c>
      <c r="AD11" s="104">
        <v>52975</v>
      </c>
      <c r="AE11" s="104">
        <v>109197</v>
      </c>
      <c r="AF11" s="104">
        <v>120550</v>
      </c>
      <c r="AG11" s="104">
        <v>46425</v>
      </c>
    </row>
    <row r="12" spans="1:33" x14ac:dyDescent="0.25">
      <c r="A12" s="104">
        <v>11</v>
      </c>
      <c r="B12" s="119">
        <v>41579</v>
      </c>
      <c r="C12" s="104">
        <v>34875</v>
      </c>
      <c r="D12" s="104">
        <v>13350</v>
      </c>
      <c r="E12" s="104">
        <v>4975</v>
      </c>
      <c r="F12" s="104">
        <v>6100</v>
      </c>
      <c r="G12" s="104">
        <v>118425</v>
      </c>
      <c r="H12" s="104">
        <v>11525</v>
      </c>
      <c r="I12" s="104">
        <v>172850</v>
      </c>
      <c r="J12" s="104">
        <v>14575</v>
      </c>
      <c r="K12" s="104">
        <v>108158</v>
      </c>
      <c r="L12" s="104">
        <v>32550</v>
      </c>
      <c r="M12" s="104">
        <v>47853</v>
      </c>
      <c r="N12" s="104">
        <v>4900</v>
      </c>
      <c r="O12" s="104">
        <v>391425</v>
      </c>
      <c r="P12" s="104">
        <v>64025</v>
      </c>
      <c r="Q12" s="104">
        <v>56025</v>
      </c>
      <c r="R12" s="104">
        <v>30952</v>
      </c>
      <c r="S12" s="104">
        <v>8350</v>
      </c>
      <c r="T12" s="104">
        <v>12900</v>
      </c>
      <c r="U12" s="104">
        <v>176751</v>
      </c>
      <c r="V12" s="104">
        <v>14720</v>
      </c>
      <c r="W12" s="104">
        <v>10200</v>
      </c>
      <c r="X12" s="104">
        <v>99200</v>
      </c>
      <c r="Y12" s="104">
        <v>112090</v>
      </c>
      <c r="Z12" s="104">
        <v>155700</v>
      </c>
      <c r="AA12" s="104">
        <v>11000</v>
      </c>
      <c r="AB12" s="104">
        <v>32350</v>
      </c>
      <c r="AC12" s="104">
        <v>208950</v>
      </c>
      <c r="AD12" s="104">
        <v>44450</v>
      </c>
      <c r="AE12" s="104">
        <v>89100</v>
      </c>
      <c r="AF12" s="104">
        <v>87025</v>
      </c>
      <c r="AG12" s="104">
        <v>35975</v>
      </c>
    </row>
    <row r="13" spans="1:33" x14ac:dyDescent="0.25">
      <c r="A13" s="104">
        <v>12</v>
      </c>
      <c r="B13" s="119">
        <v>41609</v>
      </c>
      <c r="C13" s="104">
        <v>33775</v>
      </c>
      <c r="D13" s="104">
        <v>15300</v>
      </c>
      <c r="E13" s="104">
        <v>7350</v>
      </c>
      <c r="F13" s="104">
        <v>4810</v>
      </c>
      <c r="G13" s="104">
        <v>122374</v>
      </c>
      <c r="H13" s="104">
        <v>10475</v>
      </c>
      <c r="I13" s="104">
        <v>131125</v>
      </c>
      <c r="J13" s="104">
        <v>15625</v>
      </c>
      <c r="K13" s="104">
        <v>99027</v>
      </c>
      <c r="L13" s="104">
        <v>32825</v>
      </c>
      <c r="M13" s="104">
        <v>45401</v>
      </c>
      <c r="N13" s="104">
        <v>5850</v>
      </c>
      <c r="O13" s="104">
        <v>415275</v>
      </c>
      <c r="P13" s="104">
        <v>61325</v>
      </c>
      <c r="Q13" s="104">
        <v>68525</v>
      </c>
      <c r="R13" s="104">
        <v>34675</v>
      </c>
      <c r="S13" s="104">
        <v>10275</v>
      </c>
      <c r="T13" s="104">
        <v>12750</v>
      </c>
      <c r="U13" s="104">
        <v>195182</v>
      </c>
      <c r="V13" s="104">
        <v>14480</v>
      </c>
      <c r="W13" s="104">
        <v>16650</v>
      </c>
      <c r="X13" s="104">
        <v>94250</v>
      </c>
      <c r="Y13" s="104">
        <v>108350</v>
      </c>
      <c r="Z13" s="104">
        <v>175920</v>
      </c>
      <c r="AA13" s="104">
        <v>8910</v>
      </c>
      <c r="AB13" s="104">
        <v>36500</v>
      </c>
      <c r="AC13" s="104">
        <v>200350</v>
      </c>
      <c r="AD13" s="104">
        <v>46000</v>
      </c>
      <c r="AE13" s="104">
        <v>88875</v>
      </c>
      <c r="AF13" s="104">
        <v>101150</v>
      </c>
      <c r="AG13" s="104">
        <v>40600</v>
      </c>
    </row>
    <row r="14" spans="1:33" x14ac:dyDescent="0.25">
      <c r="A14" s="104">
        <v>13</v>
      </c>
      <c r="B14" s="119">
        <v>41640</v>
      </c>
      <c r="C14" s="104">
        <v>40475</v>
      </c>
      <c r="D14" s="104">
        <v>15050</v>
      </c>
      <c r="E14" s="104">
        <v>12150</v>
      </c>
      <c r="F14" s="104">
        <v>5390</v>
      </c>
      <c r="G14" s="104">
        <v>147275</v>
      </c>
      <c r="H14" s="104">
        <v>11425</v>
      </c>
      <c r="I14" s="104">
        <v>183150</v>
      </c>
      <c r="J14" s="104">
        <v>13925</v>
      </c>
      <c r="K14" s="104">
        <v>106500</v>
      </c>
      <c r="L14" s="104">
        <v>36675</v>
      </c>
      <c r="M14" s="104">
        <v>49800</v>
      </c>
      <c r="N14" s="104">
        <v>6100</v>
      </c>
      <c r="O14" s="104">
        <v>551650</v>
      </c>
      <c r="P14" s="104">
        <v>79450</v>
      </c>
      <c r="Q14" s="104">
        <v>77925</v>
      </c>
      <c r="R14" s="104">
        <v>39575</v>
      </c>
      <c r="S14" s="104">
        <v>8625</v>
      </c>
      <c r="T14" s="104">
        <v>19350</v>
      </c>
      <c r="U14" s="104">
        <v>212800</v>
      </c>
      <c r="V14" s="104">
        <v>15920</v>
      </c>
      <c r="W14" s="104">
        <v>21000</v>
      </c>
      <c r="X14" s="104">
        <v>117550</v>
      </c>
      <c r="Y14" s="104">
        <v>144050</v>
      </c>
      <c r="Z14" s="104">
        <v>181500</v>
      </c>
      <c r="AA14" s="104">
        <v>23550</v>
      </c>
      <c r="AB14" s="104">
        <v>38650</v>
      </c>
      <c r="AC14" s="104">
        <v>246850</v>
      </c>
      <c r="AD14" s="104">
        <v>48800</v>
      </c>
      <c r="AE14" s="104">
        <v>86950</v>
      </c>
      <c r="AF14" s="104">
        <v>97175</v>
      </c>
      <c r="AG14" s="104">
        <v>41375</v>
      </c>
    </row>
    <row r="15" spans="1:33" x14ac:dyDescent="0.25">
      <c r="A15" s="104">
        <v>14</v>
      </c>
      <c r="B15" s="119">
        <v>41671</v>
      </c>
      <c r="C15" s="104">
        <v>41200</v>
      </c>
      <c r="D15" s="104">
        <v>13575</v>
      </c>
      <c r="E15" s="104">
        <v>10875</v>
      </c>
      <c r="F15" s="104">
        <v>8800</v>
      </c>
      <c r="G15" s="104">
        <v>151550</v>
      </c>
      <c r="H15" s="104">
        <v>9775</v>
      </c>
      <c r="I15" s="104">
        <v>141850</v>
      </c>
      <c r="J15" s="104">
        <v>16000</v>
      </c>
      <c r="K15" s="104">
        <v>98950</v>
      </c>
      <c r="L15" s="104">
        <v>34025</v>
      </c>
      <c r="M15" s="104">
        <v>50100</v>
      </c>
      <c r="N15" s="104">
        <v>7275</v>
      </c>
      <c r="O15" s="104">
        <v>588900</v>
      </c>
      <c r="P15" s="104">
        <v>86525</v>
      </c>
      <c r="Q15" s="104">
        <v>88550</v>
      </c>
      <c r="R15" s="104">
        <v>41250</v>
      </c>
      <c r="S15" s="104">
        <v>11525</v>
      </c>
      <c r="T15" s="104">
        <v>17550</v>
      </c>
      <c r="U15" s="104">
        <v>233875</v>
      </c>
      <c r="V15" s="104">
        <v>17410</v>
      </c>
      <c r="W15" s="104">
        <v>19350</v>
      </c>
      <c r="X15" s="104">
        <v>125025</v>
      </c>
      <c r="Y15" s="104">
        <v>154950</v>
      </c>
      <c r="Z15" s="104">
        <v>239050</v>
      </c>
      <c r="AA15" s="104">
        <v>12650</v>
      </c>
      <c r="AB15" s="104">
        <v>45650</v>
      </c>
      <c r="AC15" s="104">
        <v>297000</v>
      </c>
      <c r="AD15" s="104">
        <v>60125</v>
      </c>
      <c r="AE15" s="104">
        <v>93125</v>
      </c>
      <c r="AF15" s="104">
        <v>123500</v>
      </c>
      <c r="AG15" s="104">
        <v>47300</v>
      </c>
    </row>
    <row r="16" spans="1:33" x14ac:dyDescent="0.25">
      <c r="A16" s="104">
        <v>15</v>
      </c>
      <c r="B16" s="119">
        <v>41699</v>
      </c>
      <c r="C16" s="104">
        <v>59850</v>
      </c>
      <c r="D16" s="104">
        <v>18375</v>
      </c>
      <c r="E16" s="104">
        <v>18075</v>
      </c>
      <c r="F16" s="104">
        <v>9410</v>
      </c>
      <c r="G16" s="104">
        <v>188225</v>
      </c>
      <c r="H16" s="104">
        <v>12650</v>
      </c>
      <c r="I16" s="104">
        <v>160325</v>
      </c>
      <c r="J16" s="104">
        <v>16550</v>
      </c>
      <c r="K16" s="104">
        <v>123275</v>
      </c>
      <c r="L16" s="104">
        <v>41300</v>
      </c>
      <c r="M16" s="104">
        <v>55575</v>
      </c>
      <c r="N16" s="104">
        <v>7150</v>
      </c>
      <c r="O16" s="104">
        <v>791875</v>
      </c>
      <c r="P16" s="104">
        <v>116325</v>
      </c>
      <c r="Q16" s="104">
        <v>128325</v>
      </c>
      <c r="R16" s="104">
        <v>69125</v>
      </c>
      <c r="S16" s="104">
        <v>11950</v>
      </c>
      <c r="T16" s="104">
        <v>44550</v>
      </c>
      <c r="U16" s="104">
        <v>291725</v>
      </c>
      <c r="V16" s="104">
        <v>22010</v>
      </c>
      <c r="W16" s="104">
        <v>25050</v>
      </c>
      <c r="X16" s="104">
        <v>163600</v>
      </c>
      <c r="Y16" s="104">
        <v>250250</v>
      </c>
      <c r="Z16" s="104">
        <v>349250</v>
      </c>
      <c r="AA16" s="104">
        <v>15650</v>
      </c>
      <c r="AB16" s="104">
        <v>57000</v>
      </c>
      <c r="AC16" s="104">
        <v>382950</v>
      </c>
      <c r="AD16" s="104">
        <v>85275</v>
      </c>
      <c r="AE16" s="104">
        <v>116300</v>
      </c>
      <c r="AF16" s="104">
        <v>193425</v>
      </c>
      <c r="AG16" s="104">
        <v>70925</v>
      </c>
    </row>
    <row r="17" spans="1:33" x14ac:dyDescent="0.25">
      <c r="A17" s="104">
        <v>16</v>
      </c>
      <c r="B17" s="119">
        <v>41730</v>
      </c>
      <c r="C17" s="104">
        <v>64375</v>
      </c>
      <c r="D17" s="104">
        <v>12850</v>
      </c>
      <c r="E17" s="104">
        <v>7375</v>
      </c>
      <c r="F17" s="104">
        <v>5830</v>
      </c>
      <c r="G17" s="104">
        <v>310100</v>
      </c>
      <c r="H17" s="104">
        <v>9375</v>
      </c>
      <c r="I17" s="104">
        <v>102975</v>
      </c>
      <c r="J17" s="104">
        <v>11550</v>
      </c>
      <c r="K17" s="104">
        <v>76750</v>
      </c>
      <c r="L17" s="104">
        <v>25250</v>
      </c>
      <c r="M17" s="104">
        <v>40925</v>
      </c>
      <c r="N17" s="104">
        <v>4275</v>
      </c>
      <c r="O17" s="104">
        <v>489500</v>
      </c>
      <c r="P17" s="104">
        <v>71050</v>
      </c>
      <c r="Q17" s="104">
        <v>92125</v>
      </c>
      <c r="R17" s="104">
        <v>36225</v>
      </c>
      <c r="S17" s="104">
        <v>7975</v>
      </c>
      <c r="T17" s="104">
        <v>20550</v>
      </c>
      <c r="U17" s="104">
        <v>244725</v>
      </c>
      <c r="V17" s="104">
        <v>21240</v>
      </c>
      <c r="W17" s="104">
        <v>25050</v>
      </c>
      <c r="X17" s="104">
        <v>136300</v>
      </c>
      <c r="Y17" s="104">
        <v>130200</v>
      </c>
      <c r="Z17" s="104">
        <v>215500</v>
      </c>
      <c r="AA17" s="104">
        <v>15600</v>
      </c>
      <c r="AB17" s="104">
        <v>42300</v>
      </c>
      <c r="AC17" s="104">
        <v>269750</v>
      </c>
      <c r="AD17" s="104">
        <v>36100</v>
      </c>
      <c r="AE17" s="104">
        <v>93900</v>
      </c>
      <c r="AF17" s="104">
        <v>81700</v>
      </c>
      <c r="AG17" s="104">
        <v>141975</v>
      </c>
    </row>
    <row r="18" spans="1:33" x14ac:dyDescent="0.25">
      <c r="A18" s="104">
        <v>17</v>
      </c>
      <c r="B18" s="119">
        <v>41760</v>
      </c>
      <c r="C18" s="104">
        <v>25275</v>
      </c>
      <c r="D18" s="104">
        <v>11800</v>
      </c>
      <c r="E18" s="104">
        <v>18750</v>
      </c>
      <c r="F18" s="104">
        <v>7630</v>
      </c>
      <c r="G18" s="104">
        <v>309925</v>
      </c>
      <c r="H18" s="104">
        <v>11950</v>
      </c>
      <c r="I18" s="104">
        <v>156050</v>
      </c>
      <c r="J18" s="104">
        <v>11075</v>
      </c>
      <c r="K18" s="104">
        <v>97375</v>
      </c>
      <c r="L18" s="104">
        <v>29725</v>
      </c>
      <c r="M18" s="104">
        <v>45550</v>
      </c>
      <c r="N18" s="104">
        <v>5825</v>
      </c>
      <c r="O18" s="104">
        <v>613050</v>
      </c>
      <c r="P18" s="104">
        <v>77925</v>
      </c>
      <c r="Q18" s="104">
        <v>93625</v>
      </c>
      <c r="R18" s="104">
        <v>43700</v>
      </c>
      <c r="S18" s="104">
        <v>8600</v>
      </c>
      <c r="T18" s="104">
        <v>10800</v>
      </c>
      <c r="U18" s="104">
        <v>224350</v>
      </c>
      <c r="V18" s="104">
        <v>15660</v>
      </c>
      <c r="W18" s="104">
        <v>22200</v>
      </c>
      <c r="X18" s="104">
        <v>116475</v>
      </c>
      <c r="Y18" s="104">
        <v>134450</v>
      </c>
      <c r="Z18" s="104">
        <v>204250</v>
      </c>
      <c r="AA18" s="104">
        <v>13500</v>
      </c>
      <c r="AB18" s="104">
        <v>42450</v>
      </c>
      <c r="AC18" s="104">
        <v>269300</v>
      </c>
      <c r="AD18" s="104">
        <v>88225</v>
      </c>
      <c r="AE18" s="104">
        <v>105150</v>
      </c>
      <c r="AF18" s="104">
        <v>150825</v>
      </c>
      <c r="AG18" s="104">
        <v>78225</v>
      </c>
    </row>
    <row r="19" spans="1:33" x14ac:dyDescent="0.25">
      <c r="A19" s="104">
        <v>18</v>
      </c>
      <c r="B19" s="119">
        <v>41791</v>
      </c>
      <c r="C19" s="104">
        <v>56325</v>
      </c>
      <c r="D19" s="104">
        <v>15900</v>
      </c>
      <c r="E19" s="104">
        <v>12825</v>
      </c>
      <c r="F19" s="104">
        <v>7160</v>
      </c>
      <c r="G19" s="104">
        <v>380125</v>
      </c>
      <c r="H19" s="104">
        <v>14975</v>
      </c>
      <c r="I19" s="104">
        <v>225500</v>
      </c>
      <c r="J19" s="104">
        <v>16850</v>
      </c>
      <c r="K19" s="104">
        <v>120625</v>
      </c>
      <c r="L19" s="104">
        <v>37600</v>
      </c>
      <c r="M19" s="104">
        <v>64025</v>
      </c>
      <c r="N19" s="104">
        <v>6100</v>
      </c>
      <c r="O19" s="104">
        <v>725150</v>
      </c>
      <c r="P19" s="104">
        <v>81425</v>
      </c>
      <c r="Q19" s="104">
        <v>98925</v>
      </c>
      <c r="R19" s="104">
        <v>49425</v>
      </c>
      <c r="S19" s="104">
        <v>10650</v>
      </c>
      <c r="T19" s="104">
        <v>29250</v>
      </c>
      <c r="U19" s="104">
        <v>269700</v>
      </c>
      <c r="V19" s="104">
        <v>21000</v>
      </c>
      <c r="W19" s="104">
        <v>29250</v>
      </c>
      <c r="X19" s="104">
        <v>143200</v>
      </c>
      <c r="Y19" s="104">
        <v>212850</v>
      </c>
      <c r="Z19" s="104">
        <v>329850</v>
      </c>
      <c r="AA19" s="104">
        <v>21300</v>
      </c>
      <c r="AB19" s="104">
        <v>68100</v>
      </c>
      <c r="AC19" s="104">
        <v>466800</v>
      </c>
      <c r="AD19" s="104">
        <v>86350</v>
      </c>
      <c r="AE19" s="104">
        <v>124700</v>
      </c>
      <c r="AF19" s="104">
        <v>196900</v>
      </c>
      <c r="AG19" s="104">
        <v>139875</v>
      </c>
    </row>
    <row r="20" spans="1:33" x14ac:dyDescent="0.25">
      <c r="A20" s="104">
        <v>19</v>
      </c>
      <c r="B20" s="119">
        <v>41821</v>
      </c>
      <c r="C20" s="104">
        <v>43800</v>
      </c>
      <c r="D20" s="104">
        <v>19650</v>
      </c>
      <c r="E20" s="104">
        <v>7950</v>
      </c>
      <c r="F20" s="104">
        <v>8050</v>
      </c>
      <c r="G20" s="104">
        <v>325900</v>
      </c>
      <c r="H20" s="104">
        <v>15150</v>
      </c>
      <c r="I20" s="104">
        <v>225850</v>
      </c>
      <c r="J20" s="104">
        <v>15825</v>
      </c>
      <c r="K20" s="104">
        <v>136275</v>
      </c>
      <c r="L20" s="104">
        <v>42275</v>
      </c>
      <c r="M20" s="104">
        <v>68575</v>
      </c>
      <c r="N20" s="104">
        <v>5850</v>
      </c>
      <c r="O20" s="104">
        <v>549225</v>
      </c>
      <c r="P20" s="104">
        <v>86175</v>
      </c>
      <c r="Q20" s="104">
        <v>98050</v>
      </c>
      <c r="R20" s="104">
        <v>44775</v>
      </c>
      <c r="S20" s="104">
        <v>9525</v>
      </c>
      <c r="T20" s="104">
        <v>26400</v>
      </c>
      <c r="U20" s="104">
        <v>248950</v>
      </c>
      <c r="V20" s="104">
        <v>20330</v>
      </c>
      <c r="W20" s="104">
        <v>28650</v>
      </c>
      <c r="X20" s="104">
        <v>148950</v>
      </c>
      <c r="Y20" s="104">
        <v>142400</v>
      </c>
      <c r="Z20" s="104">
        <v>188750</v>
      </c>
      <c r="AA20" s="104">
        <v>28900</v>
      </c>
      <c r="AB20" s="104">
        <v>45600</v>
      </c>
      <c r="AC20" s="104">
        <v>291650</v>
      </c>
      <c r="AD20" s="104">
        <v>62000</v>
      </c>
      <c r="AE20" s="104">
        <v>115375</v>
      </c>
      <c r="AF20" s="104">
        <v>115450</v>
      </c>
      <c r="AG20" s="104">
        <v>104800</v>
      </c>
    </row>
    <row r="21" spans="1:33" x14ac:dyDescent="0.25">
      <c r="A21" s="104">
        <v>20</v>
      </c>
      <c r="B21" s="119">
        <v>41852</v>
      </c>
      <c r="C21" s="104">
        <v>42325</v>
      </c>
      <c r="D21" s="104">
        <v>16175</v>
      </c>
      <c r="E21" s="104">
        <v>8325</v>
      </c>
      <c r="F21" s="104">
        <v>6620</v>
      </c>
      <c r="G21" s="104">
        <v>302250</v>
      </c>
      <c r="H21" s="104">
        <v>13775</v>
      </c>
      <c r="I21" s="104">
        <v>225275</v>
      </c>
      <c r="J21" s="104">
        <v>25175</v>
      </c>
      <c r="K21" s="104">
        <v>135650</v>
      </c>
      <c r="L21" s="104">
        <v>57425</v>
      </c>
      <c r="M21" s="104">
        <v>78250</v>
      </c>
      <c r="N21" s="104">
        <v>4350</v>
      </c>
      <c r="O21" s="104">
        <v>519425</v>
      </c>
      <c r="P21" s="104">
        <v>66250</v>
      </c>
      <c r="Q21" s="104">
        <v>74375</v>
      </c>
      <c r="R21" s="104">
        <v>39375</v>
      </c>
      <c r="S21" s="104">
        <v>7650</v>
      </c>
      <c r="T21" s="104">
        <v>22800</v>
      </c>
      <c r="U21" s="104">
        <v>207275</v>
      </c>
      <c r="V21" s="104">
        <v>15200</v>
      </c>
      <c r="W21" s="104">
        <v>22200</v>
      </c>
      <c r="X21" s="104">
        <v>113125</v>
      </c>
      <c r="Y21" s="104">
        <v>113400</v>
      </c>
      <c r="Z21" s="104">
        <v>95300</v>
      </c>
      <c r="AA21" s="104">
        <v>16750</v>
      </c>
      <c r="AB21" s="104">
        <v>33050</v>
      </c>
      <c r="AC21" s="104">
        <v>199550</v>
      </c>
      <c r="AD21" s="104">
        <v>58700</v>
      </c>
      <c r="AE21" s="104">
        <v>102225</v>
      </c>
      <c r="AF21" s="104">
        <v>115150</v>
      </c>
      <c r="AG21" s="104">
        <v>97400</v>
      </c>
    </row>
    <row r="22" spans="1:33" x14ac:dyDescent="0.25">
      <c r="A22" s="104">
        <v>21</v>
      </c>
      <c r="B22" s="119">
        <v>41883</v>
      </c>
      <c r="C22" s="104">
        <v>39075</v>
      </c>
      <c r="D22" s="104">
        <v>18775</v>
      </c>
      <c r="E22" s="104">
        <v>11450</v>
      </c>
      <c r="F22" s="104">
        <v>6140</v>
      </c>
      <c r="G22" s="104">
        <v>337300</v>
      </c>
      <c r="H22" s="104">
        <v>13975</v>
      </c>
      <c r="I22" s="104">
        <v>259025</v>
      </c>
      <c r="J22" s="104">
        <v>25025</v>
      </c>
      <c r="K22" s="104">
        <v>137125</v>
      </c>
      <c r="L22" s="104">
        <v>47600</v>
      </c>
      <c r="M22" s="104">
        <v>80300</v>
      </c>
      <c r="N22" s="104">
        <v>5425</v>
      </c>
      <c r="O22" s="104">
        <v>579550</v>
      </c>
      <c r="P22" s="104">
        <v>72600</v>
      </c>
      <c r="Q22" s="104">
        <v>68550</v>
      </c>
      <c r="R22" s="104">
        <v>43150</v>
      </c>
      <c r="S22" s="104">
        <v>10850</v>
      </c>
      <c r="T22" s="104">
        <v>30000</v>
      </c>
      <c r="U22" s="104">
        <v>248625</v>
      </c>
      <c r="V22" s="104">
        <v>16500</v>
      </c>
      <c r="W22" s="104">
        <v>23400</v>
      </c>
      <c r="X22" s="104">
        <v>131000</v>
      </c>
      <c r="Y22" s="104">
        <v>160600</v>
      </c>
      <c r="Z22" s="104">
        <v>96300</v>
      </c>
      <c r="AA22" s="104">
        <v>19600</v>
      </c>
      <c r="AB22" s="104">
        <v>33650</v>
      </c>
      <c r="AC22" s="104">
        <v>290150</v>
      </c>
      <c r="AD22" s="104">
        <v>62550</v>
      </c>
      <c r="AE22" s="104">
        <v>105250</v>
      </c>
      <c r="AF22" s="104">
        <v>136500</v>
      </c>
      <c r="AG22" s="104">
        <v>138325</v>
      </c>
    </row>
    <row r="23" spans="1:33" x14ac:dyDescent="0.25">
      <c r="A23" s="104">
        <v>22</v>
      </c>
      <c r="B23" s="119">
        <v>41913</v>
      </c>
      <c r="C23" s="104">
        <v>48275</v>
      </c>
      <c r="D23" s="104">
        <v>19075</v>
      </c>
      <c r="E23" s="104">
        <v>10375</v>
      </c>
      <c r="F23" s="104">
        <v>6810</v>
      </c>
      <c r="G23" s="104">
        <v>307675</v>
      </c>
      <c r="H23" s="104">
        <v>17175</v>
      </c>
      <c r="I23" s="104">
        <v>247050</v>
      </c>
      <c r="J23" s="104">
        <v>16850</v>
      </c>
      <c r="K23" s="104">
        <v>158375</v>
      </c>
      <c r="L23" s="104">
        <v>38125</v>
      </c>
      <c r="M23" s="104">
        <v>70325</v>
      </c>
      <c r="N23" s="104">
        <v>6000</v>
      </c>
      <c r="O23" s="104">
        <v>603575</v>
      </c>
      <c r="P23" s="104">
        <v>85875</v>
      </c>
      <c r="Q23" s="104">
        <v>93625</v>
      </c>
      <c r="R23" s="104">
        <v>41875</v>
      </c>
      <c r="S23" s="104">
        <v>11625</v>
      </c>
      <c r="T23" s="104">
        <v>18000</v>
      </c>
      <c r="U23" s="104">
        <v>249000</v>
      </c>
      <c r="V23" s="104">
        <v>17100</v>
      </c>
      <c r="W23" s="104">
        <v>21300</v>
      </c>
      <c r="X23" s="104">
        <v>128200</v>
      </c>
      <c r="Y23" s="104">
        <v>138750</v>
      </c>
      <c r="Z23" s="104">
        <v>192700</v>
      </c>
      <c r="AA23" s="104">
        <v>18200</v>
      </c>
      <c r="AB23" s="104">
        <v>33900</v>
      </c>
      <c r="AC23" s="104">
        <v>254550</v>
      </c>
      <c r="AD23" s="104">
        <v>70675</v>
      </c>
      <c r="AE23" s="104">
        <v>107950</v>
      </c>
      <c r="AF23" s="104">
        <v>142725</v>
      </c>
      <c r="AG23" s="104">
        <v>85350</v>
      </c>
    </row>
    <row r="24" spans="1:33" x14ac:dyDescent="0.25">
      <c r="A24" s="104">
        <v>23</v>
      </c>
      <c r="B24" s="119">
        <v>41944</v>
      </c>
      <c r="C24" s="104">
        <v>37375</v>
      </c>
      <c r="D24" s="104">
        <v>15725</v>
      </c>
      <c r="E24" s="104">
        <v>8800</v>
      </c>
      <c r="F24" s="104">
        <v>5780</v>
      </c>
      <c r="G24" s="104">
        <v>271750</v>
      </c>
      <c r="H24" s="104">
        <v>12425</v>
      </c>
      <c r="I24" s="104">
        <v>194675</v>
      </c>
      <c r="J24" s="104">
        <v>14750</v>
      </c>
      <c r="K24" s="104">
        <v>127300</v>
      </c>
      <c r="L24" s="104">
        <v>33275</v>
      </c>
      <c r="M24" s="104">
        <v>64000</v>
      </c>
      <c r="N24" s="104">
        <v>4925</v>
      </c>
      <c r="O24" s="104">
        <v>494375</v>
      </c>
      <c r="P24" s="104">
        <v>73500</v>
      </c>
      <c r="Q24" s="104">
        <v>72200</v>
      </c>
      <c r="R24" s="104">
        <v>35675</v>
      </c>
      <c r="S24" s="104">
        <v>11425</v>
      </c>
      <c r="T24" s="104">
        <v>30300</v>
      </c>
      <c r="U24" s="104">
        <v>201375</v>
      </c>
      <c r="V24" s="104">
        <v>14800</v>
      </c>
      <c r="W24" s="104">
        <v>16800</v>
      </c>
      <c r="X24" s="104">
        <v>111875</v>
      </c>
      <c r="Y24" s="104">
        <v>116000</v>
      </c>
      <c r="Z24" s="104">
        <v>136800</v>
      </c>
      <c r="AA24" s="104">
        <v>10200</v>
      </c>
      <c r="AB24" s="104">
        <v>31850</v>
      </c>
      <c r="AC24" s="104">
        <v>216850</v>
      </c>
      <c r="AD24" s="104">
        <v>54800</v>
      </c>
      <c r="AE24" s="104">
        <v>92325</v>
      </c>
      <c r="AF24" s="104">
        <v>121375</v>
      </c>
      <c r="AG24" s="104">
        <v>87250</v>
      </c>
    </row>
    <row r="25" spans="1:33" x14ac:dyDescent="0.25">
      <c r="A25" s="104">
        <v>24</v>
      </c>
      <c r="B25" s="119">
        <v>41974</v>
      </c>
      <c r="C25" s="104">
        <v>33925</v>
      </c>
      <c r="D25" s="104">
        <v>14225</v>
      </c>
      <c r="E25" s="104">
        <v>11100</v>
      </c>
      <c r="F25" s="104">
        <v>4890</v>
      </c>
      <c r="G25" s="104">
        <v>281925</v>
      </c>
      <c r="H25" s="104">
        <v>11375</v>
      </c>
      <c r="I25" s="104">
        <v>175575</v>
      </c>
      <c r="J25" s="104">
        <v>14100</v>
      </c>
      <c r="K25" s="104">
        <v>105125</v>
      </c>
      <c r="L25" s="104">
        <v>29675</v>
      </c>
      <c r="M25" s="104">
        <v>64800</v>
      </c>
      <c r="N25" s="104">
        <v>4575</v>
      </c>
      <c r="O25" s="104">
        <v>500150</v>
      </c>
      <c r="P25" s="104">
        <v>57400</v>
      </c>
      <c r="Q25" s="104">
        <v>57025</v>
      </c>
      <c r="R25" s="104">
        <v>27450</v>
      </c>
      <c r="S25" s="104">
        <v>9225</v>
      </c>
      <c r="T25" s="104">
        <v>18150</v>
      </c>
      <c r="U25" s="104">
        <v>217200</v>
      </c>
      <c r="V25" s="104">
        <v>17040</v>
      </c>
      <c r="W25" s="104">
        <v>21750</v>
      </c>
      <c r="X25" s="104">
        <v>113525</v>
      </c>
      <c r="Y25" s="104">
        <v>105500</v>
      </c>
      <c r="Z25" s="104">
        <v>159050</v>
      </c>
      <c r="AA25" s="104">
        <v>9400</v>
      </c>
      <c r="AB25" s="104">
        <v>37800</v>
      </c>
      <c r="AC25" s="104">
        <v>247000</v>
      </c>
      <c r="AD25" s="104">
        <v>58050</v>
      </c>
      <c r="AE25" s="104">
        <v>88000</v>
      </c>
      <c r="AF25" s="104">
        <v>111825</v>
      </c>
      <c r="AG25" s="104">
        <v>90025</v>
      </c>
    </row>
    <row r="26" spans="1:33" x14ac:dyDescent="0.25">
      <c r="A26" s="104">
        <v>25</v>
      </c>
      <c r="B26" s="119">
        <v>42005</v>
      </c>
      <c r="C26" s="104">
        <v>38625</v>
      </c>
      <c r="D26" s="104">
        <v>12825</v>
      </c>
      <c r="E26" s="104">
        <v>9300</v>
      </c>
      <c r="F26" s="104">
        <v>4560</v>
      </c>
      <c r="G26" s="104">
        <v>258750</v>
      </c>
      <c r="H26" s="104">
        <v>9800</v>
      </c>
      <c r="I26" s="104">
        <v>145650</v>
      </c>
      <c r="J26" s="104">
        <v>11450</v>
      </c>
      <c r="K26" s="104">
        <v>81775</v>
      </c>
      <c r="L26" s="104">
        <v>26925</v>
      </c>
      <c r="M26" s="104">
        <v>56000</v>
      </c>
      <c r="N26" s="104">
        <v>4525</v>
      </c>
      <c r="O26" s="104">
        <v>474350</v>
      </c>
      <c r="P26" s="104">
        <v>55850</v>
      </c>
      <c r="Q26" s="104">
        <v>54850</v>
      </c>
      <c r="R26" s="104">
        <v>28075</v>
      </c>
      <c r="S26" s="104">
        <v>8700</v>
      </c>
      <c r="T26" s="104">
        <v>19350</v>
      </c>
      <c r="U26" s="104">
        <v>190800</v>
      </c>
      <c r="V26" s="104">
        <v>13060</v>
      </c>
      <c r="W26" s="104">
        <v>19350</v>
      </c>
      <c r="X26" s="104">
        <v>98975</v>
      </c>
      <c r="Y26" s="104">
        <v>111700</v>
      </c>
      <c r="Z26" s="104">
        <v>158500</v>
      </c>
      <c r="AA26" s="104">
        <v>17450</v>
      </c>
      <c r="AB26" s="104">
        <v>40050</v>
      </c>
      <c r="AC26" s="104">
        <v>243700</v>
      </c>
      <c r="AD26" s="104">
        <v>51900</v>
      </c>
      <c r="AE26" s="104">
        <v>70275</v>
      </c>
      <c r="AF26" s="104">
        <v>109525</v>
      </c>
      <c r="AG26" s="104">
        <v>76100</v>
      </c>
    </row>
    <row r="27" spans="1:33" x14ac:dyDescent="0.25">
      <c r="A27" s="104">
        <v>26</v>
      </c>
      <c r="B27" s="119">
        <v>42036</v>
      </c>
      <c r="C27" s="104">
        <v>41275</v>
      </c>
      <c r="D27" s="104">
        <v>13325</v>
      </c>
      <c r="E27" s="104">
        <v>15300</v>
      </c>
      <c r="F27" s="104">
        <v>6030</v>
      </c>
      <c r="G27" s="104">
        <v>272725</v>
      </c>
      <c r="H27" s="104">
        <v>8325</v>
      </c>
      <c r="I27" s="104">
        <v>169575</v>
      </c>
      <c r="J27" s="104">
        <v>11825</v>
      </c>
      <c r="K27" s="104">
        <v>82525</v>
      </c>
      <c r="L27" s="104">
        <v>28700</v>
      </c>
      <c r="M27" s="104">
        <v>55975</v>
      </c>
      <c r="N27" s="104">
        <v>3300</v>
      </c>
      <c r="O27" s="104">
        <v>552550</v>
      </c>
      <c r="P27" s="104">
        <v>72575</v>
      </c>
      <c r="Q27" s="104">
        <v>64500</v>
      </c>
      <c r="R27" s="104">
        <v>42300</v>
      </c>
      <c r="S27" s="104">
        <v>7600</v>
      </c>
      <c r="T27" s="104">
        <v>30600</v>
      </c>
      <c r="U27" s="104">
        <v>216500</v>
      </c>
      <c r="V27" s="104">
        <v>15880</v>
      </c>
      <c r="W27" s="104">
        <v>22050</v>
      </c>
      <c r="X27" s="104">
        <v>107450</v>
      </c>
      <c r="Y27" s="104">
        <v>120750</v>
      </c>
      <c r="Z27" s="104">
        <v>169700</v>
      </c>
      <c r="AA27" s="104">
        <v>23300</v>
      </c>
      <c r="AB27" s="104">
        <v>38100</v>
      </c>
      <c r="AC27" s="104">
        <v>272950</v>
      </c>
      <c r="AD27" s="104">
        <v>59200</v>
      </c>
      <c r="AE27" s="104">
        <v>81900</v>
      </c>
      <c r="AF27" s="104">
        <v>130300</v>
      </c>
      <c r="AG27" s="104">
        <v>107875</v>
      </c>
    </row>
    <row r="28" spans="1:33" x14ac:dyDescent="0.25">
      <c r="A28" s="104">
        <v>27</v>
      </c>
      <c r="B28" s="119">
        <v>42064</v>
      </c>
      <c r="C28" s="104">
        <v>70950</v>
      </c>
      <c r="D28" s="104">
        <v>21450</v>
      </c>
      <c r="E28" s="104">
        <v>14175</v>
      </c>
      <c r="F28" s="104">
        <v>8160</v>
      </c>
      <c r="G28" s="104">
        <v>413500</v>
      </c>
      <c r="H28" s="104">
        <v>12575</v>
      </c>
      <c r="I28" s="104">
        <v>209600</v>
      </c>
      <c r="J28" s="104">
        <v>24850</v>
      </c>
      <c r="K28" s="104">
        <v>144200</v>
      </c>
      <c r="L28" s="104">
        <v>54275</v>
      </c>
      <c r="M28" s="104">
        <v>80225</v>
      </c>
      <c r="N28" s="104">
        <v>8225</v>
      </c>
      <c r="O28" s="104">
        <v>944150</v>
      </c>
      <c r="P28" s="104">
        <v>115950</v>
      </c>
      <c r="Q28" s="104">
        <v>138250</v>
      </c>
      <c r="R28" s="104">
        <v>65375</v>
      </c>
      <c r="S28" s="104">
        <v>14700</v>
      </c>
      <c r="T28" s="104">
        <v>25800</v>
      </c>
      <c r="U28" s="104">
        <v>341525</v>
      </c>
      <c r="V28" s="104">
        <v>26860</v>
      </c>
      <c r="W28" s="104">
        <v>24150</v>
      </c>
      <c r="X28" s="104">
        <v>191250</v>
      </c>
      <c r="Y28" s="104">
        <v>263550</v>
      </c>
      <c r="Z28" s="104">
        <v>409100</v>
      </c>
      <c r="AA28" s="104">
        <v>27700</v>
      </c>
      <c r="AB28" s="104">
        <v>81800</v>
      </c>
      <c r="AC28" s="104">
        <v>534800</v>
      </c>
      <c r="AD28" s="104">
        <v>114950</v>
      </c>
      <c r="AE28" s="104">
        <v>130925</v>
      </c>
      <c r="AF28" s="104">
        <v>309725</v>
      </c>
      <c r="AG28" s="104">
        <v>169125</v>
      </c>
    </row>
    <row r="29" spans="1:33" x14ac:dyDescent="0.25">
      <c r="A29" s="104">
        <v>28</v>
      </c>
      <c r="B29" s="119">
        <v>42095</v>
      </c>
      <c r="C29" s="104">
        <v>50475</v>
      </c>
      <c r="D29" s="104">
        <v>12725</v>
      </c>
      <c r="E29" s="104">
        <v>8075</v>
      </c>
      <c r="F29" s="104">
        <v>6460</v>
      </c>
      <c r="G29" s="104">
        <v>309600</v>
      </c>
      <c r="H29" s="104">
        <v>10925</v>
      </c>
      <c r="I29" s="104">
        <v>214950</v>
      </c>
      <c r="J29" s="104">
        <v>11625</v>
      </c>
      <c r="K29" s="104">
        <v>86950</v>
      </c>
      <c r="L29" s="104">
        <v>27250</v>
      </c>
      <c r="M29" s="104">
        <v>52925</v>
      </c>
      <c r="N29" s="104">
        <v>5075</v>
      </c>
      <c r="O29" s="104">
        <v>576500</v>
      </c>
      <c r="P29" s="104">
        <v>73725</v>
      </c>
      <c r="Q29" s="104">
        <v>67800</v>
      </c>
      <c r="R29" s="104">
        <v>36175</v>
      </c>
      <c r="S29" s="104">
        <v>9150</v>
      </c>
      <c r="T29" s="104">
        <v>22050</v>
      </c>
      <c r="U29" s="104">
        <v>238150</v>
      </c>
      <c r="V29" s="104">
        <v>19900</v>
      </c>
      <c r="W29" s="104">
        <v>25650</v>
      </c>
      <c r="X29" s="104">
        <v>125175</v>
      </c>
      <c r="Y29" s="104">
        <v>147750</v>
      </c>
      <c r="Z29" s="104">
        <v>215450</v>
      </c>
      <c r="AA29" s="104">
        <v>27600</v>
      </c>
      <c r="AB29" s="104">
        <v>42550</v>
      </c>
      <c r="AC29" s="104">
        <v>283300</v>
      </c>
      <c r="AD29" s="104">
        <v>82150</v>
      </c>
      <c r="AE29" s="104">
        <v>455375</v>
      </c>
      <c r="AF29" s="104">
        <v>163575</v>
      </c>
      <c r="AG29" s="104">
        <v>129325</v>
      </c>
    </row>
    <row r="30" spans="1:33" x14ac:dyDescent="0.25">
      <c r="A30" s="104">
        <v>29</v>
      </c>
      <c r="B30" s="119">
        <v>42125</v>
      </c>
      <c r="C30" s="104">
        <v>47050</v>
      </c>
      <c r="D30" s="104">
        <v>12000</v>
      </c>
      <c r="E30" s="104">
        <v>11175</v>
      </c>
      <c r="F30" s="104">
        <v>5710</v>
      </c>
      <c r="G30" s="104">
        <v>305875</v>
      </c>
      <c r="H30" s="104">
        <v>13800</v>
      </c>
      <c r="I30" s="104">
        <v>160125</v>
      </c>
      <c r="J30" s="104">
        <v>9750</v>
      </c>
      <c r="K30" s="104">
        <v>88850</v>
      </c>
      <c r="L30" s="104">
        <v>25650</v>
      </c>
      <c r="M30" s="104">
        <v>49825</v>
      </c>
      <c r="N30" s="104">
        <v>4800</v>
      </c>
      <c r="O30" s="104">
        <v>569975</v>
      </c>
      <c r="P30" s="104">
        <v>68725</v>
      </c>
      <c r="Q30" s="104">
        <v>72300</v>
      </c>
      <c r="R30" s="104">
        <v>48750</v>
      </c>
      <c r="S30" s="104">
        <v>9425</v>
      </c>
      <c r="T30" s="104">
        <v>30000</v>
      </c>
      <c r="U30" s="104">
        <v>245525</v>
      </c>
      <c r="V30" s="104">
        <v>15400</v>
      </c>
      <c r="W30" s="104">
        <v>20700</v>
      </c>
      <c r="X30" s="104">
        <v>125450</v>
      </c>
      <c r="Y30" s="104">
        <v>115000</v>
      </c>
      <c r="Z30" s="104">
        <v>187300</v>
      </c>
      <c r="AA30" s="104">
        <v>19250</v>
      </c>
      <c r="AB30" s="104">
        <v>55550</v>
      </c>
      <c r="AC30" s="104">
        <v>299900</v>
      </c>
      <c r="AD30" s="104">
        <v>84675</v>
      </c>
      <c r="AE30" s="104">
        <v>258250</v>
      </c>
      <c r="AF30" s="104">
        <v>170625</v>
      </c>
      <c r="AG30" s="104">
        <v>133250</v>
      </c>
    </row>
    <row r="31" spans="1:33" x14ac:dyDescent="0.25">
      <c r="A31" s="104">
        <v>30</v>
      </c>
      <c r="B31" s="119">
        <v>42156</v>
      </c>
      <c r="C31" s="104">
        <v>70750</v>
      </c>
      <c r="D31" s="104">
        <v>19525</v>
      </c>
      <c r="E31" s="104">
        <v>16125</v>
      </c>
      <c r="F31" s="104">
        <v>9540</v>
      </c>
      <c r="G31" s="104">
        <v>436400</v>
      </c>
      <c r="H31" s="104">
        <v>18400</v>
      </c>
      <c r="I31" s="104">
        <v>320700</v>
      </c>
      <c r="J31" s="104">
        <v>24475</v>
      </c>
      <c r="K31" s="104">
        <v>184950</v>
      </c>
      <c r="L31" s="104">
        <v>58375</v>
      </c>
      <c r="M31" s="104">
        <v>84625</v>
      </c>
      <c r="N31" s="104">
        <v>9150</v>
      </c>
      <c r="O31" s="104">
        <v>917550</v>
      </c>
      <c r="P31" s="104">
        <v>136175</v>
      </c>
      <c r="Q31" s="104">
        <v>145000</v>
      </c>
      <c r="R31" s="104">
        <v>64725</v>
      </c>
      <c r="S31" s="104">
        <v>15100</v>
      </c>
      <c r="T31" s="104">
        <v>25350</v>
      </c>
      <c r="U31" s="104">
        <v>382400</v>
      </c>
      <c r="V31" s="104">
        <v>30120</v>
      </c>
      <c r="W31" s="104">
        <v>34500</v>
      </c>
      <c r="X31" s="104">
        <v>210825</v>
      </c>
      <c r="Y31" s="104">
        <v>256150</v>
      </c>
      <c r="Z31" s="104">
        <v>377450</v>
      </c>
      <c r="AA31" s="104">
        <v>23750</v>
      </c>
      <c r="AB31" s="104">
        <v>73800</v>
      </c>
      <c r="AC31" s="104">
        <v>535000</v>
      </c>
      <c r="AD31" s="104">
        <v>129300</v>
      </c>
      <c r="AE31" s="104">
        <v>206375</v>
      </c>
      <c r="AF31" s="104">
        <v>332200</v>
      </c>
      <c r="AG31" s="104">
        <v>187725</v>
      </c>
    </row>
    <row r="32" spans="1:33" x14ac:dyDescent="0.25">
      <c r="A32" s="104">
        <v>31</v>
      </c>
      <c r="B32" s="119">
        <v>42186</v>
      </c>
      <c r="C32" s="104">
        <v>44975</v>
      </c>
      <c r="D32" s="104">
        <v>14125</v>
      </c>
      <c r="E32" s="104">
        <v>11875</v>
      </c>
      <c r="F32" s="104">
        <v>5580</v>
      </c>
      <c r="G32" s="104">
        <v>296375</v>
      </c>
      <c r="H32" s="104">
        <v>16500</v>
      </c>
      <c r="I32" s="104">
        <v>247900</v>
      </c>
      <c r="J32" s="104">
        <v>16050</v>
      </c>
      <c r="K32" s="104">
        <v>141600</v>
      </c>
      <c r="L32" s="104">
        <v>36600</v>
      </c>
      <c r="M32" s="104">
        <v>64250</v>
      </c>
      <c r="N32" s="104">
        <v>4200</v>
      </c>
      <c r="O32" s="104">
        <v>555025</v>
      </c>
      <c r="P32" s="104">
        <v>69050</v>
      </c>
      <c r="Q32" s="104">
        <v>66325</v>
      </c>
      <c r="R32" s="104">
        <v>37000</v>
      </c>
      <c r="S32" s="104">
        <v>8725</v>
      </c>
      <c r="T32" s="104">
        <v>26700</v>
      </c>
      <c r="U32" s="104">
        <v>241725</v>
      </c>
      <c r="V32" s="104">
        <v>15550</v>
      </c>
      <c r="W32" s="104">
        <v>22500</v>
      </c>
      <c r="X32" s="104">
        <v>116450</v>
      </c>
      <c r="Y32" s="104">
        <v>130400</v>
      </c>
      <c r="Z32" s="104">
        <v>182550</v>
      </c>
      <c r="AA32" s="104">
        <v>21300</v>
      </c>
      <c r="AB32" s="104">
        <v>43650</v>
      </c>
      <c r="AC32" s="104">
        <v>255900</v>
      </c>
      <c r="AD32" s="104">
        <v>85050</v>
      </c>
      <c r="AE32" s="104">
        <v>163050</v>
      </c>
      <c r="AF32" s="104">
        <v>158050</v>
      </c>
      <c r="AG32" s="104">
        <v>112425</v>
      </c>
    </row>
    <row r="33" spans="1:40" x14ac:dyDescent="0.25">
      <c r="A33" s="117">
        <v>32</v>
      </c>
      <c r="B33" s="118">
        <v>42217</v>
      </c>
      <c r="C33" s="117">
        <v>45700</v>
      </c>
      <c r="D33" s="117">
        <v>16250</v>
      </c>
      <c r="E33" s="117">
        <v>12000</v>
      </c>
      <c r="F33" s="117">
        <v>4250</v>
      </c>
      <c r="G33" s="117">
        <v>332000</v>
      </c>
      <c r="H33" s="117">
        <v>12650</v>
      </c>
      <c r="I33" s="117">
        <v>256700</v>
      </c>
      <c r="J33" s="117">
        <v>16725</v>
      </c>
      <c r="K33" s="117">
        <v>142800</v>
      </c>
      <c r="L33" s="117">
        <v>36475</v>
      </c>
      <c r="M33" s="117">
        <v>72800</v>
      </c>
      <c r="N33" s="117">
        <v>4325</v>
      </c>
      <c r="O33" s="117">
        <v>608650</v>
      </c>
      <c r="P33" s="117">
        <v>70775</v>
      </c>
      <c r="Q33" s="117">
        <v>72375</v>
      </c>
      <c r="R33" s="117">
        <v>37350</v>
      </c>
      <c r="S33" s="117">
        <v>8150</v>
      </c>
      <c r="T33" s="117">
        <v>22200</v>
      </c>
      <c r="U33" s="117">
        <v>247100</v>
      </c>
      <c r="V33" s="117">
        <v>12990</v>
      </c>
      <c r="W33" s="117">
        <v>25500</v>
      </c>
      <c r="X33" s="117">
        <v>115475</v>
      </c>
      <c r="Y33" s="117">
        <v>126150</v>
      </c>
      <c r="Z33" s="117">
        <v>193300</v>
      </c>
      <c r="AA33" s="117">
        <v>25850</v>
      </c>
      <c r="AB33" s="117">
        <v>39450</v>
      </c>
      <c r="AC33" s="117">
        <v>297250</v>
      </c>
      <c r="AD33" s="117">
        <v>77875</v>
      </c>
      <c r="AE33" s="117">
        <v>144450</v>
      </c>
      <c r="AF33" s="117">
        <v>150825</v>
      </c>
      <c r="AG33" s="117">
        <v>123875</v>
      </c>
      <c r="AH33" s="117">
        <f>SUM(A33:AG33)</f>
        <v>3394514</v>
      </c>
      <c r="AI33" s="117"/>
      <c r="AJ33" s="117"/>
      <c r="AK33" s="117"/>
      <c r="AL33" s="117"/>
      <c r="AM33" s="117"/>
      <c r="AN33" s="117"/>
    </row>
    <row r="34" spans="1:40" x14ac:dyDescent="0.25">
      <c r="A34" s="117">
        <v>33</v>
      </c>
      <c r="B34" s="118">
        <v>42248</v>
      </c>
      <c r="C34" s="117">
        <v>55900</v>
      </c>
      <c r="D34" s="117">
        <v>20950</v>
      </c>
      <c r="E34" s="117">
        <v>17300</v>
      </c>
      <c r="F34" s="117">
        <v>8710</v>
      </c>
      <c r="G34" s="117">
        <v>334300</v>
      </c>
      <c r="H34" s="117">
        <v>13625</v>
      </c>
      <c r="I34" s="117">
        <v>353875</v>
      </c>
      <c r="J34" s="117">
        <v>28050</v>
      </c>
      <c r="K34" s="117">
        <v>199300</v>
      </c>
      <c r="L34" s="117">
        <v>60125</v>
      </c>
      <c r="M34" s="117">
        <v>85725</v>
      </c>
      <c r="N34" s="117">
        <v>7675</v>
      </c>
      <c r="O34" s="117">
        <v>824100</v>
      </c>
      <c r="P34" s="117">
        <v>114900</v>
      </c>
      <c r="Q34" s="117">
        <v>113425</v>
      </c>
      <c r="R34" s="117">
        <v>55125</v>
      </c>
      <c r="S34" s="117">
        <v>12175</v>
      </c>
      <c r="T34" s="117">
        <v>32550</v>
      </c>
      <c r="U34" s="117">
        <v>317825</v>
      </c>
      <c r="V34" s="117">
        <v>21330</v>
      </c>
      <c r="W34" s="117">
        <v>27300</v>
      </c>
      <c r="X34" s="117">
        <v>163975</v>
      </c>
      <c r="Y34" s="117">
        <v>206750</v>
      </c>
      <c r="Z34" s="117">
        <v>329150</v>
      </c>
      <c r="AA34" s="117">
        <v>26850</v>
      </c>
      <c r="AB34" s="117">
        <v>61500</v>
      </c>
      <c r="AC34" s="117">
        <v>456200</v>
      </c>
      <c r="AD34" s="117">
        <v>113975</v>
      </c>
      <c r="AE34" s="117">
        <v>140225</v>
      </c>
      <c r="AF34" s="117">
        <v>276100</v>
      </c>
      <c r="AG34" s="117">
        <v>121750</v>
      </c>
      <c r="AH34" s="117">
        <f t="shared" ref="AH34:AH36" si="0">SUM(A34:AG34)</f>
        <v>4643021</v>
      </c>
      <c r="AI34" s="117"/>
      <c r="AJ34" s="117"/>
      <c r="AK34" s="117"/>
      <c r="AL34" s="117"/>
      <c r="AM34" s="117"/>
      <c r="AN34" s="117"/>
    </row>
    <row r="35" spans="1:40" x14ac:dyDescent="0.25">
      <c r="A35" s="117">
        <v>34</v>
      </c>
      <c r="B35" s="118">
        <v>42278</v>
      </c>
      <c r="C35" s="117">
        <v>34775</v>
      </c>
      <c r="D35" s="117">
        <v>13300</v>
      </c>
      <c r="E35" s="117">
        <v>7550</v>
      </c>
      <c r="F35" s="117">
        <v>4750</v>
      </c>
      <c r="G35" s="117">
        <v>265300</v>
      </c>
      <c r="H35" s="117">
        <v>13400</v>
      </c>
      <c r="I35" s="117">
        <v>267525</v>
      </c>
      <c r="J35" s="117">
        <v>12425</v>
      </c>
      <c r="K35" s="117">
        <v>108250</v>
      </c>
      <c r="L35" s="117">
        <v>29000</v>
      </c>
      <c r="M35" s="117">
        <v>62225</v>
      </c>
      <c r="N35" s="117">
        <v>3325</v>
      </c>
      <c r="O35" s="117">
        <v>477125</v>
      </c>
      <c r="P35" s="117">
        <v>50350</v>
      </c>
      <c r="Q35" s="117">
        <v>52775</v>
      </c>
      <c r="R35" s="117">
        <v>27700</v>
      </c>
      <c r="S35" s="117">
        <v>9600</v>
      </c>
      <c r="T35" s="117">
        <v>20250</v>
      </c>
      <c r="U35" s="117">
        <v>195025</v>
      </c>
      <c r="V35" s="117">
        <v>11100</v>
      </c>
      <c r="W35" s="117">
        <v>24000</v>
      </c>
      <c r="X35" s="117">
        <v>99475</v>
      </c>
      <c r="Y35" s="117">
        <v>97700</v>
      </c>
      <c r="Z35" s="117">
        <v>147200</v>
      </c>
      <c r="AA35" s="117">
        <v>10350</v>
      </c>
      <c r="AB35" s="117">
        <v>39200</v>
      </c>
      <c r="AC35" s="117">
        <v>230800</v>
      </c>
      <c r="AD35" s="117">
        <v>58025</v>
      </c>
      <c r="AE35" s="117">
        <v>117050</v>
      </c>
      <c r="AF35" s="117">
        <v>106850</v>
      </c>
      <c r="AG35" s="117">
        <v>87200</v>
      </c>
      <c r="AH35" s="117">
        <f t="shared" si="0"/>
        <v>2725912</v>
      </c>
      <c r="AI35" s="117"/>
      <c r="AJ35" s="117"/>
      <c r="AK35" s="117"/>
      <c r="AL35" s="117"/>
      <c r="AM35" s="117"/>
      <c r="AN35" s="117"/>
    </row>
    <row r="36" spans="1:40" x14ac:dyDescent="0.25">
      <c r="A36" s="117">
        <v>35</v>
      </c>
      <c r="B36" s="118">
        <v>42309</v>
      </c>
      <c r="C36" s="117">
        <v>42575</v>
      </c>
      <c r="D36" s="117">
        <v>15500</v>
      </c>
      <c r="E36" s="117">
        <v>13275</v>
      </c>
      <c r="F36" s="117">
        <v>5420</v>
      </c>
      <c r="G36" s="117">
        <v>289900</v>
      </c>
      <c r="H36" s="117">
        <v>11425</v>
      </c>
      <c r="I36" s="117">
        <v>250675</v>
      </c>
      <c r="J36" s="117">
        <v>19575</v>
      </c>
      <c r="K36" s="117">
        <v>140550</v>
      </c>
      <c r="L36" s="117">
        <v>42050</v>
      </c>
      <c r="M36" s="117">
        <v>72200</v>
      </c>
      <c r="N36" s="117">
        <v>4625</v>
      </c>
      <c r="O36" s="117">
        <v>580600</v>
      </c>
      <c r="P36" s="117">
        <v>77850</v>
      </c>
      <c r="Q36" s="117">
        <v>82925</v>
      </c>
      <c r="R36" s="117">
        <v>38200</v>
      </c>
      <c r="S36" s="117">
        <v>11300</v>
      </c>
      <c r="T36" s="117">
        <v>17100</v>
      </c>
      <c r="U36" s="117">
        <v>246625</v>
      </c>
      <c r="V36" s="117">
        <v>17250</v>
      </c>
      <c r="W36" s="117">
        <v>18900</v>
      </c>
      <c r="X36" s="117">
        <v>135650</v>
      </c>
      <c r="Y36" s="117">
        <v>140600</v>
      </c>
      <c r="Z36" s="117">
        <v>225000</v>
      </c>
      <c r="AA36" s="117">
        <v>24600</v>
      </c>
      <c r="AB36" s="117">
        <v>46350</v>
      </c>
      <c r="AC36" s="117">
        <v>346800</v>
      </c>
      <c r="AD36" s="117">
        <v>80575</v>
      </c>
      <c r="AE36" s="117">
        <v>106400</v>
      </c>
      <c r="AF36" s="117">
        <v>175175</v>
      </c>
      <c r="AG36" s="117">
        <v>102350</v>
      </c>
      <c r="AH36" s="117">
        <f t="shared" si="0"/>
        <v>3424364</v>
      </c>
      <c r="AI36" s="117"/>
      <c r="AJ36" s="117"/>
      <c r="AK36" s="117"/>
      <c r="AL36" s="117"/>
      <c r="AM36" s="117"/>
      <c r="AN36" s="117"/>
    </row>
    <row r="39" spans="1:40" x14ac:dyDescent="0.25">
      <c r="B39" s="121" t="s">
        <v>110</v>
      </c>
      <c r="C39" s="104">
        <v>48103.417439415702</v>
      </c>
      <c r="D39" s="104">
        <v>16878.360795620199</v>
      </c>
      <c r="E39" s="104">
        <v>9316.0745528433308</v>
      </c>
      <c r="F39" s="104">
        <v>6225.2684060151596</v>
      </c>
      <c r="G39" s="104">
        <v>286658.16855888098</v>
      </c>
      <c r="H39" s="104">
        <v>13299.266188674799</v>
      </c>
      <c r="I39" s="104">
        <v>273983.54113183002</v>
      </c>
      <c r="J39" s="104">
        <v>20807.2715966674</v>
      </c>
      <c r="K39" s="104">
        <v>148026.50765661401</v>
      </c>
      <c r="L39" s="104">
        <v>56524.661807444601</v>
      </c>
      <c r="M39" s="104">
        <v>72032.902469857698</v>
      </c>
      <c r="N39" s="104">
        <v>3836.8223169988801</v>
      </c>
      <c r="O39" s="104">
        <v>586198.54290046904</v>
      </c>
      <c r="P39" s="104">
        <v>62463.326467719598</v>
      </c>
      <c r="Q39" s="104">
        <v>88763.892904406297</v>
      </c>
      <c r="R39" s="104">
        <v>38944.662859145203</v>
      </c>
      <c r="S39" s="104">
        <v>8372.8575950010509</v>
      </c>
      <c r="T39" s="104">
        <v>27434.219073289201</v>
      </c>
      <c r="U39" s="104">
        <v>243300.662313243</v>
      </c>
      <c r="V39" s="104">
        <v>19112.0674942818</v>
      </c>
      <c r="W39" s="104">
        <v>20416.3680278262</v>
      </c>
      <c r="X39" s="104">
        <v>131633.209039329</v>
      </c>
      <c r="Y39" s="104">
        <v>135978.427841859</v>
      </c>
      <c r="Z39" s="104">
        <v>95739.986719510707</v>
      </c>
      <c r="AA39" s="104">
        <v>15550.242955424599</v>
      </c>
      <c r="AB39" s="104">
        <v>26286.642766614499</v>
      </c>
      <c r="AC39" s="104">
        <v>299862.33330795902</v>
      </c>
      <c r="AD39" s="104">
        <v>75918.331410948405</v>
      </c>
      <c r="AE39" s="104">
        <v>194758.46775686799</v>
      </c>
      <c r="AF39" s="104">
        <v>127647.824900842</v>
      </c>
      <c r="AG39" s="104">
        <v>105660.54670818499</v>
      </c>
    </row>
    <row r="40" spans="1:40" x14ac:dyDescent="0.25">
      <c r="B40" s="121"/>
      <c r="C40" s="104">
        <v>49368.379839475798</v>
      </c>
      <c r="D40" s="104">
        <v>18112.876388500601</v>
      </c>
      <c r="E40" s="104">
        <v>12441.0745528433</v>
      </c>
      <c r="F40" s="104">
        <v>5745.2684060151596</v>
      </c>
      <c r="G40" s="104">
        <v>325330.91246488597</v>
      </c>
      <c r="H40" s="104">
        <v>13667.0409462155</v>
      </c>
      <c r="I40" s="104">
        <v>286961.02196855302</v>
      </c>
      <c r="J40" s="104">
        <v>20476.319225090199</v>
      </c>
      <c r="K40" s="104">
        <v>155840.300622084</v>
      </c>
      <c r="L40" s="104">
        <v>46699.661807444601</v>
      </c>
      <c r="M40" s="104">
        <v>75342.313270646599</v>
      </c>
      <c r="N40" s="104">
        <v>4911.8223169988796</v>
      </c>
      <c r="O40" s="104">
        <v>646323.54290046904</v>
      </c>
      <c r="P40" s="104">
        <v>68813.326467719598</v>
      </c>
      <c r="Q40" s="104">
        <v>90618.391547619802</v>
      </c>
      <c r="R40" s="104">
        <v>42719.662859145203</v>
      </c>
      <c r="S40" s="104">
        <v>11572.857595001</v>
      </c>
      <c r="T40" s="104">
        <v>34634.219073289198</v>
      </c>
      <c r="U40" s="104">
        <v>248062.50455728799</v>
      </c>
      <c r="V40" s="104">
        <v>19521.664260395599</v>
      </c>
      <c r="W40" s="104">
        <v>24819.476618855198</v>
      </c>
      <c r="X40" s="104">
        <v>134218.233062124</v>
      </c>
      <c r="Y40" s="104">
        <v>149239.32753360501</v>
      </c>
      <c r="Z40" s="104">
        <v>96739.986719510795</v>
      </c>
      <c r="AA40" s="104">
        <v>13858.511979352899</v>
      </c>
      <c r="AB40" s="104">
        <v>26517.216978925</v>
      </c>
      <c r="AC40" s="104">
        <v>306008.82754115597</v>
      </c>
      <c r="AD40" s="104">
        <v>79768.331410948405</v>
      </c>
      <c r="AE40" s="104">
        <v>197783.46775686799</v>
      </c>
      <c r="AF40" s="104">
        <v>250518.603421646</v>
      </c>
      <c r="AG40" s="104">
        <v>132582.900090943</v>
      </c>
    </row>
    <row r="41" spans="1:40" x14ac:dyDescent="0.25">
      <c r="B41" s="121"/>
      <c r="C41" s="104">
        <v>52355.458687805702</v>
      </c>
      <c r="D41" s="104">
        <v>18637.8115592346</v>
      </c>
      <c r="E41" s="104">
        <v>11366.0745528433</v>
      </c>
      <c r="F41" s="104">
        <v>6415.2684060151596</v>
      </c>
      <c r="G41" s="104">
        <v>319688.68336286698</v>
      </c>
      <c r="H41" s="104">
        <v>14535.503279021499</v>
      </c>
      <c r="I41" s="104">
        <v>235310.97575905599</v>
      </c>
      <c r="J41" s="104">
        <v>12120.3668535129</v>
      </c>
      <c r="K41" s="104">
        <v>124741.60182101101</v>
      </c>
      <c r="L41" s="104">
        <v>37224.661807444601</v>
      </c>
      <c r="M41" s="104">
        <v>62170.941805141498</v>
      </c>
      <c r="N41" s="104">
        <v>5486.8223169988796</v>
      </c>
      <c r="O41" s="104">
        <v>670348.54290046904</v>
      </c>
      <c r="P41" s="104">
        <v>82088.326467719598</v>
      </c>
      <c r="Q41" s="104">
        <v>94997.599713123898</v>
      </c>
      <c r="R41" s="104">
        <v>41444.662859145203</v>
      </c>
      <c r="S41" s="104">
        <v>12347.857595001</v>
      </c>
      <c r="T41" s="104">
        <v>22634.219073289201</v>
      </c>
      <c r="U41" s="104">
        <v>259307.10610228201</v>
      </c>
      <c r="V41" s="104">
        <v>20488.884972501801</v>
      </c>
      <c r="W41" s="104">
        <v>19238.263534707301</v>
      </c>
      <c r="X41" s="104">
        <v>140322.501930825</v>
      </c>
      <c r="Y41" s="104">
        <v>147304.60486793501</v>
      </c>
      <c r="Z41" s="104">
        <v>193139.98671951101</v>
      </c>
      <c r="AA41" s="104">
        <v>13355.378106348</v>
      </c>
      <c r="AB41" s="104">
        <v>26397.791191235501</v>
      </c>
      <c r="AC41" s="104">
        <v>320523.14268299501</v>
      </c>
      <c r="AD41" s="104">
        <v>87893.331410948405</v>
      </c>
      <c r="AE41" s="104">
        <v>200483.46775686799</v>
      </c>
      <c r="AF41" s="104">
        <v>137535.72733980001</v>
      </c>
      <c r="AG41" s="104">
        <v>128655.015192511</v>
      </c>
    </row>
    <row r="42" spans="1:40" x14ac:dyDescent="0.25">
      <c r="B42" s="121"/>
      <c r="C42" s="104">
        <v>46077.490554552402</v>
      </c>
      <c r="D42" s="104">
        <v>16548.582827824899</v>
      </c>
      <c r="E42" s="104">
        <v>9791.0745528433308</v>
      </c>
      <c r="F42" s="104">
        <v>5385.2684060151596</v>
      </c>
      <c r="G42" s="104">
        <v>306365.13853162801</v>
      </c>
      <c r="H42" s="104">
        <v>12710.2488658896</v>
      </c>
      <c r="I42" s="104">
        <v>242846.551578354</v>
      </c>
      <c r="J42" s="104">
        <v>9839.4144819357298</v>
      </c>
      <c r="K42" s="104">
        <v>129278.802083873</v>
      </c>
      <c r="L42" s="104">
        <v>32374.661807444601</v>
      </c>
      <c r="M42" s="104">
        <v>64092.602594144897</v>
      </c>
      <c r="N42" s="104">
        <v>4411.8223169988796</v>
      </c>
      <c r="O42" s="104">
        <v>561148.54290046904</v>
      </c>
      <c r="P42" s="104">
        <v>69713.326467719598</v>
      </c>
      <c r="Q42" s="104">
        <v>85793.781967472605</v>
      </c>
      <c r="R42" s="104">
        <v>35244.662859145101</v>
      </c>
      <c r="S42" s="104">
        <v>12147.857595001</v>
      </c>
      <c r="T42" s="104">
        <v>34934.219073289198</v>
      </c>
      <c r="U42" s="104">
        <v>235674.23474032499</v>
      </c>
      <c r="V42" s="104">
        <v>18456.069262993398</v>
      </c>
      <c r="W42" s="104">
        <v>19547.4319904927</v>
      </c>
      <c r="X42" s="104">
        <v>127493.109946096</v>
      </c>
      <c r="Y42" s="104">
        <v>142735.955899686</v>
      </c>
      <c r="Z42" s="104">
        <v>137239.98671951101</v>
      </c>
      <c r="AA42" s="104">
        <v>13647.5003791624</v>
      </c>
      <c r="AB42" s="104">
        <v>23978.365403545999</v>
      </c>
      <c r="AC42" s="104">
        <v>290018.28741698503</v>
      </c>
      <c r="AD42" s="104">
        <v>72018.331410948405</v>
      </c>
      <c r="AE42" s="104">
        <v>184858.46775686799</v>
      </c>
      <c r="AF42" s="104">
        <v>124918.720286934</v>
      </c>
      <c r="AG42" s="104">
        <v>119379.718277209</v>
      </c>
    </row>
    <row r="45" spans="1:40" x14ac:dyDescent="0.25">
      <c r="B45" s="115">
        <v>2015</v>
      </c>
    </row>
    <row r="46" spans="1:40" x14ac:dyDescent="0.25">
      <c r="B46" s="114" t="s">
        <v>102</v>
      </c>
      <c r="C46" s="104">
        <f t="shared" ref="C46:AG46" si="1">ABS(C39-C33)/C33*100</f>
        <v>5.2591191234479249</v>
      </c>
      <c r="D46" s="104">
        <f t="shared" si="1"/>
        <v>3.8668356653550737</v>
      </c>
      <c r="E46" s="104">
        <f t="shared" si="1"/>
        <v>22.366045392972243</v>
      </c>
      <c r="F46" s="104">
        <f t="shared" si="1"/>
        <v>46.476903670944928</v>
      </c>
      <c r="G46" s="104">
        <f t="shared" si="1"/>
        <v>13.657178144915369</v>
      </c>
      <c r="H46" s="104">
        <f t="shared" si="1"/>
        <v>5.1325390409075036</v>
      </c>
      <c r="I46" s="104">
        <f t="shared" si="1"/>
        <v>6.7329727821698544</v>
      </c>
      <c r="J46" s="104">
        <f t="shared" si="1"/>
        <v>24.40820087693513</v>
      </c>
      <c r="K46" s="104">
        <f t="shared" si="1"/>
        <v>3.6600193673767545</v>
      </c>
      <c r="L46" s="104">
        <f t="shared" si="1"/>
        <v>54.968229766811795</v>
      </c>
      <c r="M46" s="104">
        <f t="shared" si="1"/>
        <v>1.0537053985471185</v>
      </c>
      <c r="N46" s="104">
        <f t="shared" si="1"/>
        <v>11.287345271702195</v>
      </c>
      <c r="O46" s="104">
        <f t="shared" si="1"/>
        <v>3.6887303211255995</v>
      </c>
      <c r="P46" s="104">
        <f t="shared" si="1"/>
        <v>11.743798703328014</v>
      </c>
      <c r="Q46" s="104">
        <f t="shared" si="1"/>
        <v>22.644411612305763</v>
      </c>
      <c r="R46" s="104">
        <f t="shared" si="1"/>
        <v>4.2695123404155355</v>
      </c>
      <c r="S46" s="104">
        <f t="shared" si="1"/>
        <v>2.7344490184178021</v>
      </c>
      <c r="T46" s="104">
        <f t="shared" si="1"/>
        <v>23.577563393194602</v>
      </c>
      <c r="U46" s="104">
        <f t="shared" si="1"/>
        <v>1.5375708971092692</v>
      </c>
      <c r="V46" s="104">
        <f t="shared" si="1"/>
        <v>47.129080017565819</v>
      </c>
      <c r="W46" s="104">
        <f t="shared" si="1"/>
        <v>19.935811655583528</v>
      </c>
      <c r="X46" s="104">
        <f t="shared" si="1"/>
        <v>13.992820124987226</v>
      </c>
      <c r="Y46" s="104">
        <f t="shared" si="1"/>
        <v>7.7910644802687248</v>
      </c>
      <c r="Z46" s="104">
        <f t="shared" si="1"/>
        <v>50.470777692958769</v>
      </c>
      <c r="AA46" s="104">
        <f t="shared" si="1"/>
        <v>39.844321255610836</v>
      </c>
      <c r="AB46" s="104">
        <f t="shared" si="1"/>
        <v>33.367191973093789</v>
      </c>
      <c r="AC46" s="104">
        <f t="shared" si="1"/>
        <v>0.87883374531842662</v>
      </c>
      <c r="AD46" s="104">
        <f t="shared" si="1"/>
        <v>2.5125760373054185</v>
      </c>
      <c r="AE46" s="104">
        <f t="shared" si="1"/>
        <v>34.827599693228102</v>
      </c>
      <c r="AF46" s="104">
        <f t="shared" si="1"/>
        <v>15.366931940432954</v>
      </c>
      <c r="AG46" s="104">
        <f t="shared" si="1"/>
        <v>14.703897712867816</v>
      </c>
    </row>
    <row r="47" spans="1:40" x14ac:dyDescent="0.25">
      <c r="B47" s="104" t="s">
        <v>98</v>
      </c>
      <c r="C47" s="104">
        <f t="shared" ref="C47:AG47" si="2">ABS(C40-C34)/C34*100</f>
        <v>11.684472559077284</v>
      </c>
      <c r="D47" s="104">
        <f t="shared" si="2"/>
        <v>13.542356140808586</v>
      </c>
      <c r="E47" s="104">
        <f t="shared" si="2"/>
        <v>28.086274261021387</v>
      </c>
      <c r="F47" s="104">
        <f t="shared" si="2"/>
        <v>34.038250217966024</v>
      </c>
      <c r="G47" s="104">
        <f t="shared" si="2"/>
        <v>2.6829457179521472</v>
      </c>
      <c r="H47" s="104">
        <f t="shared" si="2"/>
        <v>0.30855740341651594</v>
      </c>
      <c r="I47" s="104">
        <f t="shared" si="2"/>
        <v>18.908930563460821</v>
      </c>
      <c r="J47" s="104">
        <f t="shared" si="2"/>
        <v>27.000644473831731</v>
      </c>
      <c r="K47" s="104">
        <f t="shared" si="2"/>
        <v>21.806171288467635</v>
      </c>
      <c r="L47" s="104">
        <f t="shared" si="2"/>
        <v>22.32904481090295</v>
      </c>
      <c r="M47" s="104">
        <f t="shared" si="2"/>
        <v>12.111620565008343</v>
      </c>
      <c r="N47" s="104">
        <f t="shared" si="2"/>
        <v>36.002315087962486</v>
      </c>
      <c r="O47" s="104">
        <f t="shared" si="2"/>
        <v>21.572194769995264</v>
      </c>
      <c r="P47" s="104">
        <f t="shared" si="2"/>
        <v>40.110246764386773</v>
      </c>
      <c r="Q47" s="104">
        <f t="shared" si="2"/>
        <v>20.107214857729954</v>
      </c>
      <c r="R47" s="104">
        <f t="shared" si="2"/>
        <v>22.504012953931603</v>
      </c>
      <c r="S47" s="104">
        <f t="shared" si="2"/>
        <v>4.9457281724763869</v>
      </c>
      <c r="T47" s="104">
        <f t="shared" si="2"/>
        <v>6.4031307935152011</v>
      </c>
      <c r="U47" s="104">
        <f t="shared" si="2"/>
        <v>21.949971035227566</v>
      </c>
      <c r="V47" s="104">
        <f t="shared" si="2"/>
        <v>8.4778984510286044</v>
      </c>
      <c r="W47" s="104">
        <f t="shared" si="2"/>
        <v>9.0861662312996394</v>
      </c>
      <c r="X47" s="104">
        <f t="shared" si="2"/>
        <v>18.147136415841441</v>
      </c>
      <c r="Y47" s="104">
        <f t="shared" si="2"/>
        <v>27.816528399707369</v>
      </c>
      <c r="Z47" s="104">
        <f t="shared" si="2"/>
        <v>70.609148801606921</v>
      </c>
      <c r="AA47" s="104">
        <f t="shared" si="2"/>
        <v>48.385430244495723</v>
      </c>
      <c r="AB47" s="104">
        <f t="shared" si="2"/>
        <v>56.882574018008128</v>
      </c>
      <c r="AC47" s="104">
        <f t="shared" si="2"/>
        <v>32.922221056300749</v>
      </c>
      <c r="AD47" s="104">
        <f t="shared" si="2"/>
        <v>30.012431313052506</v>
      </c>
      <c r="AE47" s="104">
        <f t="shared" si="2"/>
        <v>41.047222504452122</v>
      </c>
      <c r="AF47" s="104">
        <f t="shared" si="2"/>
        <v>9.2652649686178936</v>
      </c>
      <c r="AG47" s="104">
        <f t="shared" si="2"/>
        <v>8.8976592122735134</v>
      </c>
    </row>
    <row r="48" spans="1:40" x14ac:dyDescent="0.25">
      <c r="B48" s="104" t="s">
        <v>97</v>
      </c>
      <c r="C48" s="104">
        <f t="shared" ref="C48:AG48" si="3">ABS(C41-C35)/C35*100</f>
        <v>50.554877606917906</v>
      </c>
      <c r="D48" s="104">
        <f t="shared" si="3"/>
        <v>40.133921498004518</v>
      </c>
      <c r="E48" s="104">
        <f t="shared" si="3"/>
        <v>50.544033812494035</v>
      </c>
      <c r="F48" s="104">
        <f t="shared" si="3"/>
        <v>35.058282231898097</v>
      </c>
      <c r="G48" s="104">
        <f t="shared" si="3"/>
        <v>20.500822978841683</v>
      </c>
      <c r="H48" s="104">
        <f t="shared" si="3"/>
        <v>8.4739050673246208</v>
      </c>
      <c r="I48" s="104">
        <f t="shared" si="3"/>
        <v>12.041500510585557</v>
      </c>
      <c r="J48" s="104">
        <f t="shared" si="3"/>
        <v>2.4517758268579479</v>
      </c>
      <c r="K48" s="104">
        <f t="shared" si="3"/>
        <v>15.234736093312707</v>
      </c>
      <c r="L48" s="104">
        <f t="shared" si="3"/>
        <v>28.360902784291731</v>
      </c>
      <c r="M48" s="104">
        <f t="shared" si="3"/>
        <v>8.6875363372442338E-2</v>
      </c>
      <c r="N48" s="104">
        <f t="shared" si="3"/>
        <v>65.017212541319694</v>
      </c>
      <c r="O48" s="104">
        <f t="shared" si="3"/>
        <v>40.497467728680967</v>
      </c>
      <c r="P48" s="104">
        <f t="shared" si="3"/>
        <v>63.035405099741013</v>
      </c>
      <c r="Q48" s="104">
        <f t="shared" si="3"/>
        <v>80.004926031499565</v>
      </c>
      <c r="R48" s="104">
        <f t="shared" si="3"/>
        <v>49.619721513159575</v>
      </c>
      <c r="S48" s="104">
        <f t="shared" si="3"/>
        <v>28.623516614593747</v>
      </c>
      <c r="T48" s="104">
        <f t="shared" si="3"/>
        <v>11.773921349576302</v>
      </c>
      <c r="U48" s="104">
        <f t="shared" si="3"/>
        <v>32.960956852855794</v>
      </c>
      <c r="V48" s="104">
        <f t="shared" si="3"/>
        <v>84.584549301818029</v>
      </c>
      <c r="W48" s="104">
        <f t="shared" si="3"/>
        <v>19.840568605386245</v>
      </c>
      <c r="X48" s="104">
        <f t="shared" si="3"/>
        <v>41.063083117190253</v>
      </c>
      <c r="Y48" s="104">
        <f t="shared" si="3"/>
        <v>50.772369363290693</v>
      </c>
      <c r="Z48" s="104">
        <f t="shared" si="3"/>
        <v>31.20923010836346</v>
      </c>
      <c r="AA48" s="104">
        <f t="shared" si="3"/>
        <v>29.037469626550727</v>
      </c>
      <c r="AB48" s="104">
        <f t="shared" si="3"/>
        <v>32.658695940725764</v>
      </c>
      <c r="AC48" s="104">
        <f t="shared" si="3"/>
        <v>38.874845183273401</v>
      </c>
      <c r="AD48" s="104">
        <f t="shared" si="3"/>
        <v>51.47493565006188</v>
      </c>
      <c r="AE48" s="104">
        <f t="shared" si="3"/>
        <v>71.280194580835527</v>
      </c>
      <c r="AF48" s="104">
        <f t="shared" si="3"/>
        <v>28.71850944295743</v>
      </c>
      <c r="AG48" s="104">
        <f t="shared" si="3"/>
        <v>47.540155037283256</v>
      </c>
    </row>
    <row r="49" spans="2:33" x14ac:dyDescent="0.25">
      <c r="B49" s="104" t="s">
        <v>96</v>
      </c>
      <c r="C49" s="104">
        <f t="shared" ref="C49:AG49" si="4">ABS(C42-C36)/C36*100</f>
        <v>8.2266366519140384</v>
      </c>
      <c r="D49" s="104">
        <f t="shared" si="4"/>
        <v>6.7650505020961234</v>
      </c>
      <c r="E49" s="104">
        <f t="shared" si="4"/>
        <v>26.244259488939125</v>
      </c>
      <c r="F49" s="104">
        <f t="shared" si="4"/>
        <v>0.64080431706347607</v>
      </c>
      <c r="G49" s="104">
        <f t="shared" si="4"/>
        <v>5.6795924565808926</v>
      </c>
      <c r="H49" s="104">
        <f t="shared" si="4"/>
        <v>11.249443027480087</v>
      </c>
      <c r="I49" s="104">
        <f t="shared" si="4"/>
        <v>3.1229474106496449</v>
      </c>
      <c r="J49" s="104">
        <f t="shared" si="4"/>
        <v>49.734791918591419</v>
      </c>
      <c r="K49" s="104">
        <f t="shared" si="4"/>
        <v>8.0193510609228031</v>
      </c>
      <c r="L49" s="104">
        <f t="shared" si="4"/>
        <v>23.009127687408796</v>
      </c>
      <c r="M49" s="104">
        <f t="shared" si="4"/>
        <v>11.229082279577705</v>
      </c>
      <c r="N49" s="104">
        <f t="shared" si="4"/>
        <v>4.6092472000242246</v>
      </c>
      <c r="O49" s="104">
        <f t="shared" si="4"/>
        <v>3.350233740876845</v>
      </c>
      <c r="P49" s="104">
        <f t="shared" si="4"/>
        <v>10.451732218728839</v>
      </c>
      <c r="Q49" s="104">
        <f t="shared" si="4"/>
        <v>3.4594898612874347</v>
      </c>
      <c r="R49" s="104">
        <f t="shared" si="4"/>
        <v>7.7364846619238206</v>
      </c>
      <c r="S49" s="104">
        <f t="shared" si="4"/>
        <v>7.5031645575309724</v>
      </c>
      <c r="T49" s="104">
        <f t="shared" si="4"/>
        <v>104.29367879116489</v>
      </c>
      <c r="U49" s="104">
        <f t="shared" si="4"/>
        <v>4.4402494717384746</v>
      </c>
      <c r="V49" s="104">
        <f t="shared" si="4"/>
        <v>6.9917058724254977</v>
      </c>
      <c r="W49" s="104">
        <f t="shared" si="4"/>
        <v>3.4255660872629616</v>
      </c>
      <c r="X49" s="104">
        <f t="shared" si="4"/>
        <v>6.0131883921150049</v>
      </c>
      <c r="Y49" s="104">
        <f t="shared" si="4"/>
        <v>1.5191720481408246</v>
      </c>
      <c r="Z49" s="104">
        <f t="shared" si="4"/>
        <v>39.004450346883992</v>
      </c>
      <c r="AA49" s="104">
        <f t="shared" si="4"/>
        <v>44.522356182266662</v>
      </c>
      <c r="AB49" s="104">
        <f t="shared" si="4"/>
        <v>48.266741308422873</v>
      </c>
      <c r="AC49" s="104">
        <f t="shared" si="4"/>
        <v>16.373042844006626</v>
      </c>
      <c r="AD49" s="104">
        <f t="shared" si="4"/>
        <v>10.619508022403467</v>
      </c>
      <c r="AE49" s="104">
        <f t="shared" si="4"/>
        <v>73.739161425627813</v>
      </c>
      <c r="AF49" s="104">
        <f t="shared" si="4"/>
        <v>28.689184936815188</v>
      </c>
      <c r="AG49" s="104">
        <f t="shared" si="4"/>
        <v>16.638708624532487</v>
      </c>
    </row>
    <row r="50" spans="2:33" x14ac:dyDescent="0.25">
      <c r="B50" s="113" t="s">
        <v>101</v>
      </c>
      <c r="C50" s="113">
        <f t="shared" ref="C50:AG50" si="5">(C46+C47/2+C48/4+C49/8)/1.875</f>
        <v>13.209815672642828</v>
      </c>
      <c r="D50" s="113">
        <f t="shared" si="5"/>
        <v>11.475800225612007</v>
      </c>
      <c r="E50" s="113">
        <f t="shared" si="5"/>
        <v>27.907052486786046</v>
      </c>
      <c r="F50" s="113">
        <f t="shared" si="5"/>
        <v>38.581706601352217</v>
      </c>
      <c r="G50" s="113">
        <f t="shared" si="5"/>
        <v>11.111363096359721</v>
      </c>
      <c r="H50" s="113">
        <f t="shared" si="5"/>
        <v>4.6994530068703613</v>
      </c>
      <c r="I50" s="113">
        <f t="shared" si="5"/>
        <v>10.447030196201528</v>
      </c>
      <c r="J50" s="113">
        <f t="shared" si="5"/>
        <v>23.860435232207688</v>
      </c>
      <c r="K50" s="113">
        <f t="shared" si="5"/>
        <v>10.332910889362187</v>
      </c>
      <c r="L50" s="113">
        <f t="shared" si="5"/>
        <v>40.586196708939887</v>
      </c>
      <c r="M50" s="113">
        <f t="shared" si="5"/>
        <v>4.5519305636488614</v>
      </c>
      <c r="N50" s="113">
        <f t="shared" si="5"/>
        <v>24.596779653875409</v>
      </c>
      <c r="O50" s="113">
        <f t="shared" si="5"/>
        <v>13.342919389814975</v>
      </c>
      <c r="P50" s="113">
        <f t="shared" si="5"/>
        <v>26.060927940158805</v>
      </c>
      <c r="Q50" s="113">
        <f t="shared" si="5"/>
        <v>28.336899616910163</v>
      </c>
      <c r="R50" s="113">
        <f t="shared" si="5"/>
        <v>15.409871881819578</v>
      </c>
      <c r="S50" s="113">
        <f t="shared" si="5"/>
        <v>7.0939135082644293</v>
      </c>
      <c r="T50" s="113">
        <f t="shared" si="5"/>
        <v>22.80497012066234</v>
      </c>
      <c r="U50" s="113">
        <f t="shared" si="5"/>
        <v>11.364174299682299</v>
      </c>
      <c r="V50" s="113">
        <f t="shared" si="5"/>
        <v>39.140335894713509</v>
      </c>
      <c r="W50" s="113">
        <f t="shared" si="5"/>
        <v>15.929190764526815</v>
      </c>
      <c r="X50" s="113">
        <f t="shared" si="5"/>
        <v>18.178030752650606</v>
      </c>
      <c r="Y50" s="113">
        <f t="shared" si="5"/>
        <v>18.443902681046765</v>
      </c>
      <c r="Z50" s="113">
        <f t="shared" si="5"/>
        <v>52.508381820913911</v>
      </c>
      <c r="AA50" s="113">
        <f t="shared" si="5"/>
        <v>40.992905763882511</v>
      </c>
      <c r="AB50" s="113">
        <f t="shared" si="5"/>
        <v>40.536797669777144</v>
      </c>
      <c r="AC50" s="113">
        <f t="shared" si="5"/>
        <v>15.522819159886923</v>
      </c>
      <c r="AD50" s="113">
        <f t="shared" si="5"/>
        <v>16.914647524878706</v>
      </c>
      <c r="AE50" s="113">
        <f t="shared" si="5"/>
        <v>43.940615876728806</v>
      </c>
      <c r="AF50" s="113">
        <f t="shared" si="5"/>
        <v>16.408181281377683</v>
      </c>
      <c r="AG50" s="113">
        <f t="shared" si="5"/>
        <v>17.662722483409038</v>
      </c>
    </row>
    <row r="51" spans="2:33" x14ac:dyDescent="0.25">
      <c r="B51" s="112" t="s">
        <v>100</v>
      </c>
      <c r="C51" s="112">
        <f t="shared" ref="C51:AG51" si="6">AVERAGE(C46:C49)</f>
        <v>18.931276485339286</v>
      </c>
      <c r="D51" s="112">
        <f t="shared" si="6"/>
        <v>16.077040951566076</v>
      </c>
      <c r="E51" s="112">
        <f t="shared" si="6"/>
        <v>31.810153238856696</v>
      </c>
      <c r="F51" s="112">
        <f t="shared" si="6"/>
        <v>29.05356010946813</v>
      </c>
      <c r="G51" s="112">
        <f t="shared" si="6"/>
        <v>10.630134824572522</v>
      </c>
      <c r="H51" s="112">
        <f t="shared" si="6"/>
        <v>6.2911111347821818</v>
      </c>
      <c r="I51" s="112">
        <f t="shared" si="6"/>
        <v>10.201587816716469</v>
      </c>
      <c r="J51" s="112">
        <f t="shared" si="6"/>
        <v>25.898853274054055</v>
      </c>
      <c r="K51" s="112">
        <f t="shared" si="6"/>
        <v>12.180069452519975</v>
      </c>
      <c r="L51" s="112">
        <f t="shared" si="6"/>
        <v>32.166826262353823</v>
      </c>
      <c r="M51" s="112">
        <f t="shared" si="6"/>
        <v>6.1203209016264015</v>
      </c>
      <c r="N51" s="112">
        <f t="shared" si="6"/>
        <v>29.22903002525215</v>
      </c>
      <c r="O51" s="112">
        <f t="shared" si="6"/>
        <v>17.277156640169668</v>
      </c>
      <c r="P51" s="112">
        <f t="shared" si="6"/>
        <v>31.335295696546158</v>
      </c>
      <c r="Q51" s="112">
        <f t="shared" si="6"/>
        <v>31.55401059070568</v>
      </c>
      <c r="R51" s="112">
        <f t="shared" si="6"/>
        <v>21.032432867357635</v>
      </c>
      <c r="S51" s="112">
        <f t="shared" si="6"/>
        <v>10.951714590754728</v>
      </c>
      <c r="T51" s="112">
        <f t="shared" si="6"/>
        <v>36.512073581862751</v>
      </c>
      <c r="U51" s="112">
        <f t="shared" si="6"/>
        <v>15.222187064232775</v>
      </c>
      <c r="V51" s="112">
        <f t="shared" si="6"/>
        <v>36.795808410709483</v>
      </c>
      <c r="W51" s="112">
        <f t="shared" si="6"/>
        <v>13.072028144883095</v>
      </c>
      <c r="X51" s="112">
        <f t="shared" si="6"/>
        <v>19.804057012533484</v>
      </c>
      <c r="Y51" s="112">
        <f t="shared" si="6"/>
        <v>21.974783572851905</v>
      </c>
      <c r="Z51" s="112">
        <f t="shared" si="6"/>
        <v>47.823401737453288</v>
      </c>
      <c r="AA51" s="112">
        <f t="shared" si="6"/>
        <v>40.447394327230988</v>
      </c>
      <c r="AB51" s="112">
        <f t="shared" si="6"/>
        <v>42.793800810062642</v>
      </c>
      <c r="AC51" s="112">
        <f t="shared" si="6"/>
        <v>22.262235707224796</v>
      </c>
      <c r="AD51" s="112">
        <f t="shared" si="6"/>
        <v>23.654862755705818</v>
      </c>
      <c r="AE51" s="112">
        <f t="shared" si="6"/>
        <v>55.223544551035886</v>
      </c>
      <c r="AF51" s="112">
        <f t="shared" si="6"/>
        <v>20.509972822205867</v>
      </c>
      <c r="AG51" s="112">
        <f t="shared" si="6"/>
        <v>21.945105146739266</v>
      </c>
    </row>
    <row r="53" spans="2:33" x14ac:dyDescent="0.25">
      <c r="C53" s="104">
        <v>6772</v>
      </c>
      <c r="D53" s="104">
        <v>31664</v>
      </c>
      <c r="E53" s="104">
        <v>53260</v>
      </c>
      <c r="F53" s="104">
        <v>54097</v>
      </c>
      <c r="G53" s="104">
        <v>54215</v>
      </c>
      <c r="H53" s="104">
        <v>54219</v>
      </c>
      <c r="I53" s="104">
        <v>65264</v>
      </c>
      <c r="J53" s="104">
        <v>65265</v>
      </c>
      <c r="K53" s="104">
        <v>65266</v>
      </c>
      <c r="L53" s="104">
        <v>65267</v>
      </c>
      <c r="M53" s="104">
        <v>65277</v>
      </c>
      <c r="N53" s="104">
        <v>65284</v>
      </c>
      <c r="O53" s="104">
        <v>65288</v>
      </c>
      <c r="P53" s="104">
        <v>65289</v>
      </c>
      <c r="Q53" s="104">
        <v>65290</v>
      </c>
      <c r="R53" s="104">
        <v>65293</v>
      </c>
      <c r="S53" s="104">
        <v>65300</v>
      </c>
      <c r="T53" s="104">
        <v>65310</v>
      </c>
      <c r="U53" s="104">
        <v>65313</v>
      </c>
      <c r="V53" s="104">
        <v>65314</v>
      </c>
      <c r="W53" s="104">
        <v>65315</v>
      </c>
      <c r="X53" s="104">
        <v>65316</v>
      </c>
      <c r="Y53" s="104">
        <v>65440</v>
      </c>
      <c r="Z53" s="104">
        <v>65441</v>
      </c>
      <c r="AA53" s="104">
        <v>65444</v>
      </c>
      <c r="AB53" s="104">
        <v>65447</v>
      </c>
      <c r="AC53" s="104">
        <v>65448</v>
      </c>
      <c r="AD53" s="104">
        <v>68616</v>
      </c>
      <c r="AE53" s="104">
        <v>84987</v>
      </c>
      <c r="AF53" s="104">
        <v>99336</v>
      </c>
      <c r="AG53" s="104">
        <v>99895</v>
      </c>
    </row>
    <row r="55" spans="2:33" x14ac:dyDescent="0.25">
      <c r="B55" s="104" t="s">
        <v>99</v>
      </c>
    </row>
    <row r="56" spans="2:33" x14ac:dyDescent="0.25">
      <c r="B56" s="104" t="s">
        <v>98</v>
      </c>
      <c r="C56" s="111">
        <f t="shared" ref="C56:AG56" si="7">1-ABS(C39+C40-C33-C34)/(C39+C40)</f>
        <v>0.95764720835816053</v>
      </c>
      <c r="D56" s="111">
        <f t="shared" si="7"/>
        <v>0.93687668703290239</v>
      </c>
      <c r="E56" s="111">
        <f t="shared" si="7"/>
        <v>0.65331621079243751</v>
      </c>
      <c r="F56" s="111">
        <f t="shared" si="7"/>
        <v>0.91734178646230169</v>
      </c>
      <c r="G56" s="111">
        <f t="shared" si="7"/>
        <v>0.91125508500024377</v>
      </c>
      <c r="H56" s="111">
        <f t="shared" si="7"/>
        <v>0.97436404134120935</v>
      </c>
      <c r="I56" s="111">
        <f t="shared" si="7"/>
        <v>0.91152345496441611</v>
      </c>
      <c r="J56" s="111">
        <f t="shared" si="7"/>
        <v>0.91542864589186046</v>
      </c>
      <c r="K56" s="111">
        <f t="shared" si="7"/>
        <v>0.87417779540358487</v>
      </c>
      <c r="L56" s="111">
        <f t="shared" si="7"/>
        <v>0.93582594312166845</v>
      </c>
      <c r="M56" s="111">
        <f t="shared" si="7"/>
        <v>0.92434423791359843</v>
      </c>
      <c r="N56" s="111">
        <f t="shared" si="7"/>
        <v>0.6283589627852435</v>
      </c>
      <c r="O56" s="111">
        <f t="shared" si="7"/>
        <v>0.83754618557691285</v>
      </c>
      <c r="P56" s="111">
        <f t="shared" si="7"/>
        <v>0.58562055134576385</v>
      </c>
      <c r="Q56" s="111">
        <f t="shared" si="7"/>
        <v>0.96422324775504653</v>
      </c>
      <c r="R56" s="111">
        <f t="shared" si="7"/>
        <v>0.86762060193820567</v>
      </c>
      <c r="S56" s="111">
        <f t="shared" si="7"/>
        <v>0.98098414589876082</v>
      </c>
      <c r="T56" s="111">
        <f t="shared" si="7"/>
        <v>0.88209082804217731</v>
      </c>
      <c r="U56" s="111">
        <f t="shared" si="7"/>
        <v>0.85029029831849035</v>
      </c>
      <c r="V56" s="111">
        <f t="shared" si="7"/>
        <v>0.88834286622712455</v>
      </c>
      <c r="W56" s="111">
        <f t="shared" si="7"/>
        <v>0.83278403636763909</v>
      </c>
      <c r="X56" s="111">
        <f t="shared" si="7"/>
        <v>0.94884903466742299</v>
      </c>
      <c r="Y56" s="111">
        <f t="shared" si="7"/>
        <v>0.83282161181807712</v>
      </c>
      <c r="Z56" s="111">
        <f t="shared" si="7"/>
        <v>-0.71430835460663888</v>
      </c>
      <c r="AA56" s="111">
        <f t="shared" si="7"/>
        <v>0.20801662236712715</v>
      </c>
      <c r="AB56" s="111">
        <f t="shared" si="7"/>
        <v>8.8207936191112446E-2</v>
      </c>
      <c r="AC56" s="111">
        <f t="shared" si="7"/>
        <v>0.75641877566171578</v>
      </c>
      <c r="AD56" s="111">
        <f t="shared" si="7"/>
        <v>0.76771717934841022</v>
      </c>
      <c r="AE56" s="111">
        <f t="shared" si="7"/>
        <v>0.7252091413556464</v>
      </c>
      <c r="AF56" s="111">
        <f t="shared" si="7"/>
        <v>0.87106583761599188</v>
      </c>
      <c r="AG56" s="111">
        <f t="shared" si="7"/>
        <v>0.96901676289507488</v>
      </c>
    </row>
    <row r="57" spans="2:33" x14ac:dyDescent="0.25">
      <c r="B57" s="104" t="s">
        <v>97</v>
      </c>
      <c r="C57" s="111">
        <f t="shared" ref="C57:AG57" si="8">1-ABS(C40+C41-C34-C35)/(C40+C41)</f>
        <v>0.89138397953476467</v>
      </c>
      <c r="D57" s="111">
        <f t="shared" si="8"/>
        <v>0.93195534322264806</v>
      </c>
      <c r="E57" s="111">
        <f t="shared" si="8"/>
        <v>0.9561958935240884</v>
      </c>
      <c r="F57" s="111">
        <f t="shared" si="8"/>
        <v>0.8931409683588859</v>
      </c>
      <c r="G57" s="111">
        <f t="shared" si="8"/>
        <v>0.92958416128510635</v>
      </c>
      <c r="H57" s="111">
        <f t="shared" si="8"/>
        <v>0.95824687957821642</v>
      </c>
      <c r="I57" s="111">
        <f t="shared" si="8"/>
        <v>0.81019851207092441</v>
      </c>
      <c r="J57" s="111">
        <f t="shared" si="8"/>
        <v>0.75830935996379301</v>
      </c>
      <c r="K57" s="111">
        <f t="shared" si="8"/>
        <v>0.90388511403591176</v>
      </c>
      <c r="L57" s="111">
        <f t="shared" si="8"/>
        <v>0.93803135776255298</v>
      </c>
      <c r="M57" s="111">
        <f t="shared" si="8"/>
        <v>0.92410371699470084</v>
      </c>
      <c r="N57" s="111">
        <f t="shared" si="8"/>
        <v>0.94216983201482385</v>
      </c>
      <c r="O57" s="111">
        <f t="shared" si="8"/>
        <v>0.98826808438675029</v>
      </c>
      <c r="P57" s="111">
        <f t="shared" si="8"/>
        <v>0.90491590525718424</v>
      </c>
      <c r="Q57" s="111">
        <f t="shared" si="8"/>
        <v>0.89539699069640433</v>
      </c>
      <c r="R57" s="111">
        <f t="shared" si="8"/>
        <v>0.98408677659019916</v>
      </c>
      <c r="S57" s="111">
        <f t="shared" si="8"/>
        <v>0.91029886970524898</v>
      </c>
      <c r="T57" s="111">
        <f t="shared" si="8"/>
        <v>0.92197380806612117</v>
      </c>
      <c r="U57" s="111">
        <f t="shared" si="8"/>
        <v>0.98919842807828862</v>
      </c>
      <c r="V57" s="111">
        <f t="shared" si="8"/>
        <v>0.81053623661170504</v>
      </c>
      <c r="W57" s="111">
        <f t="shared" si="8"/>
        <v>0.8356188987180293</v>
      </c>
      <c r="X57" s="111">
        <f t="shared" si="8"/>
        <v>0.9596025886896753</v>
      </c>
      <c r="Y57" s="111">
        <f t="shared" si="8"/>
        <v>0.97333930411445857</v>
      </c>
      <c r="Z57" s="111">
        <f t="shared" si="8"/>
        <v>0.35673367032302616</v>
      </c>
      <c r="AA57" s="111">
        <f t="shared" si="8"/>
        <v>0.63305099407503884</v>
      </c>
      <c r="AB57" s="111">
        <f t="shared" si="8"/>
        <v>9.6948229202275527E-2</v>
      </c>
      <c r="AC57" s="111">
        <f t="shared" si="8"/>
        <v>0.90348771866467437</v>
      </c>
      <c r="AD57" s="111">
        <f t="shared" si="8"/>
        <v>0.97412445334798026</v>
      </c>
      <c r="AE57" s="111">
        <f t="shared" si="8"/>
        <v>0.64598633996099519</v>
      </c>
      <c r="AF57" s="111">
        <f t="shared" si="8"/>
        <v>0.98684635022258294</v>
      </c>
      <c r="AG57" s="111">
        <f t="shared" si="8"/>
        <v>0.79984561112915231</v>
      </c>
    </row>
    <row r="58" spans="2:33" x14ac:dyDescent="0.25">
      <c r="B58" s="104" t="s">
        <v>96</v>
      </c>
      <c r="C58" s="111">
        <f t="shared" ref="C58:AG58" si="9">1-ABS(C41+C42-C35-C36)/(C41+C42)</f>
        <v>0.78581410590016554</v>
      </c>
      <c r="D58" s="111">
        <f t="shared" si="9"/>
        <v>0.81849818663408658</v>
      </c>
      <c r="E58" s="111">
        <f t="shared" si="9"/>
        <v>0.98430085716995996</v>
      </c>
      <c r="F58" s="111">
        <f t="shared" si="9"/>
        <v>0.86182520015801045</v>
      </c>
      <c r="G58" s="111">
        <f t="shared" si="9"/>
        <v>0.88682471152386699</v>
      </c>
      <c r="H58" s="111">
        <f t="shared" si="9"/>
        <v>0.91115120874491096</v>
      </c>
      <c r="I58" s="111">
        <f t="shared" si="9"/>
        <v>0.91625673470924118</v>
      </c>
      <c r="J58" s="111">
        <f t="shared" si="9"/>
        <v>0.54279059016202835</v>
      </c>
      <c r="K58" s="111">
        <f t="shared" si="9"/>
        <v>0.97944887959929883</v>
      </c>
      <c r="L58" s="111">
        <f t="shared" si="9"/>
        <v>0.9791567459313576</v>
      </c>
      <c r="M58" s="111">
        <f t="shared" si="9"/>
        <v>0.93536174166864483</v>
      </c>
      <c r="N58" s="111">
        <f t="shared" si="9"/>
        <v>0.80314025747474871</v>
      </c>
      <c r="O58" s="111">
        <f t="shared" si="9"/>
        <v>0.85889362808526615</v>
      </c>
      <c r="P58" s="111">
        <f t="shared" si="9"/>
        <v>0.84452308338515314</v>
      </c>
      <c r="Q58" s="111">
        <f t="shared" si="9"/>
        <v>0.75058887618736558</v>
      </c>
      <c r="R58" s="111">
        <f t="shared" si="9"/>
        <v>0.85931124550600835</v>
      </c>
      <c r="S58" s="111">
        <f t="shared" si="9"/>
        <v>0.85321044263816381</v>
      </c>
      <c r="T58" s="111">
        <f t="shared" si="9"/>
        <v>0.64879300537737294</v>
      </c>
      <c r="U58" s="111">
        <f t="shared" si="9"/>
        <v>0.89225585604535917</v>
      </c>
      <c r="V58" s="111">
        <f t="shared" si="9"/>
        <v>0.72795052803429028</v>
      </c>
      <c r="W58" s="111">
        <f t="shared" si="9"/>
        <v>0.89392211692769996</v>
      </c>
      <c r="X58" s="111">
        <f t="shared" si="9"/>
        <v>0.87793612311165592</v>
      </c>
      <c r="Y58" s="111">
        <f t="shared" si="9"/>
        <v>0.82160922379033985</v>
      </c>
      <c r="Z58" s="111">
        <f t="shared" si="9"/>
        <v>0.87341839723013159</v>
      </c>
      <c r="AA58" s="111">
        <f t="shared" si="9"/>
        <v>0.70569354231053627</v>
      </c>
      <c r="AB58" s="111">
        <f t="shared" si="9"/>
        <v>0.30177596341555379</v>
      </c>
      <c r="AC58" s="111">
        <f t="shared" si="9"/>
        <v>0.94604554502618177</v>
      </c>
      <c r="AD58" s="111">
        <f t="shared" si="9"/>
        <v>0.86672852720171578</v>
      </c>
      <c r="AE58" s="111">
        <f t="shared" si="9"/>
        <v>0.57987459813346698</v>
      </c>
      <c r="AF58" s="111">
        <f t="shared" si="9"/>
        <v>0.92543257487067065</v>
      </c>
      <c r="AG58" s="111">
        <f t="shared" si="9"/>
        <v>0.76420748557435481</v>
      </c>
    </row>
    <row r="63" spans="2:33" x14ac:dyDescent="0.25">
      <c r="C63" s="104" t="s">
        <v>95</v>
      </c>
    </row>
    <row r="64" spans="2:33" x14ac:dyDescent="0.25">
      <c r="C64" s="104">
        <v>54097</v>
      </c>
      <c r="D64" s="116" t="s">
        <v>109</v>
      </c>
    </row>
    <row r="65" spans="3:16" ht="16.5" thickBot="1" x14ac:dyDescent="0.3">
      <c r="C65" s="104">
        <v>65267</v>
      </c>
      <c r="D65" s="116" t="s">
        <v>108</v>
      </c>
    </row>
    <row r="66" spans="3:16" x14ac:dyDescent="0.25">
      <c r="C66" s="104">
        <v>65314</v>
      </c>
      <c r="D66" s="116" t="s">
        <v>80</v>
      </c>
      <c r="J66" s="108"/>
      <c r="L66" s="104">
        <v>0</v>
      </c>
      <c r="M66" s="43" t="s">
        <v>16</v>
      </c>
      <c r="N66" s="43" t="s">
        <v>18</v>
      </c>
    </row>
    <row r="67" spans="3:16" x14ac:dyDescent="0.25">
      <c r="C67" s="104">
        <v>65441</v>
      </c>
      <c r="D67" s="116" t="s">
        <v>107</v>
      </c>
      <c r="J67" s="108"/>
      <c r="L67" s="104">
        <v>5</v>
      </c>
      <c r="M67" s="120">
        <v>0</v>
      </c>
      <c r="N67" s="41">
        <v>0</v>
      </c>
      <c r="O67" s="109" t="s">
        <v>19</v>
      </c>
      <c r="P67" s="41">
        <v>0</v>
      </c>
    </row>
    <row r="68" spans="3:16" x14ac:dyDescent="0.25">
      <c r="C68" s="104">
        <v>65444</v>
      </c>
      <c r="D68" s="116" t="s">
        <v>106</v>
      </c>
      <c r="J68" s="108"/>
      <c r="L68" s="104">
        <v>10</v>
      </c>
      <c r="M68" s="120">
        <v>5</v>
      </c>
      <c r="N68" s="41">
        <v>0</v>
      </c>
      <c r="O68" s="107" t="s">
        <v>20</v>
      </c>
      <c r="P68" s="41">
        <v>3</v>
      </c>
    </row>
    <row r="69" spans="3:16" x14ac:dyDescent="0.25">
      <c r="C69" s="104">
        <v>65447</v>
      </c>
      <c r="D69" s="116" t="s">
        <v>106</v>
      </c>
      <c r="J69" s="108"/>
      <c r="L69" s="104">
        <v>15</v>
      </c>
      <c r="M69" s="120">
        <v>10</v>
      </c>
      <c r="N69" s="41">
        <v>3</v>
      </c>
      <c r="O69" s="107" t="s">
        <v>21</v>
      </c>
      <c r="P69" s="41">
        <v>9</v>
      </c>
    </row>
    <row r="70" spans="3:16" x14ac:dyDescent="0.25">
      <c r="C70" s="104">
        <v>84987</v>
      </c>
      <c r="D70" s="116" t="s">
        <v>105</v>
      </c>
      <c r="J70" s="108"/>
      <c r="L70" s="104">
        <v>20</v>
      </c>
      <c r="M70" s="120">
        <v>15</v>
      </c>
      <c r="N70" s="41">
        <v>9</v>
      </c>
      <c r="O70" s="107" t="s">
        <v>22</v>
      </c>
      <c r="P70" s="41">
        <v>3</v>
      </c>
    </row>
    <row r="71" spans="3:16" x14ac:dyDescent="0.25">
      <c r="J71" s="108"/>
      <c r="L71" s="104">
        <v>25</v>
      </c>
      <c r="M71" s="120">
        <v>20</v>
      </c>
      <c r="N71" s="41">
        <v>3</v>
      </c>
      <c r="O71" s="107" t="s">
        <v>23</v>
      </c>
      <c r="P71" s="41">
        <v>6</v>
      </c>
    </row>
    <row r="72" spans="3:16" x14ac:dyDescent="0.25">
      <c r="J72" s="108"/>
      <c r="L72" s="104">
        <v>30</v>
      </c>
      <c r="M72" s="120">
        <v>25</v>
      </c>
      <c r="N72" s="41">
        <v>6</v>
      </c>
      <c r="O72" s="107" t="s">
        <v>24</v>
      </c>
      <c r="P72" s="41">
        <v>5</v>
      </c>
    </row>
    <row r="73" spans="3:16" x14ac:dyDescent="0.25">
      <c r="J73" s="108"/>
      <c r="L73" s="104">
        <v>35</v>
      </c>
      <c r="M73" s="120">
        <v>30</v>
      </c>
      <c r="N73" s="41">
        <v>5</v>
      </c>
      <c r="O73" s="107" t="s">
        <v>25</v>
      </c>
      <c r="P73" s="41">
        <v>0</v>
      </c>
    </row>
    <row r="74" spans="3:16" ht="16.5" thickBot="1" x14ac:dyDescent="0.3">
      <c r="M74" s="120">
        <v>35</v>
      </c>
      <c r="N74" s="41">
        <v>0</v>
      </c>
      <c r="O74" s="107" t="s">
        <v>95</v>
      </c>
      <c r="P74" s="42">
        <v>5</v>
      </c>
    </row>
    <row r="75" spans="3:16" ht="16.5" thickBot="1" x14ac:dyDescent="0.3">
      <c r="M75" s="42" t="s">
        <v>17</v>
      </c>
      <c r="N75" s="42">
        <v>5</v>
      </c>
      <c r="P75" s="104">
        <f>SUM(P67:P74)</f>
        <v>31</v>
      </c>
    </row>
    <row r="81" spans="2:34" x14ac:dyDescent="0.25">
      <c r="AH81" s="104" t="s">
        <v>94</v>
      </c>
    </row>
    <row r="82" spans="2:34" x14ac:dyDescent="0.25">
      <c r="B82" s="121" t="s">
        <v>104</v>
      </c>
      <c r="C82" s="104">
        <v>47210.741800000003</v>
      </c>
      <c r="D82" s="104">
        <v>19763.655200000001</v>
      </c>
      <c r="E82" s="104">
        <v>9316.0745528433308</v>
      </c>
      <c r="F82" s="104">
        <v>6225.2684060151596</v>
      </c>
      <c r="G82" s="104">
        <v>280065.15749999997</v>
      </c>
      <c r="H82" s="104">
        <v>15890.30574</v>
      </c>
      <c r="I82" s="104">
        <v>279653.64279999997</v>
      </c>
      <c r="J82" s="104">
        <v>21837.923900000002</v>
      </c>
      <c r="K82" s="104">
        <v>147069.2377</v>
      </c>
      <c r="L82" s="104">
        <v>45611.254560000001</v>
      </c>
      <c r="M82" s="104">
        <v>76580.808539999998</v>
      </c>
      <c r="N82" s="104">
        <v>6166.0149769999998</v>
      </c>
      <c r="O82" s="104">
        <v>586982.49589999998</v>
      </c>
      <c r="P82" s="104">
        <v>84083.423779999997</v>
      </c>
      <c r="Q82" s="104">
        <v>85555.647440000001</v>
      </c>
      <c r="R82" s="104">
        <v>44098.597560000002</v>
      </c>
      <c r="S82" s="104">
        <v>10686.153560000001</v>
      </c>
      <c r="T82" s="104">
        <v>22500.699540000001</v>
      </c>
      <c r="U82" s="104">
        <v>243431.05979999999</v>
      </c>
      <c r="V82" s="104">
        <v>18634.824189999999</v>
      </c>
      <c r="W82" s="104">
        <v>21646.7415</v>
      </c>
      <c r="X82" s="104">
        <v>130912.8478</v>
      </c>
      <c r="Y82" s="104">
        <v>154644.0644</v>
      </c>
      <c r="Z82" s="104">
        <v>219569.10740000001</v>
      </c>
      <c r="AA82" s="104">
        <v>18051.651140000002</v>
      </c>
      <c r="AB82" s="104">
        <v>40798.929369999998</v>
      </c>
      <c r="AC82" s="104">
        <v>236579.83609999999</v>
      </c>
      <c r="AD82" s="104">
        <v>72771.742450000005</v>
      </c>
      <c r="AE82" s="104">
        <v>194758.46775686799</v>
      </c>
      <c r="AF82" s="104">
        <v>149521.82329999999</v>
      </c>
      <c r="AG82" s="104">
        <v>106570.7735</v>
      </c>
      <c r="AH82" s="104">
        <f>SUM(C82:AG82)</f>
        <v>3397188.9721627263</v>
      </c>
    </row>
    <row r="83" spans="2:34" x14ac:dyDescent="0.25">
      <c r="B83" s="121"/>
      <c r="C83" s="104">
        <v>47988.902860000002</v>
      </c>
      <c r="D83" s="104">
        <v>20764.783790000001</v>
      </c>
      <c r="E83" s="104">
        <v>12441.0745528433</v>
      </c>
      <c r="F83" s="104">
        <v>5745.2684060151596</v>
      </c>
      <c r="G83" s="104">
        <v>344977.9191</v>
      </c>
      <c r="H83" s="104">
        <v>16695.22969</v>
      </c>
      <c r="I83" s="104">
        <v>291696.14939999999</v>
      </c>
      <c r="J83" s="104">
        <v>22839.404129999999</v>
      </c>
      <c r="K83" s="104">
        <v>154519.03460000001</v>
      </c>
      <c r="L83" s="104">
        <v>47983.344960000002</v>
      </c>
      <c r="M83" s="104">
        <v>80364.424750000006</v>
      </c>
      <c r="N83" s="104">
        <v>6267.6476249999996</v>
      </c>
      <c r="O83" s="104">
        <v>596657.55920000002</v>
      </c>
      <c r="P83" s="104">
        <v>85469.34663</v>
      </c>
      <c r="Q83" s="104">
        <v>86965.83653</v>
      </c>
      <c r="R83" s="104">
        <v>44825.462039999999</v>
      </c>
      <c r="S83" s="104">
        <v>10862.290349999999</v>
      </c>
      <c r="T83" s="104">
        <v>22871.572090000001</v>
      </c>
      <c r="U83" s="104">
        <v>247443.4638</v>
      </c>
      <c r="V83" s="104">
        <v>18941.976630000001</v>
      </c>
      <c r="W83" s="104">
        <v>22003.538499999999</v>
      </c>
      <c r="X83" s="104">
        <v>133070.6465</v>
      </c>
      <c r="Y83" s="104">
        <v>157193.01790000001</v>
      </c>
      <c r="Z83" s="104">
        <v>223188.20170000001</v>
      </c>
      <c r="AA83" s="104">
        <v>18349.191299999999</v>
      </c>
      <c r="AB83" s="104">
        <v>52146.11853</v>
      </c>
      <c r="AC83" s="104">
        <v>313473.60100000002</v>
      </c>
      <c r="AD83" s="104">
        <v>121842.5094</v>
      </c>
      <c r="AE83" s="104">
        <v>197783.46775686799</v>
      </c>
      <c r="AF83" s="104">
        <v>295337.24829999998</v>
      </c>
      <c r="AG83" s="104">
        <v>129870.4473</v>
      </c>
      <c r="AH83" s="104">
        <f t="shared" ref="AH83:AH85" si="10">SUM(C83:AG83)</f>
        <v>3830578.6793207261</v>
      </c>
    </row>
    <row r="84" spans="2:34" x14ac:dyDescent="0.25">
      <c r="B84" s="121"/>
      <c r="C84" s="104">
        <v>49826.450299999997</v>
      </c>
      <c r="D84" s="104">
        <v>16780.31727</v>
      </c>
      <c r="E84" s="104">
        <v>11366.0745528433</v>
      </c>
      <c r="F84" s="104">
        <v>6415.2684060151596</v>
      </c>
      <c r="G84" s="104">
        <v>335507.35570000001</v>
      </c>
      <c r="H84" s="104">
        <v>13491.652690000001</v>
      </c>
      <c r="I84" s="104">
        <v>243767.27739999999</v>
      </c>
      <c r="J84" s="104">
        <v>18853.538100000002</v>
      </c>
      <c r="K84" s="104">
        <v>124869.0307</v>
      </c>
      <c r="L84" s="104">
        <v>38542.48504</v>
      </c>
      <c r="M84" s="104">
        <v>65305.727700000003</v>
      </c>
      <c r="N84" s="104">
        <v>6507.6426899999997</v>
      </c>
      <c r="O84" s="104">
        <v>619504.22809999995</v>
      </c>
      <c r="P84" s="104">
        <v>88742.061140000005</v>
      </c>
      <c r="Q84" s="104">
        <v>90295.853279999996</v>
      </c>
      <c r="R84" s="104">
        <v>46541.87788</v>
      </c>
      <c r="S84" s="104">
        <v>11278.219300000001</v>
      </c>
      <c r="T84" s="104">
        <v>23747.34953</v>
      </c>
      <c r="U84" s="104">
        <v>256918.34400000001</v>
      </c>
      <c r="V84" s="104">
        <v>19667.28558</v>
      </c>
      <c r="W84" s="104">
        <v>22846.077990000002</v>
      </c>
      <c r="X84" s="104">
        <v>138166.0667</v>
      </c>
      <c r="Y84" s="104">
        <v>163212.10999999999</v>
      </c>
      <c r="Z84" s="104">
        <v>231734.32139999999</v>
      </c>
      <c r="AA84" s="104">
        <v>19051.80185</v>
      </c>
      <c r="AB84" s="104">
        <v>50490.600079999997</v>
      </c>
      <c r="AC84" s="104">
        <v>302255.04759999999</v>
      </c>
      <c r="AD84" s="104">
        <v>79753.025500000003</v>
      </c>
      <c r="AE84" s="104">
        <v>200483.46775686799</v>
      </c>
      <c r="AF84" s="104">
        <v>159757.35999999999</v>
      </c>
      <c r="AG84" s="104">
        <v>126471.0998</v>
      </c>
      <c r="AH84" s="104">
        <f t="shared" si="10"/>
        <v>3582149.0180357252</v>
      </c>
    </row>
    <row r="85" spans="2:34" x14ac:dyDescent="0.25">
      <c r="B85" s="121"/>
      <c r="C85" s="104">
        <v>45964.461759999998</v>
      </c>
      <c r="D85" s="104">
        <v>17361.638129999999</v>
      </c>
      <c r="E85" s="104">
        <v>9791.0745528433308</v>
      </c>
      <c r="F85" s="104">
        <v>5385.2684060151596</v>
      </c>
      <c r="G85" s="104">
        <v>313143.59240000002</v>
      </c>
      <c r="H85" s="104">
        <v>13959.04428</v>
      </c>
      <c r="I85" s="104">
        <v>250759.94589999999</v>
      </c>
      <c r="J85" s="104">
        <v>19435.063160000002</v>
      </c>
      <c r="K85" s="104">
        <v>129194.871</v>
      </c>
      <c r="L85" s="104">
        <v>39919.876179999999</v>
      </c>
      <c r="M85" s="104">
        <v>67502.743229999993</v>
      </c>
      <c r="N85" s="104">
        <v>6003.2430919999997</v>
      </c>
      <c r="O85" s="104">
        <v>571487.19669999997</v>
      </c>
      <c r="P85" s="104">
        <v>81863.770180000007</v>
      </c>
      <c r="Q85" s="104">
        <v>83297.129740000004</v>
      </c>
      <c r="R85" s="104">
        <v>42934.47262</v>
      </c>
      <c r="S85" s="104">
        <v>10404.05802</v>
      </c>
      <c r="T85" s="104">
        <v>21906.720890000001</v>
      </c>
      <c r="U85" s="104">
        <v>237004.9106</v>
      </c>
      <c r="V85" s="104">
        <v>18142.897809999999</v>
      </c>
      <c r="W85" s="104">
        <v>21075.305830000001</v>
      </c>
      <c r="X85" s="104">
        <v>127456.98020000001</v>
      </c>
      <c r="Y85" s="104">
        <v>150561.7347</v>
      </c>
      <c r="Z85" s="104">
        <v>213772.87150000001</v>
      </c>
      <c r="AA85" s="104">
        <v>17575.119490000001</v>
      </c>
      <c r="AB85" s="104">
        <v>46581.263209999997</v>
      </c>
      <c r="AC85" s="104">
        <v>275763.5857</v>
      </c>
      <c r="AD85" s="104">
        <v>75121.550090000004</v>
      </c>
      <c r="AE85" s="104">
        <v>184858.46775686799</v>
      </c>
      <c r="AF85" s="104">
        <v>158175.78229999999</v>
      </c>
      <c r="AG85" s="104">
        <v>118443.8894</v>
      </c>
      <c r="AH85" s="104">
        <f t="shared" si="10"/>
        <v>3374848.5288277268</v>
      </c>
    </row>
    <row r="87" spans="2:34" x14ac:dyDescent="0.25">
      <c r="B87" s="115">
        <v>2015</v>
      </c>
    </row>
    <row r="88" spans="2:34" x14ac:dyDescent="0.25">
      <c r="B88" s="114" t="s">
        <v>102</v>
      </c>
      <c r="C88" s="104">
        <f t="shared" ref="C88:F91" si="11">ABS(C82-C33)/C33*100</f>
        <v>3.3057807439825018</v>
      </c>
      <c r="D88" s="104">
        <f t="shared" si="11"/>
        <v>21.622493538461544</v>
      </c>
      <c r="E88" s="104">
        <f t="shared" si="11"/>
        <v>22.366045392972243</v>
      </c>
      <c r="F88" s="104">
        <f t="shared" si="11"/>
        <v>46.476903670944928</v>
      </c>
      <c r="G88" s="104">
        <f t="shared" ref="G88:AE88" si="12">ABS(G82-G33)/G33*100</f>
        <v>15.6430248493976</v>
      </c>
      <c r="H88" s="104">
        <f t="shared" si="12"/>
        <v>25.615065138339922</v>
      </c>
      <c r="I88" s="104">
        <f t="shared" si="12"/>
        <v>8.941816439423441</v>
      </c>
      <c r="J88" s="104">
        <f t="shared" si="12"/>
        <v>30.570546487294482</v>
      </c>
      <c r="K88" s="104">
        <f t="shared" si="12"/>
        <v>2.9896622549019591</v>
      </c>
      <c r="L88" s="104">
        <f t="shared" si="12"/>
        <v>25.047990568882799</v>
      </c>
      <c r="M88" s="104">
        <f t="shared" si="12"/>
        <v>5.1934183241758216</v>
      </c>
      <c r="N88" s="104">
        <f t="shared" si="12"/>
        <v>42.566820277456642</v>
      </c>
      <c r="O88" s="104">
        <f t="shared" si="12"/>
        <v>3.5599283824858321</v>
      </c>
      <c r="P88" s="104">
        <f t="shared" si="12"/>
        <v>18.803848505828324</v>
      </c>
      <c r="Q88" s="104">
        <f t="shared" si="12"/>
        <v>18.211602680483594</v>
      </c>
      <c r="R88" s="104">
        <f t="shared" si="12"/>
        <v>18.068534297188759</v>
      </c>
      <c r="S88" s="104">
        <f t="shared" si="12"/>
        <v>31.118448588957065</v>
      </c>
      <c r="T88" s="104">
        <f t="shared" si="12"/>
        <v>1.3545024324324388</v>
      </c>
      <c r="U88" s="104">
        <f t="shared" si="12"/>
        <v>1.4847997571833313</v>
      </c>
      <c r="V88" s="104">
        <f t="shared" si="12"/>
        <v>43.455151578137027</v>
      </c>
      <c r="W88" s="104">
        <f t="shared" si="12"/>
        <v>15.110817647058822</v>
      </c>
      <c r="X88" s="104">
        <f t="shared" si="12"/>
        <v>13.368995713357872</v>
      </c>
      <c r="Y88" s="104">
        <f t="shared" si="12"/>
        <v>22.58744700753072</v>
      </c>
      <c r="Z88" s="104">
        <f t="shared" si="12"/>
        <v>13.589812415933785</v>
      </c>
      <c r="AA88" s="104">
        <f t="shared" si="12"/>
        <v>30.167693849129584</v>
      </c>
      <c r="AB88" s="104">
        <f t="shared" si="12"/>
        <v>3.4193393409378907</v>
      </c>
      <c r="AC88" s="104">
        <f t="shared" si="12"/>
        <v>20.410484070647609</v>
      </c>
      <c r="AD88" s="104">
        <f t="shared" si="12"/>
        <v>6.5531397110754339</v>
      </c>
      <c r="AE88" s="104">
        <f t="shared" si="12"/>
        <v>34.827599693228102</v>
      </c>
      <c r="AF88" s="104">
        <f t="shared" ref="AF88:AG91" si="13">ABS(AF82-AF33)/AF33*100</f>
        <v>0.86403228907675178</v>
      </c>
      <c r="AG88" s="104">
        <f t="shared" si="13"/>
        <v>13.969103128153385</v>
      </c>
    </row>
    <row r="89" spans="2:34" x14ac:dyDescent="0.25">
      <c r="B89" s="104" t="s">
        <v>98</v>
      </c>
      <c r="C89" s="104">
        <f t="shared" si="11"/>
        <v>14.152231019677993</v>
      </c>
      <c r="D89" s="104">
        <f t="shared" si="11"/>
        <v>0.88408692124104382</v>
      </c>
      <c r="E89" s="104">
        <f t="shared" ref="E89:F89" si="14">ABS(E83-E34)/E34*100</f>
        <v>28.086274261021387</v>
      </c>
      <c r="F89" s="104">
        <f t="shared" si="14"/>
        <v>34.038250217966024</v>
      </c>
      <c r="G89" s="104">
        <f t="shared" ref="G89:AE89" si="15">ABS(G83-G34)/G34*100</f>
        <v>3.1941128028716714</v>
      </c>
      <c r="H89" s="104">
        <f t="shared" si="15"/>
        <v>22.533795889908259</v>
      </c>
      <c r="I89" s="104">
        <f t="shared" si="15"/>
        <v>17.570851458848466</v>
      </c>
      <c r="J89" s="104">
        <f t="shared" si="15"/>
        <v>18.576099358288772</v>
      </c>
      <c r="K89" s="104">
        <f t="shared" si="15"/>
        <v>22.469124636226788</v>
      </c>
      <c r="L89" s="104">
        <f t="shared" si="15"/>
        <v>20.194020856548853</v>
      </c>
      <c r="M89" s="104">
        <f t="shared" si="15"/>
        <v>6.2532228054826415</v>
      </c>
      <c r="N89" s="104">
        <f t="shared" si="15"/>
        <v>18.336838762214988</v>
      </c>
      <c r="O89" s="104">
        <f t="shared" si="15"/>
        <v>27.598888581482829</v>
      </c>
      <c r="P89" s="104">
        <f t="shared" si="15"/>
        <v>25.614145665796347</v>
      </c>
      <c r="Q89" s="104">
        <f t="shared" si="15"/>
        <v>23.327452916023802</v>
      </c>
      <c r="R89" s="104">
        <f t="shared" si="15"/>
        <v>18.683969088435376</v>
      </c>
      <c r="S89" s="104">
        <f t="shared" si="15"/>
        <v>10.782009445585221</v>
      </c>
      <c r="T89" s="104">
        <f t="shared" si="15"/>
        <v>29.734033517665125</v>
      </c>
      <c r="U89" s="104">
        <f t="shared" si="15"/>
        <v>22.144745127035321</v>
      </c>
      <c r="V89" s="104">
        <f t="shared" si="15"/>
        <v>11.195608860759489</v>
      </c>
      <c r="W89" s="104">
        <f t="shared" si="15"/>
        <v>19.40095787545788</v>
      </c>
      <c r="X89" s="104">
        <f t="shared" si="15"/>
        <v>18.84699100472633</v>
      </c>
      <c r="Y89" s="104">
        <f t="shared" si="15"/>
        <v>23.969519758162029</v>
      </c>
      <c r="Z89" s="104">
        <f t="shared" si="15"/>
        <v>32.192556068661702</v>
      </c>
      <c r="AA89" s="104">
        <f t="shared" si="15"/>
        <v>31.660367597765372</v>
      </c>
      <c r="AB89" s="104">
        <f t="shared" si="15"/>
        <v>15.20956336585366</v>
      </c>
      <c r="AC89" s="104">
        <f t="shared" si="15"/>
        <v>31.28592700569925</v>
      </c>
      <c r="AD89" s="104">
        <f t="shared" si="15"/>
        <v>6.9028378153103711</v>
      </c>
      <c r="AE89" s="104">
        <f t="shared" si="15"/>
        <v>41.047222504452122</v>
      </c>
      <c r="AF89" s="104">
        <f t="shared" si="13"/>
        <v>6.967493045997819</v>
      </c>
      <c r="AG89" s="104">
        <f t="shared" si="13"/>
        <v>6.6697719096509234</v>
      </c>
    </row>
    <row r="90" spans="2:34" x14ac:dyDescent="0.25">
      <c r="B90" s="104" t="s">
        <v>97</v>
      </c>
      <c r="C90" s="104">
        <f t="shared" si="11"/>
        <v>43.2823876347951</v>
      </c>
      <c r="D90" s="104">
        <f t="shared" si="11"/>
        <v>26.167799022556387</v>
      </c>
      <c r="E90" s="104">
        <f t="shared" ref="E90:F90" si="16">ABS(E84-E35)/E35*100</f>
        <v>50.544033812494035</v>
      </c>
      <c r="F90" s="104">
        <f t="shared" si="16"/>
        <v>35.058282231898097</v>
      </c>
      <c r="G90" s="104">
        <f t="shared" ref="G90:AE90" si="17">ABS(G84-G35)/G35*100</f>
        <v>26.463383226536003</v>
      </c>
      <c r="H90" s="104">
        <f t="shared" si="17"/>
        <v>0.68397529850746874</v>
      </c>
      <c r="I90" s="104">
        <f t="shared" si="17"/>
        <v>8.8805616671339163</v>
      </c>
      <c r="J90" s="104">
        <f t="shared" si="17"/>
        <v>51.738737223340046</v>
      </c>
      <c r="K90" s="104">
        <f t="shared" si="17"/>
        <v>15.35245330254042</v>
      </c>
      <c r="L90" s="104">
        <f t="shared" si="17"/>
        <v>32.905120827586202</v>
      </c>
      <c r="M90" s="104">
        <f t="shared" si="17"/>
        <v>4.950948493370837</v>
      </c>
      <c r="N90" s="104">
        <f t="shared" si="17"/>
        <v>95.718577142857129</v>
      </c>
      <c r="O90" s="104">
        <f t="shared" si="17"/>
        <v>29.841074791721233</v>
      </c>
      <c r="P90" s="104">
        <f t="shared" si="17"/>
        <v>76.250369692154933</v>
      </c>
      <c r="Q90" s="104">
        <f t="shared" si="17"/>
        <v>71.095884945523437</v>
      </c>
      <c r="R90" s="104">
        <f t="shared" si="17"/>
        <v>68.021219783393505</v>
      </c>
      <c r="S90" s="104">
        <f t="shared" si="17"/>
        <v>17.481451041666674</v>
      </c>
      <c r="T90" s="104">
        <f t="shared" si="17"/>
        <v>17.270861876543208</v>
      </c>
      <c r="U90" s="104">
        <f t="shared" si="17"/>
        <v>31.736107678502762</v>
      </c>
      <c r="V90" s="104">
        <f t="shared" si="17"/>
        <v>77.182752972972963</v>
      </c>
      <c r="W90" s="104">
        <f t="shared" si="17"/>
        <v>4.8080083749999929</v>
      </c>
      <c r="X90" s="104">
        <f t="shared" si="17"/>
        <v>38.895266850967573</v>
      </c>
      <c r="Y90" s="104">
        <f t="shared" si="17"/>
        <v>67.054360286591603</v>
      </c>
      <c r="Z90" s="104">
        <f t="shared" si="17"/>
        <v>57.428207472826074</v>
      </c>
      <c r="AA90" s="104">
        <f t="shared" si="17"/>
        <v>84.075380193236711</v>
      </c>
      <c r="AB90" s="104">
        <f t="shared" si="17"/>
        <v>28.802551224489786</v>
      </c>
      <c r="AC90" s="104">
        <f t="shared" si="17"/>
        <v>30.959725996533795</v>
      </c>
      <c r="AD90" s="104">
        <f t="shared" si="17"/>
        <v>37.44597242567859</v>
      </c>
      <c r="AE90" s="104">
        <f t="shared" si="17"/>
        <v>71.280194580835527</v>
      </c>
      <c r="AF90" s="104">
        <f t="shared" si="13"/>
        <v>49.515545156761803</v>
      </c>
      <c r="AG90" s="104">
        <f t="shared" si="13"/>
        <v>45.035664908256877</v>
      </c>
    </row>
    <row r="91" spans="2:34" x14ac:dyDescent="0.25">
      <c r="B91" s="104" t="s">
        <v>96</v>
      </c>
      <c r="C91" s="104">
        <f t="shared" si="11"/>
        <v>7.9611550440399261</v>
      </c>
      <c r="D91" s="104">
        <f t="shared" si="11"/>
        <v>12.010568580645158</v>
      </c>
      <c r="E91" s="104">
        <f t="shared" ref="E91:F91" si="18">ABS(E85-E36)/E36*100</f>
        <v>26.244259488939125</v>
      </c>
      <c r="F91" s="104">
        <f t="shared" si="18"/>
        <v>0.64080431706347607</v>
      </c>
      <c r="G91" s="104">
        <f t="shared" ref="G91:AE91" si="19">ABS(G85-G36)/G36*100</f>
        <v>8.0177966195239811</v>
      </c>
      <c r="H91" s="104">
        <f t="shared" si="19"/>
        <v>22.17981864332604</v>
      </c>
      <c r="I91" s="104">
        <f t="shared" si="19"/>
        <v>3.3886865463245847E-2</v>
      </c>
      <c r="J91" s="104">
        <f t="shared" si="19"/>
        <v>0.71487530012770617</v>
      </c>
      <c r="K91" s="104">
        <f t="shared" si="19"/>
        <v>8.0790672358591245</v>
      </c>
      <c r="L91" s="104">
        <f t="shared" si="19"/>
        <v>5.0656927942925103</v>
      </c>
      <c r="M91" s="104">
        <f t="shared" si="19"/>
        <v>6.5058958033241101</v>
      </c>
      <c r="N91" s="104">
        <f t="shared" si="19"/>
        <v>29.799850637837832</v>
      </c>
      <c r="O91" s="104">
        <f t="shared" si="19"/>
        <v>1.5695493110575318</v>
      </c>
      <c r="P91" s="104">
        <f t="shared" si="19"/>
        <v>5.1557741554271121</v>
      </c>
      <c r="Q91" s="104">
        <f t="shared" si="19"/>
        <v>0.44875458546880193</v>
      </c>
      <c r="R91" s="104">
        <f t="shared" si="19"/>
        <v>12.393907382198954</v>
      </c>
      <c r="S91" s="104">
        <f t="shared" si="19"/>
        <v>7.9286900884955713</v>
      </c>
      <c r="T91" s="104">
        <f t="shared" si="19"/>
        <v>28.109478888888891</v>
      </c>
      <c r="U91" s="104">
        <f t="shared" si="19"/>
        <v>3.9006951444500748</v>
      </c>
      <c r="V91" s="104">
        <f t="shared" si="19"/>
        <v>5.1762191884057884</v>
      </c>
      <c r="W91" s="104">
        <f t="shared" si="19"/>
        <v>11.509554656084662</v>
      </c>
      <c r="X91" s="104">
        <f t="shared" si="19"/>
        <v>6.0398229266494612</v>
      </c>
      <c r="Y91" s="104">
        <f t="shared" si="19"/>
        <v>7.0851598150782378</v>
      </c>
      <c r="Z91" s="104">
        <f t="shared" si="19"/>
        <v>4.9898348888888853</v>
      </c>
      <c r="AA91" s="104">
        <f t="shared" si="19"/>
        <v>28.556424837398371</v>
      </c>
      <c r="AB91" s="104">
        <f t="shared" si="19"/>
        <v>0.49894975188780438</v>
      </c>
      <c r="AC91" s="104">
        <f t="shared" si="19"/>
        <v>20.483395126874278</v>
      </c>
      <c r="AD91" s="104">
        <f t="shared" si="19"/>
        <v>6.768166192987894</v>
      </c>
      <c r="AE91" s="104">
        <f t="shared" si="19"/>
        <v>73.739161425627813</v>
      </c>
      <c r="AF91" s="104">
        <f t="shared" si="13"/>
        <v>9.7041345511631274</v>
      </c>
      <c r="AG91" s="104">
        <f t="shared" si="13"/>
        <v>15.724366780654616</v>
      </c>
    </row>
    <row r="92" spans="2:34" x14ac:dyDescent="0.25">
      <c r="B92" s="113" t="s">
        <v>101</v>
      </c>
      <c r="C92" s="104">
        <f>(C88+C89/2+C90/4+C91/8)/1.875</f>
        <v>11.838740022946807</v>
      </c>
      <c r="D92" s="104">
        <f>(D88+D89/2+D90/4+D91/8)/1.875</f>
        <v>16.057497507894297</v>
      </c>
      <c r="E92" s="104">
        <f t="shared" ref="E92:F92" si="20">(E88+E89/2+E90/4+E91/8)/1.875</f>
        <v>27.907052486786046</v>
      </c>
      <c r="F92" s="104">
        <f t="shared" si="20"/>
        <v>38.581706601352217</v>
      </c>
      <c r="G92" s="104">
        <f t="shared" ref="G92:AE92" si="21">(G88+G89/2+G90/4+G91/8)/1.875</f>
        <v>13.257680871950896</v>
      </c>
      <c r="H92" s="104">
        <f t="shared" si="21"/>
        <v>21.240231593779562</v>
      </c>
      <c r="I92" s="104">
        <f t="shared" si="21"/>
        <v>10.640863170034164</v>
      </c>
      <c r="J92" s="104">
        <f t="shared" si="21"/>
        <v>28.204074605221251</v>
      </c>
      <c r="K92" s="104">
        <f t="shared" si="21"/>
        <v>10.171851361670853</v>
      </c>
      <c r="L92" s="104">
        <f t="shared" si="21"/>
        <v>23.469062828448177</v>
      </c>
      <c r="M92" s="104">
        <f t="shared" si="21"/>
        <v>5.5312020403601947</v>
      </c>
      <c r="N92" s="104">
        <f t="shared" si="21"/>
        <v>42.341261479471008</v>
      </c>
      <c r="O92" s="104">
        <f t="shared" si="21"/>
        <v>13.34177868535453</v>
      </c>
      <c r="P92" s="104">
        <f t="shared" si="21"/>
        <v>27.36959228330327</v>
      </c>
      <c r="Q92" s="104">
        <f t="shared" si="21"/>
        <v>25.442877172298644</v>
      </c>
      <c r="R92" s="104">
        <f t="shared" si="21"/>
        <v>24.51469984534917</v>
      </c>
      <c r="S92" s="104">
        <f t="shared" si="21"/>
        <v>22.331147911055087</v>
      </c>
      <c r="T92" s="104">
        <f t="shared" si="21"/>
        <v>12.828223744806357</v>
      </c>
      <c r="U92" s="104">
        <f t="shared" si="21"/>
        <v>11.188685937804236</v>
      </c>
      <c r="V92" s="104">
        <f t="shared" si="21"/>
        <v>36.797691546832397</v>
      </c>
      <c r="W92" s="104">
        <f t="shared" si="21"/>
        <v>14.641062938959116</v>
      </c>
      <c r="X92" s="104">
        <f t="shared" si="21"/>
        <v>17.744685756956859</v>
      </c>
      <c r="Y92" s="104">
        <f t="shared" si="21"/>
        <v>27.851435698743686</v>
      </c>
      <c r="Z92" s="104">
        <f t="shared" si="21"/>
        <v>23.822331562443875</v>
      </c>
      <c r="AA92" s="104">
        <f t="shared" si="21"/>
        <v>37.646013760531332</v>
      </c>
      <c r="AB92" s="104">
        <f t="shared" si="21"/>
        <v>9.7531346927856752</v>
      </c>
      <c r="AC92" s="104">
        <f t="shared" si="21"/>
        <v>24.722028513861314</v>
      </c>
      <c r="AD92" s="104">
        <f t="shared" si="21"/>
        <v>10.77977199961267</v>
      </c>
      <c r="AE92" s="104">
        <f t="shared" si="21"/>
        <v>43.940615876728806</v>
      </c>
      <c r="AF92" s="104">
        <f>(AF88+AF89/2+AF90/4+AF91/8)/1.875</f>
        <v>9.567830357419469</v>
      </c>
      <c r="AG92" s="104">
        <f>(AG88+AG89/2+AG90/4+AG91/8)/1.875</f>
        <v>16.281840617399943</v>
      </c>
    </row>
    <row r="93" spans="2:34" x14ac:dyDescent="0.25">
      <c r="B93" s="112" t="s">
        <v>100</v>
      </c>
      <c r="C93" s="104">
        <f>AVERAGE(C88:C91)</f>
        <v>17.17538861062388</v>
      </c>
      <c r="D93" s="104">
        <f>AVERAGE(D88:D91)</f>
        <v>15.171237015726032</v>
      </c>
      <c r="E93" s="104">
        <f t="shared" ref="E93:F93" si="22">AVERAGE(E88:E91)</f>
        <v>31.810153238856696</v>
      </c>
      <c r="F93" s="104">
        <f t="shared" si="22"/>
        <v>29.05356010946813</v>
      </c>
      <c r="G93" s="104">
        <f t="shared" ref="G93:AE93" si="23">AVERAGE(G88:G91)</f>
        <v>13.329579374582313</v>
      </c>
      <c r="H93" s="104">
        <f t="shared" si="23"/>
        <v>17.753163742520421</v>
      </c>
      <c r="I93" s="104">
        <f t="shared" si="23"/>
        <v>8.8567791077172675</v>
      </c>
      <c r="J93" s="104">
        <f t="shared" si="23"/>
        <v>25.400064592262748</v>
      </c>
      <c r="K93" s="104">
        <f t="shared" si="23"/>
        <v>12.222576857382073</v>
      </c>
      <c r="L93" s="104">
        <f t="shared" si="23"/>
        <v>20.803206261827594</v>
      </c>
      <c r="M93" s="104">
        <f t="shared" si="23"/>
        <v>5.7258713565883532</v>
      </c>
      <c r="N93" s="104">
        <f t="shared" si="23"/>
        <v>46.605521705091647</v>
      </c>
      <c r="O93" s="104">
        <f t="shared" si="23"/>
        <v>15.642360266686856</v>
      </c>
      <c r="P93" s="104">
        <f t="shared" si="23"/>
        <v>31.456034504801679</v>
      </c>
      <c r="Q93" s="104">
        <f t="shared" si="23"/>
        <v>28.27092378187491</v>
      </c>
      <c r="R93" s="104">
        <f t="shared" si="23"/>
        <v>29.291907637804151</v>
      </c>
      <c r="S93" s="104">
        <f t="shared" si="23"/>
        <v>16.827649791176132</v>
      </c>
      <c r="T93" s="104">
        <f t="shared" si="23"/>
        <v>19.117219178882415</v>
      </c>
      <c r="U93" s="104">
        <f t="shared" si="23"/>
        <v>14.816586926792873</v>
      </c>
      <c r="V93" s="104">
        <f t="shared" si="23"/>
        <v>34.252433150068818</v>
      </c>
      <c r="W93" s="104">
        <f t="shared" si="23"/>
        <v>12.707334638400338</v>
      </c>
      <c r="X93" s="104">
        <f t="shared" si="23"/>
        <v>19.287769123925308</v>
      </c>
      <c r="Y93" s="104">
        <f t="shared" si="23"/>
        <v>30.174121716840649</v>
      </c>
      <c r="Z93" s="104">
        <f t="shared" si="23"/>
        <v>27.050102711577608</v>
      </c>
      <c r="AA93" s="104">
        <f t="shared" si="23"/>
        <v>43.614966619382507</v>
      </c>
      <c r="AB93" s="104">
        <f t="shared" si="23"/>
        <v>11.982600920792287</v>
      </c>
      <c r="AC93" s="104">
        <f t="shared" si="23"/>
        <v>25.784883049938735</v>
      </c>
      <c r="AD93" s="104">
        <f t="shared" si="23"/>
        <v>14.417529036263073</v>
      </c>
      <c r="AE93" s="104">
        <f t="shared" si="23"/>
        <v>55.223544551035886</v>
      </c>
      <c r="AF93" s="104">
        <f>AVERAGE(AF88:AF91)</f>
        <v>16.762801260749875</v>
      </c>
      <c r="AG93" s="104">
        <f>AVERAGE(AG88:AG91)</f>
        <v>20.349726681678952</v>
      </c>
    </row>
    <row r="96" spans="2:34" x14ac:dyDescent="0.25">
      <c r="B96" s="104" t="s">
        <v>99</v>
      </c>
    </row>
    <row r="97" spans="2:33" x14ac:dyDescent="0.25">
      <c r="B97" s="104" t="s">
        <v>98</v>
      </c>
      <c r="C97" s="111">
        <f t="shared" ref="C97:AG97" si="24">1-ABS(C82+C83-C33-C34)/(C82+C83)</f>
        <v>0.93276912573719695</v>
      </c>
      <c r="D97" s="111">
        <f t="shared" si="24"/>
        <v>0.91787398989580471</v>
      </c>
      <c r="E97" s="111">
        <f t="shared" si="24"/>
        <v>0.65331621079243751</v>
      </c>
      <c r="F97" s="111">
        <f t="shared" si="24"/>
        <v>0.91734178646230169</v>
      </c>
      <c r="G97" s="111">
        <f t="shared" si="24"/>
        <v>0.93399347189889348</v>
      </c>
      <c r="H97" s="111">
        <f t="shared" si="24"/>
        <v>0.80633936663228245</v>
      </c>
      <c r="I97" s="111">
        <f t="shared" si="24"/>
        <v>0.9313464215170848</v>
      </c>
      <c r="J97" s="111">
        <f t="shared" si="24"/>
        <v>0.99781383591394701</v>
      </c>
      <c r="K97" s="111">
        <f t="shared" si="24"/>
        <v>0.86567207209005259</v>
      </c>
      <c r="L97" s="111">
        <f t="shared" si="24"/>
        <v>0.96788916780013812</v>
      </c>
      <c r="M97" s="111">
        <f t="shared" si="24"/>
        <v>0.98993428040543963</v>
      </c>
      <c r="N97" s="111">
        <f t="shared" si="24"/>
        <v>0.96512189401614901</v>
      </c>
      <c r="O97" s="111">
        <f t="shared" si="24"/>
        <v>0.78953910538372751</v>
      </c>
      <c r="P97" s="111">
        <f t="shared" si="24"/>
        <v>0.90491320459692626</v>
      </c>
      <c r="Q97" s="111">
        <f t="shared" si="24"/>
        <v>0.92303268135399863</v>
      </c>
      <c r="R97" s="111">
        <f t="shared" si="24"/>
        <v>0.96006772052498612</v>
      </c>
      <c r="S97" s="111">
        <f t="shared" si="24"/>
        <v>0.94322356105573646</v>
      </c>
      <c r="T97" s="111">
        <f t="shared" si="24"/>
        <v>0.79331587260005132</v>
      </c>
      <c r="U97" s="111">
        <f t="shared" si="24"/>
        <v>0.84914581458225824</v>
      </c>
      <c r="V97" s="111">
        <f t="shared" si="24"/>
        <v>0.91332948125092672</v>
      </c>
      <c r="W97" s="111">
        <f t="shared" si="24"/>
        <v>0.79038576613941536</v>
      </c>
      <c r="X97" s="111">
        <f t="shared" si="24"/>
        <v>0.9414110880643799</v>
      </c>
      <c r="Y97" s="111">
        <f t="shared" si="24"/>
        <v>0.93245537847953375</v>
      </c>
      <c r="Z97" s="111">
        <f t="shared" si="24"/>
        <v>0.82000818673780307</v>
      </c>
      <c r="AA97" s="111">
        <f t="shared" si="24"/>
        <v>0.55223130929274178</v>
      </c>
      <c r="AB97" s="111">
        <f t="shared" si="24"/>
        <v>0.91387435607529555</v>
      </c>
      <c r="AC97" s="111">
        <f t="shared" si="24"/>
        <v>0.63022399428617248</v>
      </c>
      <c r="AD97" s="111">
        <f t="shared" si="24"/>
        <v>0.98579625169419471</v>
      </c>
      <c r="AE97" s="111">
        <f t="shared" si="24"/>
        <v>0.7252091413556464</v>
      </c>
      <c r="AF97" s="111">
        <f t="shared" si="24"/>
        <v>0.9596859483262925</v>
      </c>
      <c r="AG97" s="111">
        <f t="shared" si="24"/>
        <v>0.9611582990101023</v>
      </c>
    </row>
    <row r="98" spans="2:33" x14ac:dyDescent="0.25">
      <c r="B98" s="104" t="s">
        <v>97</v>
      </c>
      <c r="C98" s="111">
        <f t="shared" ref="C98:AG98" si="25">1-ABS(C83+C84-C34-C35)/(C83+C84)</f>
        <v>0.92700171364386663</v>
      </c>
      <c r="D98" s="111">
        <f t="shared" si="25"/>
        <v>0.91223619148782764</v>
      </c>
      <c r="E98" s="111">
        <f t="shared" si="25"/>
        <v>0.9561958935240884</v>
      </c>
      <c r="F98" s="111">
        <f t="shared" si="25"/>
        <v>0.8931409683588859</v>
      </c>
      <c r="G98" s="111">
        <f t="shared" si="25"/>
        <v>0.88113589258228575</v>
      </c>
      <c r="H98" s="111">
        <f t="shared" si="25"/>
        <v>0.89525641170236003</v>
      </c>
      <c r="I98" s="111">
        <f t="shared" si="25"/>
        <v>0.83950991067014924</v>
      </c>
      <c r="J98" s="111">
        <f t="shared" si="25"/>
        <v>0.97078780808317156</v>
      </c>
      <c r="K98" s="111">
        <f t="shared" si="25"/>
        <v>0.89920136828407327</v>
      </c>
      <c r="L98" s="111">
        <f t="shared" si="25"/>
        <v>0.96996076200598136</v>
      </c>
      <c r="M98" s="111">
        <f t="shared" si="25"/>
        <v>0.98434924717482841</v>
      </c>
      <c r="N98" s="111">
        <f t="shared" si="25"/>
        <v>0.86103718418707431</v>
      </c>
      <c r="O98" s="111">
        <f t="shared" si="25"/>
        <v>0.93005600604435301</v>
      </c>
      <c r="P98" s="111">
        <f t="shared" si="25"/>
        <v>0.94856015524637083</v>
      </c>
      <c r="Q98" s="111">
        <f t="shared" si="25"/>
        <v>0.9375968387650111</v>
      </c>
      <c r="R98" s="111">
        <f t="shared" si="25"/>
        <v>0.90650554205168332</v>
      </c>
      <c r="S98" s="111">
        <f t="shared" si="25"/>
        <v>0.98349136240411705</v>
      </c>
      <c r="T98" s="111">
        <f t="shared" si="25"/>
        <v>0.86741266925084226</v>
      </c>
      <c r="U98" s="111">
        <f t="shared" si="25"/>
        <v>0.98317043029680407</v>
      </c>
      <c r="V98" s="111">
        <f t="shared" si="25"/>
        <v>0.83995389043203372</v>
      </c>
      <c r="W98" s="111">
        <f t="shared" si="25"/>
        <v>0.85617751020372213</v>
      </c>
      <c r="X98" s="111">
        <f t="shared" si="25"/>
        <v>0.97129181699581224</v>
      </c>
      <c r="Y98" s="111">
        <f t="shared" si="25"/>
        <v>0.95020326920304587</v>
      </c>
      <c r="Z98" s="111">
        <f t="shared" si="25"/>
        <v>0.95289862380524548</v>
      </c>
      <c r="AA98" s="111">
        <f t="shared" si="25"/>
        <v>0.99462599430999343</v>
      </c>
      <c r="AB98" s="111">
        <f t="shared" si="25"/>
        <v>0.98113035338396626</v>
      </c>
      <c r="AC98" s="111">
        <f t="shared" si="25"/>
        <v>0.8842487651629467</v>
      </c>
      <c r="AD98" s="111">
        <f t="shared" si="25"/>
        <v>0.8531934999717099</v>
      </c>
      <c r="AE98" s="111">
        <f t="shared" si="25"/>
        <v>0.64598633996099519</v>
      </c>
      <c r="AF98" s="111">
        <f t="shared" si="25"/>
        <v>0.84147338381024728</v>
      </c>
      <c r="AG98" s="111">
        <f t="shared" si="25"/>
        <v>0.81512342561655704</v>
      </c>
    </row>
    <row r="99" spans="2:33" x14ac:dyDescent="0.25">
      <c r="B99" s="104" t="s">
        <v>96</v>
      </c>
      <c r="C99" s="111">
        <f t="shared" ref="C99:AG99" si="26">1-ABS(C84+C85-C35-C36)/(C84+C85)</f>
        <v>0.80748787475319916</v>
      </c>
      <c r="D99" s="111">
        <f t="shared" si="26"/>
        <v>0.84353692290278137</v>
      </c>
      <c r="E99" s="111">
        <f t="shared" si="26"/>
        <v>0.98430085716995996</v>
      </c>
      <c r="F99" s="111">
        <f t="shared" si="26"/>
        <v>0.86182520015801045</v>
      </c>
      <c r="G99" s="111">
        <f t="shared" si="26"/>
        <v>0.85593029907112217</v>
      </c>
      <c r="H99" s="111">
        <f t="shared" si="26"/>
        <v>0.90434862281021344</v>
      </c>
      <c r="I99" s="111">
        <f t="shared" si="26"/>
        <v>0.95213048830349389</v>
      </c>
      <c r="J99" s="111">
        <f t="shared" si="26"/>
        <v>0.83575787432669446</v>
      </c>
      <c r="K99" s="111">
        <f t="shared" si="26"/>
        <v>0.97928119002826453</v>
      </c>
      <c r="L99" s="111">
        <f t="shared" si="26"/>
        <v>0.90552972017734046</v>
      </c>
      <c r="M99" s="111">
        <f t="shared" si="26"/>
        <v>0.98782811774971779</v>
      </c>
      <c r="N99" s="111">
        <f t="shared" si="26"/>
        <v>0.63544661333556729</v>
      </c>
      <c r="O99" s="111">
        <f t="shared" si="26"/>
        <v>0.88810463112916282</v>
      </c>
      <c r="P99" s="111">
        <f t="shared" si="26"/>
        <v>0.7514397310343941</v>
      </c>
      <c r="Q99" s="111">
        <f t="shared" si="26"/>
        <v>0.78171362482068607</v>
      </c>
      <c r="R99" s="111">
        <f t="shared" si="26"/>
        <v>0.73650746405889678</v>
      </c>
      <c r="S99" s="111">
        <f t="shared" si="26"/>
        <v>0.96392088762380979</v>
      </c>
      <c r="T99" s="111">
        <f t="shared" si="26"/>
        <v>0.81810887082782036</v>
      </c>
      <c r="U99" s="111">
        <f t="shared" si="26"/>
        <v>0.89416725348893911</v>
      </c>
      <c r="V99" s="111">
        <f t="shared" si="26"/>
        <v>0.74979800302946908</v>
      </c>
      <c r="W99" s="111">
        <f t="shared" si="26"/>
        <v>0.97674518124961929</v>
      </c>
      <c r="X99" s="111">
        <f t="shared" si="26"/>
        <v>0.88518297920330036</v>
      </c>
      <c r="Y99" s="111">
        <f t="shared" si="26"/>
        <v>0.75946419379804986</v>
      </c>
      <c r="Z99" s="111">
        <f t="shared" si="26"/>
        <v>0.83545227985476145</v>
      </c>
      <c r="AA99" s="111">
        <f t="shared" si="26"/>
        <v>0.95421615362007928</v>
      </c>
      <c r="AB99" s="111">
        <f t="shared" si="26"/>
        <v>0.88130583982323807</v>
      </c>
      <c r="AC99" s="111">
        <f t="shared" si="26"/>
        <v>0.99927574428248112</v>
      </c>
      <c r="AD99" s="111">
        <f t="shared" si="26"/>
        <v>0.89491770661516612</v>
      </c>
      <c r="AE99" s="111">
        <f t="shared" si="26"/>
        <v>0.57987459813346698</v>
      </c>
      <c r="AF99" s="111">
        <f t="shared" si="26"/>
        <v>0.8870575680149847</v>
      </c>
      <c r="AG99" s="111">
        <f t="shared" si="26"/>
        <v>0.77394201399903539</v>
      </c>
    </row>
    <row r="102" spans="2:33" x14ac:dyDescent="0.25">
      <c r="D102" s="104">
        <v>0</v>
      </c>
    </row>
    <row r="103" spans="2:33" x14ac:dyDescent="0.25">
      <c r="D103" s="104">
        <v>5</v>
      </c>
    </row>
    <row r="104" spans="2:33" ht="16.5" thickBot="1" x14ac:dyDescent="0.3">
      <c r="D104" s="104">
        <v>10</v>
      </c>
    </row>
    <row r="105" spans="2:33" x14ac:dyDescent="0.25">
      <c r="D105" s="104">
        <v>15</v>
      </c>
      <c r="G105" s="110" t="s">
        <v>16</v>
      </c>
      <c r="H105" s="110" t="s">
        <v>18</v>
      </c>
    </row>
    <row r="106" spans="2:33" x14ac:dyDescent="0.25">
      <c r="D106" s="104">
        <v>20</v>
      </c>
      <c r="G106" s="108">
        <v>0</v>
      </c>
      <c r="H106" s="106">
        <v>0</v>
      </c>
      <c r="I106" s="109" t="s">
        <v>19</v>
      </c>
      <c r="J106" s="106">
        <v>0</v>
      </c>
    </row>
    <row r="107" spans="2:33" x14ac:dyDescent="0.25">
      <c r="D107" s="104">
        <v>25</v>
      </c>
      <c r="G107" s="108">
        <v>5</v>
      </c>
      <c r="H107" s="106">
        <v>0</v>
      </c>
      <c r="I107" s="107" t="s">
        <v>20</v>
      </c>
      <c r="J107" s="106">
        <v>0</v>
      </c>
    </row>
    <row r="108" spans="2:33" x14ac:dyDescent="0.25">
      <c r="D108" s="104">
        <v>30</v>
      </c>
      <c r="G108" s="108">
        <v>10</v>
      </c>
      <c r="H108" s="106">
        <v>3</v>
      </c>
      <c r="I108" s="107" t="s">
        <v>21</v>
      </c>
      <c r="J108" s="106">
        <v>3</v>
      </c>
    </row>
    <row r="109" spans="2:33" x14ac:dyDescent="0.25">
      <c r="D109" s="104">
        <v>35</v>
      </c>
      <c r="G109" s="108">
        <v>15</v>
      </c>
      <c r="H109" s="106">
        <v>9</v>
      </c>
      <c r="I109" s="107" t="s">
        <v>22</v>
      </c>
      <c r="J109" s="106">
        <v>9</v>
      </c>
    </row>
    <row r="110" spans="2:33" x14ac:dyDescent="0.25">
      <c r="G110" s="108">
        <v>20</v>
      </c>
      <c r="H110" s="106">
        <v>3</v>
      </c>
      <c r="I110" s="107" t="s">
        <v>23</v>
      </c>
      <c r="J110" s="106">
        <v>3</v>
      </c>
    </row>
    <row r="111" spans="2:33" x14ac:dyDescent="0.25">
      <c r="G111" s="108">
        <v>25</v>
      </c>
      <c r="H111" s="106">
        <v>6</v>
      </c>
      <c r="I111" s="107" t="s">
        <v>24</v>
      </c>
      <c r="J111" s="106">
        <v>6</v>
      </c>
    </row>
    <row r="112" spans="2:33" x14ac:dyDescent="0.25">
      <c r="G112" s="108">
        <v>30</v>
      </c>
      <c r="H112" s="106">
        <v>4</v>
      </c>
      <c r="I112" s="107" t="s">
        <v>25</v>
      </c>
      <c r="J112" s="106">
        <v>4</v>
      </c>
    </row>
    <row r="113" spans="2:33" x14ac:dyDescent="0.25">
      <c r="G113" s="108">
        <v>35</v>
      </c>
      <c r="H113" s="106">
        <v>0</v>
      </c>
      <c r="I113" s="107" t="s">
        <v>95</v>
      </c>
      <c r="J113" s="106">
        <v>3</v>
      </c>
    </row>
    <row r="114" spans="2:33" ht="16.5" thickBot="1" x14ac:dyDescent="0.3">
      <c r="G114" s="105" t="s">
        <v>17</v>
      </c>
      <c r="H114" s="105">
        <v>3</v>
      </c>
      <c r="J114" s="105">
        <f>SUM(J106:J113)</f>
        <v>28</v>
      </c>
    </row>
    <row r="125" spans="2:33" x14ac:dyDescent="0.25">
      <c r="B125" s="121" t="s">
        <v>103</v>
      </c>
      <c r="C125" s="104">
        <v>44242.8785447259</v>
      </c>
      <c r="D125" s="104">
        <v>11471.864677670101</v>
      </c>
      <c r="E125" s="104">
        <v>10742.852684158101</v>
      </c>
      <c r="F125" s="104">
        <v>5399.5067982413602</v>
      </c>
      <c r="G125" s="104">
        <v>291486.32517122</v>
      </c>
      <c r="H125" s="104">
        <v>13320.2678640786</v>
      </c>
      <c r="I125" s="104">
        <v>177980.05714995199</v>
      </c>
      <c r="J125" s="104">
        <v>11274.896577375501</v>
      </c>
      <c r="K125" s="104">
        <v>98954.176589613795</v>
      </c>
      <c r="L125" s="104">
        <v>28121.827586445699</v>
      </c>
      <c r="M125" s="104">
        <v>50203.207717051198</v>
      </c>
      <c r="N125" s="104">
        <v>4583.8333359745902</v>
      </c>
      <c r="O125" s="104">
        <v>546224.26641518495</v>
      </c>
      <c r="P125" s="104">
        <v>68820.534367457105</v>
      </c>
      <c r="Q125" s="104">
        <v>71866.775071567899</v>
      </c>
      <c r="R125" s="104">
        <v>43167.310095397203</v>
      </c>
      <c r="S125" s="104">
        <v>8797.8981317476191</v>
      </c>
      <c r="T125" s="104">
        <v>25487.7763424982</v>
      </c>
      <c r="U125" s="104">
        <v>234899.31963639299</v>
      </c>
      <c r="V125" s="104">
        <v>15397.284230954299</v>
      </c>
      <c r="W125" s="104">
        <v>20449.0639735244</v>
      </c>
      <c r="X125" s="104">
        <v>120394.19448923699</v>
      </c>
      <c r="Y125" s="104">
        <v>120975.262189428</v>
      </c>
      <c r="Z125" s="104">
        <v>188856.44953455299</v>
      </c>
      <c r="AA125" s="104">
        <v>17949.7704721423</v>
      </c>
      <c r="AB125" s="104">
        <v>50263.794821013304</v>
      </c>
      <c r="AC125" s="104">
        <v>290244.35763480299</v>
      </c>
      <c r="AD125" s="104">
        <v>82942.014795613999</v>
      </c>
      <c r="AE125" s="104">
        <v>213683.86771446501</v>
      </c>
      <c r="AF125" s="104">
        <v>175235.19421147401</v>
      </c>
      <c r="AG125" s="104">
        <v>126002.90253186499</v>
      </c>
    </row>
    <row r="126" spans="2:33" x14ac:dyDescent="0.25">
      <c r="B126" s="121"/>
      <c r="C126" s="104">
        <v>62133.696384515402</v>
      </c>
      <c r="D126" s="104">
        <v>17361.5602558629</v>
      </c>
      <c r="E126" s="104">
        <v>14558.7102194538</v>
      </c>
      <c r="F126" s="104">
        <v>8195.4332837627808</v>
      </c>
      <c r="G126" s="104">
        <v>389382.807532957</v>
      </c>
      <c r="H126" s="104">
        <v>17349.055057671099</v>
      </c>
      <c r="I126" s="104">
        <v>284401.97031443799</v>
      </c>
      <c r="J126" s="104">
        <v>20792.422228110801</v>
      </c>
      <c r="K126" s="104">
        <v>163241.97766166</v>
      </c>
      <c r="L126" s="104">
        <v>49538.328983588799</v>
      </c>
      <c r="M126" s="104">
        <v>75672.958365878003</v>
      </c>
      <c r="N126" s="104">
        <v>7539.3646818410698</v>
      </c>
      <c r="O126" s="104">
        <v>795116.24572751101</v>
      </c>
      <c r="P126" s="104">
        <v>113286.69116788299</v>
      </c>
      <c r="Q126" s="104">
        <v>119043.76917509</v>
      </c>
      <c r="R126" s="104">
        <v>56675.538498493501</v>
      </c>
      <c r="S126" s="104">
        <v>12998.5215044251</v>
      </c>
      <c r="T126" s="104">
        <v>26056.279963212699</v>
      </c>
      <c r="U126" s="104">
        <v>334539.79454675299</v>
      </c>
      <c r="V126" s="104">
        <v>25139.566589981401</v>
      </c>
      <c r="W126" s="104">
        <v>30149.446903784399</v>
      </c>
      <c r="X126" s="104">
        <v>179727.64852607</v>
      </c>
      <c r="Y126" s="104">
        <v>211465.764753569</v>
      </c>
      <c r="Z126" s="104">
        <v>311858.35637767898</v>
      </c>
      <c r="AA126" s="104">
        <v>22563.774404546199</v>
      </c>
      <c r="AB126" s="104">
        <v>64960.696416094797</v>
      </c>
      <c r="AC126" s="104">
        <v>445744.02479656599</v>
      </c>
      <c r="AD126" s="104">
        <v>114101.82461563501</v>
      </c>
      <c r="AE126" s="104">
        <v>202900.12373589701</v>
      </c>
      <c r="AF126" s="104">
        <v>274923.21030377498</v>
      </c>
      <c r="AG126" s="104">
        <v>164682.40349187099</v>
      </c>
    </row>
    <row r="127" spans="2:33" x14ac:dyDescent="0.25">
      <c r="B127" s="121"/>
      <c r="C127" s="104">
        <v>50409.089570810902</v>
      </c>
      <c r="D127" s="104">
        <v>15068.101991421599</v>
      </c>
      <c r="E127" s="104">
        <v>12690.4437877695</v>
      </c>
      <c r="F127" s="104">
        <v>6381.3631528067599</v>
      </c>
      <c r="G127" s="104">
        <v>325626.29201092798</v>
      </c>
      <c r="H127" s="104">
        <v>16738.5905210729</v>
      </c>
      <c r="I127" s="104">
        <v>252228.36139494201</v>
      </c>
      <c r="J127" s="104">
        <v>16919.430949261801</v>
      </c>
      <c r="K127" s="104">
        <v>144229.078642165</v>
      </c>
      <c r="L127" s="104">
        <v>39474.869654599301</v>
      </c>
      <c r="M127" s="104">
        <v>66954.809146799205</v>
      </c>
      <c r="N127" s="104">
        <v>5205.1801153185497</v>
      </c>
      <c r="O127" s="104">
        <v>627840.73049770005</v>
      </c>
      <c r="P127" s="104">
        <v>81570.606325875706</v>
      </c>
      <c r="Q127" s="104">
        <v>81550.166959800394</v>
      </c>
      <c r="R127" s="104">
        <v>43955.898978117097</v>
      </c>
      <c r="S127" s="104">
        <v>10071.5334504615</v>
      </c>
      <c r="T127" s="104">
        <v>27427.442632613798</v>
      </c>
      <c r="U127" s="104">
        <v>270066.94273019501</v>
      </c>
      <c r="V127" s="104">
        <v>18265.786240323101</v>
      </c>
      <c r="W127" s="104">
        <v>24656.078137252</v>
      </c>
      <c r="X127" s="104">
        <v>135591.045976897</v>
      </c>
      <c r="Y127" s="104">
        <v>151832.011668552</v>
      </c>
      <c r="Z127" s="104">
        <v>219106.70824994199</v>
      </c>
      <c r="AA127" s="104">
        <v>21823.330519635201</v>
      </c>
      <c r="AB127" s="104">
        <v>51021.835328864901</v>
      </c>
      <c r="AC127" s="104">
        <v>312897.14445201698</v>
      </c>
      <c r="AD127" s="104">
        <v>93587.0379464406</v>
      </c>
      <c r="AE127" s="104">
        <v>185373.810051938</v>
      </c>
      <c r="AF127" s="104">
        <v>190789.885330702</v>
      </c>
      <c r="AG127" s="104">
        <v>129213.733058414</v>
      </c>
    </row>
    <row r="128" spans="2:33" x14ac:dyDescent="0.25">
      <c r="B128" s="121"/>
      <c r="C128" s="104">
        <v>43825.859480908199</v>
      </c>
      <c r="D128" s="104">
        <v>11564.8068582244</v>
      </c>
      <c r="E128" s="104">
        <v>10749.6117393081</v>
      </c>
      <c r="F128" s="104">
        <v>5387.7351025030703</v>
      </c>
      <c r="G128" s="104">
        <v>289620.43234785798</v>
      </c>
      <c r="H128" s="104">
        <v>13376.6597165823</v>
      </c>
      <c r="I128" s="104">
        <v>191304.18535042999</v>
      </c>
      <c r="J128" s="104">
        <v>12393.939447557201</v>
      </c>
      <c r="K128" s="104">
        <v>106741.545048493</v>
      </c>
      <c r="L128" s="104">
        <v>30187.8354778127</v>
      </c>
      <c r="M128" s="104">
        <v>51749.527644547699</v>
      </c>
      <c r="N128" s="104">
        <v>4599.3653168569399</v>
      </c>
      <c r="O128" s="104">
        <v>546522.24195099296</v>
      </c>
      <c r="P128" s="104">
        <v>70575.210289734299</v>
      </c>
      <c r="Q128" s="104">
        <v>73342.838807507607</v>
      </c>
      <c r="R128" s="104">
        <v>41263.959995601799</v>
      </c>
      <c r="S128" s="104">
        <v>8705.5842101419403</v>
      </c>
      <c r="T128" s="104">
        <v>23734.7177185613</v>
      </c>
      <c r="U128" s="104">
        <v>234667.84125446199</v>
      </c>
      <c r="V128" s="104">
        <v>15775.2632253626</v>
      </c>
      <c r="W128" s="104">
        <v>20781.9470846693</v>
      </c>
      <c r="X128" s="104">
        <v>120529.819873833</v>
      </c>
      <c r="Y128" s="104">
        <v>127130.818565065</v>
      </c>
      <c r="Z128" s="104">
        <v>194023.53821752599</v>
      </c>
      <c r="AA128" s="104">
        <v>17704.4367835099</v>
      </c>
      <c r="AB128" s="104">
        <v>48511.922634357798</v>
      </c>
      <c r="AC128" s="104">
        <v>291332.42619602103</v>
      </c>
      <c r="AD128" s="104">
        <v>83506.870154865202</v>
      </c>
      <c r="AE128" s="104">
        <v>193887.73407662901</v>
      </c>
      <c r="AF128" s="104">
        <v>180409.763778719</v>
      </c>
      <c r="AG128" s="104">
        <v>124180.24971585401</v>
      </c>
    </row>
    <row r="129" spans="2:33" x14ac:dyDescent="0.25">
      <c r="B129" s="115">
        <v>2015</v>
      </c>
    </row>
    <row r="130" spans="2:33" x14ac:dyDescent="0.25">
      <c r="B130" s="114" t="s">
        <v>102</v>
      </c>
      <c r="C130" s="104">
        <f t="shared" ref="C130:AG130" si="27">ABS(C125-C33)/C33*100</f>
        <v>3.1884495739039389</v>
      </c>
      <c r="D130" s="104">
        <f t="shared" si="27"/>
        <v>29.403909675876307</v>
      </c>
      <c r="E130" s="104">
        <f t="shared" si="27"/>
        <v>10.47622763201583</v>
      </c>
      <c r="F130" s="104">
        <f t="shared" si="27"/>
        <v>27.047218782149653</v>
      </c>
      <c r="G130" s="104">
        <f t="shared" si="27"/>
        <v>12.202914105054218</v>
      </c>
      <c r="H130" s="104">
        <f t="shared" si="27"/>
        <v>5.298560190344662</v>
      </c>
      <c r="I130" s="104">
        <f t="shared" si="27"/>
        <v>30.666124990279709</v>
      </c>
      <c r="J130" s="104">
        <f t="shared" si="27"/>
        <v>32.586567549324357</v>
      </c>
      <c r="K130" s="104">
        <f t="shared" si="27"/>
        <v>30.704358130522554</v>
      </c>
      <c r="L130" s="104">
        <f t="shared" si="27"/>
        <v>22.901089550525842</v>
      </c>
      <c r="M130" s="104">
        <f t="shared" si="27"/>
        <v>31.039549839215386</v>
      </c>
      <c r="N130" s="104">
        <f t="shared" si="27"/>
        <v>5.9845858028806989</v>
      </c>
      <c r="O130" s="104">
        <f t="shared" si="27"/>
        <v>10.256425463700822</v>
      </c>
      <c r="P130" s="104">
        <f t="shared" si="27"/>
        <v>2.7615197916536842</v>
      </c>
      <c r="Q130" s="104">
        <f t="shared" si="27"/>
        <v>0.7022106092326087</v>
      </c>
      <c r="R130" s="104">
        <f t="shared" si="27"/>
        <v>15.575127430782338</v>
      </c>
      <c r="S130" s="104">
        <f t="shared" si="27"/>
        <v>7.9496703281916448</v>
      </c>
      <c r="T130" s="104">
        <f t="shared" si="27"/>
        <v>14.80980334458649</v>
      </c>
      <c r="U130" s="104">
        <f t="shared" si="27"/>
        <v>4.9375476987482845</v>
      </c>
      <c r="V130" s="104">
        <f t="shared" si="27"/>
        <v>18.531826258308694</v>
      </c>
      <c r="W130" s="104">
        <f t="shared" si="27"/>
        <v>19.807592260688626</v>
      </c>
      <c r="X130" s="104">
        <f t="shared" si="27"/>
        <v>4.259964918152841</v>
      </c>
      <c r="Y130" s="104">
        <f t="shared" si="27"/>
        <v>4.1020513758002366</v>
      </c>
      <c r="Z130" s="104">
        <f t="shared" si="27"/>
        <v>2.2987845139405141</v>
      </c>
      <c r="AA130" s="104">
        <f t="shared" si="27"/>
        <v>30.561816355348938</v>
      </c>
      <c r="AB130" s="104">
        <f t="shared" si="27"/>
        <v>27.411393716130046</v>
      </c>
      <c r="AC130" s="104">
        <f t="shared" si="27"/>
        <v>2.3568182893850329</v>
      </c>
      <c r="AD130" s="104">
        <f t="shared" si="27"/>
        <v>6.506600058573353</v>
      </c>
      <c r="AE130" s="104">
        <f t="shared" si="27"/>
        <v>47.929295752485295</v>
      </c>
      <c r="AF130" s="104">
        <f t="shared" si="27"/>
        <v>16.184448341769606</v>
      </c>
      <c r="AG130" s="104">
        <f t="shared" si="27"/>
        <v>1.7177820640686132</v>
      </c>
    </row>
    <row r="131" spans="2:33" x14ac:dyDescent="0.25">
      <c r="B131" s="104" t="s">
        <v>98</v>
      </c>
      <c r="C131" s="104">
        <f t="shared" ref="C131:AG131" si="28">ABS(C126-C34)/C34*100</f>
        <v>11.151514104678716</v>
      </c>
      <c r="D131" s="104">
        <f t="shared" si="28"/>
        <v>17.128590664138905</v>
      </c>
      <c r="E131" s="104">
        <f t="shared" si="28"/>
        <v>15.845605667897109</v>
      </c>
      <c r="F131" s="104">
        <f t="shared" si="28"/>
        <v>5.907769417189658</v>
      </c>
      <c r="G131" s="104">
        <f t="shared" si="28"/>
        <v>16.477058789397848</v>
      </c>
      <c r="H131" s="104">
        <f t="shared" si="28"/>
        <v>27.332514184742013</v>
      </c>
      <c r="I131" s="104">
        <f t="shared" si="28"/>
        <v>19.63208186098538</v>
      </c>
      <c r="J131" s="104">
        <f t="shared" si="28"/>
        <v>25.873717546842062</v>
      </c>
      <c r="K131" s="104">
        <f t="shared" si="28"/>
        <v>18.092334339357752</v>
      </c>
      <c r="L131" s="104">
        <f t="shared" si="28"/>
        <v>17.607768842263951</v>
      </c>
      <c r="M131" s="104">
        <f t="shared" si="28"/>
        <v>11.725916166954795</v>
      </c>
      <c r="N131" s="104">
        <f t="shared" si="28"/>
        <v>1.7672354157515335</v>
      </c>
      <c r="O131" s="104">
        <f t="shared" si="28"/>
        <v>3.5170190841510731</v>
      </c>
      <c r="P131" s="104">
        <f t="shared" si="28"/>
        <v>1.4040982002758984</v>
      </c>
      <c r="Q131" s="104">
        <f t="shared" si="28"/>
        <v>4.9537308133921067</v>
      </c>
      <c r="R131" s="104">
        <f t="shared" si="28"/>
        <v>2.8127682512353758</v>
      </c>
      <c r="S131" s="104">
        <f t="shared" si="28"/>
        <v>6.7640369973314156</v>
      </c>
      <c r="T131" s="104">
        <f t="shared" si="28"/>
        <v>19.94998475203472</v>
      </c>
      <c r="U131" s="104">
        <f t="shared" si="28"/>
        <v>5.2591188694259401</v>
      </c>
      <c r="V131" s="104">
        <f t="shared" si="28"/>
        <v>17.860134036481018</v>
      </c>
      <c r="W131" s="104">
        <f t="shared" si="28"/>
        <v>10.4375344460967</v>
      </c>
      <c r="X131" s="104">
        <f t="shared" si="28"/>
        <v>9.6067379332642169</v>
      </c>
      <c r="Y131" s="104">
        <f t="shared" si="28"/>
        <v>2.2809019364299901</v>
      </c>
      <c r="Z131" s="104">
        <f t="shared" si="28"/>
        <v>5.2534235522773862</v>
      </c>
      <c r="AA131" s="104">
        <f t="shared" si="28"/>
        <v>15.963596258673377</v>
      </c>
      <c r="AB131" s="104">
        <f t="shared" si="28"/>
        <v>5.6271486440565806</v>
      </c>
      <c r="AC131" s="104">
        <f t="shared" si="28"/>
        <v>2.291971767521702</v>
      </c>
      <c r="AD131" s="104">
        <f t="shared" si="28"/>
        <v>0.11127406504497206</v>
      </c>
      <c r="AE131" s="104">
        <f t="shared" si="28"/>
        <v>44.696112487714039</v>
      </c>
      <c r="AF131" s="104">
        <f t="shared" si="28"/>
        <v>0.42621865129482917</v>
      </c>
      <c r="AG131" s="104">
        <f t="shared" si="28"/>
        <v>35.262754408107597</v>
      </c>
    </row>
    <row r="132" spans="2:33" x14ac:dyDescent="0.25">
      <c r="B132" s="104" t="s">
        <v>97</v>
      </c>
      <c r="C132" s="104">
        <f t="shared" ref="C132:AG132" si="29">ABS(C127-C35)/C35*100</f>
        <v>44.957842044028475</v>
      </c>
      <c r="D132" s="104">
        <f t="shared" si="29"/>
        <v>13.293999935500747</v>
      </c>
      <c r="E132" s="104">
        <f t="shared" si="29"/>
        <v>68.085348182377487</v>
      </c>
      <c r="F132" s="104">
        <f t="shared" si="29"/>
        <v>34.344487427510735</v>
      </c>
      <c r="G132" s="104">
        <f t="shared" si="29"/>
        <v>22.738896347880882</v>
      </c>
      <c r="H132" s="104">
        <f t="shared" si="29"/>
        <v>24.914854634872384</v>
      </c>
      <c r="I132" s="104">
        <f t="shared" si="29"/>
        <v>5.7178351948632802</v>
      </c>
      <c r="J132" s="104">
        <f t="shared" si="29"/>
        <v>36.172482489028582</v>
      </c>
      <c r="K132" s="104">
        <f t="shared" si="29"/>
        <v>33.237024149806004</v>
      </c>
      <c r="L132" s="104">
        <f t="shared" si="29"/>
        <v>36.120240188273449</v>
      </c>
      <c r="M132" s="104">
        <f t="shared" si="29"/>
        <v>7.6011396493358054</v>
      </c>
      <c r="N132" s="104">
        <f t="shared" si="29"/>
        <v>56.546770385520297</v>
      </c>
      <c r="O132" s="104">
        <f t="shared" si="29"/>
        <v>31.588311343505382</v>
      </c>
      <c r="P132" s="104">
        <f t="shared" si="29"/>
        <v>62.007162514152348</v>
      </c>
      <c r="Q132" s="104">
        <f t="shared" si="29"/>
        <v>54.524238673236184</v>
      </c>
      <c r="R132" s="104">
        <f t="shared" si="29"/>
        <v>58.68555587767905</v>
      </c>
      <c r="S132" s="104">
        <f t="shared" si="29"/>
        <v>4.9118067756406276</v>
      </c>
      <c r="T132" s="104">
        <f t="shared" si="29"/>
        <v>35.444161148710116</v>
      </c>
      <c r="U132" s="104">
        <f t="shared" si="29"/>
        <v>38.478114462348415</v>
      </c>
      <c r="V132" s="104">
        <f t="shared" si="29"/>
        <v>64.556632795703621</v>
      </c>
      <c r="W132" s="104">
        <f t="shared" si="29"/>
        <v>2.7336589052166649</v>
      </c>
      <c r="X132" s="104">
        <f t="shared" si="29"/>
        <v>36.306655920479521</v>
      </c>
      <c r="Y132" s="104">
        <f t="shared" si="29"/>
        <v>55.406357900257944</v>
      </c>
      <c r="Z132" s="104">
        <f t="shared" si="29"/>
        <v>48.849665930667115</v>
      </c>
      <c r="AA132" s="104">
        <f t="shared" si="29"/>
        <v>110.85343497232078</v>
      </c>
      <c r="AB132" s="104">
        <f t="shared" si="29"/>
        <v>30.157743185879848</v>
      </c>
      <c r="AC132" s="104">
        <f t="shared" si="29"/>
        <v>35.570686504340109</v>
      </c>
      <c r="AD132" s="104">
        <f t="shared" si="29"/>
        <v>61.287441527687378</v>
      </c>
      <c r="AE132" s="104">
        <f t="shared" si="29"/>
        <v>58.371473773548054</v>
      </c>
      <c r="AF132" s="104">
        <f t="shared" si="29"/>
        <v>78.558619869632196</v>
      </c>
      <c r="AG132" s="104">
        <f t="shared" si="29"/>
        <v>48.180886534878439</v>
      </c>
    </row>
    <row r="133" spans="2:33" x14ac:dyDescent="0.25">
      <c r="B133" s="104" t="s">
        <v>96</v>
      </c>
      <c r="C133" s="104">
        <f t="shared" ref="C133:AG133" si="30">ABS(C128-C36)/C36*100</f>
        <v>2.9380140479347006</v>
      </c>
      <c r="D133" s="104">
        <f t="shared" si="30"/>
        <v>25.388342850165163</v>
      </c>
      <c r="E133" s="104">
        <f t="shared" si="30"/>
        <v>19.023640381859884</v>
      </c>
      <c r="F133" s="104">
        <f t="shared" si="30"/>
        <v>0.59529331175147115</v>
      </c>
      <c r="G133" s="104">
        <f t="shared" si="30"/>
        <v>9.6435892425672506E-2</v>
      </c>
      <c r="H133" s="104">
        <f t="shared" si="30"/>
        <v>17.082360757831953</v>
      </c>
      <c r="I133" s="104">
        <f t="shared" si="30"/>
        <v>23.684378039122372</v>
      </c>
      <c r="J133" s="104">
        <f t="shared" si="30"/>
        <v>36.684855951176502</v>
      </c>
      <c r="K133" s="104">
        <f t="shared" si="30"/>
        <v>24.054396977237282</v>
      </c>
      <c r="L133" s="104">
        <f t="shared" si="30"/>
        <v>28.209665926723666</v>
      </c>
      <c r="M133" s="104">
        <f t="shared" si="30"/>
        <v>28.324753954920084</v>
      </c>
      <c r="N133" s="104">
        <f t="shared" si="30"/>
        <v>0.55426341930940759</v>
      </c>
      <c r="O133" s="104">
        <f t="shared" si="30"/>
        <v>5.8694037287301137</v>
      </c>
      <c r="P133" s="104">
        <f t="shared" si="30"/>
        <v>9.3446239052867064</v>
      </c>
      <c r="Q133" s="104">
        <f t="shared" si="30"/>
        <v>11.555213979490373</v>
      </c>
      <c r="R133" s="104">
        <f t="shared" si="30"/>
        <v>8.0208376848214638</v>
      </c>
      <c r="S133" s="104">
        <f t="shared" si="30"/>
        <v>22.959431768655396</v>
      </c>
      <c r="T133" s="104">
        <f t="shared" si="30"/>
        <v>38.799518821995903</v>
      </c>
      <c r="U133" s="104">
        <f t="shared" si="30"/>
        <v>4.8483157609885481</v>
      </c>
      <c r="V133" s="104">
        <f t="shared" si="30"/>
        <v>8.5491986935501458</v>
      </c>
      <c r="W133" s="104">
        <f t="shared" si="30"/>
        <v>9.957391982377251</v>
      </c>
      <c r="X133" s="104">
        <f t="shared" si="30"/>
        <v>11.146465260720239</v>
      </c>
      <c r="Y133" s="104">
        <f t="shared" si="30"/>
        <v>9.5797876493136584</v>
      </c>
      <c r="Z133" s="104">
        <f t="shared" si="30"/>
        <v>13.767316347766229</v>
      </c>
      <c r="AA133" s="104">
        <f t="shared" si="30"/>
        <v>28.030744782480081</v>
      </c>
      <c r="AB133" s="104">
        <f t="shared" si="30"/>
        <v>4.6643422531991314</v>
      </c>
      <c r="AC133" s="104">
        <f t="shared" si="30"/>
        <v>15.994110093419541</v>
      </c>
      <c r="AD133" s="104">
        <f t="shared" si="30"/>
        <v>3.6386846476763295</v>
      </c>
      <c r="AE133" s="104">
        <f t="shared" si="30"/>
        <v>82.225313981794187</v>
      </c>
      <c r="AF133" s="104">
        <f t="shared" si="30"/>
        <v>2.9883052825568734</v>
      </c>
      <c r="AG133" s="104">
        <f t="shared" si="30"/>
        <v>21.329017797610167</v>
      </c>
    </row>
    <row r="134" spans="2:33" x14ac:dyDescent="0.25">
      <c r="B134" s="113" t="s">
        <v>101</v>
      </c>
      <c r="C134" s="104">
        <f t="shared" ref="C134:AG134" si="31">(C130+C131/2+C132/4+C133/8)/1.875</f>
        <v>10.864490076395869</v>
      </c>
      <c r="D134" s="104">
        <f t="shared" si="31"/>
        <v>23.714798852315514</v>
      </c>
      <c r="E134" s="104">
        <f t="shared" si="31"/>
        <v>20.159105364955327</v>
      </c>
      <c r="F134" s="104">
        <f t="shared" si="31"/>
        <v>20.61953973951525</v>
      </c>
      <c r="G134" s="104">
        <f t="shared" si="31"/>
        <v>13.940385105747504</v>
      </c>
      <c r="H134" s="104">
        <f t="shared" si="31"/>
        <v>14.575373885953471</v>
      </c>
      <c r="I134" s="104">
        <f t="shared" si="31"/>
        <v>23.931825053001877</v>
      </c>
      <c r="J134" s="104">
        <f t="shared" si="31"/>
        <v>31.54781543407978</v>
      </c>
      <c r="K134" s="104">
        <f t="shared" si="31"/>
        <v>27.235509845230716</v>
      </c>
      <c r="L134" s="104">
        <f t="shared" si="31"/>
        <v>23.605995871768876</v>
      </c>
      <c r="M134" s="104">
        <f t="shared" si="31"/>
        <v>22.583139775675598</v>
      </c>
      <c r="N134" s="104">
        <f t="shared" si="31"/>
        <v>11.239562151760115</v>
      </c>
      <c r="O134" s="104">
        <f t="shared" si="31"/>
        <v>11.011033764130115</v>
      </c>
      <c r="P134" s="104">
        <f t="shared" si="31"/>
        <v>10.737833337861632</v>
      </c>
      <c r="Q134" s="104">
        <f t="shared" si="31"/>
        <v>9.7357532968928009</v>
      </c>
      <c r="R134" s="104">
        <f t="shared" si="31"/>
        <v>17.416269459425319</v>
      </c>
      <c r="S134" s="104">
        <f t="shared" si="31"/>
        <v>8.2291037289863649</v>
      </c>
      <c r="T134" s="104">
        <f t="shared" si="31"/>
        <v>20.531080458949795</v>
      </c>
      <c r="U134" s="104">
        <f t="shared" si="31"/>
        <v>9.4894267835583612</v>
      </c>
      <c r="V134" s="104">
        <f t="shared" si="31"/>
        <v>23.8238406998234</v>
      </c>
      <c r="W134" s="104">
        <f t="shared" si="31"/>
        <v>14.375705710847093</v>
      </c>
      <c r="X134" s="104">
        <f t="shared" si="31"/>
        <v>10.417763211997258</v>
      </c>
      <c r="Y134" s="104">
        <f t="shared" si="31"/>
        <v>10.822168146796761</v>
      </c>
      <c r="Z134" s="104">
        <f t="shared" si="31"/>
        <v>10.058041235315608</v>
      </c>
      <c r="AA134" s="104">
        <f t="shared" si="31"/>
        <v>37.205768706973778</v>
      </c>
      <c r="AB134" s="104">
        <f t="shared" si="31"/>
        <v>20.451971528681703</v>
      </c>
      <c r="AC134" s="104">
        <f t="shared" si="31"/>
        <v>7.6771944324844554</v>
      </c>
      <c r="AD134" s="104">
        <f t="shared" si="31"/>
        <v>11.914097628787854</v>
      </c>
      <c r="AE134" s="104">
        <f t="shared" si="31"/>
        <v>50.745805166641929</v>
      </c>
      <c r="AF134" s="104">
        <f t="shared" si="31"/>
        <v>19.41906709074383</v>
      </c>
      <c r="AG134" s="104">
        <f t="shared" si="31"/>
        <v>18.165604334156424</v>
      </c>
    </row>
    <row r="135" spans="2:33" x14ac:dyDescent="0.25">
      <c r="B135" s="112" t="s">
        <v>100</v>
      </c>
      <c r="C135" s="104">
        <f t="shared" ref="C135:AG135" si="32">AVERAGE(C130:C133)</f>
        <v>15.558954942636458</v>
      </c>
      <c r="D135" s="104">
        <f t="shared" si="32"/>
        <v>21.303710781420278</v>
      </c>
      <c r="E135" s="104">
        <f t="shared" si="32"/>
        <v>28.357705466037579</v>
      </c>
      <c r="F135" s="104">
        <f t="shared" si="32"/>
        <v>16.973692234650379</v>
      </c>
      <c r="G135" s="104">
        <f t="shared" si="32"/>
        <v>12.878826283689655</v>
      </c>
      <c r="H135" s="104">
        <f t="shared" si="32"/>
        <v>18.657072441947754</v>
      </c>
      <c r="I135" s="104">
        <f t="shared" si="32"/>
        <v>19.925105021312689</v>
      </c>
      <c r="J135" s="104">
        <f t="shared" si="32"/>
        <v>32.829405884092878</v>
      </c>
      <c r="K135" s="104">
        <f t="shared" si="32"/>
        <v>26.522028399230898</v>
      </c>
      <c r="L135" s="104">
        <f t="shared" si="32"/>
        <v>26.209691126946723</v>
      </c>
      <c r="M135" s="104">
        <f t="shared" si="32"/>
        <v>19.672839902606519</v>
      </c>
      <c r="N135" s="104">
        <f t="shared" si="32"/>
        <v>16.213213755865485</v>
      </c>
      <c r="O135" s="104">
        <f t="shared" si="32"/>
        <v>12.807789905021847</v>
      </c>
      <c r="P135" s="104">
        <f t="shared" si="32"/>
        <v>18.879351102842161</v>
      </c>
      <c r="Q135" s="104">
        <f t="shared" si="32"/>
        <v>17.933848518837816</v>
      </c>
      <c r="R135" s="104">
        <f t="shared" si="32"/>
        <v>21.273572311129556</v>
      </c>
      <c r="S135" s="104">
        <f t="shared" si="32"/>
        <v>10.64623646745477</v>
      </c>
      <c r="T135" s="104">
        <f t="shared" si="32"/>
        <v>27.250867016831808</v>
      </c>
      <c r="U135" s="104">
        <f t="shared" si="32"/>
        <v>13.380774197877797</v>
      </c>
      <c r="V135" s="104">
        <f t="shared" si="32"/>
        <v>27.374447946010868</v>
      </c>
      <c r="W135" s="104">
        <f t="shared" si="32"/>
        <v>10.734044398594811</v>
      </c>
      <c r="X135" s="104">
        <f t="shared" si="32"/>
        <v>15.329956008154205</v>
      </c>
      <c r="Y135" s="104">
        <f t="shared" si="32"/>
        <v>17.842274715450458</v>
      </c>
      <c r="Z135" s="104">
        <f t="shared" si="32"/>
        <v>17.54229758616281</v>
      </c>
      <c r="AA135" s="104">
        <f t="shared" si="32"/>
        <v>46.352398092205796</v>
      </c>
      <c r="AB135" s="104">
        <f t="shared" si="32"/>
        <v>16.965156949816404</v>
      </c>
      <c r="AC135" s="104">
        <f t="shared" si="32"/>
        <v>14.053396663666597</v>
      </c>
      <c r="AD135" s="104">
        <f t="shared" si="32"/>
        <v>17.886000074745507</v>
      </c>
      <c r="AE135" s="104">
        <f t="shared" si="32"/>
        <v>58.305548998885392</v>
      </c>
      <c r="AF135" s="104">
        <f t="shared" si="32"/>
        <v>24.539398036313376</v>
      </c>
      <c r="AG135" s="104">
        <f t="shared" si="32"/>
        <v>26.622610201166204</v>
      </c>
    </row>
    <row r="137" spans="2:33" x14ac:dyDescent="0.25">
      <c r="B137" s="104" t="s">
        <v>99</v>
      </c>
    </row>
    <row r="138" spans="2:33" x14ac:dyDescent="0.25">
      <c r="B138" s="104" t="s">
        <v>98</v>
      </c>
      <c r="C138" s="111">
        <f t="shared" ref="C138:AG138" si="33">1-ABS(C125+C126-C33-C34)/(C125+C126)</f>
        <v>0.95509749272884059</v>
      </c>
      <c r="D138" s="111">
        <f t="shared" si="33"/>
        <v>0.70983068831560314</v>
      </c>
      <c r="E138" s="111">
        <f t="shared" si="33"/>
        <v>0.84196877040282325</v>
      </c>
      <c r="F138" s="111">
        <f t="shared" si="33"/>
        <v>0.95329585285597385</v>
      </c>
      <c r="G138" s="111">
        <f t="shared" si="33"/>
        <v>0.97860215421087837</v>
      </c>
      <c r="H138" s="111">
        <f t="shared" si="33"/>
        <v>0.85671927179607255</v>
      </c>
      <c r="I138" s="111">
        <f t="shared" si="33"/>
        <v>0.67950101056420709</v>
      </c>
      <c r="J138" s="111">
        <f t="shared" si="33"/>
        <v>0.60371862482186756</v>
      </c>
      <c r="K138" s="111">
        <f t="shared" si="33"/>
        <v>0.69525164861056288</v>
      </c>
      <c r="L138" s="111">
        <f t="shared" si="33"/>
        <v>0.75611891262560849</v>
      </c>
      <c r="M138" s="111">
        <f t="shared" si="33"/>
        <v>0.7406273567661632</v>
      </c>
      <c r="N138" s="111">
        <f t="shared" si="33"/>
        <v>0.98983782846451795</v>
      </c>
      <c r="O138" s="111">
        <f t="shared" si="33"/>
        <v>0.93185213819324375</v>
      </c>
      <c r="P138" s="111">
        <f t="shared" si="33"/>
        <v>0.9804083860254762</v>
      </c>
      <c r="Q138" s="111">
        <f t="shared" si="33"/>
        <v>0.9732306863048118</v>
      </c>
      <c r="R138" s="111">
        <f t="shared" si="33"/>
        <v>0.92620554503748875</v>
      </c>
      <c r="S138" s="111">
        <f t="shared" si="33"/>
        <v>0.93249259920969807</v>
      </c>
      <c r="T138" s="111">
        <f t="shared" si="33"/>
        <v>0.93780187427868578</v>
      </c>
      <c r="U138" s="111">
        <f t="shared" si="33"/>
        <v>0.99207270088985455</v>
      </c>
      <c r="V138" s="111">
        <f t="shared" si="33"/>
        <v>0.84663705504905817</v>
      </c>
      <c r="W138" s="111">
        <f t="shared" si="33"/>
        <v>0.95649102938959274</v>
      </c>
      <c r="X138" s="111">
        <f t="shared" si="33"/>
        <v>0.93112183102829782</v>
      </c>
      <c r="Y138" s="111">
        <f t="shared" si="33"/>
        <v>0.99861938503432157</v>
      </c>
      <c r="Z138" s="111">
        <f t="shared" si="33"/>
        <v>0.95659166888790204</v>
      </c>
      <c r="AA138" s="111">
        <f t="shared" si="33"/>
        <v>0.69920047331322044</v>
      </c>
      <c r="AB138" s="111">
        <f t="shared" si="33"/>
        <v>0.87611582326074966</v>
      </c>
      <c r="AC138" s="111">
        <f t="shared" si="33"/>
        <v>0.97627460163033308</v>
      </c>
      <c r="AD138" s="111">
        <f t="shared" si="33"/>
        <v>0.97364119869584465</v>
      </c>
      <c r="AE138" s="111">
        <f t="shared" si="33"/>
        <v>0.68335559177127037</v>
      </c>
      <c r="AF138" s="111">
        <f t="shared" si="33"/>
        <v>0.9483883799964421</v>
      </c>
      <c r="AG138" s="111">
        <f t="shared" si="33"/>
        <v>0.8449859518524937</v>
      </c>
    </row>
    <row r="139" spans="2:33" x14ac:dyDescent="0.25">
      <c r="B139" s="104" t="s">
        <v>97</v>
      </c>
      <c r="C139" s="111">
        <f t="shared" ref="C139:AG139" si="34">1-ABS(C126+C127-C34-C35)/(C126+C127)</f>
        <v>0.80569357893799876</v>
      </c>
      <c r="D139" s="111">
        <f t="shared" si="34"/>
        <v>0.94386812484092619</v>
      </c>
      <c r="E139" s="111">
        <f t="shared" si="34"/>
        <v>0.91195491769809356</v>
      </c>
      <c r="F139" s="111">
        <f t="shared" si="34"/>
        <v>0.92338533082839946</v>
      </c>
      <c r="G139" s="111">
        <f t="shared" si="34"/>
        <v>0.83859072616347652</v>
      </c>
      <c r="H139" s="111">
        <f t="shared" si="34"/>
        <v>0.7928092287151669</v>
      </c>
      <c r="I139" s="111">
        <f t="shared" si="34"/>
        <v>0.84203340124179149</v>
      </c>
      <c r="J139" s="111">
        <f t="shared" si="34"/>
        <v>0.92673001749260864</v>
      </c>
      <c r="K139" s="111">
        <f t="shared" si="34"/>
        <v>0.99974324836580064</v>
      </c>
      <c r="L139" s="111">
        <f t="shared" si="34"/>
        <v>0.99874399118869617</v>
      </c>
      <c r="M139" s="111">
        <f t="shared" si="34"/>
        <v>0.9626844577312077</v>
      </c>
      <c r="N139" s="111">
        <f t="shared" si="34"/>
        <v>0.86311438933868978</v>
      </c>
      <c r="O139" s="111">
        <f t="shared" si="34"/>
        <v>0.91445140066838915</v>
      </c>
      <c r="P139" s="111">
        <f t="shared" si="34"/>
        <v>0.84805651174184526</v>
      </c>
      <c r="Q139" s="111">
        <f t="shared" si="34"/>
        <v>0.82853950225214179</v>
      </c>
      <c r="R139" s="111">
        <f t="shared" si="34"/>
        <v>0.82305293531408341</v>
      </c>
      <c r="S139" s="111">
        <f t="shared" si="34"/>
        <v>0.94386424490886234</v>
      </c>
      <c r="T139" s="111">
        <f t="shared" si="34"/>
        <v>0.98721624893253312</v>
      </c>
      <c r="U139" s="111">
        <f t="shared" si="34"/>
        <v>0.84823732251114881</v>
      </c>
      <c r="V139" s="111">
        <f t="shared" si="34"/>
        <v>0.74714287260345014</v>
      </c>
      <c r="W139" s="111">
        <f t="shared" si="34"/>
        <v>0.93603701381545779</v>
      </c>
      <c r="X139" s="111">
        <f t="shared" si="34"/>
        <v>0.83550390317095857</v>
      </c>
      <c r="Y139" s="111">
        <f t="shared" si="34"/>
        <v>0.83801779080050054</v>
      </c>
      <c r="Z139" s="111">
        <f t="shared" si="34"/>
        <v>0.89714000361601209</v>
      </c>
      <c r="AA139" s="111">
        <f t="shared" si="34"/>
        <v>0.83808124146736185</v>
      </c>
      <c r="AB139" s="111">
        <f t="shared" si="34"/>
        <v>0.86823419427879622</v>
      </c>
      <c r="AC139" s="111">
        <f t="shared" si="34"/>
        <v>0.90556646257473483</v>
      </c>
      <c r="AD139" s="111">
        <f t="shared" si="34"/>
        <v>0.82816188541930769</v>
      </c>
      <c r="AE139" s="111">
        <f t="shared" si="34"/>
        <v>0.66261208289244333</v>
      </c>
      <c r="AF139" s="111">
        <f t="shared" si="34"/>
        <v>0.82228737733534762</v>
      </c>
      <c r="AG139" s="111">
        <f t="shared" si="34"/>
        <v>0.71096545348512641</v>
      </c>
    </row>
    <row r="140" spans="2:33" x14ac:dyDescent="0.25">
      <c r="B140" s="104" t="s">
        <v>96</v>
      </c>
      <c r="C140" s="111">
        <f t="shared" ref="C140:AG140" si="35">1-ABS(C127+C128-C35-C36)/(C127+C128)</f>
        <v>0.82082073347912443</v>
      </c>
      <c r="D140" s="111">
        <f t="shared" si="35"/>
        <v>0.91863107546426326</v>
      </c>
      <c r="E140" s="111">
        <f t="shared" si="35"/>
        <v>0.88843646193343151</v>
      </c>
      <c r="F140" s="111">
        <f t="shared" si="35"/>
        <v>0.86412737657378558</v>
      </c>
      <c r="G140" s="111">
        <f t="shared" si="35"/>
        <v>0.9024022038941093</v>
      </c>
      <c r="H140" s="111">
        <f t="shared" si="35"/>
        <v>0.82433318016928081</v>
      </c>
      <c r="I140" s="111">
        <f t="shared" si="35"/>
        <v>0.831652820514446</v>
      </c>
      <c r="J140" s="111">
        <f t="shared" si="35"/>
        <v>0.90834798022841678</v>
      </c>
      <c r="K140" s="111">
        <f t="shared" si="35"/>
        <v>0.99135108460608723</v>
      </c>
      <c r="L140" s="111">
        <f t="shared" si="35"/>
        <v>0.9800855441236298</v>
      </c>
      <c r="M140" s="111">
        <f t="shared" si="35"/>
        <v>0.86756454200754118</v>
      </c>
      <c r="N140" s="111">
        <f t="shared" si="35"/>
        <v>0.81084840240635281</v>
      </c>
      <c r="O140" s="111">
        <f t="shared" si="35"/>
        <v>0.90067979390946873</v>
      </c>
      <c r="P140" s="111">
        <f t="shared" si="35"/>
        <v>0.84261271753459965</v>
      </c>
      <c r="Q140" s="111">
        <f t="shared" si="35"/>
        <v>0.8760886221283537</v>
      </c>
      <c r="R140" s="111">
        <f t="shared" si="35"/>
        <v>0.77329393399164181</v>
      </c>
      <c r="S140" s="111">
        <f t="shared" si="35"/>
        <v>0.88694311993098873</v>
      </c>
      <c r="T140" s="111">
        <f t="shared" si="35"/>
        <v>0.73003172156201057</v>
      </c>
      <c r="U140" s="111">
        <f t="shared" si="35"/>
        <v>0.87501399549555381</v>
      </c>
      <c r="V140" s="111">
        <f t="shared" si="35"/>
        <v>0.83281803719293568</v>
      </c>
      <c r="W140" s="111">
        <f t="shared" si="35"/>
        <v>0.94414314421620493</v>
      </c>
      <c r="X140" s="111">
        <f t="shared" si="35"/>
        <v>0.91802360271979322</v>
      </c>
      <c r="Y140" s="111">
        <f t="shared" si="35"/>
        <v>0.85423566931994499</v>
      </c>
      <c r="Z140" s="111">
        <f t="shared" si="35"/>
        <v>0.90092653148141977</v>
      </c>
      <c r="AA140" s="111">
        <f t="shared" si="35"/>
        <v>0.88418856880942887</v>
      </c>
      <c r="AB140" s="111">
        <f t="shared" si="35"/>
        <v>0.8595073847368484</v>
      </c>
      <c r="AC140" s="111">
        <f t="shared" si="35"/>
        <v>0.95592805790772906</v>
      </c>
      <c r="AD140" s="111">
        <f t="shared" si="35"/>
        <v>0.78263561680910265</v>
      </c>
      <c r="AE140" s="111">
        <f t="shared" si="35"/>
        <v>0.58917125519125135</v>
      </c>
      <c r="AF140" s="111">
        <f t="shared" si="35"/>
        <v>0.75976634319733849</v>
      </c>
      <c r="AG140" s="111">
        <f t="shared" si="35"/>
        <v>0.7480445980789433</v>
      </c>
    </row>
    <row r="141" spans="2:33" x14ac:dyDescent="0.25">
      <c r="D141" s="104">
        <v>0</v>
      </c>
    </row>
    <row r="142" spans="2:33" x14ac:dyDescent="0.25">
      <c r="D142" s="104">
        <v>5</v>
      </c>
    </row>
    <row r="143" spans="2:33" x14ac:dyDescent="0.25">
      <c r="D143" s="104">
        <v>10</v>
      </c>
    </row>
    <row r="144" spans="2:33" ht="16.5" thickBot="1" x14ac:dyDescent="0.3">
      <c r="D144" s="104">
        <v>15</v>
      </c>
    </row>
    <row r="145" spans="4:9" x14ac:dyDescent="0.25">
      <c r="D145" s="104">
        <v>20</v>
      </c>
      <c r="F145" s="110" t="s">
        <v>16</v>
      </c>
      <c r="G145" s="110" t="s">
        <v>18</v>
      </c>
    </row>
    <row r="146" spans="4:9" x14ac:dyDescent="0.25">
      <c r="D146" s="104">
        <v>25</v>
      </c>
      <c r="F146" s="108">
        <v>0</v>
      </c>
      <c r="G146" s="106">
        <v>0</v>
      </c>
      <c r="H146" s="109" t="s">
        <v>19</v>
      </c>
      <c r="I146" s="106">
        <v>0</v>
      </c>
    </row>
    <row r="147" spans="4:9" x14ac:dyDescent="0.25">
      <c r="D147" s="104">
        <v>30</v>
      </c>
      <c r="F147" s="108">
        <v>5</v>
      </c>
      <c r="G147" s="106">
        <v>0</v>
      </c>
      <c r="H147" s="107" t="s">
        <v>20</v>
      </c>
      <c r="I147" s="106">
        <v>0</v>
      </c>
    </row>
    <row r="148" spans="4:9" x14ac:dyDescent="0.25">
      <c r="D148" s="104">
        <v>35</v>
      </c>
      <c r="F148" s="108">
        <v>10</v>
      </c>
      <c r="G148" s="106">
        <v>4</v>
      </c>
      <c r="H148" s="107" t="s">
        <v>21</v>
      </c>
      <c r="I148" s="106">
        <v>4</v>
      </c>
    </row>
    <row r="149" spans="4:9" x14ac:dyDescent="0.25">
      <c r="F149" s="108">
        <v>15</v>
      </c>
      <c r="G149" s="106">
        <v>11</v>
      </c>
      <c r="H149" s="107" t="s">
        <v>22</v>
      </c>
      <c r="I149" s="106">
        <v>11</v>
      </c>
    </row>
    <row r="150" spans="4:9" x14ac:dyDescent="0.25">
      <c r="F150" s="108">
        <v>20</v>
      </c>
      <c r="G150" s="106">
        <v>3</v>
      </c>
      <c r="H150" s="107" t="s">
        <v>23</v>
      </c>
      <c r="I150" s="106">
        <v>3</v>
      </c>
    </row>
    <row r="151" spans="4:9" x14ac:dyDescent="0.25">
      <c r="F151" s="108">
        <v>25</v>
      </c>
      <c r="G151" s="106">
        <v>9</v>
      </c>
      <c r="H151" s="107" t="s">
        <v>24</v>
      </c>
      <c r="I151" s="106">
        <v>9</v>
      </c>
    </row>
    <row r="152" spans="4:9" x14ac:dyDescent="0.25">
      <c r="F152" s="108">
        <v>30</v>
      </c>
      <c r="G152" s="106">
        <v>1</v>
      </c>
      <c r="H152" s="107" t="s">
        <v>25</v>
      </c>
      <c r="I152" s="106">
        <v>1</v>
      </c>
    </row>
    <row r="153" spans="4:9" x14ac:dyDescent="0.25">
      <c r="F153" s="108">
        <v>35</v>
      </c>
      <c r="G153" s="106">
        <v>1</v>
      </c>
      <c r="H153" s="107" t="s">
        <v>95</v>
      </c>
      <c r="I153" s="106">
        <v>3</v>
      </c>
    </row>
    <row r="154" spans="4:9" ht="16.5" thickBot="1" x14ac:dyDescent="0.3">
      <c r="F154" s="105" t="s">
        <v>17</v>
      </c>
      <c r="G154" s="105">
        <v>2</v>
      </c>
      <c r="I154" s="104">
        <f>SUM(I146:I153)</f>
        <v>31</v>
      </c>
    </row>
  </sheetData>
  <sortState ref="M67:M74">
    <sortCondition ref="M67"/>
  </sortState>
  <mergeCells count="3">
    <mergeCell ref="B39:B42"/>
    <mergeCell ref="B82:B85"/>
    <mergeCell ref="B125:B1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tabSelected="1" zoomScale="82" zoomScaleNormal="82" workbookViewId="0">
      <selection activeCell="B35" sqref="B35"/>
    </sheetView>
  </sheetViews>
  <sheetFormatPr defaultColWidth="15.140625" defaultRowHeight="15" customHeight="1" x14ac:dyDescent="0.25"/>
  <cols>
    <col min="1" max="1" width="19.140625" customWidth="1"/>
    <col min="2" max="12" width="7.5703125" customWidth="1"/>
    <col min="13" max="13" width="11.5703125" bestFit="1" customWidth="1"/>
    <col min="14" max="21" width="7.5703125" customWidth="1"/>
    <col min="22" max="22" width="7.42578125" bestFit="1" customWidth="1"/>
    <col min="23" max="23" width="8.42578125" customWidth="1"/>
    <col min="24" max="24" width="8.85546875" bestFit="1" customWidth="1"/>
    <col min="25" max="25" width="8" bestFit="1" customWidth="1"/>
    <col min="26" max="30" width="7.5703125" customWidth="1"/>
    <col min="31" max="31" width="7.85546875" customWidth="1"/>
    <col min="32" max="32" width="7.5703125" customWidth="1"/>
    <col min="33" max="33" width="12.5703125" bestFit="1" customWidth="1"/>
    <col min="34" max="34" width="10.140625" bestFit="1" customWidth="1"/>
  </cols>
  <sheetData>
    <row r="1" spans="1:38" x14ac:dyDescent="0.25">
      <c r="A1" s="1"/>
      <c r="V1" s="1"/>
      <c r="AE1" s="1"/>
    </row>
    <row r="2" spans="1:38" x14ac:dyDescent="0.25">
      <c r="A2" s="1"/>
      <c r="V2" s="1"/>
      <c r="AE2" s="1"/>
    </row>
    <row r="3" spans="1:38" x14ac:dyDescent="0.25">
      <c r="A3" s="12" t="s">
        <v>0</v>
      </c>
      <c r="B3" s="13">
        <v>6772</v>
      </c>
      <c r="C3" s="14">
        <v>31664</v>
      </c>
      <c r="D3" s="14">
        <v>53260</v>
      </c>
      <c r="E3" s="14">
        <v>54097</v>
      </c>
      <c r="F3" s="14">
        <v>54215</v>
      </c>
      <c r="G3" s="14">
        <v>54219</v>
      </c>
      <c r="H3" s="14">
        <v>65264</v>
      </c>
      <c r="I3" s="14">
        <v>65265</v>
      </c>
      <c r="J3" s="14">
        <v>65266</v>
      </c>
      <c r="K3" s="14">
        <v>65267</v>
      </c>
      <c r="L3" s="14">
        <v>65277</v>
      </c>
      <c r="M3" s="14">
        <v>65284</v>
      </c>
      <c r="N3" s="14">
        <v>65288</v>
      </c>
      <c r="O3" s="14">
        <v>65289</v>
      </c>
      <c r="P3" s="14">
        <v>65290</v>
      </c>
      <c r="Q3" s="14">
        <v>65293</v>
      </c>
      <c r="R3" s="14">
        <v>65300</v>
      </c>
      <c r="S3" s="14">
        <v>65310</v>
      </c>
      <c r="T3" s="14">
        <v>65313</v>
      </c>
      <c r="U3" s="14">
        <v>65314</v>
      </c>
      <c r="V3" s="14">
        <v>65315</v>
      </c>
      <c r="W3" s="14">
        <v>65316</v>
      </c>
      <c r="X3" s="14">
        <v>65440</v>
      </c>
      <c r="Y3" s="14">
        <v>65441</v>
      </c>
      <c r="Z3" s="14">
        <v>65444</v>
      </c>
      <c r="AA3" s="14">
        <v>65447</v>
      </c>
      <c r="AB3" s="14">
        <v>65448</v>
      </c>
      <c r="AC3" s="14">
        <v>68616</v>
      </c>
      <c r="AD3" s="14">
        <v>84987</v>
      </c>
      <c r="AE3" s="14">
        <v>99336</v>
      </c>
      <c r="AF3" s="15">
        <v>99895</v>
      </c>
      <c r="AG3" t="s">
        <v>94</v>
      </c>
      <c r="AH3" s="102" t="s">
        <v>93</v>
      </c>
    </row>
    <row r="4" spans="1:38" x14ac:dyDescent="0.25">
      <c r="A4" s="40">
        <v>42217</v>
      </c>
      <c r="B4" s="8">
        <v>28400</v>
      </c>
      <c r="C4" s="8">
        <v>10775</v>
      </c>
      <c r="D4" s="8">
        <v>7700</v>
      </c>
      <c r="E4" s="8">
        <v>9100</v>
      </c>
      <c r="F4" s="8">
        <v>271650</v>
      </c>
      <c r="G4" s="8">
        <v>13700</v>
      </c>
      <c r="H4" s="8">
        <v>240400</v>
      </c>
      <c r="I4" s="8">
        <v>15825</v>
      </c>
      <c r="J4" s="8">
        <v>125400</v>
      </c>
      <c r="K4" s="8">
        <v>31225</v>
      </c>
      <c r="L4" s="8">
        <v>55650</v>
      </c>
      <c r="M4" s="8">
        <v>3375</v>
      </c>
      <c r="N4" s="8">
        <v>502775</v>
      </c>
      <c r="O4" s="8">
        <v>48825</v>
      </c>
      <c r="P4" s="8">
        <v>36900</v>
      </c>
      <c r="Q4" s="8">
        <v>16375</v>
      </c>
      <c r="R4" s="8">
        <v>3575</v>
      </c>
      <c r="S4" s="8">
        <v>16350</v>
      </c>
      <c r="T4" s="8">
        <v>211275</v>
      </c>
      <c r="U4" s="8">
        <v>46500</v>
      </c>
      <c r="V4" s="8">
        <v>13350</v>
      </c>
      <c r="W4" s="8">
        <v>83100</v>
      </c>
      <c r="X4" s="8">
        <v>800500</v>
      </c>
      <c r="Y4" s="8">
        <v>1905000</v>
      </c>
      <c r="Z4" s="8">
        <v>259500</v>
      </c>
      <c r="AA4" s="8">
        <v>90900</v>
      </c>
      <c r="AB4" s="8">
        <v>318200</v>
      </c>
      <c r="AC4" s="8">
        <v>72850</v>
      </c>
      <c r="AD4" s="8">
        <v>83925</v>
      </c>
      <c r="AE4" s="8">
        <v>322250</v>
      </c>
      <c r="AF4" s="8">
        <v>92850</v>
      </c>
      <c r="AG4" s="8">
        <f>SUM(B4:AF4)</f>
        <v>5738200</v>
      </c>
      <c r="AH4" s="103">
        <f>AG4/100000</f>
        <v>57.381999999999998</v>
      </c>
      <c r="AI4" s="8"/>
      <c r="AJ4" s="8"/>
      <c r="AK4" s="8"/>
      <c r="AL4" s="8"/>
    </row>
    <row r="5" spans="1:38" x14ac:dyDescent="0.25">
      <c r="A5" s="40">
        <v>42248</v>
      </c>
      <c r="B5" s="8">
        <v>61900</v>
      </c>
      <c r="C5" s="8">
        <v>25550</v>
      </c>
      <c r="D5" s="8">
        <v>16850</v>
      </c>
      <c r="E5" s="8">
        <v>38670</v>
      </c>
      <c r="F5" s="8">
        <v>332275</v>
      </c>
      <c r="G5" s="8">
        <v>18775</v>
      </c>
      <c r="H5" s="8">
        <v>344875</v>
      </c>
      <c r="I5" s="8">
        <v>26425</v>
      </c>
      <c r="J5" s="8">
        <v>223950</v>
      </c>
      <c r="K5" s="8">
        <v>62500</v>
      </c>
      <c r="L5" s="8">
        <v>96025</v>
      </c>
      <c r="M5" s="8">
        <v>6275</v>
      </c>
      <c r="N5" s="8">
        <v>753600</v>
      </c>
      <c r="O5" s="8">
        <v>105800</v>
      </c>
      <c r="P5" s="8">
        <v>110025</v>
      </c>
      <c r="Q5" s="8">
        <v>41900</v>
      </c>
      <c r="R5" s="8">
        <v>11550</v>
      </c>
      <c r="S5" s="8">
        <v>35550</v>
      </c>
      <c r="T5" s="8">
        <v>318600</v>
      </c>
      <c r="U5" s="8">
        <v>100050</v>
      </c>
      <c r="V5" s="8">
        <v>29850</v>
      </c>
      <c r="W5" s="8">
        <v>156675</v>
      </c>
      <c r="X5" s="8">
        <v>1723500</v>
      </c>
      <c r="Y5" s="8">
        <v>2618000</v>
      </c>
      <c r="Z5" s="8">
        <v>47500</v>
      </c>
      <c r="AA5" s="8">
        <v>52100</v>
      </c>
      <c r="AB5" s="8">
        <v>376100</v>
      </c>
      <c r="AC5" s="8">
        <v>99100</v>
      </c>
      <c r="AD5" s="8">
        <v>95225</v>
      </c>
      <c r="AE5" s="8">
        <v>236950</v>
      </c>
      <c r="AF5" s="8">
        <v>97325</v>
      </c>
      <c r="AG5" s="8">
        <f t="shared" ref="AG5:AG21" si="0">SUM(B5:AF5)</f>
        <v>8263470</v>
      </c>
      <c r="AH5" s="103">
        <f t="shared" ref="AH5:AH21" si="1">AG5/100000</f>
        <v>82.634699999999995</v>
      </c>
      <c r="AI5" s="8"/>
      <c r="AJ5" s="8"/>
      <c r="AK5" s="8"/>
      <c r="AL5" s="8"/>
    </row>
    <row r="6" spans="1:38" x14ac:dyDescent="0.25">
      <c r="A6" s="40">
        <v>42278</v>
      </c>
      <c r="B6" s="8">
        <v>30625</v>
      </c>
      <c r="C6" s="8">
        <v>11800</v>
      </c>
      <c r="D6" s="8">
        <v>13100</v>
      </c>
      <c r="E6" s="8">
        <v>19300</v>
      </c>
      <c r="F6" s="8">
        <v>161125</v>
      </c>
      <c r="G6" s="8">
        <v>7550</v>
      </c>
      <c r="H6" s="8">
        <v>271850</v>
      </c>
      <c r="I6" s="8">
        <v>16475</v>
      </c>
      <c r="J6" s="8">
        <v>117400</v>
      </c>
      <c r="K6" s="8">
        <v>36050</v>
      </c>
      <c r="L6" s="8">
        <v>57600</v>
      </c>
      <c r="M6" s="8">
        <v>2900</v>
      </c>
      <c r="N6" s="8">
        <v>568200</v>
      </c>
      <c r="O6" s="8">
        <v>67500</v>
      </c>
      <c r="P6" s="8">
        <v>67775</v>
      </c>
      <c r="Q6" s="8">
        <v>39375</v>
      </c>
      <c r="R6" s="8">
        <v>6650</v>
      </c>
      <c r="S6" s="8">
        <v>18000</v>
      </c>
      <c r="T6" s="8">
        <v>187350</v>
      </c>
      <c r="U6" s="8">
        <v>64150</v>
      </c>
      <c r="V6" s="8">
        <v>13950</v>
      </c>
      <c r="W6" s="8">
        <v>99175</v>
      </c>
      <c r="X6" s="8">
        <v>1039000</v>
      </c>
      <c r="Y6" s="8">
        <v>1296500</v>
      </c>
      <c r="Z6" s="8">
        <v>44000</v>
      </c>
      <c r="AA6" s="8">
        <v>73800</v>
      </c>
      <c r="AB6" s="8">
        <v>175600</v>
      </c>
      <c r="AC6" s="8">
        <v>104325</v>
      </c>
      <c r="AD6" s="8">
        <v>61400</v>
      </c>
      <c r="AE6" s="8">
        <v>39000</v>
      </c>
      <c r="AF6" s="8">
        <v>46300</v>
      </c>
      <c r="AG6" s="8">
        <f t="shared" si="0"/>
        <v>4757825</v>
      </c>
      <c r="AH6" s="103">
        <f t="shared" si="1"/>
        <v>47.578249999999997</v>
      </c>
      <c r="AI6" s="8"/>
      <c r="AJ6" s="8"/>
      <c r="AK6" s="8"/>
      <c r="AL6" s="8"/>
    </row>
    <row r="7" spans="1:38" x14ac:dyDescent="0.25">
      <c r="A7" s="40">
        <v>42309</v>
      </c>
      <c r="B7" s="8">
        <v>37100</v>
      </c>
      <c r="C7" s="8">
        <v>14550</v>
      </c>
      <c r="D7" s="8">
        <v>15450</v>
      </c>
      <c r="E7" s="8">
        <v>21220</v>
      </c>
      <c r="F7" s="8">
        <v>288425</v>
      </c>
      <c r="G7" s="8">
        <v>12500</v>
      </c>
      <c r="H7" s="8">
        <v>357100</v>
      </c>
      <c r="I7" s="8">
        <v>19975</v>
      </c>
      <c r="J7" s="8">
        <v>139650</v>
      </c>
      <c r="K7" s="8">
        <v>40775</v>
      </c>
      <c r="L7" s="8">
        <v>77975</v>
      </c>
      <c r="M7" s="8">
        <v>4400</v>
      </c>
      <c r="N7" s="8">
        <v>537200</v>
      </c>
      <c r="O7" s="8">
        <v>37800</v>
      </c>
      <c r="P7" s="8">
        <v>77400</v>
      </c>
      <c r="Q7" s="8">
        <v>17100</v>
      </c>
      <c r="R7" s="8">
        <v>13525</v>
      </c>
      <c r="S7" s="8">
        <v>14700</v>
      </c>
      <c r="T7" s="8">
        <v>219875</v>
      </c>
      <c r="U7" s="8">
        <v>69800</v>
      </c>
      <c r="V7" s="8">
        <v>24300</v>
      </c>
      <c r="W7" s="8">
        <v>126075</v>
      </c>
      <c r="X7" s="8">
        <v>1294000</v>
      </c>
      <c r="Y7" s="8">
        <v>2206000</v>
      </c>
      <c r="Z7" s="8">
        <v>336000</v>
      </c>
      <c r="AA7" s="8">
        <v>95500</v>
      </c>
      <c r="AB7" s="8">
        <v>391250</v>
      </c>
      <c r="AC7" s="8">
        <v>109550</v>
      </c>
      <c r="AD7" s="8">
        <v>97800</v>
      </c>
      <c r="AE7" s="8">
        <v>157275</v>
      </c>
      <c r="AF7" s="8">
        <v>101550</v>
      </c>
      <c r="AG7" s="8">
        <f t="shared" si="0"/>
        <v>6955820</v>
      </c>
      <c r="AH7" s="103">
        <f t="shared" si="1"/>
        <v>69.558199999999999</v>
      </c>
      <c r="AI7" s="8"/>
      <c r="AJ7" s="8"/>
      <c r="AK7" s="8"/>
      <c r="AL7" s="8"/>
    </row>
    <row r="8" spans="1:38" x14ac:dyDescent="0.25">
      <c r="A8" s="40">
        <v>42339</v>
      </c>
      <c r="B8" s="8">
        <v>48450</v>
      </c>
      <c r="C8" s="8">
        <v>14950</v>
      </c>
      <c r="D8" s="8">
        <v>9325</v>
      </c>
      <c r="E8" s="8">
        <v>6300</v>
      </c>
      <c r="F8" s="8">
        <v>320800</v>
      </c>
      <c r="G8" s="8">
        <v>10950</v>
      </c>
      <c r="H8" s="8">
        <v>255575</v>
      </c>
      <c r="I8" s="8">
        <v>26025</v>
      </c>
      <c r="J8" s="8">
        <v>128350</v>
      </c>
      <c r="K8" s="8">
        <v>43975</v>
      </c>
      <c r="L8" s="8">
        <v>85450</v>
      </c>
      <c r="M8" s="8">
        <v>4900</v>
      </c>
      <c r="N8" s="8">
        <v>770575</v>
      </c>
      <c r="O8" s="8">
        <v>125675</v>
      </c>
      <c r="P8" s="8">
        <v>135150</v>
      </c>
      <c r="Q8" s="8">
        <v>53525</v>
      </c>
      <c r="R8" s="8">
        <v>12200</v>
      </c>
      <c r="S8" s="8">
        <v>48450</v>
      </c>
      <c r="T8" s="8">
        <v>305125</v>
      </c>
      <c r="U8" s="8">
        <v>99650</v>
      </c>
      <c r="V8" s="8">
        <v>16650</v>
      </c>
      <c r="W8" s="8">
        <v>161800</v>
      </c>
      <c r="X8" s="8">
        <v>1838000</v>
      </c>
      <c r="Y8" s="8">
        <v>3124000</v>
      </c>
      <c r="Z8" s="8">
        <v>238000</v>
      </c>
      <c r="AA8" s="8">
        <v>150000</v>
      </c>
      <c r="AB8" s="8">
        <v>437050</v>
      </c>
      <c r="AC8" s="8">
        <v>206300</v>
      </c>
      <c r="AD8" s="8">
        <v>111500</v>
      </c>
      <c r="AE8" s="8">
        <v>419600</v>
      </c>
      <c r="AF8" s="8">
        <v>97850</v>
      </c>
      <c r="AG8" s="8">
        <f t="shared" si="0"/>
        <v>9306150</v>
      </c>
      <c r="AH8" s="103">
        <f t="shared" si="1"/>
        <v>93.061499999999995</v>
      </c>
      <c r="AI8" s="8"/>
      <c r="AJ8" s="8"/>
      <c r="AK8" s="8"/>
      <c r="AL8" s="8"/>
    </row>
    <row r="9" spans="1:38" x14ac:dyDescent="0.25">
      <c r="A9" s="40">
        <v>42370</v>
      </c>
      <c r="B9" s="8">
        <v>25900</v>
      </c>
      <c r="C9" s="8">
        <v>11050</v>
      </c>
      <c r="D9" s="8">
        <v>5150</v>
      </c>
      <c r="E9" s="8">
        <v>2150</v>
      </c>
      <c r="F9" s="8">
        <v>268575</v>
      </c>
      <c r="G9" s="8">
        <v>7625</v>
      </c>
      <c r="H9" s="8">
        <v>199575</v>
      </c>
      <c r="I9" s="8">
        <v>5025</v>
      </c>
      <c r="J9" s="8">
        <v>72375</v>
      </c>
      <c r="K9" s="8">
        <v>21150</v>
      </c>
      <c r="L9" s="8">
        <v>45250</v>
      </c>
      <c r="M9" s="8">
        <v>1250</v>
      </c>
      <c r="N9" s="8">
        <v>305800</v>
      </c>
      <c r="O9" s="8">
        <v>19400</v>
      </c>
      <c r="P9" s="8">
        <v>15425</v>
      </c>
      <c r="Q9" s="8">
        <v>23050</v>
      </c>
      <c r="R9" s="8">
        <v>4975</v>
      </c>
      <c r="S9" s="8">
        <v>3450</v>
      </c>
      <c r="T9" s="8">
        <v>162300</v>
      </c>
      <c r="U9" s="8">
        <v>33100</v>
      </c>
      <c r="V9" s="8">
        <v>14850</v>
      </c>
      <c r="W9" s="8">
        <v>56700</v>
      </c>
      <c r="X9" s="8">
        <v>673000</v>
      </c>
      <c r="Y9" s="8">
        <v>874000</v>
      </c>
      <c r="Z9" s="8">
        <v>211500</v>
      </c>
      <c r="AA9" s="8">
        <v>47300</v>
      </c>
      <c r="AB9" s="8">
        <v>210100</v>
      </c>
      <c r="AC9" s="8">
        <v>17050</v>
      </c>
      <c r="AD9" s="8">
        <v>50700</v>
      </c>
      <c r="AE9" s="8">
        <v>44700</v>
      </c>
      <c r="AF9" s="8">
        <v>143775</v>
      </c>
      <c r="AG9" s="8">
        <f t="shared" si="0"/>
        <v>3576250</v>
      </c>
      <c r="AH9" s="103">
        <f t="shared" si="1"/>
        <v>35.762500000000003</v>
      </c>
      <c r="AI9" s="8"/>
      <c r="AJ9" s="8"/>
      <c r="AK9" s="8"/>
      <c r="AL9" s="8"/>
    </row>
    <row r="10" spans="1:38" x14ac:dyDescent="0.25">
      <c r="A10" s="40">
        <v>42401</v>
      </c>
      <c r="B10" s="8">
        <v>87900</v>
      </c>
      <c r="C10" s="8">
        <v>36375</v>
      </c>
      <c r="D10" s="8">
        <v>26025</v>
      </c>
      <c r="E10" s="8">
        <v>17210</v>
      </c>
      <c r="F10" s="8">
        <v>360500</v>
      </c>
      <c r="G10" s="8">
        <v>21650</v>
      </c>
      <c r="H10" s="8">
        <v>239525</v>
      </c>
      <c r="I10" s="8">
        <v>31775</v>
      </c>
      <c r="J10" s="8">
        <v>185000</v>
      </c>
      <c r="K10" s="8">
        <v>65925</v>
      </c>
      <c r="L10" s="8">
        <v>102550</v>
      </c>
      <c r="M10" s="8">
        <v>7550</v>
      </c>
      <c r="N10" s="8">
        <v>1548325</v>
      </c>
      <c r="O10" s="8">
        <v>114250</v>
      </c>
      <c r="P10" s="8">
        <v>141125</v>
      </c>
      <c r="Q10" s="8">
        <v>82275</v>
      </c>
      <c r="R10" s="8">
        <v>23550</v>
      </c>
      <c r="S10" s="8">
        <v>26850</v>
      </c>
      <c r="T10" s="8">
        <v>546975</v>
      </c>
      <c r="U10" s="8">
        <v>130000</v>
      </c>
      <c r="V10" s="8">
        <v>36300</v>
      </c>
      <c r="W10" s="8">
        <v>201825</v>
      </c>
      <c r="X10" s="8">
        <v>3191500</v>
      </c>
      <c r="Y10" s="8">
        <v>3914500</v>
      </c>
      <c r="Z10" s="8">
        <v>111000</v>
      </c>
      <c r="AA10" s="8">
        <v>18650</v>
      </c>
      <c r="AB10" s="8">
        <v>690800</v>
      </c>
      <c r="AC10" s="8">
        <v>124950</v>
      </c>
      <c r="AD10" s="8">
        <v>187925</v>
      </c>
      <c r="AE10" s="8">
        <v>352000</v>
      </c>
      <c r="AF10" s="8">
        <v>163250</v>
      </c>
      <c r="AG10" s="8">
        <f t="shared" si="0"/>
        <v>12788035</v>
      </c>
      <c r="AH10" s="103">
        <f t="shared" si="1"/>
        <v>127.88035000000001</v>
      </c>
      <c r="AI10" s="8"/>
      <c r="AJ10" s="8"/>
      <c r="AK10" s="8"/>
      <c r="AL10" s="8"/>
    </row>
    <row r="11" spans="1:38" x14ac:dyDescent="0.25">
      <c r="A11" s="40">
        <v>42430</v>
      </c>
      <c r="B11" s="8">
        <v>42425</v>
      </c>
      <c r="C11" s="8">
        <v>9425</v>
      </c>
      <c r="D11" s="8">
        <v>11000</v>
      </c>
      <c r="E11" s="8">
        <v>1450</v>
      </c>
      <c r="F11" s="8">
        <v>316600</v>
      </c>
      <c r="G11" s="8">
        <v>5300</v>
      </c>
      <c r="H11" s="8">
        <v>130450</v>
      </c>
      <c r="I11" s="8">
        <v>16500</v>
      </c>
      <c r="J11" s="8">
        <v>74500</v>
      </c>
      <c r="K11" s="8">
        <v>35750</v>
      </c>
      <c r="L11" s="8">
        <v>38900</v>
      </c>
      <c r="M11" s="8">
        <v>5300</v>
      </c>
      <c r="N11" s="8">
        <v>518525</v>
      </c>
      <c r="O11" s="8">
        <v>175400</v>
      </c>
      <c r="P11" s="8">
        <v>96175</v>
      </c>
      <c r="Q11" s="8">
        <v>38625</v>
      </c>
      <c r="R11" s="8">
        <v>4175</v>
      </c>
      <c r="S11" s="8">
        <v>26250</v>
      </c>
      <c r="T11" s="8">
        <v>211900</v>
      </c>
      <c r="U11" s="8">
        <v>71650</v>
      </c>
      <c r="V11" s="8">
        <v>22200</v>
      </c>
      <c r="W11" s="8">
        <v>142550</v>
      </c>
      <c r="X11" s="8">
        <v>1548000</v>
      </c>
      <c r="Y11" s="8">
        <v>2410000</v>
      </c>
      <c r="Z11" s="8">
        <v>458000</v>
      </c>
      <c r="AA11" s="8">
        <v>79500</v>
      </c>
      <c r="AB11" s="8">
        <v>354950</v>
      </c>
      <c r="AC11" s="8">
        <v>74125</v>
      </c>
      <c r="AD11" s="8">
        <v>70975</v>
      </c>
      <c r="AE11" s="8">
        <v>199375</v>
      </c>
      <c r="AF11" s="8">
        <v>122950</v>
      </c>
      <c r="AG11" s="8">
        <f t="shared" si="0"/>
        <v>7312925</v>
      </c>
      <c r="AH11" s="103">
        <f t="shared" si="1"/>
        <v>73.129249999999999</v>
      </c>
      <c r="AI11" s="8"/>
      <c r="AJ11" s="8"/>
      <c r="AK11" s="8"/>
      <c r="AL11" s="8"/>
    </row>
    <row r="12" spans="1:38" x14ac:dyDescent="0.25">
      <c r="A12" s="40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03"/>
      <c r="AI12" s="8"/>
      <c r="AJ12" s="8"/>
      <c r="AK12" s="8"/>
      <c r="AL12" s="8"/>
    </row>
    <row r="13" spans="1:38" x14ac:dyDescent="0.25">
      <c r="A13" s="12" t="s">
        <v>11</v>
      </c>
      <c r="B13" s="13">
        <v>6772</v>
      </c>
      <c r="C13" s="14">
        <v>31664</v>
      </c>
      <c r="D13" s="14">
        <v>53260</v>
      </c>
      <c r="E13" s="14">
        <v>54097</v>
      </c>
      <c r="F13" s="14">
        <v>54215</v>
      </c>
      <c r="G13" s="14">
        <v>54219</v>
      </c>
      <c r="H13" s="14">
        <v>65264</v>
      </c>
      <c r="I13" s="14">
        <v>65265</v>
      </c>
      <c r="J13" s="14">
        <v>65266</v>
      </c>
      <c r="K13" s="14">
        <v>65267</v>
      </c>
      <c r="L13" s="14">
        <v>65277</v>
      </c>
      <c r="M13" s="14">
        <v>65284</v>
      </c>
      <c r="N13" s="14">
        <v>65288</v>
      </c>
      <c r="O13" s="14">
        <v>65289</v>
      </c>
      <c r="P13" s="14">
        <v>65290</v>
      </c>
      <c r="Q13" s="14">
        <v>65293</v>
      </c>
      <c r="R13" s="14">
        <v>65300</v>
      </c>
      <c r="S13" s="14">
        <v>65310</v>
      </c>
      <c r="T13" s="14">
        <v>65313</v>
      </c>
      <c r="U13" s="14">
        <v>65314</v>
      </c>
      <c r="V13" s="14">
        <v>65315</v>
      </c>
      <c r="W13" s="14">
        <v>65316</v>
      </c>
      <c r="X13" s="14">
        <v>65440</v>
      </c>
      <c r="Y13" s="14">
        <v>65441</v>
      </c>
      <c r="Z13" s="14">
        <v>65444</v>
      </c>
      <c r="AA13" s="14">
        <v>65447</v>
      </c>
      <c r="AB13" s="14">
        <v>65448</v>
      </c>
      <c r="AC13" s="14">
        <v>68616</v>
      </c>
      <c r="AD13" s="14">
        <v>84987</v>
      </c>
      <c r="AE13" s="14">
        <v>99336</v>
      </c>
      <c r="AF13" s="15">
        <v>99895</v>
      </c>
      <c r="AG13" s="8"/>
      <c r="AH13" s="103"/>
    </row>
    <row r="14" spans="1:38" x14ac:dyDescent="0.25">
      <c r="A14" s="40">
        <v>42217</v>
      </c>
      <c r="B14" s="33">
        <v>30541.38822624</v>
      </c>
      <c r="C14" s="33">
        <v>14226.2825496639</v>
      </c>
      <c r="D14" s="33">
        <v>9075</v>
      </c>
      <c r="E14" s="33">
        <v>18239.9999999151</v>
      </c>
      <c r="F14" s="33">
        <v>320250.62978579098</v>
      </c>
      <c r="G14" s="33">
        <v>14600</v>
      </c>
      <c r="H14" s="33">
        <v>269114.47368421103</v>
      </c>
      <c r="I14" s="33">
        <v>15774.1535187219</v>
      </c>
      <c r="J14" s="33">
        <v>138650.16791297501</v>
      </c>
      <c r="K14" s="33">
        <v>36940.105431615397</v>
      </c>
      <c r="L14" s="33">
        <v>60044.903592308197</v>
      </c>
      <c r="M14" s="33">
        <v>3677.9915300954399</v>
      </c>
      <c r="N14" s="33">
        <v>579900</v>
      </c>
      <c r="O14" s="33">
        <v>48900</v>
      </c>
      <c r="P14" s="33">
        <v>30692.294329865301</v>
      </c>
      <c r="Q14" s="33">
        <v>13069.687690950699</v>
      </c>
      <c r="R14" s="33">
        <v>6800</v>
      </c>
      <c r="S14" s="33">
        <v>20061.9403138491</v>
      </c>
      <c r="T14" s="33">
        <v>199825</v>
      </c>
      <c r="U14" s="33">
        <v>79200</v>
      </c>
      <c r="V14" s="33">
        <v>15915.4195236905</v>
      </c>
      <c r="W14" s="33">
        <v>117259.868138302</v>
      </c>
      <c r="X14" s="33">
        <v>1521078.2012638201</v>
      </c>
      <c r="Y14" s="33">
        <v>1868071.83090603</v>
      </c>
      <c r="Z14" s="33">
        <v>164391.86049338899</v>
      </c>
      <c r="AA14" s="33">
        <v>57450</v>
      </c>
      <c r="AB14" s="33">
        <v>316568.558188789</v>
      </c>
      <c r="AC14" s="33">
        <v>68348.387096774197</v>
      </c>
      <c r="AD14" s="33">
        <v>191691.77662331599</v>
      </c>
      <c r="AE14" s="33">
        <v>119555.959753934</v>
      </c>
      <c r="AF14" s="33">
        <v>81055.488449141601</v>
      </c>
      <c r="AG14" s="101">
        <f>SUM(B14:AF14)</f>
        <v>6430971.3690033881</v>
      </c>
      <c r="AH14" s="103">
        <f>AG14/100000</f>
        <v>64.309713690033874</v>
      </c>
    </row>
    <row r="15" spans="1:38" x14ac:dyDescent="0.25">
      <c r="A15" s="40">
        <v>42248</v>
      </c>
      <c r="B15" s="33">
        <v>34480.150350156597</v>
      </c>
      <c r="C15" s="33">
        <v>14881.5139031903</v>
      </c>
      <c r="D15" s="33">
        <v>14700</v>
      </c>
      <c r="E15" s="33">
        <v>21484.9999999151</v>
      </c>
      <c r="F15" s="33">
        <v>259356.02591406001</v>
      </c>
      <c r="G15" s="33">
        <v>19975</v>
      </c>
      <c r="H15" s="33">
        <v>337839.47368421103</v>
      </c>
      <c r="I15" s="33">
        <v>13790.887900571201</v>
      </c>
      <c r="J15" s="33">
        <v>139687.19309375601</v>
      </c>
      <c r="K15" s="33">
        <v>39710.668214663398</v>
      </c>
      <c r="L15" s="33">
        <v>60300.166740064997</v>
      </c>
      <c r="M15" s="33">
        <v>7308.7537743308903</v>
      </c>
      <c r="N15" s="33">
        <v>557550</v>
      </c>
      <c r="O15" s="33">
        <v>90375</v>
      </c>
      <c r="P15" s="33">
        <v>85025.230702393397</v>
      </c>
      <c r="Q15" s="33">
        <v>61489.606045434099</v>
      </c>
      <c r="R15" s="33">
        <v>10675</v>
      </c>
      <c r="S15" s="33">
        <v>21980.9085177825</v>
      </c>
      <c r="T15" s="33">
        <v>271100</v>
      </c>
      <c r="U15" s="33">
        <v>85950</v>
      </c>
      <c r="V15" s="33">
        <v>23633.1753419786</v>
      </c>
      <c r="W15" s="33">
        <v>145123.72236552401</v>
      </c>
      <c r="X15" s="33">
        <v>1677322.12942985</v>
      </c>
      <c r="Y15" s="33">
        <v>2143695.7076306599</v>
      </c>
      <c r="Z15" s="33">
        <v>58360.0267473555</v>
      </c>
      <c r="AA15" s="33">
        <v>57450</v>
      </c>
      <c r="AB15" s="33">
        <v>335282.68807113997</v>
      </c>
      <c r="AC15" s="33">
        <v>68348.387096774197</v>
      </c>
      <c r="AD15" s="33">
        <v>99496.169393055796</v>
      </c>
      <c r="AE15" s="33">
        <v>70253.427253660906</v>
      </c>
      <c r="AF15" s="33">
        <v>85366.197462966302</v>
      </c>
      <c r="AG15" s="8">
        <f t="shared" si="0"/>
        <v>6911992.2096334947</v>
      </c>
      <c r="AH15" s="103">
        <f t="shared" si="1"/>
        <v>69.119922096334946</v>
      </c>
    </row>
    <row r="16" spans="1:38" x14ac:dyDescent="0.25">
      <c r="A16" s="40">
        <v>42278</v>
      </c>
      <c r="B16" s="33">
        <v>36923.991422695297</v>
      </c>
      <c r="C16" s="33">
        <v>13955.8643659301</v>
      </c>
      <c r="D16" s="33">
        <v>7100</v>
      </c>
      <c r="E16" s="33">
        <v>10434.9999999151</v>
      </c>
      <c r="F16" s="33">
        <v>214484.642650405</v>
      </c>
      <c r="G16" s="33">
        <v>12925</v>
      </c>
      <c r="H16" s="33">
        <v>274264.47368421103</v>
      </c>
      <c r="I16" s="33">
        <v>14570.970207365801</v>
      </c>
      <c r="J16" s="33">
        <v>95961.365359596195</v>
      </c>
      <c r="K16" s="33">
        <v>34728.061032519297</v>
      </c>
      <c r="L16" s="33">
        <v>60410.747918358</v>
      </c>
      <c r="M16" s="33">
        <v>3284.62065402599</v>
      </c>
      <c r="N16" s="33">
        <v>574675</v>
      </c>
      <c r="O16" s="33">
        <v>90125</v>
      </c>
      <c r="P16" s="33">
        <v>86194.495008908794</v>
      </c>
      <c r="Q16" s="33">
        <v>56439.410383414397</v>
      </c>
      <c r="R16" s="33">
        <v>10625</v>
      </c>
      <c r="S16" s="33">
        <v>19538.585349140001</v>
      </c>
      <c r="T16" s="33">
        <v>249300</v>
      </c>
      <c r="U16" s="33">
        <v>65850</v>
      </c>
      <c r="V16" s="33">
        <v>18374.6421259044</v>
      </c>
      <c r="W16" s="33">
        <v>91072.439619951707</v>
      </c>
      <c r="X16" s="33">
        <v>1652589.7308939099</v>
      </c>
      <c r="Y16" s="33">
        <v>2165938.3187311599</v>
      </c>
      <c r="Z16" s="33">
        <v>94688.307098586505</v>
      </c>
      <c r="AA16" s="33">
        <v>57450</v>
      </c>
      <c r="AB16" s="33">
        <v>299739.099398611</v>
      </c>
      <c r="AC16" s="33">
        <v>68348.387096774197</v>
      </c>
      <c r="AD16" s="33">
        <v>102288.93313109</v>
      </c>
      <c r="AE16" s="33">
        <v>40093.262187089298</v>
      </c>
      <c r="AF16" s="33">
        <v>25497.004991758298</v>
      </c>
      <c r="AG16" s="8">
        <f t="shared" si="0"/>
        <v>6547872.3533113198</v>
      </c>
      <c r="AH16" s="103">
        <f t="shared" si="1"/>
        <v>65.478723533113197</v>
      </c>
    </row>
    <row r="17" spans="1:40" x14ac:dyDescent="0.25">
      <c r="A17" s="40">
        <v>42309</v>
      </c>
      <c r="B17" s="33">
        <v>48726.5855536913</v>
      </c>
      <c r="C17" s="33">
        <v>13947.026630500101</v>
      </c>
      <c r="D17" s="33">
        <v>9475</v>
      </c>
      <c r="E17" s="33">
        <v>8494.9999999151405</v>
      </c>
      <c r="F17" s="33">
        <v>204347.627923502</v>
      </c>
      <c r="G17" s="33">
        <v>13875</v>
      </c>
      <c r="H17" s="33">
        <v>251439.473684211</v>
      </c>
      <c r="I17" s="33">
        <v>17440.504319600299</v>
      </c>
      <c r="J17" s="33">
        <v>104704.359432392</v>
      </c>
      <c r="K17" s="33">
        <v>36572.174322518898</v>
      </c>
      <c r="L17" s="33">
        <v>60316.198711249599</v>
      </c>
      <c r="M17" s="33">
        <v>7522.5857556412602</v>
      </c>
      <c r="N17" s="33">
        <v>437950</v>
      </c>
      <c r="O17" s="33">
        <v>47375</v>
      </c>
      <c r="P17" s="33">
        <v>96911.349156393</v>
      </c>
      <c r="Q17" s="33">
        <v>56900.693478389199</v>
      </c>
      <c r="R17" s="33">
        <v>13525</v>
      </c>
      <c r="S17" s="33">
        <v>22155.360172685501</v>
      </c>
      <c r="T17" s="33">
        <v>180750</v>
      </c>
      <c r="U17" s="33">
        <v>60800</v>
      </c>
      <c r="V17" s="33">
        <v>19174.853702263499</v>
      </c>
      <c r="W17" s="33">
        <v>137467.49591702499</v>
      </c>
      <c r="X17" s="33">
        <v>1748727.2478962301</v>
      </c>
      <c r="Y17" s="33">
        <v>2642360.6984321899</v>
      </c>
      <c r="Z17" s="33">
        <v>56749.089431912202</v>
      </c>
      <c r="AA17" s="33">
        <v>57450</v>
      </c>
      <c r="AB17" s="33">
        <v>293162.13376235001</v>
      </c>
      <c r="AC17" s="33">
        <v>68348.387096774197</v>
      </c>
      <c r="AD17" s="33">
        <v>113355.341800722</v>
      </c>
      <c r="AE17" s="33">
        <v>130172.890596222</v>
      </c>
      <c r="AF17" s="33">
        <v>52756.275734523202</v>
      </c>
      <c r="AG17" s="8">
        <f t="shared" si="0"/>
        <v>7012953.3535109013</v>
      </c>
      <c r="AH17" s="103">
        <f t="shared" si="1"/>
        <v>70.129533535109019</v>
      </c>
    </row>
    <row r="18" spans="1:40" x14ac:dyDescent="0.25">
      <c r="A18" s="40">
        <v>42339</v>
      </c>
      <c r="B18" s="33">
        <v>52665.707493381102</v>
      </c>
      <c r="C18" s="33">
        <v>13358.367377168999</v>
      </c>
      <c r="D18" s="33">
        <v>12150</v>
      </c>
      <c r="E18" s="33">
        <v>20834.9999999151</v>
      </c>
      <c r="F18" s="33">
        <v>208571.413314954</v>
      </c>
      <c r="G18" s="33">
        <v>13000</v>
      </c>
      <c r="H18" s="33">
        <v>259289.473684211</v>
      </c>
      <c r="I18" s="33">
        <v>18459.106898408401</v>
      </c>
      <c r="J18" s="33">
        <v>120445.53874099501</v>
      </c>
      <c r="K18" s="33">
        <v>37985.5294750588</v>
      </c>
      <c r="L18" s="33">
        <v>60721.925850860003</v>
      </c>
      <c r="M18" s="33">
        <v>7875.7920363346902</v>
      </c>
      <c r="N18" s="33">
        <v>677225</v>
      </c>
      <c r="O18" s="33">
        <v>106275</v>
      </c>
      <c r="P18" s="33">
        <v>121768.730636625</v>
      </c>
      <c r="Q18" s="33">
        <v>53049.8338633038</v>
      </c>
      <c r="R18" s="33">
        <v>13325</v>
      </c>
      <c r="S18" s="33">
        <v>22853.166792297699</v>
      </c>
      <c r="T18" s="33">
        <v>257800</v>
      </c>
      <c r="U18" s="33">
        <v>98350</v>
      </c>
      <c r="V18" s="33">
        <v>19060.537762783599</v>
      </c>
      <c r="W18" s="33">
        <v>129591.261281443</v>
      </c>
      <c r="X18" s="33">
        <v>1557658.1598197899</v>
      </c>
      <c r="Y18" s="33">
        <v>2340906.6926876302</v>
      </c>
      <c r="Z18" s="33">
        <v>31026.021155575101</v>
      </c>
      <c r="AA18" s="33">
        <v>57450</v>
      </c>
      <c r="AB18" s="33">
        <v>286950.62030964298</v>
      </c>
      <c r="AC18" s="33">
        <v>68348.387096774197</v>
      </c>
      <c r="AD18" s="33">
        <v>119124.277704704</v>
      </c>
      <c r="AE18" s="33">
        <v>111797.747930711</v>
      </c>
      <c r="AF18" s="33">
        <v>75512.620787118198</v>
      </c>
      <c r="AG18" s="8">
        <f t="shared" si="0"/>
        <v>6973430.9126996864</v>
      </c>
      <c r="AH18" s="103">
        <f t="shared" si="1"/>
        <v>69.734309126996862</v>
      </c>
    </row>
    <row r="19" spans="1:40" x14ac:dyDescent="0.25">
      <c r="A19" s="40">
        <v>42370</v>
      </c>
      <c r="B19" s="33">
        <v>54827.340354314103</v>
      </c>
      <c r="C19" s="33">
        <v>11696.7905285862</v>
      </c>
      <c r="D19" s="33">
        <v>6775</v>
      </c>
      <c r="E19" s="33">
        <v>1184.99999991513</v>
      </c>
      <c r="F19" s="33">
        <v>207558.547594745</v>
      </c>
      <c r="G19" s="33">
        <v>7625</v>
      </c>
      <c r="H19" s="33">
        <v>150989.473684211</v>
      </c>
      <c r="I19" s="33">
        <v>14650.9470977358</v>
      </c>
      <c r="J19" s="33">
        <v>160507.13795895799</v>
      </c>
      <c r="K19" s="33">
        <v>29333.955359477801</v>
      </c>
      <c r="L19" s="33">
        <v>60771.795794011603</v>
      </c>
      <c r="M19" s="33">
        <v>6724.3471052550904</v>
      </c>
      <c r="N19" s="33">
        <v>362350</v>
      </c>
      <c r="O19" s="33">
        <v>21250</v>
      </c>
      <c r="P19" s="33">
        <v>111985.605539668</v>
      </c>
      <c r="Q19" s="33">
        <v>92114.247669336706</v>
      </c>
      <c r="R19" s="33">
        <v>11075</v>
      </c>
      <c r="S19" s="33">
        <v>34715.879325704103</v>
      </c>
      <c r="T19" s="33">
        <v>164250</v>
      </c>
      <c r="U19" s="33">
        <v>66550</v>
      </c>
      <c r="V19" s="33">
        <v>25462.230373656599</v>
      </c>
      <c r="W19" s="33">
        <v>121953.33340750101</v>
      </c>
      <c r="X19" s="33">
        <v>2089578.3664275501</v>
      </c>
      <c r="Y19" s="33">
        <v>3198733.4774806402</v>
      </c>
      <c r="Z19" s="33">
        <v>133679.89357196499</v>
      </c>
      <c r="AA19" s="33">
        <v>57450</v>
      </c>
      <c r="AB19" s="33">
        <v>299663.97081960097</v>
      </c>
      <c r="AC19" s="33">
        <v>68348.387096774197</v>
      </c>
      <c r="AD19" s="33">
        <v>118794.84047621299</v>
      </c>
      <c r="AE19" s="33">
        <v>128362.944169307</v>
      </c>
      <c r="AF19" s="33">
        <v>87476.7886546441</v>
      </c>
      <c r="AG19" s="8">
        <f t="shared" si="0"/>
        <v>7906440.3004897712</v>
      </c>
      <c r="AH19" s="103">
        <f t="shared" si="1"/>
        <v>79.064403004897713</v>
      </c>
    </row>
    <row r="20" spans="1:40" x14ac:dyDescent="0.25">
      <c r="A20" s="40">
        <v>42401</v>
      </c>
      <c r="B20" s="33">
        <v>43096.772528578702</v>
      </c>
      <c r="C20" s="33">
        <v>12981.400794859601</v>
      </c>
      <c r="D20" s="33">
        <v>16250</v>
      </c>
      <c r="E20" s="33">
        <v>32444.9999999151</v>
      </c>
      <c r="F20" s="33">
        <v>268537.58694300498</v>
      </c>
      <c r="G20" s="33">
        <v>12075</v>
      </c>
      <c r="H20" s="33">
        <v>205239.473684211</v>
      </c>
      <c r="I20" s="33">
        <v>14581.490752960201</v>
      </c>
      <c r="J20" s="33">
        <v>116708.73742701601</v>
      </c>
      <c r="K20" s="33">
        <v>29159.930310585401</v>
      </c>
      <c r="L20" s="33">
        <v>60532.323699846398</v>
      </c>
      <c r="M20" s="33">
        <v>7300.72948959315</v>
      </c>
      <c r="N20" s="33">
        <v>640325</v>
      </c>
      <c r="O20" s="33">
        <v>74325</v>
      </c>
      <c r="P20" s="33">
        <v>135963.094599314</v>
      </c>
      <c r="Q20" s="33">
        <v>42910.717538698802</v>
      </c>
      <c r="R20" s="33">
        <v>7075</v>
      </c>
      <c r="S20" s="33">
        <v>22504.263482491599</v>
      </c>
      <c r="T20" s="33">
        <v>229700</v>
      </c>
      <c r="U20" s="33">
        <v>106250</v>
      </c>
      <c r="V20" s="33">
        <v>21232.540612901201</v>
      </c>
      <c r="W20" s="33">
        <v>123374.320862325</v>
      </c>
      <c r="X20" s="33">
        <v>1258636.83445781</v>
      </c>
      <c r="Y20" s="33">
        <v>1937772.17905507</v>
      </c>
      <c r="Z20" s="33">
        <v>129492.172798595</v>
      </c>
      <c r="AA20" s="33">
        <v>57450</v>
      </c>
      <c r="AB20" s="33">
        <v>311560.375942418</v>
      </c>
      <c r="AC20" s="33">
        <v>68348.387096774197</v>
      </c>
      <c r="AD20" s="33">
        <v>152528.93683277001</v>
      </c>
      <c r="AE20" s="33">
        <v>117228.36954708</v>
      </c>
      <c r="AF20" s="33">
        <v>92875.702558926903</v>
      </c>
      <c r="AG20" s="8">
        <f t="shared" si="0"/>
        <v>6348461.3410157459</v>
      </c>
      <c r="AH20" s="103">
        <f t="shared" si="1"/>
        <v>63.484613410157458</v>
      </c>
    </row>
    <row r="21" spans="1:40" x14ac:dyDescent="0.25">
      <c r="A21" s="40">
        <v>42430</v>
      </c>
      <c r="B21" s="33">
        <v>49366.566256051097</v>
      </c>
      <c r="C21" s="33">
        <v>13669.312497000799</v>
      </c>
      <c r="D21" s="33">
        <v>18725</v>
      </c>
      <c r="E21" s="33">
        <v>10794.9999999151</v>
      </c>
      <c r="F21" s="33">
        <v>278601.50375172799</v>
      </c>
      <c r="G21" s="33">
        <v>11325</v>
      </c>
      <c r="H21" s="33">
        <v>223589.473684211</v>
      </c>
      <c r="I21" s="33">
        <v>13914.4914717601</v>
      </c>
      <c r="J21" s="33">
        <v>118425.955763854</v>
      </c>
      <c r="K21" s="33">
        <v>33767.043904379498</v>
      </c>
      <c r="L21" s="33">
        <v>60410.156575161498</v>
      </c>
      <c r="M21" s="33">
        <v>7643.5658489108</v>
      </c>
      <c r="N21" s="33">
        <v>799100</v>
      </c>
      <c r="O21" s="33">
        <v>97950</v>
      </c>
      <c r="P21" s="33">
        <v>112170.66895508701</v>
      </c>
      <c r="Q21" s="33">
        <v>45103.235953084797</v>
      </c>
      <c r="R21" s="33">
        <v>10175</v>
      </c>
      <c r="S21" s="33">
        <v>16572.9072157884</v>
      </c>
      <c r="T21" s="33">
        <v>320600</v>
      </c>
      <c r="U21" s="33">
        <v>130950</v>
      </c>
      <c r="V21" s="33">
        <v>16659.903033706199</v>
      </c>
      <c r="W21" s="33">
        <v>128318.72624241799</v>
      </c>
      <c r="X21" s="33">
        <v>1545777.7087175299</v>
      </c>
      <c r="Y21" s="33">
        <v>2084655.4127279499</v>
      </c>
      <c r="Z21" s="33">
        <v>97500.978642586997</v>
      </c>
      <c r="AA21" s="33">
        <v>57450</v>
      </c>
      <c r="AB21" s="33">
        <v>359255.01559898502</v>
      </c>
      <c r="AC21" s="33">
        <v>68348.387096774197</v>
      </c>
      <c r="AD21" s="33">
        <v>98027.369011346906</v>
      </c>
      <c r="AE21" s="33">
        <v>141400.45511081</v>
      </c>
      <c r="AF21" s="33">
        <v>52011.420819089297</v>
      </c>
      <c r="AG21" s="8">
        <f t="shared" si="0"/>
        <v>7022260.2588781295</v>
      </c>
      <c r="AH21" s="103">
        <f t="shared" si="1"/>
        <v>70.222602588781299</v>
      </c>
    </row>
    <row r="22" spans="1:40" ht="15.75" customHeight="1" x14ac:dyDescent="0.25">
      <c r="A22" s="1"/>
      <c r="B22" s="1"/>
      <c r="C22" s="1"/>
      <c r="D22" s="1"/>
      <c r="E22" s="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40" ht="15.75" customHeight="1" thickBot="1" x14ac:dyDescent="0.3">
      <c r="A23" s="2"/>
      <c r="V23" s="1"/>
      <c r="AE23" s="1"/>
    </row>
    <row r="24" spans="1:40" ht="15.75" customHeight="1" thickBot="1" x14ac:dyDescent="0.3">
      <c r="A24" s="12" t="s">
        <v>12</v>
      </c>
      <c r="B24" s="13">
        <v>6772</v>
      </c>
      <c r="C24" s="14">
        <v>31664</v>
      </c>
      <c r="D24" s="14">
        <v>53260</v>
      </c>
      <c r="E24" s="14">
        <v>54097</v>
      </c>
      <c r="F24" s="14">
        <v>54215</v>
      </c>
      <c r="G24" s="14">
        <v>54219</v>
      </c>
      <c r="H24" s="14">
        <v>65264</v>
      </c>
      <c r="I24" s="14">
        <v>65265</v>
      </c>
      <c r="J24" s="14">
        <v>65266</v>
      </c>
      <c r="K24" s="14">
        <v>65267</v>
      </c>
      <c r="L24" s="14">
        <v>65277</v>
      </c>
      <c r="M24" s="14">
        <v>65284</v>
      </c>
      <c r="N24" s="14">
        <v>65288</v>
      </c>
      <c r="O24" s="14">
        <v>65289</v>
      </c>
      <c r="P24" s="14">
        <v>65290</v>
      </c>
      <c r="Q24" s="14">
        <v>65293</v>
      </c>
      <c r="R24" s="14">
        <v>65300</v>
      </c>
      <c r="S24" s="14">
        <v>65310</v>
      </c>
      <c r="T24" s="14">
        <v>65313</v>
      </c>
      <c r="U24" s="14">
        <v>65314</v>
      </c>
      <c r="V24" s="14">
        <v>65315</v>
      </c>
      <c r="W24" s="14">
        <v>65316</v>
      </c>
      <c r="X24" s="14">
        <v>65440</v>
      </c>
      <c r="Y24" s="14">
        <v>65441</v>
      </c>
      <c r="Z24" s="14">
        <v>65444</v>
      </c>
      <c r="AA24" s="14">
        <v>65447</v>
      </c>
      <c r="AB24" s="14">
        <v>65448</v>
      </c>
      <c r="AC24" s="14">
        <v>68616</v>
      </c>
      <c r="AD24" s="14">
        <v>84987</v>
      </c>
      <c r="AE24" s="14">
        <v>99336</v>
      </c>
      <c r="AF24" s="15">
        <v>99895</v>
      </c>
      <c r="AG24" t="s">
        <v>15</v>
      </c>
      <c r="AJ24" t="s">
        <v>16</v>
      </c>
      <c r="AK24" s="43" t="s">
        <v>16</v>
      </c>
      <c r="AL24" s="43" t="s">
        <v>18</v>
      </c>
      <c r="AM24" s="31" t="s">
        <v>26</v>
      </c>
    </row>
    <row r="25" spans="1:40" ht="15.75" customHeight="1" x14ac:dyDescent="0.25">
      <c r="A25" s="40">
        <v>42217</v>
      </c>
      <c r="B25" s="32">
        <f t="shared" ref="B25:AF25" si="2">ABS(B4-B14)/B4</f>
        <v>7.5400993881690151E-2</v>
      </c>
      <c r="C25" s="32">
        <f t="shared" si="2"/>
        <v>0.32030464498040834</v>
      </c>
      <c r="D25" s="32">
        <f t="shared" si="2"/>
        <v>0.17857142857142858</v>
      </c>
      <c r="E25" s="32">
        <f t="shared" si="2"/>
        <v>1.0043956043862747</v>
      </c>
      <c r="F25" s="32">
        <f t="shared" si="2"/>
        <v>0.17890899976363328</v>
      </c>
      <c r="G25" s="32">
        <f t="shared" si="2"/>
        <v>6.569343065693431E-2</v>
      </c>
      <c r="H25" s="32">
        <f t="shared" si="2"/>
        <v>0.11944456607408914</v>
      </c>
      <c r="I25" s="32">
        <f t="shared" si="2"/>
        <v>3.2130477900853289E-3</v>
      </c>
      <c r="J25" s="32">
        <f t="shared" si="2"/>
        <v>0.10566322099661093</v>
      </c>
      <c r="K25" s="32">
        <f t="shared" si="2"/>
        <v>0.18302979764981256</v>
      </c>
      <c r="L25" s="32">
        <f t="shared" si="2"/>
        <v>7.8974008846508487E-2</v>
      </c>
      <c r="M25" s="32">
        <f t="shared" si="2"/>
        <v>8.9775268176426629E-2</v>
      </c>
      <c r="N25" s="32">
        <f t="shared" si="2"/>
        <v>0.15339863756153349</v>
      </c>
      <c r="O25" s="32">
        <f t="shared" si="2"/>
        <v>1.5360983102918587E-3</v>
      </c>
      <c r="P25" s="32">
        <f t="shared" si="2"/>
        <v>0.16823050596571001</v>
      </c>
      <c r="Q25" s="32">
        <f t="shared" si="2"/>
        <v>0.20185113337705654</v>
      </c>
      <c r="R25" s="32">
        <f t="shared" si="2"/>
        <v>0.90209790209790208</v>
      </c>
      <c r="S25" s="32">
        <f t="shared" si="2"/>
        <v>0.22702998861462384</v>
      </c>
      <c r="T25" s="32">
        <f t="shared" si="2"/>
        <v>5.4194769849721929E-2</v>
      </c>
      <c r="U25" s="32">
        <f t="shared" si="2"/>
        <v>0.70322580645161292</v>
      </c>
      <c r="V25" s="32">
        <f t="shared" si="2"/>
        <v>0.19216625645621721</v>
      </c>
      <c r="W25" s="32">
        <f t="shared" si="2"/>
        <v>0.41106941201326114</v>
      </c>
      <c r="X25" s="32">
        <f t="shared" si="2"/>
        <v>0.90016015148509687</v>
      </c>
      <c r="Y25" s="32">
        <f t="shared" si="2"/>
        <v>1.9384865666125971E-2</v>
      </c>
      <c r="Z25" s="32">
        <f t="shared" si="2"/>
        <v>0.36650535455341432</v>
      </c>
      <c r="AA25" s="32">
        <f t="shared" si="2"/>
        <v>0.367986798679868</v>
      </c>
      <c r="AB25" s="32">
        <f t="shared" si="2"/>
        <v>5.1270955726304204E-3</v>
      </c>
      <c r="AC25" s="32">
        <f t="shared" si="2"/>
        <v>6.1792901897402927E-2</v>
      </c>
      <c r="AD25" s="32">
        <f t="shared" si="2"/>
        <v>1.2840843208020971</v>
      </c>
      <c r="AE25" s="32">
        <f t="shared" si="2"/>
        <v>0.62899624591486736</v>
      </c>
      <c r="AF25" s="32">
        <f t="shared" si="2"/>
        <v>0.12702758805447925</v>
      </c>
      <c r="AG25" s="34">
        <v>0</v>
      </c>
      <c r="AH25" s="35">
        <f>1/(2^AG25)</f>
        <v>1</v>
      </c>
      <c r="AJ25" s="44">
        <v>0</v>
      </c>
      <c r="AK25" s="46">
        <v>0</v>
      </c>
      <c r="AL25" s="41">
        <v>0</v>
      </c>
      <c r="AM25" t="s">
        <v>19</v>
      </c>
      <c r="AN25" s="41">
        <v>0</v>
      </c>
    </row>
    <row r="26" spans="1:40" ht="15.75" customHeight="1" x14ac:dyDescent="0.25">
      <c r="A26" s="40">
        <v>42248</v>
      </c>
      <c r="B26" s="32">
        <f t="shared" ref="B26:AF26" si="3">ABS(B5-B15)/B5</f>
        <v>0.44297010742881104</v>
      </c>
      <c r="C26" s="32">
        <f t="shared" si="3"/>
        <v>0.41755327189079061</v>
      </c>
      <c r="D26" s="32">
        <f t="shared" si="3"/>
        <v>0.12759643916913946</v>
      </c>
      <c r="E26" s="32">
        <f t="shared" si="3"/>
        <v>0.44440134471385828</v>
      </c>
      <c r="F26" s="32">
        <f t="shared" si="3"/>
        <v>0.21945368771631929</v>
      </c>
      <c r="G26" s="32">
        <f t="shared" si="3"/>
        <v>6.3914780292942744E-2</v>
      </c>
      <c r="H26" s="32">
        <f t="shared" si="3"/>
        <v>2.0400221285361279E-2</v>
      </c>
      <c r="I26" s="32">
        <f t="shared" si="3"/>
        <v>0.47811209458576348</v>
      </c>
      <c r="J26" s="32">
        <f t="shared" si="3"/>
        <v>0.37625723110624687</v>
      </c>
      <c r="K26" s="32">
        <f t="shared" si="3"/>
        <v>0.36462930856538561</v>
      </c>
      <c r="L26" s="32">
        <f t="shared" si="3"/>
        <v>0.37203679520890398</v>
      </c>
      <c r="M26" s="32">
        <f t="shared" si="3"/>
        <v>0.16474163734356817</v>
      </c>
      <c r="N26" s="32">
        <f t="shared" si="3"/>
        <v>0.26015127388535031</v>
      </c>
      <c r="O26" s="32">
        <f t="shared" si="3"/>
        <v>0.14579395085066163</v>
      </c>
      <c r="P26" s="32">
        <f t="shared" si="3"/>
        <v>0.22721898929885573</v>
      </c>
      <c r="Q26" s="32">
        <f t="shared" si="3"/>
        <v>0.46753236385284247</v>
      </c>
      <c r="R26" s="32">
        <f t="shared" si="3"/>
        <v>7.575757575757576E-2</v>
      </c>
      <c r="S26" s="32">
        <f t="shared" si="3"/>
        <v>0.38169033705253164</v>
      </c>
      <c r="T26" s="32">
        <f t="shared" si="3"/>
        <v>0.14908976773383553</v>
      </c>
      <c r="U26" s="32">
        <f t="shared" si="3"/>
        <v>0.1409295352323838</v>
      </c>
      <c r="V26" s="32">
        <f t="shared" si="3"/>
        <v>0.208268832764536</v>
      </c>
      <c r="W26" s="32">
        <f t="shared" si="3"/>
        <v>7.3727637686140046E-2</v>
      </c>
      <c r="X26" s="32">
        <f t="shared" si="3"/>
        <v>2.6793078369683768E-2</v>
      </c>
      <c r="Y26" s="32">
        <f t="shared" si="3"/>
        <v>0.18117047072931247</v>
      </c>
      <c r="Z26" s="32">
        <f t="shared" si="3"/>
        <v>0.22863214204958945</v>
      </c>
      <c r="AA26" s="32">
        <f t="shared" si="3"/>
        <v>0.10268714011516315</v>
      </c>
      <c r="AB26" s="32">
        <f t="shared" si="3"/>
        <v>0.10852781688077646</v>
      </c>
      <c r="AC26" s="32">
        <f t="shared" si="3"/>
        <v>0.31030890921519477</v>
      </c>
      <c r="AD26" s="32">
        <f t="shared" si="3"/>
        <v>4.4853445975907541E-2</v>
      </c>
      <c r="AE26" s="32">
        <f t="shared" si="3"/>
        <v>0.70350948616306852</v>
      </c>
      <c r="AF26" s="32">
        <f t="shared" si="3"/>
        <v>0.12287492974090622</v>
      </c>
      <c r="AG26" s="36">
        <v>1</v>
      </c>
      <c r="AH26" s="37">
        <f t="shared" ref="AH26:AH32" si="4">1/(2^AG26)</f>
        <v>0.5</v>
      </c>
      <c r="AJ26" s="44">
        <v>0.05</v>
      </c>
      <c r="AK26" s="46">
        <v>0.05</v>
      </c>
      <c r="AL26" s="41">
        <v>0</v>
      </c>
      <c r="AM26" s="45" t="s">
        <v>20</v>
      </c>
      <c r="AN26" s="41">
        <v>1</v>
      </c>
    </row>
    <row r="27" spans="1:40" x14ac:dyDescent="0.25">
      <c r="A27" s="40">
        <v>42278</v>
      </c>
      <c r="B27" s="32">
        <f t="shared" ref="B27:AF27" si="5">ABS(B6-B16)/B6</f>
        <v>0.20568135257780562</v>
      </c>
      <c r="C27" s="32">
        <f t="shared" si="5"/>
        <v>0.18270036999407624</v>
      </c>
      <c r="D27" s="32">
        <f t="shared" si="5"/>
        <v>0.4580152671755725</v>
      </c>
      <c r="E27" s="32">
        <f t="shared" si="5"/>
        <v>0.45932642487486525</v>
      </c>
      <c r="F27" s="32">
        <f t="shared" si="5"/>
        <v>0.33116923289622968</v>
      </c>
      <c r="G27" s="32">
        <f t="shared" si="5"/>
        <v>0.71192052980132448</v>
      </c>
      <c r="H27" s="32">
        <f t="shared" si="5"/>
        <v>8.8816394490013936E-3</v>
      </c>
      <c r="I27" s="32">
        <f t="shared" si="5"/>
        <v>0.11557085236019418</v>
      </c>
      <c r="J27" s="32">
        <f t="shared" si="5"/>
        <v>0.18261187939015167</v>
      </c>
      <c r="K27" s="32">
        <f t="shared" si="5"/>
        <v>3.6669596878798963E-2</v>
      </c>
      <c r="L27" s="32">
        <f t="shared" si="5"/>
        <v>4.8797706915937496E-2</v>
      </c>
      <c r="M27" s="32">
        <f t="shared" si="5"/>
        <v>0.13262781173310001</v>
      </c>
      <c r="N27" s="32">
        <f t="shared" si="5"/>
        <v>1.1395635339669131E-2</v>
      </c>
      <c r="O27" s="32">
        <f t="shared" si="5"/>
        <v>0.3351851851851852</v>
      </c>
      <c r="P27" s="32">
        <f t="shared" si="5"/>
        <v>0.27177417940108883</v>
      </c>
      <c r="Q27" s="32">
        <f t="shared" si="5"/>
        <v>0.43338185100734977</v>
      </c>
      <c r="R27" s="32">
        <f t="shared" si="5"/>
        <v>0.59774436090225569</v>
      </c>
      <c r="S27" s="32">
        <f t="shared" si="5"/>
        <v>8.5476963841111184E-2</v>
      </c>
      <c r="T27" s="32">
        <f t="shared" si="5"/>
        <v>0.33066453162530024</v>
      </c>
      <c r="U27" s="32">
        <f t="shared" si="5"/>
        <v>2.6500389711613406E-2</v>
      </c>
      <c r="V27" s="32">
        <f t="shared" si="5"/>
        <v>0.31717864701823656</v>
      </c>
      <c r="W27" s="32">
        <f t="shared" si="5"/>
        <v>8.1699625712611981E-2</v>
      </c>
      <c r="X27" s="32">
        <f t="shared" si="5"/>
        <v>0.59055797006151101</v>
      </c>
      <c r="Y27" s="32">
        <f t="shared" si="5"/>
        <v>0.67060417950725792</v>
      </c>
      <c r="Z27" s="32">
        <f t="shared" si="5"/>
        <v>1.1520069795133296</v>
      </c>
      <c r="AA27" s="32">
        <f t="shared" si="5"/>
        <v>0.22154471544715448</v>
      </c>
      <c r="AB27" s="32">
        <f t="shared" si="5"/>
        <v>0.70694247949095101</v>
      </c>
      <c r="AC27" s="32">
        <f t="shared" si="5"/>
        <v>0.34485130987995016</v>
      </c>
      <c r="AD27" s="32">
        <f t="shared" si="5"/>
        <v>0.66594353633697068</v>
      </c>
      <c r="AE27" s="32">
        <f t="shared" si="5"/>
        <v>2.8032363771520463E-2</v>
      </c>
      <c r="AF27" s="32">
        <f t="shared" si="5"/>
        <v>0.44930874747822253</v>
      </c>
      <c r="AG27" s="36">
        <v>2</v>
      </c>
      <c r="AH27" s="37">
        <f t="shared" si="4"/>
        <v>0.25</v>
      </c>
      <c r="AJ27" s="44">
        <v>0.1</v>
      </c>
      <c r="AK27" s="46">
        <v>0.1</v>
      </c>
      <c r="AL27" s="41">
        <v>1</v>
      </c>
      <c r="AM27" s="45" t="s">
        <v>21</v>
      </c>
      <c r="AN27" s="41">
        <v>2</v>
      </c>
    </row>
    <row r="28" spans="1:40" x14ac:dyDescent="0.25">
      <c r="A28" s="40">
        <v>42309</v>
      </c>
      <c r="B28" s="32">
        <f t="shared" ref="B28:AF28" si="6">ABS(B7-B17)/B7</f>
        <v>0.31338505535556066</v>
      </c>
      <c r="C28" s="32">
        <f t="shared" si="6"/>
        <v>4.1441468694151169E-2</v>
      </c>
      <c r="D28" s="32">
        <f t="shared" si="6"/>
        <v>0.38673139158576053</v>
      </c>
      <c r="E28" s="32">
        <f t="shared" si="6"/>
        <v>0.59967012252991803</v>
      </c>
      <c r="F28" s="32">
        <f t="shared" si="6"/>
        <v>0.29150514718383636</v>
      </c>
      <c r="G28" s="32">
        <f t="shared" si="6"/>
        <v>0.11</v>
      </c>
      <c r="H28" s="32">
        <f t="shared" si="6"/>
        <v>0.29588497988179502</v>
      </c>
      <c r="I28" s="32">
        <f t="shared" si="6"/>
        <v>0.12688338825530418</v>
      </c>
      <c r="J28" s="32">
        <f t="shared" si="6"/>
        <v>0.25023731161910495</v>
      </c>
      <c r="K28" s="32">
        <f t="shared" si="6"/>
        <v>0.10307359110928514</v>
      </c>
      <c r="L28" s="32">
        <f t="shared" si="6"/>
        <v>0.22646747404617379</v>
      </c>
      <c r="M28" s="32">
        <f t="shared" si="6"/>
        <v>0.70967858082755919</v>
      </c>
      <c r="N28" s="32">
        <f t="shared" si="6"/>
        <v>0.18475428145941922</v>
      </c>
      <c r="O28" s="32">
        <f t="shared" si="6"/>
        <v>0.25330687830687831</v>
      </c>
      <c r="P28" s="32">
        <f t="shared" si="6"/>
        <v>0.25208461442368219</v>
      </c>
      <c r="Q28" s="32">
        <f t="shared" si="6"/>
        <v>2.3275259344087251</v>
      </c>
      <c r="R28" s="32">
        <f t="shared" si="6"/>
        <v>0</v>
      </c>
      <c r="S28" s="32">
        <f t="shared" si="6"/>
        <v>0.50716735868608853</v>
      </c>
      <c r="T28" s="32">
        <f t="shared" si="6"/>
        <v>0.17794201250710631</v>
      </c>
      <c r="U28" s="32">
        <f t="shared" si="6"/>
        <v>0.12893982808022922</v>
      </c>
      <c r="V28" s="32">
        <f t="shared" si="6"/>
        <v>0.21091137027722226</v>
      </c>
      <c r="W28" s="32">
        <f t="shared" si="6"/>
        <v>9.0362846853261888E-2</v>
      </c>
      <c r="X28" s="32">
        <f t="shared" si="6"/>
        <v>0.3514120926555101</v>
      </c>
      <c r="Y28" s="32">
        <f t="shared" si="6"/>
        <v>0.19780630028657747</v>
      </c>
      <c r="Z28" s="32">
        <f t="shared" si="6"/>
        <v>0.83110390050026139</v>
      </c>
      <c r="AA28" s="32">
        <f t="shared" si="6"/>
        <v>0.39842931937172776</v>
      </c>
      <c r="AB28" s="32">
        <f t="shared" si="6"/>
        <v>0.2507038114700319</v>
      </c>
      <c r="AC28" s="32">
        <f t="shared" si="6"/>
        <v>0.37609870290484532</v>
      </c>
      <c r="AD28" s="32">
        <f t="shared" si="6"/>
        <v>0.15905257464950923</v>
      </c>
      <c r="AE28" s="32">
        <f t="shared" si="6"/>
        <v>0.17232306090464472</v>
      </c>
      <c r="AF28" s="32">
        <f t="shared" si="6"/>
        <v>0.4804896530327602</v>
      </c>
      <c r="AG28" s="36">
        <v>3</v>
      </c>
      <c r="AH28" s="37">
        <f t="shared" si="4"/>
        <v>0.125</v>
      </c>
      <c r="AJ28" s="44">
        <v>0.15</v>
      </c>
      <c r="AK28" s="46">
        <v>0.15</v>
      </c>
      <c r="AL28" s="41">
        <v>2</v>
      </c>
      <c r="AM28" s="45" t="s">
        <v>22</v>
      </c>
      <c r="AN28" s="41">
        <v>5</v>
      </c>
    </row>
    <row r="29" spans="1:40" x14ac:dyDescent="0.25">
      <c r="A29" s="40">
        <v>42339</v>
      </c>
      <c r="B29" s="32">
        <f t="shared" ref="B29:AF29" si="7">ABS(B8-B18)/B8</f>
        <v>8.7011506571333372E-2</v>
      </c>
      <c r="C29" s="32">
        <f t="shared" si="7"/>
        <v>0.1064637205907024</v>
      </c>
      <c r="D29" s="32">
        <f t="shared" si="7"/>
        <v>0.30294906166219837</v>
      </c>
      <c r="E29" s="32">
        <f t="shared" si="7"/>
        <v>2.3071428571293811</v>
      </c>
      <c r="F29" s="32">
        <f t="shared" si="7"/>
        <v>0.34983973405562968</v>
      </c>
      <c r="G29" s="32">
        <f t="shared" si="7"/>
        <v>0.18721461187214611</v>
      </c>
      <c r="H29" s="32">
        <f t="shared" si="7"/>
        <v>1.4533791193234861E-2</v>
      </c>
      <c r="I29" s="32">
        <f t="shared" si="7"/>
        <v>0.2907163535674005</v>
      </c>
      <c r="J29" s="32">
        <f t="shared" si="7"/>
        <v>6.1585206536852316E-2</v>
      </c>
      <c r="K29" s="32">
        <f t="shared" si="7"/>
        <v>0.13620171745176124</v>
      </c>
      <c r="L29" s="32">
        <f t="shared" si="7"/>
        <v>0.28938647336617901</v>
      </c>
      <c r="M29" s="32">
        <f t="shared" si="7"/>
        <v>0.60730449721116131</v>
      </c>
      <c r="N29" s="32">
        <f t="shared" si="7"/>
        <v>0.12114330207961588</v>
      </c>
      <c r="O29" s="32">
        <f t="shared" si="7"/>
        <v>0.15436642132484582</v>
      </c>
      <c r="P29" s="32">
        <f t="shared" si="7"/>
        <v>9.9010502133740311E-2</v>
      </c>
      <c r="Q29" s="32">
        <f t="shared" si="7"/>
        <v>8.8774616851228366E-3</v>
      </c>
      <c r="R29" s="32">
        <f t="shared" si="7"/>
        <v>9.2213114754098366E-2</v>
      </c>
      <c r="S29" s="32">
        <f t="shared" si="7"/>
        <v>0.5283144108916884</v>
      </c>
      <c r="T29" s="32">
        <f t="shared" si="7"/>
        <v>0.15510036870135191</v>
      </c>
      <c r="U29" s="32">
        <f t="shared" si="7"/>
        <v>1.3045659809332665E-2</v>
      </c>
      <c r="V29" s="32">
        <f t="shared" si="7"/>
        <v>0.14477704280982576</v>
      </c>
      <c r="W29" s="32">
        <f t="shared" si="7"/>
        <v>0.19906513423088379</v>
      </c>
      <c r="X29" s="32">
        <f t="shared" si="7"/>
        <v>0.15252548432002724</v>
      </c>
      <c r="Y29" s="32">
        <f t="shared" si="7"/>
        <v>0.2506700727632426</v>
      </c>
      <c r="Z29" s="32">
        <f t="shared" si="7"/>
        <v>0.86963856657321381</v>
      </c>
      <c r="AA29" s="32">
        <f t="shared" si="7"/>
        <v>0.61699999999999999</v>
      </c>
      <c r="AB29" s="32">
        <f t="shared" si="7"/>
        <v>0.34343754648291275</v>
      </c>
      <c r="AC29" s="32">
        <f t="shared" si="7"/>
        <v>0.6686941973011431</v>
      </c>
      <c r="AD29" s="32">
        <f t="shared" si="7"/>
        <v>6.8379172239497757E-2</v>
      </c>
      <c r="AE29" s="32">
        <f t="shared" si="7"/>
        <v>0.73356113457885841</v>
      </c>
      <c r="AF29" s="32">
        <f t="shared" si="7"/>
        <v>0.22828185194564948</v>
      </c>
      <c r="AG29" s="36">
        <v>4</v>
      </c>
      <c r="AH29" s="37">
        <f t="shared" si="4"/>
        <v>6.25E-2</v>
      </c>
      <c r="AJ29" s="44">
        <v>0.2</v>
      </c>
      <c r="AK29" s="46">
        <v>0.2</v>
      </c>
      <c r="AL29" s="41">
        <v>5</v>
      </c>
      <c r="AM29" s="45" t="s">
        <v>23</v>
      </c>
      <c r="AN29" s="41">
        <v>10</v>
      </c>
    </row>
    <row r="30" spans="1:40" x14ac:dyDescent="0.25">
      <c r="A30" s="40">
        <v>42370</v>
      </c>
      <c r="B30" s="32">
        <f t="shared" ref="B30:AF30" si="8">ABS(B9-B19)/B9</f>
        <v>1.1168857279657955</v>
      </c>
      <c r="C30" s="32">
        <f t="shared" si="8"/>
        <v>5.8533079510063334E-2</v>
      </c>
      <c r="D30" s="32">
        <f t="shared" si="8"/>
        <v>0.3155339805825243</v>
      </c>
      <c r="E30" s="32">
        <f t="shared" si="8"/>
        <v>0.44883720934179999</v>
      </c>
      <c r="F30" s="32">
        <f t="shared" si="8"/>
        <v>0.22718589744114306</v>
      </c>
      <c r="G30" s="32">
        <f t="shared" si="8"/>
        <v>0</v>
      </c>
      <c r="H30" s="32">
        <f t="shared" si="8"/>
        <v>0.2434449521021621</v>
      </c>
      <c r="I30" s="32">
        <f t="shared" si="8"/>
        <v>1.9156113627334925</v>
      </c>
      <c r="J30" s="32">
        <f t="shared" si="8"/>
        <v>1.2177152049596958</v>
      </c>
      <c r="K30" s="32">
        <f t="shared" si="8"/>
        <v>0.38694824394694094</v>
      </c>
      <c r="L30" s="32">
        <f t="shared" si="8"/>
        <v>0.34302311146986969</v>
      </c>
      <c r="M30" s="32">
        <f t="shared" si="8"/>
        <v>4.3794776842040726</v>
      </c>
      <c r="N30" s="32">
        <f t="shared" si="8"/>
        <v>0.18492478744277305</v>
      </c>
      <c r="O30" s="32">
        <f t="shared" si="8"/>
        <v>9.5360824742268036E-2</v>
      </c>
      <c r="P30" s="32">
        <f t="shared" si="8"/>
        <v>6.2600068421178605</v>
      </c>
      <c r="Q30" s="32">
        <f t="shared" si="8"/>
        <v>2.9962797253508331</v>
      </c>
      <c r="R30" s="32">
        <f t="shared" si="8"/>
        <v>1.2261306532663316</v>
      </c>
      <c r="S30" s="32">
        <f t="shared" si="8"/>
        <v>9.0625737175953915</v>
      </c>
      <c r="T30" s="32">
        <f t="shared" si="8"/>
        <v>1.2014787430683918E-2</v>
      </c>
      <c r="U30" s="32">
        <f t="shared" si="8"/>
        <v>1.0105740181268883</v>
      </c>
      <c r="V30" s="32">
        <f t="shared" si="8"/>
        <v>0.71462830799034338</v>
      </c>
      <c r="W30" s="32">
        <f t="shared" si="8"/>
        <v>1.1508524410494005</v>
      </c>
      <c r="X30" s="32">
        <f t="shared" si="8"/>
        <v>2.1048712725520802</v>
      </c>
      <c r="Y30" s="32">
        <f t="shared" si="8"/>
        <v>2.6598781206872313</v>
      </c>
      <c r="Z30" s="32">
        <f t="shared" si="8"/>
        <v>0.36794376561718684</v>
      </c>
      <c r="AA30" s="32">
        <f t="shared" si="8"/>
        <v>0.21458773784355178</v>
      </c>
      <c r="AB30" s="32">
        <f t="shared" si="8"/>
        <v>0.42629210290148012</v>
      </c>
      <c r="AC30" s="32">
        <f t="shared" si="8"/>
        <v>3.0087030555292782</v>
      </c>
      <c r="AD30" s="32">
        <f t="shared" si="8"/>
        <v>1.3430935005170215</v>
      </c>
      <c r="AE30" s="32">
        <f t="shared" si="8"/>
        <v>1.871654231975548</v>
      </c>
      <c r="AF30" s="32">
        <f t="shared" si="8"/>
        <v>0.39157163168392212</v>
      </c>
      <c r="AG30" s="36">
        <v>5</v>
      </c>
      <c r="AH30" s="37">
        <f t="shared" si="4"/>
        <v>3.125E-2</v>
      </c>
      <c r="AJ30" s="44">
        <v>0.25</v>
      </c>
      <c r="AK30" s="46">
        <v>0.25</v>
      </c>
      <c r="AL30" s="41">
        <v>10</v>
      </c>
      <c r="AM30" s="45" t="s">
        <v>24</v>
      </c>
      <c r="AN30" s="41">
        <v>2</v>
      </c>
    </row>
    <row r="31" spans="1:40" x14ac:dyDescent="0.25">
      <c r="A31" s="40">
        <v>42401</v>
      </c>
      <c r="B31" s="32">
        <f t="shared" ref="B31:AF31" si="9">ABS(B10-B20)/B10</f>
        <v>0.50970679717202838</v>
      </c>
      <c r="C31" s="32">
        <f t="shared" si="9"/>
        <v>0.64312300220317253</v>
      </c>
      <c r="D31" s="32">
        <f t="shared" si="9"/>
        <v>0.37560038424591741</v>
      </c>
      <c r="E31" s="32">
        <f t="shared" si="9"/>
        <v>0.8852411388678153</v>
      </c>
      <c r="F31" s="32">
        <f t="shared" si="9"/>
        <v>0.25509684620525663</v>
      </c>
      <c r="G31" s="32">
        <f t="shared" si="9"/>
        <v>0.44226327944572746</v>
      </c>
      <c r="H31" s="32">
        <f t="shared" si="9"/>
        <v>0.14313965688670913</v>
      </c>
      <c r="I31" s="32">
        <f t="shared" si="9"/>
        <v>0.5411017859021181</v>
      </c>
      <c r="J31" s="32">
        <f t="shared" si="9"/>
        <v>0.36914195985396753</v>
      </c>
      <c r="K31" s="32">
        <f t="shared" si="9"/>
        <v>0.55768023798884481</v>
      </c>
      <c r="L31" s="32">
        <f t="shared" si="9"/>
        <v>0.40972868162022041</v>
      </c>
      <c r="M31" s="32">
        <f t="shared" si="9"/>
        <v>3.3015961643291389E-2</v>
      </c>
      <c r="N31" s="32">
        <f t="shared" si="9"/>
        <v>0.58644018536160047</v>
      </c>
      <c r="O31" s="32">
        <f t="shared" si="9"/>
        <v>0.34945295404814003</v>
      </c>
      <c r="P31" s="32">
        <f t="shared" si="9"/>
        <v>3.6576831891486236E-2</v>
      </c>
      <c r="Q31" s="32">
        <f t="shared" si="9"/>
        <v>0.47844767500821878</v>
      </c>
      <c r="R31" s="32">
        <f t="shared" si="9"/>
        <v>0.6995753715498938</v>
      </c>
      <c r="S31" s="32">
        <f t="shared" si="9"/>
        <v>0.16185238426474494</v>
      </c>
      <c r="T31" s="32">
        <f t="shared" si="9"/>
        <v>0.58005393299510943</v>
      </c>
      <c r="U31" s="32">
        <f t="shared" si="9"/>
        <v>0.18269230769230768</v>
      </c>
      <c r="V31" s="32">
        <f t="shared" si="9"/>
        <v>0.41508152581539393</v>
      </c>
      <c r="W31" s="32">
        <f t="shared" si="9"/>
        <v>0.38870644933816428</v>
      </c>
      <c r="X31" s="32">
        <f t="shared" si="9"/>
        <v>0.60562843977508696</v>
      </c>
      <c r="Y31" s="32">
        <f t="shared" si="9"/>
        <v>0.50497581324433005</v>
      </c>
      <c r="Z31" s="32">
        <f t="shared" si="9"/>
        <v>0.16659615133869368</v>
      </c>
      <c r="AA31" s="32">
        <f t="shared" si="9"/>
        <v>2.0804289544235925</v>
      </c>
      <c r="AB31" s="32">
        <f t="shared" si="9"/>
        <v>0.54898613789458883</v>
      </c>
      <c r="AC31" s="32">
        <f t="shared" si="9"/>
        <v>0.45299410086615288</v>
      </c>
      <c r="AD31" s="32">
        <f t="shared" si="9"/>
        <v>0.18835207219491815</v>
      </c>
      <c r="AE31" s="32">
        <f t="shared" si="9"/>
        <v>0.66696485924124993</v>
      </c>
      <c r="AF31" s="32">
        <f t="shared" si="9"/>
        <v>0.43108298585649674</v>
      </c>
      <c r="AG31" s="36">
        <v>6</v>
      </c>
      <c r="AH31" s="37">
        <f t="shared" si="4"/>
        <v>1.5625E-2</v>
      </c>
      <c r="AJ31" s="44">
        <v>0.3</v>
      </c>
      <c r="AK31" s="46">
        <v>0.3</v>
      </c>
      <c r="AL31" s="41">
        <v>2</v>
      </c>
      <c r="AM31" s="45" t="s">
        <v>25</v>
      </c>
      <c r="AN31" s="41">
        <v>2</v>
      </c>
    </row>
    <row r="32" spans="1:40" x14ac:dyDescent="0.25">
      <c r="A32" s="40">
        <v>42430</v>
      </c>
      <c r="B32" s="32">
        <f t="shared" ref="B32:AF32" si="10">ABS(B11-B21)/B11</f>
        <v>0.16361971139778661</v>
      </c>
      <c r="C32" s="32">
        <f t="shared" si="10"/>
        <v>0.4503249333687851</v>
      </c>
      <c r="D32" s="32">
        <f t="shared" si="10"/>
        <v>0.70227272727272727</v>
      </c>
      <c r="E32" s="32">
        <f t="shared" si="10"/>
        <v>6.4448275861483451</v>
      </c>
      <c r="F32" s="32">
        <f t="shared" si="10"/>
        <v>0.12002051878797225</v>
      </c>
      <c r="G32" s="32">
        <f t="shared" si="10"/>
        <v>1.1367924528301887</v>
      </c>
      <c r="H32" s="32">
        <f t="shared" si="10"/>
        <v>0.71398599987896516</v>
      </c>
      <c r="I32" s="32">
        <f t="shared" si="10"/>
        <v>0.15669748655999391</v>
      </c>
      <c r="J32" s="32">
        <f t="shared" si="10"/>
        <v>0.5896101444812617</v>
      </c>
      <c r="K32" s="32">
        <f t="shared" si="10"/>
        <v>5.5467303374000063E-2</v>
      </c>
      <c r="L32" s="32">
        <f t="shared" si="10"/>
        <v>0.55296032326893307</v>
      </c>
      <c r="M32" s="32">
        <f t="shared" si="10"/>
        <v>0.44218223564354719</v>
      </c>
      <c r="N32" s="32">
        <f t="shared" si="10"/>
        <v>0.54110216479436868</v>
      </c>
      <c r="O32" s="32">
        <f t="shared" si="10"/>
        <v>0.44156214367160773</v>
      </c>
      <c r="P32" s="32">
        <f t="shared" si="10"/>
        <v>0.16631836709214459</v>
      </c>
      <c r="Q32" s="32">
        <f t="shared" si="10"/>
        <v>0.16772131917371644</v>
      </c>
      <c r="R32" s="32">
        <f t="shared" si="10"/>
        <v>1.437125748502994</v>
      </c>
      <c r="S32" s="32">
        <f t="shared" si="10"/>
        <v>0.36865115368425144</v>
      </c>
      <c r="T32" s="32">
        <f t="shared" si="10"/>
        <v>0.51297781972628598</v>
      </c>
      <c r="U32" s="32">
        <f t="shared" si="10"/>
        <v>0.82763433356594562</v>
      </c>
      <c r="V32" s="32">
        <f t="shared" si="10"/>
        <v>0.24955391740062163</v>
      </c>
      <c r="W32" s="32">
        <f t="shared" si="10"/>
        <v>9.983355845374961E-2</v>
      </c>
      <c r="X32" s="32">
        <f t="shared" si="10"/>
        <v>1.4355886837662179E-3</v>
      </c>
      <c r="Y32" s="32">
        <f t="shared" si="10"/>
        <v>0.13499775405479256</v>
      </c>
      <c r="Z32" s="32">
        <f t="shared" si="10"/>
        <v>0.78711576715592368</v>
      </c>
      <c r="AA32" s="32">
        <f t="shared" si="10"/>
        <v>0.27735849056603773</v>
      </c>
      <c r="AB32" s="32">
        <f t="shared" si="10"/>
        <v>1.2128512745414896E-2</v>
      </c>
      <c r="AC32" s="32">
        <f t="shared" si="10"/>
        <v>7.7930696839471209E-2</v>
      </c>
      <c r="AD32" s="32">
        <f t="shared" si="10"/>
        <v>0.38115349082559924</v>
      </c>
      <c r="AE32" s="32">
        <f t="shared" si="10"/>
        <v>0.29078141637211286</v>
      </c>
      <c r="AF32" s="32">
        <f t="shared" si="10"/>
        <v>0.57697095714445468</v>
      </c>
      <c r="AG32" s="36">
        <v>7</v>
      </c>
      <c r="AH32" s="37">
        <f t="shared" si="4"/>
        <v>7.8125E-3</v>
      </c>
      <c r="AJ32" s="44">
        <v>0.35</v>
      </c>
      <c r="AK32" s="46">
        <v>0.35</v>
      </c>
      <c r="AL32" s="41">
        <v>2</v>
      </c>
      <c r="AM32" s="72" t="s">
        <v>28</v>
      </c>
      <c r="AN32" s="41">
        <v>4</v>
      </c>
    </row>
    <row r="33" spans="1:40" ht="15.75" thickBot="1" x14ac:dyDescent="0.3">
      <c r="A33" s="1"/>
      <c r="V33" s="1"/>
      <c r="AE33" s="1"/>
      <c r="AG33" s="38"/>
      <c r="AH33" s="39">
        <f>SUM(AH25:AH32)</f>
        <v>1.9921875</v>
      </c>
      <c r="AJ33" s="44">
        <v>0.5</v>
      </c>
      <c r="AK33" s="46">
        <v>0.5</v>
      </c>
      <c r="AL33" s="41">
        <v>4</v>
      </c>
      <c r="AM33" s="72" t="s">
        <v>29</v>
      </c>
      <c r="AN33" s="94">
        <v>5</v>
      </c>
    </row>
    <row r="34" spans="1:40" ht="30.75" thickBot="1" x14ac:dyDescent="0.3">
      <c r="A34" s="16" t="s">
        <v>14</v>
      </c>
      <c r="B34" s="17">
        <f>SUMPRODUCT(B25:B32,$AH$25:$AH$32)/$AH$33</f>
        <v>0.2193884177672733</v>
      </c>
      <c r="C34" s="17">
        <f t="shared" ref="C34:AF34" si="11">SUMPRODUCT(C25:C32,$AH$25:$AH$32)/$AH$33</f>
        <v>0.30217369536455191</v>
      </c>
      <c r="D34" s="17">
        <f t="shared" si="11"/>
        <v>0.22355571643274716</v>
      </c>
      <c r="E34" s="17">
        <f t="shared" si="11"/>
        <v>0.82260899034466928</v>
      </c>
      <c r="F34" s="17">
        <f t="shared" si="11"/>
        <v>0.22174337829262086</v>
      </c>
      <c r="G34" s="17">
        <f t="shared" si="11"/>
        <v>0.15905803107128277</v>
      </c>
      <c r="H34" s="17">
        <f t="shared" si="11"/>
        <v>9.2953749850314529E-2</v>
      </c>
      <c r="I34" s="17">
        <f t="shared" si="11"/>
        <v>0.18810165880811086</v>
      </c>
      <c r="J34" s="17">
        <f t="shared" si="11"/>
        <v>0.21233007349442876</v>
      </c>
      <c r="K34" s="17">
        <f t="shared" si="11"/>
        <v>0.20939187803915435</v>
      </c>
      <c r="L34" s="17">
        <f t="shared" si="11"/>
        <v>0.17319073000427451</v>
      </c>
      <c r="M34" s="17">
        <f t="shared" si="11"/>
        <v>0.2373263029753209</v>
      </c>
      <c r="N34" s="17">
        <f t="shared" si="11"/>
        <v>0.16873829048111533</v>
      </c>
      <c r="O34" s="17">
        <f t="shared" si="11"/>
        <v>0.10612985152286826</v>
      </c>
      <c r="P34" s="17">
        <f t="shared" si="11"/>
        <v>0.29363620026183485</v>
      </c>
      <c r="Q34" s="17">
        <f t="shared" si="11"/>
        <v>0.47077806198311539</v>
      </c>
      <c r="R34" s="17">
        <f t="shared" si="11"/>
        <v>0.58009152897486038</v>
      </c>
      <c r="S34" s="17">
        <f t="shared" si="11"/>
        <v>0.41375343833590461</v>
      </c>
      <c r="T34" s="17">
        <f t="shared" si="11"/>
        <v>0.12889788499177746</v>
      </c>
      <c r="U34" s="17">
        <f t="shared" si="11"/>
        <v>0.42071813137516506</v>
      </c>
      <c r="V34" s="17">
        <f t="shared" si="11"/>
        <v>0.22175384821888869</v>
      </c>
      <c r="W34" s="17">
        <f t="shared" si="11"/>
        <v>0.26850519379310167</v>
      </c>
      <c r="X34" s="17">
        <f t="shared" si="11"/>
        <v>0.59728661318906329</v>
      </c>
      <c r="Y34" s="17">
        <f t="shared" si="11"/>
        <v>0.2058440389261017</v>
      </c>
      <c r="Z34" s="17">
        <f t="shared" si="11"/>
        <v>0.47551458780913436</v>
      </c>
      <c r="AA34" s="17">
        <f t="shared" si="11"/>
        <v>0.30341629236642181</v>
      </c>
      <c r="AB34" s="17">
        <f t="shared" si="11"/>
        <v>0.15607152318784759</v>
      </c>
      <c r="AC34" s="17">
        <f t="shared" si="11"/>
        <v>0.2478053627230353</v>
      </c>
      <c r="AD34" s="17">
        <f t="shared" si="11"/>
        <v>0.77555181559804409</v>
      </c>
      <c r="AE34" s="17">
        <f t="shared" si="11"/>
        <v>0.56537313076898066</v>
      </c>
      <c r="AF34" s="17">
        <f t="shared" si="11"/>
        <v>0.20008203691520374</v>
      </c>
      <c r="AK34" s="42" t="s">
        <v>17</v>
      </c>
      <c r="AL34" s="42">
        <v>5</v>
      </c>
    </row>
    <row r="35" spans="1:40" x14ac:dyDescent="0.25">
      <c r="A35" s="1"/>
      <c r="B35" s="93">
        <f>AVERAGE(B34:AF34)</f>
        <v>0.3116700146408779</v>
      </c>
      <c r="C35" s="93">
        <f>MIN(B34:AF34)</f>
        <v>9.2953749850314529E-2</v>
      </c>
      <c r="D35" s="93">
        <f>MAX(B34:AF34)</f>
        <v>0.82260899034466928</v>
      </c>
      <c r="V35" s="1"/>
      <c r="AE35" s="1"/>
    </row>
    <row r="36" spans="1:40" hidden="1" x14ac:dyDescent="0.25">
      <c r="A36" s="1" t="s">
        <v>1</v>
      </c>
      <c r="B36" s="4" t="e">
        <f>(#REF!+(#REF!/2)+(#REF!/3)+(#REF!/4))/2.1</f>
        <v>#REF!</v>
      </c>
      <c r="C36" s="4" t="e">
        <f>(#REF!+(#REF!/2)+(#REF!/3)+(#REF!/4))/2.1</f>
        <v>#REF!</v>
      </c>
      <c r="D36" s="4" t="e">
        <f>(#REF!+(#REF!/2)+(#REF!/3)+(#REF!/4))/2.1</f>
        <v>#REF!</v>
      </c>
      <c r="E36" s="4" t="e">
        <f>(#REF!+(#REF!/2)+(#REF!/3)+(#REF!/4))/2.1</f>
        <v>#REF!</v>
      </c>
      <c r="F36" s="4" t="e">
        <f>(#REF!+(#REF!/2)+(#REF!/3)+(#REF!/4))/2.1</f>
        <v>#REF!</v>
      </c>
      <c r="G36" s="4" t="e">
        <f>(#REF!+(#REF!/2)+(#REF!/3)+(#REF!/4))/2.1</f>
        <v>#REF!</v>
      </c>
      <c r="H36" s="4" t="e">
        <f>(#REF!+(#REF!/2)+(#REF!/3)+(#REF!/4))/2.1</f>
        <v>#REF!</v>
      </c>
      <c r="I36" s="4" t="e">
        <f>(#REF!+(#REF!/2)+(#REF!/3)+(#REF!/4))/2.1</f>
        <v>#REF!</v>
      </c>
      <c r="J36" s="4" t="e">
        <f>(#REF!+(#REF!/2)+(#REF!/3)+(#REF!/4))/2.1</f>
        <v>#REF!</v>
      </c>
      <c r="K36" s="4" t="e">
        <f>(#REF!+(#REF!/2)+(#REF!/3)+(#REF!/4))/2.1</f>
        <v>#REF!</v>
      </c>
      <c r="L36" s="4" t="e">
        <f>(#REF!+(#REF!/2)+(#REF!/3)+(#REF!/4))/2.1</f>
        <v>#REF!</v>
      </c>
      <c r="M36" s="4" t="e">
        <f>(#REF!+(#REF!/2)+(#REF!/3)+(#REF!/4))/2.1</f>
        <v>#REF!</v>
      </c>
      <c r="N36" s="4" t="e">
        <f>(#REF!+(#REF!/2)+(#REF!/3)+(#REF!/4))/2.1</f>
        <v>#REF!</v>
      </c>
      <c r="O36" s="4" t="e">
        <f>(#REF!+(#REF!/2)+(#REF!/3)+(#REF!/4))/2.1</f>
        <v>#REF!</v>
      </c>
      <c r="P36" s="4" t="e">
        <f>(#REF!+(#REF!/2)+(#REF!/3)+(#REF!/4))/2.1</f>
        <v>#REF!</v>
      </c>
      <c r="Q36" s="4" t="e">
        <f>(#REF!+(#REF!/2)+(#REF!/3)+(#REF!/4))/2.1</f>
        <v>#REF!</v>
      </c>
      <c r="R36" s="4" t="e">
        <f>(#REF!+(#REF!/2)+(#REF!/3)+(#REF!/4))/2.1</f>
        <v>#REF!</v>
      </c>
      <c r="S36" s="4" t="e">
        <f>(#REF!+(#REF!/2)+(#REF!/3)+(#REF!/4))/2.1</f>
        <v>#REF!</v>
      </c>
      <c r="T36" s="4" t="e">
        <f>(#REF!+(#REF!/2)+(#REF!/3)+(#REF!/4))/2.1</f>
        <v>#REF!</v>
      </c>
      <c r="U36" s="4" t="e">
        <f>(#REF!+(#REF!/2)+(#REF!/3)+(#REF!/4))/2.1</f>
        <v>#REF!</v>
      </c>
      <c r="V36" s="4" t="e">
        <f>(#REF!+(#REF!/2)+(#REF!/3)+(#REF!/4))/2.1</f>
        <v>#REF!</v>
      </c>
      <c r="W36" s="4" t="e">
        <f>(#REF!+(#REF!/2)+(#REF!/3)+(#REF!/4))/2.1</f>
        <v>#REF!</v>
      </c>
      <c r="X36" s="4" t="e">
        <f>(#REF!+(#REF!/2)+(#REF!/3)+(#REF!/4))/2.1</f>
        <v>#REF!</v>
      </c>
      <c r="Y36" s="4" t="e">
        <f>(#REF!+(#REF!/2)+(#REF!/3)+(#REF!/4))/2.1</f>
        <v>#REF!</v>
      </c>
      <c r="Z36" s="4" t="e">
        <f>(#REF!+(#REF!/2)+(#REF!/3)+(#REF!/4))/2.1</f>
        <v>#REF!</v>
      </c>
      <c r="AA36" s="4" t="e">
        <f>(#REF!+(#REF!/2)+(#REF!/3)+(#REF!/4))/2.1</f>
        <v>#REF!</v>
      </c>
      <c r="AB36" s="4" t="e">
        <f>(#REF!+(#REF!/2)+(#REF!/3)+(#REF!/4))/2.1</f>
        <v>#REF!</v>
      </c>
      <c r="AC36" s="4" t="e">
        <f>(#REF!+(#REF!/2)+(#REF!/3)+(#REF!/4))/2.1</f>
        <v>#REF!</v>
      </c>
      <c r="AD36" s="4" t="e">
        <f>(#REF!+(#REF!/2)+(#REF!/3)+(#REF!/4))/2.1</f>
        <v>#REF!</v>
      </c>
      <c r="AE36" s="4" t="e">
        <f>(#REF!+(#REF!/2)+(#REF!/3)+(#REF!/4))/2.1</f>
        <v>#REF!</v>
      </c>
      <c r="AF36" s="4" t="e">
        <f>(#REF!+(#REF!/2)+(#REF!/3)+(#REF!/4))/2.1</f>
        <v>#REF!</v>
      </c>
    </row>
    <row r="37" spans="1:40" ht="30" hidden="1" customHeight="1" x14ac:dyDescent="0.25">
      <c r="A37" s="6" t="s">
        <v>2</v>
      </c>
      <c r="B37" s="5" t="e">
        <f>(#REF!+(#REF!/2)+(#REF!/4)+(#REF!/8))/1.875</f>
        <v>#REF!</v>
      </c>
      <c r="C37" s="5" t="e">
        <f>(#REF!+(#REF!/2)+(#REF!/4)+(#REF!/8))/1.875</f>
        <v>#REF!</v>
      </c>
      <c r="D37" s="5" t="e">
        <f>(#REF!+(#REF!/2)+(#REF!/4)+(#REF!/8))/1.875</f>
        <v>#REF!</v>
      </c>
      <c r="E37" s="5" t="e">
        <f>(#REF!+(#REF!/2)+(#REF!/4)+(#REF!/8))/1.875</f>
        <v>#REF!</v>
      </c>
      <c r="F37" s="5" t="e">
        <f>(#REF!+(#REF!/2)+(#REF!/4)+(#REF!/8))/1.875</f>
        <v>#REF!</v>
      </c>
      <c r="G37" s="5" t="e">
        <f>(#REF!+(#REF!/2)+(#REF!/4)+(#REF!/8))/1.875</f>
        <v>#REF!</v>
      </c>
      <c r="H37" s="5" t="e">
        <f>(#REF!+(#REF!/2)+(#REF!/4)+(#REF!/8))/1.875</f>
        <v>#REF!</v>
      </c>
      <c r="I37" s="5" t="e">
        <f>(#REF!+(#REF!/2)+(#REF!/4)+(#REF!/8))/1.875</f>
        <v>#REF!</v>
      </c>
      <c r="J37" s="5" t="e">
        <f>(#REF!+(#REF!/2)+(#REF!/4)+(#REF!/8))/1.875</f>
        <v>#REF!</v>
      </c>
      <c r="K37" s="5" t="e">
        <f>(#REF!+(#REF!/2)+(#REF!/4)+(#REF!/8))/1.875</f>
        <v>#REF!</v>
      </c>
      <c r="L37" s="5" t="e">
        <f>(#REF!+(#REF!/2)+(#REF!/4)+(#REF!/8))/1.875</f>
        <v>#REF!</v>
      </c>
      <c r="M37" s="5" t="e">
        <f>(#REF!+(#REF!/2)+(#REF!/4)+(#REF!/8))/1.875</f>
        <v>#REF!</v>
      </c>
      <c r="N37" s="5" t="e">
        <f>(#REF!+(#REF!/2)+(#REF!/4)+(#REF!/8))/1.875</f>
        <v>#REF!</v>
      </c>
      <c r="O37" s="5" t="e">
        <f>(#REF!+(#REF!/2)+(#REF!/4)+(#REF!/8))/1.875</f>
        <v>#REF!</v>
      </c>
      <c r="P37" s="5" t="e">
        <f>(#REF!+(#REF!/2)+(#REF!/4)+(#REF!/8))/1.875</f>
        <v>#REF!</v>
      </c>
      <c r="Q37" s="5" t="e">
        <f>(#REF!+(#REF!/2)+(#REF!/4)+(#REF!/8))/1.875</f>
        <v>#REF!</v>
      </c>
      <c r="R37" s="5" t="e">
        <f>(#REF!+(#REF!/2)+(#REF!/4)+(#REF!/8))/1.875</f>
        <v>#REF!</v>
      </c>
      <c r="S37" s="5" t="e">
        <f>(#REF!+(#REF!/2)+(#REF!/4)+(#REF!/8))/1.875</f>
        <v>#REF!</v>
      </c>
      <c r="T37" s="5" t="e">
        <f>(#REF!+(#REF!/2)+(#REF!/4)+(#REF!/8))/1.875</f>
        <v>#REF!</v>
      </c>
      <c r="U37" s="5" t="e">
        <f>(#REF!+(#REF!/2)+(#REF!/4)+(#REF!/8))/1.875</f>
        <v>#REF!</v>
      </c>
      <c r="V37" s="5" t="e">
        <f>(#REF!+(#REF!/2)+(#REF!/4)+(#REF!/8))/1.875</f>
        <v>#REF!</v>
      </c>
      <c r="W37" s="5" t="e">
        <f>(#REF!+(#REF!/2)+(#REF!/4)+(#REF!/8))/1.875</f>
        <v>#REF!</v>
      </c>
      <c r="X37" s="5" t="e">
        <f>(#REF!+(#REF!/2)+(#REF!/4)+(#REF!/8))/1.875</f>
        <v>#REF!</v>
      </c>
      <c r="Y37" s="5" t="e">
        <f>(#REF!+(#REF!/2)+(#REF!/4)+(#REF!/8))/1.875</f>
        <v>#REF!</v>
      </c>
      <c r="Z37" s="5" t="e">
        <f>(#REF!+(#REF!/2)+(#REF!/4)+(#REF!/8))/1.875</f>
        <v>#REF!</v>
      </c>
      <c r="AA37" s="5" t="e">
        <f>(#REF!+(#REF!/2)+(#REF!/4)+(#REF!/8))/1.875</f>
        <v>#REF!</v>
      </c>
      <c r="AB37" s="5" t="e">
        <f>(#REF!+(#REF!/2)+(#REF!/4)+(#REF!/8))/1.875</f>
        <v>#REF!</v>
      </c>
      <c r="AC37" s="5" t="e">
        <f>(#REF!+(#REF!/2)+(#REF!/4)+(#REF!/8))/1.875</f>
        <v>#REF!</v>
      </c>
      <c r="AD37" s="5" t="e">
        <f>(#REF!+(#REF!/2)+(#REF!/4)+(#REF!/8))/1.875</f>
        <v>#REF!</v>
      </c>
      <c r="AE37" s="5" t="e">
        <f>(#REF!+(#REF!/2)+(#REF!/4)+(#REF!/8))/1.875</f>
        <v>#REF!</v>
      </c>
      <c r="AF37" s="5" t="e">
        <f>(#REF!+(#REF!/2)+(#REF!/4)+(#REF!/8))/1.875</f>
        <v>#REF!</v>
      </c>
    </row>
    <row r="38" spans="1:40" ht="15" customHeight="1" x14ac:dyDescent="0.25">
      <c r="B38" t="str">
        <f>IF(B34&gt;0.5,B24,"")</f>
        <v/>
      </c>
      <c r="C38" t="str">
        <f t="shared" ref="C38:AF38" si="12">IF(C34&gt;0.5,C24,"")</f>
        <v/>
      </c>
      <c r="D38" t="str">
        <f t="shared" si="12"/>
        <v/>
      </c>
      <c r="E38">
        <f t="shared" si="12"/>
        <v>54097</v>
      </c>
      <c r="F38" t="str">
        <f t="shared" si="12"/>
        <v/>
      </c>
      <c r="G38" t="str">
        <f t="shared" si="12"/>
        <v/>
      </c>
      <c r="H38" t="str">
        <f t="shared" si="12"/>
        <v/>
      </c>
      <c r="I38" t="str">
        <f t="shared" si="12"/>
        <v/>
      </c>
      <c r="J38" t="str">
        <f t="shared" si="12"/>
        <v/>
      </c>
      <c r="K38" t="str">
        <f t="shared" si="12"/>
        <v/>
      </c>
      <c r="L38" t="str">
        <f t="shared" si="12"/>
        <v/>
      </c>
      <c r="M38" t="str">
        <f t="shared" si="12"/>
        <v/>
      </c>
      <c r="N38" t="str">
        <f t="shared" si="12"/>
        <v/>
      </c>
      <c r="O38" t="str">
        <f t="shared" si="12"/>
        <v/>
      </c>
      <c r="P38" t="str">
        <f t="shared" si="12"/>
        <v/>
      </c>
      <c r="Q38" t="str">
        <f t="shared" si="12"/>
        <v/>
      </c>
      <c r="R38">
        <f t="shared" si="12"/>
        <v>65300</v>
      </c>
      <c r="S38" t="str">
        <f t="shared" si="12"/>
        <v/>
      </c>
      <c r="T38" t="str">
        <f t="shared" si="12"/>
        <v/>
      </c>
      <c r="U38" t="str">
        <f t="shared" si="12"/>
        <v/>
      </c>
      <c r="V38" t="str">
        <f t="shared" si="12"/>
        <v/>
      </c>
      <c r="W38" t="str">
        <f t="shared" si="12"/>
        <v/>
      </c>
      <c r="X38">
        <f t="shared" si="12"/>
        <v>65440</v>
      </c>
      <c r="Y38" t="str">
        <f t="shared" si="12"/>
        <v/>
      </c>
      <c r="Z38" t="str">
        <f t="shared" si="12"/>
        <v/>
      </c>
      <c r="AA38" t="str">
        <f t="shared" si="12"/>
        <v/>
      </c>
      <c r="AB38" t="str">
        <f t="shared" si="12"/>
        <v/>
      </c>
      <c r="AC38" t="str">
        <f t="shared" si="12"/>
        <v/>
      </c>
      <c r="AD38">
        <f t="shared" si="12"/>
        <v>84987</v>
      </c>
      <c r="AE38">
        <f t="shared" si="12"/>
        <v>99336</v>
      </c>
      <c r="AF38" t="str">
        <f t="shared" si="12"/>
        <v/>
      </c>
    </row>
    <row r="39" spans="1:40" ht="15" customHeight="1" x14ac:dyDescent="0.25">
      <c r="E39">
        <v>65300</v>
      </c>
    </row>
    <row r="40" spans="1:40" ht="15" customHeight="1" x14ac:dyDescent="0.25">
      <c r="E40">
        <v>65440</v>
      </c>
    </row>
    <row r="41" spans="1:40" ht="15" customHeight="1" x14ac:dyDescent="0.25">
      <c r="E41">
        <v>84987</v>
      </c>
    </row>
    <row r="42" spans="1:40" ht="15" customHeight="1" x14ac:dyDescent="0.25">
      <c r="E42">
        <v>99336</v>
      </c>
    </row>
    <row r="70" spans="1:31" x14ac:dyDescent="0.25">
      <c r="A70" s="1"/>
      <c r="V70" s="1"/>
      <c r="AE70" s="1"/>
    </row>
    <row r="71" spans="1:31" x14ac:dyDescent="0.25">
      <c r="A71" s="2"/>
      <c r="V71" s="1"/>
      <c r="AE71" s="1"/>
    </row>
    <row r="72" spans="1:31" x14ac:dyDescent="0.25">
      <c r="A72" s="1"/>
      <c r="V72" s="1"/>
      <c r="AE72" s="1"/>
    </row>
    <row r="73" spans="1:31" x14ac:dyDescent="0.25">
      <c r="A73" s="1"/>
      <c r="V73" s="1"/>
      <c r="AE73" s="1"/>
    </row>
    <row r="74" spans="1:31" x14ac:dyDescent="0.25">
      <c r="A74" s="1"/>
      <c r="V74" s="1"/>
      <c r="AE74" s="1"/>
    </row>
    <row r="75" spans="1:31" x14ac:dyDescent="0.25">
      <c r="A75" s="1"/>
      <c r="V75" s="1"/>
      <c r="AE75" s="1"/>
    </row>
    <row r="76" spans="1:31" x14ac:dyDescent="0.25">
      <c r="A76" s="1"/>
      <c r="V76" s="1"/>
      <c r="AE76" s="1"/>
    </row>
    <row r="77" spans="1:31" x14ac:dyDescent="0.25">
      <c r="A77" s="1"/>
      <c r="V77" s="1"/>
      <c r="AE77" s="1"/>
    </row>
    <row r="78" spans="1:31" x14ac:dyDescent="0.25">
      <c r="A78" s="1"/>
      <c r="V78" s="1"/>
      <c r="AE78" s="1"/>
    </row>
    <row r="79" spans="1:31" x14ac:dyDescent="0.25">
      <c r="A79" s="1"/>
      <c r="V79" s="1"/>
      <c r="AE79" s="1"/>
    </row>
    <row r="80" spans="1:31" x14ac:dyDescent="0.25">
      <c r="A80" s="1"/>
      <c r="V80" s="1"/>
      <c r="AE80" s="1"/>
    </row>
    <row r="81" spans="1:31" x14ac:dyDescent="0.25">
      <c r="A81" s="1"/>
      <c r="V81" s="1"/>
      <c r="AE81" s="1"/>
    </row>
    <row r="82" spans="1:31" x14ac:dyDescent="0.25">
      <c r="A82" s="1"/>
      <c r="V82" s="1"/>
      <c r="AE82" s="1"/>
    </row>
    <row r="83" spans="1:31" x14ac:dyDescent="0.25">
      <c r="A83" s="1"/>
      <c r="V83" s="1"/>
      <c r="AE83" s="1"/>
    </row>
    <row r="84" spans="1:31" x14ac:dyDescent="0.25">
      <c r="A84" s="1"/>
      <c r="V84" s="1"/>
      <c r="AE84" s="1"/>
    </row>
    <row r="85" spans="1:31" x14ac:dyDescent="0.25">
      <c r="A85" s="1"/>
      <c r="V85" s="1"/>
      <c r="AE85" s="1"/>
    </row>
    <row r="86" spans="1:31" x14ac:dyDescent="0.25">
      <c r="A86" s="1"/>
      <c r="V86" s="1"/>
      <c r="AE86" s="1"/>
    </row>
    <row r="87" spans="1:31" x14ac:dyDescent="0.25">
      <c r="A87" s="1"/>
      <c r="V87" s="1"/>
      <c r="AE87" s="1"/>
    </row>
    <row r="88" spans="1:31" x14ac:dyDescent="0.25">
      <c r="A88" s="1"/>
      <c r="V88" s="1"/>
      <c r="AE88" s="1"/>
    </row>
    <row r="89" spans="1:31" x14ac:dyDescent="0.25">
      <c r="A89" s="1"/>
      <c r="V89" s="1"/>
      <c r="AE89" s="1"/>
    </row>
    <row r="90" spans="1:31" x14ac:dyDescent="0.25">
      <c r="A90" s="1"/>
      <c r="V90" s="1"/>
      <c r="AE90" s="1"/>
    </row>
    <row r="91" spans="1:31" x14ac:dyDescent="0.25">
      <c r="A91" s="1"/>
      <c r="V91" s="1"/>
      <c r="AE91" s="1"/>
    </row>
    <row r="92" spans="1:31" x14ac:dyDescent="0.25">
      <c r="A92" s="1"/>
      <c r="V92" s="1"/>
      <c r="AE92" s="1"/>
    </row>
    <row r="93" spans="1:31" x14ac:dyDescent="0.25">
      <c r="A93" s="1"/>
      <c r="V93" s="1"/>
      <c r="AE93" s="1"/>
    </row>
    <row r="94" spans="1:31" x14ac:dyDescent="0.25">
      <c r="A94" s="1"/>
      <c r="V94" s="1"/>
      <c r="AE94" s="1"/>
    </row>
    <row r="95" spans="1:31" x14ac:dyDescent="0.25">
      <c r="A95" s="1"/>
      <c r="V95" s="1"/>
      <c r="AE95" s="1"/>
    </row>
    <row r="96" spans="1:31" x14ac:dyDescent="0.25">
      <c r="A96" s="1"/>
      <c r="V96" s="1"/>
      <c r="AE96" s="1"/>
    </row>
    <row r="97" spans="1:31" x14ac:dyDescent="0.25">
      <c r="A97" s="1"/>
      <c r="V97" s="1"/>
      <c r="AE97" s="1"/>
    </row>
    <row r="98" spans="1:31" x14ac:dyDescent="0.25">
      <c r="A98" s="1"/>
      <c r="V98" s="1"/>
      <c r="AE98" s="1"/>
    </row>
    <row r="99" spans="1:31" x14ac:dyDescent="0.25">
      <c r="A99" s="1"/>
      <c r="V99" s="1"/>
      <c r="AE99" s="1"/>
    </row>
    <row r="100" spans="1:31" x14ac:dyDescent="0.25">
      <c r="A100" s="1"/>
      <c r="V100" s="1"/>
      <c r="AE100" s="1"/>
    </row>
    <row r="101" spans="1:31" x14ac:dyDescent="0.25">
      <c r="A101" s="1"/>
      <c r="V101" s="1"/>
      <c r="AE101" s="1"/>
    </row>
    <row r="102" spans="1:31" x14ac:dyDescent="0.25">
      <c r="A102" s="1"/>
      <c r="V102" s="1"/>
      <c r="AE102" s="1"/>
    </row>
    <row r="103" spans="1:31" x14ac:dyDescent="0.25">
      <c r="A103" s="1"/>
      <c r="V103" s="1"/>
      <c r="AE103" s="1"/>
    </row>
    <row r="104" spans="1:31" x14ac:dyDescent="0.25">
      <c r="A104" s="1"/>
      <c r="V104" s="1"/>
      <c r="AE104" s="1"/>
    </row>
    <row r="105" spans="1:31" x14ac:dyDescent="0.25">
      <c r="A105" s="1"/>
      <c r="V105" s="1"/>
      <c r="AE105" s="1"/>
    </row>
    <row r="106" spans="1:31" x14ac:dyDescent="0.25">
      <c r="A106" s="1"/>
      <c r="V106" s="1"/>
      <c r="AE106" s="1"/>
    </row>
    <row r="107" spans="1:31" x14ac:dyDescent="0.25">
      <c r="A107" s="1"/>
      <c r="V107" s="1"/>
      <c r="AE107" s="1"/>
    </row>
    <row r="108" spans="1:31" x14ac:dyDescent="0.25">
      <c r="A108" s="1"/>
      <c r="V108" s="1"/>
      <c r="AE108" s="1"/>
    </row>
    <row r="109" spans="1:31" x14ac:dyDescent="0.25">
      <c r="A109" s="1"/>
      <c r="V109" s="1"/>
      <c r="AE109" s="1"/>
    </row>
    <row r="110" spans="1:31" x14ac:dyDescent="0.25">
      <c r="A110" s="1"/>
      <c r="V110" s="1"/>
      <c r="AE110" s="1"/>
    </row>
    <row r="111" spans="1:31" x14ac:dyDescent="0.25">
      <c r="A111" s="1"/>
      <c r="V111" s="1"/>
      <c r="AE111" s="1"/>
    </row>
    <row r="112" spans="1:31" x14ac:dyDescent="0.25">
      <c r="A112" s="1"/>
      <c r="V112" s="1"/>
      <c r="AE112" s="1"/>
    </row>
    <row r="113" spans="1:31" x14ac:dyDescent="0.25">
      <c r="A113" s="1"/>
      <c r="V113" s="1"/>
      <c r="AE113" s="1"/>
    </row>
    <row r="114" spans="1:31" x14ac:dyDescent="0.25">
      <c r="A114" s="1"/>
      <c r="V114" s="1"/>
      <c r="AE114" s="1"/>
    </row>
    <row r="115" spans="1:31" x14ac:dyDescent="0.25">
      <c r="A115" s="1"/>
      <c r="V115" s="1"/>
      <c r="AE115" s="1"/>
    </row>
    <row r="116" spans="1:31" x14ac:dyDescent="0.25">
      <c r="A116" s="1"/>
      <c r="V116" s="1"/>
      <c r="AE116" s="1"/>
    </row>
    <row r="117" spans="1:31" x14ac:dyDescent="0.25">
      <c r="A117" s="1"/>
      <c r="V117" s="1"/>
      <c r="AE117" s="1"/>
    </row>
    <row r="118" spans="1:31" x14ac:dyDescent="0.25">
      <c r="A118" s="1"/>
      <c r="V118" s="1"/>
      <c r="AE118" s="1"/>
    </row>
    <row r="119" spans="1:31" x14ac:dyDescent="0.25">
      <c r="A119" s="1"/>
      <c r="V119" s="1"/>
      <c r="AE119" s="1"/>
    </row>
    <row r="120" spans="1:31" x14ac:dyDescent="0.25">
      <c r="A120" s="1"/>
      <c r="V120" s="1"/>
      <c r="AE120" s="1"/>
    </row>
    <row r="121" spans="1:31" x14ac:dyDescent="0.25">
      <c r="A121" s="1"/>
      <c r="V121" s="1"/>
      <c r="AE121" s="1"/>
    </row>
    <row r="122" spans="1:31" x14ac:dyDescent="0.25">
      <c r="A122" s="1"/>
      <c r="V122" s="1"/>
      <c r="AE122" s="1"/>
    </row>
    <row r="123" spans="1:31" x14ac:dyDescent="0.25">
      <c r="A123" s="1"/>
      <c r="V123" s="1"/>
      <c r="AE123" s="1"/>
    </row>
    <row r="124" spans="1:31" x14ac:dyDescent="0.25">
      <c r="A124" s="1"/>
      <c r="V124" s="1"/>
      <c r="AE124" s="1"/>
    </row>
    <row r="125" spans="1:31" x14ac:dyDescent="0.25">
      <c r="A125" s="1"/>
      <c r="V125" s="1"/>
      <c r="AE125" s="1"/>
    </row>
    <row r="126" spans="1:31" x14ac:dyDescent="0.25">
      <c r="A126" s="1"/>
      <c r="V126" s="1"/>
      <c r="AE126" s="1"/>
    </row>
    <row r="127" spans="1:31" x14ac:dyDescent="0.25">
      <c r="A127" s="1"/>
      <c r="V127" s="1"/>
      <c r="AE127" s="1"/>
    </row>
    <row r="128" spans="1:31" x14ac:dyDescent="0.25">
      <c r="A128" s="1"/>
      <c r="V128" s="1"/>
      <c r="AE128" s="1"/>
    </row>
    <row r="129" spans="1:31" x14ac:dyDescent="0.25">
      <c r="A129" s="1"/>
      <c r="V129" s="1"/>
      <c r="AE129" s="1"/>
    </row>
    <row r="130" spans="1:31" x14ac:dyDescent="0.25">
      <c r="A130" s="1"/>
      <c r="V130" s="1"/>
      <c r="AE130" s="1"/>
    </row>
    <row r="131" spans="1:31" x14ac:dyDescent="0.25">
      <c r="A131" s="1"/>
      <c r="V131" s="1"/>
      <c r="AE131" s="1"/>
    </row>
    <row r="132" spans="1:31" x14ac:dyDescent="0.25">
      <c r="A132" s="1"/>
      <c r="V132" s="1"/>
      <c r="AE132" s="1"/>
    </row>
    <row r="133" spans="1:31" x14ac:dyDescent="0.25">
      <c r="A133" s="1"/>
      <c r="V133" s="1"/>
      <c r="AE133" s="1"/>
    </row>
    <row r="134" spans="1:31" x14ac:dyDescent="0.25">
      <c r="A134" s="1"/>
      <c r="V134" s="1"/>
      <c r="AE134" s="1"/>
    </row>
    <row r="135" spans="1:31" x14ac:dyDescent="0.25">
      <c r="A135" s="1"/>
      <c r="V135" s="1"/>
      <c r="AE135" s="1"/>
    </row>
    <row r="136" spans="1:31" x14ac:dyDescent="0.25">
      <c r="A136" s="1"/>
      <c r="V136" s="1"/>
      <c r="AE136" s="1"/>
    </row>
    <row r="137" spans="1:31" x14ac:dyDescent="0.25">
      <c r="A137" s="1"/>
      <c r="V137" s="1"/>
      <c r="AE137" s="1"/>
    </row>
    <row r="138" spans="1:31" x14ac:dyDescent="0.25">
      <c r="A138" s="1"/>
      <c r="V138" s="1"/>
      <c r="AE138" s="1"/>
    </row>
    <row r="139" spans="1:31" x14ac:dyDescent="0.25">
      <c r="A139" s="1"/>
      <c r="V139" s="1"/>
      <c r="AE139" s="1"/>
    </row>
    <row r="140" spans="1:31" x14ac:dyDescent="0.25">
      <c r="A140" s="1"/>
      <c r="V140" s="1"/>
      <c r="AE140" s="1"/>
    </row>
    <row r="141" spans="1:31" x14ac:dyDescent="0.25">
      <c r="A141" s="1"/>
      <c r="V141" s="1"/>
      <c r="AE141" s="1"/>
    </row>
    <row r="142" spans="1:31" x14ac:dyDescent="0.25">
      <c r="A142" s="1"/>
      <c r="V142" s="1"/>
      <c r="AE142" s="1"/>
    </row>
    <row r="143" spans="1:31" x14ac:dyDescent="0.25">
      <c r="A143" s="1"/>
      <c r="V143" s="1"/>
      <c r="AE143" s="1"/>
    </row>
    <row r="144" spans="1:31" x14ac:dyDescent="0.25">
      <c r="A144" s="1"/>
      <c r="V144" s="1"/>
      <c r="AE144" s="1"/>
    </row>
    <row r="145" spans="1:31" x14ac:dyDescent="0.25">
      <c r="A145" s="1"/>
      <c r="V145" s="1"/>
      <c r="AE145" s="1"/>
    </row>
    <row r="146" spans="1:31" x14ac:dyDescent="0.25">
      <c r="A146" s="1"/>
      <c r="V146" s="1"/>
      <c r="AE146" s="1"/>
    </row>
    <row r="147" spans="1:31" x14ac:dyDescent="0.25">
      <c r="A147" s="1"/>
      <c r="V147" s="1"/>
      <c r="AE147" s="1"/>
    </row>
    <row r="148" spans="1:31" x14ac:dyDescent="0.25">
      <c r="A148" s="1"/>
      <c r="V148" s="1"/>
      <c r="AE148" s="1"/>
    </row>
    <row r="149" spans="1:31" x14ac:dyDescent="0.25">
      <c r="A149" s="1"/>
      <c r="V149" s="1"/>
      <c r="AE149" s="1"/>
    </row>
    <row r="150" spans="1:31" x14ac:dyDescent="0.25">
      <c r="A150" s="1"/>
      <c r="V150" s="1"/>
      <c r="AE150" s="1"/>
    </row>
    <row r="151" spans="1:31" x14ac:dyDescent="0.25">
      <c r="A151" s="1"/>
      <c r="V151" s="1"/>
      <c r="AE151" s="1"/>
    </row>
    <row r="152" spans="1:31" x14ac:dyDescent="0.25">
      <c r="A152" s="1"/>
      <c r="V152" s="1"/>
      <c r="AE152" s="1"/>
    </row>
    <row r="153" spans="1:31" x14ac:dyDescent="0.25">
      <c r="A153" s="1"/>
      <c r="V153" s="1"/>
      <c r="AE153" s="1"/>
    </row>
    <row r="154" spans="1:31" x14ac:dyDescent="0.25">
      <c r="A154" s="1"/>
      <c r="V154" s="1"/>
      <c r="AE154" s="1"/>
    </row>
    <row r="155" spans="1:31" x14ac:dyDescent="0.25">
      <c r="A155" s="1"/>
      <c r="V155" s="1"/>
      <c r="AE155" s="1"/>
    </row>
    <row r="156" spans="1:31" x14ac:dyDescent="0.25">
      <c r="A156" s="1"/>
      <c r="V156" s="1"/>
      <c r="AE156" s="1"/>
    </row>
    <row r="157" spans="1:31" x14ac:dyDescent="0.25">
      <c r="A157" s="1"/>
      <c r="V157" s="1"/>
      <c r="AE157" s="1"/>
    </row>
    <row r="158" spans="1:31" x14ac:dyDescent="0.25">
      <c r="A158" s="1"/>
      <c r="V158" s="1"/>
      <c r="AE158" s="1"/>
    </row>
    <row r="159" spans="1:31" x14ac:dyDescent="0.25">
      <c r="A159" s="1"/>
      <c r="V159" s="1"/>
      <c r="AE159" s="1"/>
    </row>
    <row r="160" spans="1:31" x14ac:dyDescent="0.25">
      <c r="A160" s="1"/>
      <c r="V160" s="1"/>
      <c r="AE160" s="1"/>
    </row>
    <row r="161" spans="1:31" x14ac:dyDescent="0.25">
      <c r="A161" s="1"/>
      <c r="V161" s="1"/>
      <c r="AE161" s="1"/>
    </row>
    <row r="162" spans="1:31" x14ac:dyDescent="0.25">
      <c r="A162" s="1"/>
      <c r="V162" s="1"/>
      <c r="AE162" s="1"/>
    </row>
    <row r="163" spans="1:31" x14ac:dyDescent="0.25">
      <c r="A163" s="1"/>
      <c r="V163" s="1"/>
      <c r="AE163" s="1"/>
    </row>
    <row r="164" spans="1:31" x14ac:dyDescent="0.25">
      <c r="A164" s="1"/>
      <c r="V164" s="1"/>
      <c r="AE164" s="1"/>
    </row>
    <row r="165" spans="1:31" x14ac:dyDescent="0.25">
      <c r="A165" s="1"/>
      <c r="V165" s="1"/>
      <c r="AE165" s="1"/>
    </row>
    <row r="166" spans="1:31" x14ac:dyDescent="0.25">
      <c r="A166" s="1"/>
      <c r="V166" s="1"/>
      <c r="AE166" s="1"/>
    </row>
    <row r="167" spans="1:31" x14ac:dyDescent="0.25">
      <c r="A167" s="1"/>
      <c r="V167" s="1"/>
      <c r="AE167" s="1"/>
    </row>
    <row r="168" spans="1:31" x14ac:dyDescent="0.25">
      <c r="A168" s="1"/>
      <c r="V168" s="1"/>
      <c r="AE168" s="1"/>
    </row>
    <row r="169" spans="1:31" x14ac:dyDescent="0.25">
      <c r="A169" s="1"/>
      <c r="V169" s="1"/>
      <c r="AE169" s="1"/>
    </row>
    <row r="170" spans="1:31" x14ac:dyDescent="0.25">
      <c r="A170" s="1"/>
      <c r="V170" s="1"/>
      <c r="AE170" s="1"/>
    </row>
    <row r="171" spans="1:31" x14ac:dyDescent="0.25">
      <c r="A171" s="1"/>
      <c r="V171" s="1"/>
      <c r="AE171" s="1"/>
    </row>
    <row r="172" spans="1:31" x14ac:dyDescent="0.25">
      <c r="A172" s="1"/>
      <c r="V172" s="1"/>
      <c r="AE172" s="1"/>
    </row>
    <row r="173" spans="1:31" x14ac:dyDescent="0.25">
      <c r="A173" s="1"/>
      <c r="V173" s="1"/>
      <c r="AE173" s="1"/>
    </row>
    <row r="174" spans="1:31" x14ac:dyDescent="0.25">
      <c r="A174" s="1"/>
      <c r="V174" s="1"/>
      <c r="AE174" s="1"/>
    </row>
    <row r="175" spans="1:31" x14ac:dyDescent="0.25">
      <c r="A175" s="1"/>
      <c r="V175" s="1"/>
      <c r="AE175" s="1"/>
    </row>
    <row r="176" spans="1:31" x14ac:dyDescent="0.25">
      <c r="A176" s="1"/>
      <c r="V176" s="1"/>
      <c r="AE176" s="1"/>
    </row>
    <row r="177" spans="1:31" x14ac:dyDescent="0.25">
      <c r="A177" s="1"/>
      <c r="V177" s="1"/>
      <c r="AE177" s="1"/>
    </row>
    <row r="178" spans="1:31" x14ac:dyDescent="0.25">
      <c r="A178" s="1"/>
      <c r="V178" s="1"/>
      <c r="AE178" s="1"/>
    </row>
    <row r="179" spans="1:31" x14ac:dyDescent="0.25">
      <c r="A179" s="1"/>
      <c r="V179" s="1"/>
      <c r="AE179" s="1"/>
    </row>
    <row r="180" spans="1:31" x14ac:dyDescent="0.25">
      <c r="A180" s="1"/>
      <c r="V180" s="1"/>
      <c r="AE180" s="1"/>
    </row>
    <row r="181" spans="1:31" x14ac:dyDescent="0.25">
      <c r="A181" s="1"/>
      <c r="V181" s="1"/>
      <c r="AE181" s="1"/>
    </row>
    <row r="182" spans="1:31" x14ac:dyDescent="0.25">
      <c r="A182" s="1"/>
      <c r="V182" s="1"/>
      <c r="AE182" s="1"/>
    </row>
    <row r="183" spans="1:31" x14ac:dyDescent="0.25">
      <c r="A183" s="1"/>
      <c r="V183" s="1"/>
      <c r="AE183" s="1"/>
    </row>
    <row r="184" spans="1:31" x14ac:dyDescent="0.25">
      <c r="A184" s="1"/>
      <c r="V184" s="1"/>
      <c r="AE184" s="1"/>
    </row>
    <row r="185" spans="1:31" x14ac:dyDescent="0.25">
      <c r="A185" s="1"/>
      <c r="V185" s="1"/>
      <c r="AE185" s="1"/>
    </row>
    <row r="186" spans="1:31" x14ac:dyDescent="0.25">
      <c r="A186" s="1"/>
      <c r="V186" s="1"/>
      <c r="AE186" s="1"/>
    </row>
    <row r="187" spans="1:31" x14ac:dyDescent="0.25">
      <c r="A187" s="1"/>
      <c r="V187" s="1"/>
      <c r="AE187" s="1"/>
    </row>
    <row r="188" spans="1:31" x14ac:dyDescent="0.25">
      <c r="A188" s="1"/>
      <c r="V188" s="1"/>
      <c r="AE188" s="1"/>
    </row>
    <row r="189" spans="1:31" x14ac:dyDescent="0.25">
      <c r="A189" s="1"/>
      <c r="V189" s="1"/>
      <c r="AE189" s="1"/>
    </row>
    <row r="190" spans="1:31" x14ac:dyDescent="0.25">
      <c r="A190" s="1"/>
      <c r="V190" s="1"/>
      <c r="AE190" s="1"/>
    </row>
    <row r="191" spans="1:31" x14ac:dyDescent="0.25">
      <c r="A191" s="1"/>
      <c r="V191" s="1"/>
      <c r="AE191" s="1"/>
    </row>
    <row r="192" spans="1:31" x14ac:dyDescent="0.25">
      <c r="A192" s="1"/>
      <c r="V192" s="1"/>
      <c r="AE192" s="1"/>
    </row>
    <row r="193" spans="1:31" x14ac:dyDescent="0.25">
      <c r="A193" s="1"/>
      <c r="V193" s="1"/>
      <c r="AE193" s="1"/>
    </row>
    <row r="194" spans="1:31" x14ac:dyDescent="0.25">
      <c r="A194" s="1"/>
      <c r="V194" s="1"/>
      <c r="AE194" s="1"/>
    </row>
    <row r="195" spans="1:31" x14ac:dyDescent="0.25">
      <c r="A195" s="1"/>
      <c r="V195" s="1"/>
      <c r="AE195" s="1"/>
    </row>
    <row r="196" spans="1:31" x14ac:dyDescent="0.25">
      <c r="A196" s="1"/>
      <c r="V196" s="1"/>
      <c r="AE196" s="1"/>
    </row>
    <row r="197" spans="1:31" x14ac:dyDescent="0.25">
      <c r="A197" s="1"/>
      <c r="V197" s="1"/>
      <c r="AE197" s="1"/>
    </row>
    <row r="198" spans="1:31" x14ac:dyDescent="0.25">
      <c r="A198" s="1"/>
      <c r="V198" s="1"/>
      <c r="AE198" s="1"/>
    </row>
    <row r="199" spans="1:31" x14ac:dyDescent="0.25">
      <c r="A199" s="1"/>
      <c r="V199" s="1"/>
      <c r="AE199" s="1"/>
    </row>
    <row r="200" spans="1:31" x14ac:dyDescent="0.25">
      <c r="A200" s="1"/>
      <c r="V200" s="1"/>
      <c r="AE200" s="1"/>
    </row>
    <row r="201" spans="1:31" x14ac:dyDescent="0.25">
      <c r="A201" s="1"/>
      <c r="V201" s="1"/>
      <c r="AE201" s="1"/>
    </row>
    <row r="202" spans="1:31" x14ac:dyDescent="0.25">
      <c r="A202" s="1"/>
      <c r="V202" s="1"/>
      <c r="AE202" s="1"/>
    </row>
    <row r="203" spans="1:31" x14ac:dyDescent="0.25">
      <c r="A203" s="1"/>
      <c r="V203" s="1"/>
      <c r="AE203" s="1"/>
    </row>
    <row r="204" spans="1:31" x14ac:dyDescent="0.25">
      <c r="A204" s="1"/>
      <c r="V204" s="1"/>
      <c r="AE204" s="1"/>
    </row>
    <row r="205" spans="1:31" x14ac:dyDescent="0.25">
      <c r="A205" s="1"/>
      <c r="V205" s="1"/>
      <c r="AE205" s="1"/>
    </row>
    <row r="206" spans="1:31" x14ac:dyDescent="0.25">
      <c r="A206" s="1"/>
      <c r="V206" s="1"/>
      <c r="AE206" s="1"/>
    </row>
    <row r="207" spans="1:31" x14ac:dyDescent="0.25">
      <c r="A207" s="1"/>
      <c r="V207" s="1"/>
      <c r="AE207" s="1"/>
    </row>
    <row r="208" spans="1:31" x14ac:dyDescent="0.25">
      <c r="A208" s="1"/>
      <c r="V208" s="1"/>
      <c r="AE208" s="1"/>
    </row>
    <row r="209" spans="1:31" x14ac:dyDescent="0.25">
      <c r="A209" s="1"/>
      <c r="V209" s="1"/>
      <c r="AE209" s="1"/>
    </row>
    <row r="210" spans="1:31" x14ac:dyDescent="0.25">
      <c r="A210" s="1"/>
      <c r="V210" s="1"/>
      <c r="AE210" s="1"/>
    </row>
    <row r="211" spans="1:31" x14ac:dyDescent="0.25">
      <c r="A211" s="1"/>
      <c r="V211" s="1"/>
      <c r="AE211" s="1"/>
    </row>
    <row r="212" spans="1:31" x14ac:dyDescent="0.25">
      <c r="A212" s="1"/>
      <c r="V212" s="1"/>
      <c r="AE212" s="1"/>
    </row>
    <row r="213" spans="1:31" x14ac:dyDescent="0.25">
      <c r="A213" s="1"/>
      <c r="V213" s="1"/>
      <c r="AE213" s="1"/>
    </row>
    <row r="214" spans="1:31" x14ac:dyDescent="0.25">
      <c r="A214" s="1"/>
      <c r="V214" s="1"/>
      <c r="AE214" s="1"/>
    </row>
    <row r="215" spans="1:31" x14ac:dyDescent="0.25">
      <c r="A215" s="1"/>
      <c r="V215" s="1"/>
      <c r="AE215" s="1"/>
    </row>
    <row r="216" spans="1:31" x14ac:dyDescent="0.25">
      <c r="A216" s="1"/>
      <c r="V216" s="1"/>
      <c r="AE216" s="1"/>
    </row>
    <row r="217" spans="1:31" x14ac:dyDescent="0.25">
      <c r="A217" s="1"/>
      <c r="V217" s="1"/>
      <c r="AE217" s="1"/>
    </row>
    <row r="218" spans="1:31" x14ac:dyDescent="0.25">
      <c r="A218" s="1"/>
      <c r="V218" s="1"/>
      <c r="AE218" s="1"/>
    </row>
    <row r="219" spans="1:31" x14ac:dyDescent="0.25">
      <c r="A219" s="1"/>
      <c r="V219" s="1"/>
      <c r="AE219" s="1"/>
    </row>
    <row r="220" spans="1:31" x14ac:dyDescent="0.25">
      <c r="A220" s="1"/>
      <c r="V220" s="1"/>
      <c r="AE220" s="1"/>
    </row>
    <row r="221" spans="1:31" x14ac:dyDescent="0.25">
      <c r="A221" s="1"/>
      <c r="V221" s="1"/>
      <c r="AE221" s="1"/>
    </row>
    <row r="222" spans="1:31" x14ac:dyDescent="0.25">
      <c r="A222" s="1"/>
      <c r="V222" s="1"/>
      <c r="AE222" s="1"/>
    </row>
    <row r="223" spans="1:31" x14ac:dyDescent="0.25">
      <c r="A223" s="1"/>
      <c r="V223" s="1"/>
      <c r="AE223" s="1"/>
    </row>
    <row r="224" spans="1:31" x14ac:dyDescent="0.25">
      <c r="A224" s="1"/>
      <c r="V224" s="1"/>
      <c r="AE224" s="1"/>
    </row>
    <row r="225" spans="1:31" x14ac:dyDescent="0.25">
      <c r="A225" s="1"/>
      <c r="V225" s="1"/>
      <c r="AE225" s="1"/>
    </row>
    <row r="226" spans="1:31" x14ac:dyDescent="0.25">
      <c r="A226" s="1"/>
      <c r="V226" s="1"/>
      <c r="AE226" s="1"/>
    </row>
    <row r="227" spans="1:31" x14ac:dyDescent="0.25">
      <c r="A227" s="1"/>
      <c r="V227" s="1"/>
      <c r="AE227" s="1"/>
    </row>
    <row r="228" spans="1:31" x14ac:dyDescent="0.25">
      <c r="A228" s="1"/>
      <c r="V228" s="1"/>
      <c r="AE228" s="1"/>
    </row>
    <row r="229" spans="1:31" x14ac:dyDescent="0.25">
      <c r="A229" s="1"/>
      <c r="V229" s="1"/>
      <c r="AE229" s="1"/>
    </row>
    <row r="230" spans="1:31" x14ac:dyDescent="0.25">
      <c r="A230" s="1"/>
      <c r="V230" s="1"/>
      <c r="AE230" s="1"/>
    </row>
    <row r="231" spans="1:31" x14ac:dyDescent="0.25">
      <c r="A231" s="1"/>
      <c r="V231" s="1"/>
      <c r="AE231" s="1"/>
    </row>
    <row r="232" spans="1:31" x14ac:dyDescent="0.25">
      <c r="A232" s="1"/>
      <c r="V232" s="1"/>
      <c r="AE232" s="1"/>
    </row>
    <row r="233" spans="1:31" x14ac:dyDescent="0.25">
      <c r="A233" s="1"/>
      <c r="V233" s="1"/>
      <c r="AE233" s="1"/>
    </row>
    <row r="234" spans="1:31" x14ac:dyDescent="0.25">
      <c r="A234" s="1"/>
      <c r="V234" s="1"/>
      <c r="AE234" s="1"/>
    </row>
    <row r="235" spans="1:31" x14ac:dyDescent="0.25">
      <c r="A235" s="1"/>
      <c r="V235" s="1"/>
      <c r="AE235" s="1"/>
    </row>
    <row r="236" spans="1:31" x14ac:dyDescent="0.25">
      <c r="A236" s="1"/>
      <c r="V236" s="1"/>
      <c r="AE236" s="1"/>
    </row>
    <row r="237" spans="1:31" x14ac:dyDescent="0.25">
      <c r="A237" s="1"/>
      <c r="V237" s="1"/>
      <c r="AE237" s="1"/>
    </row>
    <row r="238" spans="1:31" x14ac:dyDescent="0.25">
      <c r="A238" s="1"/>
      <c r="V238" s="1"/>
      <c r="AE238" s="1"/>
    </row>
    <row r="239" spans="1:31" x14ac:dyDescent="0.25">
      <c r="A239" s="1"/>
      <c r="V239" s="1"/>
      <c r="AE239" s="1"/>
    </row>
    <row r="240" spans="1:31" x14ac:dyDescent="0.25">
      <c r="A240" s="1"/>
      <c r="V240" s="1"/>
      <c r="AE240" s="1"/>
    </row>
    <row r="241" spans="1:31" x14ac:dyDescent="0.25">
      <c r="A241" s="1"/>
      <c r="V241" s="1"/>
      <c r="AE241" s="1"/>
    </row>
    <row r="242" spans="1:31" x14ac:dyDescent="0.25">
      <c r="A242" s="1"/>
      <c r="V242" s="1"/>
      <c r="AE242" s="1"/>
    </row>
    <row r="243" spans="1:31" x14ac:dyDescent="0.25">
      <c r="A243" s="1"/>
      <c r="V243" s="1"/>
      <c r="AE243" s="1"/>
    </row>
    <row r="244" spans="1:31" x14ac:dyDescent="0.25">
      <c r="A244" s="1"/>
      <c r="V244" s="1"/>
      <c r="AE244" s="1"/>
    </row>
    <row r="245" spans="1:31" x14ac:dyDescent="0.25">
      <c r="A245" s="1"/>
      <c r="V245" s="1"/>
      <c r="AE245" s="1"/>
    </row>
    <row r="246" spans="1:31" x14ac:dyDescent="0.25">
      <c r="A246" s="1"/>
      <c r="V246" s="1"/>
      <c r="AE246" s="1"/>
    </row>
    <row r="247" spans="1:31" x14ac:dyDescent="0.25">
      <c r="A247" s="1"/>
      <c r="V247" s="1"/>
      <c r="AE247" s="1"/>
    </row>
    <row r="248" spans="1:31" x14ac:dyDescent="0.25">
      <c r="A248" s="1"/>
      <c r="V248" s="1"/>
      <c r="AE248" s="1"/>
    </row>
    <row r="249" spans="1:31" x14ac:dyDescent="0.25">
      <c r="A249" s="1"/>
      <c r="V249" s="1"/>
      <c r="AE249" s="1"/>
    </row>
    <row r="250" spans="1:31" x14ac:dyDescent="0.25">
      <c r="A250" s="1"/>
      <c r="V250" s="1"/>
      <c r="AE250" s="1"/>
    </row>
    <row r="251" spans="1:31" x14ac:dyDescent="0.25">
      <c r="A251" s="1"/>
      <c r="V251" s="1"/>
      <c r="AE251" s="1"/>
    </row>
    <row r="252" spans="1:31" x14ac:dyDescent="0.25">
      <c r="A252" s="1"/>
      <c r="V252" s="1"/>
      <c r="AE252" s="1"/>
    </row>
    <row r="253" spans="1:31" x14ac:dyDescent="0.25">
      <c r="A253" s="1"/>
      <c r="V253" s="1"/>
      <c r="AE253" s="1"/>
    </row>
    <row r="254" spans="1:31" x14ac:dyDescent="0.25">
      <c r="A254" s="1"/>
      <c r="V254" s="1"/>
      <c r="AE254" s="1"/>
    </row>
    <row r="255" spans="1:31" x14ac:dyDescent="0.25">
      <c r="A255" s="1"/>
      <c r="V255" s="1"/>
      <c r="AE255" s="1"/>
    </row>
    <row r="256" spans="1:31" x14ac:dyDescent="0.25">
      <c r="A256" s="1"/>
      <c r="V256" s="1"/>
      <c r="AE256" s="1"/>
    </row>
    <row r="257" spans="1:31" x14ac:dyDescent="0.25">
      <c r="A257" s="1"/>
      <c r="V257" s="1"/>
      <c r="AE257" s="1"/>
    </row>
    <row r="258" spans="1:31" x14ac:dyDescent="0.25">
      <c r="A258" s="1"/>
      <c r="V258" s="1"/>
      <c r="AE258" s="1"/>
    </row>
    <row r="259" spans="1:31" x14ac:dyDescent="0.25">
      <c r="A259" s="1"/>
      <c r="V259" s="1"/>
      <c r="AE259" s="1"/>
    </row>
    <row r="260" spans="1:31" x14ac:dyDescent="0.25">
      <c r="A260" s="1"/>
      <c r="V260" s="1"/>
      <c r="AE260" s="1"/>
    </row>
    <row r="261" spans="1:31" x14ac:dyDescent="0.25">
      <c r="A261" s="1"/>
      <c r="V261" s="1"/>
      <c r="AE261" s="1"/>
    </row>
    <row r="262" spans="1:31" x14ac:dyDescent="0.25">
      <c r="A262" s="1"/>
      <c r="V262" s="1"/>
      <c r="AE262" s="1"/>
    </row>
    <row r="263" spans="1:31" x14ac:dyDescent="0.25">
      <c r="A263" s="1"/>
      <c r="V263" s="1"/>
      <c r="AE263" s="1"/>
    </row>
    <row r="264" spans="1:31" x14ac:dyDescent="0.25">
      <c r="A264" s="1"/>
      <c r="V264" s="1"/>
      <c r="AE264" s="1"/>
    </row>
    <row r="265" spans="1:31" x14ac:dyDescent="0.25">
      <c r="A265" s="1"/>
      <c r="V265" s="1"/>
      <c r="AE265" s="1"/>
    </row>
    <row r="266" spans="1:31" x14ac:dyDescent="0.25">
      <c r="A266" s="1"/>
      <c r="V266" s="1"/>
      <c r="AE266" s="1"/>
    </row>
    <row r="267" spans="1:31" x14ac:dyDescent="0.25">
      <c r="A267" s="1"/>
      <c r="V267" s="1"/>
      <c r="AE267" s="1"/>
    </row>
    <row r="268" spans="1:31" x14ac:dyDescent="0.25">
      <c r="A268" s="1"/>
      <c r="V268" s="1"/>
      <c r="AE268" s="1"/>
    </row>
    <row r="269" spans="1:31" x14ac:dyDescent="0.25">
      <c r="A269" s="1"/>
      <c r="V269" s="1"/>
      <c r="AE269" s="1"/>
    </row>
    <row r="270" spans="1:31" x14ac:dyDescent="0.25">
      <c r="A270" s="1"/>
      <c r="V270" s="1"/>
      <c r="AE270" s="1"/>
    </row>
    <row r="271" spans="1:31" x14ac:dyDescent="0.25">
      <c r="A271" s="1"/>
      <c r="V271" s="1"/>
      <c r="AE271" s="1"/>
    </row>
    <row r="272" spans="1:31" x14ac:dyDescent="0.25">
      <c r="A272" s="1"/>
      <c r="V272" s="1"/>
      <c r="AE272" s="1"/>
    </row>
    <row r="273" spans="1:31" x14ac:dyDescent="0.25">
      <c r="A273" s="1"/>
      <c r="V273" s="1"/>
      <c r="AE273" s="1"/>
    </row>
    <row r="274" spans="1:31" x14ac:dyDescent="0.25">
      <c r="A274" s="1"/>
      <c r="V274" s="1"/>
      <c r="AE274" s="1"/>
    </row>
    <row r="275" spans="1:31" x14ac:dyDescent="0.25">
      <c r="A275" s="1"/>
      <c r="V275" s="1"/>
      <c r="AE275" s="1"/>
    </row>
    <row r="276" spans="1:31" x14ac:dyDescent="0.25">
      <c r="A276" s="1"/>
      <c r="V276" s="1"/>
      <c r="AE276" s="1"/>
    </row>
    <row r="277" spans="1:31" x14ac:dyDescent="0.25">
      <c r="A277" s="1"/>
      <c r="V277" s="1"/>
      <c r="AE277" s="1"/>
    </row>
    <row r="278" spans="1:31" x14ac:dyDescent="0.25">
      <c r="A278" s="1"/>
      <c r="V278" s="1"/>
      <c r="AE278" s="1"/>
    </row>
    <row r="279" spans="1:31" x14ac:dyDescent="0.25">
      <c r="A279" s="1"/>
      <c r="V279" s="1"/>
      <c r="AE279" s="1"/>
    </row>
    <row r="280" spans="1:31" x14ac:dyDescent="0.25">
      <c r="A280" s="1"/>
      <c r="V280" s="1"/>
      <c r="AE280" s="1"/>
    </row>
    <row r="281" spans="1:31" x14ac:dyDescent="0.25">
      <c r="A281" s="1"/>
      <c r="V281" s="1"/>
      <c r="AE281" s="1"/>
    </row>
    <row r="282" spans="1:31" x14ac:dyDescent="0.25">
      <c r="A282" s="1"/>
      <c r="V282" s="1"/>
      <c r="AE282" s="1"/>
    </row>
    <row r="283" spans="1:31" x14ac:dyDescent="0.25">
      <c r="A283" s="1"/>
      <c r="V283" s="1"/>
      <c r="AE283" s="1"/>
    </row>
    <row r="284" spans="1:31" x14ac:dyDescent="0.25">
      <c r="A284" s="1"/>
      <c r="V284" s="1"/>
      <c r="AE284" s="1"/>
    </row>
    <row r="285" spans="1:31" x14ac:dyDescent="0.25">
      <c r="A285" s="1"/>
      <c r="V285" s="1"/>
      <c r="AE285" s="1"/>
    </row>
    <row r="286" spans="1:31" x14ac:dyDescent="0.25">
      <c r="A286" s="1"/>
      <c r="V286" s="1"/>
      <c r="AE286" s="1"/>
    </row>
    <row r="287" spans="1:31" x14ac:dyDescent="0.25">
      <c r="A287" s="1"/>
      <c r="V287" s="1"/>
      <c r="AE287" s="1"/>
    </row>
    <row r="288" spans="1:31" x14ac:dyDescent="0.25">
      <c r="A288" s="1"/>
      <c r="V288" s="1"/>
      <c r="AE288" s="1"/>
    </row>
    <row r="289" spans="1:31" x14ac:dyDescent="0.25">
      <c r="A289" s="1"/>
      <c r="V289" s="1"/>
      <c r="AE289" s="1"/>
    </row>
    <row r="290" spans="1:31" x14ac:dyDescent="0.25">
      <c r="A290" s="1"/>
      <c r="V290" s="1"/>
      <c r="AE290" s="1"/>
    </row>
    <row r="291" spans="1:31" x14ac:dyDescent="0.25">
      <c r="A291" s="1"/>
      <c r="V291" s="1"/>
      <c r="AE291" s="1"/>
    </row>
    <row r="292" spans="1:31" x14ac:dyDescent="0.25">
      <c r="A292" s="1"/>
      <c r="V292" s="1"/>
      <c r="AE292" s="1"/>
    </row>
    <row r="293" spans="1:31" x14ac:dyDescent="0.25">
      <c r="A293" s="1"/>
      <c r="V293" s="1"/>
      <c r="AE293" s="1"/>
    </row>
    <row r="294" spans="1:31" x14ac:dyDescent="0.25">
      <c r="A294" s="1"/>
      <c r="V294" s="1"/>
      <c r="AE294" s="1"/>
    </row>
    <row r="295" spans="1:31" x14ac:dyDescent="0.25">
      <c r="A295" s="1"/>
      <c r="V295" s="1"/>
      <c r="AE295" s="1"/>
    </row>
    <row r="296" spans="1:31" x14ac:dyDescent="0.25">
      <c r="A296" s="1"/>
      <c r="V296" s="1"/>
      <c r="AE296" s="1"/>
    </row>
    <row r="297" spans="1:31" x14ac:dyDescent="0.25">
      <c r="A297" s="1"/>
      <c r="V297" s="1"/>
      <c r="AE297" s="1"/>
    </row>
    <row r="298" spans="1:31" x14ac:dyDescent="0.25">
      <c r="A298" s="1"/>
      <c r="V298" s="1"/>
      <c r="AE298" s="1"/>
    </row>
    <row r="299" spans="1:31" x14ac:dyDescent="0.25">
      <c r="A299" s="1"/>
      <c r="V299" s="1"/>
      <c r="AE299" s="1"/>
    </row>
    <row r="300" spans="1:31" x14ac:dyDescent="0.25">
      <c r="A300" s="1"/>
      <c r="V300" s="1"/>
      <c r="AE300" s="1"/>
    </row>
    <row r="301" spans="1:31" x14ac:dyDescent="0.25">
      <c r="A301" s="1"/>
      <c r="V301" s="1"/>
      <c r="AE301" s="1"/>
    </row>
    <row r="302" spans="1:31" x14ac:dyDescent="0.25">
      <c r="A302" s="1"/>
      <c r="V302" s="1"/>
      <c r="AE302" s="1"/>
    </row>
    <row r="303" spans="1:31" x14ac:dyDescent="0.25">
      <c r="A303" s="1"/>
      <c r="V303" s="1"/>
      <c r="AE303" s="1"/>
    </row>
    <row r="304" spans="1:31" x14ac:dyDescent="0.25">
      <c r="A304" s="1"/>
      <c r="V304" s="1"/>
      <c r="AE304" s="1"/>
    </row>
    <row r="305" spans="1:31" x14ac:dyDescent="0.25">
      <c r="A305" s="1"/>
      <c r="V305" s="1"/>
      <c r="AE305" s="1"/>
    </row>
    <row r="306" spans="1:31" x14ac:dyDescent="0.25">
      <c r="A306" s="1"/>
      <c r="V306" s="1"/>
      <c r="AE306" s="1"/>
    </row>
    <row r="307" spans="1:31" x14ac:dyDescent="0.25">
      <c r="A307" s="1"/>
      <c r="V307" s="1"/>
      <c r="AE307" s="1"/>
    </row>
    <row r="308" spans="1:31" x14ac:dyDescent="0.25">
      <c r="A308" s="1"/>
      <c r="V308" s="1"/>
      <c r="AE308" s="1"/>
    </row>
    <row r="309" spans="1:31" x14ac:dyDescent="0.25">
      <c r="A309" s="1"/>
      <c r="V309" s="1"/>
      <c r="AE309" s="1"/>
    </row>
    <row r="310" spans="1:31" x14ac:dyDescent="0.25">
      <c r="A310" s="1"/>
      <c r="V310" s="1"/>
      <c r="AE310" s="1"/>
    </row>
    <row r="311" spans="1:31" x14ac:dyDescent="0.25">
      <c r="A311" s="1"/>
      <c r="V311" s="1"/>
      <c r="AE311" s="1"/>
    </row>
    <row r="312" spans="1:31" x14ac:dyDescent="0.25">
      <c r="A312" s="1"/>
      <c r="V312" s="1"/>
      <c r="AE312" s="1"/>
    </row>
    <row r="313" spans="1:31" x14ac:dyDescent="0.25">
      <c r="A313" s="1"/>
      <c r="V313" s="1"/>
      <c r="AE313" s="1"/>
    </row>
    <row r="314" spans="1:31" x14ac:dyDescent="0.25">
      <c r="A314" s="1"/>
      <c r="V314" s="1"/>
      <c r="AE314" s="1"/>
    </row>
    <row r="315" spans="1:31" x14ac:dyDescent="0.25">
      <c r="A315" s="1"/>
      <c r="V315" s="1"/>
      <c r="AE315" s="1"/>
    </row>
    <row r="316" spans="1:31" x14ac:dyDescent="0.25">
      <c r="A316" s="1"/>
      <c r="V316" s="1"/>
      <c r="AE316" s="1"/>
    </row>
    <row r="317" spans="1:31" x14ac:dyDescent="0.25">
      <c r="A317" s="1"/>
      <c r="V317" s="1"/>
      <c r="AE317" s="1"/>
    </row>
    <row r="318" spans="1:31" x14ac:dyDescent="0.25">
      <c r="A318" s="1"/>
      <c r="V318" s="1"/>
      <c r="AE318" s="1"/>
    </row>
    <row r="319" spans="1:31" x14ac:dyDescent="0.25">
      <c r="A319" s="1"/>
      <c r="V319" s="1"/>
      <c r="AE319" s="1"/>
    </row>
    <row r="320" spans="1:31" x14ac:dyDescent="0.25">
      <c r="A320" s="1"/>
      <c r="V320" s="1"/>
      <c r="AE320" s="1"/>
    </row>
    <row r="321" spans="1:31" x14ac:dyDescent="0.25">
      <c r="A321" s="1"/>
      <c r="V321" s="1"/>
      <c r="AE321" s="1"/>
    </row>
    <row r="322" spans="1:31" x14ac:dyDescent="0.25">
      <c r="A322" s="1"/>
      <c r="V322" s="1"/>
      <c r="AE322" s="1"/>
    </row>
    <row r="323" spans="1:31" x14ac:dyDescent="0.25">
      <c r="A323" s="1"/>
      <c r="V323" s="1"/>
      <c r="AE323" s="1"/>
    </row>
    <row r="324" spans="1:31" x14ac:dyDescent="0.25">
      <c r="A324" s="1"/>
      <c r="V324" s="1"/>
      <c r="AE324" s="1"/>
    </row>
    <row r="325" spans="1:31" x14ac:dyDescent="0.25">
      <c r="A325" s="1"/>
      <c r="V325" s="1"/>
      <c r="AE325" s="1"/>
    </row>
    <row r="326" spans="1:31" x14ac:dyDescent="0.25">
      <c r="A326" s="1"/>
      <c r="V326" s="1"/>
      <c r="AE326" s="1"/>
    </row>
    <row r="327" spans="1:31" x14ac:dyDescent="0.25">
      <c r="A327" s="1"/>
      <c r="V327" s="1"/>
      <c r="AE327" s="1"/>
    </row>
    <row r="328" spans="1:31" x14ac:dyDescent="0.25">
      <c r="A328" s="1"/>
      <c r="V328" s="1"/>
      <c r="AE328" s="1"/>
    </row>
    <row r="329" spans="1:31" x14ac:dyDescent="0.25">
      <c r="A329" s="1"/>
      <c r="V329" s="1"/>
      <c r="AE329" s="1"/>
    </row>
    <row r="330" spans="1:31" x14ac:dyDescent="0.25">
      <c r="A330" s="1"/>
      <c r="V330" s="1"/>
      <c r="AE330" s="1"/>
    </row>
    <row r="331" spans="1:31" x14ac:dyDescent="0.25">
      <c r="A331" s="1"/>
      <c r="V331" s="1"/>
      <c r="AE331" s="1"/>
    </row>
    <row r="332" spans="1:31" x14ac:dyDescent="0.25">
      <c r="A332" s="1"/>
      <c r="V332" s="1"/>
      <c r="AE332" s="1"/>
    </row>
    <row r="333" spans="1:31" x14ac:dyDescent="0.25">
      <c r="A333" s="1"/>
      <c r="V333" s="1"/>
      <c r="AE333" s="1"/>
    </row>
    <row r="334" spans="1:31" x14ac:dyDescent="0.25">
      <c r="A334" s="1"/>
      <c r="V334" s="1"/>
      <c r="AE334" s="1"/>
    </row>
    <row r="335" spans="1:31" x14ac:dyDescent="0.25">
      <c r="A335" s="1"/>
      <c r="V335" s="1"/>
      <c r="AE335" s="1"/>
    </row>
    <row r="336" spans="1:31" x14ac:dyDescent="0.25">
      <c r="A336" s="1"/>
      <c r="V336" s="1"/>
      <c r="AE336" s="1"/>
    </row>
    <row r="337" spans="1:31" x14ac:dyDescent="0.25">
      <c r="A337" s="1"/>
      <c r="V337" s="1"/>
      <c r="AE337" s="1"/>
    </row>
    <row r="338" spans="1:31" x14ac:dyDescent="0.25">
      <c r="A338" s="1"/>
      <c r="V338" s="1"/>
      <c r="AE338" s="1"/>
    </row>
    <row r="339" spans="1:31" x14ac:dyDescent="0.25">
      <c r="A339" s="1"/>
      <c r="V339" s="1"/>
      <c r="AE339" s="1"/>
    </row>
    <row r="340" spans="1:31" x14ac:dyDescent="0.25">
      <c r="A340" s="1"/>
      <c r="V340" s="1"/>
      <c r="AE340" s="1"/>
    </row>
    <row r="341" spans="1:31" x14ac:dyDescent="0.25">
      <c r="A341" s="1"/>
      <c r="V341" s="1"/>
      <c r="AE341" s="1"/>
    </row>
    <row r="342" spans="1:31" x14ac:dyDescent="0.25">
      <c r="A342" s="1"/>
      <c r="V342" s="1"/>
      <c r="AE342" s="1"/>
    </row>
    <row r="343" spans="1:31" x14ac:dyDescent="0.25">
      <c r="A343" s="1"/>
      <c r="V343" s="1"/>
      <c r="AE343" s="1"/>
    </row>
    <row r="344" spans="1:31" x14ac:dyDescent="0.25">
      <c r="A344" s="1"/>
      <c r="V344" s="1"/>
      <c r="AE344" s="1"/>
    </row>
    <row r="345" spans="1:31" x14ac:dyDescent="0.25">
      <c r="A345" s="1"/>
      <c r="V345" s="1"/>
      <c r="AE345" s="1"/>
    </row>
    <row r="346" spans="1:31" x14ac:dyDescent="0.25">
      <c r="A346" s="1"/>
      <c r="V346" s="1"/>
      <c r="AE346" s="1"/>
    </row>
    <row r="347" spans="1:31" x14ac:dyDescent="0.25">
      <c r="A347" s="1"/>
      <c r="V347" s="1"/>
      <c r="AE347" s="1"/>
    </row>
    <row r="348" spans="1:31" x14ac:dyDescent="0.25">
      <c r="A348" s="1"/>
      <c r="V348" s="1"/>
      <c r="AE348" s="1"/>
    </row>
    <row r="349" spans="1:31" x14ac:dyDescent="0.25">
      <c r="A349" s="1"/>
      <c r="V349" s="1"/>
      <c r="AE349" s="1"/>
    </row>
    <row r="350" spans="1:31" x14ac:dyDescent="0.25">
      <c r="A350" s="1"/>
      <c r="V350" s="1"/>
      <c r="AE350" s="1"/>
    </row>
    <row r="351" spans="1:31" x14ac:dyDescent="0.25">
      <c r="A351" s="1"/>
      <c r="V351" s="1"/>
      <c r="AE351" s="1"/>
    </row>
    <row r="352" spans="1:31" x14ac:dyDescent="0.25">
      <c r="A352" s="1"/>
      <c r="V352" s="1"/>
      <c r="AE352" s="1"/>
    </row>
    <row r="353" spans="1:31" x14ac:dyDescent="0.25">
      <c r="A353" s="1"/>
      <c r="V353" s="1"/>
      <c r="AE353" s="1"/>
    </row>
    <row r="354" spans="1:31" x14ac:dyDescent="0.25">
      <c r="A354" s="1"/>
      <c r="V354" s="1"/>
      <c r="AE354" s="1"/>
    </row>
    <row r="355" spans="1:31" x14ac:dyDescent="0.25">
      <c r="A355" s="1"/>
      <c r="V355" s="1"/>
      <c r="AE355" s="1"/>
    </row>
    <row r="356" spans="1:31" x14ac:dyDescent="0.25">
      <c r="A356" s="1"/>
      <c r="V356" s="1"/>
      <c r="AE356" s="1"/>
    </row>
    <row r="357" spans="1:31" x14ac:dyDescent="0.25">
      <c r="A357" s="1"/>
      <c r="V357" s="1"/>
      <c r="AE357" s="1"/>
    </row>
    <row r="358" spans="1:31" x14ac:dyDescent="0.25">
      <c r="A358" s="1"/>
      <c r="V358" s="1"/>
      <c r="AE358" s="1"/>
    </row>
    <row r="359" spans="1:31" x14ac:dyDescent="0.25">
      <c r="A359" s="1"/>
      <c r="V359" s="1"/>
      <c r="AE359" s="1"/>
    </row>
    <row r="360" spans="1:31" x14ac:dyDescent="0.25">
      <c r="A360" s="1"/>
      <c r="V360" s="1"/>
      <c r="AE360" s="1"/>
    </row>
    <row r="361" spans="1:31" x14ac:dyDescent="0.25">
      <c r="A361" s="1"/>
      <c r="V361" s="1"/>
      <c r="AE361" s="1"/>
    </row>
    <row r="362" spans="1:31" x14ac:dyDescent="0.25">
      <c r="A362" s="1"/>
      <c r="V362" s="1"/>
      <c r="AE362" s="1"/>
    </row>
    <row r="363" spans="1:31" x14ac:dyDescent="0.25">
      <c r="A363" s="1"/>
      <c r="V363" s="1"/>
      <c r="AE363" s="1"/>
    </row>
    <row r="364" spans="1:31" x14ac:dyDescent="0.25">
      <c r="A364" s="1"/>
      <c r="V364" s="1"/>
      <c r="AE364" s="1"/>
    </row>
    <row r="365" spans="1:31" x14ac:dyDescent="0.25">
      <c r="A365" s="1"/>
      <c r="V365" s="1"/>
      <c r="AE365" s="1"/>
    </row>
    <row r="366" spans="1:31" x14ac:dyDescent="0.25">
      <c r="A366" s="1"/>
      <c r="V366" s="1"/>
      <c r="AE366" s="1"/>
    </row>
    <row r="367" spans="1:31" x14ac:dyDescent="0.25">
      <c r="A367" s="1"/>
      <c r="V367" s="1"/>
      <c r="AE367" s="1"/>
    </row>
    <row r="368" spans="1:31" x14ac:dyDescent="0.25">
      <c r="A368" s="1"/>
      <c r="V368" s="1"/>
      <c r="AE368" s="1"/>
    </row>
    <row r="369" spans="1:31" x14ac:dyDescent="0.25">
      <c r="A369" s="1"/>
      <c r="V369" s="1"/>
      <c r="AE369" s="1"/>
    </row>
    <row r="370" spans="1:31" x14ac:dyDescent="0.25">
      <c r="A370" s="1"/>
      <c r="V370" s="1"/>
      <c r="AE370" s="1"/>
    </row>
    <row r="371" spans="1:31" x14ac:dyDescent="0.25">
      <c r="A371" s="1"/>
      <c r="V371" s="1"/>
      <c r="AE371" s="1"/>
    </row>
    <row r="372" spans="1:31" x14ac:dyDescent="0.25">
      <c r="A372" s="1"/>
      <c r="V372" s="1"/>
      <c r="AE372" s="1"/>
    </row>
    <row r="373" spans="1:31" x14ac:dyDescent="0.25">
      <c r="A373" s="1"/>
      <c r="V373" s="1"/>
      <c r="AE373" s="1"/>
    </row>
    <row r="374" spans="1:31" x14ac:dyDescent="0.25">
      <c r="A374" s="1"/>
      <c r="V374" s="1"/>
      <c r="AE374" s="1"/>
    </row>
    <row r="375" spans="1:31" x14ac:dyDescent="0.25">
      <c r="A375" s="1"/>
      <c r="V375" s="1"/>
      <c r="AE375" s="1"/>
    </row>
    <row r="376" spans="1:31" x14ac:dyDescent="0.25">
      <c r="A376" s="1"/>
      <c r="V376" s="1"/>
      <c r="AE376" s="1"/>
    </row>
    <row r="377" spans="1:31" x14ac:dyDescent="0.25">
      <c r="A377" s="1"/>
      <c r="V377" s="1"/>
      <c r="AE377" s="1"/>
    </row>
    <row r="378" spans="1:31" x14ac:dyDescent="0.25">
      <c r="A378" s="1"/>
      <c r="V378" s="1"/>
      <c r="AE378" s="1"/>
    </row>
    <row r="379" spans="1:31" x14ac:dyDescent="0.25">
      <c r="A379" s="1"/>
      <c r="V379" s="1"/>
      <c r="AE379" s="1"/>
    </row>
    <row r="380" spans="1:31" x14ac:dyDescent="0.25">
      <c r="A380" s="1"/>
      <c r="V380" s="1"/>
      <c r="AE380" s="1"/>
    </row>
    <row r="381" spans="1:31" x14ac:dyDescent="0.25">
      <c r="A381" s="1"/>
      <c r="V381" s="1"/>
      <c r="AE381" s="1"/>
    </row>
    <row r="382" spans="1:31" x14ac:dyDescent="0.25">
      <c r="A382" s="1"/>
      <c r="V382" s="1"/>
      <c r="AE382" s="1"/>
    </row>
    <row r="383" spans="1:31" x14ac:dyDescent="0.25">
      <c r="A383" s="1"/>
      <c r="V383" s="1"/>
      <c r="AE383" s="1"/>
    </row>
    <row r="384" spans="1:31" x14ac:dyDescent="0.25">
      <c r="A384" s="1"/>
      <c r="V384" s="1"/>
      <c r="AE384" s="1"/>
    </row>
    <row r="385" spans="1:31" x14ac:dyDescent="0.25">
      <c r="A385" s="1"/>
      <c r="V385" s="1"/>
      <c r="AE385" s="1"/>
    </row>
    <row r="386" spans="1:31" x14ac:dyDescent="0.25">
      <c r="A386" s="1"/>
      <c r="V386" s="1"/>
      <c r="AE386" s="1"/>
    </row>
    <row r="387" spans="1:31" x14ac:dyDescent="0.25">
      <c r="A387" s="1"/>
      <c r="V387" s="1"/>
      <c r="AE387" s="1"/>
    </row>
    <row r="388" spans="1:31" x14ac:dyDescent="0.25">
      <c r="A388" s="1"/>
      <c r="V388" s="1"/>
      <c r="AE388" s="1"/>
    </row>
    <row r="389" spans="1:31" x14ac:dyDescent="0.25">
      <c r="A389" s="1"/>
      <c r="V389" s="1"/>
      <c r="AE389" s="1"/>
    </row>
    <row r="390" spans="1:31" x14ac:dyDescent="0.25">
      <c r="A390" s="1"/>
      <c r="V390" s="1"/>
      <c r="AE390" s="1"/>
    </row>
    <row r="391" spans="1:31" x14ac:dyDescent="0.25">
      <c r="A391" s="1"/>
      <c r="V391" s="1"/>
      <c r="AE391" s="1"/>
    </row>
    <row r="392" spans="1:31" x14ac:dyDescent="0.25">
      <c r="A392" s="1"/>
      <c r="V392" s="1"/>
      <c r="AE392" s="1"/>
    </row>
    <row r="393" spans="1:31" x14ac:dyDescent="0.25">
      <c r="A393" s="1"/>
      <c r="V393" s="1"/>
      <c r="AE393" s="1"/>
    </row>
    <row r="394" spans="1:31" x14ac:dyDescent="0.25">
      <c r="A394" s="1"/>
      <c r="V394" s="1"/>
      <c r="AE394" s="1"/>
    </row>
    <row r="395" spans="1:31" x14ac:dyDescent="0.25">
      <c r="A395" s="1"/>
      <c r="V395" s="1"/>
      <c r="AE395" s="1"/>
    </row>
    <row r="396" spans="1:31" x14ac:dyDescent="0.25">
      <c r="A396" s="1"/>
      <c r="V396" s="1"/>
      <c r="AE396" s="1"/>
    </row>
    <row r="397" spans="1:31" x14ac:dyDescent="0.25">
      <c r="A397" s="1"/>
      <c r="V397" s="1"/>
      <c r="AE397" s="1"/>
    </row>
    <row r="398" spans="1:31" x14ac:dyDescent="0.25">
      <c r="A398" s="1"/>
      <c r="V398" s="1"/>
      <c r="AE398" s="1"/>
    </row>
    <row r="399" spans="1:31" x14ac:dyDescent="0.25">
      <c r="A399" s="1"/>
      <c r="V399" s="1"/>
      <c r="AE399" s="1"/>
    </row>
    <row r="400" spans="1:31" x14ac:dyDescent="0.25">
      <c r="A400" s="1"/>
      <c r="V400" s="1"/>
      <c r="AE400" s="1"/>
    </row>
    <row r="401" spans="1:31" x14ac:dyDescent="0.25">
      <c r="A401" s="1"/>
      <c r="V401" s="1"/>
      <c r="AE401" s="1"/>
    </row>
    <row r="402" spans="1:31" x14ac:dyDescent="0.25">
      <c r="A402" s="1"/>
      <c r="V402" s="1"/>
      <c r="AE402" s="1"/>
    </row>
    <row r="403" spans="1:31" x14ac:dyDescent="0.25">
      <c r="A403" s="1"/>
      <c r="V403" s="1"/>
      <c r="AE403" s="1"/>
    </row>
    <row r="404" spans="1:31" x14ac:dyDescent="0.25">
      <c r="A404" s="1"/>
      <c r="V404" s="1"/>
      <c r="AE404" s="1"/>
    </row>
    <row r="405" spans="1:31" x14ac:dyDescent="0.25">
      <c r="A405" s="1"/>
      <c r="V405" s="1"/>
      <c r="AE405" s="1"/>
    </row>
    <row r="406" spans="1:31" x14ac:dyDescent="0.25">
      <c r="A406" s="1"/>
      <c r="V406" s="1"/>
      <c r="AE406" s="1"/>
    </row>
    <row r="407" spans="1:31" x14ac:dyDescent="0.25">
      <c r="A407" s="1"/>
      <c r="V407" s="1"/>
      <c r="AE407" s="1"/>
    </row>
    <row r="408" spans="1:31" x14ac:dyDescent="0.25">
      <c r="A408" s="1"/>
      <c r="V408" s="1"/>
      <c r="AE408" s="1"/>
    </row>
    <row r="409" spans="1:31" x14ac:dyDescent="0.25">
      <c r="A409" s="1"/>
      <c r="V409" s="1"/>
      <c r="AE409" s="1"/>
    </row>
    <row r="410" spans="1:31" x14ac:dyDescent="0.25">
      <c r="A410" s="1"/>
      <c r="V410" s="1"/>
      <c r="AE410" s="1"/>
    </row>
    <row r="411" spans="1:31" x14ac:dyDescent="0.25">
      <c r="A411" s="1"/>
      <c r="V411" s="1"/>
      <c r="AE411" s="1"/>
    </row>
    <row r="412" spans="1:31" x14ac:dyDescent="0.25">
      <c r="A412" s="1"/>
      <c r="V412" s="1"/>
      <c r="AE412" s="1"/>
    </row>
    <row r="413" spans="1:31" x14ac:dyDescent="0.25">
      <c r="A413" s="1"/>
      <c r="V413" s="1"/>
      <c r="AE413" s="1"/>
    </row>
    <row r="414" spans="1:31" x14ac:dyDescent="0.25">
      <c r="A414" s="1"/>
      <c r="V414" s="1"/>
      <c r="AE414" s="1"/>
    </row>
    <row r="415" spans="1:31" x14ac:dyDescent="0.25">
      <c r="A415" s="1"/>
      <c r="V415" s="1"/>
      <c r="AE415" s="1"/>
    </row>
    <row r="416" spans="1:31" x14ac:dyDescent="0.25">
      <c r="A416" s="1"/>
      <c r="V416" s="1"/>
      <c r="AE416" s="1"/>
    </row>
    <row r="417" spans="1:31" x14ac:dyDescent="0.25">
      <c r="A417" s="1"/>
      <c r="V417" s="1"/>
      <c r="AE417" s="1"/>
    </row>
    <row r="418" spans="1:31" x14ac:dyDescent="0.25">
      <c r="A418" s="1"/>
      <c r="V418" s="1"/>
      <c r="AE418" s="1"/>
    </row>
    <row r="419" spans="1:31" x14ac:dyDescent="0.25">
      <c r="A419" s="1"/>
      <c r="V419" s="1"/>
      <c r="AE419" s="1"/>
    </row>
    <row r="420" spans="1:31" x14ac:dyDescent="0.25">
      <c r="A420" s="1"/>
      <c r="V420" s="1"/>
      <c r="AE420" s="1"/>
    </row>
    <row r="421" spans="1:31" x14ac:dyDescent="0.25">
      <c r="A421" s="1"/>
      <c r="V421" s="1"/>
      <c r="AE421" s="1"/>
    </row>
    <row r="422" spans="1:31" x14ac:dyDescent="0.25">
      <c r="A422" s="1"/>
      <c r="V422" s="1"/>
      <c r="AE422" s="1"/>
    </row>
    <row r="423" spans="1:31" x14ac:dyDescent="0.25">
      <c r="A423" s="1"/>
      <c r="V423" s="1"/>
      <c r="AE423" s="1"/>
    </row>
    <row r="424" spans="1:31" x14ac:dyDescent="0.25">
      <c r="A424" s="1"/>
      <c r="V424" s="1"/>
      <c r="AE424" s="1"/>
    </row>
    <row r="425" spans="1:31" x14ac:dyDescent="0.25">
      <c r="A425" s="1"/>
      <c r="V425" s="1"/>
      <c r="AE425" s="1"/>
    </row>
    <row r="426" spans="1:31" x14ac:dyDescent="0.25">
      <c r="A426" s="1"/>
      <c r="V426" s="1"/>
      <c r="AE426" s="1"/>
    </row>
    <row r="427" spans="1:31" x14ac:dyDescent="0.25">
      <c r="A427" s="1"/>
      <c r="V427" s="1"/>
      <c r="AE427" s="1"/>
    </row>
    <row r="428" spans="1:31" x14ac:dyDescent="0.25">
      <c r="A428" s="1"/>
      <c r="V428" s="1"/>
      <c r="AE428" s="1"/>
    </row>
    <row r="429" spans="1:31" x14ac:dyDescent="0.25">
      <c r="A429" s="1"/>
      <c r="V429" s="1"/>
      <c r="AE429" s="1"/>
    </row>
    <row r="430" spans="1:31" x14ac:dyDescent="0.25">
      <c r="A430" s="1"/>
      <c r="V430" s="1"/>
      <c r="AE430" s="1"/>
    </row>
    <row r="431" spans="1:31" x14ac:dyDescent="0.25">
      <c r="A431" s="1"/>
      <c r="V431" s="1"/>
      <c r="AE431" s="1"/>
    </row>
    <row r="432" spans="1:31" x14ac:dyDescent="0.25">
      <c r="A432" s="1"/>
      <c r="V432" s="1"/>
      <c r="AE432" s="1"/>
    </row>
    <row r="433" spans="1:31" x14ac:dyDescent="0.25">
      <c r="A433" s="1"/>
      <c r="V433" s="1"/>
      <c r="AE433" s="1"/>
    </row>
    <row r="434" spans="1:31" x14ac:dyDescent="0.25">
      <c r="A434" s="1"/>
      <c r="V434" s="1"/>
      <c r="AE434" s="1"/>
    </row>
    <row r="435" spans="1:31" x14ac:dyDescent="0.25">
      <c r="A435" s="1"/>
      <c r="V435" s="1"/>
      <c r="AE435" s="1"/>
    </row>
    <row r="436" spans="1:31" x14ac:dyDescent="0.25">
      <c r="A436" s="1"/>
      <c r="V436" s="1"/>
      <c r="AE436" s="1"/>
    </row>
    <row r="437" spans="1:31" x14ac:dyDescent="0.25">
      <c r="A437" s="1"/>
      <c r="V437" s="1"/>
      <c r="AE437" s="1"/>
    </row>
    <row r="438" spans="1:31" x14ac:dyDescent="0.25">
      <c r="A438" s="1"/>
      <c r="V438" s="1"/>
      <c r="AE438" s="1"/>
    </row>
    <row r="439" spans="1:31" x14ac:dyDescent="0.25">
      <c r="A439" s="1"/>
      <c r="V439" s="1"/>
      <c r="AE439" s="1"/>
    </row>
    <row r="440" spans="1:31" x14ac:dyDescent="0.25">
      <c r="A440" s="1"/>
      <c r="V440" s="1"/>
      <c r="AE440" s="1"/>
    </row>
    <row r="441" spans="1:31" x14ac:dyDescent="0.25">
      <c r="A441" s="1"/>
      <c r="V441" s="1"/>
      <c r="AE441" s="1"/>
    </row>
    <row r="442" spans="1:31" x14ac:dyDescent="0.25">
      <c r="A442" s="1"/>
      <c r="V442" s="1"/>
      <c r="AE442" s="1"/>
    </row>
    <row r="443" spans="1:31" x14ac:dyDescent="0.25">
      <c r="A443" s="1"/>
      <c r="V443" s="1"/>
      <c r="AE443" s="1"/>
    </row>
    <row r="444" spans="1:31" x14ac:dyDescent="0.25">
      <c r="A444" s="1"/>
      <c r="V444" s="1"/>
      <c r="AE444" s="1"/>
    </row>
    <row r="445" spans="1:31" x14ac:dyDescent="0.25">
      <c r="A445" s="1"/>
      <c r="V445" s="1"/>
      <c r="AE445" s="1"/>
    </row>
    <row r="446" spans="1:31" x14ac:dyDescent="0.25">
      <c r="A446" s="1"/>
      <c r="V446" s="1"/>
      <c r="AE446" s="1"/>
    </row>
    <row r="447" spans="1:31" x14ac:dyDescent="0.25">
      <c r="A447" s="1"/>
      <c r="V447" s="1"/>
      <c r="AE447" s="1"/>
    </row>
    <row r="448" spans="1:31" x14ac:dyDescent="0.25">
      <c r="A448" s="1"/>
      <c r="V448" s="1"/>
      <c r="AE448" s="1"/>
    </row>
    <row r="449" spans="1:31" x14ac:dyDescent="0.25">
      <c r="A449" s="1"/>
      <c r="V449" s="1"/>
      <c r="AE449" s="1"/>
    </row>
    <row r="450" spans="1:31" x14ac:dyDescent="0.25">
      <c r="A450" s="1"/>
      <c r="V450" s="1"/>
      <c r="AE450" s="1"/>
    </row>
    <row r="451" spans="1:31" x14ac:dyDescent="0.25">
      <c r="A451" s="1"/>
      <c r="V451" s="1"/>
      <c r="AE451" s="1"/>
    </row>
    <row r="452" spans="1:31" x14ac:dyDescent="0.25">
      <c r="A452" s="1"/>
      <c r="V452" s="1"/>
      <c r="AE452" s="1"/>
    </row>
    <row r="453" spans="1:31" x14ac:dyDescent="0.25">
      <c r="A453" s="1"/>
      <c r="V453" s="1"/>
      <c r="AE453" s="1"/>
    </row>
    <row r="454" spans="1:31" x14ac:dyDescent="0.25">
      <c r="A454" s="1"/>
      <c r="V454" s="1"/>
      <c r="AE454" s="1"/>
    </row>
    <row r="455" spans="1:31" x14ac:dyDescent="0.25">
      <c r="A455" s="1"/>
      <c r="V455" s="1"/>
      <c r="AE455" s="1"/>
    </row>
    <row r="456" spans="1:31" x14ac:dyDescent="0.25">
      <c r="A456" s="1"/>
      <c r="V456" s="1"/>
      <c r="AE456" s="1"/>
    </row>
    <row r="457" spans="1:31" x14ac:dyDescent="0.25">
      <c r="A457" s="1"/>
      <c r="V457" s="1"/>
      <c r="AE457" s="1"/>
    </row>
    <row r="458" spans="1:31" x14ac:dyDescent="0.25">
      <c r="A458" s="1"/>
      <c r="V458" s="1"/>
      <c r="AE458" s="1"/>
    </row>
    <row r="459" spans="1:31" x14ac:dyDescent="0.25">
      <c r="A459" s="1"/>
      <c r="V459" s="1"/>
      <c r="AE459" s="1"/>
    </row>
    <row r="460" spans="1:31" x14ac:dyDescent="0.25">
      <c r="A460" s="1"/>
      <c r="V460" s="1"/>
      <c r="AE460" s="1"/>
    </row>
    <row r="461" spans="1:31" x14ac:dyDescent="0.25">
      <c r="A461" s="1"/>
      <c r="V461" s="1"/>
      <c r="AE461" s="1"/>
    </row>
    <row r="462" spans="1:31" x14ac:dyDescent="0.25">
      <c r="A462" s="1"/>
      <c r="V462" s="1"/>
      <c r="AE462" s="1"/>
    </row>
    <row r="463" spans="1:31" x14ac:dyDescent="0.25">
      <c r="A463" s="1"/>
      <c r="V463" s="1"/>
      <c r="AE463" s="1"/>
    </row>
    <row r="464" spans="1:31" x14ac:dyDescent="0.25">
      <c r="A464" s="1"/>
      <c r="V464" s="1"/>
      <c r="AE464" s="1"/>
    </row>
    <row r="465" spans="1:31" x14ac:dyDescent="0.25">
      <c r="A465" s="1"/>
      <c r="V465" s="1"/>
      <c r="AE465" s="1"/>
    </row>
    <row r="466" spans="1:31" x14ac:dyDescent="0.25">
      <c r="A466" s="1"/>
      <c r="V466" s="1"/>
      <c r="AE466" s="1"/>
    </row>
    <row r="467" spans="1:31" x14ac:dyDescent="0.25">
      <c r="A467" s="1"/>
      <c r="V467" s="1"/>
      <c r="AE467" s="1"/>
    </row>
    <row r="468" spans="1:31" x14ac:dyDescent="0.25">
      <c r="A468" s="1"/>
      <c r="V468" s="1"/>
      <c r="AE468" s="1"/>
    </row>
    <row r="469" spans="1:31" x14ac:dyDescent="0.25">
      <c r="A469" s="1"/>
      <c r="V469" s="1"/>
      <c r="AE469" s="1"/>
    </row>
    <row r="470" spans="1:31" x14ac:dyDescent="0.25">
      <c r="A470" s="1"/>
      <c r="V470" s="1"/>
      <c r="AE470" s="1"/>
    </row>
    <row r="471" spans="1:31" x14ac:dyDescent="0.25">
      <c r="A471" s="1"/>
      <c r="V471" s="1"/>
      <c r="AE471" s="1"/>
    </row>
    <row r="472" spans="1:31" x14ac:dyDescent="0.25">
      <c r="A472" s="1"/>
      <c r="V472" s="1"/>
      <c r="AE472" s="1"/>
    </row>
    <row r="473" spans="1:31" x14ac:dyDescent="0.25">
      <c r="A473" s="1"/>
      <c r="V473" s="1"/>
      <c r="AE473" s="1"/>
    </row>
    <row r="474" spans="1:31" x14ac:dyDescent="0.25">
      <c r="A474" s="1"/>
      <c r="V474" s="1"/>
      <c r="AE474" s="1"/>
    </row>
    <row r="475" spans="1:31" x14ac:dyDescent="0.25">
      <c r="A475" s="1"/>
      <c r="V475" s="1"/>
      <c r="AE475" s="1"/>
    </row>
    <row r="476" spans="1:31" x14ac:dyDescent="0.25">
      <c r="A476" s="1"/>
      <c r="V476" s="1"/>
      <c r="AE476" s="1"/>
    </row>
    <row r="477" spans="1:31" x14ac:dyDescent="0.25">
      <c r="A477" s="1"/>
      <c r="V477" s="1"/>
      <c r="AE477" s="1"/>
    </row>
    <row r="478" spans="1:31" x14ac:dyDescent="0.25">
      <c r="A478" s="1"/>
      <c r="V478" s="1"/>
      <c r="AE478" s="1"/>
    </row>
    <row r="479" spans="1:31" x14ac:dyDescent="0.25">
      <c r="A479" s="1"/>
      <c r="V479" s="1"/>
      <c r="AE479" s="1"/>
    </row>
    <row r="480" spans="1:31" x14ac:dyDescent="0.25">
      <c r="A480" s="1"/>
      <c r="V480" s="1"/>
      <c r="AE480" s="1"/>
    </row>
    <row r="481" spans="1:31" x14ac:dyDescent="0.25">
      <c r="A481" s="1"/>
      <c r="V481" s="1"/>
      <c r="AE481" s="1"/>
    </row>
    <row r="482" spans="1:31" x14ac:dyDescent="0.25">
      <c r="A482" s="1"/>
      <c r="V482" s="1"/>
      <c r="AE482" s="1"/>
    </row>
    <row r="483" spans="1:31" x14ac:dyDescent="0.25">
      <c r="A483" s="1"/>
      <c r="V483" s="1"/>
      <c r="AE483" s="1"/>
    </row>
    <row r="484" spans="1:31" x14ac:dyDescent="0.25">
      <c r="A484" s="1"/>
      <c r="V484" s="1"/>
      <c r="AE484" s="1"/>
    </row>
    <row r="485" spans="1:31" x14ac:dyDescent="0.25">
      <c r="A485" s="1"/>
      <c r="V485" s="1"/>
      <c r="AE485" s="1"/>
    </row>
    <row r="486" spans="1:31" x14ac:dyDescent="0.25">
      <c r="A486" s="1"/>
      <c r="V486" s="1"/>
      <c r="AE486" s="1"/>
    </row>
    <row r="487" spans="1:31" x14ac:dyDescent="0.25">
      <c r="A487" s="1"/>
      <c r="V487" s="1"/>
      <c r="AE487" s="1"/>
    </row>
    <row r="488" spans="1:31" x14ac:dyDescent="0.25">
      <c r="A488" s="1"/>
      <c r="V488" s="1"/>
      <c r="AE488" s="1"/>
    </row>
    <row r="489" spans="1:31" x14ac:dyDescent="0.25">
      <c r="A489" s="1"/>
      <c r="V489" s="1"/>
      <c r="AE489" s="1"/>
    </row>
    <row r="490" spans="1:31" x14ac:dyDescent="0.25">
      <c r="A490" s="1"/>
      <c r="V490" s="1"/>
      <c r="AE490" s="1"/>
    </row>
    <row r="491" spans="1:31" x14ac:dyDescent="0.25">
      <c r="A491" s="1"/>
      <c r="V491" s="1"/>
      <c r="AE491" s="1"/>
    </row>
    <row r="492" spans="1:31" x14ac:dyDescent="0.25">
      <c r="A492" s="1"/>
      <c r="V492" s="1"/>
      <c r="AE492" s="1"/>
    </row>
    <row r="493" spans="1:31" x14ac:dyDescent="0.25">
      <c r="A493" s="1"/>
      <c r="V493" s="1"/>
      <c r="AE493" s="1"/>
    </row>
    <row r="494" spans="1:31" x14ac:dyDescent="0.25">
      <c r="A494" s="1"/>
      <c r="V494" s="1"/>
      <c r="AE494" s="1"/>
    </row>
    <row r="495" spans="1:31" x14ac:dyDescent="0.25">
      <c r="A495" s="1"/>
      <c r="V495" s="1"/>
      <c r="AE495" s="1"/>
    </row>
    <row r="496" spans="1:31" x14ac:dyDescent="0.25">
      <c r="A496" s="1"/>
      <c r="V496" s="1"/>
      <c r="AE496" s="1"/>
    </row>
    <row r="497" spans="1:31" x14ac:dyDescent="0.25">
      <c r="A497" s="1"/>
      <c r="V497" s="1"/>
      <c r="AE497" s="1"/>
    </row>
    <row r="498" spans="1:31" x14ac:dyDescent="0.25">
      <c r="A498" s="1"/>
      <c r="V498" s="1"/>
      <c r="AE498" s="1"/>
    </row>
    <row r="499" spans="1:31" x14ac:dyDescent="0.25">
      <c r="A499" s="1"/>
      <c r="V499" s="1"/>
      <c r="AE499" s="1"/>
    </row>
    <row r="500" spans="1:31" x14ac:dyDescent="0.25">
      <c r="A500" s="1"/>
      <c r="V500" s="1"/>
      <c r="AE500" s="1"/>
    </row>
    <row r="501" spans="1:31" x14ac:dyDescent="0.25">
      <c r="A501" s="1"/>
      <c r="V501" s="1"/>
      <c r="AE501" s="1"/>
    </row>
    <row r="502" spans="1:31" x14ac:dyDescent="0.25">
      <c r="A502" s="1"/>
      <c r="V502" s="1"/>
      <c r="AE502" s="1"/>
    </row>
    <row r="503" spans="1:31" x14ac:dyDescent="0.25">
      <c r="A503" s="1"/>
      <c r="V503" s="1"/>
      <c r="AE503" s="1"/>
    </row>
    <row r="504" spans="1:31" x14ac:dyDescent="0.25">
      <c r="A504" s="1"/>
      <c r="V504" s="1"/>
      <c r="AE504" s="1"/>
    </row>
    <row r="505" spans="1:31" x14ac:dyDescent="0.25">
      <c r="A505" s="1"/>
      <c r="V505" s="1"/>
      <c r="AE505" s="1"/>
    </row>
    <row r="506" spans="1:31" x14ac:dyDescent="0.25">
      <c r="A506" s="1"/>
      <c r="V506" s="1"/>
      <c r="AE506" s="1"/>
    </row>
    <row r="507" spans="1:31" x14ac:dyDescent="0.25">
      <c r="A507" s="1"/>
      <c r="V507" s="1"/>
      <c r="AE507" s="1"/>
    </row>
    <row r="508" spans="1:31" x14ac:dyDescent="0.25">
      <c r="A508" s="1"/>
      <c r="V508" s="1"/>
      <c r="AE508" s="1"/>
    </row>
    <row r="509" spans="1:31" x14ac:dyDescent="0.25">
      <c r="A509" s="1"/>
      <c r="V509" s="1"/>
      <c r="AE509" s="1"/>
    </row>
    <row r="510" spans="1:31" x14ac:dyDescent="0.25">
      <c r="A510" s="1"/>
      <c r="V510" s="1"/>
      <c r="AE510" s="1"/>
    </row>
    <row r="511" spans="1:31" x14ac:dyDescent="0.25">
      <c r="A511" s="1"/>
      <c r="V511" s="1"/>
      <c r="AE511" s="1"/>
    </row>
    <row r="512" spans="1:31" x14ac:dyDescent="0.25">
      <c r="A512" s="1"/>
      <c r="V512" s="1"/>
      <c r="AE512" s="1"/>
    </row>
    <row r="513" spans="1:31" x14ac:dyDescent="0.25">
      <c r="A513" s="1"/>
      <c r="V513" s="1"/>
      <c r="AE513" s="1"/>
    </row>
    <row r="514" spans="1:31" x14ac:dyDescent="0.25">
      <c r="A514" s="1"/>
      <c r="V514" s="1"/>
      <c r="AE514" s="1"/>
    </row>
    <row r="515" spans="1:31" x14ac:dyDescent="0.25">
      <c r="A515" s="1"/>
      <c r="V515" s="1"/>
      <c r="AE515" s="1"/>
    </row>
    <row r="516" spans="1:31" x14ac:dyDescent="0.25">
      <c r="A516" s="1"/>
      <c r="V516" s="1"/>
      <c r="AE516" s="1"/>
    </row>
    <row r="517" spans="1:31" x14ac:dyDescent="0.25">
      <c r="A517" s="1"/>
      <c r="V517" s="1"/>
      <c r="AE517" s="1"/>
    </row>
    <row r="518" spans="1:31" x14ac:dyDescent="0.25">
      <c r="A518" s="1"/>
      <c r="V518" s="1"/>
      <c r="AE518" s="1"/>
    </row>
    <row r="519" spans="1:31" x14ac:dyDescent="0.25">
      <c r="A519" s="1"/>
      <c r="V519" s="1"/>
      <c r="AE519" s="1"/>
    </row>
    <row r="520" spans="1:31" x14ac:dyDescent="0.25">
      <c r="A520" s="1"/>
      <c r="V520" s="1"/>
      <c r="AE520" s="1"/>
    </row>
    <row r="521" spans="1:31" x14ac:dyDescent="0.25">
      <c r="A521" s="1"/>
      <c r="V521" s="1"/>
      <c r="AE521" s="1"/>
    </row>
    <row r="522" spans="1:31" x14ac:dyDescent="0.25">
      <c r="A522" s="1"/>
      <c r="V522" s="1"/>
      <c r="AE522" s="1"/>
    </row>
    <row r="523" spans="1:31" x14ac:dyDescent="0.25">
      <c r="A523" s="1"/>
      <c r="V523" s="1"/>
      <c r="AE523" s="1"/>
    </row>
    <row r="524" spans="1:31" x14ac:dyDescent="0.25">
      <c r="A524" s="1"/>
      <c r="V524" s="1"/>
      <c r="AE524" s="1"/>
    </row>
    <row r="525" spans="1:31" x14ac:dyDescent="0.25">
      <c r="A525" s="1"/>
      <c r="V525" s="1"/>
      <c r="AE525" s="1"/>
    </row>
    <row r="526" spans="1:31" x14ac:dyDescent="0.25">
      <c r="A526" s="1"/>
      <c r="V526" s="1"/>
      <c r="AE526" s="1"/>
    </row>
    <row r="527" spans="1:31" x14ac:dyDescent="0.25">
      <c r="A527" s="1"/>
      <c r="V527" s="1"/>
      <c r="AE527" s="1"/>
    </row>
    <row r="528" spans="1:31" x14ac:dyDescent="0.25">
      <c r="A528" s="1"/>
      <c r="V528" s="1"/>
      <c r="AE528" s="1"/>
    </row>
    <row r="529" spans="1:31" x14ac:dyDescent="0.25">
      <c r="A529" s="1"/>
      <c r="V529" s="1"/>
      <c r="AE529" s="1"/>
    </row>
    <row r="530" spans="1:31" x14ac:dyDescent="0.25">
      <c r="A530" s="1"/>
      <c r="V530" s="1"/>
      <c r="AE530" s="1"/>
    </row>
    <row r="531" spans="1:31" x14ac:dyDescent="0.25">
      <c r="A531" s="1"/>
      <c r="V531" s="1"/>
      <c r="AE531" s="1"/>
    </row>
    <row r="532" spans="1:31" x14ac:dyDescent="0.25">
      <c r="A532" s="1"/>
      <c r="V532" s="1"/>
      <c r="AE532" s="1"/>
    </row>
    <row r="533" spans="1:31" x14ac:dyDescent="0.25">
      <c r="A533" s="1"/>
      <c r="V533" s="1"/>
      <c r="AE533" s="1"/>
    </row>
    <row r="534" spans="1:31" x14ac:dyDescent="0.25">
      <c r="A534" s="1"/>
      <c r="V534" s="1"/>
      <c r="AE534" s="1"/>
    </row>
    <row r="535" spans="1:31" x14ac:dyDescent="0.25">
      <c r="A535" s="1"/>
      <c r="V535" s="1"/>
      <c r="AE535" s="1"/>
    </row>
    <row r="536" spans="1:31" x14ac:dyDescent="0.25">
      <c r="A536" s="1"/>
      <c r="V536" s="1"/>
      <c r="AE536" s="1"/>
    </row>
    <row r="537" spans="1:31" x14ac:dyDescent="0.25">
      <c r="A537" s="1"/>
      <c r="V537" s="1"/>
      <c r="AE537" s="1"/>
    </row>
    <row r="538" spans="1:31" x14ac:dyDescent="0.25">
      <c r="A538" s="1"/>
      <c r="V538" s="1"/>
      <c r="AE538" s="1"/>
    </row>
    <row r="539" spans="1:31" x14ac:dyDescent="0.25">
      <c r="A539" s="1"/>
      <c r="V539" s="1"/>
      <c r="AE539" s="1"/>
    </row>
    <row r="540" spans="1:31" x14ac:dyDescent="0.25">
      <c r="A540" s="1"/>
      <c r="V540" s="1"/>
      <c r="AE540" s="1"/>
    </row>
    <row r="541" spans="1:31" x14ac:dyDescent="0.25">
      <c r="A541" s="1"/>
      <c r="V541" s="1"/>
      <c r="AE541" s="1"/>
    </row>
    <row r="542" spans="1:31" x14ac:dyDescent="0.25">
      <c r="A542" s="1"/>
      <c r="V542" s="1"/>
      <c r="AE542" s="1"/>
    </row>
    <row r="543" spans="1:31" x14ac:dyDescent="0.25">
      <c r="A543" s="1"/>
      <c r="V543" s="1"/>
      <c r="AE543" s="1"/>
    </row>
    <row r="544" spans="1:31" x14ac:dyDescent="0.25">
      <c r="A544" s="1"/>
      <c r="V544" s="1"/>
      <c r="AE544" s="1"/>
    </row>
    <row r="545" spans="1:31" x14ac:dyDescent="0.25">
      <c r="A545" s="1"/>
      <c r="V545" s="1"/>
      <c r="AE545" s="1"/>
    </row>
    <row r="546" spans="1:31" x14ac:dyDescent="0.25">
      <c r="A546" s="1"/>
      <c r="V546" s="1"/>
      <c r="AE546" s="1"/>
    </row>
    <row r="547" spans="1:31" x14ac:dyDescent="0.25">
      <c r="A547" s="1"/>
      <c r="V547" s="1"/>
      <c r="AE547" s="1"/>
    </row>
    <row r="548" spans="1:31" x14ac:dyDescent="0.25">
      <c r="A548" s="1"/>
      <c r="V548" s="1"/>
      <c r="AE548" s="1"/>
    </row>
    <row r="549" spans="1:31" x14ac:dyDescent="0.25">
      <c r="A549" s="1"/>
      <c r="V549" s="1"/>
      <c r="AE549" s="1"/>
    </row>
    <row r="550" spans="1:31" x14ac:dyDescent="0.25">
      <c r="A550" s="1"/>
      <c r="V550" s="1"/>
      <c r="AE550" s="1"/>
    </row>
    <row r="551" spans="1:31" x14ac:dyDescent="0.25">
      <c r="A551" s="1"/>
      <c r="V551" s="1"/>
      <c r="AE551" s="1"/>
    </row>
    <row r="552" spans="1:31" x14ac:dyDescent="0.25">
      <c r="A552" s="1"/>
      <c r="V552" s="1"/>
      <c r="AE552" s="1"/>
    </row>
    <row r="553" spans="1:31" x14ac:dyDescent="0.25">
      <c r="A553" s="1"/>
      <c r="V553" s="1"/>
      <c r="AE553" s="1"/>
    </row>
    <row r="554" spans="1:31" x14ac:dyDescent="0.25">
      <c r="A554" s="1"/>
      <c r="V554" s="1"/>
      <c r="AE554" s="1"/>
    </row>
    <row r="555" spans="1:31" x14ac:dyDescent="0.25">
      <c r="A555" s="1"/>
      <c r="V555" s="1"/>
      <c r="AE555" s="1"/>
    </row>
    <row r="556" spans="1:31" x14ac:dyDescent="0.25">
      <c r="A556" s="1"/>
      <c r="V556" s="1"/>
      <c r="AE556" s="1"/>
    </row>
    <row r="557" spans="1:31" x14ac:dyDescent="0.25">
      <c r="A557" s="1"/>
      <c r="V557" s="1"/>
      <c r="AE557" s="1"/>
    </row>
    <row r="558" spans="1:31" x14ac:dyDescent="0.25">
      <c r="A558" s="1"/>
      <c r="V558" s="1"/>
      <c r="AE558" s="1"/>
    </row>
    <row r="559" spans="1:31" x14ac:dyDescent="0.25">
      <c r="A559" s="1"/>
      <c r="V559" s="1"/>
      <c r="AE559" s="1"/>
    </row>
    <row r="560" spans="1:31" x14ac:dyDescent="0.25">
      <c r="A560" s="1"/>
      <c r="V560" s="1"/>
      <c r="AE560" s="1"/>
    </row>
    <row r="561" spans="1:31" x14ac:dyDescent="0.25">
      <c r="A561" s="1"/>
      <c r="V561" s="1"/>
      <c r="AE561" s="1"/>
    </row>
    <row r="562" spans="1:31" x14ac:dyDescent="0.25">
      <c r="A562" s="1"/>
      <c r="V562" s="1"/>
      <c r="AE562" s="1"/>
    </row>
    <row r="563" spans="1:31" x14ac:dyDescent="0.25">
      <c r="A563" s="1"/>
      <c r="V563" s="1"/>
      <c r="AE563" s="1"/>
    </row>
    <row r="564" spans="1:31" x14ac:dyDescent="0.25">
      <c r="A564" s="1"/>
      <c r="V564" s="1"/>
      <c r="AE564" s="1"/>
    </row>
    <row r="565" spans="1:31" x14ac:dyDescent="0.25">
      <c r="A565" s="1"/>
      <c r="V565" s="1"/>
      <c r="AE565" s="1"/>
    </row>
    <row r="566" spans="1:31" x14ac:dyDescent="0.25">
      <c r="A566" s="1"/>
      <c r="V566" s="1"/>
      <c r="AE566" s="1"/>
    </row>
    <row r="567" spans="1:31" x14ac:dyDescent="0.25">
      <c r="A567" s="1"/>
      <c r="V567" s="1"/>
      <c r="AE567" s="1"/>
    </row>
    <row r="568" spans="1:31" x14ac:dyDescent="0.25">
      <c r="A568" s="1"/>
      <c r="V568" s="1"/>
      <c r="AE568" s="1"/>
    </row>
    <row r="569" spans="1:31" x14ac:dyDescent="0.25">
      <c r="A569" s="1"/>
      <c r="V569" s="1"/>
      <c r="AE569" s="1"/>
    </row>
    <row r="570" spans="1:31" x14ac:dyDescent="0.25">
      <c r="A570" s="1"/>
      <c r="V570" s="1"/>
      <c r="AE570" s="1"/>
    </row>
    <row r="571" spans="1:31" x14ac:dyDescent="0.25">
      <c r="A571" s="1"/>
      <c r="V571" s="1"/>
      <c r="AE571" s="1"/>
    </row>
    <row r="572" spans="1:31" x14ac:dyDescent="0.25">
      <c r="A572" s="1"/>
      <c r="V572" s="1"/>
      <c r="AE572" s="1"/>
    </row>
    <row r="573" spans="1:31" x14ac:dyDescent="0.25">
      <c r="A573" s="1"/>
      <c r="V573" s="1"/>
      <c r="AE573" s="1"/>
    </row>
    <row r="574" spans="1:31" x14ac:dyDescent="0.25">
      <c r="A574" s="1"/>
      <c r="V574" s="1"/>
      <c r="AE574" s="1"/>
    </row>
    <row r="575" spans="1:31" x14ac:dyDescent="0.25">
      <c r="A575" s="1"/>
      <c r="V575" s="1"/>
      <c r="AE575" s="1"/>
    </row>
    <row r="576" spans="1:31" x14ac:dyDescent="0.25">
      <c r="A576" s="1"/>
      <c r="V576" s="1"/>
      <c r="AE576" s="1"/>
    </row>
    <row r="577" spans="1:31" x14ac:dyDescent="0.25">
      <c r="A577" s="1"/>
      <c r="V577" s="1"/>
      <c r="AE577" s="1"/>
    </row>
    <row r="578" spans="1:31" x14ac:dyDescent="0.25">
      <c r="A578" s="1"/>
      <c r="V578" s="1"/>
      <c r="AE578" s="1"/>
    </row>
    <row r="579" spans="1:31" x14ac:dyDescent="0.25">
      <c r="A579" s="1"/>
      <c r="V579" s="1"/>
      <c r="AE579" s="1"/>
    </row>
    <row r="580" spans="1:31" x14ac:dyDescent="0.25">
      <c r="A580" s="1"/>
      <c r="V580" s="1"/>
      <c r="AE580" s="1"/>
    </row>
    <row r="581" spans="1:31" x14ac:dyDescent="0.25">
      <c r="A581" s="1"/>
      <c r="V581" s="1"/>
      <c r="AE581" s="1"/>
    </row>
    <row r="582" spans="1:31" x14ac:dyDescent="0.25">
      <c r="A582" s="1"/>
      <c r="V582" s="1"/>
      <c r="AE582" s="1"/>
    </row>
    <row r="583" spans="1:31" x14ac:dyDescent="0.25">
      <c r="A583" s="1"/>
      <c r="V583" s="1"/>
      <c r="AE583" s="1"/>
    </row>
    <row r="584" spans="1:31" x14ac:dyDescent="0.25">
      <c r="A584" s="1"/>
      <c r="V584" s="1"/>
      <c r="AE584" s="1"/>
    </row>
    <row r="585" spans="1:31" x14ac:dyDescent="0.25">
      <c r="A585" s="1"/>
      <c r="V585" s="1"/>
      <c r="AE585" s="1"/>
    </row>
    <row r="586" spans="1:31" x14ac:dyDescent="0.25">
      <c r="A586" s="1"/>
      <c r="V586" s="1"/>
      <c r="AE586" s="1"/>
    </row>
    <row r="587" spans="1:31" x14ac:dyDescent="0.25">
      <c r="A587" s="1"/>
      <c r="V587" s="1"/>
      <c r="AE587" s="1"/>
    </row>
    <row r="588" spans="1:31" x14ac:dyDescent="0.25">
      <c r="A588" s="1"/>
      <c r="V588" s="1"/>
      <c r="AE588" s="1"/>
    </row>
    <row r="589" spans="1:31" x14ac:dyDescent="0.25">
      <c r="A589" s="1"/>
      <c r="V589" s="1"/>
      <c r="AE589" s="1"/>
    </row>
    <row r="590" spans="1:31" x14ac:dyDescent="0.25">
      <c r="A590" s="1"/>
      <c r="V590" s="1"/>
      <c r="AE590" s="1"/>
    </row>
    <row r="591" spans="1:31" x14ac:dyDescent="0.25">
      <c r="A591" s="1"/>
      <c r="V591" s="1"/>
      <c r="AE591" s="1"/>
    </row>
    <row r="592" spans="1:31" x14ac:dyDescent="0.25">
      <c r="A592" s="1"/>
      <c r="V592" s="1"/>
      <c r="AE592" s="1"/>
    </row>
    <row r="593" spans="1:31" x14ac:dyDescent="0.25">
      <c r="A593" s="1"/>
      <c r="V593" s="1"/>
      <c r="AE593" s="1"/>
    </row>
    <row r="594" spans="1:31" x14ac:dyDescent="0.25">
      <c r="A594" s="1"/>
      <c r="V594" s="1"/>
      <c r="AE594" s="1"/>
    </row>
    <row r="595" spans="1:31" x14ac:dyDescent="0.25">
      <c r="A595" s="1"/>
      <c r="V595" s="1"/>
      <c r="AE595" s="1"/>
    </row>
    <row r="596" spans="1:31" x14ac:dyDescent="0.25">
      <c r="A596" s="1"/>
      <c r="V596" s="1"/>
      <c r="AE596" s="1"/>
    </row>
    <row r="597" spans="1:31" x14ac:dyDescent="0.25">
      <c r="A597" s="1"/>
      <c r="V597" s="1"/>
      <c r="AE597" s="1"/>
    </row>
    <row r="598" spans="1:31" x14ac:dyDescent="0.25">
      <c r="A598" s="1"/>
      <c r="V598" s="1"/>
      <c r="AE598" s="1"/>
    </row>
    <row r="599" spans="1:31" x14ac:dyDescent="0.25">
      <c r="A599" s="1"/>
      <c r="V599" s="1"/>
      <c r="AE599" s="1"/>
    </row>
    <row r="600" spans="1:31" x14ac:dyDescent="0.25">
      <c r="A600" s="1"/>
      <c r="V600" s="1"/>
      <c r="AE600" s="1"/>
    </row>
    <row r="601" spans="1:31" x14ac:dyDescent="0.25">
      <c r="A601" s="1"/>
      <c r="V601" s="1"/>
      <c r="AE601" s="1"/>
    </row>
    <row r="602" spans="1:31" x14ac:dyDescent="0.25">
      <c r="A602" s="1"/>
      <c r="V602" s="1"/>
      <c r="AE602" s="1"/>
    </row>
    <row r="603" spans="1:31" x14ac:dyDescent="0.25">
      <c r="A603" s="1"/>
      <c r="V603" s="1"/>
      <c r="AE603" s="1"/>
    </row>
    <row r="604" spans="1:31" x14ac:dyDescent="0.25">
      <c r="A604" s="1"/>
      <c r="V604" s="1"/>
      <c r="AE604" s="1"/>
    </row>
    <row r="605" spans="1:31" x14ac:dyDescent="0.25">
      <c r="A605" s="1"/>
      <c r="V605" s="1"/>
      <c r="AE605" s="1"/>
    </row>
    <row r="606" spans="1:31" x14ac:dyDescent="0.25">
      <c r="A606" s="1"/>
      <c r="V606" s="1"/>
      <c r="AE606" s="1"/>
    </row>
    <row r="607" spans="1:31" x14ac:dyDescent="0.25">
      <c r="A607" s="1"/>
      <c r="V607" s="1"/>
      <c r="AE607" s="1"/>
    </row>
    <row r="608" spans="1:31" x14ac:dyDescent="0.25">
      <c r="A608" s="1"/>
      <c r="V608" s="1"/>
      <c r="AE608" s="1"/>
    </row>
    <row r="609" spans="1:31" x14ac:dyDescent="0.25">
      <c r="A609" s="1"/>
      <c r="V609" s="1"/>
      <c r="AE609" s="1"/>
    </row>
    <row r="610" spans="1:31" x14ac:dyDescent="0.25">
      <c r="A610" s="1"/>
      <c r="V610" s="1"/>
      <c r="AE610" s="1"/>
    </row>
    <row r="611" spans="1:31" x14ac:dyDescent="0.25">
      <c r="A611" s="1"/>
      <c r="V611" s="1"/>
      <c r="AE611" s="1"/>
    </row>
    <row r="612" spans="1:31" x14ac:dyDescent="0.25">
      <c r="A612" s="1"/>
      <c r="V612" s="1"/>
      <c r="AE612" s="1"/>
    </row>
    <row r="613" spans="1:31" x14ac:dyDescent="0.25">
      <c r="A613" s="1"/>
      <c r="V613" s="1"/>
      <c r="AE613" s="1"/>
    </row>
    <row r="614" spans="1:31" x14ac:dyDescent="0.25">
      <c r="A614" s="1"/>
      <c r="V614" s="1"/>
      <c r="AE614" s="1"/>
    </row>
    <row r="615" spans="1:31" x14ac:dyDescent="0.25">
      <c r="A615" s="1"/>
      <c r="V615" s="1"/>
      <c r="AE615" s="1"/>
    </row>
    <row r="616" spans="1:31" x14ac:dyDescent="0.25">
      <c r="A616" s="1"/>
      <c r="V616" s="1"/>
      <c r="AE616" s="1"/>
    </row>
    <row r="617" spans="1:31" x14ac:dyDescent="0.25">
      <c r="A617" s="1"/>
      <c r="V617" s="1"/>
      <c r="AE617" s="1"/>
    </row>
    <row r="618" spans="1:31" x14ac:dyDescent="0.25">
      <c r="A618" s="1"/>
      <c r="V618" s="1"/>
      <c r="AE618" s="1"/>
    </row>
    <row r="619" spans="1:31" x14ac:dyDescent="0.25">
      <c r="A619" s="1"/>
      <c r="V619" s="1"/>
      <c r="AE619" s="1"/>
    </row>
    <row r="620" spans="1:31" x14ac:dyDescent="0.25">
      <c r="A620" s="1"/>
      <c r="V620" s="1"/>
      <c r="AE620" s="1"/>
    </row>
    <row r="621" spans="1:31" x14ac:dyDescent="0.25">
      <c r="A621" s="1"/>
      <c r="V621" s="1"/>
      <c r="AE621" s="1"/>
    </row>
    <row r="622" spans="1:31" x14ac:dyDescent="0.25">
      <c r="A622" s="1"/>
      <c r="V622" s="1"/>
      <c r="AE622" s="1"/>
    </row>
    <row r="623" spans="1:31" x14ac:dyDescent="0.25">
      <c r="A623" s="1"/>
      <c r="V623" s="1"/>
      <c r="AE623" s="1"/>
    </row>
    <row r="624" spans="1:31" x14ac:dyDescent="0.25">
      <c r="A624" s="1"/>
      <c r="V624" s="1"/>
      <c r="AE624" s="1"/>
    </row>
    <row r="625" spans="1:31" x14ac:dyDescent="0.25">
      <c r="A625" s="1"/>
      <c r="V625" s="1"/>
      <c r="AE625" s="1"/>
    </row>
    <row r="626" spans="1:31" x14ac:dyDescent="0.25">
      <c r="A626" s="1"/>
      <c r="V626" s="1"/>
      <c r="AE626" s="1"/>
    </row>
    <row r="627" spans="1:31" x14ac:dyDescent="0.25">
      <c r="A627" s="1"/>
      <c r="V627" s="1"/>
      <c r="AE627" s="1"/>
    </row>
    <row r="628" spans="1:31" x14ac:dyDescent="0.25">
      <c r="A628" s="1"/>
      <c r="V628" s="1"/>
      <c r="AE628" s="1"/>
    </row>
    <row r="629" spans="1:31" x14ac:dyDescent="0.25">
      <c r="A629" s="1"/>
      <c r="V629" s="1"/>
      <c r="AE629" s="1"/>
    </row>
    <row r="630" spans="1:31" x14ac:dyDescent="0.25">
      <c r="A630" s="1"/>
      <c r="V630" s="1"/>
      <c r="AE630" s="1"/>
    </row>
    <row r="631" spans="1:31" x14ac:dyDescent="0.25">
      <c r="A631" s="1"/>
      <c r="V631" s="1"/>
      <c r="AE631" s="1"/>
    </row>
    <row r="632" spans="1:31" x14ac:dyDescent="0.25">
      <c r="A632" s="1"/>
      <c r="V632" s="1"/>
      <c r="AE632" s="1"/>
    </row>
    <row r="633" spans="1:31" x14ac:dyDescent="0.25">
      <c r="A633" s="1"/>
      <c r="V633" s="1"/>
      <c r="AE633" s="1"/>
    </row>
    <row r="634" spans="1:31" x14ac:dyDescent="0.25">
      <c r="A634" s="1"/>
      <c r="V634" s="1"/>
      <c r="AE634" s="1"/>
    </row>
    <row r="635" spans="1:31" x14ac:dyDescent="0.25">
      <c r="A635" s="1"/>
      <c r="V635" s="1"/>
      <c r="AE635" s="1"/>
    </row>
    <row r="636" spans="1:31" x14ac:dyDescent="0.25">
      <c r="A636" s="1"/>
      <c r="V636" s="1"/>
      <c r="AE636" s="1"/>
    </row>
    <row r="637" spans="1:31" x14ac:dyDescent="0.25">
      <c r="A637" s="1"/>
      <c r="V637" s="1"/>
      <c r="AE637" s="1"/>
    </row>
    <row r="638" spans="1:31" x14ac:dyDescent="0.25">
      <c r="A638" s="1"/>
      <c r="V638" s="1"/>
      <c r="AE638" s="1"/>
    </row>
    <row r="639" spans="1:31" x14ac:dyDescent="0.25">
      <c r="A639" s="1"/>
      <c r="V639" s="1"/>
      <c r="AE639" s="1"/>
    </row>
    <row r="640" spans="1:31" x14ac:dyDescent="0.25">
      <c r="A640" s="1"/>
      <c r="V640" s="1"/>
      <c r="AE640" s="1"/>
    </row>
    <row r="641" spans="1:31" x14ac:dyDescent="0.25">
      <c r="A641" s="1"/>
      <c r="V641" s="1"/>
      <c r="AE641" s="1"/>
    </row>
    <row r="642" spans="1:31" x14ac:dyDescent="0.25">
      <c r="A642" s="1"/>
      <c r="V642" s="1"/>
      <c r="AE642" s="1"/>
    </row>
    <row r="643" spans="1:31" x14ac:dyDescent="0.25">
      <c r="A643" s="1"/>
      <c r="V643" s="1"/>
      <c r="AE643" s="1"/>
    </row>
    <row r="644" spans="1:31" x14ac:dyDescent="0.25">
      <c r="A644" s="1"/>
      <c r="V644" s="1"/>
      <c r="AE644" s="1"/>
    </row>
    <row r="645" spans="1:31" x14ac:dyDescent="0.25">
      <c r="A645" s="1"/>
      <c r="V645" s="1"/>
      <c r="AE645" s="1"/>
    </row>
    <row r="646" spans="1:31" x14ac:dyDescent="0.25">
      <c r="A646" s="1"/>
      <c r="V646" s="1"/>
      <c r="AE646" s="1"/>
    </row>
    <row r="647" spans="1:31" x14ac:dyDescent="0.25">
      <c r="A647" s="1"/>
      <c r="V647" s="1"/>
      <c r="AE647" s="1"/>
    </row>
    <row r="648" spans="1:31" x14ac:dyDescent="0.25">
      <c r="A648" s="1"/>
      <c r="V648" s="1"/>
      <c r="AE648" s="1"/>
    </row>
    <row r="649" spans="1:31" x14ac:dyDescent="0.25">
      <c r="A649" s="1"/>
      <c r="V649" s="1"/>
      <c r="AE649" s="1"/>
    </row>
    <row r="650" spans="1:31" x14ac:dyDescent="0.25">
      <c r="A650" s="1"/>
      <c r="V650" s="1"/>
      <c r="AE650" s="1"/>
    </row>
    <row r="651" spans="1:31" x14ac:dyDescent="0.25">
      <c r="A651" s="1"/>
      <c r="V651" s="1"/>
      <c r="AE651" s="1"/>
    </row>
    <row r="652" spans="1:31" x14ac:dyDescent="0.25">
      <c r="A652" s="1"/>
      <c r="V652" s="1"/>
      <c r="AE652" s="1"/>
    </row>
    <row r="653" spans="1:31" x14ac:dyDescent="0.25">
      <c r="A653" s="1"/>
      <c r="V653" s="1"/>
      <c r="AE653" s="1"/>
    </row>
    <row r="654" spans="1:31" x14ac:dyDescent="0.25">
      <c r="A654" s="1"/>
      <c r="V654" s="1"/>
      <c r="AE654" s="1"/>
    </row>
    <row r="655" spans="1:31" x14ac:dyDescent="0.25">
      <c r="A655" s="1"/>
      <c r="V655" s="1"/>
      <c r="AE655" s="1"/>
    </row>
    <row r="656" spans="1:31" x14ac:dyDescent="0.25">
      <c r="A656" s="1"/>
      <c r="V656" s="1"/>
      <c r="AE656" s="1"/>
    </row>
    <row r="657" spans="1:31" x14ac:dyDescent="0.25">
      <c r="A657" s="1"/>
      <c r="V657" s="1"/>
      <c r="AE657" s="1"/>
    </row>
    <row r="658" spans="1:31" x14ac:dyDescent="0.25">
      <c r="A658" s="1"/>
      <c r="V658" s="1"/>
      <c r="AE658" s="1"/>
    </row>
    <row r="659" spans="1:31" x14ac:dyDescent="0.25">
      <c r="A659" s="1"/>
      <c r="V659" s="1"/>
      <c r="AE659" s="1"/>
    </row>
    <row r="660" spans="1:31" x14ac:dyDescent="0.25">
      <c r="A660" s="1"/>
      <c r="V660" s="1"/>
      <c r="AE660" s="1"/>
    </row>
    <row r="661" spans="1:31" x14ac:dyDescent="0.25">
      <c r="A661" s="1"/>
      <c r="V661" s="1"/>
      <c r="AE661" s="1"/>
    </row>
    <row r="662" spans="1:31" x14ac:dyDescent="0.25">
      <c r="A662" s="1"/>
      <c r="V662" s="1"/>
      <c r="AE662" s="1"/>
    </row>
    <row r="663" spans="1:31" x14ac:dyDescent="0.25">
      <c r="A663" s="1"/>
      <c r="V663" s="1"/>
      <c r="AE663" s="1"/>
    </row>
    <row r="664" spans="1:31" x14ac:dyDescent="0.25">
      <c r="A664" s="1"/>
      <c r="V664" s="1"/>
      <c r="AE664" s="1"/>
    </row>
    <row r="665" spans="1:31" x14ac:dyDescent="0.25">
      <c r="A665" s="1"/>
      <c r="V665" s="1"/>
      <c r="AE665" s="1"/>
    </row>
    <row r="666" spans="1:31" x14ac:dyDescent="0.25">
      <c r="A666" s="1"/>
      <c r="V666" s="1"/>
      <c r="AE666" s="1"/>
    </row>
    <row r="667" spans="1:31" x14ac:dyDescent="0.25">
      <c r="A667" s="1"/>
      <c r="V667" s="1"/>
      <c r="AE667" s="1"/>
    </row>
    <row r="668" spans="1:31" x14ac:dyDescent="0.25">
      <c r="A668" s="1"/>
      <c r="V668" s="1"/>
      <c r="AE668" s="1"/>
    </row>
    <row r="669" spans="1:31" x14ac:dyDescent="0.25">
      <c r="A669" s="1"/>
      <c r="V669" s="1"/>
      <c r="AE669" s="1"/>
    </row>
    <row r="670" spans="1:31" x14ac:dyDescent="0.25">
      <c r="A670" s="1"/>
      <c r="V670" s="1"/>
      <c r="AE670" s="1"/>
    </row>
    <row r="671" spans="1:31" x14ac:dyDescent="0.25">
      <c r="A671" s="1"/>
      <c r="V671" s="1"/>
      <c r="AE671" s="1"/>
    </row>
    <row r="672" spans="1:31" x14ac:dyDescent="0.25">
      <c r="A672" s="1"/>
      <c r="V672" s="1"/>
      <c r="AE672" s="1"/>
    </row>
    <row r="673" spans="1:31" x14ac:dyDescent="0.25">
      <c r="A673" s="1"/>
      <c r="V673" s="1"/>
      <c r="AE673" s="1"/>
    </row>
    <row r="674" spans="1:31" x14ac:dyDescent="0.25">
      <c r="A674" s="1"/>
      <c r="V674" s="1"/>
      <c r="AE674" s="1"/>
    </row>
    <row r="675" spans="1:31" x14ac:dyDescent="0.25">
      <c r="A675" s="1"/>
      <c r="V675" s="1"/>
      <c r="AE675" s="1"/>
    </row>
    <row r="676" spans="1:31" x14ac:dyDescent="0.25">
      <c r="A676" s="1"/>
      <c r="V676" s="1"/>
      <c r="AE676" s="1"/>
    </row>
    <row r="677" spans="1:31" x14ac:dyDescent="0.25">
      <c r="A677" s="1"/>
      <c r="V677" s="1"/>
      <c r="AE677" s="1"/>
    </row>
    <row r="678" spans="1:31" x14ac:dyDescent="0.25">
      <c r="A678" s="1"/>
      <c r="V678" s="1"/>
      <c r="AE678" s="1"/>
    </row>
    <row r="679" spans="1:31" x14ac:dyDescent="0.25">
      <c r="A679" s="1"/>
      <c r="V679" s="1"/>
      <c r="AE679" s="1"/>
    </row>
    <row r="680" spans="1:31" x14ac:dyDescent="0.25">
      <c r="A680" s="1"/>
      <c r="V680" s="1"/>
      <c r="AE680" s="1"/>
    </row>
    <row r="681" spans="1:31" x14ac:dyDescent="0.25">
      <c r="A681" s="1"/>
      <c r="V681" s="1"/>
      <c r="AE681" s="1"/>
    </row>
    <row r="682" spans="1:31" x14ac:dyDescent="0.25">
      <c r="A682" s="1"/>
      <c r="V682" s="1"/>
      <c r="AE682" s="1"/>
    </row>
    <row r="683" spans="1:31" x14ac:dyDescent="0.25">
      <c r="A683" s="1"/>
      <c r="V683" s="1"/>
      <c r="AE683" s="1"/>
    </row>
    <row r="684" spans="1:31" x14ac:dyDescent="0.25">
      <c r="A684" s="1"/>
      <c r="V684" s="1"/>
      <c r="AE684" s="1"/>
    </row>
    <row r="685" spans="1:31" x14ac:dyDescent="0.25">
      <c r="A685" s="1"/>
      <c r="V685" s="1"/>
      <c r="AE685" s="1"/>
    </row>
    <row r="686" spans="1:31" x14ac:dyDescent="0.25">
      <c r="A686" s="1"/>
      <c r="V686" s="1"/>
      <c r="AE686" s="1"/>
    </row>
    <row r="687" spans="1:31" x14ac:dyDescent="0.25">
      <c r="A687" s="1"/>
      <c r="V687" s="1"/>
      <c r="AE687" s="1"/>
    </row>
    <row r="688" spans="1:31" x14ac:dyDescent="0.25">
      <c r="A688" s="1"/>
      <c r="V688" s="1"/>
      <c r="AE688" s="1"/>
    </row>
    <row r="689" spans="1:31" x14ac:dyDescent="0.25">
      <c r="A689" s="1"/>
      <c r="V689" s="1"/>
      <c r="AE689" s="1"/>
    </row>
    <row r="690" spans="1:31" x14ac:dyDescent="0.25">
      <c r="A690" s="1"/>
      <c r="V690" s="1"/>
      <c r="AE690" s="1"/>
    </row>
    <row r="691" spans="1:31" x14ac:dyDescent="0.25">
      <c r="A691" s="1"/>
      <c r="V691" s="1"/>
      <c r="AE691" s="1"/>
    </row>
    <row r="692" spans="1:31" x14ac:dyDescent="0.25">
      <c r="A692" s="1"/>
      <c r="V692" s="1"/>
      <c r="AE692" s="1"/>
    </row>
    <row r="693" spans="1:31" x14ac:dyDescent="0.25">
      <c r="A693" s="1"/>
      <c r="V693" s="1"/>
      <c r="AE693" s="1"/>
    </row>
    <row r="694" spans="1:31" x14ac:dyDescent="0.25">
      <c r="A694" s="1"/>
      <c r="V694" s="1"/>
      <c r="AE694" s="1"/>
    </row>
    <row r="695" spans="1:31" x14ac:dyDescent="0.25">
      <c r="A695" s="1"/>
      <c r="V695" s="1"/>
      <c r="AE695" s="1"/>
    </row>
    <row r="696" spans="1:31" x14ac:dyDescent="0.25">
      <c r="A696" s="1"/>
      <c r="V696" s="1"/>
      <c r="AE696" s="1"/>
    </row>
    <row r="697" spans="1:31" x14ac:dyDescent="0.25">
      <c r="A697" s="1"/>
      <c r="V697" s="1"/>
      <c r="AE697" s="1"/>
    </row>
    <row r="698" spans="1:31" x14ac:dyDescent="0.25">
      <c r="A698" s="1"/>
      <c r="V698" s="1"/>
      <c r="AE698" s="1"/>
    </row>
    <row r="699" spans="1:31" x14ac:dyDescent="0.25">
      <c r="A699" s="1"/>
      <c r="V699" s="1"/>
      <c r="AE699" s="1"/>
    </row>
    <row r="700" spans="1:31" x14ac:dyDescent="0.25">
      <c r="A700" s="1"/>
      <c r="V700" s="1"/>
      <c r="AE700" s="1"/>
    </row>
    <row r="701" spans="1:31" x14ac:dyDescent="0.25">
      <c r="A701" s="1"/>
      <c r="V701" s="1"/>
      <c r="AE701" s="1"/>
    </row>
    <row r="702" spans="1:31" x14ac:dyDescent="0.25">
      <c r="A702" s="1"/>
      <c r="V702" s="1"/>
      <c r="AE702" s="1"/>
    </row>
    <row r="703" spans="1:31" x14ac:dyDescent="0.25">
      <c r="A703" s="1"/>
      <c r="V703" s="1"/>
      <c r="AE703" s="1"/>
    </row>
    <row r="704" spans="1:31" x14ac:dyDescent="0.25">
      <c r="A704" s="1"/>
      <c r="V704" s="1"/>
      <c r="AE704" s="1"/>
    </row>
    <row r="705" spans="1:31" x14ac:dyDescent="0.25">
      <c r="A705" s="1"/>
      <c r="V705" s="1"/>
      <c r="AE705" s="1"/>
    </row>
    <row r="706" spans="1:31" x14ac:dyDescent="0.25">
      <c r="A706" s="1"/>
      <c r="V706" s="1"/>
      <c r="AE706" s="1"/>
    </row>
    <row r="707" spans="1:31" x14ac:dyDescent="0.25">
      <c r="A707" s="1"/>
      <c r="V707" s="1"/>
      <c r="AE707" s="1"/>
    </row>
    <row r="708" spans="1:31" x14ac:dyDescent="0.25">
      <c r="A708" s="1"/>
      <c r="V708" s="1"/>
      <c r="AE708" s="1"/>
    </row>
    <row r="709" spans="1:31" x14ac:dyDescent="0.25">
      <c r="A709" s="1"/>
      <c r="V709" s="1"/>
      <c r="AE709" s="1"/>
    </row>
    <row r="710" spans="1:31" x14ac:dyDescent="0.25">
      <c r="A710" s="1"/>
      <c r="V710" s="1"/>
      <c r="AE710" s="1"/>
    </row>
    <row r="711" spans="1:31" x14ac:dyDescent="0.25">
      <c r="A711" s="1"/>
      <c r="V711" s="1"/>
      <c r="AE711" s="1"/>
    </row>
    <row r="712" spans="1:31" x14ac:dyDescent="0.25">
      <c r="A712" s="1"/>
      <c r="V712" s="1"/>
      <c r="AE712" s="1"/>
    </row>
    <row r="713" spans="1:31" x14ac:dyDescent="0.25">
      <c r="A713" s="1"/>
      <c r="V713" s="1"/>
      <c r="AE713" s="1"/>
    </row>
    <row r="714" spans="1:31" x14ac:dyDescent="0.25">
      <c r="A714" s="1"/>
      <c r="V714" s="1"/>
      <c r="AE714" s="1"/>
    </row>
    <row r="715" spans="1:31" x14ac:dyDescent="0.25">
      <c r="A715" s="1"/>
      <c r="V715" s="1"/>
      <c r="AE715" s="1"/>
    </row>
    <row r="716" spans="1:31" x14ac:dyDescent="0.25">
      <c r="A716" s="1"/>
      <c r="V716" s="1"/>
      <c r="AE716" s="1"/>
    </row>
    <row r="717" spans="1:31" x14ac:dyDescent="0.25">
      <c r="A717" s="1"/>
      <c r="V717" s="1"/>
      <c r="AE717" s="1"/>
    </row>
    <row r="718" spans="1:31" x14ac:dyDescent="0.25">
      <c r="A718" s="1"/>
      <c r="V718" s="1"/>
      <c r="AE718" s="1"/>
    </row>
    <row r="719" spans="1:31" x14ac:dyDescent="0.25">
      <c r="A719" s="1"/>
      <c r="V719" s="1"/>
      <c r="AE719" s="1"/>
    </row>
    <row r="720" spans="1:31" x14ac:dyDescent="0.25">
      <c r="A720" s="1"/>
      <c r="V720" s="1"/>
      <c r="AE720" s="1"/>
    </row>
    <row r="721" spans="1:31" x14ac:dyDescent="0.25">
      <c r="A721" s="1"/>
      <c r="V721" s="1"/>
      <c r="AE721" s="1"/>
    </row>
    <row r="722" spans="1:31" x14ac:dyDescent="0.25">
      <c r="A722" s="1"/>
      <c r="V722" s="1"/>
      <c r="AE722" s="1"/>
    </row>
    <row r="723" spans="1:31" x14ac:dyDescent="0.25">
      <c r="A723" s="1"/>
      <c r="V723" s="1"/>
      <c r="AE723" s="1"/>
    </row>
    <row r="724" spans="1:31" x14ac:dyDescent="0.25">
      <c r="A724" s="1"/>
      <c r="V724" s="1"/>
      <c r="AE724" s="1"/>
    </row>
    <row r="725" spans="1:31" x14ac:dyDescent="0.25">
      <c r="A725" s="1"/>
      <c r="V725" s="1"/>
      <c r="AE725" s="1"/>
    </row>
    <row r="726" spans="1:31" x14ac:dyDescent="0.25">
      <c r="A726" s="1"/>
      <c r="V726" s="1"/>
      <c r="AE726" s="1"/>
    </row>
    <row r="727" spans="1:31" x14ac:dyDescent="0.25">
      <c r="A727" s="1"/>
      <c r="V727" s="1"/>
      <c r="AE727" s="1"/>
    </row>
    <row r="728" spans="1:31" x14ac:dyDescent="0.25">
      <c r="A728" s="1"/>
      <c r="V728" s="1"/>
      <c r="AE728" s="1"/>
    </row>
    <row r="729" spans="1:31" x14ac:dyDescent="0.25">
      <c r="A729" s="1"/>
      <c r="V729" s="1"/>
      <c r="AE729" s="1"/>
    </row>
    <row r="730" spans="1:31" x14ac:dyDescent="0.25">
      <c r="A730" s="1"/>
      <c r="V730" s="1"/>
      <c r="AE730" s="1"/>
    </row>
    <row r="731" spans="1:31" x14ac:dyDescent="0.25">
      <c r="A731" s="1"/>
      <c r="V731" s="1"/>
      <c r="AE731" s="1"/>
    </row>
    <row r="732" spans="1:31" x14ac:dyDescent="0.25">
      <c r="A732" s="1"/>
      <c r="V732" s="1"/>
      <c r="AE732" s="1"/>
    </row>
    <row r="733" spans="1:31" x14ac:dyDescent="0.25">
      <c r="A733" s="1"/>
      <c r="V733" s="1"/>
      <c r="AE733" s="1"/>
    </row>
    <row r="734" spans="1:31" x14ac:dyDescent="0.25">
      <c r="A734" s="1"/>
      <c r="V734" s="1"/>
      <c r="AE734" s="1"/>
    </row>
    <row r="735" spans="1:31" x14ac:dyDescent="0.25">
      <c r="A735" s="1"/>
      <c r="V735" s="1"/>
      <c r="AE735" s="1"/>
    </row>
    <row r="736" spans="1:31" x14ac:dyDescent="0.25">
      <c r="A736" s="1"/>
      <c r="V736" s="1"/>
      <c r="AE736" s="1"/>
    </row>
    <row r="737" spans="1:31" x14ac:dyDescent="0.25">
      <c r="A737" s="1"/>
      <c r="V737" s="1"/>
      <c r="AE737" s="1"/>
    </row>
    <row r="738" spans="1:31" x14ac:dyDescent="0.25">
      <c r="A738" s="1"/>
      <c r="V738" s="1"/>
      <c r="AE738" s="1"/>
    </row>
    <row r="739" spans="1:31" x14ac:dyDescent="0.25">
      <c r="A739" s="1"/>
      <c r="V739" s="1"/>
      <c r="AE739" s="1"/>
    </row>
    <row r="740" spans="1:31" x14ac:dyDescent="0.25">
      <c r="A740" s="1"/>
      <c r="V740" s="1"/>
      <c r="AE740" s="1"/>
    </row>
    <row r="741" spans="1:31" x14ac:dyDescent="0.25">
      <c r="A741" s="1"/>
      <c r="V741" s="1"/>
      <c r="AE741" s="1"/>
    </row>
    <row r="742" spans="1:31" x14ac:dyDescent="0.25">
      <c r="A742" s="1"/>
      <c r="V742" s="1"/>
      <c r="AE742" s="1"/>
    </row>
    <row r="743" spans="1:31" x14ac:dyDescent="0.25">
      <c r="A743" s="1"/>
      <c r="V743" s="1"/>
      <c r="AE743" s="1"/>
    </row>
    <row r="744" spans="1:31" x14ac:dyDescent="0.25">
      <c r="A744" s="1"/>
      <c r="V744" s="1"/>
      <c r="AE744" s="1"/>
    </row>
    <row r="745" spans="1:31" x14ac:dyDescent="0.25">
      <c r="A745" s="1"/>
      <c r="V745" s="1"/>
      <c r="AE745" s="1"/>
    </row>
    <row r="746" spans="1:31" x14ac:dyDescent="0.25">
      <c r="A746" s="1"/>
      <c r="V746" s="1"/>
      <c r="AE746" s="1"/>
    </row>
    <row r="747" spans="1:31" x14ac:dyDescent="0.25">
      <c r="A747" s="1"/>
      <c r="V747" s="1"/>
      <c r="AE747" s="1"/>
    </row>
    <row r="748" spans="1:31" x14ac:dyDescent="0.25">
      <c r="A748" s="1"/>
      <c r="V748" s="1"/>
      <c r="AE748" s="1"/>
    </row>
    <row r="749" spans="1:31" x14ac:dyDescent="0.25">
      <c r="A749" s="1"/>
      <c r="V749" s="1"/>
      <c r="AE749" s="1"/>
    </row>
    <row r="750" spans="1:31" x14ac:dyDescent="0.25">
      <c r="A750" s="1"/>
      <c r="V750" s="1"/>
      <c r="AE750" s="1"/>
    </row>
    <row r="751" spans="1:31" x14ac:dyDescent="0.25">
      <c r="A751" s="1"/>
      <c r="V751" s="1"/>
      <c r="AE751" s="1"/>
    </row>
    <row r="752" spans="1:31" x14ac:dyDescent="0.25">
      <c r="A752" s="1"/>
      <c r="V752" s="1"/>
      <c r="AE752" s="1"/>
    </row>
    <row r="753" spans="1:31" x14ac:dyDescent="0.25">
      <c r="A753" s="1"/>
      <c r="V753" s="1"/>
      <c r="AE753" s="1"/>
    </row>
    <row r="754" spans="1:31" x14ac:dyDescent="0.25">
      <c r="A754" s="1"/>
      <c r="V754" s="1"/>
      <c r="AE754" s="1"/>
    </row>
    <row r="755" spans="1:31" x14ac:dyDescent="0.25">
      <c r="A755" s="1"/>
      <c r="V755" s="1"/>
      <c r="AE755" s="1"/>
    </row>
    <row r="756" spans="1:31" x14ac:dyDescent="0.25">
      <c r="A756" s="1"/>
      <c r="V756" s="1"/>
      <c r="AE756" s="1"/>
    </row>
    <row r="757" spans="1:31" x14ac:dyDescent="0.25">
      <c r="A757" s="1"/>
      <c r="V757" s="1"/>
      <c r="AE757" s="1"/>
    </row>
    <row r="758" spans="1:31" x14ac:dyDescent="0.25">
      <c r="A758" s="1"/>
      <c r="V758" s="1"/>
      <c r="AE758" s="1"/>
    </row>
    <row r="759" spans="1:31" x14ac:dyDescent="0.25">
      <c r="A759" s="1"/>
      <c r="V759" s="1"/>
      <c r="AE759" s="1"/>
    </row>
    <row r="760" spans="1:31" x14ac:dyDescent="0.25">
      <c r="A760" s="1"/>
      <c r="V760" s="1"/>
      <c r="AE760" s="1"/>
    </row>
    <row r="761" spans="1:31" x14ac:dyDescent="0.25">
      <c r="A761" s="1"/>
      <c r="V761" s="1"/>
      <c r="AE761" s="1"/>
    </row>
    <row r="762" spans="1:31" x14ac:dyDescent="0.25">
      <c r="A762" s="1"/>
      <c r="V762" s="1"/>
      <c r="AE762" s="1"/>
    </row>
    <row r="763" spans="1:31" x14ac:dyDescent="0.25">
      <c r="A763" s="1"/>
      <c r="V763" s="1"/>
      <c r="AE763" s="1"/>
    </row>
    <row r="764" spans="1:31" x14ac:dyDescent="0.25">
      <c r="A764" s="1"/>
      <c r="V764" s="1"/>
      <c r="AE764" s="1"/>
    </row>
    <row r="765" spans="1:31" x14ac:dyDescent="0.25">
      <c r="A765" s="1"/>
      <c r="V765" s="1"/>
      <c r="AE765" s="1"/>
    </row>
    <row r="766" spans="1:31" x14ac:dyDescent="0.25">
      <c r="A766" s="1"/>
      <c r="V766" s="1"/>
      <c r="AE766" s="1"/>
    </row>
    <row r="767" spans="1:31" x14ac:dyDescent="0.25">
      <c r="A767" s="1"/>
      <c r="V767" s="1"/>
      <c r="AE767" s="1"/>
    </row>
    <row r="768" spans="1:31" x14ac:dyDescent="0.25">
      <c r="A768" s="1"/>
      <c r="V768" s="1"/>
      <c r="AE768" s="1"/>
    </row>
    <row r="769" spans="1:31" x14ac:dyDescent="0.25">
      <c r="A769" s="1"/>
      <c r="V769" s="1"/>
      <c r="AE769" s="1"/>
    </row>
    <row r="770" spans="1:31" x14ac:dyDescent="0.25">
      <c r="A770" s="1"/>
      <c r="V770" s="1"/>
      <c r="AE770" s="1"/>
    </row>
    <row r="771" spans="1:31" x14ac:dyDescent="0.25">
      <c r="A771" s="1"/>
      <c r="V771" s="1"/>
      <c r="AE771" s="1"/>
    </row>
    <row r="772" spans="1:31" x14ac:dyDescent="0.25">
      <c r="A772" s="1"/>
      <c r="V772" s="1"/>
      <c r="AE772" s="1"/>
    </row>
    <row r="773" spans="1:31" x14ac:dyDescent="0.25">
      <c r="A773" s="1"/>
      <c r="V773" s="1"/>
      <c r="AE773" s="1"/>
    </row>
    <row r="774" spans="1:31" x14ac:dyDescent="0.25">
      <c r="A774" s="1"/>
      <c r="V774" s="1"/>
      <c r="AE774" s="1"/>
    </row>
    <row r="775" spans="1:31" x14ac:dyDescent="0.25">
      <c r="A775" s="1"/>
      <c r="V775" s="1"/>
      <c r="AE775" s="1"/>
    </row>
    <row r="776" spans="1:31" x14ac:dyDescent="0.25">
      <c r="A776" s="1"/>
      <c r="V776" s="1"/>
      <c r="AE776" s="1"/>
    </row>
    <row r="777" spans="1:31" x14ac:dyDescent="0.25">
      <c r="A777" s="1"/>
      <c r="V777" s="1"/>
      <c r="AE777" s="1"/>
    </row>
    <row r="778" spans="1:31" x14ac:dyDescent="0.25">
      <c r="A778" s="1"/>
      <c r="V778" s="1"/>
      <c r="AE778" s="1"/>
    </row>
    <row r="779" spans="1:31" x14ac:dyDescent="0.25">
      <c r="A779" s="1"/>
      <c r="V779" s="1"/>
      <c r="AE779" s="1"/>
    </row>
    <row r="780" spans="1:31" x14ac:dyDescent="0.25">
      <c r="A780" s="1"/>
      <c r="V780" s="1"/>
      <c r="AE780" s="1"/>
    </row>
    <row r="781" spans="1:31" x14ac:dyDescent="0.25">
      <c r="A781" s="1"/>
      <c r="V781" s="1"/>
      <c r="AE781" s="1"/>
    </row>
    <row r="782" spans="1:31" x14ac:dyDescent="0.25">
      <c r="A782" s="1"/>
      <c r="V782" s="1"/>
      <c r="AE782" s="1"/>
    </row>
    <row r="783" spans="1:31" x14ac:dyDescent="0.25">
      <c r="A783" s="1"/>
      <c r="V783" s="1"/>
      <c r="AE783" s="1"/>
    </row>
    <row r="784" spans="1:31" x14ac:dyDescent="0.25">
      <c r="A784" s="1"/>
      <c r="V784" s="1"/>
      <c r="AE784" s="1"/>
    </row>
    <row r="785" spans="1:31" x14ac:dyDescent="0.25">
      <c r="A785" s="1"/>
      <c r="V785" s="1"/>
      <c r="AE785" s="1"/>
    </row>
    <row r="786" spans="1:31" x14ac:dyDescent="0.25">
      <c r="A786" s="1"/>
      <c r="V786" s="1"/>
      <c r="AE786" s="1"/>
    </row>
    <row r="787" spans="1:31" x14ac:dyDescent="0.25">
      <c r="A787" s="1"/>
      <c r="V787" s="1"/>
      <c r="AE787" s="1"/>
    </row>
    <row r="788" spans="1:31" x14ac:dyDescent="0.25">
      <c r="A788" s="1"/>
      <c r="V788" s="1"/>
      <c r="AE788" s="1"/>
    </row>
    <row r="789" spans="1:31" x14ac:dyDescent="0.25">
      <c r="A789" s="1"/>
      <c r="V789" s="1"/>
      <c r="AE789" s="1"/>
    </row>
    <row r="790" spans="1:31" x14ac:dyDescent="0.25">
      <c r="A790" s="1"/>
      <c r="V790" s="1"/>
      <c r="AE790" s="1"/>
    </row>
    <row r="791" spans="1:31" x14ac:dyDescent="0.25">
      <c r="A791" s="1"/>
      <c r="V791" s="1"/>
      <c r="AE791" s="1"/>
    </row>
    <row r="792" spans="1:31" x14ac:dyDescent="0.25">
      <c r="A792" s="1"/>
      <c r="V792" s="1"/>
      <c r="AE792" s="1"/>
    </row>
    <row r="793" spans="1:31" x14ac:dyDescent="0.25">
      <c r="A793" s="1"/>
      <c r="V793" s="1"/>
      <c r="AE793" s="1"/>
    </row>
    <row r="794" spans="1:31" x14ac:dyDescent="0.25">
      <c r="A794" s="1"/>
      <c r="V794" s="1"/>
      <c r="AE794" s="1"/>
    </row>
    <row r="795" spans="1:31" x14ac:dyDescent="0.25">
      <c r="A795" s="1"/>
      <c r="V795" s="1"/>
      <c r="AE795" s="1"/>
    </row>
    <row r="796" spans="1:31" x14ac:dyDescent="0.25">
      <c r="A796" s="1"/>
      <c r="V796" s="1"/>
      <c r="AE796" s="1"/>
    </row>
    <row r="797" spans="1:31" x14ac:dyDescent="0.25">
      <c r="A797" s="1"/>
      <c r="V797" s="1"/>
      <c r="AE797" s="1"/>
    </row>
    <row r="798" spans="1:31" x14ac:dyDescent="0.25">
      <c r="A798" s="1"/>
      <c r="V798" s="1"/>
      <c r="AE798" s="1"/>
    </row>
    <row r="799" spans="1:31" x14ac:dyDescent="0.25">
      <c r="A799" s="1"/>
      <c r="V799" s="1"/>
      <c r="AE799" s="1"/>
    </row>
    <row r="800" spans="1:31" x14ac:dyDescent="0.25">
      <c r="A800" s="1"/>
      <c r="V800" s="1"/>
      <c r="AE800" s="1"/>
    </row>
    <row r="801" spans="1:31" x14ac:dyDescent="0.25">
      <c r="A801" s="1"/>
      <c r="V801" s="1"/>
      <c r="AE801" s="1"/>
    </row>
    <row r="802" spans="1:31" x14ac:dyDescent="0.25">
      <c r="A802" s="1"/>
      <c r="V802" s="1"/>
      <c r="AE802" s="1"/>
    </row>
    <row r="803" spans="1:31" x14ac:dyDescent="0.25">
      <c r="A803" s="1"/>
      <c r="V803" s="1"/>
      <c r="AE803" s="1"/>
    </row>
    <row r="804" spans="1:31" x14ac:dyDescent="0.25">
      <c r="A804" s="1"/>
      <c r="V804" s="1"/>
      <c r="AE804" s="1"/>
    </row>
    <row r="805" spans="1:31" x14ac:dyDescent="0.25">
      <c r="A805" s="1"/>
      <c r="V805" s="1"/>
      <c r="AE805" s="1"/>
    </row>
    <row r="806" spans="1:31" x14ac:dyDescent="0.25">
      <c r="A806" s="1"/>
      <c r="V806" s="1"/>
      <c r="AE806" s="1"/>
    </row>
    <row r="807" spans="1:31" x14ac:dyDescent="0.25">
      <c r="A807" s="1"/>
      <c r="V807" s="1"/>
      <c r="AE807" s="1"/>
    </row>
    <row r="808" spans="1:31" x14ac:dyDescent="0.25">
      <c r="A808" s="1"/>
      <c r="V808" s="1"/>
      <c r="AE808" s="1"/>
    </row>
    <row r="809" spans="1:31" x14ac:dyDescent="0.25">
      <c r="A809" s="1"/>
      <c r="V809" s="1"/>
      <c r="AE809" s="1"/>
    </row>
    <row r="810" spans="1:31" x14ac:dyDescent="0.25">
      <c r="A810" s="1"/>
      <c r="V810" s="1"/>
      <c r="AE810" s="1"/>
    </row>
    <row r="811" spans="1:31" x14ac:dyDescent="0.25">
      <c r="A811" s="1"/>
      <c r="V811" s="1"/>
      <c r="AE811" s="1"/>
    </row>
    <row r="812" spans="1:31" x14ac:dyDescent="0.25">
      <c r="A812" s="1"/>
      <c r="V812" s="1"/>
      <c r="AE812" s="1"/>
    </row>
    <row r="813" spans="1:31" x14ac:dyDescent="0.25">
      <c r="A813" s="1"/>
      <c r="V813" s="1"/>
      <c r="AE813" s="1"/>
    </row>
    <row r="814" spans="1:31" x14ac:dyDescent="0.25">
      <c r="A814" s="1"/>
      <c r="V814" s="1"/>
      <c r="AE814" s="1"/>
    </row>
    <row r="815" spans="1:31" x14ac:dyDescent="0.25">
      <c r="A815" s="1"/>
      <c r="V815" s="1"/>
      <c r="AE815" s="1"/>
    </row>
    <row r="816" spans="1:31" x14ac:dyDescent="0.25">
      <c r="A816" s="1"/>
      <c r="V816" s="1"/>
      <c r="AE816" s="1"/>
    </row>
    <row r="817" spans="1:31" x14ac:dyDescent="0.25">
      <c r="A817" s="1"/>
      <c r="V817" s="1"/>
      <c r="AE817" s="1"/>
    </row>
    <row r="818" spans="1:31" x14ac:dyDescent="0.25">
      <c r="A818" s="1"/>
      <c r="V818" s="1"/>
      <c r="AE818" s="1"/>
    </row>
    <row r="819" spans="1:31" x14ac:dyDescent="0.25">
      <c r="A819" s="1"/>
      <c r="V819" s="1"/>
      <c r="AE819" s="1"/>
    </row>
    <row r="820" spans="1:31" x14ac:dyDescent="0.25">
      <c r="A820" s="1"/>
      <c r="V820" s="1"/>
      <c r="AE820" s="1"/>
    </row>
    <row r="821" spans="1:31" x14ac:dyDescent="0.25">
      <c r="A821" s="1"/>
      <c r="V821" s="1"/>
      <c r="AE821" s="1"/>
    </row>
    <row r="822" spans="1:31" x14ac:dyDescent="0.25">
      <c r="A822" s="1"/>
      <c r="V822" s="1"/>
      <c r="AE822" s="1"/>
    </row>
    <row r="823" spans="1:31" x14ac:dyDescent="0.25">
      <c r="A823" s="1"/>
      <c r="V823" s="1"/>
      <c r="AE823" s="1"/>
    </row>
    <row r="824" spans="1:31" x14ac:dyDescent="0.25">
      <c r="A824" s="1"/>
      <c r="V824" s="1"/>
      <c r="AE824" s="1"/>
    </row>
    <row r="825" spans="1:31" x14ac:dyDescent="0.25">
      <c r="A825" s="1"/>
      <c r="V825" s="1"/>
      <c r="AE825" s="1"/>
    </row>
    <row r="826" spans="1:31" x14ac:dyDescent="0.25">
      <c r="A826" s="1"/>
      <c r="V826" s="1"/>
      <c r="AE826" s="1"/>
    </row>
    <row r="827" spans="1:31" x14ac:dyDescent="0.25">
      <c r="A827" s="1"/>
      <c r="V827" s="1"/>
      <c r="AE827" s="1"/>
    </row>
    <row r="828" spans="1:31" x14ac:dyDescent="0.25">
      <c r="A828" s="1"/>
      <c r="V828" s="1"/>
      <c r="AE828" s="1"/>
    </row>
    <row r="829" spans="1:31" x14ac:dyDescent="0.25">
      <c r="A829" s="1"/>
      <c r="V829" s="1"/>
      <c r="AE829" s="1"/>
    </row>
    <row r="830" spans="1:31" x14ac:dyDescent="0.25">
      <c r="A830" s="1"/>
      <c r="V830" s="1"/>
      <c r="AE830" s="1"/>
    </row>
    <row r="831" spans="1:31" x14ac:dyDescent="0.25">
      <c r="A831" s="1"/>
      <c r="V831" s="1"/>
      <c r="AE831" s="1"/>
    </row>
    <row r="832" spans="1:31" x14ac:dyDescent="0.25">
      <c r="A832" s="1"/>
      <c r="V832" s="1"/>
      <c r="AE832" s="1"/>
    </row>
    <row r="833" spans="1:31" x14ac:dyDescent="0.25">
      <c r="A833" s="1"/>
      <c r="V833" s="1"/>
      <c r="AE833" s="1"/>
    </row>
    <row r="834" spans="1:31" x14ac:dyDescent="0.25">
      <c r="A834" s="1"/>
      <c r="V834" s="1"/>
      <c r="AE834" s="1"/>
    </row>
    <row r="835" spans="1:31" x14ac:dyDescent="0.25">
      <c r="A835" s="1"/>
      <c r="V835" s="1"/>
      <c r="AE835" s="1"/>
    </row>
    <row r="836" spans="1:31" x14ac:dyDescent="0.25">
      <c r="A836" s="1"/>
      <c r="V836" s="1"/>
      <c r="AE836" s="1"/>
    </row>
    <row r="837" spans="1:31" x14ac:dyDescent="0.25">
      <c r="A837" s="1"/>
      <c r="V837" s="1"/>
      <c r="AE837" s="1"/>
    </row>
    <row r="838" spans="1:31" x14ac:dyDescent="0.25">
      <c r="A838" s="1"/>
      <c r="V838" s="1"/>
      <c r="AE838" s="1"/>
    </row>
    <row r="839" spans="1:31" x14ac:dyDescent="0.25">
      <c r="A839" s="1"/>
      <c r="V839" s="1"/>
      <c r="AE839" s="1"/>
    </row>
    <row r="840" spans="1:31" x14ac:dyDescent="0.25">
      <c r="A840" s="1"/>
      <c r="V840" s="1"/>
      <c r="AE840" s="1"/>
    </row>
    <row r="841" spans="1:31" x14ac:dyDescent="0.25">
      <c r="A841" s="1"/>
      <c r="V841" s="1"/>
      <c r="AE841" s="1"/>
    </row>
    <row r="842" spans="1:31" x14ac:dyDescent="0.25">
      <c r="A842" s="1"/>
      <c r="V842" s="1"/>
      <c r="AE842" s="1"/>
    </row>
    <row r="843" spans="1:31" x14ac:dyDescent="0.25">
      <c r="A843" s="1"/>
      <c r="V843" s="1"/>
      <c r="AE843" s="1"/>
    </row>
    <row r="844" spans="1:31" x14ac:dyDescent="0.25">
      <c r="A844" s="1"/>
      <c r="V844" s="1"/>
      <c r="AE844" s="1"/>
    </row>
    <row r="845" spans="1:31" x14ac:dyDescent="0.25">
      <c r="A845" s="1"/>
      <c r="V845" s="1"/>
      <c r="AE845" s="1"/>
    </row>
    <row r="846" spans="1:31" x14ac:dyDescent="0.25">
      <c r="A846" s="1"/>
      <c r="V846" s="1"/>
      <c r="AE846" s="1"/>
    </row>
    <row r="847" spans="1:31" x14ac:dyDescent="0.25">
      <c r="A847" s="1"/>
      <c r="V847" s="1"/>
      <c r="AE847" s="1"/>
    </row>
    <row r="848" spans="1:31" x14ac:dyDescent="0.25">
      <c r="A848" s="1"/>
      <c r="V848" s="1"/>
      <c r="AE848" s="1"/>
    </row>
    <row r="849" spans="1:31" x14ac:dyDescent="0.25">
      <c r="A849" s="1"/>
      <c r="V849" s="1"/>
      <c r="AE849" s="1"/>
    </row>
    <row r="850" spans="1:31" x14ac:dyDescent="0.25">
      <c r="A850" s="1"/>
      <c r="V850" s="1"/>
      <c r="AE850" s="1"/>
    </row>
    <row r="851" spans="1:31" x14ac:dyDescent="0.25">
      <c r="A851" s="1"/>
      <c r="V851" s="1"/>
      <c r="AE851" s="1"/>
    </row>
    <row r="852" spans="1:31" x14ac:dyDescent="0.25">
      <c r="A852" s="1"/>
      <c r="V852" s="1"/>
      <c r="AE852" s="1"/>
    </row>
    <row r="853" spans="1:31" x14ac:dyDescent="0.25">
      <c r="A853" s="1"/>
      <c r="V853" s="1"/>
      <c r="AE853" s="1"/>
    </row>
    <row r="854" spans="1:31" x14ac:dyDescent="0.25">
      <c r="A854" s="1"/>
      <c r="V854" s="1"/>
      <c r="AE854" s="1"/>
    </row>
    <row r="855" spans="1:31" x14ac:dyDescent="0.25">
      <c r="A855" s="1"/>
      <c r="V855" s="1"/>
      <c r="AE855" s="1"/>
    </row>
    <row r="856" spans="1:31" x14ac:dyDescent="0.25">
      <c r="A856" s="1"/>
      <c r="V856" s="1"/>
      <c r="AE856" s="1"/>
    </row>
    <row r="857" spans="1:31" x14ac:dyDescent="0.25">
      <c r="A857" s="1"/>
      <c r="V857" s="1"/>
      <c r="AE857" s="1"/>
    </row>
    <row r="858" spans="1:31" x14ac:dyDescent="0.25">
      <c r="A858" s="1"/>
      <c r="V858" s="1"/>
      <c r="AE858" s="1"/>
    </row>
    <row r="859" spans="1:31" x14ac:dyDescent="0.25">
      <c r="A859" s="1"/>
      <c r="V859" s="1"/>
      <c r="AE859" s="1"/>
    </row>
    <row r="860" spans="1:31" x14ac:dyDescent="0.25">
      <c r="A860" s="1"/>
      <c r="V860" s="1"/>
      <c r="AE860" s="1"/>
    </row>
    <row r="861" spans="1:31" x14ac:dyDescent="0.25">
      <c r="A861" s="1"/>
      <c r="V861" s="1"/>
      <c r="AE861" s="1"/>
    </row>
    <row r="862" spans="1:31" x14ac:dyDescent="0.25">
      <c r="A862" s="1"/>
      <c r="V862" s="1"/>
      <c r="AE862" s="1"/>
    </row>
    <row r="863" spans="1:31" x14ac:dyDescent="0.25">
      <c r="A863" s="1"/>
      <c r="V863" s="1"/>
      <c r="AE863" s="1"/>
    </row>
    <row r="864" spans="1:31" x14ac:dyDescent="0.25">
      <c r="A864" s="1"/>
      <c r="V864" s="1"/>
      <c r="AE864" s="1"/>
    </row>
    <row r="865" spans="1:31" x14ac:dyDescent="0.25">
      <c r="A865" s="1"/>
      <c r="V865" s="1"/>
      <c r="AE865" s="1"/>
    </row>
    <row r="866" spans="1:31" x14ac:dyDescent="0.25">
      <c r="A866" s="1"/>
      <c r="V866" s="1"/>
      <c r="AE866" s="1"/>
    </row>
    <row r="867" spans="1:31" x14ac:dyDescent="0.25">
      <c r="A867" s="1"/>
      <c r="V867" s="1"/>
      <c r="AE867" s="1"/>
    </row>
    <row r="868" spans="1:31" x14ac:dyDescent="0.25">
      <c r="A868" s="1"/>
      <c r="V868" s="1"/>
      <c r="AE868" s="1"/>
    </row>
    <row r="869" spans="1:31" x14ac:dyDescent="0.25">
      <c r="A869" s="1"/>
      <c r="V869" s="1"/>
      <c r="AE869" s="1"/>
    </row>
    <row r="870" spans="1:31" x14ac:dyDescent="0.25">
      <c r="A870" s="1"/>
      <c r="V870" s="1"/>
      <c r="AE870" s="1"/>
    </row>
    <row r="871" spans="1:31" x14ac:dyDescent="0.25">
      <c r="A871" s="1"/>
      <c r="V871" s="1"/>
      <c r="AE871" s="1"/>
    </row>
    <row r="872" spans="1:31" x14ac:dyDescent="0.25">
      <c r="A872" s="1"/>
      <c r="V872" s="1"/>
      <c r="AE872" s="1"/>
    </row>
    <row r="873" spans="1:31" x14ac:dyDescent="0.25">
      <c r="A873" s="1"/>
      <c r="V873" s="1"/>
      <c r="AE873" s="1"/>
    </row>
    <row r="874" spans="1:31" x14ac:dyDescent="0.25">
      <c r="A874" s="1"/>
      <c r="V874" s="1"/>
      <c r="AE874" s="1"/>
    </row>
    <row r="875" spans="1:31" x14ac:dyDescent="0.25">
      <c r="A875" s="1"/>
      <c r="V875" s="1"/>
      <c r="AE875" s="1"/>
    </row>
    <row r="876" spans="1:31" x14ac:dyDescent="0.25">
      <c r="A876" s="1"/>
      <c r="V876" s="1"/>
      <c r="AE876" s="1"/>
    </row>
    <row r="877" spans="1:31" x14ac:dyDescent="0.25">
      <c r="A877" s="1"/>
      <c r="V877" s="1"/>
      <c r="AE877" s="1"/>
    </row>
    <row r="878" spans="1:31" x14ac:dyDescent="0.25">
      <c r="A878" s="1"/>
      <c r="V878" s="1"/>
      <c r="AE878" s="1"/>
    </row>
    <row r="879" spans="1:31" x14ac:dyDescent="0.25">
      <c r="A879" s="1"/>
      <c r="V879" s="1"/>
      <c r="AE879" s="1"/>
    </row>
    <row r="880" spans="1:31" x14ac:dyDescent="0.25">
      <c r="A880" s="1"/>
      <c r="V880" s="1"/>
      <c r="AE880" s="1"/>
    </row>
    <row r="881" spans="1:31" x14ac:dyDescent="0.25">
      <c r="A881" s="1"/>
      <c r="V881" s="1"/>
      <c r="AE881" s="1"/>
    </row>
    <row r="882" spans="1:31" x14ac:dyDescent="0.25">
      <c r="A882" s="1"/>
      <c r="V882" s="1"/>
      <c r="AE882" s="1"/>
    </row>
    <row r="883" spans="1:31" x14ac:dyDescent="0.25">
      <c r="A883" s="1"/>
      <c r="V883" s="1"/>
      <c r="AE883" s="1"/>
    </row>
    <row r="884" spans="1:31" x14ac:dyDescent="0.25">
      <c r="A884" s="1"/>
      <c r="V884" s="1"/>
      <c r="AE884" s="1"/>
    </row>
    <row r="885" spans="1:31" x14ac:dyDescent="0.25">
      <c r="A885" s="1"/>
      <c r="V885" s="1"/>
      <c r="AE885" s="1"/>
    </row>
    <row r="886" spans="1:31" x14ac:dyDescent="0.25">
      <c r="A886" s="1"/>
      <c r="V886" s="1"/>
      <c r="AE886" s="1"/>
    </row>
    <row r="887" spans="1:31" x14ac:dyDescent="0.25">
      <c r="A887" s="1"/>
      <c r="V887" s="1"/>
      <c r="AE887" s="1"/>
    </row>
    <row r="888" spans="1:31" x14ac:dyDescent="0.25">
      <c r="A888" s="1"/>
      <c r="V888" s="1"/>
      <c r="AE888" s="1"/>
    </row>
    <row r="889" spans="1:31" x14ac:dyDescent="0.25">
      <c r="A889" s="1"/>
      <c r="V889" s="1"/>
      <c r="AE889" s="1"/>
    </row>
    <row r="890" spans="1:31" x14ac:dyDescent="0.25">
      <c r="A890" s="1"/>
      <c r="V890" s="1"/>
      <c r="AE890" s="1"/>
    </row>
    <row r="891" spans="1:31" x14ac:dyDescent="0.25">
      <c r="A891" s="1"/>
      <c r="V891" s="1"/>
      <c r="AE891" s="1"/>
    </row>
    <row r="892" spans="1:31" x14ac:dyDescent="0.25">
      <c r="A892" s="1"/>
      <c r="V892" s="1"/>
      <c r="AE892" s="1"/>
    </row>
    <row r="893" spans="1:31" x14ac:dyDescent="0.25">
      <c r="A893" s="1"/>
      <c r="V893" s="1"/>
      <c r="AE893" s="1"/>
    </row>
    <row r="894" spans="1:31" x14ac:dyDescent="0.25">
      <c r="A894" s="1"/>
      <c r="V894" s="1"/>
      <c r="AE894" s="1"/>
    </row>
    <row r="895" spans="1:31" x14ac:dyDescent="0.25">
      <c r="A895" s="1"/>
      <c r="V895" s="1"/>
      <c r="AE895" s="1"/>
    </row>
    <row r="896" spans="1:31" x14ac:dyDescent="0.25">
      <c r="A896" s="1"/>
      <c r="V896" s="1"/>
      <c r="AE896" s="1"/>
    </row>
    <row r="897" spans="1:31" x14ac:dyDescent="0.25">
      <c r="A897" s="1"/>
      <c r="V897" s="1"/>
      <c r="AE897" s="1"/>
    </row>
    <row r="898" spans="1:31" x14ac:dyDescent="0.25">
      <c r="A898" s="1"/>
      <c r="V898" s="1"/>
      <c r="AE898" s="1"/>
    </row>
    <row r="899" spans="1:31" x14ac:dyDescent="0.25">
      <c r="A899" s="1"/>
      <c r="V899" s="1"/>
      <c r="AE899" s="1"/>
    </row>
    <row r="900" spans="1:31" x14ac:dyDescent="0.25">
      <c r="A900" s="1"/>
      <c r="V900" s="1"/>
      <c r="AE900" s="1"/>
    </row>
    <row r="901" spans="1:31" x14ac:dyDescent="0.25">
      <c r="A901" s="1"/>
      <c r="V901" s="1"/>
      <c r="AE901" s="1"/>
    </row>
    <row r="902" spans="1:31" x14ac:dyDescent="0.25">
      <c r="A902" s="1"/>
      <c r="V902" s="1"/>
      <c r="AE902" s="1"/>
    </row>
    <row r="903" spans="1:31" x14ac:dyDescent="0.25">
      <c r="A903" s="1"/>
      <c r="V903" s="1"/>
      <c r="AE903" s="1"/>
    </row>
    <row r="904" spans="1:31" x14ac:dyDescent="0.25">
      <c r="A904" s="1"/>
      <c r="V904" s="1"/>
      <c r="AE904" s="1"/>
    </row>
    <row r="905" spans="1:31" x14ac:dyDescent="0.25">
      <c r="A905" s="1"/>
      <c r="V905" s="1"/>
      <c r="AE905" s="1"/>
    </row>
    <row r="906" spans="1:31" x14ac:dyDescent="0.25">
      <c r="A906" s="1"/>
      <c r="V906" s="1"/>
      <c r="AE906" s="1"/>
    </row>
    <row r="907" spans="1:31" x14ac:dyDescent="0.25">
      <c r="A907" s="1"/>
      <c r="V907" s="1"/>
      <c r="AE907" s="1"/>
    </row>
    <row r="908" spans="1:31" x14ac:dyDescent="0.25">
      <c r="A908" s="1"/>
      <c r="V908" s="1"/>
      <c r="AE908" s="1"/>
    </row>
    <row r="909" spans="1:31" x14ac:dyDescent="0.25">
      <c r="A909" s="1"/>
      <c r="V909" s="1"/>
      <c r="AE909" s="1"/>
    </row>
    <row r="910" spans="1:31" x14ac:dyDescent="0.25">
      <c r="A910" s="1"/>
      <c r="V910" s="1"/>
      <c r="AE910" s="1"/>
    </row>
    <row r="911" spans="1:31" x14ac:dyDescent="0.25">
      <c r="A911" s="1"/>
      <c r="V911" s="1"/>
      <c r="AE911" s="1"/>
    </row>
    <row r="912" spans="1:31" x14ac:dyDescent="0.25">
      <c r="A912" s="1"/>
      <c r="V912" s="1"/>
      <c r="AE912" s="1"/>
    </row>
    <row r="913" spans="1:31" x14ac:dyDescent="0.25">
      <c r="A913" s="1"/>
      <c r="V913" s="1"/>
      <c r="AE913" s="1"/>
    </row>
    <row r="914" spans="1:31" x14ac:dyDescent="0.25">
      <c r="A914" s="1"/>
      <c r="V914" s="1"/>
      <c r="AE914" s="1"/>
    </row>
    <row r="915" spans="1:31" x14ac:dyDescent="0.25">
      <c r="A915" s="1"/>
      <c r="V915" s="1"/>
      <c r="AE915" s="1"/>
    </row>
    <row r="916" spans="1:31" x14ac:dyDescent="0.25">
      <c r="A916" s="1"/>
      <c r="V916" s="1"/>
      <c r="AE916" s="1"/>
    </row>
    <row r="917" spans="1:31" x14ac:dyDescent="0.25">
      <c r="A917" s="1"/>
      <c r="V917" s="1"/>
      <c r="AE917" s="1"/>
    </row>
    <row r="918" spans="1:31" x14ac:dyDescent="0.25">
      <c r="A918" s="1"/>
      <c r="V918" s="1"/>
      <c r="AE918" s="1"/>
    </row>
    <row r="919" spans="1:31" x14ac:dyDescent="0.25">
      <c r="A919" s="1"/>
      <c r="V919" s="1"/>
      <c r="AE919" s="1"/>
    </row>
    <row r="920" spans="1:31" x14ac:dyDescent="0.25">
      <c r="A920" s="1"/>
      <c r="V920" s="1"/>
      <c r="AE920" s="1"/>
    </row>
    <row r="921" spans="1:31" x14ac:dyDescent="0.25">
      <c r="A921" s="1"/>
      <c r="V921" s="1"/>
      <c r="AE921" s="1"/>
    </row>
    <row r="922" spans="1:31" x14ac:dyDescent="0.25">
      <c r="A922" s="1"/>
      <c r="V922" s="1"/>
      <c r="AE922" s="1"/>
    </row>
    <row r="923" spans="1:31" x14ac:dyDescent="0.25">
      <c r="A923" s="1"/>
      <c r="V923" s="1"/>
      <c r="AE923" s="1"/>
    </row>
    <row r="924" spans="1:31" x14ac:dyDescent="0.25">
      <c r="A924" s="1"/>
      <c r="V924" s="1"/>
      <c r="AE924" s="1"/>
    </row>
    <row r="925" spans="1:31" x14ac:dyDescent="0.25">
      <c r="A925" s="1"/>
      <c r="V925" s="1"/>
      <c r="AE925" s="1"/>
    </row>
    <row r="926" spans="1:31" x14ac:dyDescent="0.25">
      <c r="A926" s="1"/>
      <c r="V926" s="1"/>
      <c r="AE926" s="1"/>
    </row>
    <row r="927" spans="1:31" x14ac:dyDescent="0.25">
      <c r="A927" s="1"/>
      <c r="V927" s="1"/>
      <c r="AE927" s="1"/>
    </row>
    <row r="928" spans="1:31" x14ac:dyDescent="0.25">
      <c r="A928" s="1"/>
      <c r="V928" s="1"/>
      <c r="AE928" s="1"/>
    </row>
    <row r="929" spans="1:31" x14ac:dyDescent="0.25">
      <c r="A929" s="1"/>
      <c r="V929" s="1"/>
      <c r="AE929" s="1"/>
    </row>
    <row r="930" spans="1:31" x14ac:dyDescent="0.25">
      <c r="A930" s="1"/>
      <c r="V930" s="1"/>
      <c r="AE930" s="1"/>
    </row>
    <row r="931" spans="1:31" x14ac:dyDescent="0.25">
      <c r="A931" s="1"/>
      <c r="V931" s="1"/>
      <c r="AE931" s="1"/>
    </row>
    <row r="932" spans="1:31" x14ac:dyDescent="0.25">
      <c r="A932" s="1"/>
      <c r="V932" s="1"/>
      <c r="AE932" s="1"/>
    </row>
    <row r="933" spans="1:31" x14ac:dyDescent="0.25">
      <c r="A933" s="1"/>
      <c r="V933" s="1"/>
      <c r="AE933" s="1"/>
    </row>
    <row r="934" spans="1:31" x14ac:dyDescent="0.25">
      <c r="A934" s="1"/>
      <c r="V934" s="1"/>
      <c r="AE934" s="1"/>
    </row>
    <row r="935" spans="1:31" x14ac:dyDescent="0.25">
      <c r="A935" s="1"/>
      <c r="V935" s="1"/>
      <c r="AE935" s="1"/>
    </row>
    <row r="936" spans="1:31" x14ac:dyDescent="0.25">
      <c r="A936" s="1"/>
      <c r="V936" s="1"/>
      <c r="AE936" s="1"/>
    </row>
    <row r="937" spans="1:31" x14ac:dyDescent="0.25">
      <c r="A937" s="1"/>
      <c r="V937" s="1"/>
      <c r="AE937" s="1"/>
    </row>
    <row r="938" spans="1:31" x14ac:dyDescent="0.25">
      <c r="A938" s="1"/>
      <c r="V938" s="1"/>
      <c r="AE938" s="1"/>
    </row>
    <row r="939" spans="1:31" x14ac:dyDescent="0.25">
      <c r="A939" s="1"/>
      <c r="V939" s="1"/>
      <c r="AE939" s="1"/>
    </row>
    <row r="940" spans="1:31" x14ac:dyDescent="0.25">
      <c r="A940" s="1"/>
      <c r="V940" s="1"/>
      <c r="AE940" s="1"/>
    </row>
    <row r="941" spans="1:31" x14ac:dyDescent="0.25">
      <c r="A941" s="1"/>
      <c r="V941" s="1"/>
      <c r="AE941" s="1"/>
    </row>
    <row r="942" spans="1:31" x14ac:dyDescent="0.25">
      <c r="A942" s="1"/>
      <c r="V942" s="1"/>
      <c r="AE942" s="1"/>
    </row>
    <row r="943" spans="1:31" x14ac:dyDescent="0.25">
      <c r="A943" s="1"/>
      <c r="V943" s="1"/>
      <c r="AE943" s="1"/>
    </row>
    <row r="944" spans="1:31" x14ac:dyDescent="0.25">
      <c r="A944" s="1"/>
      <c r="V944" s="1"/>
      <c r="AE944" s="1"/>
    </row>
    <row r="945" spans="1:31" x14ac:dyDescent="0.25">
      <c r="A945" s="1"/>
      <c r="V945" s="1"/>
      <c r="AE945" s="1"/>
    </row>
    <row r="946" spans="1:31" x14ac:dyDescent="0.25">
      <c r="A946" s="1"/>
      <c r="V946" s="1"/>
      <c r="AE946" s="1"/>
    </row>
    <row r="947" spans="1:31" x14ac:dyDescent="0.25">
      <c r="A947" s="1"/>
      <c r="V947" s="1"/>
      <c r="AE947" s="1"/>
    </row>
    <row r="948" spans="1:31" x14ac:dyDescent="0.25">
      <c r="A948" s="1"/>
      <c r="V948" s="1"/>
      <c r="AE948" s="1"/>
    </row>
    <row r="949" spans="1:31" x14ac:dyDescent="0.25">
      <c r="A949" s="1"/>
      <c r="V949" s="1"/>
      <c r="AE949" s="1"/>
    </row>
    <row r="950" spans="1:31" x14ac:dyDescent="0.25">
      <c r="A950" s="1"/>
      <c r="V950" s="1"/>
      <c r="AE950" s="1"/>
    </row>
    <row r="951" spans="1:31" x14ac:dyDescent="0.25">
      <c r="A951" s="1"/>
      <c r="V951" s="1"/>
      <c r="AE951" s="1"/>
    </row>
    <row r="952" spans="1:31" x14ac:dyDescent="0.25">
      <c r="A952" s="1"/>
      <c r="V952" s="1"/>
      <c r="AE952" s="1"/>
    </row>
    <row r="953" spans="1:31" x14ac:dyDescent="0.25">
      <c r="A953" s="1"/>
      <c r="V953" s="1"/>
      <c r="AE953" s="1"/>
    </row>
    <row r="954" spans="1:31" x14ac:dyDescent="0.25">
      <c r="A954" s="1"/>
      <c r="V954" s="1"/>
      <c r="AE954" s="1"/>
    </row>
    <row r="955" spans="1:31" x14ac:dyDescent="0.25">
      <c r="A955" s="1"/>
      <c r="V955" s="1"/>
      <c r="AE955" s="1"/>
    </row>
    <row r="956" spans="1:31" x14ac:dyDescent="0.25">
      <c r="A956" s="1"/>
      <c r="V956" s="1"/>
      <c r="AE956" s="1"/>
    </row>
    <row r="957" spans="1:31" x14ac:dyDescent="0.25">
      <c r="A957" s="1"/>
      <c r="V957" s="1"/>
      <c r="AE957" s="1"/>
    </row>
    <row r="958" spans="1:31" x14ac:dyDescent="0.25">
      <c r="A958" s="1"/>
      <c r="V958" s="1"/>
      <c r="AE958" s="1"/>
    </row>
    <row r="959" spans="1:31" x14ac:dyDescent="0.25">
      <c r="A959" s="1"/>
      <c r="V959" s="1"/>
      <c r="AE959" s="1"/>
    </row>
    <row r="960" spans="1:31" x14ac:dyDescent="0.25">
      <c r="A960" s="1"/>
      <c r="V960" s="1"/>
      <c r="AE960" s="1"/>
    </row>
    <row r="961" spans="1:31" x14ac:dyDescent="0.25">
      <c r="A961" s="1"/>
      <c r="V961" s="1"/>
      <c r="AE961" s="1"/>
    </row>
    <row r="962" spans="1:31" x14ac:dyDescent="0.25">
      <c r="A962" s="1"/>
      <c r="V962" s="1"/>
      <c r="AE962" s="1"/>
    </row>
    <row r="963" spans="1:31" x14ac:dyDescent="0.25">
      <c r="A963" s="1"/>
      <c r="V963" s="1"/>
      <c r="AE963" s="1"/>
    </row>
    <row r="964" spans="1:31" x14ac:dyDescent="0.25">
      <c r="A964" s="1"/>
      <c r="V964" s="1"/>
      <c r="AE964" s="1"/>
    </row>
    <row r="965" spans="1:31" x14ac:dyDescent="0.25">
      <c r="A965" s="1"/>
      <c r="V965" s="1"/>
      <c r="AE965" s="1"/>
    </row>
    <row r="966" spans="1:31" x14ac:dyDescent="0.25">
      <c r="A966" s="1"/>
      <c r="V966" s="1"/>
      <c r="AE966" s="1"/>
    </row>
    <row r="967" spans="1:31" x14ac:dyDescent="0.25">
      <c r="A967" s="1"/>
      <c r="V967" s="1"/>
      <c r="AE967" s="1"/>
    </row>
    <row r="968" spans="1:31" x14ac:dyDescent="0.25">
      <c r="A968" s="1"/>
      <c r="V968" s="1"/>
      <c r="AE968" s="1"/>
    </row>
    <row r="969" spans="1:31" x14ac:dyDescent="0.25">
      <c r="A969" s="1"/>
      <c r="V969" s="1"/>
      <c r="AE969" s="1"/>
    </row>
    <row r="970" spans="1:31" x14ac:dyDescent="0.25">
      <c r="A970" s="1"/>
      <c r="V970" s="1"/>
      <c r="AE970" s="1"/>
    </row>
    <row r="971" spans="1:31" x14ac:dyDescent="0.25">
      <c r="A971" s="1"/>
      <c r="V971" s="1"/>
      <c r="AE971" s="1"/>
    </row>
    <row r="972" spans="1:31" x14ac:dyDescent="0.25">
      <c r="A972" s="1"/>
      <c r="V972" s="1"/>
      <c r="AE972" s="1"/>
    </row>
    <row r="973" spans="1:31" x14ac:dyDescent="0.25">
      <c r="A973" s="1"/>
      <c r="V973" s="1"/>
      <c r="AE973" s="1"/>
    </row>
    <row r="974" spans="1:31" x14ac:dyDescent="0.25">
      <c r="A974" s="1"/>
      <c r="V974" s="1"/>
      <c r="AE974" s="1"/>
    </row>
    <row r="975" spans="1:31" x14ac:dyDescent="0.25">
      <c r="A975" s="1"/>
      <c r="V975" s="1"/>
      <c r="AE975" s="1"/>
    </row>
    <row r="976" spans="1:31" x14ac:dyDescent="0.25">
      <c r="A976" s="1"/>
      <c r="V976" s="1"/>
      <c r="AE976" s="1"/>
    </row>
    <row r="977" spans="1:31" x14ac:dyDescent="0.25">
      <c r="A977" s="1"/>
      <c r="V977" s="1"/>
      <c r="AE977" s="1"/>
    </row>
    <row r="978" spans="1:31" x14ac:dyDescent="0.25">
      <c r="A978" s="1"/>
      <c r="V978" s="1"/>
      <c r="AE978" s="1"/>
    </row>
    <row r="979" spans="1:31" x14ac:dyDescent="0.25">
      <c r="A979" s="1"/>
      <c r="V979" s="1"/>
      <c r="AE979" s="1"/>
    </row>
    <row r="980" spans="1:31" x14ac:dyDescent="0.25">
      <c r="A980" s="1"/>
      <c r="V980" s="1"/>
      <c r="AE980" s="1"/>
    </row>
    <row r="981" spans="1:31" x14ac:dyDescent="0.25">
      <c r="A981" s="1"/>
      <c r="V981" s="1"/>
      <c r="AE981" s="1"/>
    </row>
    <row r="982" spans="1:31" x14ac:dyDescent="0.25">
      <c r="A982" s="1"/>
      <c r="V982" s="1"/>
      <c r="AE982" s="1"/>
    </row>
    <row r="983" spans="1:31" x14ac:dyDescent="0.25">
      <c r="A983" s="1"/>
      <c r="V983" s="1"/>
      <c r="AE983" s="1"/>
    </row>
    <row r="984" spans="1:31" x14ac:dyDescent="0.25">
      <c r="A984" s="1"/>
      <c r="V984" s="1"/>
      <c r="AE984" s="1"/>
    </row>
    <row r="985" spans="1:31" x14ac:dyDescent="0.25">
      <c r="A985" s="1"/>
      <c r="V985" s="1"/>
      <c r="AE985" s="1"/>
    </row>
    <row r="986" spans="1:31" x14ac:dyDescent="0.25">
      <c r="A986" s="1"/>
      <c r="V986" s="1"/>
      <c r="AE986" s="1"/>
    </row>
    <row r="987" spans="1:31" x14ac:dyDescent="0.25">
      <c r="A987" s="1"/>
      <c r="V987" s="1"/>
      <c r="AE987" s="1"/>
    </row>
    <row r="988" spans="1:31" x14ac:dyDescent="0.25">
      <c r="A988" s="1"/>
      <c r="V988" s="1"/>
      <c r="AE988" s="1"/>
    </row>
    <row r="989" spans="1:31" x14ac:dyDescent="0.25">
      <c r="A989" s="1"/>
      <c r="V989" s="1"/>
      <c r="AE989" s="1"/>
    </row>
    <row r="990" spans="1:31" x14ac:dyDescent="0.25">
      <c r="A990" s="1"/>
      <c r="V990" s="1"/>
      <c r="AE990" s="1"/>
    </row>
    <row r="991" spans="1:31" x14ac:dyDescent="0.25">
      <c r="A991" s="1"/>
      <c r="V991" s="1"/>
      <c r="AE991" s="1"/>
    </row>
    <row r="992" spans="1:31" x14ac:dyDescent="0.25">
      <c r="A992" s="1"/>
      <c r="V992" s="1"/>
      <c r="AE992" s="1"/>
    </row>
    <row r="993" spans="1:31" x14ac:dyDescent="0.25">
      <c r="A993" s="1"/>
      <c r="V993" s="1"/>
      <c r="AE993" s="1"/>
    </row>
    <row r="994" spans="1:31" x14ac:dyDescent="0.25">
      <c r="A994" s="1"/>
      <c r="V994" s="1"/>
      <c r="AE994" s="1"/>
    </row>
    <row r="995" spans="1:31" x14ac:dyDescent="0.25">
      <c r="A995" s="1"/>
      <c r="V995" s="1"/>
      <c r="AE995" s="1"/>
    </row>
    <row r="996" spans="1:31" x14ac:dyDescent="0.25">
      <c r="A996" s="1"/>
      <c r="V996" s="1"/>
      <c r="AE996" s="1"/>
    </row>
    <row r="997" spans="1:31" x14ac:dyDescent="0.25">
      <c r="A997" s="1"/>
      <c r="V997" s="1"/>
      <c r="AE997" s="1"/>
    </row>
    <row r="998" spans="1:31" x14ac:dyDescent="0.25">
      <c r="A998" s="1"/>
      <c r="V998" s="1"/>
      <c r="AE998" s="1"/>
    </row>
    <row r="999" spans="1:31" x14ac:dyDescent="0.25">
      <c r="A999" s="1"/>
      <c r="V999" s="1"/>
      <c r="AE999" s="1"/>
    </row>
    <row r="1000" spans="1:31" x14ac:dyDescent="0.25">
      <c r="A1000" s="1"/>
      <c r="V1000" s="1"/>
      <c r="AE1000" s="1"/>
    </row>
  </sheetData>
  <sortState ref="AK25:AK33">
    <sortCondition ref="AK25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32"/>
  <sheetViews>
    <sheetView workbookViewId="0">
      <selection activeCell="N32" sqref="N32"/>
    </sheetView>
  </sheetViews>
  <sheetFormatPr defaultRowHeight="15" x14ac:dyDescent="0.25"/>
  <sheetData>
    <row r="4" spans="1:38" x14ac:dyDescent="0.25">
      <c r="A4" s="8">
        <v>45700</v>
      </c>
      <c r="B4" s="8">
        <v>16250</v>
      </c>
      <c r="C4" s="8">
        <v>12000</v>
      </c>
      <c r="D4" s="8">
        <v>4250</v>
      </c>
      <c r="E4" s="8">
        <v>332000</v>
      </c>
      <c r="F4" s="8">
        <v>12650</v>
      </c>
      <c r="G4" s="8">
        <v>256700</v>
      </c>
      <c r="H4" s="8">
        <v>16725</v>
      </c>
      <c r="I4" s="8">
        <v>142800</v>
      </c>
      <c r="J4" s="8">
        <v>36475</v>
      </c>
      <c r="K4" s="8">
        <v>72800</v>
      </c>
      <c r="L4" s="8">
        <v>4325</v>
      </c>
      <c r="M4" s="8">
        <v>608650</v>
      </c>
      <c r="N4" s="8">
        <v>70775</v>
      </c>
      <c r="O4" s="8">
        <v>72375</v>
      </c>
      <c r="P4" s="8">
        <v>37350</v>
      </c>
      <c r="Q4" s="8">
        <v>8150</v>
      </c>
      <c r="R4" s="8">
        <v>22200</v>
      </c>
      <c r="S4" s="8">
        <v>247100</v>
      </c>
      <c r="T4" s="8">
        <v>12990</v>
      </c>
      <c r="U4" s="8">
        <v>25500</v>
      </c>
      <c r="V4" s="8">
        <v>115475</v>
      </c>
      <c r="W4" s="8">
        <v>126150</v>
      </c>
      <c r="X4" s="8">
        <v>193300</v>
      </c>
      <c r="Y4" s="8">
        <v>25850</v>
      </c>
      <c r="Z4" s="8">
        <v>39450</v>
      </c>
      <c r="AA4" s="8">
        <v>297250</v>
      </c>
      <c r="AB4" s="8">
        <v>77875</v>
      </c>
      <c r="AC4" s="8">
        <v>144450</v>
      </c>
      <c r="AD4" s="8">
        <v>150825</v>
      </c>
      <c r="AE4" s="8">
        <v>123875</v>
      </c>
      <c r="AF4" s="8"/>
      <c r="AG4" s="8"/>
      <c r="AH4" s="8"/>
      <c r="AI4" s="8"/>
      <c r="AJ4" s="8"/>
      <c r="AK4" s="8"/>
      <c r="AL4" s="8"/>
    </row>
    <row r="5" spans="1:38" x14ac:dyDescent="0.25">
      <c r="A5" s="8">
        <v>55900</v>
      </c>
      <c r="B5" s="8">
        <v>20950</v>
      </c>
      <c r="C5" s="8">
        <v>17300</v>
      </c>
      <c r="D5" s="8">
        <v>8710</v>
      </c>
      <c r="E5" s="8">
        <v>334300</v>
      </c>
      <c r="F5" s="8">
        <v>13625</v>
      </c>
      <c r="G5" s="8">
        <v>353875</v>
      </c>
      <c r="H5" s="8">
        <v>28050</v>
      </c>
      <c r="I5" s="8">
        <v>199300</v>
      </c>
      <c r="J5" s="8">
        <v>60125</v>
      </c>
      <c r="K5" s="8">
        <v>85725</v>
      </c>
      <c r="L5" s="8">
        <v>7675</v>
      </c>
      <c r="M5" s="8">
        <v>824100</v>
      </c>
      <c r="N5" s="8">
        <v>114900</v>
      </c>
      <c r="O5" s="8">
        <v>113425</v>
      </c>
      <c r="P5" s="8">
        <v>55125</v>
      </c>
      <c r="Q5" s="8">
        <v>12175</v>
      </c>
      <c r="R5" s="8">
        <v>32550</v>
      </c>
      <c r="S5" s="8">
        <v>317825</v>
      </c>
      <c r="T5" s="8">
        <v>21330</v>
      </c>
      <c r="U5" s="8">
        <v>27300</v>
      </c>
      <c r="V5" s="8">
        <v>163975</v>
      </c>
      <c r="W5" s="8">
        <v>206750</v>
      </c>
      <c r="X5" s="8">
        <v>329150</v>
      </c>
      <c r="Y5" s="8">
        <v>26850</v>
      </c>
      <c r="Z5" s="8">
        <v>61500</v>
      </c>
      <c r="AA5" s="8">
        <v>456200</v>
      </c>
      <c r="AB5" s="8">
        <v>113975</v>
      </c>
      <c r="AC5" s="8">
        <v>140225</v>
      </c>
      <c r="AD5" s="8">
        <v>276100</v>
      </c>
      <c r="AE5" s="8">
        <v>121750</v>
      </c>
      <c r="AF5" s="8"/>
      <c r="AG5" s="8"/>
      <c r="AH5" s="8"/>
      <c r="AI5" s="8"/>
      <c r="AJ5" s="8"/>
      <c r="AK5" s="8"/>
      <c r="AL5" s="8"/>
    </row>
    <row r="6" spans="1:38" x14ac:dyDescent="0.25">
      <c r="A6" s="8">
        <v>34775</v>
      </c>
      <c r="B6" s="8">
        <v>13300</v>
      </c>
      <c r="C6" s="8">
        <v>7550</v>
      </c>
      <c r="D6" s="8">
        <v>4750</v>
      </c>
      <c r="E6" s="8">
        <v>265300</v>
      </c>
      <c r="F6" s="8">
        <v>13400</v>
      </c>
      <c r="G6" s="8">
        <v>267525</v>
      </c>
      <c r="H6" s="8">
        <v>12425</v>
      </c>
      <c r="I6" s="8">
        <v>108250</v>
      </c>
      <c r="J6" s="8">
        <v>29000</v>
      </c>
      <c r="K6" s="8">
        <v>62225</v>
      </c>
      <c r="L6" s="8">
        <v>3325</v>
      </c>
      <c r="M6" s="8">
        <v>477125</v>
      </c>
      <c r="N6" s="8">
        <v>50350</v>
      </c>
      <c r="O6" s="8">
        <v>52775</v>
      </c>
      <c r="P6" s="8">
        <v>27700</v>
      </c>
      <c r="Q6" s="8">
        <v>9600</v>
      </c>
      <c r="R6" s="8">
        <v>20250</v>
      </c>
      <c r="S6" s="8">
        <v>195025</v>
      </c>
      <c r="T6" s="8">
        <v>11100</v>
      </c>
      <c r="U6" s="8">
        <v>24000</v>
      </c>
      <c r="V6" s="8">
        <v>99475</v>
      </c>
      <c r="W6" s="8">
        <v>97700</v>
      </c>
      <c r="X6" s="8">
        <v>147200</v>
      </c>
      <c r="Y6" s="8">
        <v>10350</v>
      </c>
      <c r="Z6" s="8">
        <v>39200</v>
      </c>
      <c r="AA6" s="8">
        <v>230800</v>
      </c>
      <c r="AB6" s="8">
        <v>58025</v>
      </c>
      <c r="AC6" s="8">
        <v>117050</v>
      </c>
      <c r="AD6" s="8">
        <v>106850</v>
      </c>
      <c r="AE6" s="8">
        <v>87200</v>
      </c>
      <c r="AF6" s="8"/>
      <c r="AG6" s="8"/>
      <c r="AH6" s="8"/>
      <c r="AI6" s="8"/>
      <c r="AJ6" s="8"/>
      <c r="AK6" s="8"/>
      <c r="AL6" s="8"/>
    </row>
    <row r="7" spans="1:38" x14ac:dyDescent="0.25">
      <c r="A7" s="8">
        <v>42575</v>
      </c>
      <c r="B7" s="8">
        <v>15500</v>
      </c>
      <c r="C7" s="8">
        <v>13275</v>
      </c>
      <c r="D7" s="8">
        <v>5420</v>
      </c>
      <c r="E7" s="8">
        <v>289900</v>
      </c>
      <c r="F7" s="8">
        <v>11425</v>
      </c>
      <c r="G7" s="8">
        <v>250675</v>
      </c>
      <c r="H7" s="8">
        <v>19575</v>
      </c>
      <c r="I7" s="8">
        <v>140550</v>
      </c>
      <c r="J7" s="8">
        <v>42050</v>
      </c>
      <c r="K7" s="8">
        <v>72200</v>
      </c>
      <c r="L7" s="8">
        <v>4625</v>
      </c>
      <c r="M7" s="8">
        <v>580600</v>
      </c>
      <c r="N7" s="8">
        <v>77850</v>
      </c>
      <c r="O7" s="8">
        <v>82925</v>
      </c>
      <c r="P7" s="8">
        <v>38200</v>
      </c>
      <c r="Q7" s="8">
        <v>11300</v>
      </c>
      <c r="R7" s="8">
        <v>17100</v>
      </c>
      <c r="S7" s="8">
        <v>246625</v>
      </c>
      <c r="T7" s="8">
        <v>17250</v>
      </c>
      <c r="U7" s="8">
        <v>18900</v>
      </c>
      <c r="V7" s="8">
        <v>135650</v>
      </c>
      <c r="W7" s="8">
        <v>140600</v>
      </c>
      <c r="X7" s="8">
        <v>225000</v>
      </c>
      <c r="Y7" s="8">
        <v>24600</v>
      </c>
      <c r="Z7" s="8">
        <v>46350</v>
      </c>
      <c r="AA7" s="8">
        <v>346800</v>
      </c>
      <c r="AB7" s="8">
        <v>80575</v>
      </c>
      <c r="AC7" s="8">
        <v>106400</v>
      </c>
      <c r="AD7" s="8">
        <v>175175</v>
      </c>
      <c r="AE7" s="8">
        <v>102350</v>
      </c>
      <c r="AF7" s="8"/>
      <c r="AG7" s="8"/>
      <c r="AH7" s="8"/>
      <c r="AI7" s="8"/>
      <c r="AJ7" s="8"/>
      <c r="AK7" s="8"/>
      <c r="AL7" s="8"/>
    </row>
    <row r="9" spans="1:38" x14ac:dyDescent="0.25">
      <c r="A9" s="8">
        <v>48103.417439415702</v>
      </c>
      <c r="B9" s="8">
        <v>16878.360795620199</v>
      </c>
      <c r="C9" s="8">
        <v>9316.0745528433308</v>
      </c>
      <c r="D9" s="8">
        <v>6225.2684060151596</v>
      </c>
      <c r="E9" s="8">
        <v>286658.16855888098</v>
      </c>
      <c r="F9" s="8">
        <v>13299.266188674799</v>
      </c>
      <c r="G9" s="8">
        <v>273983.54113183002</v>
      </c>
      <c r="H9" s="8">
        <v>20807.2715966674</v>
      </c>
      <c r="I9" s="8">
        <v>148026.50765661401</v>
      </c>
      <c r="J9" s="8">
        <v>56524.661807444601</v>
      </c>
      <c r="K9" s="8">
        <v>72032.902469857698</v>
      </c>
      <c r="L9" s="8">
        <v>3836.8223169988801</v>
      </c>
      <c r="M9" s="8">
        <v>586198.54290046904</v>
      </c>
      <c r="N9" s="8">
        <v>62463.326467719598</v>
      </c>
      <c r="O9" s="8">
        <v>88763.892904406297</v>
      </c>
      <c r="P9" s="8">
        <v>38944.662859145203</v>
      </c>
      <c r="Q9" s="8">
        <v>8372.8575950010509</v>
      </c>
      <c r="R9" s="8">
        <v>27434.219073289201</v>
      </c>
      <c r="S9" s="8">
        <v>243300.662313243</v>
      </c>
      <c r="T9" s="8">
        <v>19112.0674942818</v>
      </c>
      <c r="U9" s="8">
        <v>20416.3680278262</v>
      </c>
      <c r="V9" s="8">
        <v>131633.209039329</v>
      </c>
      <c r="W9" s="8">
        <v>135978.427841859</v>
      </c>
      <c r="X9" s="8">
        <v>95739.986719510707</v>
      </c>
      <c r="Y9" s="8">
        <v>15550.242955424599</v>
      </c>
      <c r="Z9" s="8">
        <v>26286.642766614499</v>
      </c>
      <c r="AA9" s="8">
        <v>299862.33330795902</v>
      </c>
      <c r="AB9" s="8">
        <v>75918.331410948405</v>
      </c>
      <c r="AC9" s="8">
        <v>194758.46775686799</v>
      </c>
      <c r="AD9" s="8">
        <v>127647.824900842</v>
      </c>
      <c r="AE9" s="8">
        <v>105660.54670818499</v>
      </c>
    </row>
    <row r="10" spans="1:38" x14ac:dyDescent="0.25">
      <c r="A10" s="8">
        <v>49368.379839475798</v>
      </c>
      <c r="B10" s="8">
        <v>18112.876388500601</v>
      </c>
      <c r="C10" s="8">
        <v>12441.0745528433</v>
      </c>
      <c r="D10" s="8">
        <v>5745.2684060151596</v>
      </c>
      <c r="E10" s="8">
        <v>325330.91246488597</v>
      </c>
      <c r="F10" s="8">
        <v>13667.0409462155</v>
      </c>
      <c r="G10" s="8">
        <v>286961.02196855302</v>
      </c>
      <c r="H10" s="8">
        <v>20476.319225090199</v>
      </c>
      <c r="I10" s="8">
        <v>155840.300622084</v>
      </c>
      <c r="J10" s="8">
        <v>46699.661807444601</v>
      </c>
      <c r="K10" s="8">
        <v>75342.313270646599</v>
      </c>
      <c r="L10" s="8">
        <v>4911.8223169988796</v>
      </c>
      <c r="M10" s="8">
        <v>646323.54290046904</v>
      </c>
      <c r="N10" s="8">
        <v>68813.326467719598</v>
      </c>
      <c r="O10" s="8">
        <v>90618.391547619802</v>
      </c>
      <c r="P10" s="8">
        <v>42719.662859145203</v>
      </c>
      <c r="Q10" s="8">
        <v>11572.857595001</v>
      </c>
      <c r="R10" s="8">
        <v>34634.219073289198</v>
      </c>
      <c r="S10" s="8">
        <v>248062.50455728799</v>
      </c>
      <c r="T10" s="8">
        <v>19521.664260395599</v>
      </c>
      <c r="U10" s="8">
        <v>24819.476618855198</v>
      </c>
      <c r="V10" s="8">
        <v>134218.233062124</v>
      </c>
      <c r="W10" s="8">
        <v>149239.32753360501</v>
      </c>
      <c r="X10" s="8">
        <v>96739.986719510795</v>
      </c>
      <c r="Y10" s="8">
        <v>13858.511979352899</v>
      </c>
      <c r="Z10" s="8">
        <v>26517.216978925</v>
      </c>
      <c r="AA10" s="8">
        <v>306008.82754115597</v>
      </c>
      <c r="AB10" s="8">
        <v>79768.331410948405</v>
      </c>
      <c r="AC10" s="8">
        <v>197783.46775686799</v>
      </c>
      <c r="AD10" s="8">
        <v>250518.603421646</v>
      </c>
      <c r="AE10" s="8">
        <v>132582.900090943</v>
      </c>
    </row>
    <row r="11" spans="1:38" x14ac:dyDescent="0.25">
      <c r="A11" s="8">
        <v>52355.458687805702</v>
      </c>
      <c r="B11" s="8">
        <v>18637.8115592346</v>
      </c>
      <c r="C11" s="8">
        <v>11366.0745528433</v>
      </c>
      <c r="D11" s="8">
        <v>6415.2684060151596</v>
      </c>
      <c r="E11" s="8">
        <v>319688.68336286698</v>
      </c>
      <c r="F11" s="8">
        <v>14535.503279021499</v>
      </c>
      <c r="G11" s="8">
        <v>235310.97575905599</v>
      </c>
      <c r="H11" s="8">
        <v>12120.3668535129</v>
      </c>
      <c r="I11" s="8">
        <v>124741.60182101101</v>
      </c>
      <c r="J11" s="8">
        <v>37224.661807444601</v>
      </c>
      <c r="K11" s="8">
        <v>62170.941805141498</v>
      </c>
      <c r="L11" s="8">
        <v>5486.8223169988796</v>
      </c>
      <c r="M11" s="8">
        <v>670348.54290046904</v>
      </c>
      <c r="N11" s="8">
        <v>82088.326467719598</v>
      </c>
      <c r="O11" s="8">
        <v>94997.599713123898</v>
      </c>
      <c r="P11" s="8">
        <v>41444.662859145203</v>
      </c>
      <c r="Q11" s="8">
        <v>12347.857595001</v>
      </c>
      <c r="R11" s="8">
        <v>22634.219073289201</v>
      </c>
      <c r="S11" s="8">
        <v>259307.10610228201</v>
      </c>
      <c r="T11" s="8">
        <v>20488.884972501801</v>
      </c>
      <c r="U11" s="8">
        <v>19238.263534707301</v>
      </c>
      <c r="V11" s="8">
        <v>140322.501930825</v>
      </c>
      <c r="W11" s="8">
        <v>147304.60486793501</v>
      </c>
      <c r="X11" s="8">
        <v>193139.98671951101</v>
      </c>
      <c r="Y11" s="8">
        <v>13355.378106348</v>
      </c>
      <c r="Z11" s="8">
        <v>26397.791191235501</v>
      </c>
      <c r="AA11" s="8">
        <v>320523.14268299501</v>
      </c>
      <c r="AB11" s="8">
        <v>87893.331410948405</v>
      </c>
      <c r="AC11" s="8">
        <v>200483.46775686799</v>
      </c>
      <c r="AD11" s="8">
        <v>137535.72733980001</v>
      </c>
      <c r="AE11" s="8">
        <v>128655.015192511</v>
      </c>
    </row>
    <row r="12" spans="1:38" x14ac:dyDescent="0.25">
      <c r="A12" s="8">
        <v>46077.490554552402</v>
      </c>
      <c r="B12" s="8">
        <v>16548.582827824899</v>
      </c>
      <c r="C12" s="8">
        <v>9791.0745528433308</v>
      </c>
      <c r="D12" s="8">
        <v>5385.2684060151596</v>
      </c>
      <c r="E12" s="8">
        <v>306365.13853162801</v>
      </c>
      <c r="F12" s="8">
        <v>12710.2488658896</v>
      </c>
      <c r="G12" s="8">
        <v>242846.551578354</v>
      </c>
      <c r="H12" s="8">
        <v>9839.4144819357298</v>
      </c>
      <c r="I12" s="8">
        <v>129278.802083873</v>
      </c>
      <c r="J12" s="8">
        <v>32374.661807444601</v>
      </c>
      <c r="K12" s="8">
        <v>64092.602594144897</v>
      </c>
      <c r="L12" s="8">
        <v>4411.8223169988796</v>
      </c>
      <c r="M12" s="8">
        <v>561148.54290046904</v>
      </c>
      <c r="N12" s="8">
        <v>69713.326467719598</v>
      </c>
      <c r="O12" s="8">
        <v>85793.781967472605</v>
      </c>
      <c r="P12" s="8">
        <v>35244.662859145101</v>
      </c>
      <c r="Q12" s="8">
        <v>12147.857595001</v>
      </c>
      <c r="R12" s="8">
        <v>34934.219073289198</v>
      </c>
      <c r="S12" s="8">
        <v>235674.23474032499</v>
      </c>
      <c r="T12" s="8">
        <v>18456.069262993398</v>
      </c>
      <c r="U12" s="8">
        <v>19547.4319904927</v>
      </c>
      <c r="V12" s="8">
        <v>127493.109946096</v>
      </c>
      <c r="W12" s="8">
        <v>142735.955899686</v>
      </c>
      <c r="X12" s="8">
        <v>137239.98671951101</v>
      </c>
      <c r="Y12" s="8">
        <v>13647.5003791624</v>
      </c>
      <c r="Z12" s="8">
        <v>23978.365403545999</v>
      </c>
      <c r="AA12" s="8">
        <v>290018.28741698503</v>
      </c>
      <c r="AB12" s="8">
        <v>72018.331410948405</v>
      </c>
      <c r="AC12" s="8">
        <v>184858.46775686799</v>
      </c>
      <c r="AD12" s="8">
        <v>124918.720286934</v>
      </c>
      <c r="AE12" s="8">
        <v>119379.718277209</v>
      </c>
    </row>
    <row r="15" spans="1:38" x14ac:dyDescent="0.25">
      <c r="A15">
        <f>ABS(A9-A4)/A4</f>
        <v>5.2591191234479251E-2</v>
      </c>
      <c r="B15">
        <f t="shared" ref="B15:AE18" si="0">ABS(B9-B4)/B4</f>
        <v>3.8668356653550735E-2</v>
      </c>
      <c r="C15">
        <f t="shared" si="0"/>
        <v>0.22366045392972242</v>
      </c>
      <c r="D15">
        <f t="shared" si="0"/>
        <v>0.4647690367094493</v>
      </c>
      <c r="E15">
        <f t="shared" si="0"/>
        <v>0.13657178144915369</v>
      </c>
      <c r="F15">
        <f t="shared" si="0"/>
        <v>5.1325390409075036E-2</v>
      </c>
      <c r="G15">
        <f t="shared" si="0"/>
        <v>6.7329727821698548E-2</v>
      </c>
      <c r="H15">
        <f t="shared" si="0"/>
        <v>0.24408200876935129</v>
      </c>
      <c r="I15">
        <f t="shared" si="0"/>
        <v>3.6600193673767545E-2</v>
      </c>
      <c r="J15">
        <f t="shared" si="0"/>
        <v>0.54968229766811794</v>
      </c>
      <c r="K15">
        <f t="shared" si="0"/>
        <v>1.0537053985471185E-2</v>
      </c>
      <c r="L15">
        <f t="shared" si="0"/>
        <v>0.11287345271702195</v>
      </c>
      <c r="M15">
        <f t="shared" si="0"/>
        <v>3.6887303211255995E-2</v>
      </c>
      <c r="N15">
        <f t="shared" si="0"/>
        <v>0.11743798703328014</v>
      </c>
      <c r="O15">
        <f t="shared" si="0"/>
        <v>0.22644411612305765</v>
      </c>
      <c r="P15">
        <f t="shared" si="0"/>
        <v>4.2695123404155357E-2</v>
      </c>
      <c r="Q15">
        <f t="shared" si="0"/>
        <v>2.7344490184178019E-2</v>
      </c>
      <c r="R15">
        <f t="shared" si="0"/>
        <v>0.235775633931946</v>
      </c>
      <c r="S15">
        <f t="shared" si="0"/>
        <v>1.5375708971092692E-2</v>
      </c>
      <c r="T15">
        <f t="shared" si="0"/>
        <v>0.47129080017565822</v>
      </c>
      <c r="U15">
        <f t="shared" si="0"/>
        <v>0.1993581165558353</v>
      </c>
      <c r="V15">
        <f t="shared" si="0"/>
        <v>0.13992820124987226</v>
      </c>
      <c r="W15">
        <f t="shared" si="0"/>
        <v>7.7910644802687251E-2</v>
      </c>
      <c r="X15">
        <f t="shared" si="0"/>
        <v>0.50470777692958768</v>
      </c>
      <c r="Y15">
        <f t="shared" si="0"/>
        <v>0.39844321255610837</v>
      </c>
      <c r="Z15">
        <f t="shared" si="0"/>
        <v>0.3336719197309379</v>
      </c>
      <c r="AA15">
        <f t="shared" si="0"/>
        <v>8.7883374531842664E-3</v>
      </c>
      <c r="AB15">
        <f t="shared" si="0"/>
        <v>2.5125760373054185E-2</v>
      </c>
      <c r="AC15">
        <f t="shared" si="0"/>
        <v>0.34827599693228101</v>
      </c>
      <c r="AD15">
        <f t="shared" si="0"/>
        <v>0.15366931940432954</v>
      </c>
      <c r="AE15">
        <f t="shared" si="0"/>
        <v>0.14703897712867817</v>
      </c>
      <c r="AG15">
        <v>1</v>
      </c>
    </row>
    <row r="16" spans="1:38" x14ac:dyDescent="0.25">
      <c r="A16">
        <f t="shared" ref="A16:P18" si="1">ABS(A10-A5)/A5</f>
        <v>0.11684472559077284</v>
      </c>
      <c r="B16">
        <f t="shared" si="1"/>
        <v>0.13542356140808587</v>
      </c>
      <c r="C16">
        <f t="shared" si="1"/>
        <v>0.28086274261021388</v>
      </c>
      <c r="D16">
        <f t="shared" si="1"/>
        <v>0.34038250217966021</v>
      </c>
      <c r="E16">
        <f t="shared" si="1"/>
        <v>2.6829457179521472E-2</v>
      </c>
      <c r="F16">
        <f t="shared" si="1"/>
        <v>3.0855740341651596E-3</v>
      </c>
      <c r="G16">
        <f t="shared" si="1"/>
        <v>0.18908930563460821</v>
      </c>
      <c r="H16">
        <f t="shared" si="1"/>
        <v>0.27000644473831731</v>
      </c>
      <c r="I16">
        <f t="shared" si="1"/>
        <v>0.21806171288467635</v>
      </c>
      <c r="J16">
        <f t="shared" si="1"/>
        <v>0.22329044810902951</v>
      </c>
      <c r="K16">
        <f t="shared" si="1"/>
        <v>0.12111620565008342</v>
      </c>
      <c r="L16">
        <f t="shared" si="1"/>
        <v>0.36002315087962483</v>
      </c>
      <c r="M16">
        <f t="shared" si="1"/>
        <v>0.21572194769995262</v>
      </c>
      <c r="N16">
        <f t="shared" si="1"/>
        <v>0.4011024676438677</v>
      </c>
      <c r="O16">
        <f t="shared" si="1"/>
        <v>0.20107214857729952</v>
      </c>
      <c r="P16">
        <f t="shared" si="1"/>
        <v>0.22504012953931604</v>
      </c>
      <c r="Q16">
        <f t="shared" si="0"/>
        <v>4.9457281724763866E-2</v>
      </c>
      <c r="R16">
        <f t="shared" si="0"/>
        <v>6.4031307935152007E-2</v>
      </c>
      <c r="S16">
        <f t="shared" si="0"/>
        <v>0.21949971035227567</v>
      </c>
      <c r="T16">
        <f t="shared" si="0"/>
        <v>8.4778984510286037E-2</v>
      </c>
      <c r="U16">
        <f t="shared" si="0"/>
        <v>9.0861662312996389E-2</v>
      </c>
      <c r="V16">
        <f t="shared" si="0"/>
        <v>0.18147136415841442</v>
      </c>
      <c r="W16">
        <f t="shared" si="0"/>
        <v>0.27816528399707369</v>
      </c>
      <c r="X16">
        <f t="shared" si="0"/>
        <v>0.70609148801606925</v>
      </c>
      <c r="Y16">
        <f t="shared" si="0"/>
        <v>0.4838543024449572</v>
      </c>
      <c r="Z16">
        <f t="shared" si="0"/>
        <v>0.56882574018008125</v>
      </c>
      <c r="AA16">
        <f t="shared" si="0"/>
        <v>0.32922221056300749</v>
      </c>
      <c r="AB16">
        <f t="shared" si="0"/>
        <v>0.30012431313052507</v>
      </c>
      <c r="AC16">
        <f t="shared" si="0"/>
        <v>0.41047222504452124</v>
      </c>
      <c r="AD16">
        <f t="shared" si="0"/>
        <v>9.2652649686178937E-2</v>
      </c>
      <c r="AE16">
        <f t="shared" si="0"/>
        <v>8.8976592122735135E-2</v>
      </c>
      <c r="AG16">
        <v>0.5</v>
      </c>
    </row>
    <row r="17" spans="1:33" x14ac:dyDescent="0.25">
      <c r="A17">
        <f t="shared" si="1"/>
        <v>0.50554877606917903</v>
      </c>
      <c r="B17">
        <f t="shared" si="0"/>
        <v>0.40133921498004516</v>
      </c>
      <c r="C17">
        <f t="shared" si="0"/>
        <v>0.50544033812494038</v>
      </c>
      <c r="D17">
        <f t="shared" si="0"/>
        <v>0.35058282231898097</v>
      </c>
      <c r="E17">
        <f t="shared" si="0"/>
        <v>0.20500822978841682</v>
      </c>
      <c r="F17">
        <f t="shared" si="0"/>
        <v>8.4739050673246205E-2</v>
      </c>
      <c r="G17">
        <f t="shared" si="0"/>
        <v>0.12041500510585557</v>
      </c>
      <c r="H17">
        <f t="shared" si="0"/>
        <v>2.4517758268579479E-2</v>
      </c>
      <c r="I17">
        <f t="shared" si="0"/>
        <v>0.15234736093312706</v>
      </c>
      <c r="J17">
        <f t="shared" si="0"/>
        <v>0.28360902784291731</v>
      </c>
      <c r="K17">
        <f t="shared" si="0"/>
        <v>8.6875363372442341E-4</v>
      </c>
      <c r="L17">
        <f t="shared" si="0"/>
        <v>0.65017212541319691</v>
      </c>
      <c r="M17">
        <f t="shared" si="0"/>
        <v>0.40497467728680964</v>
      </c>
      <c r="N17">
        <f t="shared" si="0"/>
        <v>0.63035405099741015</v>
      </c>
      <c r="O17">
        <f t="shared" si="0"/>
        <v>0.80004926031499568</v>
      </c>
      <c r="P17">
        <f t="shared" si="0"/>
        <v>0.49619721513159576</v>
      </c>
      <c r="Q17">
        <f t="shared" si="0"/>
        <v>0.28623516614593747</v>
      </c>
      <c r="R17">
        <f t="shared" si="0"/>
        <v>0.11773921349576302</v>
      </c>
      <c r="S17">
        <f t="shared" si="0"/>
        <v>0.32960956852855794</v>
      </c>
      <c r="T17">
        <f t="shared" si="0"/>
        <v>0.84584549301818024</v>
      </c>
      <c r="U17">
        <f t="shared" si="0"/>
        <v>0.19840568605386247</v>
      </c>
      <c r="V17">
        <f t="shared" si="0"/>
        <v>0.41063083117190252</v>
      </c>
      <c r="W17">
        <f t="shared" si="0"/>
        <v>0.50772369363290693</v>
      </c>
      <c r="X17">
        <f t="shared" si="0"/>
        <v>0.31209230108363462</v>
      </c>
      <c r="Y17">
        <f t="shared" si="0"/>
        <v>0.29037469626550727</v>
      </c>
      <c r="Z17">
        <f t="shared" si="0"/>
        <v>0.32658695940725763</v>
      </c>
      <c r="AA17">
        <f t="shared" si="0"/>
        <v>0.38874845183273399</v>
      </c>
      <c r="AB17">
        <f t="shared" si="0"/>
        <v>0.51474935650061882</v>
      </c>
      <c r="AC17">
        <f t="shared" si="0"/>
        <v>0.71280194580835532</v>
      </c>
      <c r="AD17">
        <f t="shared" si="0"/>
        <v>0.28718509442957429</v>
      </c>
      <c r="AE17">
        <f t="shared" si="0"/>
        <v>0.47540155037283255</v>
      </c>
      <c r="AG17">
        <v>0.25</v>
      </c>
    </row>
    <row r="18" spans="1:33" x14ac:dyDescent="0.25">
      <c r="A18">
        <f t="shared" si="1"/>
        <v>8.2266366519140377E-2</v>
      </c>
      <c r="B18">
        <f t="shared" si="0"/>
        <v>6.7650505020961232E-2</v>
      </c>
      <c r="C18">
        <f t="shared" si="0"/>
        <v>0.26244259488939126</v>
      </c>
      <c r="D18">
        <f t="shared" si="0"/>
        <v>6.4080431706347602E-3</v>
      </c>
      <c r="E18">
        <f t="shared" si="0"/>
        <v>5.6795924565808925E-2</v>
      </c>
      <c r="F18">
        <f t="shared" si="0"/>
        <v>0.11249443027480087</v>
      </c>
      <c r="G18">
        <f t="shared" si="0"/>
        <v>3.1229474106496447E-2</v>
      </c>
      <c r="H18">
        <f t="shared" si="0"/>
        <v>0.4973479191859142</v>
      </c>
      <c r="I18">
        <f t="shared" si="0"/>
        <v>8.0193510609228025E-2</v>
      </c>
      <c r="J18">
        <f t="shared" si="0"/>
        <v>0.23009127687408795</v>
      </c>
      <c r="K18">
        <f t="shared" si="0"/>
        <v>0.11229082279577705</v>
      </c>
      <c r="L18">
        <f t="shared" si="0"/>
        <v>4.6092472000242246E-2</v>
      </c>
      <c r="M18">
        <f t="shared" si="0"/>
        <v>3.350233740876845E-2</v>
      </c>
      <c r="N18">
        <f t="shared" si="0"/>
        <v>0.10451732218728839</v>
      </c>
      <c r="O18">
        <f t="shared" si="0"/>
        <v>3.4594898612874347E-2</v>
      </c>
      <c r="P18">
        <f t="shared" si="0"/>
        <v>7.7364846619238203E-2</v>
      </c>
      <c r="Q18">
        <f t="shared" si="0"/>
        <v>7.5031645575309724E-2</v>
      </c>
      <c r="R18">
        <f t="shared" si="0"/>
        <v>1.0429367879116489</v>
      </c>
      <c r="S18">
        <f t="shared" si="0"/>
        <v>4.4402494717384743E-2</v>
      </c>
      <c r="T18">
        <f t="shared" si="0"/>
        <v>6.991705872425498E-2</v>
      </c>
      <c r="U18">
        <f t="shared" si="0"/>
        <v>3.4255660872629615E-2</v>
      </c>
      <c r="V18">
        <f t="shared" si="0"/>
        <v>6.0131883921150049E-2</v>
      </c>
      <c r="W18">
        <f t="shared" si="0"/>
        <v>1.5191720481408247E-2</v>
      </c>
      <c r="X18">
        <f t="shared" si="0"/>
        <v>0.39004450346883995</v>
      </c>
      <c r="Y18">
        <f t="shared" si="0"/>
        <v>0.44522356182266665</v>
      </c>
      <c r="Z18">
        <f t="shared" si="0"/>
        <v>0.48266741308422872</v>
      </c>
      <c r="AA18">
        <f t="shared" si="0"/>
        <v>0.16373042844006624</v>
      </c>
      <c r="AB18">
        <f t="shared" si="0"/>
        <v>0.10619508022403468</v>
      </c>
      <c r="AC18">
        <f t="shared" si="0"/>
        <v>0.73739161425627808</v>
      </c>
      <c r="AD18">
        <f t="shared" si="0"/>
        <v>0.28689184936815187</v>
      </c>
      <c r="AE18">
        <f t="shared" si="0"/>
        <v>0.16638708624532489</v>
      </c>
      <c r="AG18">
        <v>0.125</v>
      </c>
    </row>
    <row r="20" spans="1:33" x14ac:dyDescent="0.25">
      <c r="A20" s="95">
        <f>SUMPRODUCT(A15:A18,$AG$15:$AG$18)/1.875</f>
        <v>0.13209815672642825</v>
      </c>
      <c r="B20" s="95">
        <f t="shared" ref="B20:AE20" si="2">SUMPRODUCT(B15:B18,$AG$15:$AG$18)/1.875</f>
        <v>0.11475800225612007</v>
      </c>
      <c r="C20" s="95">
        <f t="shared" si="2"/>
        <v>0.27907052486786044</v>
      </c>
      <c r="D20" s="95">
        <f t="shared" si="2"/>
        <v>0.38581706601352211</v>
      </c>
      <c r="E20" s="95">
        <f t="shared" si="2"/>
        <v>0.11111363096359719</v>
      </c>
      <c r="F20" s="95">
        <f t="shared" si="2"/>
        <v>4.6994530068703612E-2</v>
      </c>
      <c r="G20" s="95">
        <f t="shared" si="2"/>
        <v>0.10447030196201526</v>
      </c>
      <c r="H20" s="95">
        <f t="shared" si="2"/>
        <v>0.23860435232207683</v>
      </c>
      <c r="I20" s="95">
        <f t="shared" si="2"/>
        <v>0.10332910889362186</v>
      </c>
      <c r="J20" s="95">
        <f t="shared" si="2"/>
        <v>0.40586196708939892</v>
      </c>
      <c r="K20" s="95">
        <f t="shared" si="2"/>
        <v>4.5519305636488608E-2</v>
      </c>
      <c r="L20" s="95">
        <f t="shared" si="2"/>
        <v>0.24596779653875406</v>
      </c>
      <c r="M20" s="95">
        <f t="shared" si="2"/>
        <v>0.13342919389814972</v>
      </c>
      <c r="N20" s="95">
        <f t="shared" si="2"/>
        <v>0.26060927940158801</v>
      </c>
      <c r="O20" s="95">
        <f t="shared" si="2"/>
        <v>0.28336899616910161</v>
      </c>
      <c r="P20" s="95">
        <f t="shared" si="2"/>
        <v>0.15409871881819578</v>
      </c>
      <c r="Q20" s="95">
        <f t="shared" si="2"/>
        <v>7.0939135082644281E-2</v>
      </c>
      <c r="R20" s="95">
        <f t="shared" si="2"/>
        <v>0.22804970120662341</v>
      </c>
      <c r="S20" s="95">
        <f t="shared" si="2"/>
        <v>0.11364174299682299</v>
      </c>
      <c r="T20" s="95">
        <f t="shared" si="2"/>
        <v>0.39140335894713502</v>
      </c>
      <c r="U20" s="95">
        <f t="shared" si="2"/>
        <v>0.15929190764526818</v>
      </c>
      <c r="V20" s="95">
        <f t="shared" si="2"/>
        <v>0.18178030752650606</v>
      </c>
      <c r="W20" s="95">
        <f t="shared" si="2"/>
        <v>0.18443902681046767</v>
      </c>
      <c r="X20" s="95">
        <f t="shared" si="2"/>
        <v>0.52508381820913919</v>
      </c>
      <c r="Y20" s="95">
        <f t="shared" si="2"/>
        <v>0.40992905763882515</v>
      </c>
      <c r="Z20" s="95">
        <f t="shared" si="2"/>
        <v>0.40536797669777141</v>
      </c>
      <c r="AA20" s="95">
        <f t="shared" si="2"/>
        <v>0.15522819159886922</v>
      </c>
      <c r="AB20" s="95">
        <f t="shared" si="2"/>
        <v>0.16914647524878706</v>
      </c>
      <c r="AC20" s="95">
        <f t="shared" si="2"/>
        <v>0.43940615876728817</v>
      </c>
      <c r="AD20" s="95">
        <f t="shared" si="2"/>
        <v>0.16408181281377685</v>
      </c>
      <c r="AE20" s="95">
        <f t="shared" si="2"/>
        <v>0.17662722483409038</v>
      </c>
      <c r="AG20" s="44">
        <v>0</v>
      </c>
    </row>
    <row r="21" spans="1:33" x14ac:dyDescent="0.25">
      <c r="AG21" s="44">
        <v>0.05</v>
      </c>
    </row>
    <row r="22" spans="1:33" ht="15.75" thickBot="1" x14ac:dyDescent="0.3">
      <c r="AG22" s="44">
        <v>0.1</v>
      </c>
    </row>
    <row r="23" spans="1:33" x14ac:dyDescent="0.25">
      <c r="X23" s="43" t="s">
        <v>16</v>
      </c>
      <c r="Y23" s="43" t="s">
        <v>18</v>
      </c>
      <c r="AG23" s="44">
        <v>0.15</v>
      </c>
    </row>
    <row r="24" spans="1:33" x14ac:dyDescent="0.25">
      <c r="X24" s="46">
        <v>0</v>
      </c>
      <c r="Y24" s="41">
        <v>0</v>
      </c>
      <c r="AG24" s="44">
        <v>0.2</v>
      </c>
    </row>
    <row r="25" spans="1:33" x14ac:dyDescent="0.25">
      <c r="X25" s="46">
        <v>0.05</v>
      </c>
      <c r="Y25" s="41">
        <v>2</v>
      </c>
      <c r="AG25" s="44">
        <v>0.25</v>
      </c>
    </row>
    <row r="26" spans="1:33" x14ac:dyDescent="0.25">
      <c r="X26" s="46">
        <v>0.1</v>
      </c>
      <c r="Y26" s="41">
        <v>1</v>
      </c>
      <c r="AG26" s="44">
        <v>0.3</v>
      </c>
    </row>
    <row r="27" spans="1:33" x14ac:dyDescent="0.25">
      <c r="X27" s="46">
        <v>0.15</v>
      </c>
      <c r="Y27" s="41">
        <v>7</v>
      </c>
      <c r="AG27" s="44">
        <v>0.35</v>
      </c>
    </row>
    <row r="28" spans="1:33" x14ac:dyDescent="0.25">
      <c r="X28" s="46">
        <v>0.2</v>
      </c>
      <c r="Y28" s="41">
        <v>8</v>
      </c>
    </row>
    <row r="29" spans="1:33" x14ac:dyDescent="0.25">
      <c r="X29" s="46">
        <v>0.25</v>
      </c>
      <c r="Y29" s="41">
        <v>3</v>
      </c>
    </row>
    <row r="30" spans="1:33" x14ac:dyDescent="0.25">
      <c r="X30" s="46">
        <v>0.3</v>
      </c>
      <c r="Y30" s="41">
        <v>3</v>
      </c>
    </row>
    <row r="31" spans="1:33" x14ac:dyDescent="0.25">
      <c r="X31" s="46">
        <v>0.35</v>
      </c>
      <c r="Y31" s="41">
        <v>0</v>
      </c>
    </row>
    <row r="32" spans="1:33" ht="15.75" thickBot="1" x14ac:dyDescent="0.3">
      <c r="X32" s="42" t="s">
        <v>17</v>
      </c>
      <c r="Y32" s="42">
        <v>7</v>
      </c>
    </row>
  </sheetData>
  <sortState ref="X24:X31">
    <sortCondition ref="X2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opLeftCell="B13" workbookViewId="0">
      <selection activeCell="B35" sqref="B35"/>
    </sheetView>
  </sheetViews>
  <sheetFormatPr defaultColWidth="15.140625" defaultRowHeight="15" customHeight="1" x14ac:dyDescent="0.25"/>
  <cols>
    <col min="1" max="1" width="18.85546875" customWidth="1"/>
    <col min="2" max="20" width="7.5703125" customWidth="1"/>
    <col min="21" max="22" width="12" bestFit="1" customWidth="1"/>
    <col min="23" max="26" width="7.5703125" customWidth="1"/>
    <col min="27" max="27" width="12" bestFit="1" customWidth="1"/>
    <col min="28" max="35" width="7.5703125" customWidth="1"/>
    <col min="36" max="36" width="10.28515625" bestFit="1" customWidth="1"/>
    <col min="37" max="53" width="7.5703125" customWidth="1"/>
  </cols>
  <sheetData>
    <row r="2" spans="1:29" x14ac:dyDescent="0.25">
      <c r="A2" s="10" t="s">
        <v>0</v>
      </c>
      <c r="B2" s="124" t="s">
        <v>3</v>
      </c>
      <c r="C2" s="124"/>
      <c r="D2" s="124"/>
      <c r="E2" s="124"/>
      <c r="F2" s="123" t="s">
        <v>4</v>
      </c>
      <c r="G2" s="123"/>
      <c r="H2" s="123"/>
      <c r="I2" s="124" t="s">
        <v>5</v>
      </c>
      <c r="J2" s="124"/>
      <c r="K2" s="124"/>
      <c r="L2" s="124"/>
      <c r="M2" s="123" t="s">
        <v>6</v>
      </c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2" t="s">
        <v>7</v>
      </c>
      <c r="AC2" s="122"/>
    </row>
    <row r="3" spans="1:29" s="9" customFormat="1" x14ac:dyDescent="0.25">
      <c r="A3" s="11" t="s">
        <v>9</v>
      </c>
      <c r="B3" s="52">
        <v>54215</v>
      </c>
      <c r="C3" s="53">
        <v>99895</v>
      </c>
      <c r="D3" s="53">
        <v>65448</v>
      </c>
      <c r="E3" s="54">
        <v>65447</v>
      </c>
      <c r="F3" s="48">
        <v>54219</v>
      </c>
      <c r="G3" s="49">
        <v>65266</v>
      </c>
      <c r="H3" s="49">
        <v>31664</v>
      </c>
      <c r="I3" s="52">
        <v>65264</v>
      </c>
      <c r="J3" s="53">
        <v>65265</v>
      </c>
      <c r="K3" s="53">
        <v>65277</v>
      </c>
      <c r="L3" s="53">
        <v>65267</v>
      </c>
      <c r="M3" s="48">
        <v>65288</v>
      </c>
      <c r="N3" s="49">
        <v>65289</v>
      </c>
      <c r="O3" s="49">
        <v>65310</v>
      </c>
      <c r="P3" s="49">
        <v>65313</v>
      </c>
      <c r="Q3" s="49">
        <v>65314</v>
      </c>
      <c r="R3" s="49">
        <v>65316</v>
      </c>
      <c r="S3" s="49">
        <v>65440</v>
      </c>
      <c r="T3" s="49">
        <v>65290</v>
      </c>
      <c r="U3" s="49">
        <v>65293</v>
      </c>
      <c r="V3" s="49">
        <v>65300</v>
      </c>
      <c r="W3" s="49">
        <v>65441</v>
      </c>
      <c r="X3" s="49">
        <v>65315</v>
      </c>
      <c r="Y3" s="49">
        <v>6772</v>
      </c>
      <c r="Z3" s="49">
        <v>65284</v>
      </c>
      <c r="AA3" s="57">
        <v>65444</v>
      </c>
      <c r="AB3" s="52">
        <v>68616</v>
      </c>
      <c r="AC3" s="54">
        <v>99336</v>
      </c>
    </row>
    <row r="4" spans="1:29" x14ac:dyDescent="0.25">
      <c r="A4" s="40">
        <v>42217</v>
      </c>
      <c r="B4" s="55">
        <v>271650</v>
      </c>
      <c r="C4" s="18">
        <v>92850</v>
      </c>
      <c r="D4" s="18">
        <v>318200</v>
      </c>
      <c r="E4" s="56">
        <v>90900</v>
      </c>
      <c r="F4" s="51">
        <v>13700</v>
      </c>
      <c r="G4" s="51">
        <v>125400</v>
      </c>
      <c r="H4" s="51">
        <v>10775</v>
      </c>
      <c r="I4" s="55">
        <v>240400</v>
      </c>
      <c r="J4" s="18">
        <v>15825</v>
      </c>
      <c r="K4" s="18">
        <v>55650</v>
      </c>
      <c r="L4" s="18">
        <v>31225</v>
      </c>
      <c r="M4" s="50">
        <v>502775</v>
      </c>
      <c r="N4" s="51">
        <v>48825</v>
      </c>
      <c r="O4" s="51">
        <v>16350</v>
      </c>
      <c r="P4" s="51">
        <v>211275</v>
      </c>
      <c r="Q4" s="51">
        <v>46500</v>
      </c>
      <c r="R4" s="51">
        <v>83100</v>
      </c>
      <c r="S4" s="51">
        <v>800500</v>
      </c>
      <c r="T4" s="51">
        <v>36900</v>
      </c>
      <c r="U4" s="51">
        <v>16375</v>
      </c>
      <c r="V4" s="51">
        <v>3575</v>
      </c>
      <c r="W4" s="51">
        <v>1905000</v>
      </c>
      <c r="X4" s="51">
        <v>13350</v>
      </c>
      <c r="Y4" s="51">
        <v>28400</v>
      </c>
      <c r="Z4" s="51">
        <v>3375</v>
      </c>
      <c r="AA4" s="51">
        <v>259500</v>
      </c>
      <c r="AB4" s="55">
        <v>72850</v>
      </c>
      <c r="AC4" s="56">
        <v>322250</v>
      </c>
    </row>
    <row r="5" spans="1:29" x14ac:dyDescent="0.25">
      <c r="A5" s="40">
        <v>42248</v>
      </c>
      <c r="B5" s="19">
        <v>332275</v>
      </c>
      <c r="C5" s="20">
        <v>97325</v>
      </c>
      <c r="D5" s="20">
        <v>376100</v>
      </c>
      <c r="E5" s="21">
        <v>52100</v>
      </c>
      <c r="F5" s="26">
        <v>18775</v>
      </c>
      <c r="G5" s="26">
        <v>223950</v>
      </c>
      <c r="H5" s="26">
        <v>25550</v>
      </c>
      <c r="I5" s="19">
        <v>344875</v>
      </c>
      <c r="J5" s="20">
        <v>26425</v>
      </c>
      <c r="K5" s="20">
        <v>96025</v>
      </c>
      <c r="L5" s="20">
        <v>62500</v>
      </c>
      <c r="M5" s="25">
        <v>753600</v>
      </c>
      <c r="N5" s="26">
        <v>105800</v>
      </c>
      <c r="O5" s="26">
        <v>35550</v>
      </c>
      <c r="P5" s="26">
        <v>318600</v>
      </c>
      <c r="Q5" s="26">
        <v>100050</v>
      </c>
      <c r="R5" s="26">
        <v>156675</v>
      </c>
      <c r="S5" s="26">
        <v>1723500</v>
      </c>
      <c r="T5" s="26">
        <v>110025</v>
      </c>
      <c r="U5" s="26">
        <v>41900</v>
      </c>
      <c r="V5" s="26">
        <v>11550</v>
      </c>
      <c r="W5" s="26">
        <v>2618000</v>
      </c>
      <c r="X5" s="26">
        <v>29850</v>
      </c>
      <c r="Y5" s="26">
        <v>61900</v>
      </c>
      <c r="Z5" s="26">
        <v>6275</v>
      </c>
      <c r="AA5" s="26">
        <v>47500</v>
      </c>
      <c r="AB5" s="19">
        <v>99100</v>
      </c>
      <c r="AC5" s="21">
        <v>236950</v>
      </c>
    </row>
    <row r="6" spans="1:29" x14ac:dyDescent="0.25">
      <c r="A6" s="40">
        <v>42278</v>
      </c>
      <c r="B6" s="19">
        <v>161125</v>
      </c>
      <c r="C6" s="20">
        <v>46300</v>
      </c>
      <c r="D6" s="20">
        <v>175600</v>
      </c>
      <c r="E6" s="21">
        <v>73800</v>
      </c>
      <c r="F6" s="26">
        <v>7550</v>
      </c>
      <c r="G6" s="26">
        <v>117400</v>
      </c>
      <c r="H6" s="26">
        <v>11800</v>
      </c>
      <c r="I6" s="19">
        <v>271850</v>
      </c>
      <c r="J6" s="20">
        <v>16475</v>
      </c>
      <c r="K6" s="20">
        <v>57600</v>
      </c>
      <c r="L6" s="20">
        <v>36050</v>
      </c>
      <c r="M6" s="25">
        <v>568200</v>
      </c>
      <c r="N6" s="26">
        <v>67500</v>
      </c>
      <c r="O6" s="26">
        <v>18000</v>
      </c>
      <c r="P6" s="26">
        <v>187350</v>
      </c>
      <c r="Q6" s="26">
        <v>64150</v>
      </c>
      <c r="R6" s="26">
        <v>99175</v>
      </c>
      <c r="S6" s="26">
        <v>1039000</v>
      </c>
      <c r="T6" s="26">
        <v>67775</v>
      </c>
      <c r="U6" s="26">
        <v>39375</v>
      </c>
      <c r="V6" s="26">
        <v>6650</v>
      </c>
      <c r="W6" s="26">
        <v>1296500</v>
      </c>
      <c r="X6" s="26">
        <v>13950</v>
      </c>
      <c r="Y6" s="26">
        <v>30625</v>
      </c>
      <c r="Z6" s="26">
        <v>2900</v>
      </c>
      <c r="AA6" s="26">
        <v>44000</v>
      </c>
      <c r="AB6" s="19">
        <v>104325</v>
      </c>
      <c r="AC6" s="21">
        <v>39000</v>
      </c>
    </row>
    <row r="7" spans="1:29" x14ac:dyDescent="0.25">
      <c r="A7" s="40">
        <v>42309</v>
      </c>
      <c r="B7" s="19">
        <v>288425</v>
      </c>
      <c r="C7" s="20">
        <v>101550</v>
      </c>
      <c r="D7" s="20">
        <v>391250</v>
      </c>
      <c r="E7" s="21">
        <v>95500</v>
      </c>
      <c r="F7" s="26">
        <v>12500</v>
      </c>
      <c r="G7" s="26">
        <v>139650</v>
      </c>
      <c r="H7" s="26">
        <v>14550</v>
      </c>
      <c r="I7" s="19">
        <v>357100</v>
      </c>
      <c r="J7" s="20">
        <v>19975</v>
      </c>
      <c r="K7" s="20">
        <v>77975</v>
      </c>
      <c r="L7" s="20">
        <v>40775</v>
      </c>
      <c r="M7" s="25">
        <v>537200</v>
      </c>
      <c r="N7" s="26">
        <v>37800</v>
      </c>
      <c r="O7" s="26">
        <v>14700</v>
      </c>
      <c r="P7" s="26">
        <v>219875</v>
      </c>
      <c r="Q7" s="26">
        <v>69800</v>
      </c>
      <c r="R7" s="26">
        <v>126075</v>
      </c>
      <c r="S7" s="26">
        <v>1294000</v>
      </c>
      <c r="T7" s="26">
        <v>77400</v>
      </c>
      <c r="U7" s="26">
        <v>17100</v>
      </c>
      <c r="V7" s="26">
        <v>13525</v>
      </c>
      <c r="W7" s="26">
        <v>2206000</v>
      </c>
      <c r="X7" s="26">
        <v>24300</v>
      </c>
      <c r="Y7" s="26">
        <v>37100</v>
      </c>
      <c r="Z7" s="26">
        <v>4400</v>
      </c>
      <c r="AA7" s="26">
        <v>336000</v>
      </c>
      <c r="AB7" s="19">
        <v>109550</v>
      </c>
      <c r="AC7" s="21">
        <v>157275</v>
      </c>
    </row>
    <row r="8" spans="1:29" x14ac:dyDescent="0.25">
      <c r="A8" s="40">
        <v>42339</v>
      </c>
      <c r="B8" s="19">
        <v>320800</v>
      </c>
      <c r="C8" s="20">
        <v>97850</v>
      </c>
      <c r="D8" s="20">
        <v>437050</v>
      </c>
      <c r="E8" s="21">
        <v>150000</v>
      </c>
      <c r="F8" s="26">
        <v>10950</v>
      </c>
      <c r="G8" s="26">
        <v>128350</v>
      </c>
      <c r="H8" s="26">
        <v>14950</v>
      </c>
      <c r="I8" s="19">
        <v>255575</v>
      </c>
      <c r="J8" s="20">
        <v>26025</v>
      </c>
      <c r="K8" s="20">
        <v>85450</v>
      </c>
      <c r="L8" s="20">
        <v>43975</v>
      </c>
      <c r="M8" s="25">
        <v>770575</v>
      </c>
      <c r="N8" s="26">
        <v>125675</v>
      </c>
      <c r="O8" s="26">
        <v>48450</v>
      </c>
      <c r="P8" s="26">
        <v>305125</v>
      </c>
      <c r="Q8" s="26">
        <v>99650</v>
      </c>
      <c r="R8" s="26">
        <v>161800</v>
      </c>
      <c r="S8" s="26">
        <v>1838000</v>
      </c>
      <c r="T8" s="26">
        <v>135150</v>
      </c>
      <c r="U8" s="26">
        <v>53525</v>
      </c>
      <c r="V8" s="26">
        <v>12200</v>
      </c>
      <c r="W8" s="26">
        <v>3124000</v>
      </c>
      <c r="X8" s="26">
        <v>16650</v>
      </c>
      <c r="Y8" s="26">
        <v>48450</v>
      </c>
      <c r="Z8" s="26">
        <v>4900</v>
      </c>
      <c r="AA8" s="26">
        <v>238000</v>
      </c>
      <c r="AB8" s="19">
        <v>206300</v>
      </c>
      <c r="AC8" s="21">
        <v>419600</v>
      </c>
    </row>
    <row r="9" spans="1:29" x14ac:dyDescent="0.25">
      <c r="A9" s="40">
        <v>42370</v>
      </c>
      <c r="B9" s="19">
        <v>268575</v>
      </c>
      <c r="C9" s="20">
        <v>143775</v>
      </c>
      <c r="D9" s="20">
        <v>210100</v>
      </c>
      <c r="E9" s="21">
        <v>47300</v>
      </c>
      <c r="F9" s="26">
        <v>7625</v>
      </c>
      <c r="G9" s="26">
        <v>72375</v>
      </c>
      <c r="H9" s="26">
        <v>11050</v>
      </c>
      <c r="I9" s="19">
        <v>199575</v>
      </c>
      <c r="J9" s="20">
        <v>5025</v>
      </c>
      <c r="K9" s="20">
        <v>45250</v>
      </c>
      <c r="L9" s="20">
        <v>21150</v>
      </c>
      <c r="M9" s="25">
        <v>305800</v>
      </c>
      <c r="N9" s="26">
        <v>19400</v>
      </c>
      <c r="O9" s="26">
        <v>3450</v>
      </c>
      <c r="P9" s="26">
        <v>162300</v>
      </c>
      <c r="Q9" s="26">
        <v>33100</v>
      </c>
      <c r="R9" s="26">
        <v>56700</v>
      </c>
      <c r="S9" s="26">
        <v>673000</v>
      </c>
      <c r="T9" s="26">
        <v>15425</v>
      </c>
      <c r="U9" s="26">
        <v>23050</v>
      </c>
      <c r="V9" s="26">
        <v>4975</v>
      </c>
      <c r="W9" s="26">
        <v>874000</v>
      </c>
      <c r="X9" s="26">
        <v>14850</v>
      </c>
      <c r="Y9" s="26">
        <v>25900</v>
      </c>
      <c r="Z9" s="26">
        <v>1250</v>
      </c>
      <c r="AA9" s="26">
        <v>211500</v>
      </c>
      <c r="AB9" s="19">
        <v>17050</v>
      </c>
      <c r="AC9" s="21">
        <v>44700</v>
      </c>
    </row>
    <row r="10" spans="1:29" x14ac:dyDescent="0.25">
      <c r="A10" s="40">
        <v>42401</v>
      </c>
      <c r="B10" s="19">
        <v>360500</v>
      </c>
      <c r="C10" s="20">
        <v>163250</v>
      </c>
      <c r="D10" s="20">
        <v>690800</v>
      </c>
      <c r="E10" s="21">
        <v>18650</v>
      </c>
      <c r="F10" s="26">
        <v>21650</v>
      </c>
      <c r="G10" s="26">
        <v>185000</v>
      </c>
      <c r="H10" s="26">
        <v>36375</v>
      </c>
      <c r="I10" s="19">
        <v>239525</v>
      </c>
      <c r="J10" s="20">
        <v>31775</v>
      </c>
      <c r="K10" s="20">
        <v>102550</v>
      </c>
      <c r="L10" s="20">
        <v>65925</v>
      </c>
      <c r="M10" s="25">
        <v>1548325</v>
      </c>
      <c r="N10" s="26">
        <v>114250</v>
      </c>
      <c r="O10" s="26">
        <v>26850</v>
      </c>
      <c r="P10" s="26">
        <v>546975</v>
      </c>
      <c r="Q10" s="26">
        <v>130000</v>
      </c>
      <c r="R10" s="26">
        <v>201825</v>
      </c>
      <c r="S10" s="26">
        <v>3191500</v>
      </c>
      <c r="T10" s="26">
        <v>141125</v>
      </c>
      <c r="U10" s="26">
        <v>82275</v>
      </c>
      <c r="V10" s="26">
        <v>23550</v>
      </c>
      <c r="W10" s="26">
        <v>3914500</v>
      </c>
      <c r="X10" s="26">
        <v>36300</v>
      </c>
      <c r="Y10" s="26">
        <v>87900</v>
      </c>
      <c r="Z10" s="26">
        <v>7550</v>
      </c>
      <c r="AA10" s="26">
        <v>111000</v>
      </c>
      <c r="AB10" s="19">
        <v>124950</v>
      </c>
      <c r="AC10" s="21">
        <v>352000</v>
      </c>
    </row>
    <row r="11" spans="1:29" x14ac:dyDescent="0.25">
      <c r="A11" s="40">
        <v>42430</v>
      </c>
      <c r="B11" s="22">
        <v>316600</v>
      </c>
      <c r="C11" s="23">
        <v>122950</v>
      </c>
      <c r="D11" s="23">
        <v>354950</v>
      </c>
      <c r="E11" s="24">
        <v>79500</v>
      </c>
      <c r="F11" s="28">
        <v>5300</v>
      </c>
      <c r="G11" s="28">
        <v>74500</v>
      </c>
      <c r="H11" s="28">
        <v>9425</v>
      </c>
      <c r="I11" s="22">
        <v>130450</v>
      </c>
      <c r="J11" s="23">
        <v>16500</v>
      </c>
      <c r="K11" s="23">
        <v>38900</v>
      </c>
      <c r="L11" s="23">
        <v>35750</v>
      </c>
      <c r="M11" s="27">
        <v>518525</v>
      </c>
      <c r="N11" s="28">
        <v>175400</v>
      </c>
      <c r="O11" s="28">
        <v>26250</v>
      </c>
      <c r="P11" s="28">
        <v>211900</v>
      </c>
      <c r="Q11" s="28">
        <v>71650</v>
      </c>
      <c r="R11" s="28">
        <v>142550</v>
      </c>
      <c r="S11" s="28">
        <v>1548000</v>
      </c>
      <c r="T11" s="28">
        <v>96175</v>
      </c>
      <c r="U11" s="28">
        <v>38625</v>
      </c>
      <c r="V11" s="28">
        <v>4175</v>
      </c>
      <c r="W11" s="28">
        <v>2410000</v>
      </c>
      <c r="X11" s="28">
        <v>22200</v>
      </c>
      <c r="Y11" s="28">
        <v>42425</v>
      </c>
      <c r="Z11" s="28">
        <v>5300</v>
      </c>
      <c r="AA11" s="28">
        <v>458000</v>
      </c>
      <c r="AB11" s="22">
        <v>74125</v>
      </c>
      <c r="AC11" s="24">
        <v>199375</v>
      </c>
    </row>
    <row r="12" spans="1:29" x14ac:dyDescent="0.25">
      <c r="A12" s="1"/>
    </row>
    <row r="13" spans="1:29" x14ac:dyDescent="0.25">
      <c r="A13" s="10" t="s">
        <v>8</v>
      </c>
      <c r="B13" s="124" t="s">
        <v>3</v>
      </c>
      <c r="C13" s="124"/>
      <c r="D13" s="124"/>
      <c r="E13" s="124"/>
      <c r="F13" s="123" t="s">
        <v>4</v>
      </c>
      <c r="G13" s="123"/>
      <c r="H13" s="123"/>
      <c r="I13" s="124" t="s">
        <v>5</v>
      </c>
      <c r="J13" s="124"/>
      <c r="K13" s="124"/>
      <c r="L13" s="124"/>
      <c r="M13" s="123" t="s">
        <v>6</v>
      </c>
      <c r="N13" s="123"/>
      <c r="O13" s="123"/>
      <c r="P13" s="123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2"/>
      <c r="AC13" s="122"/>
    </row>
    <row r="14" spans="1:29" s="9" customFormat="1" x14ac:dyDescent="0.25">
      <c r="A14" s="11" t="s">
        <v>9</v>
      </c>
      <c r="B14" s="52">
        <v>54215</v>
      </c>
      <c r="C14" s="53">
        <v>99895</v>
      </c>
      <c r="D14" s="53">
        <v>65448</v>
      </c>
      <c r="E14" s="54">
        <v>65447</v>
      </c>
      <c r="F14" s="48">
        <v>54219</v>
      </c>
      <c r="G14" s="49">
        <v>65266</v>
      </c>
      <c r="H14" s="49">
        <v>31664</v>
      </c>
      <c r="I14" s="52">
        <v>65264</v>
      </c>
      <c r="J14" s="53">
        <v>65265</v>
      </c>
      <c r="K14" s="53">
        <v>65277</v>
      </c>
      <c r="L14" s="53">
        <v>65267</v>
      </c>
      <c r="M14" s="48">
        <v>65288</v>
      </c>
      <c r="N14" s="49">
        <v>65289</v>
      </c>
      <c r="O14" s="49">
        <v>65310</v>
      </c>
      <c r="P14" s="49">
        <v>65313</v>
      </c>
      <c r="Q14" s="49">
        <v>65314</v>
      </c>
      <c r="R14" s="49">
        <v>65316</v>
      </c>
      <c r="S14" s="49">
        <v>65440</v>
      </c>
      <c r="T14" s="49">
        <v>65290</v>
      </c>
      <c r="U14" s="49">
        <v>65293</v>
      </c>
      <c r="V14" s="49">
        <v>65300</v>
      </c>
      <c r="W14" s="49">
        <v>65441</v>
      </c>
      <c r="X14" s="49">
        <v>65315</v>
      </c>
      <c r="Y14" s="49">
        <v>6772</v>
      </c>
      <c r="Z14" s="49">
        <v>65284</v>
      </c>
      <c r="AA14" s="57">
        <v>65444</v>
      </c>
      <c r="AB14" s="52">
        <v>68616</v>
      </c>
      <c r="AC14" s="54">
        <v>99336</v>
      </c>
    </row>
    <row r="15" spans="1:29" x14ac:dyDescent="0.25">
      <c r="A15" s="40">
        <v>42217</v>
      </c>
      <c r="B15" s="55">
        <v>274630.1373</v>
      </c>
      <c r="C15" s="18">
        <v>113616.6044</v>
      </c>
      <c r="D15" s="18">
        <v>228372.77299999999</v>
      </c>
      <c r="E15" s="56">
        <v>53150.161930000002</v>
      </c>
      <c r="F15" s="51">
        <v>17567.199410000001</v>
      </c>
      <c r="G15" s="51">
        <v>168314.5497</v>
      </c>
      <c r="H15" s="51">
        <v>22748.808830000002</v>
      </c>
      <c r="I15" s="55">
        <v>221167.45310000001</v>
      </c>
      <c r="J15" s="18">
        <v>17838.585749999998</v>
      </c>
      <c r="K15" s="18">
        <v>67093.225139999995</v>
      </c>
      <c r="L15" s="18">
        <v>41904.368190000001</v>
      </c>
      <c r="M15" s="50">
        <v>605104.82669999998</v>
      </c>
      <c r="N15" s="51">
        <v>82681.545719999995</v>
      </c>
      <c r="O15" s="51">
        <v>24991.041689999998</v>
      </c>
      <c r="P15" s="51">
        <v>243094.6219</v>
      </c>
      <c r="Q15" s="51">
        <v>87919.604630000002</v>
      </c>
      <c r="R15" s="51">
        <v>128478.63310000001</v>
      </c>
      <c r="S15" s="51">
        <v>1495677.669</v>
      </c>
      <c r="T15" s="51">
        <v>86996.650720000005</v>
      </c>
      <c r="U15" s="51">
        <v>46319.926950000001</v>
      </c>
      <c r="V15" s="51">
        <v>10372.66987</v>
      </c>
      <c r="W15" s="51">
        <v>2146241.3640000001</v>
      </c>
      <c r="X15" s="51">
        <v>21958.220450000001</v>
      </c>
      <c r="Y15" s="51">
        <v>46275.30186</v>
      </c>
      <c r="Z15" s="51">
        <v>5665.4785670000001</v>
      </c>
      <c r="AA15" s="51">
        <v>194060.91459999999</v>
      </c>
      <c r="AB15" s="55">
        <v>68505.455990000002</v>
      </c>
      <c r="AC15" s="56">
        <v>151443.73759999999</v>
      </c>
    </row>
    <row r="16" spans="1:29" x14ac:dyDescent="0.25">
      <c r="A16" s="40">
        <v>42248</v>
      </c>
      <c r="B16" s="19">
        <v>430013.66230000003</v>
      </c>
      <c r="C16" s="20">
        <v>190921.1153</v>
      </c>
      <c r="D16" s="20">
        <v>345154.46230000001</v>
      </c>
      <c r="E16" s="21">
        <v>95233.328659999999</v>
      </c>
      <c r="F16" s="26">
        <v>19068.255010000001</v>
      </c>
      <c r="G16" s="26">
        <v>182696.43789999999</v>
      </c>
      <c r="H16" s="26">
        <v>24692.614799999999</v>
      </c>
      <c r="I16" s="19">
        <v>216638.13149999999</v>
      </c>
      <c r="J16" s="20">
        <v>17473.266670000001</v>
      </c>
      <c r="K16" s="20">
        <v>65719.212880000006</v>
      </c>
      <c r="L16" s="20">
        <v>41046.20233</v>
      </c>
      <c r="M16" s="25">
        <v>615303.13069999998</v>
      </c>
      <c r="N16" s="26">
        <v>84075.042360000007</v>
      </c>
      <c r="O16" s="26">
        <v>25412.235219999999</v>
      </c>
      <c r="P16" s="26">
        <v>247191.68539999999</v>
      </c>
      <c r="Q16" s="26">
        <v>89401.382360000003</v>
      </c>
      <c r="R16" s="26">
        <v>130643.9838</v>
      </c>
      <c r="S16" s="26">
        <v>1520885.493</v>
      </c>
      <c r="T16" s="26">
        <v>88462.873189999998</v>
      </c>
      <c r="U16" s="26">
        <v>47100.592839999998</v>
      </c>
      <c r="V16" s="26">
        <v>10547.48857</v>
      </c>
      <c r="W16" s="26">
        <v>2182413.6460000002</v>
      </c>
      <c r="X16" s="26">
        <v>22328.299480000001</v>
      </c>
      <c r="Y16" s="26">
        <v>47055.215649999998</v>
      </c>
      <c r="Z16" s="26">
        <v>5760.9633000000003</v>
      </c>
      <c r="AA16" s="26">
        <v>197331.5747</v>
      </c>
      <c r="AB16" s="19">
        <v>68505.455990000002</v>
      </c>
      <c r="AC16" s="21">
        <v>151443.73759999999</v>
      </c>
    </row>
    <row r="17" spans="1:37" x14ac:dyDescent="0.25">
      <c r="A17" s="40">
        <v>42278</v>
      </c>
      <c r="B17" s="19">
        <v>353515.84980000003</v>
      </c>
      <c r="C17" s="20">
        <v>141740.83230000001</v>
      </c>
      <c r="D17" s="20">
        <v>351527.5098</v>
      </c>
      <c r="E17" s="21">
        <v>67420.210080000004</v>
      </c>
      <c r="F17" s="26">
        <v>17064.176080000001</v>
      </c>
      <c r="G17" s="26">
        <v>163494.99119999999</v>
      </c>
      <c r="H17" s="26">
        <v>22097.414079999999</v>
      </c>
      <c r="I17" s="19">
        <v>211599.14110000001</v>
      </c>
      <c r="J17" s="20">
        <v>17066.839499999998</v>
      </c>
      <c r="K17" s="20">
        <v>64190.587780000002</v>
      </c>
      <c r="L17" s="20">
        <v>40091.470029999997</v>
      </c>
      <c r="M17" s="25">
        <v>644099.80579999997</v>
      </c>
      <c r="N17" s="26">
        <v>88009.821089999998</v>
      </c>
      <c r="O17" s="26">
        <v>26601.548009999999</v>
      </c>
      <c r="P17" s="26">
        <v>258760.45250000001</v>
      </c>
      <c r="Q17" s="26">
        <v>93585.438030000005</v>
      </c>
      <c r="R17" s="26">
        <v>136758.226</v>
      </c>
      <c r="S17" s="26">
        <v>1592064.1410000001</v>
      </c>
      <c r="T17" s="26">
        <v>92603.00589</v>
      </c>
      <c r="U17" s="26">
        <v>49304.937980000002</v>
      </c>
      <c r="V17" s="26">
        <v>11041.119409999999</v>
      </c>
      <c r="W17" s="26">
        <v>2284552.3369999998</v>
      </c>
      <c r="X17" s="26">
        <v>23373.281620000002</v>
      </c>
      <c r="Y17" s="26">
        <v>49257.437100000003</v>
      </c>
      <c r="Z17" s="26">
        <v>6030.5809559999998</v>
      </c>
      <c r="AA17" s="26">
        <v>206566.84909999999</v>
      </c>
      <c r="AB17" s="19">
        <v>68505.455990000002</v>
      </c>
      <c r="AC17" s="21">
        <v>151443.73759999999</v>
      </c>
    </row>
    <row r="18" spans="1:37" x14ac:dyDescent="0.25">
      <c r="A18" s="40">
        <v>42309</v>
      </c>
      <c r="B18" s="19">
        <v>301848.06540000002</v>
      </c>
      <c r="C18" s="20">
        <v>127726.8168</v>
      </c>
      <c r="D18" s="20">
        <v>253305.90460000001</v>
      </c>
      <c r="E18" s="21">
        <v>60080.297380000004</v>
      </c>
      <c r="F18" s="26">
        <v>14596.115330000001</v>
      </c>
      <c r="G18" s="26">
        <v>139848.04990000001</v>
      </c>
      <c r="H18" s="26">
        <v>18901.375779999998</v>
      </c>
      <c r="I18" s="19">
        <v>216745.8351</v>
      </c>
      <c r="J18" s="20">
        <v>17481.953659999999</v>
      </c>
      <c r="K18" s="20">
        <v>65751.885779999997</v>
      </c>
      <c r="L18" s="20">
        <v>41066.608820000001</v>
      </c>
      <c r="M18" s="25">
        <v>588904.34439999994</v>
      </c>
      <c r="N18" s="26">
        <v>80467.911229999998</v>
      </c>
      <c r="O18" s="26">
        <v>24321.95609</v>
      </c>
      <c r="P18" s="26">
        <v>236586.24530000001</v>
      </c>
      <c r="Q18" s="26">
        <v>85565.731490000006</v>
      </c>
      <c r="R18" s="26">
        <v>125038.87239999999</v>
      </c>
      <c r="S18" s="26">
        <v>1455633.8640000001</v>
      </c>
      <c r="T18" s="26">
        <v>84667.487840000002</v>
      </c>
      <c r="U18" s="26">
        <v>45079.802730000003</v>
      </c>
      <c r="V18" s="26">
        <v>10094.96219</v>
      </c>
      <c r="W18" s="26">
        <v>2088780.0060000001</v>
      </c>
      <c r="X18" s="26">
        <v>21370.332620000001</v>
      </c>
      <c r="Y18" s="26">
        <v>45036.372380000001</v>
      </c>
      <c r="Z18" s="26">
        <v>5513.7966079999997</v>
      </c>
      <c r="AA18" s="26">
        <v>188865.31830000001</v>
      </c>
      <c r="AB18" s="19">
        <v>68505.455990000002</v>
      </c>
      <c r="AC18" s="21">
        <v>151443.73759999999</v>
      </c>
    </row>
    <row r="19" spans="1:37" x14ac:dyDescent="0.25">
      <c r="A19" s="40">
        <v>42339</v>
      </c>
      <c r="B19" s="19">
        <v>378527.77059999999</v>
      </c>
      <c r="C19" s="20">
        <v>164793.10269999999</v>
      </c>
      <c r="D19" s="20">
        <v>316174.57689999999</v>
      </c>
      <c r="E19" s="21">
        <v>80258.784920000006</v>
      </c>
      <c r="F19" s="26">
        <v>15952.67404</v>
      </c>
      <c r="G19" s="26">
        <v>152845.48699999999</v>
      </c>
      <c r="H19" s="26">
        <v>20658.064139999999</v>
      </c>
      <c r="I19" s="19">
        <v>224915.53880000001</v>
      </c>
      <c r="J19" s="20">
        <v>18140.893110000001</v>
      </c>
      <c r="K19" s="20">
        <v>68230.242150000005</v>
      </c>
      <c r="L19" s="20">
        <v>42614.514109999996</v>
      </c>
      <c r="M19" s="25">
        <v>565354.29830000002</v>
      </c>
      <c r="N19" s="26">
        <v>77250.032059999998</v>
      </c>
      <c r="O19" s="26">
        <v>23349.33092</v>
      </c>
      <c r="P19" s="26">
        <v>227125.25719999999</v>
      </c>
      <c r="Q19" s="26">
        <v>82143.992549999995</v>
      </c>
      <c r="R19" s="26">
        <v>120038.6185</v>
      </c>
      <c r="S19" s="26">
        <v>1397423.656</v>
      </c>
      <c r="T19" s="26">
        <v>81281.669309999997</v>
      </c>
      <c r="U19" s="26">
        <v>43277.079680000003</v>
      </c>
      <c r="V19" s="26">
        <v>9691.2687430000005</v>
      </c>
      <c r="W19" s="26">
        <v>2005250.54</v>
      </c>
      <c r="X19" s="26">
        <v>20515.741679999999</v>
      </c>
      <c r="Y19" s="26">
        <v>43235.386100000003</v>
      </c>
      <c r="Z19" s="26">
        <v>5293.3021159999998</v>
      </c>
      <c r="AA19" s="26">
        <v>181312.67079999999</v>
      </c>
      <c r="AB19" s="19">
        <v>68505.455990000002</v>
      </c>
      <c r="AC19" s="21">
        <v>151443.73759999999</v>
      </c>
    </row>
    <row r="20" spans="1:37" x14ac:dyDescent="0.25">
      <c r="A20" s="40">
        <v>42370</v>
      </c>
      <c r="B20" s="19">
        <v>368131.20240000001</v>
      </c>
      <c r="C20" s="20">
        <v>150543.05300000001</v>
      </c>
      <c r="D20" s="20">
        <v>347891.1018</v>
      </c>
      <c r="E20" s="21">
        <v>72960.672139999995</v>
      </c>
      <c r="F20" s="26">
        <v>14967.45638</v>
      </c>
      <c r="G20" s="26">
        <v>143405.9363</v>
      </c>
      <c r="H20" s="26">
        <v>19382.247329999998</v>
      </c>
      <c r="I20" s="19">
        <v>225447.34589999999</v>
      </c>
      <c r="J20" s="20">
        <v>18183.786789999998</v>
      </c>
      <c r="K20" s="20">
        <v>68391.57084</v>
      </c>
      <c r="L20" s="20">
        <v>42715.275049999997</v>
      </c>
      <c r="M20" s="25">
        <v>564306.32999999996</v>
      </c>
      <c r="N20" s="26">
        <v>77106.837629999995</v>
      </c>
      <c r="O20" s="26">
        <v>23306.049459999998</v>
      </c>
      <c r="P20" s="26">
        <v>226704.24669999999</v>
      </c>
      <c r="Q20" s="26">
        <v>81991.726439999999</v>
      </c>
      <c r="R20" s="26">
        <v>119816.1091</v>
      </c>
      <c r="S20" s="26">
        <v>1394833.3230000001</v>
      </c>
      <c r="T20" s="26">
        <v>81131.001640000002</v>
      </c>
      <c r="U20" s="26">
        <v>43196.859170000003</v>
      </c>
      <c r="V20" s="26">
        <v>9673.3045349999993</v>
      </c>
      <c r="W20" s="26">
        <v>2001533.51</v>
      </c>
      <c r="X20" s="26">
        <v>20477.7127</v>
      </c>
      <c r="Y20" s="26">
        <v>43155.242879999998</v>
      </c>
      <c r="Z20" s="26">
        <v>5283.4901929999996</v>
      </c>
      <c r="AA20" s="26">
        <v>180976.5808</v>
      </c>
      <c r="AB20" s="19">
        <v>68505.455990000002</v>
      </c>
      <c r="AC20" s="21">
        <v>151443.73759999999</v>
      </c>
    </row>
    <row r="21" spans="1:37" x14ac:dyDescent="0.25">
      <c r="A21" s="40">
        <v>42401</v>
      </c>
      <c r="B21" s="19">
        <v>373276.80859999999</v>
      </c>
      <c r="C21" s="20">
        <v>155608.6342</v>
      </c>
      <c r="D21" s="20">
        <v>330596.80099999998</v>
      </c>
      <c r="E21" s="21">
        <v>76656.189459999994</v>
      </c>
      <c r="F21" s="26">
        <v>12312.26439</v>
      </c>
      <c r="G21" s="26">
        <v>117966.0564</v>
      </c>
      <c r="H21" s="26">
        <v>15943.88168</v>
      </c>
      <c r="I21" s="19">
        <v>233826.092</v>
      </c>
      <c r="J21" s="20">
        <v>18859.586869999999</v>
      </c>
      <c r="K21" s="20">
        <v>70933.342199999999</v>
      </c>
      <c r="L21" s="20">
        <v>44302.787389999998</v>
      </c>
      <c r="M21" s="25">
        <v>575302.43759999995</v>
      </c>
      <c r="N21" s="26">
        <v>78609.346179999993</v>
      </c>
      <c r="O21" s="26">
        <v>23760.19256</v>
      </c>
      <c r="P21" s="26">
        <v>231121.81950000001</v>
      </c>
      <c r="Q21" s="26">
        <v>83589.422229999996</v>
      </c>
      <c r="R21" s="26">
        <v>122150.85309999999</v>
      </c>
      <c r="S21" s="26">
        <v>1422013.1310000001</v>
      </c>
      <c r="T21" s="26">
        <v>82711.925289999999</v>
      </c>
      <c r="U21" s="26">
        <v>44038.595809999999</v>
      </c>
      <c r="V21" s="26">
        <v>9861.7991380000003</v>
      </c>
      <c r="W21" s="26">
        <v>2040535.514</v>
      </c>
      <c r="X21" s="26">
        <v>20876.74266</v>
      </c>
      <c r="Y21" s="26">
        <v>43996.168579999998</v>
      </c>
      <c r="Z21" s="26">
        <v>5386.4446049999997</v>
      </c>
      <c r="AA21" s="26">
        <v>184503.10149999999</v>
      </c>
      <c r="AB21" s="19">
        <v>68505.455990000002</v>
      </c>
      <c r="AC21" s="21">
        <v>151443.73759999999</v>
      </c>
    </row>
    <row r="22" spans="1:37" x14ac:dyDescent="0.25">
      <c r="A22" s="40">
        <v>42430</v>
      </c>
      <c r="B22" s="22">
        <v>443051.9166</v>
      </c>
      <c r="C22" s="23">
        <v>185093.29610000001</v>
      </c>
      <c r="D22" s="23">
        <v>399015.98430000001</v>
      </c>
      <c r="E22" s="24">
        <v>93677.202189999996</v>
      </c>
      <c r="F22" s="28">
        <v>11529.1903</v>
      </c>
      <c r="G22" s="28">
        <v>110463.2804</v>
      </c>
      <c r="H22" s="28">
        <v>14929.83259</v>
      </c>
      <c r="I22" s="22">
        <v>236508.00940000001</v>
      </c>
      <c r="J22" s="23">
        <v>19075.900850000002</v>
      </c>
      <c r="K22" s="23">
        <v>71746.927039999995</v>
      </c>
      <c r="L22" s="23">
        <v>44810.927499999998</v>
      </c>
      <c r="M22" s="27">
        <v>616004.46620000002</v>
      </c>
      <c r="N22" s="28">
        <v>84170.872860000003</v>
      </c>
      <c r="O22" s="28">
        <v>25441.20062</v>
      </c>
      <c r="P22" s="28">
        <v>247473.43969999999</v>
      </c>
      <c r="Q22" s="28">
        <v>89503.283930000005</v>
      </c>
      <c r="R22" s="28">
        <v>130792.8946</v>
      </c>
      <c r="S22" s="28">
        <v>1522619.03</v>
      </c>
      <c r="T22" s="28">
        <v>88563.705029999997</v>
      </c>
      <c r="U22" s="28">
        <v>47154.279090000004</v>
      </c>
      <c r="V22" s="28">
        <v>10559.51082</v>
      </c>
      <c r="W22" s="28">
        <v>2184901.2059999998</v>
      </c>
      <c r="X22" s="28">
        <v>22353.749749999999</v>
      </c>
      <c r="Y22" s="28">
        <v>47108.850169999998</v>
      </c>
      <c r="Z22" s="28">
        <v>5767.529767</v>
      </c>
      <c r="AA22" s="28">
        <v>197556.49739999999</v>
      </c>
      <c r="AB22" s="22">
        <v>68505.455990000002</v>
      </c>
      <c r="AC22" s="24">
        <v>151443.73759999999</v>
      </c>
    </row>
    <row r="23" spans="1:37" ht="15.75" thickBot="1" x14ac:dyDescent="0.3">
      <c r="A23" s="2"/>
      <c r="B23" s="8"/>
      <c r="C23" s="8"/>
      <c r="D23" s="8"/>
      <c r="E23" s="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37" ht="15.75" thickBot="1" x14ac:dyDescent="0.3">
      <c r="A24" s="11" t="s">
        <v>10</v>
      </c>
      <c r="B24" s="124" t="s">
        <v>3</v>
      </c>
      <c r="C24" s="124"/>
      <c r="D24" s="124"/>
      <c r="E24" s="124"/>
      <c r="F24" s="123" t="s">
        <v>4</v>
      </c>
      <c r="G24" s="123"/>
      <c r="H24" s="123"/>
      <c r="I24" s="124" t="s">
        <v>5</v>
      </c>
      <c r="J24" s="124"/>
      <c r="K24" s="124"/>
      <c r="L24" s="124"/>
      <c r="M24" s="123" t="s">
        <v>6</v>
      </c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2" t="s">
        <v>7</v>
      </c>
      <c r="AC24" s="122"/>
      <c r="AD24" t="s">
        <v>15</v>
      </c>
      <c r="AG24" t="s">
        <v>16</v>
      </c>
      <c r="AH24" s="43" t="s">
        <v>16</v>
      </c>
      <c r="AI24" s="43" t="s">
        <v>18</v>
      </c>
      <c r="AJ24" s="31" t="s">
        <v>26</v>
      </c>
    </row>
    <row r="25" spans="1:37" x14ac:dyDescent="0.25">
      <c r="A25" s="11" t="s">
        <v>9</v>
      </c>
      <c r="B25" s="52">
        <v>54215</v>
      </c>
      <c r="C25" s="53">
        <v>99895</v>
      </c>
      <c r="D25" s="53">
        <v>65448</v>
      </c>
      <c r="E25" s="54">
        <v>65447</v>
      </c>
      <c r="F25" s="48">
        <v>54219</v>
      </c>
      <c r="G25" s="49">
        <v>65266</v>
      </c>
      <c r="H25" s="49">
        <v>31664</v>
      </c>
      <c r="I25" s="52">
        <v>65264</v>
      </c>
      <c r="J25" s="53">
        <v>65265</v>
      </c>
      <c r="K25" s="53">
        <v>65277</v>
      </c>
      <c r="L25" s="53">
        <v>65267</v>
      </c>
      <c r="M25" s="48">
        <v>65288</v>
      </c>
      <c r="N25" s="49">
        <v>65289</v>
      </c>
      <c r="O25" s="49">
        <v>65310</v>
      </c>
      <c r="P25" s="49">
        <v>65313</v>
      </c>
      <c r="Q25" s="49">
        <v>65314</v>
      </c>
      <c r="R25" s="49">
        <v>65316</v>
      </c>
      <c r="S25" s="49">
        <v>65440</v>
      </c>
      <c r="T25" s="49">
        <v>65290</v>
      </c>
      <c r="U25" s="49">
        <v>65293</v>
      </c>
      <c r="V25" s="49">
        <v>65300</v>
      </c>
      <c r="W25" s="49">
        <v>65441</v>
      </c>
      <c r="X25" s="49">
        <v>65315</v>
      </c>
      <c r="Y25" s="49">
        <v>6772</v>
      </c>
      <c r="Z25" s="49">
        <v>65284</v>
      </c>
      <c r="AA25" s="57">
        <v>65444</v>
      </c>
      <c r="AB25" s="52">
        <v>68616</v>
      </c>
      <c r="AC25" s="54">
        <v>99336</v>
      </c>
      <c r="AD25" s="34">
        <v>0</v>
      </c>
      <c r="AE25" s="35">
        <f>1/(2^AD25)</f>
        <v>1</v>
      </c>
      <c r="AG25" s="44">
        <v>0</v>
      </c>
      <c r="AH25" s="46">
        <v>0</v>
      </c>
      <c r="AI25" s="41">
        <v>0</v>
      </c>
      <c r="AJ25" t="s">
        <v>19</v>
      </c>
      <c r="AK25" s="41">
        <v>0</v>
      </c>
    </row>
    <row r="26" spans="1:37" x14ac:dyDescent="0.25">
      <c r="A26" s="40">
        <v>42217</v>
      </c>
      <c r="B26" s="58">
        <f>ABS(B4-B15)/B4</f>
        <v>1.0970503589177259E-2</v>
      </c>
      <c r="C26" s="59">
        <f t="shared" ref="C26:AC26" si="0">ABS(C4-C15)/C4</f>
        <v>0.22365755950457725</v>
      </c>
      <c r="D26" s="59">
        <f t="shared" si="0"/>
        <v>0.28229801068510374</v>
      </c>
      <c r="E26" s="60">
        <f t="shared" si="0"/>
        <v>0.41528974774477445</v>
      </c>
      <c r="F26" s="61">
        <f t="shared" si="0"/>
        <v>0.28227732919708037</v>
      </c>
      <c r="G26" s="61">
        <f t="shared" si="0"/>
        <v>0.34222128947368424</v>
      </c>
      <c r="H26" s="61">
        <f t="shared" si="0"/>
        <v>1.1112583600928077</v>
      </c>
      <c r="I26" s="58">
        <f t="shared" si="0"/>
        <v>8.0002274958402605E-2</v>
      </c>
      <c r="J26" s="59">
        <f t="shared" si="0"/>
        <v>0.1272408056872037</v>
      </c>
      <c r="K26" s="59">
        <f t="shared" si="0"/>
        <v>0.20562848409703496</v>
      </c>
      <c r="L26" s="59">
        <f t="shared" si="0"/>
        <v>0.34201339279423543</v>
      </c>
      <c r="M26" s="62">
        <f t="shared" si="0"/>
        <v>0.2035300615583511</v>
      </c>
      <c r="N26" s="61">
        <f t="shared" si="0"/>
        <v>0.69342643563748074</v>
      </c>
      <c r="O26" s="61">
        <f t="shared" si="0"/>
        <v>0.52850407889908246</v>
      </c>
      <c r="P26" s="61">
        <f t="shared" si="0"/>
        <v>0.15060760572713289</v>
      </c>
      <c r="Q26" s="61">
        <f t="shared" si="0"/>
        <v>0.8907441855913979</v>
      </c>
      <c r="R26" s="61">
        <f t="shared" si="0"/>
        <v>0.54607260048134787</v>
      </c>
      <c r="S26" s="61">
        <f t="shared" si="0"/>
        <v>0.86842931792629607</v>
      </c>
      <c r="T26" s="61">
        <f t="shared" si="0"/>
        <v>1.3576328108401086</v>
      </c>
      <c r="U26" s="61">
        <f t="shared" si="0"/>
        <v>1.8286978290076337</v>
      </c>
      <c r="V26" s="61">
        <f t="shared" si="0"/>
        <v>1.9014461174825175</v>
      </c>
      <c r="W26" s="61">
        <f t="shared" si="0"/>
        <v>0.12663588661417327</v>
      </c>
      <c r="X26" s="61">
        <f t="shared" si="0"/>
        <v>0.64481052059925104</v>
      </c>
      <c r="Y26" s="61">
        <f t="shared" si="0"/>
        <v>0.62941203732394368</v>
      </c>
      <c r="Z26" s="61">
        <f t="shared" si="0"/>
        <v>0.67866031614814815</v>
      </c>
      <c r="AA26" s="61">
        <f t="shared" si="0"/>
        <v>0.25217373949903665</v>
      </c>
      <c r="AB26" s="58">
        <f t="shared" si="0"/>
        <v>5.9636842964996536E-2</v>
      </c>
      <c r="AC26" s="60">
        <f t="shared" si="0"/>
        <v>0.53004270721489533</v>
      </c>
      <c r="AD26" s="36">
        <v>1</v>
      </c>
      <c r="AE26" s="37">
        <f t="shared" ref="AE26:AE32" si="1">1/(2^AD26)</f>
        <v>0.5</v>
      </c>
      <c r="AG26" s="44">
        <v>0.05</v>
      </c>
      <c r="AH26" s="46">
        <v>0.05</v>
      </c>
      <c r="AI26" s="41">
        <v>0</v>
      </c>
      <c r="AJ26" s="45" t="s">
        <v>20</v>
      </c>
      <c r="AK26" s="41">
        <v>0</v>
      </c>
    </row>
    <row r="27" spans="1:37" x14ac:dyDescent="0.25">
      <c r="A27" s="40">
        <v>42248</v>
      </c>
      <c r="B27" s="47">
        <f t="shared" ref="B27:AC27" si="2">ABS(B5-B16)/B5</f>
        <v>0.29414991287337305</v>
      </c>
      <c r="C27" s="63">
        <f t="shared" si="2"/>
        <v>0.96168626046750583</v>
      </c>
      <c r="D27" s="63">
        <f t="shared" si="2"/>
        <v>8.2280078968359441E-2</v>
      </c>
      <c r="E27" s="64">
        <f t="shared" si="2"/>
        <v>0.82789498387715932</v>
      </c>
      <c r="F27" s="65">
        <f t="shared" si="2"/>
        <v>1.5619441278295646E-2</v>
      </c>
      <c r="G27" s="65">
        <f t="shared" si="2"/>
        <v>0.1842088059834785</v>
      </c>
      <c r="H27" s="65">
        <f t="shared" si="2"/>
        <v>3.3557150684931529E-2</v>
      </c>
      <c r="I27" s="47">
        <f t="shared" si="2"/>
        <v>0.37183579122870608</v>
      </c>
      <c r="J27" s="63">
        <f t="shared" si="2"/>
        <v>0.33876001248817406</v>
      </c>
      <c r="K27" s="63">
        <f t="shared" si="2"/>
        <v>0.31560309419422017</v>
      </c>
      <c r="L27" s="63">
        <f t="shared" si="2"/>
        <v>0.34326076272</v>
      </c>
      <c r="M27" s="66">
        <f t="shared" si="2"/>
        <v>0.18351495395435247</v>
      </c>
      <c r="N27" s="65">
        <f t="shared" si="2"/>
        <v>0.20533986427221165</v>
      </c>
      <c r="O27" s="65">
        <f t="shared" si="2"/>
        <v>0.2851691921237694</v>
      </c>
      <c r="P27" s="65">
        <f t="shared" si="2"/>
        <v>0.22413155869428755</v>
      </c>
      <c r="Q27" s="65">
        <f t="shared" si="2"/>
        <v>0.10643295992003994</v>
      </c>
      <c r="R27" s="65">
        <f t="shared" si="2"/>
        <v>0.16614658496888463</v>
      </c>
      <c r="S27" s="65">
        <f t="shared" si="2"/>
        <v>0.11755991122715403</v>
      </c>
      <c r="T27" s="65">
        <f t="shared" si="2"/>
        <v>0.19597479491024769</v>
      </c>
      <c r="U27" s="65">
        <f t="shared" si="2"/>
        <v>0.12411916085918849</v>
      </c>
      <c r="V27" s="65">
        <f t="shared" si="2"/>
        <v>8.6797526406926451E-2</v>
      </c>
      <c r="W27" s="65">
        <f t="shared" si="2"/>
        <v>0.16638134224598924</v>
      </c>
      <c r="X27" s="65">
        <f t="shared" si="2"/>
        <v>0.251983267001675</v>
      </c>
      <c r="Y27" s="65">
        <f t="shared" si="2"/>
        <v>0.23981881017770601</v>
      </c>
      <c r="Z27" s="65">
        <f t="shared" si="2"/>
        <v>8.19181992031872E-2</v>
      </c>
      <c r="AA27" s="65">
        <f t="shared" si="2"/>
        <v>3.1543489410526315</v>
      </c>
      <c r="AB27" s="47">
        <f t="shared" si="2"/>
        <v>0.30872395570131178</v>
      </c>
      <c r="AC27" s="64">
        <f t="shared" si="2"/>
        <v>0.36086204853344589</v>
      </c>
      <c r="AD27" s="36">
        <v>2</v>
      </c>
      <c r="AE27" s="37">
        <f t="shared" si="1"/>
        <v>0.25</v>
      </c>
      <c r="AG27" s="44">
        <v>0.1</v>
      </c>
      <c r="AH27" s="46">
        <v>0.1</v>
      </c>
      <c r="AI27" s="41">
        <v>0</v>
      </c>
      <c r="AJ27" s="45" t="s">
        <v>21</v>
      </c>
      <c r="AK27" s="41">
        <v>0</v>
      </c>
    </row>
    <row r="28" spans="1:37" x14ac:dyDescent="0.25">
      <c r="A28" s="40">
        <v>42278</v>
      </c>
      <c r="B28" s="47">
        <f t="shared" ref="B28:AC28" si="3">ABS(B6-B17)/B6</f>
        <v>1.194047167106284</v>
      </c>
      <c r="C28" s="63">
        <f t="shared" si="3"/>
        <v>2.0613570691144711</v>
      </c>
      <c r="D28" s="63">
        <f t="shared" si="3"/>
        <v>1.001865089977221</v>
      </c>
      <c r="E28" s="64">
        <f t="shared" si="3"/>
        <v>8.6447017886178798E-2</v>
      </c>
      <c r="F28" s="65">
        <f t="shared" si="3"/>
        <v>1.2601557721854306</v>
      </c>
      <c r="G28" s="65">
        <f t="shared" si="3"/>
        <v>0.39263195229982956</v>
      </c>
      <c r="H28" s="65">
        <f t="shared" si="3"/>
        <v>0.87266221016949141</v>
      </c>
      <c r="I28" s="47">
        <f t="shared" si="3"/>
        <v>0.22163273459628469</v>
      </c>
      <c r="J28" s="63">
        <f t="shared" si="3"/>
        <v>3.5923490136570452E-2</v>
      </c>
      <c r="K28" s="63">
        <f t="shared" si="3"/>
        <v>0.11441992673611114</v>
      </c>
      <c r="L28" s="63">
        <f t="shared" si="3"/>
        <v>0.11210735173370311</v>
      </c>
      <c r="M28" s="66">
        <f t="shared" si="3"/>
        <v>0.1335793836677226</v>
      </c>
      <c r="N28" s="65">
        <f t="shared" si="3"/>
        <v>0.30384920133333332</v>
      </c>
      <c r="O28" s="65">
        <f t="shared" si="3"/>
        <v>0.47786377833333327</v>
      </c>
      <c r="P28" s="65">
        <f t="shared" si="3"/>
        <v>0.38116067520683222</v>
      </c>
      <c r="Q28" s="65">
        <f t="shared" si="3"/>
        <v>0.45885328183943891</v>
      </c>
      <c r="R28" s="65">
        <f t="shared" si="3"/>
        <v>0.37895866901941011</v>
      </c>
      <c r="S28" s="65">
        <f t="shared" si="3"/>
        <v>0.53230427430221372</v>
      </c>
      <c r="T28" s="65">
        <f t="shared" si="3"/>
        <v>0.36632985451862782</v>
      </c>
      <c r="U28" s="65">
        <f t="shared" si="3"/>
        <v>0.25218890107936515</v>
      </c>
      <c r="V28" s="65">
        <f t="shared" si="3"/>
        <v>0.66031870827067662</v>
      </c>
      <c r="W28" s="65">
        <f t="shared" si="3"/>
        <v>0.7620920455071345</v>
      </c>
      <c r="X28" s="65">
        <f t="shared" si="3"/>
        <v>0.6755040587813621</v>
      </c>
      <c r="Y28" s="65">
        <f t="shared" si="3"/>
        <v>0.60840610938775519</v>
      </c>
      <c r="Z28" s="65">
        <f t="shared" si="3"/>
        <v>1.0795106744827585</v>
      </c>
      <c r="AA28" s="65">
        <f t="shared" si="3"/>
        <v>3.6947011159090906</v>
      </c>
      <c r="AB28" s="47">
        <f t="shared" si="3"/>
        <v>0.34334573697579679</v>
      </c>
      <c r="AC28" s="64">
        <f t="shared" si="3"/>
        <v>2.883172758974359</v>
      </c>
      <c r="AD28" s="36">
        <v>3</v>
      </c>
      <c r="AE28" s="37">
        <f t="shared" si="1"/>
        <v>0.125</v>
      </c>
      <c r="AG28" s="44">
        <v>0.15</v>
      </c>
      <c r="AH28" s="46">
        <v>0.15</v>
      </c>
      <c r="AI28" s="41">
        <v>0</v>
      </c>
      <c r="AJ28" s="45" t="s">
        <v>22</v>
      </c>
      <c r="AK28" s="41">
        <v>2</v>
      </c>
    </row>
    <row r="29" spans="1:37" x14ac:dyDescent="0.25">
      <c r="A29" s="40">
        <v>42309</v>
      </c>
      <c r="B29" s="47">
        <f t="shared" ref="B29:AC29" si="4">ABS(B7-B18)/B7</f>
        <v>4.6539188350524473E-2</v>
      </c>
      <c r="C29" s="63">
        <f t="shared" si="4"/>
        <v>0.25777269128508123</v>
      </c>
      <c r="D29" s="63">
        <f t="shared" si="4"/>
        <v>0.35257276779552715</v>
      </c>
      <c r="E29" s="64">
        <f t="shared" si="4"/>
        <v>0.37088693842931936</v>
      </c>
      <c r="F29" s="65">
        <f t="shared" si="4"/>
        <v>0.16768922640000003</v>
      </c>
      <c r="G29" s="65">
        <f t="shared" si="4"/>
        <v>1.4181876118869511E-3</v>
      </c>
      <c r="H29" s="65">
        <f t="shared" si="4"/>
        <v>0.29906362749140886</v>
      </c>
      <c r="I29" s="47">
        <f t="shared" si="4"/>
        <v>0.39303882637916548</v>
      </c>
      <c r="J29" s="63">
        <f t="shared" si="4"/>
        <v>0.12480832740926162</v>
      </c>
      <c r="K29" s="63">
        <f t="shared" si="4"/>
        <v>0.15675683513946781</v>
      </c>
      <c r="L29" s="63">
        <f t="shared" si="4"/>
        <v>7.1516571428571745E-3</v>
      </c>
      <c r="M29" s="66">
        <f t="shared" si="4"/>
        <v>9.6247848845867359E-2</v>
      </c>
      <c r="N29" s="65">
        <f t="shared" si="4"/>
        <v>1.1287807203703704</v>
      </c>
      <c r="O29" s="65">
        <f t="shared" si="4"/>
        <v>0.65455483605442177</v>
      </c>
      <c r="P29" s="65">
        <f t="shared" si="4"/>
        <v>7.60033896532121E-2</v>
      </c>
      <c r="Q29" s="65">
        <f t="shared" si="4"/>
        <v>0.2258700786532952</v>
      </c>
      <c r="R29" s="65">
        <f t="shared" si="4"/>
        <v>8.2183430497720176E-3</v>
      </c>
      <c r="S29" s="65">
        <f t="shared" si="4"/>
        <v>0.12491025038639882</v>
      </c>
      <c r="T29" s="65">
        <f t="shared" si="4"/>
        <v>9.3895191731266175E-2</v>
      </c>
      <c r="U29" s="65">
        <f t="shared" si="4"/>
        <v>1.6362457736842106</v>
      </c>
      <c r="V29" s="65">
        <f t="shared" si="4"/>
        <v>0.25360723179297595</v>
      </c>
      <c r="W29" s="65">
        <f t="shared" si="4"/>
        <v>5.3136896645512216E-2</v>
      </c>
      <c r="X29" s="65">
        <f t="shared" si="4"/>
        <v>0.12056244362139913</v>
      </c>
      <c r="Y29" s="65">
        <f t="shared" si="4"/>
        <v>0.21391839299191376</v>
      </c>
      <c r="Z29" s="65">
        <f t="shared" si="4"/>
        <v>0.25313559272727265</v>
      </c>
      <c r="AA29" s="65">
        <f t="shared" si="4"/>
        <v>0.43790083839285709</v>
      </c>
      <c r="AB29" s="47">
        <f t="shared" si="4"/>
        <v>0.37466493847558191</v>
      </c>
      <c r="AC29" s="64">
        <f t="shared" si="4"/>
        <v>3.7076855189953947E-2</v>
      </c>
      <c r="AD29" s="36">
        <v>4</v>
      </c>
      <c r="AE29" s="37">
        <f t="shared" si="1"/>
        <v>6.25E-2</v>
      </c>
      <c r="AG29" s="44">
        <v>0.2</v>
      </c>
      <c r="AH29" s="46">
        <v>0.2</v>
      </c>
      <c r="AI29" s="41">
        <v>2</v>
      </c>
      <c r="AJ29" s="45" t="s">
        <v>23</v>
      </c>
      <c r="AK29" s="41">
        <v>7</v>
      </c>
    </row>
    <row r="30" spans="1:37" x14ac:dyDescent="0.25">
      <c r="A30" s="40">
        <v>42339</v>
      </c>
      <c r="B30" s="47">
        <f t="shared" ref="B30:AC30" si="5">ABS(B8-B19)/B8</f>
        <v>0.17994940960099748</v>
      </c>
      <c r="C30" s="63">
        <f t="shared" si="5"/>
        <v>0.68414003781297894</v>
      </c>
      <c r="D30" s="63">
        <f t="shared" si="5"/>
        <v>0.27657115455897496</v>
      </c>
      <c r="E30" s="64">
        <f t="shared" si="5"/>
        <v>0.46494143386666664</v>
      </c>
      <c r="F30" s="65">
        <f t="shared" si="5"/>
        <v>0.45686520913242007</v>
      </c>
      <c r="G30" s="65">
        <f t="shared" si="5"/>
        <v>0.19084913907284765</v>
      </c>
      <c r="H30" s="65">
        <f t="shared" si="5"/>
        <v>0.38181031036789287</v>
      </c>
      <c r="I30" s="47">
        <f t="shared" si="5"/>
        <v>0.11996267710065535</v>
      </c>
      <c r="J30" s="63">
        <f t="shared" si="5"/>
        <v>0.30294358847262243</v>
      </c>
      <c r="K30" s="63">
        <f t="shared" si="5"/>
        <v>0.20151852369806897</v>
      </c>
      <c r="L30" s="63">
        <f t="shared" si="5"/>
        <v>3.0937712109153009E-2</v>
      </c>
      <c r="M30" s="66">
        <f t="shared" si="5"/>
        <v>0.26632151536190501</v>
      </c>
      <c r="N30" s="65">
        <f t="shared" si="5"/>
        <v>0.38531902080763875</v>
      </c>
      <c r="O30" s="65">
        <f t="shared" si="5"/>
        <v>0.51807366522187825</v>
      </c>
      <c r="P30" s="65">
        <f t="shared" si="5"/>
        <v>0.25563209438754614</v>
      </c>
      <c r="Q30" s="65">
        <f t="shared" si="5"/>
        <v>0.17567493677872559</v>
      </c>
      <c r="R30" s="65">
        <f t="shared" si="5"/>
        <v>0.25810495364647718</v>
      </c>
      <c r="S30" s="65">
        <f t="shared" si="5"/>
        <v>0.23970421327529925</v>
      </c>
      <c r="T30" s="65">
        <f t="shared" si="5"/>
        <v>0.39858180310765817</v>
      </c>
      <c r="U30" s="65">
        <f t="shared" si="5"/>
        <v>0.19146044502568887</v>
      </c>
      <c r="V30" s="65">
        <f t="shared" si="5"/>
        <v>0.20563370959016389</v>
      </c>
      <c r="W30" s="65">
        <f t="shared" si="5"/>
        <v>0.35811442381562097</v>
      </c>
      <c r="X30" s="65">
        <f t="shared" si="5"/>
        <v>0.23217667747747742</v>
      </c>
      <c r="Y30" s="65">
        <f t="shared" si="5"/>
        <v>0.10762876986584101</v>
      </c>
      <c r="Z30" s="65">
        <f t="shared" si="5"/>
        <v>8.0265737959183639E-2</v>
      </c>
      <c r="AA30" s="65">
        <f t="shared" si="5"/>
        <v>0.23818205546218491</v>
      </c>
      <c r="AB30" s="47">
        <f t="shared" si="5"/>
        <v>0.66793283572467288</v>
      </c>
      <c r="AC30" s="64">
        <f t="shared" si="5"/>
        <v>0.63907593517635841</v>
      </c>
      <c r="AD30" s="36">
        <v>5</v>
      </c>
      <c r="AE30" s="37">
        <f t="shared" si="1"/>
        <v>3.125E-2</v>
      </c>
      <c r="AG30" s="44">
        <v>0.25</v>
      </c>
      <c r="AH30" s="46">
        <v>0.25</v>
      </c>
      <c r="AI30" s="41">
        <v>6</v>
      </c>
      <c r="AJ30" s="45" t="s">
        <v>24</v>
      </c>
      <c r="AK30" s="41">
        <v>2</v>
      </c>
    </row>
    <row r="31" spans="1:37" x14ac:dyDescent="0.25">
      <c r="A31" s="40">
        <v>42370</v>
      </c>
      <c r="B31" s="47">
        <f t="shared" ref="B31:AC31" si="6">ABS(B9-B20)/B9</f>
        <v>0.37068305836358562</v>
      </c>
      <c r="C31" s="63">
        <f t="shared" si="6"/>
        <v>4.7073921057207542E-2</v>
      </c>
      <c r="D31" s="63">
        <f t="shared" si="6"/>
        <v>0.65583580104712047</v>
      </c>
      <c r="E31" s="64">
        <f t="shared" si="6"/>
        <v>0.54250892473572931</v>
      </c>
      <c r="F31" s="65">
        <f t="shared" si="6"/>
        <v>0.96294509901639336</v>
      </c>
      <c r="G31" s="65">
        <f t="shared" si="6"/>
        <v>0.9814291716753023</v>
      </c>
      <c r="H31" s="65">
        <f t="shared" si="6"/>
        <v>0.75404953212669668</v>
      </c>
      <c r="I31" s="47">
        <f t="shared" si="6"/>
        <v>0.12963720856820737</v>
      </c>
      <c r="J31" s="63">
        <f t="shared" si="6"/>
        <v>2.6186640378109449</v>
      </c>
      <c r="K31" s="63">
        <f t="shared" si="6"/>
        <v>0.51141593016574582</v>
      </c>
      <c r="L31" s="63">
        <f t="shared" si="6"/>
        <v>1.0196347541371156</v>
      </c>
      <c r="M31" s="66">
        <f t="shared" si="6"/>
        <v>0.84534444081098747</v>
      </c>
      <c r="N31" s="65">
        <f t="shared" si="6"/>
        <v>2.9745792592783502</v>
      </c>
      <c r="O31" s="65">
        <f t="shared" si="6"/>
        <v>5.755376655072463</v>
      </c>
      <c r="P31" s="65">
        <f t="shared" si="6"/>
        <v>0.39682222242760312</v>
      </c>
      <c r="Q31" s="65">
        <f t="shared" si="6"/>
        <v>1.4770914332326284</v>
      </c>
      <c r="R31" s="65">
        <f t="shared" si="6"/>
        <v>1.1131588906525574</v>
      </c>
      <c r="S31" s="65">
        <f t="shared" si="6"/>
        <v>1.0725606582466569</v>
      </c>
      <c r="T31" s="65">
        <f t="shared" si="6"/>
        <v>4.2597083721231765</v>
      </c>
      <c r="U31" s="65">
        <f t="shared" si="6"/>
        <v>0.87405028937093288</v>
      </c>
      <c r="V31" s="65">
        <f t="shared" si="6"/>
        <v>0.94438282110552751</v>
      </c>
      <c r="W31" s="65">
        <f t="shared" si="6"/>
        <v>1.2900841075514875</v>
      </c>
      <c r="X31" s="65">
        <f t="shared" si="6"/>
        <v>0.37897055218855219</v>
      </c>
      <c r="Y31" s="65">
        <f t="shared" si="6"/>
        <v>0.66622559382239377</v>
      </c>
      <c r="Z31" s="65">
        <f t="shared" si="6"/>
        <v>3.2267921543999996</v>
      </c>
      <c r="AA31" s="65">
        <f t="shared" si="6"/>
        <v>0.1443187669030733</v>
      </c>
      <c r="AB31" s="47">
        <f t="shared" si="6"/>
        <v>3.0179153073313785</v>
      </c>
      <c r="AC31" s="64">
        <f t="shared" si="6"/>
        <v>2.3880030782997763</v>
      </c>
      <c r="AD31" s="36">
        <v>6</v>
      </c>
      <c r="AE31" s="37">
        <f t="shared" si="1"/>
        <v>1.5625E-2</v>
      </c>
      <c r="AG31" s="44">
        <v>0.3</v>
      </c>
      <c r="AH31" s="46">
        <v>0.3</v>
      </c>
      <c r="AI31" s="41">
        <v>2</v>
      </c>
      <c r="AJ31" s="45" t="s">
        <v>25</v>
      </c>
      <c r="AK31" s="41">
        <v>1</v>
      </c>
    </row>
    <row r="32" spans="1:37" x14ac:dyDescent="0.25">
      <c r="A32" s="40">
        <v>42401</v>
      </c>
      <c r="B32" s="47">
        <f t="shared" ref="B32:AC32" si="7">ABS(B10-B21)/B10</f>
        <v>3.5441910124826601E-2</v>
      </c>
      <c r="C32" s="63">
        <f t="shared" si="7"/>
        <v>4.680775375191424E-2</v>
      </c>
      <c r="D32" s="63">
        <f t="shared" si="7"/>
        <v>0.52142906629994212</v>
      </c>
      <c r="E32" s="64">
        <f t="shared" si="7"/>
        <v>3.1102514455764072</v>
      </c>
      <c r="F32" s="65">
        <f t="shared" si="7"/>
        <v>0.43130418521939951</v>
      </c>
      <c r="G32" s="65">
        <f t="shared" si="7"/>
        <v>0.36234564108108108</v>
      </c>
      <c r="H32" s="65">
        <f t="shared" si="7"/>
        <v>0.56168022872852241</v>
      </c>
      <c r="I32" s="47">
        <f t="shared" si="7"/>
        <v>2.3792539400897591E-2</v>
      </c>
      <c r="J32" s="63">
        <f t="shared" si="7"/>
        <v>0.40646461463414635</v>
      </c>
      <c r="K32" s="63">
        <f t="shared" si="7"/>
        <v>0.30830480546075084</v>
      </c>
      <c r="L32" s="63">
        <f t="shared" si="7"/>
        <v>0.3279819887751233</v>
      </c>
      <c r="M32" s="66">
        <f t="shared" si="7"/>
        <v>0.62843560776968665</v>
      </c>
      <c r="N32" s="65">
        <f t="shared" si="7"/>
        <v>0.31195320630196943</v>
      </c>
      <c r="O32" s="65">
        <f t="shared" si="7"/>
        <v>0.11507662718808195</v>
      </c>
      <c r="P32" s="65">
        <f t="shared" si="7"/>
        <v>0.57745450980392155</v>
      </c>
      <c r="Q32" s="65">
        <f t="shared" si="7"/>
        <v>0.35700444438461543</v>
      </c>
      <c r="R32" s="65">
        <f t="shared" si="7"/>
        <v>0.39476847219125483</v>
      </c>
      <c r="S32" s="65">
        <f t="shared" si="7"/>
        <v>0.55443737082876388</v>
      </c>
      <c r="T32" s="65">
        <f t="shared" si="7"/>
        <v>0.41391018395039858</v>
      </c>
      <c r="U32" s="65">
        <f t="shared" si="7"/>
        <v>0.46473903603767852</v>
      </c>
      <c r="V32" s="65">
        <f t="shared" si="7"/>
        <v>0.58123995167728237</v>
      </c>
      <c r="W32" s="65">
        <f t="shared" si="7"/>
        <v>0.47872384365819393</v>
      </c>
      <c r="X32" s="65">
        <f t="shared" si="7"/>
        <v>0.42488312231404957</v>
      </c>
      <c r="Y32" s="65">
        <f t="shared" si="7"/>
        <v>0.49947476018202508</v>
      </c>
      <c r="Z32" s="65">
        <f t="shared" si="7"/>
        <v>0.28656362847682121</v>
      </c>
      <c r="AA32" s="65">
        <f t="shared" si="7"/>
        <v>0.66219010360360353</v>
      </c>
      <c r="AB32" s="47">
        <f t="shared" si="7"/>
        <v>0.45173704689875949</v>
      </c>
      <c r="AC32" s="64">
        <f t="shared" si="7"/>
        <v>0.56976210909090907</v>
      </c>
      <c r="AD32" s="36">
        <v>7</v>
      </c>
      <c r="AE32" s="37">
        <f t="shared" si="1"/>
        <v>7.8125E-3</v>
      </c>
      <c r="AG32" s="44">
        <v>0.35</v>
      </c>
      <c r="AH32" s="46">
        <v>0.35</v>
      </c>
      <c r="AI32" s="41">
        <v>1</v>
      </c>
      <c r="AJ32" s="72" t="s">
        <v>28</v>
      </c>
      <c r="AK32" s="94">
        <v>5</v>
      </c>
    </row>
    <row r="33" spans="1:37" ht="15.75" thickBot="1" x14ac:dyDescent="0.3">
      <c r="A33" s="40">
        <v>42430</v>
      </c>
      <c r="B33" s="67">
        <f t="shared" ref="B33:AC33" si="8">ABS(B11-B22)/B11</f>
        <v>0.39940592735312697</v>
      </c>
      <c r="C33" s="68">
        <f t="shared" si="8"/>
        <v>0.5054355111834079</v>
      </c>
      <c r="D33" s="68">
        <f t="shared" si="8"/>
        <v>0.12414701873503313</v>
      </c>
      <c r="E33" s="69">
        <f t="shared" si="8"/>
        <v>0.17832958729559745</v>
      </c>
      <c r="F33" s="70">
        <f t="shared" si="8"/>
        <v>1.175318924528302</v>
      </c>
      <c r="G33" s="70">
        <f t="shared" si="8"/>
        <v>0.48272859597315443</v>
      </c>
      <c r="H33" s="70">
        <f t="shared" si="8"/>
        <v>0.58406711830238722</v>
      </c>
      <c r="I33" s="67">
        <f t="shared" si="8"/>
        <v>0.813016553468762</v>
      </c>
      <c r="J33" s="68">
        <f t="shared" si="8"/>
        <v>0.15611520303030313</v>
      </c>
      <c r="K33" s="68">
        <f t="shared" si="8"/>
        <v>0.84439401131105385</v>
      </c>
      <c r="L33" s="68">
        <f t="shared" si="8"/>
        <v>0.2534525174825174</v>
      </c>
      <c r="M33" s="71">
        <f t="shared" si="8"/>
        <v>0.18799376346367103</v>
      </c>
      <c r="N33" s="70">
        <f t="shared" si="8"/>
        <v>0.52012045119726336</v>
      </c>
      <c r="O33" s="70">
        <f t="shared" si="8"/>
        <v>3.0811404952380966E-2</v>
      </c>
      <c r="P33" s="70">
        <f t="shared" si="8"/>
        <v>0.16787843180745629</v>
      </c>
      <c r="Q33" s="70">
        <f t="shared" si="8"/>
        <v>0.24917353705512918</v>
      </c>
      <c r="R33" s="70">
        <f t="shared" si="8"/>
        <v>8.2477063486495972E-2</v>
      </c>
      <c r="S33" s="70">
        <f t="shared" si="8"/>
        <v>1.6395975452196364E-2</v>
      </c>
      <c r="T33" s="70">
        <f t="shared" si="8"/>
        <v>7.9140056875487419E-2</v>
      </c>
      <c r="U33" s="70">
        <f t="shared" si="8"/>
        <v>0.22082275961165057</v>
      </c>
      <c r="V33" s="70">
        <f t="shared" si="8"/>
        <v>1.5292241485029938</v>
      </c>
      <c r="W33" s="70">
        <f t="shared" si="8"/>
        <v>9.3401989211618353E-2</v>
      </c>
      <c r="X33" s="70">
        <f t="shared" si="8"/>
        <v>6.9256644144143715E-3</v>
      </c>
      <c r="Y33" s="70">
        <f t="shared" si="8"/>
        <v>0.11040306823806713</v>
      </c>
      <c r="Z33" s="70">
        <f t="shared" si="8"/>
        <v>8.8213163584905663E-2</v>
      </c>
      <c r="AA33" s="70">
        <f t="shared" si="8"/>
        <v>0.56865393580786028</v>
      </c>
      <c r="AB33" s="67">
        <f t="shared" si="8"/>
        <v>7.5811723575042123E-2</v>
      </c>
      <c r="AC33" s="69">
        <f t="shared" si="8"/>
        <v>0.24040758570532919</v>
      </c>
      <c r="AD33" s="38"/>
      <c r="AE33" s="39">
        <f>SUM(AE25:AE32)</f>
        <v>1.9921875</v>
      </c>
      <c r="AG33" s="44">
        <v>0.5</v>
      </c>
      <c r="AH33" s="46">
        <v>0.5</v>
      </c>
      <c r="AI33" s="41">
        <v>5</v>
      </c>
      <c r="AJ33" s="72" t="s">
        <v>29</v>
      </c>
      <c r="AK33" s="41">
        <v>14</v>
      </c>
    </row>
    <row r="34" spans="1:37" ht="15.75" thickBot="1" x14ac:dyDescent="0.3">
      <c r="A34" s="1"/>
      <c r="B34" s="93">
        <f>AVERAGE(B35:AC35)</f>
        <v>0.51481261193349293</v>
      </c>
      <c r="AH34" s="42" t="s">
        <v>17</v>
      </c>
      <c r="AI34" s="42">
        <v>12</v>
      </c>
      <c r="AK34">
        <f>SUM(AK25:AK33)</f>
        <v>31</v>
      </c>
    </row>
    <row r="35" spans="1:37" ht="30" customHeight="1" x14ac:dyDescent="0.25">
      <c r="A35" s="29" t="s">
        <v>27</v>
      </c>
      <c r="B35" s="30">
        <f>SUMPRODUCT(B26:B33,$AE$25:$AE$32)/$AE$33</f>
        <v>0.24539832353798099</v>
      </c>
      <c r="C35" s="30">
        <f t="shared" ref="C35:AC35" si="9">SUMPRODUCT(C26:C33,$AE$25:$AE$32)/$AE$33</f>
        <v>0.65303664534960992</v>
      </c>
      <c r="D35" s="30">
        <f t="shared" si="9"/>
        <v>0.33374053010848231</v>
      </c>
      <c r="E35" s="30">
        <f t="shared" si="9"/>
        <v>0.49855396829419929</v>
      </c>
      <c r="F35" s="30">
        <f t="shared" si="9"/>
        <v>0.35170111402142362</v>
      </c>
      <c r="G35" s="30">
        <f t="shared" si="9"/>
        <v>0.29349228152305201</v>
      </c>
      <c r="H35" s="30">
        <f t="shared" si="9"/>
        <v>0.72500801838513973</v>
      </c>
      <c r="I35" s="30">
        <f t="shared" si="9"/>
        <v>0.19512746057180042</v>
      </c>
      <c r="J35" s="30">
        <f t="shared" si="9"/>
        <v>0.21561254173116473</v>
      </c>
      <c r="K35" s="30">
        <f t="shared" si="9"/>
        <v>0.22669571193379492</v>
      </c>
      <c r="L35" s="30">
        <f t="shared" si="9"/>
        <v>0.29287734145082667</v>
      </c>
      <c r="M35" s="30">
        <f t="shared" si="9"/>
        <v>0.19830637512388521</v>
      </c>
      <c r="N35" s="30">
        <f t="shared" si="9"/>
        <v>0.57179959651367596</v>
      </c>
      <c r="O35" s="30">
        <f t="shared" si="9"/>
        <v>0.54545462462719463</v>
      </c>
      <c r="P35" s="30">
        <f t="shared" si="9"/>
        <v>0.20388440088942558</v>
      </c>
      <c r="Q35" s="30">
        <f t="shared" si="9"/>
        <v>0.57804368282698415</v>
      </c>
      <c r="R35" s="30">
        <f t="shared" si="9"/>
        <v>0.39285621332035159</v>
      </c>
      <c r="S35" s="30">
        <f t="shared" si="9"/>
        <v>0.56881660726766958</v>
      </c>
      <c r="T35" s="30">
        <f t="shared" si="9"/>
        <v>0.86540671926359336</v>
      </c>
      <c r="U35" s="30">
        <f t="shared" si="9"/>
        <v>1.1076278869444256</v>
      </c>
      <c r="V35" s="30">
        <f t="shared" si="9"/>
        <v>1.1068328004476695</v>
      </c>
      <c r="W35" s="30">
        <f t="shared" si="9"/>
        <v>0.239886418392835</v>
      </c>
      <c r="X35" s="30">
        <f t="shared" si="9"/>
        <v>0.49583447937793662</v>
      </c>
      <c r="Y35" s="30">
        <f t="shared" si="9"/>
        <v>0.48407890015660859</v>
      </c>
      <c r="Z35" s="30">
        <f t="shared" si="9"/>
        <v>0.56829973029358272</v>
      </c>
      <c r="AA35" s="30">
        <f t="shared" si="9"/>
        <v>1.4265458261213586</v>
      </c>
      <c r="AB35" s="30">
        <f t="shared" si="9"/>
        <v>0.24614886821856383</v>
      </c>
      <c r="AC35" s="30">
        <f t="shared" si="9"/>
        <v>0.78368606744456071</v>
      </c>
      <c r="AD35" s="4"/>
    </row>
    <row r="36" spans="1:37" x14ac:dyDescent="0.25">
      <c r="A36" s="4"/>
    </row>
    <row r="37" spans="1:37" x14ac:dyDescent="0.25">
      <c r="A37" s="4"/>
      <c r="B37" t="str">
        <f>IF(B35&gt;0.5,B25,"")</f>
        <v/>
      </c>
      <c r="C37">
        <f t="shared" ref="C37:AC37" si="10">IF(C35&gt;0.5,C25,"")</f>
        <v>99895</v>
      </c>
      <c r="D37" t="str">
        <f t="shared" si="10"/>
        <v/>
      </c>
      <c r="E37" t="str">
        <f t="shared" si="10"/>
        <v/>
      </c>
      <c r="F37" t="str">
        <f t="shared" si="10"/>
        <v/>
      </c>
      <c r="G37" t="str">
        <f t="shared" si="10"/>
        <v/>
      </c>
      <c r="H37">
        <f t="shared" si="10"/>
        <v>31664</v>
      </c>
      <c r="I37" t="str">
        <f t="shared" si="10"/>
        <v/>
      </c>
      <c r="J37" t="str">
        <f t="shared" si="10"/>
        <v/>
      </c>
      <c r="K37" t="str">
        <f t="shared" si="10"/>
        <v/>
      </c>
      <c r="L37" t="str">
        <f t="shared" si="10"/>
        <v/>
      </c>
      <c r="M37" t="str">
        <f t="shared" si="10"/>
        <v/>
      </c>
      <c r="N37">
        <f t="shared" si="10"/>
        <v>65289</v>
      </c>
      <c r="O37">
        <f t="shared" si="10"/>
        <v>65310</v>
      </c>
      <c r="P37" t="str">
        <f t="shared" si="10"/>
        <v/>
      </c>
      <c r="Q37">
        <f t="shared" si="10"/>
        <v>65314</v>
      </c>
      <c r="R37" t="str">
        <f t="shared" si="10"/>
        <v/>
      </c>
      <c r="S37">
        <f t="shared" si="10"/>
        <v>65440</v>
      </c>
      <c r="T37">
        <f t="shared" si="10"/>
        <v>65290</v>
      </c>
      <c r="U37">
        <f t="shared" si="10"/>
        <v>65293</v>
      </c>
      <c r="V37">
        <f t="shared" si="10"/>
        <v>65300</v>
      </c>
      <c r="W37" t="str">
        <f t="shared" si="10"/>
        <v/>
      </c>
      <c r="X37" t="str">
        <f t="shared" si="10"/>
        <v/>
      </c>
      <c r="Y37" t="str">
        <f t="shared" si="10"/>
        <v/>
      </c>
      <c r="Z37">
        <f t="shared" si="10"/>
        <v>65284</v>
      </c>
      <c r="AA37">
        <f t="shared" si="10"/>
        <v>65444</v>
      </c>
      <c r="AB37" t="str">
        <f t="shared" si="10"/>
        <v/>
      </c>
      <c r="AC37">
        <f t="shared" si="10"/>
        <v>99336</v>
      </c>
    </row>
    <row r="38" spans="1:37" x14ac:dyDescent="0.25">
      <c r="A38" s="1"/>
    </row>
    <row r="39" spans="1:37" x14ac:dyDescent="0.25">
      <c r="A39" s="1"/>
    </row>
    <row r="40" spans="1:37" x14ac:dyDescent="0.25">
      <c r="A40" s="1"/>
    </row>
    <row r="41" spans="1:37" x14ac:dyDescent="0.25">
      <c r="A41" s="1"/>
      <c r="N41" s="31" t="s">
        <v>13</v>
      </c>
    </row>
    <row r="42" spans="1:37" x14ac:dyDescent="0.25">
      <c r="A42" s="1"/>
    </row>
    <row r="43" spans="1:37" x14ac:dyDescent="0.25">
      <c r="A43" s="1"/>
    </row>
    <row r="44" spans="1:37" x14ac:dyDescent="0.25">
      <c r="A44" s="1"/>
    </row>
    <row r="45" spans="1:37" x14ac:dyDescent="0.25">
      <c r="A45" s="1"/>
    </row>
    <row r="46" spans="1:37" x14ac:dyDescent="0.25">
      <c r="A46" s="1"/>
    </row>
    <row r="47" spans="1:37" x14ac:dyDescent="0.25">
      <c r="A47" s="1"/>
    </row>
    <row r="48" spans="1:37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</sheetData>
  <sortState ref="AH25:AH33">
    <sortCondition ref="AH25"/>
  </sortState>
  <mergeCells count="15">
    <mergeCell ref="F24:H24"/>
    <mergeCell ref="B24:E24"/>
    <mergeCell ref="M2:AA2"/>
    <mergeCell ref="M13:AA13"/>
    <mergeCell ref="B2:E2"/>
    <mergeCell ref="B13:E13"/>
    <mergeCell ref="F2:H2"/>
    <mergeCell ref="F13:H13"/>
    <mergeCell ref="I2:L2"/>
    <mergeCell ref="I13:L13"/>
    <mergeCell ref="AB2:AC2"/>
    <mergeCell ref="AB24:AC24"/>
    <mergeCell ref="M24:AA24"/>
    <mergeCell ref="AB13:AC13"/>
    <mergeCell ref="I24:L2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4"/>
  <sheetViews>
    <sheetView workbookViewId="0">
      <selection activeCell="AN27" sqref="AN27"/>
    </sheetView>
  </sheetViews>
  <sheetFormatPr defaultRowHeight="15" x14ac:dyDescent="0.25"/>
  <cols>
    <col min="1" max="1" width="18" bestFit="1" customWidth="1"/>
  </cols>
  <sheetData>
    <row r="1" spans="1:34" x14ac:dyDescent="0.25">
      <c r="A1" s="12" t="s">
        <v>0</v>
      </c>
      <c r="B1" s="13">
        <v>6772</v>
      </c>
      <c r="C1" s="14">
        <v>31664</v>
      </c>
      <c r="D1" s="14">
        <v>53260</v>
      </c>
      <c r="E1" s="14">
        <v>54097</v>
      </c>
      <c r="F1" s="14">
        <v>54215</v>
      </c>
      <c r="G1" s="14">
        <v>54219</v>
      </c>
      <c r="H1" s="14">
        <v>65264</v>
      </c>
      <c r="I1" s="14">
        <v>65265</v>
      </c>
      <c r="J1" s="14">
        <v>65266</v>
      </c>
      <c r="K1" s="14">
        <v>65267</v>
      </c>
      <c r="L1" s="14">
        <v>65277</v>
      </c>
      <c r="M1" s="14">
        <v>65284</v>
      </c>
      <c r="N1" s="14">
        <v>65288</v>
      </c>
      <c r="O1" s="14">
        <v>65289</v>
      </c>
      <c r="P1" s="14">
        <v>65290</v>
      </c>
      <c r="Q1" s="14">
        <v>65293</v>
      </c>
      <c r="R1" s="14">
        <v>65300</v>
      </c>
      <c r="S1" s="14">
        <v>65310</v>
      </c>
      <c r="T1" s="14">
        <v>65313</v>
      </c>
      <c r="U1" s="14">
        <v>65314</v>
      </c>
      <c r="V1" s="14">
        <v>65315</v>
      </c>
      <c r="W1" s="14">
        <v>65316</v>
      </c>
      <c r="X1" s="14">
        <v>65440</v>
      </c>
      <c r="Y1" s="14">
        <v>65441</v>
      </c>
      <c r="Z1" s="14">
        <v>65444</v>
      </c>
      <c r="AA1" s="14">
        <v>65447</v>
      </c>
      <c r="AB1" s="14">
        <v>65448</v>
      </c>
      <c r="AC1" s="14">
        <v>68616</v>
      </c>
      <c r="AD1" s="14">
        <v>84987</v>
      </c>
      <c r="AE1" s="14">
        <v>99336</v>
      </c>
      <c r="AF1" s="15">
        <v>99895</v>
      </c>
    </row>
    <row r="2" spans="1:34" x14ac:dyDescent="0.25">
      <c r="A2" s="40">
        <v>42217</v>
      </c>
      <c r="B2" s="8">
        <v>28400</v>
      </c>
      <c r="C2" s="8">
        <v>10775</v>
      </c>
      <c r="D2" s="8">
        <v>7700</v>
      </c>
      <c r="E2" s="8">
        <v>9100</v>
      </c>
      <c r="F2" s="8">
        <v>271650</v>
      </c>
      <c r="G2" s="8">
        <v>13700</v>
      </c>
      <c r="H2" s="8">
        <v>240400</v>
      </c>
      <c r="I2" s="8">
        <v>15825</v>
      </c>
      <c r="J2" s="8">
        <v>125400</v>
      </c>
      <c r="K2" s="8">
        <v>31225</v>
      </c>
      <c r="L2" s="8">
        <v>55650</v>
      </c>
      <c r="M2" s="8">
        <v>3375</v>
      </c>
      <c r="N2" s="8">
        <v>502775</v>
      </c>
      <c r="O2" s="8">
        <v>48825</v>
      </c>
      <c r="P2" s="8">
        <v>36900</v>
      </c>
      <c r="Q2" s="8">
        <v>16375</v>
      </c>
      <c r="R2" s="8">
        <v>3575</v>
      </c>
      <c r="S2" s="8">
        <v>16350</v>
      </c>
      <c r="T2" s="8">
        <v>211275</v>
      </c>
      <c r="U2" s="8">
        <v>46500</v>
      </c>
      <c r="V2" s="8">
        <v>13350</v>
      </c>
      <c r="W2" s="8">
        <v>83100</v>
      </c>
      <c r="X2" s="8">
        <v>800500</v>
      </c>
      <c r="Y2" s="8">
        <v>1905000</v>
      </c>
      <c r="Z2" s="8">
        <v>259500</v>
      </c>
      <c r="AA2" s="8">
        <v>90900</v>
      </c>
      <c r="AB2" s="8">
        <v>318200</v>
      </c>
      <c r="AC2" s="8">
        <v>72850</v>
      </c>
      <c r="AD2" s="8">
        <v>83925</v>
      </c>
      <c r="AE2" s="8">
        <v>322250</v>
      </c>
      <c r="AF2" s="8">
        <v>92850</v>
      </c>
      <c r="AG2" s="8"/>
      <c r="AH2" s="8"/>
    </row>
    <row r="3" spans="1:34" x14ac:dyDescent="0.25">
      <c r="A3" s="40">
        <v>42248</v>
      </c>
      <c r="B3" s="8">
        <v>61900</v>
      </c>
      <c r="C3" s="8">
        <v>25550</v>
      </c>
      <c r="D3" s="8">
        <v>16850</v>
      </c>
      <c r="E3" s="8">
        <v>38670</v>
      </c>
      <c r="F3" s="8">
        <v>332275</v>
      </c>
      <c r="G3" s="8">
        <v>18775</v>
      </c>
      <c r="H3" s="8">
        <v>344875</v>
      </c>
      <c r="I3" s="8">
        <v>26425</v>
      </c>
      <c r="J3" s="8">
        <v>223950</v>
      </c>
      <c r="K3" s="8">
        <v>62500</v>
      </c>
      <c r="L3" s="8">
        <v>96025</v>
      </c>
      <c r="M3" s="8">
        <v>6275</v>
      </c>
      <c r="N3" s="8">
        <v>753600</v>
      </c>
      <c r="O3" s="8">
        <v>105800</v>
      </c>
      <c r="P3" s="8">
        <v>110025</v>
      </c>
      <c r="Q3" s="8">
        <v>41900</v>
      </c>
      <c r="R3" s="8">
        <v>11550</v>
      </c>
      <c r="S3" s="8">
        <v>35550</v>
      </c>
      <c r="T3" s="8">
        <v>318600</v>
      </c>
      <c r="U3" s="8">
        <v>100050</v>
      </c>
      <c r="V3" s="8">
        <v>29850</v>
      </c>
      <c r="W3" s="8">
        <v>156675</v>
      </c>
      <c r="X3" s="8">
        <v>1723500</v>
      </c>
      <c r="Y3" s="8">
        <v>2618000</v>
      </c>
      <c r="Z3" s="8">
        <v>47500</v>
      </c>
      <c r="AA3" s="8">
        <v>52100</v>
      </c>
      <c r="AB3" s="8">
        <v>376100</v>
      </c>
      <c r="AC3" s="8">
        <v>99100</v>
      </c>
      <c r="AD3" s="8">
        <v>95225</v>
      </c>
      <c r="AE3" s="8">
        <v>236950</v>
      </c>
      <c r="AF3" s="8">
        <v>97325</v>
      </c>
      <c r="AG3" s="8"/>
      <c r="AH3" s="8"/>
    </row>
    <row r="4" spans="1:34" x14ac:dyDescent="0.25">
      <c r="A4" s="40">
        <v>42278</v>
      </c>
      <c r="B4" s="8">
        <v>30625</v>
      </c>
      <c r="C4" s="8">
        <v>11800</v>
      </c>
      <c r="D4" s="8">
        <v>13100</v>
      </c>
      <c r="E4" s="8">
        <v>19300</v>
      </c>
      <c r="F4" s="8">
        <v>161125</v>
      </c>
      <c r="G4" s="8">
        <v>7550</v>
      </c>
      <c r="H4" s="8">
        <v>271850</v>
      </c>
      <c r="I4" s="8">
        <v>16475</v>
      </c>
      <c r="J4" s="8">
        <v>117400</v>
      </c>
      <c r="K4" s="8">
        <v>36050</v>
      </c>
      <c r="L4" s="8">
        <v>57600</v>
      </c>
      <c r="M4" s="8">
        <v>2900</v>
      </c>
      <c r="N4" s="8">
        <v>568200</v>
      </c>
      <c r="O4" s="8">
        <v>67500</v>
      </c>
      <c r="P4" s="8">
        <v>67775</v>
      </c>
      <c r="Q4" s="8">
        <v>39375</v>
      </c>
      <c r="R4" s="8">
        <v>6650</v>
      </c>
      <c r="S4" s="8">
        <v>18000</v>
      </c>
      <c r="T4" s="8">
        <v>187350</v>
      </c>
      <c r="U4" s="8">
        <v>64150</v>
      </c>
      <c r="V4" s="8">
        <v>13950</v>
      </c>
      <c r="W4" s="8">
        <v>99175</v>
      </c>
      <c r="X4" s="8">
        <v>1039000</v>
      </c>
      <c r="Y4" s="8">
        <v>1296500</v>
      </c>
      <c r="Z4" s="8">
        <v>44000</v>
      </c>
      <c r="AA4" s="8">
        <v>73800</v>
      </c>
      <c r="AB4" s="8">
        <v>175600</v>
      </c>
      <c r="AC4" s="8">
        <v>104325</v>
      </c>
      <c r="AD4" s="8">
        <v>61400</v>
      </c>
      <c r="AE4" s="8">
        <v>39000</v>
      </c>
      <c r="AF4" s="8">
        <v>46300</v>
      </c>
      <c r="AG4" s="8"/>
      <c r="AH4" s="8"/>
    </row>
    <row r="5" spans="1:34" x14ac:dyDescent="0.25">
      <c r="A5" s="40">
        <v>42309</v>
      </c>
      <c r="B5" s="8">
        <v>37100</v>
      </c>
      <c r="C5" s="8">
        <v>14550</v>
      </c>
      <c r="D5" s="8">
        <v>15450</v>
      </c>
      <c r="E5" s="8">
        <v>21220</v>
      </c>
      <c r="F5" s="8">
        <v>288425</v>
      </c>
      <c r="G5" s="8">
        <v>12500</v>
      </c>
      <c r="H5" s="8">
        <v>357100</v>
      </c>
      <c r="I5" s="8">
        <v>19975</v>
      </c>
      <c r="J5" s="8">
        <v>139650</v>
      </c>
      <c r="K5" s="8">
        <v>40775</v>
      </c>
      <c r="L5" s="8">
        <v>77975</v>
      </c>
      <c r="M5" s="8">
        <v>4400</v>
      </c>
      <c r="N5" s="8">
        <v>537200</v>
      </c>
      <c r="O5" s="8">
        <v>37800</v>
      </c>
      <c r="P5" s="8">
        <v>77400</v>
      </c>
      <c r="Q5" s="8">
        <v>17100</v>
      </c>
      <c r="R5" s="8">
        <v>13525</v>
      </c>
      <c r="S5" s="8">
        <v>14700</v>
      </c>
      <c r="T5" s="8">
        <v>219875</v>
      </c>
      <c r="U5" s="8">
        <v>69800</v>
      </c>
      <c r="V5" s="8">
        <v>24300</v>
      </c>
      <c r="W5" s="8">
        <v>126075</v>
      </c>
      <c r="X5" s="8">
        <v>1294000</v>
      </c>
      <c r="Y5" s="8">
        <v>2206000</v>
      </c>
      <c r="Z5" s="8">
        <v>336000</v>
      </c>
      <c r="AA5" s="8">
        <v>95500</v>
      </c>
      <c r="AB5" s="8">
        <v>391250</v>
      </c>
      <c r="AC5" s="8">
        <v>109550</v>
      </c>
      <c r="AD5" s="8">
        <v>97800</v>
      </c>
      <c r="AE5" s="8">
        <v>157275</v>
      </c>
      <c r="AF5" s="8">
        <v>101550</v>
      </c>
      <c r="AG5" s="8"/>
      <c r="AH5" s="8"/>
    </row>
    <row r="6" spans="1:34" x14ac:dyDescent="0.25">
      <c r="A6" s="40">
        <v>42339</v>
      </c>
      <c r="B6" s="8">
        <v>48450</v>
      </c>
      <c r="C6" s="8">
        <v>14950</v>
      </c>
      <c r="D6" s="8">
        <v>9325</v>
      </c>
      <c r="E6" s="8">
        <v>6300</v>
      </c>
      <c r="F6" s="8">
        <v>320800</v>
      </c>
      <c r="G6" s="8">
        <v>10950</v>
      </c>
      <c r="H6" s="8">
        <v>255575</v>
      </c>
      <c r="I6" s="8">
        <v>26025</v>
      </c>
      <c r="J6" s="8">
        <v>128350</v>
      </c>
      <c r="K6" s="8">
        <v>43975</v>
      </c>
      <c r="L6" s="8">
        <v>85450</v>
      </c>
      <c r="M6" s="8">
        <v>4900</v>
      </c>
      <c r="N6" s="8">
        <v>770575</v>
      </c>
      <c r="O6" s="8">
        <v>125675</v>
      </c>
      <c r="P6" s="8">
        <v>135150</v>
      </c>
      <c r="Q6" s="8">
        <v>53525</v>
      </c>
      <c r="R6" s="8">
        <v>12200</v>
      </c>
      <c r="S6" s="8">
        <v>48450</v>
      </c>
      <c r="T6" s="8">
        <v>305125</v>
      </c>
      <c r="U6" s="8">
        <v>99650</v>
      </c>
      <c r="V6" s="8">
        <v>16650</v>
      </c>
      <c r="W6" s="8">
        <v>161800</v>
      </c>
      <c r="X6" s="8">
        <v>1838000</v>
      </c>
      <c r="Y6" s="8">
        <v>3124000</v>
      </c>
      <c r="Z6" s="8">
        <v>238000</v>
      </c>
      <c r="AA6" s="8">
        <v>150000</v>
      </c>
      <c r="AB6" s="8">
        <v>437050</v>
      </c>
      <c r="AC6" s="8">
        <v>206300</v>
      </c>
      <c r="AD6" s="8">
        <v>111500</v>
      </c>
      <c r="AE6" s="8">
        <v>419600</v>
      </c>
      <c r="AF6" s="8">
        <v>97850</v>
      </c>
      <c r="AG6" s="8"/>
      <c r="AH6" s="8"/>
    </row>
    <row r="7" spans="1:34" x14ac:dyDescent="0.25">
      <c r="A7" s="40">
        <v>42370</v>
      </c>
      <c r="B7" s="8">
        <v>25900</v>
      </c>
      <c r="C7" s="8">
        <v>11050</v>
      </c>
      <c r="D7" s="8">
        <v>5150</v>
      </c>
      <c r="E7" s="8">
        <v>2150</v>
      </c>
      <c r="F7" s="8">
        <v>268575</v>
      </c>
      <c r="G7" s="8">
        <v>7625</v>
      </c>
      <c r="H7" s="8">
        <v>199575</v>
      </c>
      <c r="I7" s="8">
        <v>5025</v>
      </c>
      <c r="J7" s="8">
        <v>72375</v>
      </c>
      <c r="K7" s="8">
        <v>21150</v>
      </c>
      <c r="L7" s="8">
        <v>45250</v>
      </c>
      <c r="M7" s="8">
        <v>1250</v>
      </c>
      <c r="N7" s="8">
        <v>305800</v>
      </c>
      <c r="O7" s="8">
        <v>19400</v>
      </c>
      <c r="P7" s="8">
        <v>15425</v>
      </c>
      <c r="Q7" s="8">
        <v>23050</v>
      </c>
      <c r="R7" s="8">
        <v>4975</v>
      </c>
      <c r="S7" s="8">
        <v>3450</v>
      </c>
      <c r="T7" s="8">
        <v>162300</v>
      </c>
      <c r="U7" s="8">
        <v>33100</v>
      </c>
      <c r="V7" s="8">
        <v>14850</v>
      </c>
      <c r="W7" s="8">
        <v>56700</v>
      </c>
      <c r="X7" s="8">
        <v>673000</v>
      </c>
      <c r="Y7" s="8">
        <v>874000</v>
      </c>
      <c r="Z7" s="8">
        <v>211500</v>
      </c>
      <c r="AA7" s="8">
        <v>47300</v>
      </c>
      <c r="AB7" s="8">
        <v>210100</v>
      </c>
      <c r="AC7" s="8">
        <v>17050</v>
      </c>
      <c r="AD7" s="8">
        <v>50700</v>
      </c>
      <c r="AE7" s="8">
        <v>44700</v>
      </c>
      <c r="AF7" s="8">
        <v>143775</v>
      </c>
      <c r="AG7" s="8"/>
      <c r="AH7" s="8"/>
    </row>
    <row r="8" spans="1:34" x14ac:dyDescent="0.25">
      <c r="A8" s="40">
        <v>42401</v>
      </c>
      <c r="B8" s="8">
        <v>87900</v>
      </c>
      <c r="C8" s="8">
        <v>36375</v>
      </c>
      <c r="D8" s="8">
        <v>26025</v>
      </c>
      <c r="E8" s="8">
        <v>17210</v>
      </c>
      <c r="F8" s="8">
        <v>360500</v>
      </c>
      <c r="G8" s="8">
        <v>21650</v>
      </c>
      <c r="H8" s="8">
        <v>239525</v>
      </c>
      <c r="I8" s="8">
        <v>31775</v>
      </c>
      <c r="J8" s="8">
        <v>185000</v>
      </c>
      <c r="K8" s="8">
        <v>65925</v>
      </c>
      <c r="L8" s="8">
        <v>102550</v>
      </c>
      <c r="M8" s="8">
        <v>7550</v>
      </c>
      <c r="N8" s="8">
        <v>1548325</v>
      </c>
      <c r="O8" s="8">
        <v>114250</v>
      </c>
      <c r="P8" s="8">
        <v>141125</v>
      </c>
      <c r="Q8" s="8">
        <v>82275</v>
      </c>
      <c r="R8" s="8">
        <v>23550</v>
      </c>
      <c r="S8" s="8">
        <v>26850</v>
      </c>
      <c r="T8" s="8">
        <v>546975</v>
      </c>
      <c r="U8" s="8">
        <v>130000</v>
      </c>
      <c r="V8" s="8">
        <v>36300</v>
      </c>
      <c r="W8" s="8">
        <v>201825</v>
      </c>
      <c r="X8" s="8">
        <v>3191500</v>
      </c>
      <c r="Y8" s="8">
        <v>3914500</v>
      </c>
      <c r="Z8" s="8">
        <v>111000</v>
      </c>
      <c r="AA8" s="8">
        <v>18650</v>
      </c>
      <c r="AB8" s="8">
        <v>690800</v>
      </c>
      <c r="AC8" s="8">
        <v>124950</v>
      </c>
      <c r="AD8" s="8">
        <v>187925</v>
      </c>
      <c r="AE8" s="8">
        <v>352000</v>
      </c>
      <c r="AF8" s="8">
        <v>163250</v>
      </c>
      <c r="AG8" s="8"/>
      <c r="AH8" s="8"/>
    </row>
    <row r="9" spans="1:34" x14ac:dyDescent="0.25">
      <c r="A9" s="40">
        <v>42430</v>
      </c>
      <c r="B9" s="8">
        <v>42425</v>
      </c>
      <c r="C9" s="8">
        <v>9425</v>
      </c>
      <c r="D9" s="8">
        <v>11000</v>
      </c>
      <c r="E9" s="8">
        <v>1450</v>
      </c>
      <c r="F9" s="8">
        <v>316600</v>
      </c>
      <c r="G9" s="8">
        <v>5300</v>
      </c>
      <c r="H9" s="8">
        <v>130450</v>
      </c>
      <c r="I9" s="8">
        <v>16500</v>
      </c>
      <c r="J9" s="8">
        <v>74500</v>
      </c>
      <c r="K9" s="8">
        <v>35750</v>
      </c>
      <c r="L9" s="8">
        <v>38900</v>
      </c>
      <c r="M9" s="8">
        <v>5300</v>
      </c>
      <c r="N9" s="8">
        <v>518525</v>
      </c>
      <c r="O9" s="8">
        <v>175400</v>
      </c>
      <c r="P9" s="8">
        <v>96175</v>
      </c>
      <c r="Q9" s="8">
        <v>38625</v>
      </c>
      <c r="R9" s="8">
        <v>4175</v>
      </c>
      <c r="S9" s="8">
        <v>26250</v>
      </c>
      <c r="T9" s="8">
        <v>211900</v>
      </c>
      <c r="U9" s="8">
        <v>71650</v>
      </c>
      <c r="V9" s="8">
        <v>22200</v>
      </c>
      <c r="W9" s="8">
        <v>142550</v>
      </c>
      <c r="X9" s="8">
        <v>1548000</v>
      </c>
      <c r="Y9" s="8">
        <v>2410000</v>
      </c>
      <c r="Z9" s="8">
        <v>458000</v>
      </c>
      <c r="AA9" s="8">
        <v>79500</v>
      </c>
      <c r="AB9" s="8">
        <v>354950</v>
      </c>
      <c r="AC9" s="8">
        <v>74125</v>
      </c>
      <c r="AD9" s="8">
        <v>70975</v>
      </c>
      <c r="AE9" s="8">
        <v>199375</v>
      </c>
      <c r="AF9" s="8">
        <v>122950</v>
      </c>
      <c r="AG9" s="8"/>
      <c r="AH9" s="8"/>
    </row>
    <row r="10" spans="1:34" x14ac:dyDescent="0.25">
      <c r="A10" s="7"/>
      <c r="V10" s="7"/>
      <c r="AE10" s="7"/>
    </row>
    <row r="11" spans="1:34" x14ac:dyDescent="0.25">
      <c r="A11" s="12" t="s">
        <v>30</v>
      </c>
      <c r="B11" s="13">
        <v>6772</v>
      </c>
      <c r="C11" s="14">
        <v>31664</v>
      </c>
      <c r="D11" s="14">
        <v>53260</v>
      </c>
      <c r="E11" s="14">
        <v>54097</v>
      </c>
      <c r="F11" s="14">
        <v>54215</v>
      </c>
      <c r="G11" s="14">
        <v>54219</v>
      </c>
      <c r="H11" s="14">
        <v>65264</v>
      </c>
      <c r="I11" s="14">
        <v>65265</v>
      </c>
      <c r="J11" s="14">
        <v>65266</v>
      </c>
      <c r="K11" s="14">
        <v>65267</v>
      </c>
      <c r="L11" s="14">
        <v>65277</v>
      </c>
      <c r="M11" s="14">
        <v>65284</v>
      </c>
      <c r="N11" s="14">
        <v>65288</v>
      </c>
      <c r="O11" s="14">
        <v>65289</v>
      </c>
      <c r="P11" s="14">
        <v>65290</v>
      </c>
      <c r="Q11" s="14">
        <v>65293</v>
      </c>
      <c r="R11" s="14">
        <v>65300</v>
      </c>
      <c r="S11" s="14">
        <v>65310</v>
      </c>
      <c r="T11" s="14">
        <v>65313</v>
      </c>
      <c r="U11" s="14">
        <v>65314</v>
      </c>
      <c r="V11" s="14">
        <v>65315</v>
      </c>
      <c r="W11" s="14">
        <v>65316</v>
      </c>
      <c r="X11" s="14">
        <v>65440</v>
      </c>
      <c r="Y11" s="14">
        <v>65441</v>
      </c>
      <c r="Z11" s="14">
        <v>65444</v>
      </c>
      <c r="AA11" s="14">
        <v>65447</v>
      </c>
      <c r="AB11" s="14">
        <v>65448</v>
      </c>
      <c r="AC11" s="14">
        <v>68616</v>
      </c>
      <c r="AD11" s="14">
        <v>84987</v>
      </c>
      <c r="AE11" s="14">
        <v>99336</v>
      </c>
      <c r="AF11" s="15">
        <v>99895</v>
      </c>
      <c r="AG11" s="7"/>
      <c r="AH11" s="7"/>
    </row>
    <row r="12" spans="1:34" x14ac:dyDescent="0.25">
      <c r="A12" s="40">
        <v>42217</v>
      </c>
      <c r="B12" s="33">
        <v>50533.128660000002</v>
      </c>
      <c r="C12" s="33">
        <v>17447.53945</v>
      </c>
      <c r="D12" s="33">
        <v>12724.602209999999</v>
      </c>
      <c r="E12" s="33">
        <v>24993.415939999999</v>
      </c>
      <c r="F12" s="33">
        <v>280589.28259999998</v>
      </c>
      <c r="G12" s="33">
        <v>13473.42654</v>
      </c>
      <c r="H12" s="33">
        <v>214205.70050000001</v>
      </c>
      <c r="I12" s="33">
        <v>17277.075379999998</v>
      </c>
      <c r="J12" s="33">
        <v>129091.3633</v>
      </c>
      <c r="K12" s="33">
        <v>40585.332150000002</v>
      </c>
      <c r="L12" s="33">
        <v>64981.312089999999</v>
      </c>
      <c r="M12" s="33">
        <v>6186.7636899999998</v>
      </c>
      <c r="N12" s="33">
        <v>660780.99609999999</v>
      </c>
      <c r="O12" s="33">
        <v>90289.139540000004</v>
      </c>
      <c r="P12" s="33">
        <v>95001.280740000002</v>
      </c>
      <c r="Q12" s="33">
        <v>50581.85974</v>
      </c>
      <c r="R12" s="33">
        <v>11327.067349999999</v>
      </c>
      <c r="S12" s="33">
        <v>27290.48702</v>
      </c>
      <c r="T12" s="33">
        <v>265461.9486</v>
      </c>
      <c r="U12" s="33">
        <v>96009.156359999994</v>
      </c>
      <c r="V12" s="33">
        <v>23978.613519999999</v>
      </c>
      <c r="W12" s="33">
        <v>140300.05290000001</v>
      </c>
      <c r="X12" s="33">
        <v>1633296.1440000001</v>
      </c>
      <c r="Y12" s="33">
        <v>2343718.7140000002</v>
      </c>
      <c r="Z12" s="33">
        <v>211916.6115</v>
      </c>
      <c r="AA12" s="33">
        <v>64632.943039999998</v>
      </c>
      <c r="AB12" s="33">
        <v>305740.85129999998</v>
      </c>
      <c r="AC12" s="33">
        <v>79199.504300000001</v>
      </c>
      <c r="AD12" s="33">
        <v>135338.33059999999</v>
      </c>
      <c r="AE12" s="33">
        <v>175084.8713</v>
      </c>
      <c r="AF12" s="33">
        <v>103243.05650000001</v>
      </c>
      <c r="AG12" s="7"/>
      <c r="AH12" s="7"/>
    </row>
    <row r="13" spans="1:34" x14ac:dyDescent="0.25">
      <c r="A13" s="40">
        <v>42248</v>
      </c>
      <c r="B13" s="33">
        <v>57193.697910000003</v>
      </c>
      <c r="C13" s="33">
        <v>19747.229739999999</v>
      </c>
      <c r="D13" s="33">
        <v>14401.78105</v>
      </c>
      <c r="E13" s="33">
        <v>28287.697970000001</v>
      </c>
      <c r="F13" s="33">
        <v>317572.63189999998</v>
      </c>
      <c r="G13" s="33">
        <v>15249.30492</v>
      </c>
      <c r="H13" s="33">
        <v>242439.29579999999</v>
      </c>
      <c r="I13" s="33">
        <v>19554.297470000001</v>
      </c>
      <c r="J13" s="33">
        <v>146106.37880000001</v>
      </c>
      <c r="K13" s="33">
        <v>45934.722199999997</v>
      </c>
      <c r="L13" s="33">
        <v>73546.238519999999</v>
      </c>
      <c r="M13" s="33">
        <v>7002.2162280000002</v>
      </c>
      <c r="N13" s="33">
        <v>747875.89210000006</v>
      </c>
      <c r="O13" s="33">
        <v>102189.7893</v>
      </c>
      <c r="P13" s="33">
        <v>107523.019</v>
      </c>
      <c r="Q13" s="33">
        <v>57248.852039999998</v>
      </c>
      <c r="R13" s="33">
        <v>12820.042719999999</v>
      </c>
      <c r="S13" s="33">
        <v>30887.536789999998</v>
      </c>
      <c r="T13" s="33">
        <v>300451.42460000003</v>
      </c>
      <c r="U13" s="33">
        <v>108663.7386</v>
      </c>
      <c r="V13" s="33">
        <v>27139.138510000001</v>
      </c>
      <c r="W13" s="33">
        <v>158792.44080000001</v>
      </c>
      <c r="X13" s="33">
        <v>1848574.3659999999</v>
      </c>
      <c r="Y13" s="33">
        <v>2652634.889</v>
      </c>
      <c r="Z13" s="33">
        <v>239848.49110000001</v>
      </c>
      <c r="AA13" s="33">
        <v>73151.952340000003</v>
      </c>
      <c r="AB13" s="33">
        <v>346039.32809999998</v>
      </c>
      <c r="AC13" s="33">
        <v>89638.473689999999</v>
      </c>
      <c r="AD13" s="33">
        <v>153176.73379999999</v>
      </c>
      <c r="AE13" s="33">
        <v>198162.10680000001</v>
      </c>
      <c r="AF13" s="33">
        <v>116851.1102</v>
      </c>
      <c r="AG13" s="7"/>
      <c r="AH13" s="7"/>
    </row>
    <row r="14" spans="1:34" x14ac:dyDescent="0.25">
      <c r="A14" s="40">
        <v>42278</v>
      </c>
      <c r="B14" s="33">
        <v>53505.033969999997</v>
      </c>
      <c r="C14" s="33">
        <v>18473.647209999999</v>
      </c>
      <c r="D14" s="33">
        <v>13472.94916</v>
      </c>
      <c r="E14" s="33">
        <v>26463.30445</v>
      </c>
      <c r="F14" s="33">
        <v>297091.02710000001</v>
      </c>
      <c r="G14" s="33">
        <v>14265.81263</v>
      </c>
      <c r="H14" s="33">
        <v>226803.35829999999</v>
      </c>
      <c r="I14" s="33">
        <v>18293.15796</v>
      </c>
      <c r="J14" s="33">
        <v>136683.35930000001</v>
      </c>
      <c r="K14" s="33">
        <v>42972.197310000003</v>
      </c>
      <c r="L14" s="33">
        <v>68802.929940000002</v>
      </c>
      <c r="M14" s="33">
        <v>6550.6136310000002</v>
      </c>
      <c r="N14" s="33">
        <v>699642.20660000003</v>
      </c>
      <c r="O14" s="33">
        <v>95599.136780000001</v>
      </c>
      <c r="P14" s="33">
        <v>100588.4038</v>
      </c>
      <c r="Q14" s="33">
        <v>53556.630969999998</v>
      </c>
      <c r="R14" s="33">
        <v>11993.223840000001</v>
      </c>
      <c r="S14" s="33">
        <v>28895.468649999999</v>
      </c>
      <c r="T14" s="33">
        <v>281074.03909999999</v>
      </c>
      <c r="U14" s="33">
        <v>101655.5537</v>
      </c>
      <c r="V14" s="33">
        <v>25388.820469999999</v>
      </c>
      <c r="W14" s="33">
        <v>148551.24340000001</v>
      </c>
      <c r="X14" s="33">
        <v>1729351.9709999999</v>
      </c>
      <c r="Y14" s="33">
        <v>2481555.2239999999</v>
      </c>
      <c r="Z14" s="33">
        <v>224379.64550000001</v>
      </c>
      <c r="AA14" s="33">
        <v>68434.072950000002</v>
      </c>
      <c r="AB14" s="33">
        <v>323721.7855</v>
      </c>
      <c r="AC14" s="33">
        <v>83857.308669999999</v>
      </c>
      <c r="AD14" s="33">
        <v>143297.71710000001</v>
      </c>
      <c r="AE14" s="33">
        <v>185381.7928</v>
      </c>
      <c r="AF14" s="33">
        <v>109314.8869</v>
      </c>
      <c r="AG14" s="7"/>
      <c r="AH14" s="7"/>
    </row>
    <row r="15" spans="1:34" x14ac:dyDescent="0.25">
      <c r="A15" s="40">
        <v>42309</v>
      </c>
      <c r="B15" s="33">
        <v>50506.491999999998</v>
      </c>
      <c r="C15" s="33">
        <v>17438.342629999999</v>
      </c>
      <c r="D15" s="33">
        <v>12717.894910000001</v>
      </c>
      <c r="E15" s="33">
        <v>24980.241590000001</v>
      </c>
      <c r="F15" s="33">
        <v>280441.38040000002</v>
      </c>
      <c r="G15" s="33">
        <v>13466.32453</v>
      </c>
      <c r="H15" s="33">
        <v>214092.79</v>
      </c>
      <c r="I15" s="33">
        <v>17267.968410000001</v>
      </c>
      <c r="J15" s="33">
        <v>129023.31759999999</v>
      </c>
      <c r="K15" s="33">
        <v>40563.939109999999</v>
      </c>
      <c r="L15" s="33">
        <v>64947.059609999997</v>
      </c>
      <c r="M15" s="33">
        <v>6183.5025679999999</v>
      </c>
      <c r="N15" s="33">
        <v>660432.68999999994</v>
      </c>
      <c r="O15" s="33">
        <v>90241.546990000003</v>
      </c>
      <c r="P15" s="33">
        <v>94951.20435</v>
      </c>
      <c r="Q15" s="33">
        <v>50555.197390000001</v>
      </c>
      <c r="R15" s="33">
        <v>11321.09671</v>
      </c>
      <c r="S15" s="33">
        <v>27276.101859999999</v>
      </c>
      <c r="T15" s="33">
        <v>265322.02020000003</v>
      </c>
      <c r="U15" s="33">
        <v>95958.548699999999</v>
      </c>
      <c r="V15" s="33">
        <v>23965.97409</v>
      </c>
      <c r="W15" s="33">
        <v>140226.09890000001</v>
      </c>
      <c r="X15" s="33">
        <v>1632435.213</v>
      </c>
      <c r="Y15" s="33">
        <v>2342483.31</v>
      </c>
      <c r="Z15" s="33">
        <v>211804.9075</v>
      </c>
      <c r="AA15" s="33">
        <v>64598.874190000002</v>
      </c>
      <c r="AB15" s="33">
        <v>305579.69140000001</v>
      </c>
      <c r="AC15" s="33">
        <v>79157.757230000003</v>
      </c>
      <c r="AD15" s="33">
        <v>135266.992</v>
      </c>
      <c r="AE15" s="33">
        <v>174992.58180000001</v>
      </c>
      <c r="AF15" s="33">
        <v>103188.6358</v>
      </c>
      <c r="AG15" s="7"/>
      <c r="AH15" s="7"/>
    </row>
    <row r="16" spans="1:34" x14ac:dyDescent="0.25">
      <c r="A16" s="40">
        <v>42339</v>
      </c>
      <c r="B16" s="33">
        <v>55261.011749999998</v>
      </c>
      <c r="C16" s="33">
        <v>19079.932479999999</v>
      </c>
      <c r="D16" s="33">
        <v>13915.116889999999</v>
      </c>
      <c r="E16" s="33">
        <v>27331.8017</v>
      </c>
      <c r="F16" s="33">
        <v>306841.23570000002</v>
      </c>
      <c r="G16" s="33">
        <v>14734.00129</v>
      </c>
      <c r="H16" s="33">
        <v>234246.80100000001</v>
      </c>
      <c r="I16" s="33">
        <v>18893.519769999999</v>
      </c>
      <c r="J16" s="33">
        <v>141169.16039999999</v>
      </c>
      <c r="K16" s="33">
        <v>44382.498699999996</v>
      </c>
      <c r="L16" s="33">
        <v>71060.968250000005</v>
      </c>
      <c r="M16" s="33">
        <v>6765.5977389999998</v>
      </c>
      <c r="N16" s="33">
        <v>722603.71279999998</v>
      </c>
      <c r="O16" s="33">
        <v>98736.597829999999</v>
      </c>
      <c r="P16" s="33">
        <v>103889.6073</v>
      </c>
      <c r="Q16" s="33">
        <v>55314.302109999997</v>
      </c>
      <c r="R16" s="33">
        <v>12386.82857</v>
      </c>
      <c r="S16" s="33">
        <v>29843.786919999999</v>
      </c>
      <c r="T16" s="33">
        <v>290298.58730000001</v>
      </c>
      <c r="U16" s="33">
        <v>104991.7798</v>
      </c>
      <c r="V16" s="33">
        <v>26222.0543</v>
      </c>
      <c r="W16" s="33">
        <v>153426.53570000001</v>
      </c>
      <c r="X16" s="33">
        <v>1786107.4469999999</v>
      </c>
      <c r="Y16" s="33">
        <v>2562997.2030000002</v>
      </c>
      <c r="Z16" s="33">
        <v>231743.5447</v>
      </c>
      <c r="AA16" s="33">
        <v>70680.005770000003</v>
      </c>
      <c r="AB16" s="33">
        <v>334345.98700000002</v>
      </c>
      <c r="AC16" s="33">
        <v>86609.415529999998</v>
      </c>
      <c r="AD16" s="33">
        <v>148000.5944</v>
      </c>
      <c r="AE16" s="33">
        <v>191465.8242</v>
      </c>
      <c r="AF16" s="33">
        <v>112902.48420000001</v>
      </c>
      <c r="AG16" s="7"/>
      <c r="AH16" s="7"/>
    </row>
    <row r="17" spans="1:40" x14ac:dyDescent="0.25">
      <c r="A17" s="40">
        <v>42370</v>
      </c>
      <c r="B17" s="33">
        <v>51749.130830000002</v>
      </c>
      <c r="C17" s="33">
        <v>17867.387709999999</v>
      </c>
      <c r="D17" s="33">
        <v>13030.800230000001</v>
      </c>
      <c r="E17" s="33">
        <v>25594.844130000001</v>
      </c>
      <c r="F17" s="33">
        <v>287341.23300000001</v>
      </c>
      <c r="G17" s="33">
        <v>13797.64387</v>
      </c>
      <c r="H17" s="33">
        <v>219360.23190000001</v>
      </c>
      <c r="I17" s="33">
        <v>17692.821680000001</v>
      </c>
      <c r="J17" s="33">
        <v>132197.7488</v>
      </c>
      <c r="K17" s="33">
        <v>41561.955869999998</v>
      </c>
      <c r="L17" s="33">
        <v>66544.98762</v>
      </c>
      <c r="M17" s="33">
        <v>6335.6386620000003</v>
      </c>
      <c r="N17" s="33">
        <v>676681.67649999994</v>
      </c>
      <c r="O17" s="33">
        <v>92461.809099999999</v>
      </c>
      <c r="P17" s="33">
        <v>97287.340729999996</v>
      </c>
      <c r="Q17" s="33">
        <v>51799.034549999997</v>
      </c>
      <c r="R17" s="33">
        <v>11599.635840000001</v>
      </c>
      <c r="S17" s="33">
        <v>27947.190699999999</v>
      </c>
      <c r="T17" s="33">
        <v>271849.88299999997</v>
      </c>
      <c r="U17" s="33">
        <v>98319.469330000007</v>
      </c>
      <c r="V17" s="33">
        <v>24555.622050000002</v>
      </c>
      <c r="W17" s="33">
        <v>143676.15830000001</v>
      </c>
      <c r="X17" s="33">
        <v>1672598.909</v>
      </c>
      <c r="Y17" s="33">
        <v>2400116.7080000001</v>
      </c>
      <c r="Z17" s="33">
        <v>217016.0595</v>
      </c>
      <c r="AA17" s="33">
        <v>66188.235610000003</v>
      </c>
      <c r="AB17" s="33">
        <v>313098.0356</v>
      </c>
      <c r="AC17" s="33">
        <v>81105.318809999997</v>
      </c>
      <c r="AD17" s="33">
        <v>138595.0398</v>
      </c>
      <c r="AE17" s="33">
        <v>179298.01990000001</v>
      </c>
      <c r="AF17" s="33">
        <v>105727.4422</v>
      </c>
      <c r="AG17" s="7"/>
      <c r="AH17" s="7"/>
    </row>
    <row r="18" spans="1:40" x14ac:dyDescent="0.25">
      <c r="A18" s="40">
        <v>42401</v>
      </c>
      <c r="B18" s="33">
        <v>51672.137000000002</v>
      </c>
      <c r="C18" s="33">
        <v>17840.804100000001</v>
      </c>
      <c r="D18" s="33">
        <v>13011.412630000001</v>
      </c>
      <c r="E18" s="33">
        <v>25556.76339</v>
      </c>
      <c r="F18" s="33">
        <v>286913.71850000002</v>
      </c>
      <c r="G18" s="33">
        <v>13777.11535</v>
      </c>
      <c r="H18" s="33">
        <v>219033.8615</v>
      </c>
      <c r="I18" s="33">
        <v>17666.497790000001</v>
      </c>
      <c r="J18" s="33">
        <v>132001.0613</v>
      </c>
      <c r="K18" s="33">
        <v>41500.11881</v>
      </c>
      <c r="L18" s="33">
        <v>66445.980089999997</v>
      </c>
      <c r="M18" s="33">
        <v>6326.2123179999999</v>
      </c>
      <c r="N18" s="33">
        <v>675674.89020000002</v>
      </c>
      <c r="O18" s="33">
        <v>92324.24179</v>
      </c>
      <c r="P18" s="33">
        <v>97142.593859999994</v>
      </c>
      <c r="Q18" s="33">
        <v>51721.966469999999</v>
      </c>
      <c r="R18" s="33">
        <v>11582.377570000001</v>
      </c>
      <c r="S18" s="33">
        <v>27905.610079999999</v>
      </c>
      <c r="T18" s="33">
        <v>271445.41700000002</v>
      </c>
      <c r="U18" s="33">
        <v>98173.186830000006</v>
      </c>
      <c r="V18" s="33">
        <v>24519.087500000001</v>
      </c>
      <c r="W18" s="33">
        <v>143462.3928</v>
      </c>
      <c r="X18" s="33">
        <v>1670110.368</v>
      </c>
      <c r="Y18" s="33">
        <v>2396545.7459999998</v>
      </c>
      <c r="Z18" s="33">
        <v>216693.17679999999</v>
      </c>
      <c r="AA18" s="33">
        <v>66089.758870000005</v>
      </c>
      <c r="AB18" s="33">
        <v>312632.19939999998</v>
      </c>
      <c r="AC18" s="33">
        <v>80984.648000000001</v>
      </c>
      <c r="AD18" s="33">
        <v>138388.83420000001</v>
      </c>
      <c r="AE18" s="33">
        <v>179031.25529999999</v>
      </c>
      <c r="AF18" s="33">
        <v>105570.1379</v>
      </c>
      <c r="AG18" s="7"/>
      <c r="AH18" s="7"/>
    </row>
    <row r="19" spans="1:40" x14ac:dyDescent="0.25">
      <c r="A19" s="40">
        <v>42430</v>
      </c>
      <c r="B19" s="33">
        <v>56293.932050000003</v>
      </c>
      <c r="C19" s="33">
        <v>19436.568179999998</v>
      </c>
      <c r="D19" s="33">
        <v>14175.213589999999</v>
      </c>
      <c r="E19" s="33">
        <v>27842.67857</v>
      </c>
      <c r="F19" s="33">
        <v>312576.60920000001</v>
      </c>
      <c r="G19" s="33">
        <v>15009.4043</v>
      </c>
      <c r="H19" s="33">
        <v>238625.26370000001</v>
      </c>
      <c r="I19" s="33">
        <v>19246.671109999999</v>
      </c>
      <c r="J19" s="33">
        <v>143807.84700000001</v>
      </c>
      <c r="K19" s="33">
        <v>45212.081480000001</v>
      </c>
      <c r="L19" s="33">
        <v>72389.216029999996</v>
      </c>
      <c r="M19" s="33">
        <v>6892.0580220000002</v>
      </c>
      <c r="N19" s="33">
        <v>736110.37899999996</v>
      </c>
      <c r="O19" s="33">
        <v>100582.1492</v>
      </c>
      <c r="P19" s="33">
        <v>105831.477</v>
      </c>
      <c r="Q19" s="33">
        <v>56348.218500000003</v>
      </c>
      <c r="R19" s="33">
        <v>12618.35902</v>
      </c>
      <c r="S19" s="33">
        <v>30401.616979999999</v>
      </c>
      <c r="T19" s="33">
        <v>295724.7512</v>
      </c>
      <c r="U19" s="33">
        <v>106954.251</v>
      </c>
      <c r="V19" s="33">
        <v>26712.188150000002</v>
      </c>
      <c r="W19" s="33">
        <v>156294.33309999999</v>
      </c>
      <c r="X19" s="33">
        <v>1819492.7679999999</v>
      </c>
      <c r="Y19" s="33">
        <v>2610903.8870000001</v>
      </c>
      <c r="Z19" s="33">
        <v>236075.21729999999</v>
      </c>
      <c r="AA19" s="33">
        <v>72001.132729999998</v>
      </c>
      <c r="AB19" s="33">
        <v>340595.47</v>
      </c>
      <c r="AC19" s="33">
        <v>88228.289680000002</v>
      </c>
      <c r="AD19" s="33">
        <v>150766.9719</v>
      </c>
      <c r="AE19" s="33">
        <v>195044.63920000001</v>
      </c>
      <c r="AF19" s="33">
        <v>115012.8196</v>
      </c>
      <c r="AG19" s="7"/>
      <c r="AH19" s="7"/>
    </row>
    <row r="20" spans="1:40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40" ht="15.75" thickBot="1" x14ac:dyDescent="0.3">
      <c r="A21" s="2"/>
      <c r="V21" s="7"/>
      <c r="AE21" s="7"/>
    </row>
    <row r="22" spans="1:40" ht="15.75" thickBot="1" x14ac:dyDescent="0.3">
      <c r="A22" s="12" t="s">
        <v>12</v>
      </c>
      <c r="B22" s="13">
        <v>6772</v>
      </c>
      <c r="C22" s="14">
        <v>31664</v>
      </c>
      <c r="D22" s="14">
        <v>53260</v>
      </c>
      <c r="E22" s="14">
        <v>54097</v>
      </c>
      <c r="F22" s="14">
        <v>54215</v>
      </c>
      <c r="G22" s="14">
        <v>54219</v>
      </c>
      <c r="H22" s="14">
        <v>65264</v>
      </c>
      <c r="I22" s="14">
        <v>65265</v>
      </c>
      <c r="J22" s="14">
        <v>65266</v>
      </c>
      <c r="K22" s="14">
        <v>65267</v>
      </c>
      <c r="L22" s="14">
        <v>65277</v>
      </c>
      <c r="M22" s="14">
        <v>65284</v>
      </c>
      <c r="N22" s="14">
        <v>65288</v>
      </c>
      <c r="O22" s="14">
        <v>65289</v>
      </c>
      <c r="P22" s="14">
        <v>65290</v>
      </c>
      <c r="Q22" s="14">
        <v>65293</v>
      </c>
      <c r="R22" s="14">
        <v>65300</v>
      </c>
      <c r="S22" s="14">
        <v>65310</v>
      </c>
      <c r="T22" s="14">
        <v>65313</v>
      </c>
      <c r="U22" s="14">
        <v>65314</v>
      </c>
      <c r="V22" s="14">
        <v>65315</v>
      </c>
      <c r="W22" s="14">
        <v>65316</v>
      </c>
      <c r="X22" s="14">
        <v>65440</v>
      </c>
      <c r="Y22" s="14">
        <v>65441</v>
      </c>
      <c r="Z22" s="14">
        <v>65444</v>
      </c>
      <c r="AA22" s="14">
        <v>65447</v>
      </c>
      <c r="AB22" s="14">
        <v>65448</v>
      </c>
      <c r="AC22" s="14">
        <v>68616</v>
      </c>
      <c r="AD22" s="14">
        <v>84987</v>
      </c>
      <c r="AE22" s="14">
        <v>99336</v>
      </c>
      <c r="AF22" s="15">
        <v>99895</v>
      </c>
      <c r="AG22" t="s">
        <v>15</v>
      </c>
      <c r="AJ22" t="s">
        <v>16</v>
      </c>
      <c r="AK22" s="43" t="s">
        <v>16</v>
      </c>
      <c r="AL22" s="43" t="s">
        <v>18</v>
      </c>
      <c r="AM22" s="31" t="s">
        <v>26</v>
      </c>
    </row>
    <row r="23" spans="1:40" x14ac:dyDescent="0.25">
      <c r="A23" s="40">
        <v>42217</v>
      </c>
      <c r="B23" s="32">
        <f>ABS(B2-B12)/B2</f>
        <v>0.77933551619718322</v>
      </c>
      <c r="C23" s="32">
        <f t="shared" ref="C23:AF23" si="0">ABS(C2-C12)/C2</f>
        <v>0.61926120185614852</v>
      </c>
      <c r="D23" s="32">
        <f t="shared" si="0"/>
        <v>0.65254574155844147</v>
      </c>
      <c r="E23" s="32">
        <f t="shared" si="0"/>
        <v>1.7465292241758241</v>
      </c>
      <c r="F23" s="32">
        <f t="shared" si="0"/>
        <v>3.2907353579974145E-2</v>
      </c>
      <c r="G23" s="32">
        <f t="shared" si="0"/>
        <v>1.6538208759124061E-2</v>
      </c>
      <c r="H23" s="32">
        <f t="shared" si="0"/>
        <v>0.10896131239600663</v>
      </c>
      <c r="I23" s="32">
        <f t="shared" si="0"/>
        <v>9.1758317851500695E-2</v>
      </c>
      <c r="J23" s="32">
        <f t="shared" si="0"/>
        <v>2.9436708931419437E-2</v>
      </c>
      <c r="K23" s="32">
        <f t="shared" si="0"/>
        <v>0.29977044515612494</v>
      </c>
      <c r="L23" s="32">
        <f t="shared" si="0"/>
        <v>0.16767856406109613</v>
      </c>
      <c r="M23" s="32">
        <f t="shared" si="0"/>
        <v>0.83311516740740732</v>
      </c>
      <c r="N23" s="32">
        <f t="shared" si="0"/>
        <v>0.31426780587738051</v>
      </c>
      <c r="O23" s="32">
        <f t="shared" si="0"/>
        <v>0.84923992913466473</v>
      </c>
      <c r="P23" s="32">
        <f t="shared" si="0"/>
        <v>1.5745604536585367</v>
      </c>
      <c r="Q23" s="32">
        <f t="shared" si="0"/>
        <v>2.088968533740458</v>
      </c>
      <c r="R23" s="32">
        <f t="shared" si="0"/>
        <v>2.1684104475524473</v>
      </c>
      <c r="S23" s="32">
        <f t="shared" si="0"/>
        <v>0.66914293700305816</v>
      </c>
      <c r="T23" s="32">
        <f t="shared" si="0"/>
        <v>0.25647591338303161</v>
      </c>
      <c r="U23" s="32">
        <f t="shared" si="0"/>
        <v>1.0647130399999998</v>
      </c>
      <c r="V23" s="32">
        <f t="shared" si="0"/>
        <v>0.79615082546816474</v>
      </c>
      <c r="W23" s="32">
        <f t="shared" si="0"/>
        <v>0.68832795306859218</v>
      </c>
      <c r="X23" s="32">
        <f t="shared" si="0"/>
        <v>1.0403449643972518</v>
      </c>
      <c r="Y23" s="32">
        <f t="shared" si="0"/>
        <v>0.23029853753280849</v>
      </c>
      <c r="Z23" s="32">
        <f t="shared" si="0"/>
        <v>0.18336565895953758</v>
      </c>
      <c r="AA23" s="32">
        <f t="shared" si="0"/>
        <v>0.28896652321232125</v>
      </c>
      <c r="AB23" s="32">
        <f t="shared" si="0"/>
        <v>3.9155087052168511E-2</v>
      </c>
      <c r="AC23" s="32">
        <f t="shared" si="0"/>
        <v>8.7158603980782443E-2</v>
      </c>
      <c r="AD23" s="32">
        <f t="shared" si="0"/>
        <v>0.61261043312481367</v>
      </c>
      <c r="AE23" s="32">
        <f t="shared" si="0"/>
        <v>0.456679995965865</v>
      </c>
      <c r="AF23" s="32">
        <f t="shared" si="0"/>
        <v>0.11193383414108785</v>
      </c>
      <c r="AG23" s="34">
        <v>0</v>
      </c>
      <c r="AH23" s="35">
        <f>1/(2^AG23)</f>
        <v>1</v>
      </c>
      <c r="AJ23" s="44">
        <v>0</v>
      </c>
      <c r="AK23" s="46">
        <v>0</v>
      </c>
      <c r="AL23" s="41">
        <v>0</v>
      </c>
      <c r="AM23" t="s">
        <v>19</v>
      </c>
      <c r="AN23" s="41">
        <v>0</v>
      </c>
    </row>
    <row r="24" spans="1:40" x14ac:dyDescent="0.25">
      <c r="A24" s="40">
        <v>42248</v>
      </c>
      <c r="B24" s="32">
        <f t="shared" ref="B24:AF30" si="1">ABS(B3-B13)/B3</f>
        <v>7.6030728432956343E-2</v>
      </c>
      <c r="C24" s="32">
        <f t="shared" si="1"/>
        <v>0.22711429589041102</v>
      </c>
      <c r="D24" s="32">
        <f t="shared" si="1"/>
        <v>0.14529489317507421</v>
      </c>
      <c r="E24" s="32">
        <f t="shared" si="1"/>
        <v>0.26848466589087144</v>
      </c>
      <c r="F24" s="32">
        <f t="shared" si="1"/>
        <v>4.4247590399518533E-2</v>
      </c>
      <c r="G24" s="32">
        <f t="shared" si="1"/>
        <v>0.18778668868175763</v>
      </c>
      <c r="H24" s="32">
        <f t="shared" si="1"/>
        <v>0.29702270155853572</v>
      </c>
      <c r="I24" s="32">
        <f t="shared" si="1"/>
        <v>0.26000766433301792</v>
      </c>
      <c r="J24" s="32">
        <f t="shared" si="1"/>
        <v>0.34759375396293812</v>
      </c>
      <c r="K24" s="32">
        <f t="shared" si="1"/>
        <v>0.26504444480000006</v>
      </c>
      <c r="L24" s="32">
        <f t="shared" si="1"/>
        <v>0.23409280374902369</v>
      </c>
      <c r="M24" s="32">
        <f t="shared" si="1"/>
        <v>0.11589103235059764</v>
      </c>
      <c r="N24" s="32">
        <f t="shared" si="1"/>
        <v>7.595684580679332E-3</v>
      </c>
      <c r="O24" s="32">
        <f t="shared" si="1"/>
        <v>3.412297448015119E-2</v>
      </c>
      <c r="P24" s="32">
        <f t="shared" si="1"/>
        <v>2.2740113610543056E-2</v>
      </c>
      <c r="Q24" s="32">
        <f t="shared" si="1"/>
        <v>0.3663210510739856</v>
      </c>
      <c r="R24" s="32">
        <f t="shared" si="1"/>
        <v>0.10996040865800862</v>
      </c>
      <c r="S24" s="32">
        <f t="shared" si="1"/>
        <v>0.13115227032348808</v>
      </c>
      <c r="T24" s="32">
        <f t="shared" si="1"/>
        <v>5.6963513496547311E-2</v>
      </c>
      <c r="U24" s="32">
        <f t="shared" si="1"/>
        <v>8.6094338830584677E-2</v>
      </c>
      <c r="V24" s="32">
        <f t="shared" si="1"/>
        <v>9.0816130318257929E-2</v>
      </c>
      <c r="W24" s="32">
        <f t="shared" si="1"/>
        <v>1.3514860698899067E-2</v>
      </c>
      <c r="X24" s="32">
        <f t="shared" si="1"/>
        <v>7.256998317377425E-2</v>
      </c>
      <c r="Y24" s="32">
        <f t="shared" si="1"/>
        <v>1.322952215431626E-2</v>
      </c>
      <c r="Z24" s="32">
        <f t="shared" si="1"/>
        <v>4.049441917894737</v>
      </c>
      <c r="AA24" s="32">
        <f t="shared" si="1"/>
        <v>0.40406818310940507</v>
      </c>
      <c r="AB24" s="32">
        <f t="shared" si="1"/>
        <v>7.9927338207923471E-2</v>
      </c>
      <c r="AC24" s="32">
        <f t="shared" si="1"/>
        <v>9.5474533905146333E-2</v>
      </c>
      <c r="AD24" s="32">
        <f t="shared" si="1"/>
        <v>0.60857688422158029</v>
      </c>
      <c r="AE24" s="32">
        <f t="shared" si="1"/>
        <v>0.16369653175775475</v>
      </c>
      <c r="AF24" s="32">
        <f t="shared" si="1"/>
        <v>0.20062789827896219</v>
      </c>
      <c r="AG24" s="36">
        <v>1</v>
      </c>
      <c r="AH24" s="37">
        <f t="shared" ref="AH24:AH30" si="2">1/(2^AG24)</f>
        <v>0.5</v>
      </c>
      <c r="AJ24" s="44">
        <v>0.05</v>
      </c>
      <c r="AK24" s="46">
        <v>0.05</v>
      </c>
      <c r="AL24" s="41">
        <v>0</v>
      </c>
      <c r="AM24" s="45" t="s">
        <v>20</v>
      </c>
      <c r="AN24" s="41">
        <v>0</v>
      </c>
    </row>
    <row r="25" spans="1:40" x14ac:dyDescent="0.25">
      <c r="A25" s="40">
        <v>42278</v>
      </c>
      <c r="B25" s="32">
        <f t="shared" si="1"/>
        <v>0.74710315004081618</v>
      </c>
      <c r="C25" s="32">
        <f t="shared" si="1"/>
        <v>0.56556332288135591</v>
      </c>
      <c r="D25" s="32">
        <f t="shared" si="1"/>
        <v>2.8469401526717567E-2</v>
      </c>
      <c r="E25" s="32">
        <f t="shared" si="1"/>
        <v>0.37115567098445595</v>
      </c>
      <c r="F25" s="32">
        <f t="shared" si="1"/>
        <v>0.84385431869666416</v>
      </c>
      <c r="G25" s="32">
        <f t="shared" si="1"/>
        <v>0.8895116066225166</v>
      </c>
      <c r="H25" s="32">
        <f t="shared" si="1"/>
        <v>0.16570403421004232</v>
      </c>
      <c r="I25" s="32">
        <f t="shared" si="1"/>
        <v>0.11035860151745071</v>
      </c>
      <c r="J25" s="32">
        <f t="shared" si="1"/>
        <v>0.16425348637137999</v>
      </c>
      <c r="K25" s="32">
        <f t="shared" si="1"/>
        <v>0.19201656893203892</v>
      </c>
      <c r="L25" s="32">
        <f t="shared" si="1"/>
        <v>0.19449531145833338</v>
      </c>
      <c r="M25" s="32">
        <f t="shared" si="1"/>
        <v>1.2588322865517243</v>
      </c>
      <c r="N25" s="32">
        <f t="shared" si="1"/>
        <v>0.23133088102780716</v>
      </c>
      <c r="O25" s="32">
        <f t="shared" si="1"/>
        <v>0.41628350785185186</v>
      </c>
      <c r="P25" s="32">
        <f t="shared" si="1"/>
        <v>0.48415202950940611</v>
      </c>
      <c r="Q25" s="32">
        <f t="shared" si="1"/>
        <v>0.36016840558730157</v>
      </c>
      <c r="R25" s="32">
        <f t="shared" si="1"/>
        <v>0.80349230676691741</v>
      </c>
      <c r="S25" s="32">
        <f t="shared" si="1"/>
        <v>0.60530381388888888</v>
      </c>
      <c r="T25" s="32">
        <f t="shared" si="1"/>
        <v>0.5002617512676808</v>
      </c>
      <c r="U25" s="32">
        <f t="shared" si="1"/>
        <v>0.58465399376461424</v>
      </c>
      <c r="V25" s="32">
        <f t="shared" si="1"/>
        <v>0.81998713046594973</v>
      </c>
      <c r="W25" s="32">
        <f t="shared" si="1"/>
        <v>0.49786986034787001</v>
      </c>
      <c r="X25" s="32">
        <f t="shared" si="1"/>
        <v>0.66443885563041372</v>
      </c>
      <c r="Y25" s="32">
        <f t="shared" si="1"/>
        <v>0.91404182337061313</v>
      </c>
      <c r="Z25" s="32">
        <f t="shared" si="1"/>
        <v>4.0995373977272731</v>
      </c>
      <c r="AA25" s="32">
        <f t="shared" si="1"/>
        <v>7.2709038617886163E-2</v>
      </c>
      <c r="AB25" s="32">
        <f t="shared" si="1"/>
        <v>0.84351814066059227</v>
      </c>
      <c r="AC25" s="32">
        <f t="shared" si="1"/>
        <v>0.1961916254972442</v>
      </c>
      <c r="AD25" s="32">
        <f t="shared" si="1"/>
        <v>1.3338390407166125</v>
      </c>
      <c r="AE25" s="32">
        <f t="shared" si="1"/>
        <v>3.7533793025641025</v>
      </c>
      <c r="AF25" s="32">
        <f t="shared" si="1"/>
        <v>1.3610126760259178</v>
      </c>
      <c r="AG25" s="36">
        <v>2</v>
      </c>
      <c r="AH25" s="37">
        <f t="shared" si="2"/>
        <v>0.25</v>
      </c>
      <c r="AJ25" s="44">
        <v>0.1</v>
      </c>
      <c r="AK25" s="46">
        <v>0.1</v>
      </c>
      <c r="AL25" s="41">
        <v>0</v>
      </c>
      <c r="AM25" s="45" t="s">
        <v>21</v>
      </c>
      <c r="AN25" s="41">
        <v>2</v>
      </c>
    </row>
    <row r="26" spans="1:40" x14ac:dyDescent="0.25">
      <c r="A26" s="40">
        <v>42309</v>
      </c>
      <c r="B26" s="32">
        <f t="shared" si="1"/>
        <v>0.36136097035040426</v>
      </c>
      <c r="C26" s="32">
        <f t="shared" si="1"/>
        <v>0.19851152096219926</v>
      </c>
      <c r="D26" s="32">
        <f t="shared" si="1"/>
        <v>0.17683528090614881</v>
      </c>
      <c r="E26" s="32">
        <f t="shared" si="1"/>
        <v>0.1772027139491047</v>
      </c>
      <c r="F26" s="32">
        <f t="shared" si="1"/>
        <v>2.7680054086850918E-2</v>
      </c>
      <c r="G26" s="32">
        <f t="shared" si="1"/>
        <v>7.7305962399999983E-2</v>
      </c>
      <c r="H26" s="32">
        <f t="shared" si="1"/>
        <v>0.40046824418930271</v>
      </c>
      <c r="I26" s="32">
        <f t="shared" si="1"/>
        <v>0.13552098072590732</v>
      </c>
      <c r="J26" s="32">
        <f t="shared" si="1"/>
        <v>7.6095112065879017E-2</v>
      </c>
      <c r="K26" s="32">
        <f t="shared" si="1"/>
        <v>5.1762327406499244E-3</v>
      </c>
      <c r="L26" s="32">
        <f t="shared" si="1"/>
        <v>0.16707842757294009</v>
      </c>
      <c r="M26" s="32">
        <f t="shared" si="1"/>
        <v>0.40534149272727271</v>
      </c>
      <c r="N26" s="32">
        <f t="shared" si="1"/>
        <v>0.22939815711094555</v>
      </c>
      <c r="O26" s="32">
        <f t="shared" si="1"/>
        <v>1.3873425129629631</v>
      </c>
      <c r="P26" s="32">
        <f t="shared" si="1"/>
        <v>0.22675974612403102</v>
      </c>
      <c r="Q26" s="32">
        <f t="shared" si="1"/>
        <v>1.9564442918128655</v>
      </c>
      <c r="R26" s="32">
        <f t="shared" si="1"/>
        <v>0.16295033567467654</v>
      </c>
      <c r="S26" s="32">
        <f t="shared" si="1"/>
        <v>0.85551713333333324</v>
      </c>
      <c r="T26" s="32">
        <f t="shared" si="1"/>
        <v>0.20669480477544072</v>
      </c>
      <c r="U26" s="32">
        <f t="shared" si="1"/>
        <v>0.37476430802292265</v>
      </c>
      <c r="V26" s="32">
        <f t="shared" si="1"/>
        <v>1.3745922222222234E-2</v>
      </c>
      <c r="W26" s="32">
        <f t="shared" si="1"/>
        <v>0.11224349712472743</v>
      </c>
      <c r="X26" s="32">
        <f t="shared" si="1"/>
        <v>0.26154189567233382</v>
      </c>
      <c r="Y26" s="32">
        <f t="shared" si="1"/>
        <v>6.1869134179510454E-2</v>
      </c>
      <c r="Z26" s="32">
        <f t="shared" si="1"/>
        <v>0.36962825148809525</v>
      </c>
      <c r="AA26" s="32">
        <f t="shared" si="1"/>
        <v>0.32357199801047121</v>
      </c>
      <c r="AB26" s="32">
        <f t="shared" si="1"/>
        <v>0.21896564498402554</v>
      </c>
      <c r="AC26" s="32">
        <f t="shared" si="1"/>
        <v>0.27742804901871287</v>
      </c>
      <c r="AD26" s="32">
        <f t="shared" si="1"/>
        <v>0.38309807770961146</v>
      </c>
      <c r="AE26" s="32">
        <f t="shared" si="1"/>
        <v>0.11265351645207448</v>
      </c>
      <c r="AF26" s="32">
        <f t="shared" si="1"/>
        <v>1.6136246184145778E-2</v>
      </c>
      <c r="AG26" s="36">
        <v>3</v>
      </c>
      <c r="AH26" s="37">
        <f t="shared" si="2"/>
        <v>0.125</v>
      </c>
      <c r="AJ26" s="44">
        <v>0.15</v>
      </c>
      <c r="AK26" s="46">
        <v>0.15</v>
      </c>
      <c r="AL26" s="41">
        <v>2</v>
      </c>
      <c r="AM26" s="45" t="s">
        <v>22</v>
      </c>
      <c r="AN26" s="41">
        <v>5</v>
      </c>
    </row>
    <row r="27" spans="1:40" x14ac:dyDescent="0.25">
      <c r="A27" s="40">
        <v>42339</v>
      </c>
      <c r="B27" s="32">
        <f t="shared" si="1"/>
        <v>0.14057815789473679</v>
      </c>
      <c r="C27" s="32">
        <f t="shared" si="1"/>
        <v>0.27624966421404679</v>
      </c>
      <c r="D27" s="32">
        <f t="shared" si="1"/>
        <v>0.49223773619302941</v>
      </c>
      <c r="E27" s="32">
        <f t="shared" si="1"/>
        <v>3.338381222222222</v>
      </c>
      <c r="F27" s="32">
        <f t="shared" si="1"/>
        <v>4.3512357543640835E-2</v>
      </c>
      <c r="G27" s="32">
        <f t="shared" si="1"/>
        <v>0.34557089406392694</v>
      </c>
      <c r="H27" s="32">
        <f t="shared" si="1"/>
        <v>8.3451820404969165E-2</v>
      </c>
      <c r="I27" s="32">
        <f t="shared" si="1"/>
        <v>0.27402421633045154</v>
      </c>
      <c r="J27" s="32">
        <f t="shared" si="1"/>
        <v>9.9876590572652857E-2</v>
      </c>
      <c r="K27" s="32">
        <f t="shared" si="1"/>
        <v>9.2665992040931542E-3</v>
      </c>
      <c r="L27" s="32">
        <f t="shared" si="1"/>
        <v>0.16839124341720299</v>
      </c>
      <c r="M27" s="32">
        <f t="shared" si="1"/>
        <v>0.38073423244897958</v>
      </c>
      <c r="N27" s="32">
        <f t="shared" si="1"/>
        <v>6.2253884696492907E-2</v>
      </c>
      <c r="O27" s="32">
        <f t="shared" si="1"/>
        <v>0.21434972882434852</v>
      </c>
      <c r="P27" s="32">
        <f t="shared" si="1"/>
        <v>0.23130146281908986</v>
      </c>
      <c r="Q27" s="32">
        <f t="shared" si="1"/>
        <v>3.3429278094348376E-2</v>
      </c>
      <c r="R27" s="32">
        <f t="shared" si="1"/>
        <v>1.5313817213114728E-2</v>
      </c>
      <c r="S27" s="32">
        <f t="shared" si="1"/>
        <v>0.3840291657378741</v>
      </c>
      <c r="T27" s="32">
        <f t="shared" si="1"/>
        <v>4.8591274723473944E-2</v>
      </c>
      <c r="U27" s="32">
        <f t="shared" si="1"/>
        <v>5.3605416959357791E-2</v>
      </c>
      <c r="V27" s="32">
        <f t="shared" si="1"/>
        <v>0.57489815615615614</v>
      </c>
      <c r="W27" s="32">
        <f t="shared" si="1"/>
        <v>5.1751942521631594E-2</v>
      </c>
      <c r="X27" s="32">
        <f t="shared" si="1"/>
        <v>2.8233162676822673E-2</v>
      </c>
      <c r="Y27" s="32">
        <f t="shared" si="1"/>
        <v>0.17957836011523681</v>
      </c>
      <c r="Z27" s="32">
        <f t="shared" si="1"/>
        <v>2.6287627310924377E-2</v>
      </c>
      <c r="AA27" s="32">
        <f t="shared" si="1"/>
        <v>0.52879996153333331</v>
      </c>
      <c r="AB27" s="32">
        <f t="shared" si="1"/>
        <v>0.23499373755863168</v>
      </c>
      <c r="AC27" s="32">
        <f t="shared" si="1"/>
        <v>0.58017733625787693</v>
      </c>
      <c r="AD27" s="32">
        <f t="shared" si="1"/>
        <v>0.32735959103139017</v>
      </c>
      <c r="AE27" s="32">
        <f t="shared" si="1"/>
        <v>0.54369441325071499</v>
      </c>
      <c r="AF27" s="32">
        <f t="shared" si="1"/>
        <v>0.15383223505365362</v>
      </c>
      <c r="AG27" s="36">
        <v>4</v>
      </c>
      <c r="AH27" s="37">
        <f t="shared" si="2"/>
        <v>6.25E-2</v>
      </c>
      <c r="AJ27" s="44">
        <v>0.2</v>
      </c>
      <c r="AK27" s="46">
        <v>0.2</v>
      </c>
      <c r="AL27" s="41">
        <v>5</v>
      </c>
      <c r="AM27" s="45" t="s">
        <v>23</v>
      </c>
      <c r="AN27" s="41">
        <v>3</v>
      </c>
    </row>
    <row r="28" spans="1:40" x14ac:dyDescent="0.25">
      <c r="A28" s="40">
        <v>42370</v>
      </c>
      <c r="B28" s="32">
        <f t="shared" si="1"/>
        <v>0.99803593938223945</v>
      </c>
      <c r="C28" s="32">
        <f t="shared" si="1"/>
        <v>0.61695816380090485</v>
      </c>
      <c r="D28" s="32">
        <f t="shared" si="1"/>
        <v>1.5302524718446604</v>
      </c>
      <c r="E28" s="32">
        <f t="shared" si="1"/>
        <v>10.904578665116279</v>
      </c>
      <c r="F28" s="32">
        <f t="shared" si="1"/>
        <v>6.9873342641720224E-2</v>
      </c>
      <c r="G28" s="32">
        <f t="shared" si="1"/>
        <v>0.80952706491803272</v>
      </c>
      <c r="H28" s="32">
        <f t="shared" si="1"/>
        <v>9.9136825253664101E-2</v>
      </c>
      <c r="I28" s="32">
        <f t="shared" si="1"/>
        <v>2.5209595383084578</v>
      </c>
      <c r="J28" s="32">
        <f t="shared" si="1"/>
        <v>0.82656647737478417</v>
      </c>
      <c r="K28" s="32">
        <f t="shared" si="1"/>
        <v>0.96510429645390061</v>
      </c>
      <c r="L28" s="32">
        <f t="shared" si="1"/>
        <v>0.47060746121546959</v>
      </c>
      <c r="M28" s="32">
        <f t="shared" si="1"/>
        <v>4.0685109296000004</v>
      </c>
      <c r="N28" s="32">
        <f t="shared" si="1"/>
        <v>1.2128243181818179</v>
      </c>
      <c r="O28" s="32">
        <f t="shared" si="1"/>
        <v>3.7660726340206185</v>
      </c>
      <c r="P28" s="32">
        <f t="shared" si="1"/>
        <v>5.3071209549432741</v>
      </c>
      <c r="Q28" s="32">
        <f t="shared" si="1"/>
        <v>1.247246618221258</v>
      </c>
      <c r="R28" s="32">
        <f t="shared" si="1"/>
        <v>1.3315850934673368</v>
      </c>
      <c r="S28" s="32">
        <f t="shared" si="1"/>
        <v>7.1006349855072459</v>
      </c>
      <c r="T28" s="32">
        <f t="shared" si="1"/>
        <v>0.67498387553912487</v>
      </c>
      <c r="U28" s="32">
        <f t="shared" si="1"/>
        <v>1.9703767169184292</v>
      </c>
      <c r="V28" s="32">
        <f t="shared" si="1"/>
        <v>0.65357724242424253</v>
      </c>
      <c r="W28" s="32">
        <f t="shared" si="1"/>
        <v>1.5339710458553795</v>
      </c>
      <c r="X28" s="32">
        <f t="shared" si="1"/>
        <v>1.4852881263001485</v>
      </c>
      <c r="Y28" s="32">
        <f t="shared" si="1"/>
        <v>1.7461289565217393</v>
      </c>
      <c r="Z28" s="32">
        <f t="shared" si="1"/>
        <v>2.6080659574468101E-2</v>
      </c>
      <c r="AA28" s="32">
        <f t="shared" si="1"/>
        <v>0.39932844841437637</v>
      </c>
      <c r="AB28" s="32">
        <f t="shared" si="1"/>
        <v>0.49023339171822944</v>
      </c>
      <c r="AC28" s="32">
        <f t="shared" si="1"/>
        <v>3.756910194134897</v>
      </c>
      <c r="AD28" s="32">
        <f t="shared" si="1"/>
        <v>1.733629976331361</v>
      </c>
      <c r="AE28" s="32">
        <f t="shared" si="1"/>
        <v>3.0111413847874724</v>
      </c>
      <c r="AF28" s="32">
        <f t="shared" si="1"/>
        <v>0.26463263988871499</v>
      </c>
      <c r="AG28" s="36">
        <v>5</v>
      </c>
      <c r="AH28" s="37">
        <f t="shared" si="2"/>
        <v>3.125E-2</v>
      </c>
      <c r="AJ28" s="44">
        <v>0.25</v>
      </c>
      <c r="AK28" s="46">
        <v>0.25</v>
      </c>
      <c r="AL28" s="41">
        <v>3</v>
      </c>
      <c r="AM28" s="45" t="s">
        <v>24</v>
      </c>
      <c r="AN28" s="41">
        <v>3</v>
      </c>
    </row>
    <row r="29" spans="1:40" x14ac:dyDescent="0.25">
      <c r="A29" s="40">
        <v>42401</v>
      </c>
      <c r="B29" s="32">
        <f t="shared" si="1"/>
        <v>0.41214861205915809</v>
      </c>
      <c r="C29" s="32">
        <f t="shared" si="1"/>
        <v>0.50953115876288657</v>
      </c>
      <c r="D29" s="32">
        <f t="shared" si="1"/>
        <v>0.50004178174831893</v>
      </c>
      <c r="E29" s="32">
        <f t="shared" si="1"/>
        <v>0.48499496746077864</v>
      </c>
      <c r="F29" s="32">
        <f t="shared" si="1"/>
        <v>0.20412283356449371</v>
      </c>
      <c r="G29" s="32">
        <f t="shared" si="1"/>
        <v>0.36364363279445727</v>
      </c>
      <c r="H29" s="32">
        <f t="shared" si="1"/>
        <v>8.5549059597119309E-2</v>
      </c>
      <c r="I29" s="32">
        <f t="shared" si="1"/>
        <v>0.44401265806451606</v>
      </c>
      <c r="J29" s="32">
        <f t="shared" si="1"/>
        <v>0.2864807497297297</v>
      </c>
      <c r="K29" s="32">
        <f t="shared" si="1"/>
        <v>0.37049497444065227</v>
      </c>
      <c r="L29" s="32">
        <f t="shared" si="1"/>
        <v>0.35206260273037543</v>
      </c>
      <c r="M29" s="32">
        <f t="shared" si="1"/>
        <v>0.16209108370860928</v>
      </c>
      <c r="N29" s="32">
        <f t="shared" si="1"/>
        <v>0.56360913232041077</v>
      </c>
      <c r="O29" s="32">
        <f t="shared" si="1"/>
        <v>0.1919103563238512</v>
      </c>
      <c r="P29" s="32">
        <f t="shared" si="1"/>
        <v>0.31165566795394156</v>
      </c>
      <c r="Q29" s="32">
        <f t="shared" si="1"/>
        <v>0.37135258012762079</v>
      </c>
      <c r="R29" s="32">
        <f t="shared" si="1"/>
        <v>0.50817929639065818</v>
      </c>
      <c r="S29" s="32">
        <f t="shared" si="1"/>
        <v>3.9315086778398456E-2</v>
      </c>
      <c r="T29" s="32">
        <f t="shared" si="1"/>
        <v>0.50373341194752952</v>
      </c>
      <c r="U29" s="32">
        <f t="shared" si="1"/>
        <v>0.24482163976923071</v>
      </c>
      <c r="V29" s="32">
        <f t="shared" si="1"/>
        <v>0.32454304407713497</v>
      </c>
      <c r="W29" s="32">
        <f t="shared" si="1"/>
        <v>0.28917432032701595</v>
      </c>
      <c r="X29" s="32">
        <f t="shared" si="1"/>
        <v>0.47670049569168105</v>
      </c>
      <c r="Y29" s="32">
        <f t="shared" si="1"/>
        <v>0.38777730335930521</v>
      </c>
      <c r="Z29" s="32">
        <f t="shared" si="1"/>
        <v>0.95219078198198182</v>
      </c>
      <c r="AA29" s="32">
        <f t="shared" si="1"/>
        <v>2.5436868026809654</v>
      </c>
      <c r="AB29" s="32">
        <f t="shared" si="1"/>
        <v>0.54743456948465552</v>
      </c>
      <c r="AC29" s="32">
        <f t="shared" si="1"/>
        <v>0.35186356142456982</v>
      </c>
      <c r="AD29" s="32">
        <f t="shared" si="1"/>
        <v>0.26359540135692422</v>
      </c>
      <c r="AE29" s="32">
        <f t="shared" si="1"/>
        <v>0.49138847926136364</v>
      </c>
      <c r="AF29" s="32">
        <f t="shared" si="1"/>
        <v>0.35332227932618682</v>
      </c>
      <c r="AG29" s="36">
        <v>6</v>
      </c>
      <c r="AH29" s="37">
        <f t="shared" si="2"/>
        <v>1.5625E-2</v>
      </c>
      <c r="AJ29" s="44">
        <v>0.3</v>
      </c>
      <c r="AK29" s="46">
        <v>0.3</v>
      </c>
      <c r="AL29" s="41">
        <v>3</v>
      </c>
      <c r="AM29" s="45" t="s">
        <v>25</v>
      </c>
      <c r="AN29" s="41">
        <v>1</v>
      </c>
    </row>
    <row r="30" spans="1:40" x14ac:dyDescent="0.25">
      <c r="A30" s="40">
        <v>42430</v>
      </c>
      <c r="B30" s="32">
        <f t="shared" si="1"/>
        <v>0.32690470359457874</v>
      </c>
      <c r="C30" s="32">
        <f t="shared" si="1"/>
        <v>1.0622353506631299</v>
      </c>
      <c r="D30" s="32">
        <f t="shared" si="1"/>
        <v>0.28865578090909083</v>
      </c>
      <c r="E30" s="32">
        <f t="shared" si="1"/>
        <v>18.201847289655174</v>
      </c>
      <c r="F30" s="32">
        <f t="shared" si="1"/>
        <v>1.2708120025268457E-2</v>
      </c>
      <c r="G30" s="32">
        <f t="shared" si="1"/>
        <v>1.8319630754716982</v>
      </c>
      <c r="H30" s="32">
        <f t="shared" si="1"/>
        <v>0.82924694288999623</v>
      </c>
      <c r="I30" s="32">
        <f t="shared" si="1"/>
        <v>0.16646491575757572</v>
      </c>
      <c r="J30" s="32">
        <f t="shared" si="1"/>
        <v>0.93030667114093968</v>
      </c>
      <c r="K30" s="32">
        <f t="shared" si="1"/>
        <v>0.26467360783216787</v>
      </c>
      <c r="L30" s="32">
        <f t="shared" si="1"/>
        <v>0.8609052964010282</v>
      </c>
      <c r="M30" s="32">
        <f t="shared" si="1"/>
        <v>0.30038830603773586</v>
      </c>
      <c r="N30" s="32">
        <f t="shared" si="1"/>
        <v>0.41962369991803666</v>
      </c>
      <c r="O30" s="32">
        <f t="shared" si="1"/>
        <v>0.42655559179019387</v>
      </c>
      <c r="P30" s="32">
        <f t="shared" si="1"/>
        <v>0.10040527164023913</v>
      </c>
      <c r="Q30" s="32">
        <f t="shared" si="1"/>
        <v>0.45885355339805833</v>
      </c>
      <c r="R30" s="32">
        <f t="shared" si="1"/>
        <v>2.0223614419161677</v>
      </c>
      <c r="S30" s="32">
        <f t="shared" si="1"/>
        <v>0.1581568373333333</v>
      </c>
      <c r="T30" s="32">
        <f t="shared" si="1"/>
        <v>0.39558636715431805</v>
      </c>
      <c r="U30" s="32">
        <f t="shared" si="1"/>
        <v>0.49273204466154924</v>
      </c>
      <c r="V30" s="32">
        <f t="shared" si="1"/>
        <v>0.20325171846846854</v>
      </c>
      <c r="W30" s="32">
        <f t="shared" si="1"/>
        <v>9.6417629603647761E-2</v>
      </c>
      <c r="X30" s="32">
        <f t="shared" si="1"/>
        <v>0.17538292506459943</v>
      </c>
      <c r="Y30" s="32">
        <f t="shared" si="1"/>
        <v>8.3362608713692984E-2</v>
      </c>
      <c r="Z30" s="32">
        <f t="shared" si="1"/>
        <v>0.48455192729257646</v>
      </c>
      <c r="AA30" s="32">
        <f t="shared" si="1"/>
        <v>9.432537446540884E-2</v>
      </c>
      <c r="AB30" s="32">
        <f t="shared" si="1"/>
        <v>4.0440991688970356E-2</v>
      </c>
      <c r="AC30" s="32">
        <f t="shared" si="1"/>
        <v>0.19026360445193932</v>
      </c>
      <c r="AD30" s="32">
        <f t="shared" si="1"/>
        <v>1.1242264445227192</v>
      </c>
      <c r="AE30" s="32">
        <f t="shared" si="1"/>
        <v>2.1719677993730382E-2</v>
      </c>
      <c r="AF30" s="32">
        <f t="shared" si="1"/>
        <v>6.4556164294428606E-2</v>
      </c>
      <c r="AG30" s="36">
        <v>7</v>
      </c>
      <c r="AH30" s="37">
        <f t="shared" si="2"/>
        <v>7.8125E-3</v>
      </c>
      <c r="AJ30" s="44">
        <v>0.35</v>
      </c>
      <c r="AK30" s="46">
        <v>0.35</v>
      </c>
      <c r="AL30" s="41">
        <v>1</v>
      </c>
      <c r="AM30" s="72" t="s">
        <v>28</v>
      </c>
      <c r="AN30" s="94">
        <v>3</v>
      </c>
    </row>
    <row r="31" spans="1:40" ht="15.75" thickBot="1" x14ac:dyDescent="0.3">
      <c r="A31" s="7"/>
      <c r="V31" s="7"/>
      <c r="AE31" s="7"/>
      <c r="AG31" s="38"/>
      <c r="AH31" s="39">
        <f>SUM(AH23:AH30)</f>
        <v>1.9921875</v>
      </c>
      <c r="AJ31" s="44">
        <v>0.5</v>
      </c>
      <c r="AK31" s="46">
        <v>0.5</v>
      </c>
      <c r="AL31" s="41">
        <v>3</v>
      </c>
      <c r="AM31" s="72" t="s">
        <v>29</v>
      </c>
      <c r="AN31" s="41">
        <v>14</v>
      </c>
    </row>
    <row r="32" spans="1:40" ht="30.75" thickBot="1" x14ac:dyDescent="0.3">
      <c r="A32" s="16" t="s">
        <v>14</v>
      </c>
      <c r="B32" s="17">
        <f>SUMPRODUCT(B23:B30,$AH$23:$AH$30)/$AH$31</f>
        <v>0.55128611752259205</v>
      </c>
      <c r="C32" s="17">
        <f t="shared" ref="C32:AF32" si="3">SUMPRODUCT(C23:C30,$AH$23:$AH$30)/$AH$31</f>
        <v>0.4777807336442228</v>
      </c>
      <c r="D32" s="17">
        <f t="shared" si="3"/>
        <v>0.42318731195045961</v>
      </c>
      <c r="E32" s="17">
        <f t="shared" si="3"/>
        <v>1.3527379838001143</v>
      </c>
      <c r="F32" s="17">
        <f t="shared" si="3"/>
        <v>0.13936765539434903</v>
      </c>
      <c r="G32" s="17">
        <f t="shared" si="3"/>
        <v>0.20548404455045124</v>
      </c>
      <c r="H32" s="17">
        <f t="shared" si="3"/>
        <v>0.18325893652754499</v>
      </c>
      <c r="I32" s="17">
        <f t="shared" si="3"/>
        <v>0.185944659836244</v>
      </c>
      <c r="J32" s="17">
        <f t="shared" si="3"/>
        <v>0.14939638885674006</v>
      </c>
      <c r="K32" s="17">
        <f t="shared" si="3"/>
        <v>0.26078833299224097</v>
      </c>
      <c r="L32" s="17">
        <f t="shared" si="3"/>
        <v>0.19661368918295222</v>
      </c>
      <c r="M32" s="17">
        <f t="shared" si="3"/>
        <v>0.708895500405195</v>
      </c>
      <c r="N32" s="17">
        <f t="shared" si="3"/>
        <v>0.23012365485094596</v>
      </c>
      <c r="O32" s="17">
        <f t="shared" si="3"/>
        <v>0.64311607225783751</v>
      </c>
      <c r="P32" s="17">
        <f t="shared" si="3"/>
        <v>0.96440289549618385</v>
      </c>
      <c r="Q32" s="17">
        <f t="shared" si="3"/>
        <v>1.3337999868494366</v>
      </c>
      <c r="R32" s="17">
        <f t="shared" si="3"/>
        <v>1.260394249311505</v>
      </c>
      <c r="S32" s="17">
        <f t="shared" si="3"/>
        <v>0.62279842232821403</v>
      </c>
      <c r="T32" s="17">
        <f t="shared" si="3"/>
        <v>0.23639919052852382</v>
      </c>
      <c r="U32" s="17">
        <f t="shared" si="3"/>
        <v>0.68937721200604074</v>
      </c>
      <c r="V32" s="17">
        <f t="shared" si="3"/>
        <v>0.55782310963266069</v>
      </c>
      <c r="W32" s="17">
        <f t="shared" si="3"/>
        <v>0.44675814335878067</v>
      </c>
      <c r="X32" s="17">
        <f t="shared" si="3"/>
        <v>0.66882803843122951</v>
      </c>
      <c r="Y32" s="17">
        <f t="shared" si="3"/>
        <v>0.27389884956568111</v>
      </c>
      <c r="Z32" s="17">
        <f t="shared" si="3"/>
        <v>1.6566191882008154</v>
      </c>
      <c r="AA32" s="17">
        <f t="shared" si="3"/>
        <v>0.31906404847008024</v>
      </c>
      <c r="AB32" s="17">
        <f t="shared" si="3"/>
        <v>0.17882127532105205</v>
      </c>
      <c r="AC32" s="17">
        <f t="shared" si="3"/>
        <v>0.19037922538660559</v>
      </c>
      <c r="AD32" s="17">
        <f t="shared" si="3"/>
        <v>0.6956089743421795</v>
      </c>
      <c r="AE32" s="17">
        <f t="shared" si="3"/>
        <v>0.81663070173758245</v>
      </c>
      <c r="AF32" s="17">
        <f t="shared" si="3"/>
        <v>0.29034780782203684</v>
      </c>
      <c r="AK32" s="42" t="s">
        <v>17</v>
      </c>
      <c r="AL32" s="42">
        <v>14</v>
      </c>
      <c r="AN32">
        <f>SUM(AN23:AN31)</f>
        <v>31</v>
      </c>
    </row>
    <row r="34" spans="2:32" x14ac:dyDescent="0.25">
      <c r="B34">
        <f>IF(B32&gt;0.5,B22,"")</f>
        <v>6772</v>
      </c>
      <c r="C34" t="str">
        <f t="shared" ref="C34:AF34" si="4">IF(C32&gt;0.5,C22,"")</f>
        <v/>
      </c>
      <c r="D34" t="str">
        <f t="shared" si="4"/>
        <v/>
      </c>
      <c r="E34">
        <f t="shared" si="4"/>
        <v>54097</v>
      </c>
      <c r="F34" t="str">
        <f t="shared" si="4"/>
        <v/>
      </c>
      <c r="G34" t="str">
        <f t="shared" si="4"/>
        <v/>
      </c>
      <c r="H34" t="str">
        <f t="shared" si="4"/>
        <v/>
      </c>
      <c r="I34" t="str">
        <f t="shared" si="4"/>
        <v/>
      </c>
      <c r="J34" t="str">
        <f t="shared" si="4"/>
        <v/>
      </c>
      <c r="K34" t="str">
        <f t="shared" si="4"/>
        <v/>
      </c>
      <c r="L34" t="str">
        <f t="shared" si="4"/>
        <v/>
      </c>
      <c r="M34">
        <f t="shared" si="4"/>
        <v>65284</v>
      </c>
      <c r="N34" t="str">
        <f t="shared" si="4"/>
        <v/>
      </c>
      <c r="O34">
        <f t="shared" si="4"/>
        <v>65289</v>
      </c>
      <c r="P34">
        <f t="shared" si="4"/>
        <v>65290</v>
      </c>
      <c r="Q34">
        <f t="shared" si="4"/>
        <v>65293</v>
      </c>
      <c r="R34">
        <f t="shared" si="4"/>
        <v>65300</v>
      </c>
      <c r="S34">
        <f t="shared" si="4"/>
        <v>65310</v>
      </c>
      <c r="T34" t="str">
        <f t="shared" si="4"/>
        <v/>
      </c>
      <c r="U34">
        <f t="shared" si="4"/>
        <v>65314</v>
      </c>
      <c r="V34">
        <f t="shared" si="4"/>
        <v>65315</v>
      </c>
      <c r="W34" t="str">
        <f t="shared" si="4"/>
        <v/>
      </c>
      <c r="X34">
        <f t="shared" si="4"/>
        <v>65440</v>
      </c>
      <c r="Y34" t="str">
        <f t="shared" si="4"/>
        <v/>
      </c>
      <c r="Z34">
        <f t="shared" si="4"/>
        <v>65444</v>
      </c>
      <c r="AA34" t="str">
        <f t="shared" si="4"/>
        <v/>
      </c>
      <c r="AB34" t="str">
        <f t="shared" si="4"/>
        <v/>
      </c>
      <c r="AC34" t="str">
        <f t="shared" si="4"/>
        <v/>
      </c>
      <c r="AD34">
        <f t="shared" si="4"/>
        <v>84987</v>
      </c>
      <c r="AE34">
        <f t="shared" si="4"/>
        <v>99336</v>
      </c>
      <c r="AF34" t="str">
        <f t="shared" si="4"/>
        <v/>
      </c>
    </row>
  </sheetData>
  <sortState ref="AK23:AK31">
    <sortCondition ref="AK2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2"/>
  <sheetViews>
    <sheetView workbookViewId="0">
      <selection activeCell="E11" sqref="E11"/>
    </sheetView>
  </sheetViews>
  <sheetFormatPr defaultRowHeight="15" x14ac:dyDescent="0.25"/>
  <cols>
    <col min="1" max="1" width="15.28515625" bestFit="1" customWidth="1"/>
    <col min="2" max="2" width="41.42578125" bestFit="1" customWidth="1"/>
    <col min="3" max="3" width="22.140625" bestFit="1" customWidth="1"/>
    <col min="4" max="4" width="11" bestFit="1" customWidth="1"/>
  </cols>
  <sheetData>
    <row r="1" spans="1:3" x14ac:dyDescent="0.25">
      <c r="A1" s="125" t="s">
        <v>65</v>
      </c>
      <c r="B1" s="125"/>
      <c r="C1" s="125"/>
    </row>
    <row r="2" spans="1:3" x14ac:dyDescent="0.25">
      <c r="A2" s="31" t="s">
        <v>31</v>
      </c>
      <c r="B2" s="31" t="s">
        <v>32</v>
      </c>
      <c r="C2" s="31" t="s">
        <v>34</v>
      </c>
    </row>
    <row r="3" spans="1:3" x14ac:dyDescent="0.25">
      <c r="A3">
        <v>54097</v>
      </c>
      <c r="B3">
        <v>99895</v>
      </c>
      <c r="C3">
        <v>6772</v>
      </c>
    </row>
    <row r="4" spans="1:3" x14ac:dyDescent="0.25">
      <c r="A4">
        <v>65300</v>
      </c>
      <c r="B4">
        <v>31664</v>
      </c>
      <c r="C4">
        <v>54097</v>
      </c>
    </row>
    <row r="5" spans="1:3" x14ac:dyDescent="0.25">
      <c r="A5" s="74">
        <v>65440</v>
      </c>
      <c r="B5" s="76">
        <v>65289</v>
      </c>
      <c r="C5" s="76">
        <v>65284</v>
      </c>
    </row>
    <row r="6" spans="1:3" x14ac:dyDescent="0.25">
      <c r="A6">
        <v>84987</v>
      </c>
      <c r="B6" s="76">
        <v>65310</v>
      </c>
      <c r="C6" s="76">
        <v>65289</v>
      </c>
    </row>
    <row r="7" spans="1:3" x14ac:dyDescent="0.25">
      <c r="A7" s="74">
        <v>99336</v>
      </c>
      <c r="B7" s="76">
        <v>65314</v>
      </c>
      <c r="C7" s="76">
        <v>65290</v>
      </c>
    </row>
    <row r="8" spans="1:3" x14ac:dyDescent="0.25">
      <c r="B8" s="74">
        <v>65440</v>
      </c>
      <c r="C8" s="76">
        <v>65293</v>
      </c>
    </row>
    <row r="9" spans="1:3" x14ac:dyDescent="0.25">
      <c r="B9" s="76">
        <v>65290</v>
      </c>
      <c r="C9" s="76">
        <v>65300</v>
      </c>
    </row>
    <row r="10" spans="1:3" x14ac:dyDescent="0.25">
      <c r="B10" s="76">
        <v>65293</v>
      </c>
      <c r="C10" s="76">
        <v>65310</v>
      </c>
    </row>
    <row r="11" spans="1:3" x14ac:dyDescent="0.25">
      <c r="B11" s="76">
        <v>65300</v>
      </c>
      <c r="C11" s="76">
        <v>65314</v>
      </c>
    </row>
    <row r="12" spans="1:3" x14ac:dyDescent="0.25">
      <c r="B12" s="76">
        <v>65284</v>
      </c>
      <c r="C12">
        <v>65315</v>
      </c>
    </row>
    <row r="13" spans="1:3" x14ac:dyDescent="0.25">
      <c r="B13" s="76">
        <v>65444</v>
      </c>
      <c r="C13">
        <v>65440</v>
      </c>
    </row>
    <row r="14" spans="1:3" x14ac:dyDescent="0.25">
      <c r="B14" s="77">
        <v>99336</v>
      </c>
      <c r="C14" s="76">
        <v>65444</v>
      </c>
    </row>
    <row r="15" spans="1:3" x14ac:dyDescent="0.25">
      <c r="C15">
        <v>84987</v>
      </c>
    </row>
    <row r="16" spans="1:3" x14ac:dyDescent="0.25">
      <c r="C16" s="77">
        <v>99336</v>
      </c>
    </row>
    <row r="17" spans="1:32" x14ac:dyDescent="0.25">
      <c r="B17" t="s">
        <v>33</v>
      </c>
    </row>
    <row r="19" spans="1:32" x14ac:dyDescent="0.25">
      <c r="B19" t="s">
        <v>33</v>
      </c>
    </row>
    <row r="20" spans="1:32" x14ac:dyDescent="0.25">
      <c r="A20" s="78" t="s">
        <v>61</v>
      </c>
      <c r="B20" s="79" t="s">
        <v>35</v>
      </c>
      <c r="C20" s="79" t="s">
        <v>36</v>
      </c>
      <c r="D20" s="79" t="s">
        <v>37</v>
      </c>
      <c r="E20" s="79" t="s">
        <v>38</v>
      </c>
      <c r="F20" s="79" t="s">
        <v>39</v>
      </c>
      <c r="G20" s="79" t="s">
        <v>40</v>
      </c>
      <c r="H20" s="79" t="s">
        <v>41</v>
      </c>
      <c r="I20" s="79" t="s">
        <v>42</v>
      </c>
      <c r="J20" s="79" t="s">
        <v>43</v>
      </c>
      <c r="K20" s="79" t="s">
        <v>44</v>
      </c>
      <c r="L20" s="79" t="s">
        <v>45</v>
      </c>
      <c r="M20" s="79" t="s">
        <v>46</v>
      </c>
      <c r="N20" s="79" t="s">
        <v>47</v>
      </c>
      <c r="O20" s="79" t="s">
        <v>48</v>
      </c>
      <c r="P20" s="79" t="s">
        <v>49</v>
      </c>
      <c r="Q20" s="79" t="s">
        <v>50</v>
      </c>
      <c r="R20" s="79" t="s">
        <v>51</v>
      </c>
      <c r="S20" s="79" t="s">
        <v>52</v>
      </c>
      <c r="T20" s="79" t="s">
        <v>53</v>
      </c>
      <c r="U20" s="79" t="s">
        <v>54</v>
      </c>
      <c r="V20" s="79" t="s">
        <v>55</v>
      </c>
      <c r="W20" s="79" t="s">
        <v>56</v>
      </c>
      <c r="X20" s="79" t="s">
        <v>57</v>
      </c>
      <c r="Y20" s="79" t="s">
        <v>58</v>
      </c>
      <c r="Z20" s="81" t="s">
        <v>59</v>
      </c>
      <c r="AA20" s="79" t="s">
        <v>60</v>
      </c>
    </row>
    <row r="21" spans="1:32" x14ac:dyDescent="0.25">
      <c r="A21" s="40">
        <v>42217</v>
      </c>
      <c r="B21" s="80">
        <v>48700</v>
      </c>
      <c r="C21" s="80"/>
      <c r="D21" s="80">
        <v>31900</v>
      </c>
      <c r="E21" s="80"/>
      <c r="F21" s="80">
        <v>309450</v>
      </c>
      <c r="G21" s="80"/>
      <c r="H21" s="80">
        <v>65900</v>
      </c>
      <c r="I21" s="80"/>
      <c r="J21" s="80">
        <v>430975</v>
      </c>
      <c r="K21" s="80">
        <v>178025</v>
      </c>
      <c r="L21" s="80">
        <v>30000</v>
      </c>
      <c r="M21" s="80"/>
      <c r="N21" s="80">
        <v>1022950</v>
      </c>
      <c r="O21" s="80"/>
      <c r="P21" s="80">
        <v>91975</v>
      </c>
      <c r="Q21" s="80"/>
      <c r="R21" s="80">
        <v>17925</v>
      </c>
      <c r="S21" s="80">
        <v>75000</v>
      </c>
      <c r="T21" s="80">
        <v>241400</v>
      </c>
      <c r="U21" s="80"/>
      <c r="V21" s="80">
        <v>35850</v>
      </c>
      <c r="W21" s="80"/>
      <c r="X21" s="80">
        <v>116850</v>
      </c>
      <c r="Y21" s="80">
        <v>306900</v>
      </c>
      <c r="Z21" s="80">
        <v>319400</v>
      </c>
      <c r="AA21" s="80">
        <v>142600</v>
      </c>
    </row>
    <row r="22" spans="1:32" x14ac:dyDescent="0.25">
      <c r="A22" s="40">
        <v>42248</v>
      </c>
      <c r="B22" s="80"/>
      <c r="C22" s="80">
        <v>15975</v>
      </c>
      <c r="D22" s="80"/>
      <c r="E22" s="80"/>
      <c r="F22" s="80">
        <v>259975</v>
      </c>
      <c r="G22" s="80"/>
      <c r="H22" s="80">
        <v>81600</v>
      </c>
      <c r="I22" s="80"/>
      <c r="J22" s="80"/>
      <c r="K22" s="80"/>
      <c r="L22" s="80"/>
      <c r="M22" s="80">
        <v>7900</v>
      </c>
      <c r="N22" s="80">
        <v>106700</v>
      </c>
      <c r="O22" s="80">
        <v>105925</v>
      </c>
      <c r="P22" s="80">
        <v>36500</v>
      </c>
      <c r="Q22" s="80"/>
      <c r="R22" s="80"/>
      <c r="S22" s="80">
        <v>75000</v>
      </c>
      <c r="T22" s="80">
        <v>764625</v>
      </c>
      <c r="U22" s="80">
        <v>31916</v>
      </c>
      <c r="V22" s="80"/>
      <c r="W22" s="80">
        <v>423750</v>
      </c>
      <c r="X22" s="80">
        <v>129000</v>
      </c>
      <c r="Y22" s="80">
        <v>599000</v>
      </c>
      <c r="Z22" s="80">
        <v>309225</v>
      </c>
      <c r="AA22" s="80"/>
    </row>
    <row r="23" spans="1:32" x14ac:dyDescent="0.25">
      <c r="A23" s="40">
        <v>42278</v>
      </c>
      <c r="B23" s="80">
        <v>157450</v>
      </c>
      <c r="C23" s="80">
        <v>1650</v>
      </c>
      <c r="D23" s="80">
        <v>48525</v>
      </c>
      <c r="E23" s="80"/>
      <c r="F23" s="80">
        <v>173475</v>
      </c>
      <c r="G23" s="80"/>
      <c r="H23" s="80">
        <v>750150</v>
      </c>
      <c r="I23" s="80">
        <v>84750</v>
      </c>
      <c r="J23" s="80">
        <v>98250</v>
      </c>
      <c r="K23" s="80">
        <v>30000</v>
      </c>
      <c r="L23" s="80">
        <v>130000</v>
      </c>
      <c r="M23" s="80">
        <v>4700</v>
      </c>
      <c r="N23" s="80">
        <v>1040325</v>
      </c>
      <c r="O23" s="80">
        <v>173575</v>
      </c>
      <c r="P23" s="80">
        <v>157525</v>
      </c>
      <c r="Q23" s="80">
        <v>113750</v>
      </c>
      <c r="R23" s="80">
        <v>5775</v>
      </c>
      <c r="S23" s="80"/>
      <c r="T23" s="80">
        <v>315425</v>
      </c>
      <c r="U23" s="80"/>
      <c r="V23" s="80">
        <v>101250</v>
      </c>
      <c r="W23" s="80">
        <v>96725</v>
      </c>
      <c r="X23" s="80">
        <v>84000</v>
      </c>
      <c r="Y23" s="80"/>
      <c r="Z23" s="80">
        <v>130775</v>
      </c>
      <c r="AA23" s="80">
        <v>127825</v>
      </c>
    </row>
    <row r="24" spans="1:32" x14ac:dyDescent="0.25">
      <c r="A24" s="40">
        <v>42309</v>
      </c>
      <c r="B24" s="80">
        <v>93675</v>
      </c>
      <c r="C24" s="80">
        <v>68925</v>
      </c>
      <c r="D24" s="80"/>
      <c r="E24" s="80"/>
      <c r="F24" s="80">
        <v>352850</v>
      </c>
      <c r="G24" s="80">
        <v>1750</v>
      </c>
      <c r="H24" s="80"/>
      <c r="I24" s="80"/>
      <c r="J24" s="80"/>
      <c r="K24" s="80"/>
      <c r="L24" s="80">
        <v>90600</v>
      </c>
      <c r="M24" s="80"/>
      <c r="N24" s="80">
        <v>676500</v>
      </c>
      <c r="O24" s="80">
        <v>34500</v>
      </c>
      <c r="P24" s="80">
        <v>30000</v>
      </c>
      <c r="Q24" s="80">
        <v>59500</v>
      </c>
      <c r="R24" s="80"/>
      <c r="S24" s="80">
        <v>41250</v>
      </c>
      <c r="T24" s="80">
        <v>213125</v>
      </c>
      <c r="U24" s="80"/>
      <c r="V24" s="80">
        <v>52800</v>
      </c>
      <c r="W24" s="80">
        <v>106550</v>
      </c>
      <c r="X24" s="80">
        <v>130475</v>
      </c>
      <c r="Y24" s="80"/>
      <c r="Z24" s="80">
        <v>246725</v>
      </c>
      <c r="AA24" s="80">
        <v>233425</v>
      </c>
    </row>
    <row r="25" spans="1:32" x14ac:dyDescent="0.25">
      <c r="A25" s="40">
        <v>42339</v>
      </c>
      <c r="B25" s="80">
        <v>25875</v>
      </c>
      <c r="C25" s="80"/>
      <c r="D25" s="80">
        <v>16750</v>
      </c>
      <c r="E25" s="80"/>
      <c r="F25" s="80">
        <v>306875</v>
      </c>
      <c r="G25" s="80">
        <v>86450</v>
      </c>
      <c r="H25" s="80">
        <v>375375</v>
      </c>
      <c r="I25" s="80">
        <v>10650</v>
      </c>
      <c r="J25" s="80">
        <v>158875</v>
      </c>
      <c r="K25" s="80">
        <v>54000</v>
      </c>
      <c r="L25" s="80"/>
      <c r="M25" s="80">
        <v>5725</v>
      </c>
      <c r="N25" s="80">
        <v>271500</v>
      </c>
      <c r="O25" s="80">
        <v>20325</v>
      </c>
      <c r="P25" s="80"/>
      <c r="Q25" s="80">
        <v>98500</v>
      </c>
      <c r="R25" s="80"/>
      <c r="S25" s="80"/>
      <c r="T25" s="80">
        <v>102725</v>
      </c>
      <c r="U25" s="80"/>
      <c r="V25" s="80"/>
      <c r="W25" s="80">
        <v>102300</v>
      </c>
      <c r="X25" s="80">
        <v>318875</v>
      </c>
      <c r="Y25" s="80"/>
      <c r="Z25" s="80">
        <v>654725</v>
      </c>
      <c r="AA25" s="80">
        <v>168325</v>
      </c>
    </row>
    <row r="26" spans="1:32" x14ac:dyDescent="0.25">
      <c r="A26" s="40">
        <v>42370</v>
      </c>
      <c r="B26" s="80">
        <v>95200</v>
      </c>
      <c r="C26" s="80"/>
      <c r="D26" s="80"/>
      <c r="E26" s="80">
        <v>4034</v>
      </c>
      <c r="F26" s="80">
        <v>213175</v>
      </c>
      <c r="G26" s="80"/>
      <c r="H26" s="80">
        <v>385225</v>
      </c>
      <c r="I26" s="80">
        <v>50000</v>
      </c>
      <c r="J26" s="80">
        <v>318150</v>
      </c>
      <c r="K26" s="80">
        <v>49625</v>
      </c>
      <c r="L26" s="80">
        <v>210975</v>
      </c>
      <c r="M26" s="80">
        <v>5200</v>
      </c>
      <c r="N26" s="80">
        <v>607975</v>
      </c>
      <c r="O26" s="80">
        <v>55150</v>
      </c>
      <c r="P26" s="80">
        <v>156250</v>
      </c>
      <c r="Q26" s="80">
        <v>94425</v>
      </c>
      <c r="R26" s="80">
        <v>16450</v>
      </c>
      <c r="S26" s="80">
        <v>106200</v>
      </c>
      <c r="T26" s="80">
        <v>152175</v>
      </c>
      <c r="U26" s="80"/>
      <c r="V26" s="80"/>
      <c r="W26" s="80"/>
      <c r="X26" s="80"/>
      <c r="Y26" s="80"/>
      <c r="Z26" s="80"/>
      <c r="AA26" s="80">
        <v>114450</v>
      </c>
    </row>
    <row r="27" spans="1:32" x14ac:dyDescent="0.25">
      <c r="A27" s="40">
        <v>42401</v>
      </c>
      <c r="B27" s="80">
        <v>50750</v>
      </c>
      <c r="C27" s="80">
        <v>50850</v>
      </c>
      <c r="D27" s="80">
        <v>47950</v>
      </c>
      <c r="E27" s="80"/>
      <c r="F27" s="80">
        <v>426750</v>
      </c>
      <c r="G27" s="80"/>
      <c r="H27" s="80">
        <v>160475</v>
      </c>
      <c r="I27" s="80">
        <v>19725</v>
      </c>
      <c r="J27" s="80">
        <v>95275</v>
      </c>
      <c r="K27" s="80">
        <v>106600</v>
      </c>
      <c r="L27" s="80">
        <v>86850</v>
      </c>
      <c r="M27" s="80"/>
      <c r="N27" s="80">
        <v>625875</v>
      </c>
      <c r="O27" s="80"/>
      <c r="P27" s="80">
        <v>90700</v>
      </c>
      <c r="Q27" s="80"/>
      <c r="R27" s="80">
        <v>26950</v>
      </c>
      <c r="S27" s="80"/>
      <c r="T27" s="80">
        <v>421375</v>
      </c>
      <c r="U27" s="80"/>
      <c r="V27" s="80"/>
      <c r="W27" s="80">
        <v>163075</v>
      </c>
      <c r="X27" s="80">
        <v>133150</v>
      </c>
      <c r="Y27" s="80"/>
      <c r="Z27" s="80">
        <v>299050</v>
      </c>
      <c r="AA27" s="80">
        <v>143625</v>
      </c>
    </row>
    <row r="28" spans="1:32" x14ac:dyDescent="0.25">
      <c r="A28" s="40">
        <v>42430</v>
      </c>
      <c r="B28" s="80">
        <v>133225</v>
      </c>
      <c r="C28" s="80"/>
      <c r="D28" s="80"/>
      <c r="E28" s="80">
        <v>3903</v>
      </c>
      <c r="F28" s="80">
        <v>416700</v>
      </c>
      <c r="G28" s="80"/>
      <c r="H28" s="80">
        <v>552725</v>
      </c>
      <c r="I28" s="80"/>
      <c r="J28" s="80">
        <v>198525</v>
      </c>
      <c r="K28" s="80">
        <v>68275</v>
      </c>
      <c r="L28" s="80"/>
      <c r="M28" s="80"/>
      <c r="N28" s="80">
        <v>1048600</v>
      </c>
      <c r="O28" s="80">
        <v>234825</v>
      </c>
      <c r="P28" s="80">
        <v>93175</v>
      </c>
      <c r="Q28" s="80">
        <v>77975</v>
      </c>
      <c r="R28" s="80">
        <v>12000</v>
      </c>
      <c r="S28" s="80">
        <v>60600</v>
      </c>
      <c r="T28" s="80">
        <v>250775</v>
      </c>
      <c r="U28" s="80"/>
      <c r="V28" s="80">
        <v>50100</v>
      </c>
      <c r="W28" s="80">
        <v>197275</v>
      </c>
      <c r="X28" s="80">
        <v>208750</v>
      </c>
      <c r="Y28" s="80"/>
      <c r="Z28" s="80">
        <v>455275</v>
      </c>
      <c r="AA28" s="80"/>
    </row>
    <row r="29" spans="1:32" x14ac:dyDescent="0.25">
      <c r="A29" s="31" t="s">
        <v>62</v>
      </c>
      <c r="B29">
        <f>SUM(B21:B28)</f>
        <v>604875</v>
      </c>
      <c r="C29">
        <f t="shared" ref="C29:AA29" si="0">SUM(C21:C28)</f>
        <v>137400</v>
      </c>
      <c r="D29">
        <f t="shared" si="0"/>
        <v>145125</v>
      </c>
      <c r="E29">
        <f t="shared" si="0"/>
        <v>7937</v>
      </c>
      <c r="F29">
        <f t="shared" si="0"/>
        <v>2459250</v>
      </c>
      <c r="G29">
        <f t="shared" si="0"/>
        <v>88200</v>
      </c>
      <c r="H29">
        <f t="shared" si="0"/>
        <v>2371450</v>
      </c>
      <c r="I29">
        <f t="shared" si="0"/>
        <v>165125</v>
      </c>
      <c r="J29">
        <f t="shared" si="0"/>
        <v>1300050</v>
      </c>
      <c r="K29">
        <f t="shared" si="0"/>
        <v>486525</v>
      </c>
      <c r="L29">
        <f t="shared" si="0"/>
        <v>548425</v>
      </c>
      <c r="M29">
        <f t="shared" si="0"/>
        <v>23525</v>
      </c>
      <c r="N29">
        <f t="shared" si="0"/>
        <v>5400425</v>
      </c>
      <c r="O29">
        <f t="shared" si="0"/>
        <v>624300</v>
      </c>
      <c r="P29">
        <f t="shared" si="0"/>
        <v>656125</v>
      </c>
      <c r="Q29">
        <f t="shared" si="0"/>
        <v>444150</v>
      </c>
      <c r="R29">
        <f t="shared" si="0"/>
        <v>79100</v>
      </c>
      <c r="S29">
        <f t="shared" si="0"/>
        <v>358050</v>
      </c>
      <c r="T29">
        <f t="shared" si="0"/>
        <v>2461625</v>
      </c>
      <c r="U29">
        <f t="shared" si="0"/>
        <v>31916</v>
      </c>
      <c r="V29">
        <f t="shared" si="0"/>
        <v>240000</v>
      </c>
      <c r="W29">
        <f t="shared" si="0"/>
        <v>1089675</v>
      </c>
      <c r="X29">
        <f t="shared" si="0"/>
        <v>1121100</v>
      </c>
      <c r="Y29">
        <f t="shared" si="0"/>
        <v>905900</v>
      </c>
      <c r="Z29">
        <f t="shared" si="0"/>
        <v>2415175</v>
      </c>
      <c r="AA29">
        <f t="shared" si="0"/>
        <v>930250</v>
      </c>
    </row>
    <row r="30" spans="1:32" x14ac:dyDescent="0.25">
      <c r="C30" t="s">
        <v>33</v>
      </c>
    </row>
    <row r="31" spans="1:32" hidden="1" x14ac:dyDescent="0.25">
      <c r="A31" s="12" t="s">
        <v>0</v>
      </c>
      <c r="B31" s="13">
        <v>6772</v>
      </c>
      <c r="C31" s="14">
        <v>31664</v>
      </c>
      <c r="D31" s="14">
        <v>53260</v>
      </c>
      <c r="E31" s="14">
        <v>54097</v>
      </c>
      <c r="F31" s="14">
        <v>54215</v>
      </c>
      <c r="G31" s="14">
        <v>54219</v>
      </c>
      <c r="H31" s="14">
        <v>65264</v>
      </c>
      <c r="I31" s="14">
        <v>65265</v>
      </c>
      <c r="J31" s="14">
        <v>65266</v>
      </c>
      <c r="K31" s="14">
        <v>65267</v>
      </c>
      <c r="L31" s="14">
        <v>65277</v>
      </c>
      <c r="M31" s="14">
        <v>65284</v>
      </c>
      <c r="N31" s="14">
        <v>65288</v>
      </c>
      <c r="O31" s="14">
        <v>65289</v>
      </c>
      <c r="P31" s="14">
        <v>65290</v>
      </c>
      <c r="Q31" s="14">
        <v>65293</v>
      </c>
      <c r="R31" s="14">
        <v>65300</v>
      </c>
      <c r="S31" s="14">
        <v>65310</v>
      </c>
      <c r="T31" s="14">
        <v>65313</v>
      </c>
      <c r="U31" s="14">
        <v>65314</v>
      </c>
      <c r="V31" s="14">
        <v>65315</v>
      </c>
      <c r="W31" s="14">
        <v>65316</v>
      </c>
      <c r="X31" s="14">
        <v>65440</v>
      </c>
      <c r="Y31" s="14">
        <v>65441</v>
      </c>
      <c r="Z31" s="14">
        <v>65444</v>
      </c>
      <c r="AA31" s="14">
        <v>65447</v>
      </c>
      <c r="AB31" s="14">
        <v>65448</v>
      </c>
      <c r="AC31" s="14">
        <v>68616</v>
      </c>
      <c r="AD31" s="14">
        <v>84987</v>
      </c>
      <c r="AE31" s="14">
        <v>99336</v>
      </c>
      <c r="AF31" s="15">
        <v>99895</v>
      </c>
    </row>
    <row r="32" spans="1:32" hidden="1" x14ac:dyDescent="0.25">
      <c r="A32" s="40">
        <v>42217</v>
      </c>
      <c r="B32" s="8">
        <v>28400</v>
      </c>
      <c r="C32" s="8">
        <v>10775</v>
      </c>
      <c r="D32" s="8">
        <v>7700</v>
      </c>
      <c r="E32" s="8">
        <v>9100</v>
      </c>
      <c r="F32" s="8">
        <v>271650</v>
      </c>
      <c r="G32" s="8">
        <v>13700</v>
      </c>
      <c r="H32" s="8">
        <v>240400</v>
      </c>
      <c r="I32" s="8">
        <v>15825</v>
      </c>
      <c r="J32" s="8">
        <v>125400</v>
      </c>
      <c r="K32" s="8">
        <v>31225</v>
      </c>
      <c r="L32" s="8">
        <v>55650</v>
      </c>
      <c r="M32" s="8">
        <v>3375</v>
      </c>
      <c r="N32" s="8">
        <v>502775</v>
      </c>
      <c r="O32" s="8">
        <v>48825</v>
      </c>
      <c r="P32" s="8">
        <v>36900</v>
      </c>
      <c r="Q32" s="8">
        <v>16375</v>
      </c>
      <c r="R32" s="8">
        <v>3575</v>
      </c>
      <c r="S32" s="8">
        <v>16350</v>
      </c>
      <c r="T32" s="8">
        <v>211275</v>
      </c>
      <c r="U32" s="8">
        <v>46500</v>
      </c>
      <c r="V32" s="8">
        <v>13350</v>
      </c>
      <c r="W32" s="8">
        <v>83100</v>
      </c>
      <c r="X32" s="8">
        <v>800500</v>
      </c>
      <c r="Y32" s="8">
        <v>1905000</v>
      </c>
      <c r="Z32" s="8">
        <v>259500</v>
      </c>
      <c r="AA32" s="8">
        <v>90900</v>
      </c>
      <c r="AB32" s="8">
        <v>318200</v>
      </c>
      <c r="AC32" s="8">
        <v>72850</v>
      </c>
      <c r="AD32" s="8">
        <v>83925</v>
      </c>
      <c r="AE32" s="8">
        <v>322250</v>
      </c>
      <c r="AF32" s="8">
        <v>92850</v>
      </c>
    </row>
    <row r="33" spans="1:32" hidden="1" x14ac:dyDescent="0.25">
      <c r="A33" s="40">
        <v>42248</v>
      </c>
      <c r="B33" s="8">
        <v>61900</v>
      </c>
      <c r="C33" s="8">
        <v>25550</v>
      </c>
      <c r="D33" s="8">
        <v>16850</v>
      </c>
      <c r="E33" s="8">
        <v>38670</v>
      </c>
      <c r="F33" s="8">
        <v>332275</v>
      </c>
      <c r="G33" s="8">
        <v>18775</v>
      </c>
      <c r="H33" s="8">
        <v>344875</v>
      </c>
      <c r="I33" s="8">
        <v>26425</v>
      </c>
      <c r="J33" s="8">
        <v>223950</v>
      </c>
      <c r="K33" s="8">
        <v>62500</v>
      </c>
      <c r="L33" s="8">
        <v>96025</v>
      </c>
      <c r="M33" s="8">
        <v>6275</v>
      </c>
      <c r="N33" s="8">
        <v>753600</v>
      </c>
      <c r="O33" s="8">
        <v>105800</v>
      </c>
      <c r="P33" s="8">
        <v>110025</v>
      </c>
      <c r="Q33" s="8">
        <v>41900</v>
      </c>
      <c r="R33" s="8">
        <v>11550</v>
      </c>
      <c r="S33" s="8">
        <v>35550</v>
      </c>
      <c r="T33" s="8">
        <v>318600</v>
      </c>
      <c r="U33" s="8">
        <v>100050</v>
      </c>
      <c r="V33" s="8">
        <v>29850</v>
      </c>
      <c r="W33" s="8">
        <v>156675</v>
      </c>
      <c r="X33" s="8">
        <v>1723500</v>
      </c>
      <c r="Y33" s="8">
        <v>2618000</v>
      </c>
      <c r="Z33" s="8">
        <v>47500</v>
      </c>
      <c r="AA33" s="8">
        <v>52100</v>
      </c>
      <c r="AB33" s="8">
        <v>376100</v>
      </c>
      <c r="AC33" s="8">
        <v>99100</v>
      </c>
      <c r="AD33" s="8">
        <v>95225</v>
      </c>
      <c r="AE33" s="8">
        <v>236950</v>
      </c>
      <c r="AF33" s="8">
        <v>97325</v>
      </c>
    </row>
    <row r="34" spans="1:32" hidden="1" x14ac:dyDescent="0.25">
      <c r="A34" s="40">
        <v>42278</v>
      </c>
      <c r="B34" s="8">
        <v>30625</v>
      </c>
      <c r="C34" s="8">
        <v>11800</v>
      </c>
      <c r="D34" s="8">
        <v>13100</v>
      </c>
      <c r="E34" s="8">
        <v>19300</v>
      </c>
      <c r="F34" s="8">
        <v>161125</v>
      </c>
      <c r="G34" s="8">
        <v>7550</v>
      </c>
      <c r="H34" s="8">
        <v>271850</v>
      </c>
      <c r="I34" s="8">
        <v>16475</v>
      </c>
      <c r="J34" s="8">
        <v>117400</v>
      </c>
      <c r="K34" s="8">
        <v>36050</v>
      </c>
      <c r="L34" s="8">
        <v>57600</v>
      </c>
      <c r="M34" s="8">
        <v>2900</v>
      </c>
      <c r="N34" s="8">
        <v>568200</v>
      </c>
      <c r="O34" s="8">
        <v>67500</v>
      </c>
      <c r="P34" s="8">
        <v>67775</v>
      </c>
      <c r="Q34" s="8">
        <v>39375</v>
      </c>
      <c r="R34" s="8">
        <v>6650</v>
      </c>
      <c r="S34" s="8">
        <v>18000</v>
      </c>
      <c r="T34" s="8">
        <v>187350</v>
      </c>
      <c r="U34" s="8">
        <v>64150</v>
      </c>
      <c r="V34" s="8">
        <v>13950</v>
      </c>
      <c r="W34" s="8">
        <v>99175</v>
      </c>
      <c r="X34" s="8">
        <v>1039000</v>
      </c>
      <c r="Y34" s="8">
        <v>1296500</v>
      </c>
      <c r="Z34" s="8">
        <v>44000</v>
      </c>
      <c r="AA34" s="8">
        <v>73800</v>
      </c>
      <c r="AB34" s="8">
        <v>175600</v>
      </c>
      <c r="AC34" s="8">
        <v>104325</v>
      </c>
      <c r="AD34" s="8">
        <v>61400</v>
      </c>
      <c r="AE34" s="8">
        <v>39000</v>
      </c>
      <c r="AF34" s="8">
        <v>46300</v>
      </c>
    </row>
    <row r="35" spans="1:32" hidden="1" x14ac:dyDescent="0.25">
      <c r="A35" s="40">
        <v>42309</v>
      </c>
      <c r="B35" s="8">
        <v>37100</v>
      </c>
      <c r="C35" s="8">
        <v>14550</v>
      </c>
      <c r="D35" s="8">
        <v>15450</v>
      </c>
      <c r="E35" s="8">
        <v>21220</v>
      </c>
      <c r="F35" s="8">
        <v>288425</v>
      </c>
      <c r="G35" s="8">
        <v>12500</v>
      </c>
      <c r="H35" s="8">
        <v>357100</v>
      </c>
      <c r="I35" s="8">
        <v>19975</v>
      </c>
      <c r="J35" s="8">
        <v>139650</v>
      </c>
      <c r="K35" s="8">
        <v>40775</v>
      </c>
      <c r="L35" s="8">
        <v>77975</v>
      </c>
      <c r="M35" s="8">
        <v>4400</v>
      </c>
      <c r="N35" s="8">
        <v>537200</v>
      </c>
      <c r="O35" s="8">
        <v>37800</v>
      </c>
      <c r="P35" s="8">
        <v>77400</v>
      </c>
      <c r="Q35" s="8">
        <v>17100</v>
      </c>
      <c r="R35" s="8">
        <v>13525</v>
      </c>
      <c r="S35" s="8">
        <v>14700</v>
      </c>
      <c r="T35" s="8">
        <v>219875</v>
      </c>
      <c r="U35" s="8">
        <v>69800</v>
      </c>
      <c r="V35" s="8">
        <v>24300</v>
      </c>
      <c r="W35" s="8">
        <v>126075</v>
      </c>
      <c r="X35" s="8">
        <v>1294000</v>
      </c>
      <c r="Y35" s="8">
        <v>2206000</v>
      </c>
      <c r="Z35" s="8">
        <v>336000</v>
      </c>
      <c r="AA35" s="8">
        <v>95500</v>
      </c>
      <c r="AB35" s="8">
        <v>391250</v>
      </c>
      <c r="AC35" s="8">
        <v>109550</v>
      </c>
      <c r="AD35" s="8">
        <v>97800</v>
      </c>
      <c r="AE35" s="8">
        <v>157275</v>
      </c>
      <c r="AF35" s="8">
        <v>101550</v>
      </c>
    </row>
    <row r="36" spans="1:32" hidden="1" x14ac:dyDescent="0.25">
      <c r="A36" s="40">
        <v>42339</v>
      </c>
      <c r="B36" s="8">
        <v>48450</v>
      </c>
      <c r="C36" s="8">
        <v>14950</v>
      </c>
      <c r="D36" s="8">
        <v>9325</v>
      </c>
      <c r="E36" s="8">
        <v>6300</v>
      </c>
      <c r="F36" s="8">
        <v>320800</v>
      </c>
      <c r="G36" s="8">
        <v>10950</v>
      </c>
      <c r="H36" s="8">
        <v>255575</v>
      </c>
      <c r="I36" s="8">
        <v>26025</v>
      </c>
      <c r="J36" s="8">
        <v>128350</v>
      </c>
      <c r="K36" s="8">
        <v>43975</v>
      </c>
      <c r="L36" s="8">
        <v>85450</v>
      </c>
      <c r="M36" s="8">
        <v>4900</v>
      </c>
      <c r="N36" s="8">
        <v>770575</v>
      </c>
      <c r="O36" s="8">
        <v>125675</v>
      </c>
      <c r="P36" s="8">
        <v>135150</v>
      </c>
      <c r="Q36" s="8">
        <v>53525</v>
      </c>
      <c r="R36" s="8">
        <v>12200</v>
      </c>
      <c r="S36" s="8">
        <v>48450</v>
      </c>
      <c r="T36" s="8">
        <v>305125</v>
      </c>
      <c r="U36" s="8">
        <v>99650</v>
      </c>
      <c r="V36" s="8">
        <v>16650</v>
      </c>
      <c r="W36" s="8">
        <v>161800</v>
      </c>
      <c r="X36" s="8">
        <v>1838000</v>
      </c>
      <c r="Y36" s="8">
        <v>3124000</v>
      </c>
      <c r="Z36" s="8">
        <v>238000</v>
      </c>
      <c r="AA36" s="8">
        <v>150000</v>
      </c>
      <c r="AB36" s="8">
        <v>437050</v>
      </c>
      <c r="AC36" s="8">
        <v>206300</v>
      </c>
      <c r="AD36" s="8">
        <v>111500</v>
      </c>
      <c r="AE36" s="8">
        <v>419600</v>
      </c>
      <c r="AF36" s="8">
        <v>97850</v>
      </c>
    </row>
    <row r="37" spans="1:32" hidden="1" x14ac:dyDescent="0.25">
      <c r="A37" s="40">
        <v>42370</v>
      </c>
      <c r="B37" s="8">
        <v>25900</v>
      </c>
      <c r="C37" s="8">
        <v>11050</v>
      </c>
      <c r="D37" s="8">
        <v>5150</v>
      </c>
      <c r="E37" s="8">
        <v>2150</v>
      </c>
      <c r="F37" s="8">
        <v>268575</v>
      </c>
      <c r="G37" s="8">
        <v>7625</v>
      </c>
      <c r="H37" s="8">
        <v>199575</v>
      </c>
      <c r="I37" s="8">
        <v>5025</v>
      </c>
      <c r="J37" s="8">
        <v>72375</v>
      </c>
      <c r="K37" s="8">
        <v>21150</v>
      </c>
      <c r="L37" s="8">
        <v>45250</v>
      </c>
      <c r="M37" s="8">
        <v>1250</v>
      </c>
      <c r="N37" s="8">
        <v>305800</v>
      </c>
      <c r="O37" s="8">
        <v>19400</v>
      </c>
      <c r="P37" s="8">
        <v>15425</v>
      </c>
      <c r="Q37" s="8">
        <v>23050</v>
      </c>
      <c r="R37" s="8">
        <v>4975</v>
      </c>
      <c r="S37" s="8">
        <v>3450</v>
      </c>
      <c r="T37" s="8">
        <v>162300</v>
      </c>
      <c r="U37" s="8">
        <v>33100</v>
      </c>
      <c r="V37" s="8">
        <v>14850</v>
      </c>
      <c r="W37" s="8">
        <v>56700</v>
      </c>
      <c r="X37" s="8">
        <v>673000</v>
      </c>
      <c r="Y37" s="8">
        <v>874000</v>
      </c>
      <c r="Z37" s="8">
        <v>211500</v>
      </c>
      <c r="AA37" s="8">
        <v>47300</v>
      </c>
      <c r="AB37" s="8">
        <v>210100</v>
      </c>
      <c r="AC37" s="8">
        <v>17050</v>
      </c>
      <c r="AD37" s="8">
        <v>50700</v>
      </c>
      <c r="AE37" s="8">
        <v>44700</v>
      </c>
      <c r="AF37" s="8">
        <v>143775</v>
      </c>
    </row>
    <row r="38" spans="1:32" hidden="1" x14ac:dyDescent="0.25">
      <c r="A38" s="40">
        <v>42401</v>
      </c>
      <c r="B38" s="8">
        <v>87900</v>
      </c>
      <c r="C38" s="8">
        <v>36375</v>
      </c>
      <c r="D38" s="8">
        <v>26025</v>
      </c>
      <c r="E38" s="8">
        <v>17210</v>
      </c>
      <c r="F38" s="8">
        <v>360500</v>
      </c>
      <c r="G38" s="8">
        <v>21650</v>
      </c>
      <c r="H38" s="8">
        <v>239525</v>
      </c>
      <c r="I38" s="8">
        <v>31775</v>
      </c>
      <c r="J38" s="8">
        <v>185000</v>
      </c>
      <c r="K38" s="8">
        <v>65925</v>
      </c>
      <c r="L38" s="8">
        <v>102550</v>
      </c>
      <c r="M38" s="8">
        <v>7550</v>
      </c>
      <c r="N38" s="8">
        <v>1548325</v>
      </c>
      <c r="O38" s="8">
        <v>114250</v>
      </c>
      <c r="P38" s="8">
        <v>141125</v>
      </c>
      <c r="Q38" s="8">
        <v>82275</v>
      </c>
      <c r="R38" s="8">
        <v>23550</v>
      </c>
      <c r="S38" s="8">
        <v>26850</v>
      </c>
      <c r="T38" s="8">
        <v>546975</v>
      </c>
      <c r="U38" s="8">
        <v>130000</v>
      </c>
      <c r="V38" s="8">
        <v>36300</v>
      </c>
      <c r="W38" s="8">
        <v>201825</v>
      </c>
      <c r="X38" s="8">
        <v>3191500</v>
      </c>
      <c r="Y38" s="8">
        <v>3914500</v>
      </c>
      <c r="Z38" s="8">
        <v>111000</v>
      </c>
      <c r="AA38" s="8">
        <v>18650</v>
      </c>
      <c r="AB38" s="8">
        <v>690800</v>
      </c>
      <c r="AC38" s="8">
        <v>124950</v>
      </c>
      <c r="AD38" s="8">
        <v>187925</v>
      </c>
      <c r="AE38" s="8">
        <v>352000</v>
      </c>
      <c r="AF38" s="8">
        <v>163250</v>
      </c>
    </row>
    <row r="39" spans="1:32" hidden="1" x14ac:dyDescent="0.25">
      <c r="A39" s="40">
        <v>42430</v>
      </c>
      <c r="B39" s="8">
        <v>42425</v>
      </c>
      <c r="C39" s="8">
        <v>9425</v>
      </c>
      <c r="D39" s="8">
        <v>11000</v>
      </c>
      <c r="E39" s="8">
        <v>1450</v>
      </c>
      <c r="F39" s="8">
        <v>316600</v>
      </c>
      <c r="G39" s="8">
        <v>5300</v>
      </c>
      <c r="H39" s="8">
        <v>130450</v>
      </c>
      <c r="I39" s="8">
        <v>16500</v>
      </c>
      <c r="J39" s="8">
        <v>74500</v>
      </c>
      <c r="K39" s="8">
        <v>35750</v>
      </c>
      <c r="L39" s="8">
        <v>38900</v>
      </c>
      <c r="M39" s="8">
        <v>5300</v>
      </c>
      <c r="N39" s="8">
        <v>518525</v>
      </c>
      <c r="O39" s="8">
        <v>175400</v>
      </c>
      <c r="P39" s="8">
        <v>96175</v>
      </c>
      <c r="Q39" s="8">
        <v>38625</v>
      </c>
      <c r="R39" s="8">
        <v>4175</v>
      </c>
      <c r="S39" s="8">
        <v>26250</v>
      </c>
      <c r="T39" s="8">
        <v>211900</v>
      </c>
      <c r="U39" s="8">
        <v>71650</v>
      </c>
      <c r="V39" s="8">
        <v>22200</v>
      </c>
      <c r="W39" s="8">
        <v>142550</v>
      </c>
      <c r="X39" s="8">
        <v>1548000</v>
      </c>
      <c r="Y39" s="8">
        <v>2410000</v>
      </c>
      <c r="Z39" s="8">
        <v>458000</v>
      </c>
      <c r="AA39" s="8">
        <v>79500</v>
      </c>
      <c r="AB39" s="8">
        <v>354950</v>
      </c>
      <c r="AC39" s="8">
        <v>74125</v>
      </c>
      <c r="AD39" s="8">
        <v>70975</v>
      </c>
      <c r="AE39" s="8">
        <v>199375</v>
      </c>
      <c r="AF39" s="8">
        <v>122950</v>
      </c>
    </row>
    <row r="40" spans="1:32" hidden="1" x14ac:dyDescent="0.25">
      <c r="A40" s="84" t="s">
        <v>62</v>
      </c>
      <c r="B40" s="8">
        <f>SUM(B32:B39)</f>
        <v>362700</v>
      </c>
      <c r="C40" s="8">
        <f t="shared" ref="C40:AF40" si="1">SUM(C32:C39)</f>
        <v>134475</v>
      </c>
      <c r="D40" s="8">
        <f t="shared" si="1"/>
        <v>104600</v>
      </c>
      <c r="E40" s="8">
        <f t="shared" si="1"/>
        <v>115400</v>
      </c>
      <c r="F40" s="8">
        <f t="shared" si="1"/>
        <v>2319950</v>
      </c>
      <c r="G40" s="8">
        <f t="shared" si="1"/>
        <v>98050</v>
      </c>
      <c r="H40" s="8">
        <f t="shared" si="1"/>
        <v>2039350</v>
      </c>
      <c r="I40" s="8">
        <f t="shared" si="1"/>
        <v>158025</v>
      </c>
      <c r="J40" s="8">
        <f t="shared" si="1"/>
        <v>1066625</v>
      </c>
      <c r="K40" s="8">
        <f t="shared" si="1"/>
        <v>337350</v>
      </c>
      <c r="L40" s="8">
        <f t="shared" si="1"/>
        <v>559400</v>
      </c>
      <c r="M40" s="8">
        <f t="shared" si="1"/>
        <v>35950</v>
      </c>
      <c r="N40" s="8">
        <f t="shared" si="1"/>
        <v>5505000</v>
      </c>
      <c r="O40" s="8">
        <f t="shared" si="1"/>
        <v>694650</v>
      </c>
      <c r="P40" s="8">
        <f t="shared" si="1"/>
        <v>679975</v>
      </c>
      <c r="Q40" s="8">
        <f t="shared" si="1"/>
        <v>312225</v>
      </c>
      <c r="R40" s="8">
        <f t="shared" si="1"/>
        <v>80200</v>
      </c>
      <c r="S40" s="8">
        <f t="shared" si="1"/>
        <v>189600</v>
      </c>
      <c r="T40" s="8">
        <f t="shared" si="1"/>
        <v>2163400</v>
      </c>
      <c r="U40" s="8">
        <f t="shared" si="1"/>
        <v>614900</v>
      </c>
      <c r="V40" s="8">
        <f t="shared" si="1"/>
        <v>171450</v>
      </c>
      <c r="W40" s="8">
        <f t="shared" si="1"/>
        <v>1027900</v>
      </c>
      <c r="X40" s="8">
        <f t="shared" si="1"/>
        <v>12107500</v>
      </c>
      <c r="Y40" s="8">
        <f t="shared" si="1"/>
        <v>18348000</v>
      </c>
      <c r="Z40" s="8">
        <f t="shared" si="1"/>
        <v>1705500</v>
      </c>
      <c r="AA40" s="8">
        <f t="shared" si="1"/>
        <v>607750</v>
      </c>
      <c r="AB40" s="8">
        <f t="shared" si="1"/>
        <v>2954050</v>
      </c>
      <c r="AC40" s="8">
        <f t="shared" si="1"/>
        <v>808250</v>
      </c>
      <c r="AD40" s="8">
        <f t="shared" si="1"/>
        <v>759450</v>
      </c>
      <c r="AE40" s="8">
        <f t="shared" si="1"/>
        <v>1771150</v>
      </c>
      <c r="AF40" s="8">
        <f t="shared" si="1"/>
        <v>865850</v>
      </c>
    </row>
    <row r="42" spans="1:32" x14ac:dyDescent="0.25">
      <c r="A42" s="78" t="s">
        <v>66</v>
      </c>
      <c r="B42" s="79">
        <v>6772</v>
      </c>
      <c r="C42" s="79">
        <v>31664</v>
      </c>
      <c r="D42" s="79">
        <v>53260</v>
      </c>
      <c r="E42" s="79">
        <v>54097</v>
      </c>
      <c r="F42" s="79">
        <v>54215</v>
      </c>
      <c r="G42" s="79">
        <v>54219</v>
      </c>
      <c r="H42" s="79">
        <v>65264</v>
      </c>
      <c r="I42" s="79">
        <v>65265</v>
      </c>
      <c r="J42" s="79">
        <v>65266</v>
      </c>
      <c r="K42" s="79">
        <v>65267</v>
      </c>
      <c r="L42" s="79">
        <v>65277</v>
      </c>
      <c r="M42" s="79">
        <v>65284</v>
      </c>
      <c r="N42" s="79">
        <v>65288</v>
      </c>
      <c r="O42" s="79">
        <v>65289</v>
      </c>
      <c r="P42" s="79">
        <v>65290</v>
      </c>
      <c r="Q42" s="79">
        <v>65293</v>
      </c>
      <c r="R42" s="79">
        <v>65300</v>
      </c>
      <c r="S42" s="79">
        <v>65310</v>
      </c>
      <c r="T42" s="79">
        <v>65313</v>
      </c>
      <c r="U42" s="79">
        <v>65314</v>
      </c>
      <c r="V42" s="79">
        <v>65315</v>
      </c>
      <c r="W42" s="79">
        <v>65316</v>
      </c>
      <c r="X42" s="79">
        <v>68616</v>
      </c>
      <c r="Y42" s="79">
        <v>84987</v>
      </c>
      <c r="Z42" s="81">
        <v>99336</v>
      </c>
      <c r="AA42" s="79">
        <v>99895</v>
      </c>
    </row>
    <row r="43" spans="1:32" x14ac:dyDescent="0.25">
      <c r="A43" s="82">
        <v>1</v>
      </c>
      <c r="B43">
        <f t="shared" ref="B43:K50" si="2">INDEX($B$32:$AF$39,$A43,MATCH(B$42,$B$31:$AF$31,0))</f>
        <v>28400</v>
      </c>
      <c r="C43">
        <f t="shared" si="2"/>
        <v>10775</v>
      </c>
      <c r="D43">
        <f t="shared" si="2"/>
        <v>7700</v>
      </c>
      <c r="E43">
        <f t="shared" si="2"/>
        <v>9100</v>
      </c>
      <c r="F43">
        <f t="shared" si="2"/>
        <v>271650</v>
      </c>
      <c r="G43">
        <f t="shared" si="2"/>
        <v>13700</v>
      </c>
      <c r="H43">
        <f t="shared" si="2"/>
        <v>240400</v>
      </c>
      <c r="I43">
        <f t="shared" si="2"/>
        <v>15825</v>
      </c>
      <c r="J43">
        <f t="shared" si="2"/>
        <v>125400</v>
      </c>
      <c r="K43">
        <f t="shared" si="2"/>
        <v>31225</v>
      </c>
      <c r="L43">
        <f t="shared" ref="L43:U50" si="3">INDEX($B$32:$AF$39,$A43,MATCH(L$42,$B$31:$AF$31,0))</f>
        <v>55650</v>
      </c>
      <c r="M43">
        <f t="shared" si="3"/>
        <v>3375</v>
      </c>
      <c r="N43">
        <f t="shared" si="3"/>
        <v>502775</v>
      </c>
      <c r="O43">
        <f t="shared" si="3"/>
        <v>48825</v>
      </c>
      <c r="P43">
        <f t="shared" si="3"/>
        <v>36900</v>
      </c>
      <c r="Q43">
        <f t="shared" si="3"/>
        <v>16375</v>
      </c>
      <c r="R43">
        <f t="shared" si="3"/>
        <v>3575</v>
      </c>
      <c r="S43">
        <f t="shared" si="3"/>
        <v>16350</v>
      </c>
      <c r="T43">
        <f t="shared" si="3"/>
        <v>211275</v>
      </c>
      <c r="U43">
        <f t="shared" si="3"/>
        <v>46500</v>
      </c>
      <c r="V43">
        <f t="shared" ref="V43:AA50" si="4">INDEX($B$32:$AF$39,$A43,MATCH(V$42,$B$31:$AF$31,0))</f>
        <v>13350</v>
      </c>
      <c r="W43">
        <f t="shared" si="4"/>
        <v>83100</v>
      </c>
      <c r="X43">
        <f t="shared" si="4"/>
        <v>72850</v>
      </c>
      <c r="Y43">
        <f t="shared" si="4"/>
        <v>83925</v>
      </c>
      <c r="Z43">
        <f t="shared" si="4"/>
        <v>322250</v>
      </c>
      <c r="AA43">
        <f t="shared" si="4"/>
        <v>92850</v>
      </c>
    </row>
    <row r="44" spans="1:32" x14ac:dyDescent="0.25">
      <c r="A44" s="82">
        <v>2</v>
      </c>
      <c r="B44">
        <f t="shared" si="2"/>
        <v>61900</v>
      </c>
      <c r="C44">
        <f t="shared" si="2"/>
        <v>25550</v>
      </c>
      <c r="D44">
        <f t="shared" si="2"/>
        <v>16850</v>
      </c>
      <c r="E44">
        <f t="shared" si="2"/>
        <v>38670</v>
      </c>
      <c r="F44">
        <f t="shared" si="2"/>
        <v>332275</v>
      </c>
      <c r="G44">
        <f t="shared" si="2"/>
        <v>18775</v>
      </c>
      <c r="H44">
        <f t="shared" si="2"/>
        <v>344875</v>
      </c>
      <c r="I44">
        <f t="shared" si="2"/>
        <v>26425</v>
      </c>
      <c r="J44">
        <f t="shared" si="2"/>
        <v>223950</v>
      </c>
      <c r="K44">
        <f t="shared" si="2"/>
        <v>62500</v>
      </c>
      <c r="L44">
        <f t="shared" si="3"/>
        <v>96025</v>
      </c>
      <c r="M44">
        <f t="shared" si="3"/>
        <v>6275</v>
      </c>
      <c r="N44">
        <f t="shared" si="3"/>
        <v>753600</v>
      </c>
      <c r="O44">
        <f t="shared" si="3"/>
        <v>105800</v>
      </c>
      <c r="P44">
        <f t="shared" si="3"/>
        <v>110025</v>
      </c>
      <c r="Q44">
        <f t="shared" si="3"/>
        <v>41900</v>
      </c>
      <c r="R44">
        <f t="shared" si="3"/>
        <v>11550</v>
      </c>
      <c r="S44">
        <f t="shared" si="3"/>
        <v>35550</v>
      </c>
      <c r="T44">
        <f t="shared" si="3"/>
        <v>318600</v>
      </c>
      <c r="U44">
        <f t="shared" si="3"/>
        <v>100050</v>
      </c>
      <c r="V44">
        <f t="shared" si="4"/>
        <v>29850</v>
      </c>
      <c r="W44">
        <f t="shared" si="4"/>
        <v>156675</v>
      </c>
      <c r="X44">
        <f t="shared" si="4"/>
        <v>99100</v>
      </c>
      <c r="Y44">
        <f t="shared" si="4"/>
        <v>95225</v>
      </c>
      <c r="Z44">
        <f t="shared" si="4"/>
        <v>236950</v>
      </c>
      <c r="AA44">
        <f t="shared" si="4"/>
        <v>97325</v>
      </c>
    </row>
    <row r="45" spans="1:32" x14ac:dyDescent="0.25">
      <c r="A45" s="82">
        <v>3</v>
      </c>
      <c r="B45">
        <f t="shared" si="2"/>
        <v>30625</v>
      </c>
      <c r="C45">
        <f t="shared" si="2"/>
        <v>11800</v>
      </c>
      <c r="D45">
        <f t="shared" si="2"/>
        <v>13100</v>
      </c>
      <c r="E45">
        <f t="shared" si="2"/>
        <v>19300</v>
      </c>
      <c r="F45">
        <f t="shared" si="2"/>
        <v>161125</v>
      </c>
      <c r="G45">
        <f t="shared" si="2"/>
        <v>7550</v>
      </c>
      <c r="H45">
        <f t="shared" si="2"/>
        <v>271850</v>
      </c>
      <c r="I45">
        <f t="shared" si="2"/>
        <v>16475</v>
      </c>
      <c r="J45">
        <f t="shared" si="2"/>
        <v>117400</v>
      </c>
      <c r="K45">
        <f t="shared" si="2"/>
        <v>36050</v>
      </c>
      <c r="L45">
        <f t="shared" si="3"/>
        <v>57600</v>
      </c>
      <c r="M45">
        <f t="shared" si="3"/>
        <v>2900</v>
      </c>
      <c r="N45">
        <f t="shared" si="3"/>
        <v>568200</v>
      </c>
      <c r="O45">
        <f t="shared" si="3"/>
        <v>67500</v>
      </c>
      <c r="P45">
        <f t="shared" si="3"/>
        <v>67775</v>
      </c>
      <c r="Q45">
        <f t="shared" si="3"/>
        <v>39375</v>
      </c>
      <c r="R45">
        <f t="shared" si="3"/>
        <v>6650</v>
      </c>
      <c r="S45">
        <f t="shared" si="3"/>
        <v>18000</v>
      </c>
      <c r="T45">
        <f t="shared" si="3"/>
        <v>187350</v>
      </c>
      <c r="U45">
        <f t="shared" si="3"/>
        <v>64150</v>
      </c>
      <c r="V45">
        <f t="shared" si="4"/>
        <v>13950</v>
      </c>
      <c r="W45">
        <f t="shared" si="4"/>
        <v>99175</v>
      </c>
      <c r="X45">
        <f t="shared" si="4"/>
        <v>104325</v>
      </c>
      <c r="Y45">
        <f t="shared" si="4"/>
        <v>61400</v>
      </c>
      <c r="Z45">
        <f t="shared" si="4"/>
        <v>39000</v>
      </c>
      <c r="AA45">
        <f t="shared" si="4"/>
        <v>46300</v>
      </c>
    </row>
    <row r="46" spans="1:32" x14ac:dyDescent="0.25">
      <c r="A46" s="82">
        <v>4</v>
      </c>
      <c r="B46">
        <f t="shared" si="2"/>
        <v>37100</v>
      </c>
      <c r="C46">
        <f t="shared" si="2"/>
        <v>14550</v>
      </c>
      <c r="D46">
        <f t="shared" si="2"/>
        <v>15450</v>
      </c>
      <c r="E46">
        <f t="shared" si="2"/>
        <v>21220</v>
      </c>
      <c r="F46">
        <f t="shared" si="2"/>
        <v>288425</v>
      </c>
      <c r="G46">
        <f t="shared" si="2"/>
        <v>12500</v>
      </c>
      <c r="H46">
        <f t="shared" si="2"/>
        <v>357100</v>
      </c>
      <c r="I46">
        <f t="shared" si="2"/>
        <v>19975</v>
      </c>
      <c r="J46">
        <f t="shared" si="2"/>
        <v>139650</v>
      </c>
      <c r="K46">
        <f t="shared" si="2"/>
        <v>40775</v>
      </c>
      <c r="L46">
        <f t="shared" si="3"/>
        <v>77975</v>
      </c>
      <c r="M46">
        <f t="shared" si="3"/>
        <v>4400</v>
      </c>
      <c r="N46">
        <f t="shared" si="3"/>
        <v>537200</v>
      </c>
      <c r="O46">
        <f t="shared" si="3"/>
        <v>37800</v>
      </c>
      <c r="P46">
        <f t="shared" si="3"/>
        <v>77400</v>
      </c>
      <c r="Q46">
        <f t="shared" si="3"/>
        <v>17100</v>
      </c>
      <c r="R46">
        <f t="shared" si="3"/>
        <v>13525</v>
      </c>
      <c r="S46">
        <f t="shared" si="3"/>
        <v>14700</v>
      </c>
      <c r="T46">
        <f t="shared" si="3"/>
        <v>219875</v>
      </c>
      <c r="U46">
        <f t="shared" si="3"/>
        <v>69800</v>
      </c>
      <c r="V46">
        <f t="shared" si="4"/>
        <v>24300</v>
      </c>
      <c r="W46">
        <f t="shared" si="4"/>
        <v>126075</v>
      </c>
      <c r="X46">
        <f t="shared" si="4"/>
        <v>109550</v>
      </c>
      <c r="Y46">
        <f t="shared" si="4"/>
        <v>97800</v>
      </c>
      <c r="Z46">
        <f t="shared" si="4"/>
        <v>157275</v>
      </c>
      <c r="AA46">
        <f t="shared" si="4"/>
        <v>101550</v>
      </c>
    </row>
    <row r="47" spans="1:32" x14ac:dyDescent="0.25">
      <c r="A47" s="82">
        <v>5</v>
      </c>
      <c r="B47">
        <f t="shared" si="2"/>
        <v>48450</v>
      </c>
      <c r="C47">
        <f t="shared" si="2"/>
        <v>14950</v>
      </c>
      <c r="D47">
        <f t="shared" si="2"/>
        <v>9325</v>
      </c>
      <c r="E47">
        <f t="shared" si="2"/>
        <v>6300</v>
      </c>
      <c r="F47">
        <f t="shared" si="2"/>
        <v>320800</v>
      </c>
      <c r="G47">
        <f t="shared" si="2"/>
        <v>10950</v>
      </c>
      <c r="H47">
        <f t="shared" si="2"/>
        <v>255575</v>
      </c>
      <c r="I47">
        <f t="shared" si="2"/>
        <v>26025</v>
      </c>
      <c r="J47">
        <f t="shared" si="2"/>
        <v>128350</v>
      </c>
      <c r="K47">
        <f t="shared" si="2"/>
        <v>43975</v>
      </c>
      <c r="L47">
        <f t="shared" si="3"/>
        <v>85450</v>
      </c>
      <c r="M47">
        <f t="shared" si="3"/>
        <v>4900</v>
      </c>
      <c r="N47">
        <f t="shared" si="3"/>
        <v>770575</v>
      </c>
      <c r="O47">
        <f t="shared" si="3"/>
        <v>125675</v>
      </c>
      <c r="P47">
        <f t="shared" si="3"/>
        <v>135150</v>
      </c>
      <c r="Q47">
        <f t="shared" si="3"/>
        <v>53525</v>
      </c>
      <c r="R47">
        <f t="shared" si="3"/>
        <v>12200</v>
      </c>
      <c r="S47">
        <f t="shared" si="3"/>
        <v>48450</v>
      </c>
      <c r="T47">
        <f t="shared" si="3"/>
        <v>305125</v>
      </c>
      <c r="U47">
        <f t="shared" si="3"/>
        <v>99650</v>
      </c>
      <c r="V47">
        <f t="shared" si="4"/>
        <v>16650</v>
      </c>
      <c r="W47">
        <f t="shared" si="4"/>
        <v>161800</v>
      </c>
      <c r="X47">
        <f t="shared" si="4"/>
        <v>206300</v>
      </c>
      <c r="Y47">
        <f t="shared" si="4"/>
        <v>111500</v>
      </c>
      <c r="Z47">
        <f t="shared" si="4"/>
        <v>419600</v>
      </c>
      <c r="AA47">
        <f t="shared" si="4"/>
        <v>97850</v>
      </c>
    </row>
    <row r="48" spans="1:32" x14ac:dyDescent="0.25">
      <c r="A48" s="82">
        <v>6</v>
      </c>
      <c r="B48">
        <f t="shared" si="2"/>
        <v>25900</v>
      </c>
      <c r="C48">
        <f t="shared" si="2"/>
        <v>11050</v>
      </c>
      <c r="D48">
        <f t="shared" si="2"/>
        <v>5150</v>
      </c>
      <c r="E48">
        <f t="shared" si="2"/>
        <v>2150</v>
      </c>
      <c r="F48">
        <f t="shared" si="2"/>
        <v>268575</v>
      </c>
      <c r="G48">
        <f t="shared" si="2"/>
        <v>7625</v>
      </c>
      <c r="H48">
        <f t="shared" si="2"/>
        <v>199575</v>
      </c>
      <c r="I48">
        <f t="shared" si="2"/>
        <v>5025</v>
      </c>
      <c r="J48">
        <f t="shared" si="2"/>
        <v>72375</v>
      </c>
      <c r="K48">
        <f t="shared" si="2"/>
        <v>21150</v>
      </c>
      <c r="L48">
        <f t="shared" si="3"/>
        <v>45250</v>
      </c>
      <c r="M48">
        <f t="shared" si="3"/>
        <v>1250</v>
      </c>
      <c r="N48">
        <f t="shared" si="3"/>
        <v>305800</v>
      </c>
      <c r="O48">
        <f t="shared" si="3"/>
        <v>19400</v>
      </c>
      <c r="P48">
        <f t="shared" si="3"/>
        <v>15425</v>
      </c>
      <c r="Q48">
        <f t="shared" si="3"/>
        <v>23050</v>
      </c>
      <c r="R48">
        <f t="shared" si="3"/>
        <v>4975</v>
      </c>
      <c r="S48">
        <f t="shared" si="3"/>
        <v>3450</v>
      </c>
      <c r="T48">
        <f t="shared" si="3"/>
        <v>162300</v>
      </c>
      <c r="U48">
        <f t="shared" si="3"/>
        <v>33100</v>
      </c>
      <c r="V48">
        <f t="shared" si="4"/>
        <v>14850</v>
      </c>
      <c r="W48">
        <f t="shared" si="4"/>
        <v>56700</v>
      </c>
      <c r="X48">
        <f t="shared" si="4"/>
        <v>17050</v>
      </c>
      <c r="Y48">
        <f t="shared" si="4"/>
        <v>50700</v>
      </c>
      <c r="Z48">
        <f t="shared" si="4"/>
        <v>44700</v>
      </c>
      <c r="AA48">
        <f t="shared" si="4"/>
        <v>143775</v>
      </c>
    </row>
    <row r="49" spans="1:27" x14ac:dyDescent="0.25">
      <c r="A49" s="82">
        <v>7</v>
      </c>
      <c r="B49">
        <f t="shared" si="2"/>
        <v>87900</v>
      </c>
      <c r="C49">
        <f t="shared" si="2"/>
        <v>36375</v>
      </c>
      <c r="D49">
        <f t="shared" si="2"/>
        <v>26025</v>
      </c>
      <c r="E49">
        <f t="shared" si="2"/>
        <v>17210</v>
      </c>
      <c r="F49">
        <f t="shared" si="2"/>
        <v>360500</v>
      </c>
      <c r="G49">
        <f t="shared" si="2"/>
        <v>21650</v>
      </c>
      <c r="H49">
        <f t="shared" si="2"/>
        <v>239525</v>
      </c>
      <c r="I49">
        <f t="shared" si="2"/>
        <v>31775</v>
      </c>
      <c r="J49">
        <f t="shared" si="2"/>
        <v>185000</v>
      </c>
      <c r="K49">
        <f t="shared" si="2"/>
        <v>65925</v>
      </c>
      <c r="L49">
        <f t="shared" si="3"/>
        <v>102550</v>
      </c>
      <c r="M49">
        <f t="shared" si="3"/>
        <v>7550</v>
      </c>
      <c r="N49">
        <f t="shared" si="3"/>
        <v>1548325</v>
      </c>
      <c r="O49">
        <f t="shared" si="3"/>
        <v>114250</v>
      </c>
      <c r="P49">
        <f t="shared" si="3"/>
        <v>141125</v>
      </c>
      <c r="Q49">
        <f t="shared" si="3"/>
        <v>82275</v>
      </c>
      <c r="R49">
        <f t="shared" si="3"/>
        <v>23550</v>
      </c>
      <c r="S49">
        <f t="shared" si="3"/>
        <v>26850</v>
      </c>
      <c r="T49">
        <f t="shared" si="3"/>
        <v>546975</v>
      </c>
      <c r="U49">
        <f t="shared" si="3"/>
        <v>130000</v>
      </c>
      <c r="V49">
        <f t="shared" si="4"/>
        <v>36300</v>
      </c>
      <c r="W49">
        <f t="shared" si="4"/>
        <v>201825</v>
      </c>
      <c r="X49">
        <f t="shared" si="4"/>
        <v>124950</v>
      </c>
      <c r="Y49">
        <f t="shared" si="4"/>
        <v>187925</v>
      </c>
      <c r="Z49">
        <f t="shared" si="4"/>
        <v>352000</v>
      </c>
      <c r="AA49">
        <f t="shared" si="4"/>
        <v>163250</v>
      </c>
    </row>
    <row r="50" spans="1:27" x14ac:dyDescent="0.25">
      <c r="A50" s="82">
        <v>8</v>
      </c>
      <c r="B50">
        <f t="shared" si="2"/>
        <v>42425</v>
      </c>
      <c r="C50">
        <f t="shared" si="2"/>
        <v>9425</v>
      </c>
      <c r="D50">
        <f t="shared" si="2"/>
        <v>11000</v>
      </c>
      <c r="E50">
        <f t="shared" si="2"/>
        <v>1450</v>
      </c>
      <c r="F50">
        <f t="shared" si="2"/>
        <v>316600</v>
      </c>
      <c r="G50">
        <f t="shared" si="2"/>
        <v>5300</v>
      </c>
      <c r="H50">
        <f t="shared" si="2"/>
        <v>130450</v>
      </c>
      <c r="I50">
        <f t="shared" si="2"/>
        <v>16500</v>
      </c>
      <c r="J50">
        <f t="shared" si="2"/>
        <v>74500</v>
      </c>
      <c r="K50">
        <f t="shared" si="2"/>
        <v>35750</v>
      </c>
      <c r="L50">
        <f t="shared" si="3"/>
        <v>38900</v>
      </c>
      <c r="M50">
        <f t="shared" si="3"/>
        <v>5300</v>
      </c>
      <c r="N50">
        <f t="shared" si="3"/>
        <v>518525</v>
      </c>
      <c r="O50">
        <f t="shared" si="3"/>
        <v>175400</v>
      </c>
      <c r="P50">
        <f t="shared" si="3"/>
        <v>96175</v>
      </c>
      <c r="Q50">
        <f t="shared" si="3"/>
        <v>38625</v>
      </c>
      <c r="R50">
        <f t="shared" si="3"/>
        <v>4175</v>
      </c>
      <c r="S50">
        <f t="shared" si="3"/>
        <v>26250</v>
      </c>
      <c r="T50">
        <f t="shared" si="3"/>
        <v>211900</v>
      </c>
      <c r="U50">
        <f t="shared" si="3"/>
        <v>71650</v>
      </c>
      <c r="V50">
        <f t="shared" si="4"/>
        <v>22200</v>
      </c>
      <c r="W50">
        <f t="shared" si="4"/>
        <v>142550</v>
      </c>
      <c r="X50">
        <f t="shared" si="4"/>
        <v>74125</v>
      </c>
      <c r="Y50">
        <f t="shared" si="4"/>
        <v>70975</v>
      </c>
      <c r="Z50">
        <f t="shared" si="4"/>
        <v>199375</v>
      </c>
      <c r="AA50">
        <f t="shared" si="4"/>
        <v>122950</v>
      </c>
    </row>
    <row r="51" spans="1:27" x14ac:dyDescent="0.25">
      <c r="A51" s="83" t="s">
        <v>62</v>
      </c>
      <c r="B51" s="73">
        <f>SUM(B43:B50)</f>
        <v>362700</v>
      </c>
      <c r="C51" s="73">
        <f t="shared" ref="C51:AA51" si="5">SUM(C43:C50)</f>
        <v>134475</v>
      </c>
      <c r="D51" s="73">
        <f t="shared" si="5"/>
        <v>104600</v>
      </c>
      <c r="E51" s="73">
        <f t="shared" si="5"/>
        <v>115400</v>
      </c>
      <c r="F51" s="73">
        <f t="shared" si="5"/>
        <v>2319950</v>
      </c>
      <c r="G51" s="73">
        <f t="shared" si="5"/>
        <v>98050</v>
      </c>
      <c r="H51" s="73">
        <f t="shared" si="5"/>
        <v>2039350</v>
      </c>
      <c r="I51" s="73">
        <f t="shared" si="5"/>
        <v>158025</v>
      </c>
      <c r="J51" s="73">
        <f t="shared" si="5"/>
        <v>1066625</v>
      </c>
      <c r="K51" s="73">
        <f t="shared" si="5"/>
        <v>337350</v>
      </c>
      <c r="L51" s="73">
        <f t="shared" si="5"/>
        <v>559400</v>
      </c>
      <c r="M51" s="73">
        <f t="shared" si="5"/>
        <v>35950</v>
      </c>
      <c r="N51" s="73">
        <f t="shared" si="5"/>
        <v>5505000</v>
      </c>
      <c r="O51" s="73">
        <f t="shared" si="5"/>
        <v>694650</v>
      </c>
      <c r="P51" s="73">
        <f t="shared" si="5"/>
        <v>679975</v>
      </c>
      <c r="Q51" s="73">
        <f t="shared" si="5"/>
        <v>312225</v>
      </c>
      <c r="R51" s="73">
        <f t="shared" si="5"/>
        <v>80200</v>
      </c>
      <c r="S51" s="73">
        <f t="shared" si="5"/>
        <v>189600</v>
      </c>
      <c r="T51" s="73">
        <f t="shared" si="5"/>
        <v>2163400</v>
      </c>
      <c r="U51" s="73">
        <f t="shared" si="5"/>
        <v>614900</v>
      </c>
      <c r="V51" s="73">
        <f t="shared" si="5"/>
        <v>171450</v>
      </c>
      <c r="W51" s="73">
        <f t="shared" si="5"/>
        <v>1027900</v>
      </c>
      <c r="X51" s="73">
        <f t="shared" si="5"/>
        <v>808250</v>
      </c>
      <c r="Y51" s="73">
        <f t="shared" si="5"/>
        <v>759450</v>
      </c>
      <c r="Z51" s="73">
        <f t="shared" si="5"/>
        <v>1771150</v>
      </c>
      <c r="AA51" s="73">
        <f t="shared" si="5"/>
        <v>865850</v>
      </c>
    </row>
    <row r="52" spans="1:27" s="86" customFormat="1" x14ac:dyDescent="0.25">
      <c r="A52" s="85"/>
      <c r="B52" s="86">
        <f>COUNTIF(B53:AA53,"=Under")</f>
        <v>17</v>
      </c>
    </row>
    <row r="53" spans="1:27" s="75" customFormat="1" ht="30" x14ac:dyDescent="0.25">
      <c r="A53" s="87" t="s">
        <v>63</v>
      </c>
      <c r="B53" s="75" t="str">
        <f>IF(B51&gt;B29,"Over","Under")</f>
        <v>Under</v>
      </c>
      <c r="C53" s="75" t="str">
        <f t="shared" ref="C53:AA53" si="6">IF(C51&gt;C29,"Over","Under")</f>
        <v>Under</v>
      </c>
      <c r="D53" s="75" t="str">
        <f t="shared" si="6"/>
        <v>Under</v>
      </c>
      <c r="E53" s="75" t="str">
        <f t="shared" si="6"/>
        <v>Over</v>
      </c>
      <c r="F53" s="75" t="str">
        <f t="shared" si="6"/>
        <v>Under</v>
      </c>
      <c r="G53" s="75" t="str">
        <f t="shared" si="6"/>
        <v>Over</v>
      </c>
      <c r="H53" s="75" t="str">
        <f t="shared" si="6"/>
        <v>Under</v>
      </c>
      <c r="I53" s="75" t="str">
        <f t="shared" si="6"/>
        <v>Under</v>
      </c>
      <c r="J53" s="75" t="str">
        <f t="shared" si="6"/>
        <v>Under</v>
      </c>
      <c r="K53" s="75" t="str">
        <f t="shared" si="6"/>
        <v>Under</v>
      </c>
      <c r="L53" s="75" t="str">
        <f t="shared" si="6"/>
        <v>Over</v>
      </c>
      <c r="M53" s="75" t="str">
        <f t="shared" si="6"/>
        <v>Over</v>
      </c>
      <c r="N53" s="75" t="str">
        <f t="shared" si="6"/>
        <v>Over</v>
      </c>
      <c r="O53" s="75" t="str">
        <f t="shared" si="6"/>
        <v>Over</v>
      </c>
      <c r="P53" s="75" t="str">
        <f t="shared" si="6"/>
        <v>Over</v>
      </c>
      <c r="Q53" s="75" t="str">
        <f t="shared" si="6"/>
        <v>Under</v>
      </c>
      <c r="R53" s="75" t="str">
        <f t="shared" si="6"/>
        <v>Over</v>
      </c>
      <c r="S53" s="75" t="str">
        <f t="shared" si="6"/>
        <v>Under</v>
      </c>
      <c r="T53" s="75" t="str">
        <f t="shared" si="6"/>
        <v>Under</v>
      </c>
      <c r="U53" s="75" t="str">
        <f t="shared" si="6"/>
        <v>Over</v>
      </c>
      <c r="V53" s="75" t="str">
        <f t="shared" si="6"/>
        <v>Under</v>
      </c>
      <c r="W53" s="75" t="str">
        <f t="shared" si="6"/>
        <v>Under</v>
      </c>
      <c r="X53" s="75" t="str">
        <f t="shared" si="6"/>
        <v>Under</v>
      </c>
      <c r="Y53" s="75" t="str">
        <f t="shared" si="6"/>
        <v>Under</v>
      </c>
      <c r="Z53" s="75" t="str">
        <f t="shared" si="6"/>
        <v>Under</v>
      </c>
      <c r="AA53" s="75" t="str">
        <f t="shared" si="6"/>
        <v>Under</v>
      </c>
    </row>
    <row r="54" spans="1:27" x14ac:dyDescent="0.25">
      <c r="A54" s="40">
        <v>42217</v>
      </c>
      <c r="B54" t="str">
        <f>IF(B21="","Under",IF(B43&gt;B21,"Over","Under"))</f>
        <v>Under</v>
      </c>
      <c r="C54" t="str">
        <f t="shared" ref="C54:AA61" si="7">IF(C21="","Under",IF(C43&gt;C21,"Over","Under"))</f>
        <v>Under</v>
      </c>
      <c r="D54" t="str">
        <f t="shared" si="7"/>
        <v>Under</v>
      </c>
      <c r="E54" t="str">
        <f t="shared" si="7"/>
        <v>Under</v>
      </c>
      <c r="F54" t="str">
        <f t="shared" si="7"/>
        <v>Under</v>
      </c>
      <c r="G54" t="str">
        <f t="shared" si="7"/>
        <v>Under</v>
      </c>
      <c r="H54" t="str">
        <f t="shared" si="7"/>
        <v>Over</v>
      </c>
      <c r="I54" t="str">
        <f t="shared" si="7"/>
        <v>Under</v>
      </c>
      <c r="J54" t="str">
        <f t="shared" si="7"/>
        <v>Under</v>
      </c>
      <c r="K54" t="str">
        <f t="shared" si="7"/>
        <v>Under</v>
      </c>
      <c r="L54" t="str">
        <f t="shared" si="7"/>
        <v>Over</v>
      </c>
      <c r="M54" t="str">
        <f t="shared" si="7"/>
        <v>Under</v>
      </c>
      <c r="N54" t="str">
        <f t="shared" si="7"/>
        <v>Under</v>
      </c>
      <c r="O54" t="str">
        <f t="shared" si="7"/>
        <v>Under</v>
      </c>
      <c r="P54" t="str">
        <f t="shared" si="7"/>
        <v>Under</v>
      </c>
      <c r="Q54" t="str">
        <f t="shared" si="7"/>
        <v>Under</v>
      </c>
      <c r="R54" t="str">
        <f t="shared" si="7"/>
        <v>Under</v>
      </c>
      <c r="S54" t="str">
        <f t="shared" si="7"/>
        <v>Under</v>
      </c>
      <c r="T54" t="str">
        <f t="shared" si="7"/>
        <v>Under</v>
      </c>
      <c r="U54" t="str">
        <f t="shared" si="7"/>
        <v>Under</v>
      </c>
      <c r="V54" t="str">
        <f t="shared" si="7"/>
        <v>Under</v>
      </c>
      <c r="W54" t="str">
        <f t="shared" si="7"/>
        <v>Under</v>
      </c>
      <c r="X54" t="str">
        <f t="shared" si="7"/>
        <v>Under</v>
      </c>
      <c r="Y54" t="str">
        <f t="shared" si="7"/>
        <v>Under</v>
      </c>
      <c r="Z54" t="str">
        <f t="shared" si="7"/>
        <v>Over</v>
      </c>
      <c r="AA54" t="str">
        <f t="shared" si="7"/>
        <v>Under</v>
      </c>
    </row>
    <row r="55" spans="1:27" x14ac:dyDescent="0.25">
      <c r="A55" s="40">
        <v>42248</v>
      </c>
      <c r="B55" t="str">
        <f t="shared" ref="B55:Q61" si="8">IF(B22="","Under",IF(B44&gt;B22,"Over","Under"))</f>
        <v>Under</v>
      </c>
      <c r="C55" t="str">
        <f t="shared" si="8"/>
        <v>Over</v>
      </c>
      <c r="D55" t="str">
        <f t="shared" si="8"/>
        <v>Under</v>
      </c>
      <c r="E55" t="str">
        <f t="shared" si="8"/>
        <v>Under</v>
      </c>
      <c r="F55" t="str">
        <f t="shared" si="8"/>
        <v>Over</v>
      </c>
      <c r="G55" t="str">
        <f t="shared" si="8"/>
        <v>Under</v>
      </c>
      <c r="H55" t="str">
        <f t="shared" si="8"/>
        <v>Over</v>
      </c>
      <c r="I55" t="str">
        <f t="shared" si="8"/>
        <v>Under</v>
      </c>
      <c r="J55" t="str">
        <f t="shared" si="8"/>
        <v>Under</v>
      </c>
      <c r="K55" t="str">
        <f t="shared" si="8"/>
        <v>Under</v>
      </c>
      <c r="L55" t="str">
        <f t="shared" si="8"/>
        <v>Under</v>
      </c>
      <c r="M55" t="str">
        <f t="shared" si="8"/>
        <v>Under</v>
      </c>
      <c r="N55" t="str">
        <f t="shared" si="8"/>
        <v>Over</v>
      </c>
      <c r="O55" t="str">
        <f t="shared" si="8"/>
        <v>Under</v>
      </c>
      <c r="P55" t="str">
        <f t="shared" si="8"/>
        <v>Over</v>
      </c>
      <c r="Q55" t="str">
        <f t="shared" si="8"/>
        <v>Under</v>
      </c>
      <c r="R55" t="str">
        <f t="shared" si="7"/>
        <v>Under</v>
      </c>
      <c r="S55" t="str">
        <f t="shared" si="7"/>
        <v>Under</v>
      </c>
      <c r="T55" t="str">
        <f t="shared" si="7"/>
        <v>Under</v>
      </c>
      <c r="U55" t="str">
        <f t="shared" si="7"/>
        <v>Over</v>
      </c>
      <c r="V55" t="str">
        <f t="shared" si="7"/>
        <v>Under</v>
      </c>
      <c r="W55" t="str">
        <f t="shared" si="7"/>
        <v>Under</v>
      </c>
      <c r="X55" t="str">
        <f t="shared" si="7"/>
        <v>Under</v>
      </c>
      <c r="Y55" t="str">
        <f t="shared" si="7"/>
        <v>Under</v>
      </c>
      <c r="Z55" t="str">
        <f t="shared" si="7"/>
        <v>Under</v>
      </c>
      <c r="AA55" t="str">
        <f t="shared" si="7"/>
        <v>Under</v>
      </c>
    </row>
    <row r="56" spans="1:27" x14ac:dyDescent="0.25">
      <c r="A56" s="40">
        <v>42278</v>
      </c>
      <c r="B56" t="str">
        <f t="shared" si="8"/>
        <v>Under</v>
      </c>
      <c r="C56" t="str">
        <f t="shared" si="7"/>
        <v>Over</v>
      </c>
      <c r="D56" t="str">
        <f t="shared" si="7"/>
        <v>Under</v>
      </c>
      <c r="E56" t="str">
        <f t="shared" si="7"/>
        <v>Under</v>
      </c>
      <c r="F56" t="str">
        <f t="shared" si="7"/>
        <v>Under</v>
      </c>
      <c r="G56" t="str">
        <f t="shared" si="7"/>
        <v>Under</v>
      </c>
      <c r="H56" t="str">
        <f t="shared" si="7"/>
        <v>Under</v>
      </c>
      <c r="I56" t="str">
        <f t="shared" si="7"/>
        <v>Under</v>
      </c>
      <c r="J56" t="str">
        <f t="shared" si="7"/>
        <v>Over</v>
      </c>
      <c r="K56" t="str">
        <f t="shared" si="7"/>
        <v>Over</v>
      </c>
      <c r="L56" t="str">
        <f t="shared" si="7"/>
        <v>Under</v>
      </c>
      <c r="M56" t="str">
        <f t="shared" si="7"/>
        <v>Under</v>
      </c>
      <c r="N56" t="str">
        <f t="shared" si="7"/>
        <v>Under</v>
      </c>
      <c r="O56" t="str">
        <f t="shared" si="7"/>
        <v>Under</v>
      </c>
      <c r="P56" t="str">
        <f t="shared" si="7"/>
        <v>Under</v>
      </c>
      <c r="Q56" t="str">
        <f t="shared" si="7"/>
        <v>Under</v>
      </c>
      <c r="R56" t="str">
        <f t="shared" si="7"/>
        <v>Over</v>
      </c>
      <c r="S56" t="str">
        <f t="shared" si="7"/>
        <v>Under</v>
      </c>
      <c r="T56" t="str">
        <f t="shared" si="7"/>
        <v>Under</v>
      </c>
      <c r="U56" t="str">
        <f t="shared" si="7"/>
        <v>Under</v>
      </c>
      <c r="V56" t="str">
        <f t="shared" si="7"/>
        <v>Under</v>
      </c>
      <c r="W56" t="str">
        <f t="shared" si="7"/>
        <v>Over</v>
      </c>
      <c r="X56" t="str">
        <f t="shared" si="7"/>
        <v>Over</v>
      </c>
      <c r="Y56" t="str">
        <f t="shared" si="7"/>
        <v>Under</v>
      </c>
      <c r="Z56" t="str">
        <f t="shared" si="7"/>
        <v>Under</v>
      </c>
      <c r="AA56" t="str">
        <f t="shared" si="7"/>
        <v>Under</v>
      </c>
    </row>
    <row r="57" spans="1:27" x14ac:dyDescent="0.25">
      <c r="A57" s="40">
        <v>42309</v>
      </c>
      <c r="B57" t="str">
        <f t="shared" si="8"/>
        <v>Under</v>
      </c>
      <c r="C57" t="str">
        <f t="shared" si="7"/>
        <v>Under</v>
      </c>
      <c r="D57" t="str">
        <f t="shared" si="7"/>
        <v>Under</v>
      </c>
      <c r="E57" t="str">
        <f t="shared" si="7"/>
        <v>Under</v>
      </c>
      <c r="F57" t="str">
        <f t="shared" si="7"/>
        <v>Under</v>
      </c>
      <c r="G57" t="str">
        <f t="shared" si="7"/>
        <v>Over</v>
      </c>
      <c r="H57" t="str">
        <f t="shared" si="7"/>
        <v>Under</v>
      </c>
      <c r="I57" t="str">
        <f t="shared" si="7"/>
        <v>Under</v>
      </c>
      <c r="J57" t="str">
        <f t="shared" si="7"/>
        <v>Under</v>
      </c>
      <c r="K57" t="str">
        <f t="shared" si="7"/>
        <v>Under</v>
      </c>
      <c r="L57" t="str">
        <f t="shared" si="7"/>
        <v>Under</v>
      </c>
      <c r="M57" t="str">
        <f t="shared" si="7"/>
        <v>Under</v>
      </c>
      <c r="N57" t="str">
        <f t="shared" si="7"/>
        <v>Under</v>
      </c>
      <c r="O57" t="str">
        <f t="shared" si="7"/>
        <v>Over</v>
      </c>
      <c r="P57" t="str">
        <f t="shared" si="7"/>
        <v>Over</v>
      </c>
      <c r="Q57" t="str">
        <f t="shared" si="7"/>
        <v>Under</v>
      </c>
      <c r="R57" t="str">
        <f t="shared" si="7"/>
        <v>Under</v>
      </c>
      <c r="S57" t="str">
        <f t="shared" si="7"/>
        <v>Under</v>
      </c>
      <c r="T57" t="str">
        <f t="shared" si="7"/>
        <v>Over</v>
      </c>
      <c r="U57" t="str">
        <f t="shared" si="7"/>
        <v>Under</v>
      </c>
      <c r="V57" t="str">
        <f t="shared" si="7"/>
        <v>Under</v>
      </c>
      <c r="W57" t="str">
        <f t="shared" si="7"/>
        <v>Over</v>
      </c>
      <c r="X57" t="str">
        <f t="shared" si="7"/>
        <v>Under</v>
      </c>
      <c r="Y57" t="str">
        <f t="shared" si="7"/>
        <v>Under</v>
      </c>
      <c r="Z57" t="str">
        <f t="shared" si="7"/>
        <v>Under</v>
      </c>
      <c r="AA57" t="str">
        <f t="shared" si="7"/>
        <v>Under</v>
      </c>
    </row>
    <row r="58" spans="1:27" x14ac:dyDescent="0.25">
      <c r="A58" s="40">
        <v>42339</v>
      </c>
      <c r="B58" t="str">
        <f t="shared" si="8"/>
        <v>Over</v>
      </c>
      <c r="C58" t="str">
        <f t="shared" si="7"/>
        <v>Under</v>
      </c>
      <c r="D58" t="str">
        <f t="shared" si="7"/>
        <v>Under</v>
      </c>
      <c r="E58" t="str">
        <f t="shared" si="7"/>
        <v>Under</v>
      </c>
      <c r="F58" t="str">
        <f t="shared" si="7"/>
        <v>Over</v>
      </c>
      <c r="G58" t="str">
        <f t="shared" si="7"/>
        <v>Under</v>
      </c>
      <c r="H58" t="str">
        <f t="shared" si="7"/>
        <v>Under</v>
      </c>
      <c r="I58" t="str">
        <f t="shared" si="7"/>
        <v>Over</v>
      </c>
      <c r="J58" t="str">
        <f t="shared" si="7"/>
        <v>Under</v>
      </c>
      <c r="K58" t="str">
        <f t="shared" si="7"/>
        <v>Under</v>
      </c>
      <c r="L58" t="str">
        <f t="shared" si="7"/>
        <v>Under</v>
      </c>
      <c r="M58" t="str">
        <f t="shared" si="7"/>
        <v>Under</v>
      </c>
      <c r="N58" t="str">
        <f t="shared" si="7"/>
        <v>Over</v>
      </c>
      <c r="O58" t="str">
        <f t="shared" si="7"/>
        <v>Over</v>
      </c>
      <c r="P58" t="str">
        <f t="shared" si="7"/>
        <v>Under</v>
      </c>
      <c r="Q58" t="str">
        <f t="shared" si="7"/>
        <v>Under</v>
      </c>
      <c r="R58" t="str">
        <f t="shared" si="7"/>
        <v>Under</v>
      </c>
      <c r="S58" t="str">
        <f t="shared" si="7"/>
        <v>Under</v>
      </c>
      <c r="T58" t="str">
        <f t="shared" si="7"/>
        <v>Over</v>
      </c>
      <c r="U58" t="str">
        <f t="shared" si="7"/>
        <v>Under</v>
      </c>
      <c r="V58" t="str">
        <f t="shared" si="7"/>
        <v>Under</v>
      </c>
      <c r="W58" t="str">
        <f t="shared" si="7"/>
        <v>Over</v>
      </c>
      <c r="X58" t="str">
        <f t="shared" si="7"/>
        <v>Under</v>
      </c>
      <c r="Y58" t="str">
        <f t="shared" si="7"/>
        <v>Under</v>
      </c>
      <c r="Z58" t="str">
        <f t="shared" si="7"/>
        <v>Under</v>
      </c>
      <c r="AA58" t="str">
        <f t="shared" si="7"/>
        <v>Under</v>
      </c>
    </row>
    <row r="59" spans="1:27" x14ac:dyDescent="0.25">
      <c r="A59" s="40">
        <v>42370</v>
      </c>
      <c r="B59" t="str">
        <f t="shared" si="8"/>
        <v>Under</v>
      </c>
      <c r="C59" t="str">
        <f t="shared" si="7"/>
        <v>Under</v>
      </c>
      <c r="D59" t="str">
        <f t="shared" si="7"/>
        <v>Under</v>
      </c>
      <c r="E59" t="str">
        <f t="shared" si="7"/>
        <v>Under</v>
      </c>
      <c r="F59" t="str">
        <f t="shared" si="7"/>
        <v>Over</v>
      </c>
      <c r="G59" t="str">
        <f t="shared" si="7"/>
        <v>Under</v>
      </c>
      <c r="H59" t="str">
        <f t="shared" si="7"/>
        <v>Under</v>
      </c>
      <c r="I59" t="str">
        <f t="shared" si="7"/>
        <v>Under</v>
      </c>
      <c r="J59" t="str">
        <f t="shared" si="7"/>
        <v>Under</v>
      </c>
      <c r="K59" t="str">
        <f t="shared" si="7"/>
        <v>Under</v>
      </c>
      <c r="L59" t="str">
        <f t="shared" si="7"/>
        <v>Under</v>
      </c>
      <c r="M59" t="str">
        <f t="shared" si="7"/>
        <v>Under</v>
      </c>
      <c r="N59" t="str">
        <f t="shared" si="7"/>
        <v>Under</v>
      </c>
      <c r="O59" t="str">
        <f t="shared" si="7"/>
        <v>Under</v>
      </c>
      <c r="P59" t="str">
        <f t="shared" si="7"/>
        <v>Under</v>
      </c>
      <c r="Q59" t="str">
        <f t="shared" si="7"/>
        <v>Under</v>
      </c>
      <c r="R59" t="str">
        <f t="shared" si="7"/>
        <v>Under</v>
      </c>
      <c r="S59" t="str">
        <f t="shared" si="7"/>
        <v>Under</v>
      </c>
      <c r="T59" t="str">
        <f t="shared" si="7"/>
        <v>Over</v>
      </c>
      <c r="U59" t="str">
        <f t="shared" si="7"/>
        <v>Under</v>
      </c>
      <c r="V59" t="str">
        <f t="shared" si="7"/>
        <v>Under</v>
      </c>
      <c r="W59" t="str">
        <f t="shared" si="7"/>
        <v>Under</v>
      </c>
      <c r="X59" t="str">
        <f t="shared" si="7"/>
        <v>Under</v>
      </c>
      <c r="Y59" t="str">
        <f t="shared" si="7"/>
        <v>Under</v>
      </c>
      <c r="Z59" t="str">
        <f t="shared" si="7"/>
        <v>Under</v>
      </c>
      <c r="AA59" t="str">
        <f t="shared" si="7"/>
        <v>Over</v>
      </c>
    </row>
    <row r="60" spans="1:27" x14ac:dyDescent="0.25">
      <c r="A60" s="40">
        <v>42401</v>
      </c>
      <c r="B60" t="str">
        <f t="shared" si="8"/>
        <v>Over</v>
      </c>
      <c r="C60" t="str">
        <f t="shared" si="7"/>
        <v>Under</v>
      </c>
      <c r="D60" t="str">
        <f t="shared" si="7"/>
        <v>Under</v>
      </c>
      <c r="E60" t="str">
        <f t="shared" si="7"/>
        <v>Under</v>
      </c>
      <c r="F60" t="str">
        <f t="shared" si="7"/>
        <v>Under</v>
      </c>
      <c r="G60" t="str">
        <f t="shared" si="7"/>
        <v>Under</v>
      </c>
      <c r="H60" t="str">
        <f t="shared" si="7"/>
        <v>Over</v>
      </c>
      <c r="I60" t="str">
        <f t="shared" si="7"/>
        <v>Over</v>
      </c>
      <c r="J60" t="str">
        <f t="shared" si="7"/>
        <v>Over</v>
      </c>
      <c r="K60" t="str">
        <f t="shared" si="7"/>
        <v>Under</v>
      </c>
      <c r="L60" t="str">
        <f t="shared" si="7"/>
        <v>Over</v>
      </c>
      <c r="M60" t="str">
        <f t="shared" si="7"/>
        <v>Under</v>
      </c>
      <c r="N60" t="str">
        <f t="shared" si="7"/>
        <v>Over</v>
      </c>
      <c r="O60" t="str">
        <f t="shared" si="7"/>
        <v>Under</v>
      </c>
      <c r="P60" t="str">
        <f t="shared" si="7"/>
        <v>Over</v>
      </c>
      <c r="Q60" t="str">
        <f t="shared" si="7"/>
        <v>Under</v>
      </c>
      <c r="R60" t="str">
        <f t="shared" si="7"/>
        <v>Under</v>
      </c>
      <c r="S60" t="str">
        <f t="shared" si="7"/>
        <v>Under</v>
      </c>
      <c r="T60" t="str">
        <f t="shared" si="7"/>
        <v>Over</v>
      </c>
      <c r="U60" t="str">
        <f t="shared" si="7"/>
        <v>Under</v>
      </c>
      <c r="V60" t="str">
        <f t="shared" si="7"/>
        <v>Under</v>
      </c>
      <c r="W60" t="str">
        <f t="shared" si="7"/>
        <v>Over</v>
      </c>
      <c r="X60" t="str">
        <f t="shared" si="7"/>
        <v>Under</v>
      </c>
      <c r="Y60" t="str">
        <f t="shared" si="7"/>
        <v>Under</v>
      </c>
      <c r="Z60" t="str">
        <f t="shared" si="7"/>
        <v>Over</v>
      </c>
      <c r="AA60" t="str">
        <f t="shared" si="7"/>
        <v>Over</v>
      </c>
    </row>
    <row r="61" spans="1:27" x14ac:dyDescent="0.25">
      <c r="A61" s="40">
        <v>42430</v>
      </c>
      <c r="B61" t="str">
        <f t="shared" si="8"/>
        <v>Under</v>
      </c>
      <c r="C61" t="str">
        <f t="shared" si="7"/>
        <v>Under</v>
      </c>
      <c r="D61" t="str">
        <f t="shared" si="7"/>
        <v>Under</v>
      </c>
      <c r="E61" t="str">
        <f t="shared" si="7"/>
        <v>Under</v>
      </c>
      <c r="F61" t="str">
        <f t="shared" si="7"/>
        <v>Under</v>
      </c>
      <c r="G61" t="str">
        <f t="shared" si="7"/>
        <v>Under</v>
      </c>
      <c r="H61" t="str">
        <f t="shared" si="7"/>
        <v>Under</v>
      </c>
      <c r="I61" t="str">
        <f t="shared" si="7"/>
        <v>Under</v>
      </c>
      <c r="J61" t="str">
        <f t="shared" si="7"/>
        <v>Under</v>
      </c>
      <c r="K61" t="str">
        <f t="shared" si="7"/>
        <v>Under</v>
      </c>
      <c r="L61" t="str">
        <f t="shared" si="7"/>
        <v>Under</v>
      </c>
      <c r="M61" t="str">
        <f t="shared" si="7"/>
        <v>Under</v>
      </c>
      <c r="N61" t="str">
        <f t="shared" si="7"/>
        <v>Under</v>
      </c>
      <c r="O61" t="str">
        <f t="shared" si="7"/>
        <v>Under</v>
      </c>
      <c r="P61" t="str">
        <f t="shared" si="7"/>
        <v>Over</v>
      </c>
      <c r="Q61" t="str">
        <f t="shared" si="7"/>
        <v>Under</v>
      </c>
      <c r="R61" t="str">
        <f t="shared" si="7"/>
        <v>Under</v>
      </c>
      <c r="S61" t="str">
        <f t="shared" si="7"/>
        <v>Under</v>
      </c>
      <c r="T61" t="str">
        <f t="shared" si="7"/>
        <v>Under</v>
      </c>
      <c r="U61" t="str">
        <f t="shared" si="7"/>
        <v>Under</v>
      </c>
      <c r="V61" t="str">
        <f t="shared" si="7"/>
        <v>Under</v>
      </c>
      <c r="W61" t="str">
        <f t="shared" si="7"/>
        <v>Under</v>
      </c>
      <c r="X61" t="str">
        <f t="shared" si="7"/>
        <v>Under</v>
      </c>
      <c r="Y61" t="str">
        <f t="shared" si="7"/>
        <v>Under</v>
      </c>
      <c r="Z61" t="str">
        <f t="shared" si="7"/>
        <v>Under</v>
      </c>
      <c r="AA61" t="str">
        <f t="shared" si="7"/>
        <v>Under</v>
      </c>
    </row>
    <row r="62" spans="1:27" x14ac:dyDescent="0.25">
      <c r="A62" s="31" t="s">
        <v>64</v>
      </c>
      <c r="B62" s="88">
        <f>COUNTIF(B54:B61,"="&amp;B$53)/8</f>
        <v>0.75</v>
      </c>
      <c r="C62" s="88">
        <f t="shared" ref="C62:AA62" si="9">COUNTIF(C54:C61,"="&amp;C$53)/8</f>
        <v>0.75</v>
      </c>
      <c r="D62" s="88">
        <f t="shared" si="9"/>
        <v>1</v>
      </c>
      <c r="E62" s="88">
        <f t="shared" si="9"/>
        <v>0</v>
      </c>
      <c r="F62" s="88">
        <f t="shared" si="9"/>
        <v>0.625</v>
      </c>
      <c r="G62" s="88">
        <f t="shared" si="9"/>
        <v>0.125</v>
      </c>
      <c r="H62" s="88">
        <f t="shared" si="9"/>
        <v>0.625</v>
      </c>
      <c r="I62" s="88">
        <f t="shared" si="9"/>
        <v>0.75</v>
      </c>
      <c r="J62" s="88">
        <f t="shared" si="9"/>
        <v>0.75</v>
      </c>
      <c r="K62" s="88">
        <f t="shared" si="9"/>
        <v>0.875</v>
      </c>
      <c r="L62" s="88">
        <f t="shared" si="9"/>
        <v>0.25</v>
      </c>
      <c r="M62" s="88">
        <f t="shared" si="9"/>
        <v>0</v>
      </c>
      <c r="N62" s="88">
        <f t="shared" si="9"/>
        <v>0.375</v>
      </c>
      <c r="O62" s="88">
        <f t="shared" si="9"/>
        <v>0.25</v>
      </c>
      <c r="P62" s="88">
        <f t="shared" si="9"/>
        <v>0.5</v>
      </c>
      <c r="Q62" s="88">
        <f t="shared" si="9"/>
        <v>1</v>
      </c>
      <c r="R62" s="88">
        <f t="shared" si="9"/>
        <v>0.125</v>
      </c>
      <c r="S62" s="88">
        <f t="shared" si="9"/>
        <v>1</v>
      </c>
      <c r="T62" s="88">
        <f t="shared" si="9"/>
        <v>0.5</v>
      </c>
      <c r="U62" s="88">
        <f t="shared" si="9"/>
        <v>0.125</v>
      </c>
      <c r="V62" s="88">
        <f t="shared" si="9"/>
        <v>1</v>
      </c>
      <c r="W62" s="88">
        <f t="shared" si="9"/>
        <v>0.5</v>
      </c>
      <c r="X62" s="88">
        <f t="shared" si="9"/>
        <v>0.875</v>
      </c>
      <c r="Y62" s="88">
        <f t="shared" si="9"/>
        <v>1</v>
      </c>
      <c r="Z62" s="88">
        <f t="shared" si="9"/>
        <v>0.75</v>
      </c>
      <c r="AA62" s="88">
        <f t="shared" si="9"/>
        <v>0.75</v>
      </c>
    </row>
    <row r="64" spans="1:27" x14ac:dyDescent="0.25">
      <c r="A64" s="89" t="s">
        <v>70</v>
      </c>
      <c r="B64" s="89" t="s">
        <v>69</v>
      </c>
      <c r="C64" s="31" t="s">
        <v>63</v>
      </c>
      <c r="D64" s="31" t="s">
        <v>64</v>
      </c>
    </row>
    <row r="65" spans="1:4" x14ac:dyDescent="0.25">
      <c r="A65" s="91">
        <v>65289</v>
      </c>
      <c r="B65" s="90" t="s">
        <v>71</v>
      </c>
      <c r="C65" s="89" t="s">
        <v>67</v>
      </c>
      <c r="D65" s="92">
        <v>0.75</v>
      </c>
    </row>
    <row r="66" spans="1:4" x14ac:dyDescent="0.25">
      <c r="A66" s="91">
        <v>65310</v>
      </c>
      <c r="B66" s="90" t="s">
        <v>72</v>
      </c>
      <c r="C66" s="89" t="s">
        <v>67</v>
      </c>
      <c r="D66" s="92">
        <v>1</v>
      </c>
    </row>
    <row r="67" spans="1:4" x14ac:dyDescent="0.25">
      <c r="A67" s="91">
        <v>65314</v>
      </c>
      <c r="B67" s="90" t="s">
        <v>73</v>
      </c>
      <c r="C67" s="89" t="s">
        <v>67</v>
      </c>
      <c r="D67" s="92">
        <v>0.87</v>
      </c>
    </row>
    <row r="68" spans="1:4" x14ac:dyDescent="0.25">
      <c r="A68" s="91">
        <v>65290</v>
      </c>
      <c r="B68" s="90" t="s">
        <v>74</v>
      </c>
      <c r="C68" s="89" t="s">
        <v>68</v>
      </c>
      <c r="D68" s="92">
        <v>0.5</v>
      </c>
    </row>
    <row r="69" spans="1:4" x14ac:dyDescent="0.25">
      <c r="A69" s="91">
        <v>65293</v>
      </c>
      <c r="B69" s="90" t="s">
        <v>75</v>
      </c>
      <c r="C69" s="89" t="s">
        <v>67</v>
      </c>
      <c r="D69" s="92">
        <v>1</v>
      </c>
    </row>
    <row r="70" spans="1:4" x14ac:dyDescent="0.25">
      <c r="A70" s="91">
        <v>65300</v>
      </c>
      <c r="B70" s="90" t="s">
        <v>76</v>
      </c>
      <c r="C70" s="89" t="s">
        <v>67</v>
      </c>
      <c r="D70" s="92">
        <v>0.87</v>
      </c>
    </row>
    <row r="71" spans="1:4" x14ac:dyDescent="0.25">
      <c r="A71" s="91">
        <v>65284</v>
      </c>
      <c r="B71" s="90" t="s">
        <v>77</v>
      </c>
      <c r="C71" s="89" t="s">
        <v>67</v>
      </c>
      <c r="D71" s="92">
        <v>1</v>
      </c>
    </row>
    <row r="72" spans="1:4" x14ac:dyDescent="0.25">
      <c r="A72" s="91">
        <v>99336</v>
      </c>
      <c r="B72" s="90" t="s">
        <v>78</v>
      </c>
      <c r="C72" s="89" t="s">
        <v>67</v>
      </c>
      <c r="D72" s="92">
        <v>0.75</v>
      </c>
    </row>
  </sheetData>
  <mergeCells count="1">
    <mergeCell ref="A1:C1"/>
  </mergeCells>
  <conditionalFormatting sqref="A3:A7">
    <cfRule type="expression" dxfId="0" priority="2">
      <formula>$A3=$B3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34" sqref="B34"/>
    </sheetView>
  </sheetViews>
  <sheetFormatPr defaultRowHeight="15" x14ac:dyDescent="0.25"/>
  <cols>
    <col min="1" max="1" width="34.28515625" bestFit="1" customWidth="1"/>
  </cols>
  <sheetData>
    <row r="1" spans="1:1" x14ac:dyDescent="0.25">
      <c r="A1" s="96" t="s">
        <v>92</v>
      </c>
    </row>
    <row r="2" spans="1:1" x14ac:dyDescent="0.25">
      <c r="A2" s="97" t="s">
        <v>79</v>
      </c>
    </row>
    <row r="3" spans="1:1" x14ac:dyDescent="0.25">
      <c r="A3" s="97" t="s">
        <v>80</v>
      </c>
    </row>
    <row r="4" spans="1:1" x14ac:dyDescent="0.25">
      <c r="A4" s="97" t="s">
        <v>81</v>
      </c>
    </row>
    <row r="5" spans="1:1" x14ac:dyDescent="0.25">
      <c r="A5" s="97" t="s">
        <v>82</v>
      </c>
    </row>
    <row r="6" spans="1:1" x14ac:dyDescent="0.25">
      <c r="A6" s="98" t="s">
        <v>83</v>
      </c>
    </row>
    <row r="7" spans="1:1" x14ac:dyDescent="0.25">
      <c r="A7" s="98" t="s">
        <v>84</v>
      </c>
    </row>
    <row r="8" spans="1:1" x14ac:dyDescent="0.25">
      <c r="A8" s="98" t="s">
        <v>83</v>
      </c>
    </row>
    <row r="9" spans="1:1" x14ac:dyDescent="0.25">
      <c r="A9" s="99" t="s">
        <v>85</v>
      </c>
    </row>
    <row r="10" spans="1:1" x14ac:dyDescent="0.25">
      <c r="A10" s="99" t="s">
        <v>86</v>
      </c>
    </row>
    <row r="11" spans="1:1" x14ac:dyDescent="0.25">
      <c r="A11" s="99" t="s">
        <v>87</v>
      </c>
    </row>
    <row r="12" spans="1:1" x14ac:dyDescent="0.25">
      <c r="A12" s="99" t="s">
        <v>88</v>
      </c>
    </row>
    <row r="13" spans="1:1" x14ac:dyDescent="0.25">
      <c r="A13" s="99" t="s">
        <v>89</v>
      </c>
    </row>
    <row r="14" spans="1:1" x14ac:dyDescent="0.25">
      <c r="A14" s="99" t="s">
        <v>90</v>
      </c>
    </row>
    <row r="15" spans="1:1" x14ac:dyDescent="0.25">
      <c r="A15" s="100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 Out Doses Actual</vt:lpstr>
      <vt:lpstr>Sku Level</vt:lpstr>
      <vt:lpstr>SO</vt:lpstr>
      <vt:lpstr>Cluster Level</vt:lpstr>
      <vt:lpstr>Unionized</vt:lpstr>
      <vt:lpstr>HighError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Shuang Wei</dc:creator>
  <cp:lastModifiedBy>Shuang Wei</cp:lastModifiedBy>
  <dcterms:created xsi:type="dcterms:W3CDTF">2016-05-05T18:49:37Z</dcterms:created>
  <dcterms:modified xsi:type="dcterms:W3CDTF">2016-05-18T23:08:35Z</dcterms:modified>
</cp:coreProperties>
</file>