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<sst xmlns="http://schemas.openxmlformats.org/spreadsheetml/2006/main" count="105" uniqueCount="58">
  <si>
    <t>不同形状物体惯量计算</t>
  </si>
  <si>
    <t>J0 ＝</t>
  </si>
  <si>
    <r>
      <rPr>
        <sz val="12"/>
        <rFont val="宋体"/>
        <charset val="134"/>
      </rPr>
      <t>x</t>
    </r>
    <r>
      <rPr>
        <vertAlign val="subscript"/>
        <sz val="12"/>
        <rFont val="宋体"/>
        <charset val="134"/>
      </rPr>
      <t>0</t>
    </r>
    <r>
      <rPr>
        <sz val="12"/>
        <rFont val="宋体"/>
        <charset val="134"/>
      </rPr>
      <t>轴(通过重心的轴)的
惯性惯量 [kg·m</t>
    </r>
    <r>
      <rPr>
        <vertAlign val="superscript"/>
        <sz val="12"/>
        <rFont val="宋体"/>
        <charset val="134"/>
      </rPr>
      <t>2</t>
    </r>
    <r>
      <rPr>
        <sz val="12"/>
        <rFont val="宋体"/>
        <charset val="134"/>
      </rPr>
      <t>]</t>
    </r>
  </si>
  <si>
    <t>铁</t>
  </si>
  <si>
    <r>
      <rPr>
        <sz val="12"/>
        <rFont val="宋体"/>
        <charset val="134"/>
      </rPr>
      <t>7.9x10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kg/m</t>
    </r>
    <r>
      <rPr>
        <vertAlign val="superscript"/>
        <sz val="12"/>
        <rFont val="宋体"/>
        <charset val="134"/>
      </rPr>
      <t>3</t>
    </r>
  </si>
  <si>
    <t>Jx ＝</t>
  </si>
  <si>
    <t>x轴的惯性惯量 [kg·m2]</t>
  </si>
  <si>
    <t>铝</t>
  </si>
  <si>
    <r>
      <rPr>
        <sz val="12"/>
        <rFont val="宋体"/>
        <charset val="134"/>
      </rPr>
      <t>2.8x10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kg/m</t>
    </r>
    <r>
      <rPr>
        <vertAlign val="superscript"/>
        <sz val="12"/>
        <rFont val="宋体"/>
        <charset val="134"/>
      </rPr>
      <t>3</t>
    </r>
  </si>
  <si>
    <t>Jy ＝</t>
  </si>
  <si>
    <t>y轴的惯性惯量 [kg·m2]</t>
  </si>
  <si>
    <t>黄铜</t>
  </si>
  <si>
    <r>
      <rPr>
        <sz val="12"/>
        <rFont val="宋体"/>
        <charset val="134"/>
      </rPr>
      <t>8.5x10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kg/m</t>
    </r>
    <r>
      <rPr>
        <vertAlign val="superscript"/>
        <sz val="12"/>
        <rFont val="宋体"/>
        <charset val="134"/>
      </rPr>
      <t>3</t>
    </r>
  </si>
  <si>
    <t>m ＝</t>
  </si>
  <si>
    <t>质量（kg）</t>
  </si>
  <si>
    <t>尼龙</t>
  </si>
  <si>
    <r>
      <rPr>
        <sz val="12"/>
        <rFont val="宋体"/>
        <charset val="134"/>
      </rPr>
      <t>1.1x10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kg/m</t>
    </r>
    <r>
      <rPr>
        <vertAlign val="superscript"/>
        <sz val="12"/>
        <rFont val="宋体"/>
        <charset val="134"/>
      </rPr>
      <t>3</t>
    </r>
  </si>
  <si>
    <t>d0 ＝</t>
  </si>
  <si>
    <t>外径（m）</t>
  </si>
  <si>
    <t>d1 ＝</t>
  </si>
  <si>
    <t>圆周率</t>
  </si>
  <si>
    <t>l ＝</t>
  </si>
  <si>
    <t>长度（m）</t>
  </si>
  <si>
    <t>圆柱体惯量计算-圆柱体长度方向中心线和旋转中心线平行</t>
  </si>
  <si>
    <t>国际单位</t>
  </si>
  <si>
    <r>
      <rPr>
        <sz val="10"/>
        <rFont val="宋体"/>
        <charset val="134"/>
      </rPr>
      <t>外径d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（mm）</t>
    </r>
  </si>
  <si>
    <t>参数输入区</t>
  </si>
  <si>
    <t>m</t>
  </si>
  <si>
    <r>
      <rPr>
        <sz val="10"/>
        <rFont val="宋体"/>
        <charset val="134"/>
      </rPr>
      <t>内径d</t>
    </r>
    <r>
      <rPr>
        <vertAlign val="subscript"/>
        <sz val="10"/>
        <rFont val="宋体"/>
        <charset val="134"/>
      </rPr>
      <t>1</t>
    </r>
    <r>
      <rPr>
        <sz val="10"/>
        <rFont val="宋体"/>
        <charset val="134"/>
      </rPr>
      <t>（mm）</t>
    </r>
  </si>
  <si>
    <t>长度L（mm）</t>
  </si>
  <si>
    <t>密度ρ（kg/m3)</t>
  </si>
  <si>
    <t>重心线与旋转轴线距离e (mm)</t>
  </si>
  <si>
    <t>物体质量m（kg）</t>
  </si>
  <si>
    <t>自动计算</t>
  </si>
  <si>
    <r>
      <rPr>
        <sz val="10"/>
        <rFont val="宋体"/>
        <charset val="134"/>
      </rPr>
      <t>物体惯量（kg.cm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）</t>
    </r>
  </si>
  <si>
    <r>
      <rPr>
        <sz val="12"/>
        <rFont val="宋体"/>
        <charset val="134"/>
      </rPr>
      <t>kg.m</t>
    </r>
    <r>
      <rPr>
        <vertAlign val="superscript"/>
        <sz val="12"/>
        <rFont val="宋体"/>
        <charset val="134"/>
      </rPr>
      <t>2</t>
    </r>
  </si>
  <si>
    <t>圆柱体惯量计算-圆柱体长度方向中心线和和旋转中心线垂直</t>
  </si>
  <si>
    <r>
      <rPr>
        <sz val="10"/>
        <rFont val="宋体"/>
        <charset val="134"/>
      </rPr>
      <t>外径d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（mm）：</t>
    </r>
  </si>
  <si>
    <r>
      <rPr>
        <sz val="10"/>
        <rFont val="宋体"/>
        <charset val="134"/>
      </rPr>
      <t>内径d</t>
    </r>
    <r>
      <rPr>
        <vertAlign val="subscript"/>
        <sz val="10"/>
        <rFont val="宋体"/>
        <charset val="134"/>
      </rPr>
      <t>1</t>
    </r>
    <r>
      <rPr>
        <sz val="10"/>
        <rFont val="宋体"/>
        <charset val="134"/>
      </rPr>
      <t>（mm）：</t>
    </r>
  </si>
  <si>
    <t>长度L（mm）：</t>
  </si>
  <si>
    <r>
      <rPr>
        <sz val="10"/>
        <rFont val="宋体"/>
        <charset val="134"/>
      </rPr>
      <t>密度ρ（kg/m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)：</t>
    </r>
  </si>
  <si>
    <t>计算结果：</t>
  </si>
  <si>
    <t>方形物体惯量计算</t>
  </si>
  <si>
    <t>长度x（mm）：</t>
  </si>
  <si>
    <t>宽度y（mm）：</t>
  </si>
  <si>
    <t>高度z（mm）：</t>
  </si>
  <si>
    <t>重心线与旋转轴线距离e (m)</t>
  </si>
  <si>
    <t>饼状物体惯量计算</t>
  </si>
  <si>
    <t>直径d（mm）</t>
  </si>
  <si>
    <t>厚度h（mm）</t>
  </si>
  <si>
    <t>直线运动物体惯量计算</t>
  </si>
  <si>
    <t>电机每转1圈物体直线运动量A (m）</t>
  </si>
  <si>
    <t>参数输入</t>
  </si>
  <si>
    <t>球形惯量计算</t>
  </si>
  <si>
    <r>
      <rPr>
        <sz val="10"/>
        <rFont val="宋体"/>
        <charset val="134"/>
      </rPr>
      <t>惯量J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（kg.cm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）</t>
    </r>
  </si>
  <si>
    <t>质量m（kg）</t>
  </si>
  <si>
    <r>
      <rPr>
        <sz val="10"/>
        <rFont val="宋体"/>
        <charset val="134"/>
      </rPr>
      <t>质量m</t>
    </r>
    <r>
      <rPr>
        <vertAlign val="subscript"/>
        <sz val="10"/>
        <rFont val="宋体"/>
        <charset val="134"/>
      </rPr>
      <t>1</t>
    </r>
    <r>
      <rPr>
        <sz val="10"/>
        <rFont val="宋体"/>
        <charset val="134"/>
      </rPr>
      <t>（kg）</t>
    </r>
  </si>
  <si>
    <r>
      <rPr>
        <sz val="10"/>
        <rFont val="宋体"/>
        <charset val="134"/>
      </rPr>
      <t>惯量J</t>
    </r>
    <r>
      <rPr>
        <vertAlign val="subscript"/>
        <sz val="10"/>
        <rFont val="宋体"/>
        <charset val="134"/>
      </rPr>
      <t>1</t>
    </r>
    <r>
      <rPr>
        <sz val="10"/>
        <rFont val="宋体"/>
        <charset val="134"/>
      </rPr>
      <t>（kg.cm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</si>
</sst>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</font>
    <font>
      <sz val="25"/>
      <name val="宋体"/>
      <charset val="134"/>
      <scheme val="minor"/>
    </font>
    <font>
      <b/>
      <sz val="12"/>
      <color indexed="10"/>
      <name val="宋体"/>
      <charset val="134"/>
    </font>
    <font>
      <b/>
      <sz val="1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vertAlign val="subscript"/>
      <sz val="12"/>
      <name val="宋体"/>
      <charset val="134"/>
    </font>
    <font>
      <vertAlign val="superscript"/>
      <sz val="12"/>
      <name val="宋体"/>
      <charset val="134"/>
    </font>
    <font>
      <vertAlign val="subscript"/>
      <sz val="10"/>
      <name val="宋体"/>
      <charset val="134"/>
    </font>
    <font>
      <vertAlign val="superscript"/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4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2" fillId="0" borderId="0" xfId="0" applyFont="1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1" fillId="3" borderId="0" xfId="0" applyFont="1" applyFill="1" applyBorder="1" applyAlignment="1"/>
    <xf numFmtId="0" fontId="1" fillId="0" borderId="0" xfId="0" applyFont="1" applyFill="1" applyBorder="1" applyAlignment="1"/>
    <xf numFmtId="0" fontId="2" fillId="3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2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 vertical="center"/>
    </xf>
    <xf numFmtId="0" fontId="5" fillId="5" borderId="0" xfId="0" applyNumberFormat="1" applyFont="1" applyFill="1" applyAlignment="1">
      <alignment textRotation="255" shrinkToFit="1"/>
    </xf>
    <xf numFmtId="0" fontId="2" fillId="0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 wrapText="1"/>
    </xf>
    <xf numFmtId="176" fontId="1" fillId="6" borderId="3" xfId="0" applyNumberFormat="1" applyFont="1" applyFill="1" applyBorder="1" applyAlignment="1"/>
    <xf numFmtId="0" fontId="2" fillId="0" borderId="4" xfId="0" applyFont="1" applyFill="1" applyBorder="1" applyAlignment="1">
      <alignment horizontal="right"/>
    </xf>
    <xf numFmtId="176" fontId="1" fillId="6" borderId="5" xfId="0" applyNumberFormat="1" applyFont="1" applyFill="1" applyBorder="1" applyAlignment="1"/>
    <xf numFmtId="0" fontId="1" fillId="0" borderId="6" xfId="0" applyFont="1" applyFill="1" applyBorder="1" applyAlignment="1"/>
    <xf numFmtId="0" fontId="2" fillId="0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wrapText="1"/>
    </xf>
    <xf numFmtId="0" fontId="1" fillId="6" borderId="3" xfId="0" applyFont="1" applyFill="1" applyBorder="1" applyAlignment="1"/>
    <xf numFmtId="0" fontId="1" fillId="6" borderId="5" xfId="0" applyFont="1" applyFill="1" applyBorder="1" applyAlignment="1"/>
    <xf numFmtId="0" fontId="2" fillId="3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right"/>
    </xf>
    <xf numFmtId="0" fontId="1" fillId="7" borderId="6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2" fillId="3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hyperlink" Target="#&#24635;&#30446;&#24405;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7" Type="http://schemas.openxmlformats.org/officeDocument/2006/relationships/image" Target="../media/image13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685800</xdr:colOff>
      <xdr:row>11</xdr:row>
      <xdr:rowOff>23495</xdr:rowOff>
    </xdr:from>
    <xdr:to>
      <xdr:col>8</xdr:col>
      <xdr:colOff>502920</xdr:colOff>
      <xdr:row>19</xdr:row>
      <xdr:rowOff>83820</xdr:rowOff>
    </xdr:to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886325" y="2717800"/>
          <a:ext cx="1874520" cy="192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609600</xdr:colOff>
      <xdr:row>22</xdr:row>
      <xdr:rowOff>432435</xdr:rowOff>
    </xdr:from>
    <xdr:to>
      <xdr:col>7</xdr:col>
      <xdr:colOff>457200</xdr:colOff>
      <xdr:row>29</xdr:row>
      <xdr:rowOff>180975</xdr:rowOff>
    </xdr:to>
    <xdr:pic>
      <xdr:nvPicPr>
        <xdr:cNvPr id="3" name="Picture 5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810125" y="5613400"/>
          <a:ext cx="1219200" cy="1477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198120</xdr:colOff>
      <xdr:row>34</xdr:row>
      <xdr:rowOff>75565</xdr:rowOff>
    </xdr:from>
    <xdr:to>
      <xdr:col>7</xdr:col>
      <xdr:colOff>594360</xdr:colOff>
      <xdr:row>41</xdr:row>
      <xdr:rowOff>15240</xdr:rowOff>
    </xdr:to>
    <xdr:pic>
      <xdr:nvPicPr>
        <xdr:cNvPr id="4" name="Picture 1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5084445" y="8177530"/>
          <a:ext cx="1082040" cy="1433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114300</xdr:colOff>
      <xdr:row>45</xdr:row>
      <xdr:rowOff>76200</xdr:rowOff>
    </xdr:from>
    <xdr:to>
      <xdr:col>7</xdr:col>
      <xdr:colOff>480060</xdr:colOff>
      <xdr:row>49</xdr:row>
      <xdr:rowOff>144780</xdr:rowOff>
    </xdr:to>
    <xdr:pic>
      <xdr:nvPicPr>
        <xdr:cNvPr id="5" name="Picture 8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5000625" y="10679430"/>
          <a:ext cx="1051560" cy="1350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31115</xdr:colOff>
      <xdr:row>63</xdr:row>
      <xdr:rowOff>129540</xdr:rowOff>
    </xdr:from>
    <xdr:to>
      <xdr:col>6</xdr:col>
      <xdr:colOff>213360</xdr:colOff>
      <xdr:row>69</xdr:row>
      <xdr:rowOff>114300</xdr:rowOff>
    </xdr:to>
    <xdr:pic>
      <xdr:nvPicPr>
        <xdr:cNvPr id="6" name="Picture 14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4231640" y="15508605"/>
          <a:ext cx="868045" cy="151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20</xdr:col>
      <xdr:colOff>525780</xdr:colOff>
      <xdr:row>31</xdr:row>
      <xdr:rowOff>32385</xdr:rowOff>
    </xdr:to>
    <xdr:pic>
      <xdr:nvPicPr>
        <xdr:cNvPr id="7" name="Picture 4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7629525" y="708025"/>
          <a:ext cx="7383780" cy="6630670"/>
        </a:xfrm>
        <a:prstGeom prst="rect">
          <a:avLst/>
        </a:prstGeom>
        <a:noFill/>
        <a:ln w="1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619125</xdr:colOff>
          <xdr:row>19</xdr:row>
          <xdr:rowOff>19050</xdr:rowOff>
        </xdr:from>
        <xdr:to>
          <xdr:col>9</xdr:col>
          <xdr:colOff>542925</xdr:colOff>
          <xdr:row>20</xdr:row>
          <xdr:rowOff>180975</xdr:rowOff>
        </xdr:to>
        <xdr:sp>
          <xdr:nvSpPr>
            <xdr:cNvPr id="1025" name="Picture 1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33850" y="4573270"/>
              <a:ext cx="3352800" cy="360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64</xdr:row>
          <xdr:rowOff>28575</xdr:rowOff>
        </xdr:from>
        <xdr:to>
          <xdr:col>7</xdr:col>
          <xdr:colOff>390525</xdr:colOff>
          <xdr:row>65</xdr:row>
          <xdr:rowOff>19050</xdr:rowOff>
        </xdr:to>
        <xdr:sp>
          <xdr:nvSpPr>
            <xdr:cNvPr id="1026" name="Picture 2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5238750" y="15628620"/>
              <a:ext cx="723900" cy="18859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29</xdr:row>
          <xdr:rowOff>171450</xdr:rowOff>
        </xdr:from>
        <xdr:to>
          <xdr:col>8</xdr:col>
          <xdr:colOff>247650</xdr:colOff>
          <xdr:row>31</xdr:row>
          <xdr:rowOff>171450</xdr:rowOff>
        </xdr:to>
        <xdr:sp>
          <xdr:nvSpPr>
            <xdr:cNvPr id="1027" name="Picture 2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257675" y="7081520"/>
              <a:ext cx="2247900" cy="3962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50</xdr:row>
          <xdr:rowOff>161925</xdr:rowOff>
        </xdr:from>
        <xdr:to>
          <xdr:col>7</xdr:col>
          <xdr:colOff>638175</xdr:colOff>
          <xdr:row>52</xdr:row>
          <xdr:rowOff>133350</xdr:rowOff>
        </xdr:to>
        <xdr:sp>
          <xdr:nvSpPr>
            <xdr:cNvPr id="1028" name="Picture 2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4657725" y="12244705"/>
              <a:ext cx="1552575" cy="3676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41</xdr:row>
          <xdr:rowOff>19050</xdr:rowOff>
        </xdr:from>
        <xdr:to>
          <xdr:col>8</xdr:col>
          <xdr:colOff>333375</xdr:colOff>
          <xdr:row>42</xdr:row>
          <xdr:rowOff>171450</xdr:rowOff>
        </xdr:to>
        <xdr:sp>
          <xdr:nvSpPr>
            <xdr:cNvPr id="1029" name="Picture 2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4638675" y="9614535"/>
              <a:ext cx="1952625" cy="3505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57</xdr:row>
          <xdr:rowOff>200025</xdr:rowOff>
        </xdr:from>
        <xdr:to>
          <xdr:col>6</xdr:col>
          <xdr:colOff>295275</xdr:colOff>
          <xdr:row>59</xdr:row>
          <xdr:rowOff>95250</xdr:rowOff>
        </xdr:to>
        <xdr:sp>
          <xdr:nvSpPr>
            <xdr:cNvPr id="1030" name="Picture 27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343400" y="13977620"/>
              <a:ext cx="838200" cy="360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66</xdr:row>
          <xdr:rowOff>19050</xdr:rowOff>
        </xdr:from>
        <xdr:to>
          <xdr:col>3</xdr:col>
          <xdr:colOff>552450</xdr:colOff>
          <xdr:row>66</xdr:row>
          <xdr:rowOff>390525</xdr:rowOff>
        </xdr:to>
        <xdr:sp>
          <xdr:nvSpPr>
            <xdr:cNvPr id="1031" name="Picture 28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5725" y="16122015"/>
              <a:ext cx="3228975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826771</xdr:colOff>
      <xdr:row>1</xdr:row>
      <xdr:rowOff>53116</xdr:rowOff>
    </xdr:to>
    <xdr:sp>
      <xdr:nvSpPr>
        <xdr:cNvPr id="15" name="五边形 34">
          <a:hlinkClick xmlns:r="http://schemas.openxmlformats.org/officeDocument/2006/relationships" r:id="rId7"/>
        </xdr:cNvPr>
        <xdr:cNvSpPr/>
      </xdr:nvSpPr>
      <xdr:spPr>
        <a:xfrm flipH="1">
          <a:off x="0" y="0"/>
          <a:ext cx="826770" cy="250825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时尚中黑简体" pitchFamily="2" charset="-122"/>
              <a:ea typeface="时尚中黑简体" pitchFamily="2" charset="-122"/>
            </a:rPr>
            <a:t>返回首页</a:t>
          </a:r>
          <a:endParaRPr lang="zh-CN" altLang="en-US" sz="1100">
            <a:latin typeface="时尚中黑简体" pitchFamily="2" charset="-122"/>
            <a:ea typeface="时尚中黑简体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9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8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7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13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12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11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10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tabSelected="1" workbookViewId="0">
      <selection activeCell="A1" sqref="$A1:$XFD1048576"/>
    </sheetView>
  </sheetViews>
  <sheetFormatPr defaultColWidth="10" defaultRowHeight="15.6"/>
  <cols>
    <col min="1" max="1" width="17.3611111111111" style="2" customWidth="1"/>
    <col min="2" max="2" width="12.9166666666667" style="1" customWidth="1"/>
    <col min="3" max="3" width="10" style="1"/>
    <col min="4" max="4" width="10.9722222222222" style="1" customWidth="1"/>
    <col min="5" max="16384" width="10" style="1"/>
  </cols>
  <sheetData>
    <row r="1" s="1" customForma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="1" customFormat="1" ht="40.15" customHeight="1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="1" customFormat="1" ht="19.5" customHeight="1" spans="1:9">
      <c r="A3" s="4" t="s">
        <v>1</v>
      </c>
      <c r="B3" s="1" t="s">
        <v>2</v>
      </c>
      <c r="G3" s="5" t="s">
        <v>3</v>
      </c>
      <c r="H3" s="6" t="s">
        <v>4</v>
      </c>
      <c r="I3" s="6"/>
    </row>
    <row r="4" s="1" customFormat="1" ht="17.4" spans="1:8">
      <c r="A4" s="7" t="s">
        <v>5</v>
      </c>
      <c r="B4" s="1" t="s">
        <v>6</v>
      </c>
      <c r="G4" s="8" t="s">
        <v>7</v>
      </c>
      <c r="H4" s="1" t="s">
        <v>8</v>
      </c>
    </row>
    <row r="5" s="1" customFormat="1" ht="17.4" spans="1:11">
      <c r="A5" s="4" t="s">
        <v>9</v>
      </c>
      <c r="B5" s="1" t="s">
        <v>10</v>
      </c>
      <c r="G5" s="5" t="s">
        <v>11</v>
      </c>
      <c r="H5" s="9" t="s">
        <v>12</v>
      </c>
      <c r="I5" s="9"/>
      <c r="J5" s="10"/>
      <c r="K5" s="10"/>
    </row>
    <row r="6" s="1" customFormat="1" ht="17.4" spans="1:11">
      <c r="A6" s="7" t="s">
        <v>13</v>
      </c>
      <c r="B6" s="1" t="s">
        <v>14</v>
      </c>
      <c r="G6" s="8" t="s">
        <v>15</v>
      </c>
      <c r="H6" s="10" t="s">
        <v>16</v>
      </c>
      <c r="I6" s="10"/>
      <c r="J6" s="10"/>
      <c r="K6" s="10"/>
    </row>
    <row r="7" s="1" customFormat="1" spans="1:7">
      <c r="A7" s="11" t="s">
        <v>17</v>
      </c>
      <c r="B7" s="6" t="s">
        <v>18</v>
      </c>
      <c r="C7" s="6"/>
      <c r="D7" s="6"/>
      <c r="E7" s="6"/>
      <c r="F7" s="1"/>
      <c r="G7" s="8"/>
    </row>
    <row r="8" s="1" customFormat="1" spans="1:9">
      <c r="A8" s="2" t="s">
        <v>19</v>
      </c>
      <c r="B8" s="1" t="s">
        <v>18</v>
      </c>
      <c r="C8" s="1"/>
      <c r="D8" s="1"/>
      <c r="E8" s="1"/>
      <c r="F8" s="1"/>
      <c r="G8" s="5" t="s">
        <v>20</v>
      </c>
      <c r="H8" s="6">
        <v>3.14159</v>
      </c>
      <c r="I8" s="6"/>
    </row>
    <row r="9" s="1" customFormat="1" spans="1:10">
      <c r="A9" s="11" t="s">
        <v>21</v>
      </c>
      <c r="B9" s="6" t="s">
        <v>22</v>
      </c>
      <c r="C9" s="6"/>
      <c r="D9" s="6"/>
      <c r="E9" s="6"/>
      <c r="F9" s="1"/>
      <c r="G9" s="12"/>
      <c r="H9" s="13"/>
      <c r="I9" s="13"/>
      <c r="J9" s="13"/>
    </row>
    <row r="10" s="1" customFormat="1" ht="6" customHeight="1" spans="1:1">
      <c r="A10" s="2"/>
    </row>
    <row r="11" s="1" customFormat="1" ht="31.9" customHeight="1" spans="1:1">
      <c r="A11" s="1" t="s">
        <v>23</v>
      </c>
    </row>
    <row r="12" s="1" customFormat="1" spans="1:10">
      <c r="A12" s="14"/>
      <c r="B12" s="1"/>
      <c r="C12" s="1"/>
      <c r="D12" s="15" t="s">
        <v>24</v>
      </c>
      <c r="J12" s="43"/>
    </row>
    <row r="13" s="1" customFormat="1" ht="21" customHeight="1" spans="1:10">
      <c r="A13" s="16" t="s">
        <v>25</v>
      </c>
      <c r="B13" s="17">
        <v>80</v>
      </c>
      <c r="C13" s="18" t="s">
        <v>26</v>
      </c>
      <c r="D13" s="1">
        <f t="shared" ref="D13:D15" si="0">B13/1000</f>
        <v>0.08</v>
      </c>
      <c r="E13" s="1" t="s">
        <v>27</v>
      </c>
      <c r="F13" s="1"/>
      <c r="G13" s="1"/>
      <c r="H13" s="1"/>
      <c r="I13" s="1"/>
      <c r="J13" s="43"/>
    </row>
    <row r="14" s="1" customFormat="1" ht="19.9" customHeight="1" spans="1:10">
      <c r="A14" s="19" t="s">
        <v>28</v>
      </c>
      <c r="B14" s="17">
        <v>60</v>
      </c>
      <c r="C14" s="18"/>
      <c r="D14" s="1">
        <f t="shared" si="0"/>
        <v>0.06</v>
      </c>
      <c r="E14" s="1" t="s">
        <v>27</v>
      </c>
      <c r="F14" s="1"/>
      <c r="G14" s="1"/>
      <c r="H14" s="1"/>
      <c r="I14" s="1"/>
      <c r="J14" s="43"/>
    </row>
    <row r="15" s="1" customFormat="1" spans="1:10">
      <c r="A15" s="16" t="s">
        <v>29</v>
      </c>
      <c r="B15" s="17">
        <v>10</v>
      </c>
      <c r="C15" s="18"/>
      <c r="D15" s="1">
        <f t="shared" si="0"/>
        <v>0.01</v>
      </c>
      <c r="E15" s="1" t="s">
        <v>27</v>
      </c>
      <c r="F15" s="1"/>
      <c r="G15" s="1"/>
      <c r="H15" s="1"/>
      <c r="I15" s="1"/>
      <c r="J15" s="43"/>
    </row>
    <row r="16" s="1" customFormat="1" ht="19.15" customHeight="1" spans="1:10">
      <c r="A16" s="19" t="s">
        <v>30</v>
      </c>
      <c r="B16" s="17">
        <v>7.8</v>
      </c>
      <c r="C16" s="18"/>
      <c r="D16" s="1"/>
      <c r="E16" s="1"/>
      <c r="F16" s="1"/>
      <c r="G16" s="1"/>
      <c r="H16" s="1"/>
      <c r="I16" s="1"/>
      <c r="J16" s="43"/>
    </row>
    <row r="17" s="1" customFormat="1" ht="24" spans="1:10">
      <c r="A17" s="20" t="s">
        <v>31</v>
      </c>
      <c r="B17" s="17">
        <v>0</v>
      </c>
      <c r="C17" s="18"/>
      <c r="D17" s="1">
        <f>B17/1000</f>
        <v>0</v>
      </c>
      <c r="E17" s="1" t="s">
        <v>27</v>
      </c>
      <c r="F17" s="1"/>
      <c r="G17" s="1"/>
      <c r="H17" s="1"/>
      <c r="I17" s="1"/>
      <c r="J17" s="43"/>
    </row>
    <row r="18" s="1" customFormat="1" spans="1:10">
      <c r="A18" s="14"/>
      <c r="B18" s="1"/>
      <c r="C18" s="1"/>
      <c r="D18" s="1"/>
      <c r="E18" s="1"/>
      <c r="F18" s="1"/>
      <c r="G18" s="1"/>
      <c r="H18" s="1"/>
      <c r="I18" s="1"/>
      <c r="J18" s="43"/>
    </row>
    <row r="19" s="1" customFormat="1" spans="1:10">
      <c r="A19" s="14"/>
      <c r="B19" s="1"/>
      <c r="C19" s="1"/>
      <c r="D19" s="1"/>
      <c r="E19" s="1"/>
      <c r="F19" s="1"/>
      <c r="G19" s="1"/>
      <c r="H19" s="1"/>
      <c r="I19" s="1"/>
      <c r="J19" s="43"/>
    </row>
    <row r="20" s="1" customFormat="1" spans="1:10">
      <c r="A20" s="16" t="s">
        <v>32</v>
      </c>
      <c r="B20" s="21">
        <f>H8*((D13/2)^2-(D14/2)^2)*D15*B16</f>
        <v>0.000171530814</v>
      </c>
      <c r="C20" s="1" t="s">
        <v>33</v>
      </c>
      <c r="J20" s="43"/>
    </row>
    <row r="21" s="1" customFormat="1" ht="18.15" spans="1:10">
      <c r="A21" s="22" t="s">
        <v>34</v>
      </c>
      <c r="B21" s="23">
        <f>((H8/32)*B16*D15*(D13^4-D14^4)+B20*D17^2)*10000</f>
        <v>0.002144135175</v>
      </c>
      <c r="D21" s="24">
        <f>B21/10000</f>
        <v>2.144135175e-7</v>
      </c>
      <c r="E21" s="24" t="s">
        <v>35</v>
      </c>
      <c r="F21" s="24"/>
      <c r="G21" s="24"/>
      <c r="H21" s="24"/>
      <c r="I21" s="24"/>
      <c r="J21" s="44"/>
    </row>
    <row r="22" s="1" customFormat="1" spans="1:1">
      <c r="A22" s="2"/>
    </row>
    <row r="23" s="1" customFormat="1" ht="34.15" customHeight="1" spans="1:1">
      <c r="A23" s="1" t="s">
        <v>36</v>
      </c>
    </row>
    <row r="24" s="1" customFormat="1" spans="1:10">
      <c r="A24" s="25" t="s">
        <v>37</v>
      </c>
      <c r="B24" s="26">
        <v>200</v>
      </c>
      <c r="C24" s="18" t="s">
        <v>26</v>
      </c>
      <c r="D24" s="1">
        <f t="shared" ref="D24:D26" si="1">B24/1000</f>
        <v>0.2</v>
      </c>
      <c r="E24" s="1" t="s">
        <v>27</v>
      </c>
      <c r="F24" s="1"/>
      <c r="G24" s="1"/>
      <c r="H24" s="1"/>
      <c r="I24" s="1"/>
      <c r="J24" s="43"/>
    </row>
    <row r="25" s="1" customFormat="1" spans="1:10">
      <c r="A25" s="16" t="s">
        <v>38</v>
      </c>
      <c r="B25" s="17">
        <v>100</v>
      </c>
      <c r="C25" s="18"/>
      <c r="D25" s="1">
        <f t="shared" si="1"/>
        <v>0.1</v>
      </c>
      <c r="E25" s="1" t="s">
        <v>27</v>
      </c>
      <c r="F25" s="1"/>
      <c r="G25" s="1"/>
      <c r="H25" s="1"/>
      <c r="I25" s="1"/>
      <c r="J25" s="43"/>
    </row>
    <row r="26" s="1" customFormat="1" spans="1:10">
      <c r="A26" s="19" t="s">
        <v>39</v>
      </c>
      <c r="B26" s="17">
        <v>400</v>
      </c>
      <c r="C26" s="18"/>
      <c r="D26" s="1">
        <f t="shared" si="1"/>
        <v>0.4</v>
      </c>
      <c r="E26" s="1" t="s">
        <v>27</v>
      </c>
      <c r="F26" s="1"/>
      <c r="G26" s="1"/>
      <c r="H26" s="1"/>
      <c r="I26" s="1"/>
      <c r="J26" s="43"/>
    </row>
    <row r="27" s="1" customFormat="1" spans="1:10">
      <c r="A27" s="16" t="s">
        <v>40</v>
      </c>
      <c r="B27" s="17">
        <v>7800</v>
      </c>
      <c r="C27" s="18"/>
      <c r="D27" s="1"/>
      <c r="E27" s="1"/>
      <c r="F27" s="1"/>
      <c r="G27" s="1"/>
      <c r="H27" s="1"/>
      <c r="I27" s="1"/>
      <c r="J27" s="43"/>
    </row>
    <row r="28" s="1" customFormat="1" ht="24" spans="1:10">
      <c r="A28" s="27" t="s">
        <v>31</v>
      </c>
      <c r="B28" s="17">
        <v>100</v>
      </c>
      <c r="C28" s="18"/>
      <c r="D28" s="1">
        <f>B28/1000</f>
        <v>0.1</v>
      </c>
      <c r="E28" s="1" t="s">
        <v>27</v>
      </c>
      <c r="F28" s="1"/>
      <c r="G28" s="1"/>
      <c r="H28" s="1"/>
      <c r="I28" s="1"/>
      <c r="J28" s="43"/>
    </row>
    <row r="29" s="1" customFormat="1" spans="1:10">
      <c r="A29" s="14"/>
      <c r="B29" s="1"/>
      <c r="C29" s="1"/>
      <c r="D29" s="1"/>
      <c r="E29" s="1"/>
      <c r="F29" s="1"/>
      <c r="G29" s="1"/>
      <c r="H29" s="1"/>
      <c r="I29" s="1"/>
      <c r="J29" s="43"/>
    </row>
    <row r="30" s="1" customFormat="1" spans="1:10">
      <c r="A30" s="14" t="s">
        <v>41</v>
      </c>
      <c r="B30" s="1"/>
      <c r="C30" s="1"/>
      <c r="D30" s="1"/>
      <c r="E30" s="1"/>
      <c r="F30" s="1"/>
      <c r="G30" s="1"/>
      <c r="H30" s="1"/>
      <c r="I30" s="1"/>
      <c r="J30" s="43"/>
    </row>
    <row r="31" s="1" customFormat="1" spans="1:10">
      <c r="A31" s="16" t="s">
        <v>32</v>
      </c>
      <c r="B31" s="28">
        <f>H8*((D24/2)^2-(D25/2)^2)*D26*B27</f>
        <v>73.513206</v>
      </c>
      <c r="C31" s="1" t="s">
        <v>33</v>
      </c>
      <c r="D31" s="1">
        <f>(B31*D28^2)</f>
        <v>0.73513206</v>
      </c>
      <c r="J31" s="43"/>
    </row>
    <row r="32" s="1" customFormat="1" ht="18.15" spans="1:10">
      <c r="A32" s="22" t="s">
        <v>34</v>
      </c>
      <c r="B32" s="29">
        <f>((1/4)*B31*((D24^2+D25^2)/4+(D26^2/3))+(B31*D28^2))*10000</f>
        <v>19450.3690875</v>
      </c>
      <c r="D32" s="24">
        <f>B32/10000</f>
        <v>1.94503690875</v>
      </c>
      <c r="E32" s="24" t="s">
        <v>35</v>
      </c>
      <c r="F32" s="24"/>
      <c r="G32" s="24"/>
      <c r="H32" s="24"/>
      <c r="I32" s="24"/>
      <c r="J32" s="44"/>
    </row>
    <row r="33" s="1" customFormat="1" spans="1:1">
      <c r="A33" s="2"/>
    </row>
    <row r="34" s="1" customFormat="1" ht="28.9" customHeight="1" spans="1:1">
      <c r="A34" s="1" t="s">
        <v>42</v>
      </c>
    </row>
    <row r="35" s="1" customFormat="1" spans="1:10">
      <c r="A35" s="30" t="s">
        <v>43</v>
      </c>
      <c r="B35" s="26">
        <v>50</v>
      </c>
      <c r="C35" s="18" t="s">
        <v>26</v>
      </c>
      <c r="D35" s="1">
        <f t="shared" ref="D35:D37" si="2">B35/1000</f>
        <v>0.05</v>
      </c>
      <c r="E35" s="1" t="s">
        <v>27</v>
      </c>
      <c r="F35" s="1"/>
      <c r="G35" s="1"/>
      <c r="H35" s="1"/>
      <c r="I35" s="1"/>
      <c r="J35" s="43"/>
    </row>
    <row r="36" s="1" customFormat="1" spans="1:10">
      <c r="A36" s="31" t="s">
        <v>44</v>
      </c>
      <c r="B36" s="17">
        <v>10</v>
      </c>
      <c r="C36" s="18"/>
      <c r="D36" s="1">
        <f t="shared" si="2"/>
        <v>0.01</v>
      </c>
      <c r="E36" s="1" t="s">
        <v>27</v>
      </c>
      <c r="F36" s="1"/>
      <c r="G36" s="1"/>
      <c r="H36" s="1"/>
      <c r="I36" s="1"/>
      <c r="J36" s="43"/>
    </row>
    <row r="37" s="1" customFormat="1" spans="1:10">
      <c r="A37" s="32" t="s">
        <v>45</v>
      </c>
      <c r="B37" s="17">
        <v>1</v>
      </c>
      <c r="C37" s="18"/>
      <c r="D37" s="1">
        <f t="shared" si="2"/>
        <v>0.001</v>
      </c>
      <c r="E37" s="1" t="s">
        <v>27</v>
      </c>
      <c r="F37" s="1"/>
      <c r="G37" s="1"/>
      <c r="H37" s="1"/>
      <c r="I37" s="1"/>
      <c r="J37" s="43"/>
    </row>
    <row r="38" s="1" customFormat="1" spans="1:10">
      <c r="A38" s="31" t="s">
        <v>40</v>
      </c>
      <c r="B38" s="17">
        <v>7800</v>
      </c>
      <c r="C38" s="18"/>
      <c r="D38" s="1"/>
      <c r="E38" s="1"/>
      <c r="F38" s="1"/>
      <c r="G38" s="1"/>
      <c r="H38" s="1"/>
      <c r="I38" s="1"/>
      <c r="J38" s="43"/>
    </row>
    <row r="39" s="1" customFormat="1" ht="24" spans="1:10">
      <c r="A39" s="33" t="s">
        <v>46</v>
      </c>
      <c r="B39" s="17">
        <v>10</v>
      </c>
      <c r="C39" s="18"/>
      <c r="D39" s="1">
        <f>B39/1000</f>
        <v>0.01</v>
      </c>
      <c r="E39" s="1" t="s">
        <v>27</v>
      </c>
      <c r="F39" s="1"/>
      <c r="G39" s="1"/>
      <c r="H39" s="1"/>
      <c r="I39" s="1"/>
      <c r="J39" s="43"/>
    </row>
    <row r="40" s="1" customFormat="1" spans="1:10">
      <c r="A40" s="14"/>
      <c r="B40" s="1"/>
      <c r="C40" s="1"/>
      <c r="D40" s="1"/>
      <c r="E40" s="1"/>
      <c r="F40" s="1"/>
      <c r="G40" s="1"/>
      <c r="H40" s="1"/>
      <c r="I40" s="1"/>
      <c r="J40" s="43"/>
    </row>
    <row r="41" s="1" customFormat="1" spans="1:10">
      <c r="A41" s="14" t="s">
        <v>41</v>
      </c>
      <c r="B41" s="1"/>
      <c r="C41" s="1"/>
      <c r="D41" s="1"/>
      <c r="E41" s="1"/>
      <c r="F41" s="1"/>
      <c r="G41" s="1"/>
      <c r="H41" s="1"/>
      <c r="I41" s="1"/>
      <c r="J41" s="43"/>
    </row>
    <row r="42" s="1" customFormat="1" spans="1:10">
      <c r="A42" s="34" t="s">
        <v>32</v>
      </c>
      <c r="B42" s="28">
        <f>D35*D36*D37*B38</f>
        <v>0.0039</v>
      </c>
      <c r="C42" s="1" t="s">
        <v>33</v>
      </c>
      <c r="J42" s="43"/>
    </row>
    <row r="43" s="1" customFormat="1" ht="18.15" spans="1:10">
      <c r="A43" s="35" t="s">
        <v>34</v>
      </c>
      <c r="B43" s="28">
        <f>((1/12)*B42*(D35^2+D36^2)+B42*D39^2)*10000</f>
        <v>0.01235</v>
      </c>
      <c r="D43" s="24">
        <f>B43/10000</f>
        <v>1.235e-6</v>
      </c>
      <c r="E43" s="24" t="s">
        <v>35</v>
      </c>
      <c r="F43" s="24"/>
      <c r="G43" s="24"/>
      <c r="H43" s="24"/>
      <c r="I43" s="24"/>
      <c r="J43" s="44"/>
    </row>
    <row r="44" s="1" customFormat="1" spans="1:1">
      <c r="A44" s="2"/>
    </row>
    <row r="45" s="1" customFormat="1" ht="30" customHeight="1" spans="1:1">
      <c r="A45" s="1" t="s">
        <v>47</v>
      </c>
    </row>
    <row r="46" s="1" customFormat="1" ht="24" customHeight="1" spans="1:10">
      <c r="A46" s="36" t="s">
        <v>48</v>
      </c>
      <c r="B46" s="26">
        <v>600</v>
      </c>
      <c r="C46" s="18" t="s">
        <v>26</v>
      </c>
      <c r="D46" s="1">
        <f t="shared" ref="D46:D49" si="3">B46/1000</f>
        <v>0.6</v>
      </c>
      <c r="E46" s="1" t="s">
        <v>27</v>
      </c>
      <c r="F46" s="1"/>
      <c r="G46" s="1"/>
      <c r="H46" s="1"/>
      <c r="I46" s="1"/>
      <c r="J46" s="43"/>
    </row>
    <row r="47" s="1" customFormat="1" ht="27" customHeight="1" spans="1:10">
      <c r="A47" s="37" t="s">
        <v>49</v>
      </c>
      <c r="B47" s="17">
        <v>20</v>
      </c>
      <c r="C47" s="18"/>
      <c r="D47" s="1">
        <f t="shared" si="3"/>
        <v>0.02</v>
      </c>
      <c r="E47" s="1" t="s">
        <v>27</v>
      </c>
      <c r="F47" s="1"/>
      <c r="G47" s="1"/>
      <c r="H47" s="1"/>
      <c r="I47" s="1"/>
      <c r="J47" s="43"/>
    </row>
    <row r="48" s="1" customFormat="1" ht="25.9" customHeight="1" spans="1:10">
      <c r="A48" s="38" t="s">
        <v>30</v>
      </c>
      <c r="B48" s="17">
        <v>7890</v>
      </c>
      <c r="C48" s="18"/>
      <c r="D48" s="1"/>
      <c r="E48" s="1"/>
      <c r="F48" s="1"/>
      <c r="G48" s="1"/>
      <c r="H48" s="1"/>
      <c r="I48" s="1"/>
      <c r="J48" s="43"/>
    </row>
    <row r="49" s="1" customFormat="1" ht="24" spans="1:10">
      <c r="A49" s="39" t="s">
        <v>31</v>
      </c>
      <c r="B49" s="17">
        <v>0</v>
      </c>
      <c r="C49" s="18"/>
      <c r="D49" s="1">
        <f t="shared" si="3"/>
        <v>0</v>
      </c>
      <c r="E49" s="1" t="s">
        <v>27</v>
      </c>
      <c r="F49" s="1"/>
      <c r="G49" s="1"/>
      <c r="H49" s="1"/>
      <c r="I49" s="1"/>
      <c r="J49" s="43"/>
    </row>
    <row r="50" s="1" customFormat="1" spans="1:10">
      <c r="A50" s="14"/>
      <c r="B50" s="1"/>
      <c r="C50" s="1"/>
      <c r="D50" s="1"/>
      <c r="E50" s="1"/>
      <c r="F50" s="1"/>
      <c r="G50" s="1"/>
      <c r="H50" s="1"/>
      <c r="I50" s="1"/>
      <c r="J50" s="43"/>
    </row>
    <row r="51" s="1" customFormat="1" spans="1:10">
      <c r="A51" s="14" t="s">
        <v>41</v>
      </c>
      <c r="B51" s="1"/>
      <c r="C51" s="1"/>
      <c r="D51" s="1"/>
      <c r="E51" s="1"/>
      <c r="F51" s="1"/>
      <c r="G51" s="1"/>
      <c r="H51" s="1"/>
      <c r="I51" s="1"/>
      <c r="J51" s="43"/>
    </row>
    <row r="52" s="1" customFormat="1" spans="1:10">
      <c r="A52" s="16" t="s">
        <v>32</v>
      </c>
      <c r="B52" s="21">
        <f>H8*(D46/2)^2*D47*B48</f>
        <v>44.61686118</v>
      </c>
      <c r="C52" s="1" t="s">
        <v>33</v>
      </c>
      <c r="J52" s="43"/>
    </row>
    <row r="53" s="1" customFormat="1" ht="18.15" spans="1:10">
      <c r="A53" s="22" t="s">
        <v>34</v>
      </c>
      <c r="B53" s="29">
        <f>((1/8)*B52*D46^2+B52*D49^2)*10000</f>
        <v>20077.587531</v>
      </c>
      <c r="D53" s="24">
        <f>B53/10000</f>
        <v>2.0077587531</v>
      </c>
      <c r="E53" s="24" t="s">
        <v>35</v>
      </c>
      <c r="F53" s="24"/>
      <c r="G53" s="24"/>
      <c r="H53" s="24"/>
      <c r="I53" s="24"/>
      <c r="J53" s="44"/>
    </row>
    <row r="54" s="1" customFormat="1" spans="1:1">
      <c r="A54" s="2"/>
    </row>
    <row r="55" s="1" customFormat="1" ht="31.9" customHeight="1" spans="1:1">
      <c r="A55" s="1" t="s">
        <v>50</v>
      </c>
    </row>
    <row r="56" s="1" customFormat="1" spans="1:10">
      <c r="A56" s="1" t="s">
        <v>51</v>
      </c>
      <c r="B56" s="1">
        <v>0.1</v>
      </c>
      <c r="C56" s="18" t="s">
        <v>52</v>
      </c>
      <c r="J56" s="43"/>
    </row>
    <row r="57" s="1" customFormat="1" ht="21" customHeight="1" spans="3:10">
      <c r="C57" s="18"/>
      <c r="D57" s="1"/>
      <c r="E57" s="1"/>
      <c r="F57" s="1"/>
      <c r="G57" s="1"/>
      <c r="H57" s="1"/>
      <c r="I57" s="1"/>
      <c r="J57" s="43"/>
    </row>
    <row r="58" s="1" customFormat="1" ht="21" customHeight="1" spans="1:10">
      <c r="A58" s="37" t="s">
        <v>32</v>
      </c>
      <c r="B58" s="17">
        <v>100</v>
      </c>
      <c r="C58" s="18"/>
      <c r="D58" s="1"/>
      <c r="E58" s="1"/>
      <c r="F58" s="1"/>
      <c r="G58" s="1"/>
      <c r="H58" s="1"/>
      <c r="I58" s="1"/>
      <c r="J58" s="43"/>
    </row>
    <row r="59" s="1" customFormat="1" spans="1:10">
      <c r="A59" s="14"/>
      <c r="B59" s="1"/>
      <c r="C59" s="40"/>
      <c r="D59" s="1"/>
      <c r="E59" s="1"/>
      <c r="F59" s="1"/>
      <c r="G59" s="1"/>
      <c r="H59" s="1"/>
      <c r="I59" s="1"/>
      <c r="J59" s="43"/>
    </row>
    <row r="60" s="1" customFormat="1" ht="18.15" spans="1:10">
      <c r="A60" s="41" t="s">
        <v>34</v>
      </c>
      <c r="B60" s="29">
        <f>(B58*(B56/(2*H8))^2)*10^4</f>
        <v>253.3033870181</v>
      </c>
      <c r="C60" s="42" t="s">
        <v>33</v>
      </c>
      <c r="D60" s="24">
        <f>B60/10^4</f>
        <v>0.02533033870181</v>
      </c>
      <c r="E60" s="24" t="s">
        <v>35</v>
      </c>
      <c r="F60" s="24"/>
      <c r="G60" s="24"/>
      <c r="H60" s="24"/>
      <c r="I60" s="24"/>
      <c r="J60" s="44"/>
    </row>
    <row r="61" s="1" customFormat="1" spans="1:1">
      <c r="A61" s="2"/>
    </row>
    <row r="62" s="1" customFormat="1" spans="1:1">
      <c r="A62" s="2"/>
    </row>
    <row r="63" s="1" customFormat="1" ht="40.15" customHeight="1" spans="1:1">
      <c r="A63" s="1" t="s">
        <v>53</v>
      </c>
    </row>
    <row r="64" s="1" customFormat="1" ht="17.4" spans="1:10">
      <c r="A64" s="36" t="s">
        <v>54</v>
      </c>
      <c r="B64" s="26">
        <v>10</v>
      </c>
      <c r="C64" s="18" t="s">
        <v>52</v>
      </c>
      <c r="D64" s="1">
        <f>B64/10000</f>
        <v>0.001</v>
      </c>
      <c r="E64" s="1" t="s">
        <v>35</v>
      </c>
      <c r="J64" s="43"/>
    </row>
    <row r="65" s="1" customFormat="1" spans="1:10">
      <c r="A65" s="37" t="s">
        <v>55</v>
      </c>
      <c r="B65" s="17">
        <v>20</v>
      </c>
      <c r="C65" s="18"/>
      <c r="D65" s="1"/>
      <c r="E65" s="1"/>
      <c r="F65" s="1"/>
      <c r="G65" s="1"/>
      <c r="H65" s="1"/>
      <c r="I65" s="1"/>
      <c r="J65" s="43"/>
    </row>
    <row r="66" s="1" customFormat="1" ht="24" spans="1:10">
      <c r="A66" s="45" t="s">
        <v>31</v>
      </c>
      <c r="B66" s="17">
        <v>10</v>
      </c>
      <c r="C66" s="18"/>
      <c r="D66" s="1">
        <f>B66/100</f>
        <v>0.1</v>
      </c>
      <c r="E66" s="1" t="s">
        <v>27</v>
      </c>
      <c r="F66" s="1"/>
      <c r="G66" s="1"/>
      <c r="H66" s="1"/>
      <c r="I66" s="1"/>
      <c r="J66" s="43"/>
    </row>
    <row r="67" s="1" customFormat="1" ht="31.9" customHeight="1" spans="1:10">
      <c r="A67" s="14"/>
      <c r="B67" s="1"/>
      <c r="C67" s="1"/>
      <c r="D67" s="1"/>
      <c r="E67" s="1"/>
      <c r="F67" s="1"/>
      <c r="G67" s="1"/>
      <c r="H67" s="1"/>
      <c r="I67" s="1"/>
      <c r="J67" s="43"/>
    </row>
    <row r="68" s="1" customFormat="1" spans="1:10">
      <c r="A68" s="14" t="s">
        <v>41</v>
      </c>
      <c r="B68" s="1"/>
      <c r="C68" s="1"/>
      <c r="D68" s="1"/>
      <c r="E68" s="1"/>
      <c r="F68" s="1"/>
      <c r="G68" s="1"/>
      <c r="H68" s="1"/>
      <c r="I68" s="1"/>
      <c r="J68" s="43"/>
    </row>
    <row r="69" s="1" customFormat="1" spans="1:10">
      <c r="A69" s="16" t="s">
        <v>56</v>
      </c>
      <c r="B69" s="28">
        <f>B65</f>
        <v>20</v>
      </c>
      <c r="C69" s="1" t="s">
        <v>33</v>
      </c>
      <c r="J69" s="43"/>
    </row>
    <row r="70" s="1" customFormat="1" ht="18.15" spans="1:10">
      <c r="A70" s="22" t="s">
        <v>57</v>
      </c>
      <c r="B70" s="29">
        <f>B64+B65*B66*B66/100</f>
        <v>30</v>
      </c>
      <c r="D70" s="24">
        <f>B70/10000</f>
        <v>0.003</v>
      </c>
      <c r="E70" s="24" t="s">
        <v>35</v>
      </c>
      <c r="F70" s="24"/>
      <c r="G70" s="24"/>
      <c r="H70" s="24"/>
      <c r="I70" s="24"/>
      <c r="J70" s="44"/>
    </row>
  </sheetData>
  <mergeCells count="25">
    <mergeCell ref="B3:E3"/>
    <mergeCell ref="B4:E4"/>
    <mergeCell ref="B5:E5"/>
    <mergeCell ref="B6:E6"/>
    <mergeCell ref="A11:J11"/>
    <mergeCell ref="D12:E12"/>
    <mergeCell ref="A23:J23"/>
    <mergeCell ref="A34:J34"/>
    <mergeCell ref="A45:J45"/>
    <mergeCell ref="A55:J55"/>
    <mergeCell ref="A63:J63"/>
    <mergeCell ref="A56:A57"/>
    <mergeCell ref="B56:B57"/>
    <mergeCell ref="C13:C17"/>
    <mergeCell ref="C20:C21"/>
    <mergeCell ref="C24:C28"/>
    <mergeCell ref="C31:C32"/>
    <mergeCell ref="C35:C39"/>
    <mergeCell ref="C42:C43"/>
    <mergeCell ref="C46:C49"/>
    <mergeCell ref="C52:C53"/>
    <mergeCell ref="C56:C58"/>
    <mergeCell ref="C64:C66"/>
    <mergeCell ref="C69:C70"/>
    <mergeCell ref="A1:J2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DSMT4" r:id="rId3">
          <objectPr defaultSize="0" r:id="rId4">
            <anchor moveWithCells="1">
              <from>
                <xdr:col>4</xdr:col>
                <xdr:colOff>619125</xdr:colOff>
                <xdr:row>19</xdr:row>
                <xdr:rowOff>19050</xdr:rowOff>
              </from>
              <to>
                <xdr:col>9</xdr:col>
                <xdr:colOff>542925</xdr:colOff>
                <xdr:row>20</xdr:row>
                <xdr:rowOff>180975</xdr:rowOff>
              </to>
            </anchor>
          </objectPr>
        </oleObject>
      </mc:Choice>
      <mc:Fallback>
        <oleObject shapeId="1025" progId="Equation.DSMT4" r:id="rId3"/>
      </mc:Fallback>
    </mc:AlternateContent>
    <mc:AlternateContent xmlns:mc="http://schemas.openxmlformats.org/markup-compatibility/2006">
      <mc:Choice Requires="x14">
        <oleObject shapeId="1026" progId="Equation.DSMT4" r:id="rId5">
          <objectPr defaultSize="0" r:id="rId6">
            <anchor moveWithCells="1">
              <from>
                <xdr:col>6</xdr:col>
                <xdr:colOff>352425</xdr:colOff>
                <xdr:row>64</xdr:row>
                <xdr:rowOff>28575</xdr:rowOff>
              </from>
              <to>
                <xdr:col>7</xdr:col>
                <xdr:colOff>390525</xdr:colOff>
                <xdr:row>65</xdr:row>
                <xdr:rowOff>19050</xdr:rowOff>
              </to>
            </anchor>
          </objectPr>
        </oleObject>
      </mc:Choice>
      <mc:Fallback>
        <oleObject shapeId="1026" progId="Equation.DSMT4" r:id="rId5"/>
      </mc:Fallback>
    </mc:AlternateContent>
    <mc:AlternateContent xmlns:mc="http://schemas.openxmlformats.org/markup-compatibility/2006">
      <mc:Choice Requires="x14">
        <oleObject shapeId="1027" progId="Equation.DSMT4" r:id="rId7">
          <objectPr defaultSize="0" r:id="rId8">
            <anchor moveWithCells="1">
              <from>
                <xdr:col>5</xdr:col>
                <xdr:colOff>57150</xdr:colOff>
                <xdr:row>29</xdr:row>
                <xdr:rowOff>171450</xdr:rowOff>
              </from>
              <to>
                <xdr:col>8</xdr:col>
                <xdr:colOff>247650</xdr:colOff>
                <xdr:row>31</xdr:row>
                <xdr:rowOff>171450</xdr:rowOff>
              </to>
            </anchor>
          </objectPr>
        </oleObject>
      </mc:Choice>
      <mc:Fallback>
        <oleObject shapeId="1027" progId="Equation.DSMT4" r:id="rId7"/>
      </mc:Fallback>
    </mc:AlternateContent>
    <mc:AlternateContent xmlns:mc="http://schemas.openxmlformats.org/markup-compatibility/2006">
      <mc:Choice Requires="x14">
        <oleObject shapeId="1028" progId="Equation.DSMT4" r:id="rId9">
          <objectPr defaultSize="0" r:id="rId10">
            <anchor moveWithCells="1">
              <from>
                <xdr:col>5</xdr:col>
                <xdr:colOff>457200</xdr:colOff>
                <xdr:row>50</xdr:row>
                <xdr:rowOff>161925</xdr:rowOff>
              </from>
              <to>
                <xdr:col>7</xdr:col>
                <xdr:colOff>638175</xdr:colOff>
                <xdr:row>52</xdr:row>
                <xdr:rowOff>133350</xdr:rowOff>
              </to>
            </anchor>
          </objectPr>
        </oleObject>
      </mc:Choice>
      <mc:Fallback>
        <oleObject shapeId="1028" progId="Equation.DSMT4" r:id="rId9"/>
      </mc:Fallback>
    </mc:AlternateContent>
    <mc:AlternateContent xmlns:mc="http://schemas.openxmlformats.org/markup-compatibility/2006">
      <mc:Choice Requires="x14">
        <oleObject shapeId="1029" progId="Equation.DSMT4" r:id="rId11">
          <objectPr defaultSize="0" r:id="rId12">
            <anchor moveWithCells="1">
              <from>
                <xdr:col>5</xdr:col>
                <xdr:colOff>438150</xdr:colOff>
                <xdr:row>41</xdr:row>
                <xdr:rowOff>19050</xdr:rowOff>
              </from>
              <to>
                <xdr:col>8</xdr:col>
                <xdr:colOff>333375</xdr:colOff>
                <xdr:row>42</xdr:row>
                <xdr:rowOff>171450</xdr:rowOff>
              </to>
            </anchor>
          </objectPr>
        </oleObject>
      </mc:Choice>
      <mc:Fallback>
        <oleObject shapeId="1029" progId="Equation.DSMT4" r:id="rId11"/>
      </mc:Fallback>
    </mc:AlternateContent>
    <mc:AlternateContent xmlns:mc="http://schemas.openxmlformats.org/markup-compatibility/2006">
      <mc:Choice Requires="x14">
        <oleObject shapeId="1030" progId="Equation.DSMT4" r:id="rId13">
          <objectPr defaultSize="0" r:id="rId14">
            <anchor moveWithCells="1">
              <from>
                <xdr:col>5</xdr:col>
                <xdr:colOff>142875</xdr:colOff>
                <xdr:row>57</xdr:row>
                <xdr:rowOff>200025</xdr:rowOff>
              </from>
              <to>
                <xdr:col>6</xdr:col>
                <xdr:colOff>295275</xdr:colOff>
                <xdr:row>59</xdr:row>
                <xdr:rowOff>95250</xdr:rowOff>
              </to>
            </anchor>
          </objectPr>
        </oleObject>
      </mc:Choice>
      <mc:Fallback>
        <oleObject shapeId="1030" progId="Equation.DSMT4" r:id="rId13"/>
      </mc:Fallback>
    </mc:AlternateContent>
    <mc:AlternateContent xmlns:mc="http://schemas.openxmlformats.org/markup-compatibility/2006">
      <mc:Choice Requires="x14">
        <oleObject shapeId="1031" progId="Equation.DSMT4" r:id="rId15">
          <objectPr defaultSize="0" r:id="rId16">
            <anchor moveWithCells="1">
              <from>
                <xdr:col>0</xdr:col>
                <xdr:colOff>85725</xdr:colOff>
                <xdr:row>66</xdr:row>
                <xdr:rowOff>19050</xdr:rowOff>
              </from>
              <to>
                <xdr:col>3</xdr:col>
                <xdr:colOff>552450</xdr:colOff>
                <xdr:row>66</xdr:row>
                <xdr:rowOff>390525</xdr:rowOff>
              </to>
            </anchor>
          </objectPr>
        </oleObject>
      </mc:Choice>
      <mc:Fallback>
        <oleObject shapeId="1031" progId="Equation.DSMT4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放空</dc:creator>
  <cp:lastModifiedBy>放空</cp:lastModifiedBy>
  <dcterms:created xsi:type="dcterms:W3CDTF">2024-04-09T06:59:25Z</dcterms:created>
  <dcterms:modified xsi:type="dcterms:W3CDTF">2024-04-09T06:59:39Z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FA3C222D5129497398D743AB7AD71A2B_11</vt:lpwstr>
  </property>
  <property fmtid="{D5CDD505-2E9C-101B-9397-08002B2CF9AE}" pid="3" name="KSOProductBuildVer">
    <vt:lpwstr>2052-12.1.0.16417</vt:lpwstr>
  </property>
</Properties>
</file>