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<sst xmlns="http://schemas.openxmlformats.org/spreadsheetml/2006/main" count="104" uniqueCount="88">
  <si>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真空吸盘的选型</t>
  </si>
  <si>
    <t>1、吸盘的选定</t>
  </si>
  <si>
    <t>吸盘的理论吸吊力是吸盘内的真空度p与吸盘的有效吸着面积A的乘积。</t>
  </si>
  <si>
    <t>使用n个同一直径的吸盘吸吊物体，其吸盘直径D可按下式选定。</t>
  </si>
  <si>
    <t>标准吸盘直径mm</t>
  </si>
  <si>
    <t>式中:</t>
  </si>
  <si>
    <t>D--吸盘直径，mm</t>
  </si>
  <si>
    <t>W--吸吊物重力，N</t>
  </si>
  <si>
    <t>t--安全系数，水平吊，t≥4；垂直吊，t≥8。</t>
  </si>
  <si>
    <t>p--吸盘内的真空度,MP。</t>
  </si>
  <si>
    <t>SETP-1</t>
  </si>
  <si>
    <t>确认使用条件</t>
  </si>
  <si>
    <t>①</t>
  </si>
  <si>
    <t>物体质量M</t>
  </si>
  <si>
    <t>kg    =</t>
  </si>
  <si>
    <t>N</t>
  </si>
  <si>
    <t>②</t>
  </si>
  <si>
    <t>安全系统t</t>
  </si>
  <si>
    <t>③</t>
  </si>
  <si>
    <t>吸盘个数n</t>
  </si>
  <si>
    <t>④</t>
  </si>
  <si>
    <t>真空度p</t>
  </si>
  <si>
    <t>Mpa</t>
  </si>
  <si>
    <t>（预设）</t>
  </si>
  <si>
    <t>SETP-2</t>
  </si>
  <si>
    <t>选择大致的吸盘尺寸</t>
  </si>
  <si>
    <t>请求出吸盘直径D</t>
  </si>
  <si>
    <t>mm</t>
  </si>
  <si>
    <t>根据样本选择吸盘直径D</t>
  </si>
  <si>
    <t>SETP-3</t>
  </si>
  <si>
    <t>吸吊时所需真空度</t>
  </si>
  <si>
    <t>p</t>
  </si>
  <si>
    <t>2、真空发生器及真空切换阀的选定</t>
  </si>
  <si>
    <t>求吸着响应时间T</t>
  </si>
  <si>
    <t>吸着响应时间是指从供给阀（或真空切换阀）换向开始，到吸盘内达到吸着工件所必须的真空</t>
  </si>
  <si>
    <t>度为止所需的时间。</t>
  </si>
  <si>
    <t>供给阀(或真空切换阀)换向后，吸盘内的真空度跟达到时间的关系如下图所示</t>
  </si>
  <si>
    <t>按照产品样本，预选真空发生器能提供的最大真空度为:</t>
  </si>
  <si>
    <t>Pmax=</t>
  </si>
  <si>
    <t>Kpa=</t>
  </si>
  <si>
    <t>p/pmax=</t>
  </si>
  <si>
    <t>(根据上图，查出相应时间)</t>
  </si>
  <si>
    <t>按上图，查得</t>
  </si>
  <si>
    <t>T=</t>
  </si>
  <si>
    <t>T1=1s</t>
  </si>
  <si>
    <t>(一般要求响应时间T≤1s)</t>
  </si>
  <si>
    <t>求真空发生器(或真空切换阀)的平均吸入流量</t>
  </si>
  <si>
    <t>设吸盘内的压力从大气压降至真空度达63%pv的到达时间为T1，降至真空度达95%pv的到达时间</t>
  </si>
  <si>
    <t>为T2,有</t>
  </si>
  <si>
    <t>T1=60V/Q</t>
  </si>
  <si>
    <t>T2=3T1</t>
  </si>
  <si>
    <t>T1(或T2)--吸着响应时间，s；</t>
  </si>
  <si>
    <t>V--真空发生器(或真空切换阀)至吸盘的配管容积，L；</t>
  </si>
  <si>
    <t>气管</t>
  </si>
  <si>
    <t>d--配管的内经，mm</t>
  </si>
  <si>
    <t>外径（mm）</t>
  </si>
  <si>
    <t>l--配管的长得，m</t>
  </si>
  <si>
    <t>内径（mm）</t>
  </si>
  <si>
    <t>配管内经d</t>
  </si>
  <si>
    <t>配管长度l</t>
  </si>
  <si>
    <t>m</t>
  </si>
  <si>
    <t>配管容积V</t>
  </si>
  <si>
    <t>L</t>
  </si>
  <si>
    <t>平均吸入流量 Q</t>
  </si>
  <si>
    <t>L/min</t>
  </si>
  <si>
    <t>求真空发生器(或真空切换阀)的最大吸入流量</t>
  </si>
  <si>
    <t>最大吸入流量 Qmax</t>
  </si>
  <si>
    <t>可以选择真空发生器的指标是：</t>
  </si>
  <si>
    <t>最大真空度能达到</t>
  </si>
  <si>
    <t>Kpa</t>
  </si>
  <si>
    <t>最大吸入流量能达到</t>
  </si>
  <si>
    <t>SETP-4</t>
  </si>
  <si>
    <t>根据样本选择真空发生器</t>
  </si>
  <si>
    <r>
      <rPr>
        <sz val="11"/>
        <color indexed="8"/>
        <rFont val="TimesNewRomanPSMT"/>
        <charset val="134"/>
      </rPr>
      <t xml:space="preserve">           </t>
    </r>
    <r>
      <rPr>
        <sz val="11"/>
        <color indexed="8"/>
        <rFont val="宋体"/>
        <charset val="134"/>
      </rPr>
      <t>真空发生器的最大吸入流量为</t>
    </r>
  </si>
  <si>
    <t xml:space="preserve">      </t>
  </si>
  <si>
    <t xml:space="preserve">       实际响应时间</t>
  </si>
  <si>
    <t>s</t>
  </si>
  <si>
    <t>SETP-5</t>
  </si>
  <si>
    <t>校核</t>
  </si>
  <si>
    <t>根据右图，连接管的有效截面积为</t>
  </si>
  <si>
    <r>
      <rPr>
        <sz val="11"/>
        <color indexed="8"/>
        <rFont val="宋体"/>
        <charset val="134"/>
      </rPr>
      <t>mm</t>
    </r>
    <r>
      <rPr>
        <vertAlign val="superscript"/>
        <sz val="11"/>
        <color indexed="8"/>
        <rFont val="宋体"/>
        <charset val="134"/>
      </rPr>
      <t>2</t>
    </r>
  </si>
  <si>
    <t>通过配管的平均吸入流量为</t>
  </si>
  <si>
    <t>是否合格</t>
  </si>
  <si>
    <t>(合格绿色，不合格红色)</t>
  </si>
  <si>
    <t xml:space="preserve">最后对于其他附件的选择就比较容易了， 以下说明 3 条基本原则， 满足即可：  </t>
  </si>
  <si>
    <t>a.供给阀的有效面积 S 不得小于真空发生器喷嘴几何面积的４倍；</t>
  </si>
  <si>
    <t>b.真空发生器供气管内径不宜小于喷嘴直径的４倍；</t>
  </si>
  <si>
    <t>c.真空过滤器的吸入流量应比真空发生器最大流量大.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</si>
</sst>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b/>
      <sz val="16"/>
      <color indexed="8"/>
      <name val="宋体"/>
      <charset val="134"/>
    </font>
    <font>
      <sz val="11"/>
      <color indexed="8"/>
      <name val="SimSun"/>
      <charset val="134"/>
    </font>
    <font>
      <sz val="11"/>
      <color indexed="0"/>
      <name val="SimSun"/>
      <charset val="134"/>
    </font>
    <font>
      <sz val="11"/>
      <color indexed="0"/>
      <name val="TimesNewRomanPSMT"/>
      <charset val="134"/>
    </font>
    <font>
      <sz val="11"/>
      <color indexed="8"/>
      <name val="TimesNewRomanPSMT"/>
      <charset val="134"/>
    </font>
    <font>
      <sz val="11"/>
      <name val="SimSun"/>
      <charset val="134"/>
    </font>
    <font>
      <sz val="12"/>
      <color indexed="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/>
    </xf>
    <xf numFmtId="0" fontId="1" fillId="2" borderId="0" xfId="0" applyNumberFormat="1" applyFont="1" applyFill="1" applyAlignment="1" applyProtection="1">
      <alignment vertical="center"/>
      <protection locked="0"/>
    </xf>
    <xf numFmtId="0" fontId="2" fillId="3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NumberFormat="1" applyFont="1" applyFill="1" applyBorder="1" applyAlignment="1" applyProtection="1">
      <alignment horizontal="left" vertical="center"/>
      <protection locked="0"/>
    </xf>
    <xf numFmtId="0" fontId="5" fillId="3" borderId="0" xfId="0" applyNumberFormat="1" applyFont="1" applyFill="1" applyAlignment="1" applyProtection="1">
      <alignment vertical="center"/>
      <protection locked="0"/>
    </xf>
    <xf numFmtId="0" fontId="4" fillId="2" borderId="0" xfId="0" applyNumberFormat="1" applyFont="1" applyFill="1" applyAlignment="1" applyProtection="1">
      <alignment vertical="center"/>
      <protection locked="0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Alignment="1" applyProtection="1">
      <alignment horizontal="right" vertical="center"/>
      <protection locked="0"/>
    </xf>
    <xf numFmtId="0" fontId="1" fillId="4" borderId="0" xfId="0" applyNumberFormat="1" applyFont="1" applyFill="1" applyAlignment="1" applyProtection="1">
      <alignment horizontal="center" vertical="center"/>
      <protection locked="0"/>
    </xf>
    <xf numFmtId="0" fontId="1" fillId="5" borderId="0" xfId="0" applyNumberFormat="1" applyFont="1" applyFill="1" applyAlignment="1" applyProtection="1">
      <alignment horizontal="left" vertical="center"/>
    </xf>
    <xf numFmtId="0" fontId="1" fillId="5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Border="1" applyAlignment="1" applyProtection="1">
      <alignment horizontal="right" vertical="center"/>
      <protection locked="0"/>
    </xf>
    <xf numFmtId="0" fontId="1" fillId="5" borderId="0" xfId="0" applyNumberFormat="1" applyFont="1" applyFill="1" applyAlignment="1" applyProtection="1">
      <alignment horizontal="center" vertical="center"/>
    </xf>
    <xf numFmtId="0" fontId="1" fillId="5" borderId="0" xfId="0" applyNumberFormat="1" applyFont="1" applyFill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  <protection locked="0"/>
    </xf>
    <xf numFmtId="0" fontId="1" fillId="6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Alignment="1" applyProtection="1">
      <alignment vertical="center"/>
      <protection locked="0"/>
    </xf>
    <xf numFmtId="0" fontId="9" fillId="2" borderId="0" xfId="0" applyNumberFormat="1" applyFont="1" applyFill="1" applyAlignment="1" applyProtection="1">
      <alignment vertical="center"/>
      <protection locked="0"/>
    </xf>
    <xf numFmtId="0" fontId="10" fillId="4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NumberFormat="1" applyFont="1" applyFill="1" applyAlignment="1" applyProtection="1">
      <alignment horizontal="center" vertical="center"/>
      <protection locked="0"/>
    </xf>
    <xf numFmtId="0" fontId="7" fillId="5" borderId="0" xfId="0" applyNumberFormat="1" applyFont="1" applyFill="1" applyAlignment="1" applyProtection="1">
      <alignment horizontal="center" vertical="center"/>
    </xf>
    <xf numFmtId="0" fontId="8" fillId="2" borderId="0" xfId="0" applyNumberFormat="1" applyFont="1" applyFill="1" applyAlignment="1" applyProtection="1">
      <alignment vertical="center"/>
      <protection locked="0"/>
    </xf>
    <xf numFmtId="0" fontId="7" fillId="4" borderId="0" xfId="0" applyNumberFormat="1" applyFont="1" applyFill="1" applyAlignment="1" applyProtection="1">
      <alignment horizontal="center" vertical="center"/>
      <protection locked="0"/>
    </xf>
    <xf numFmtId="0" fontId="1" fillId="7" borderId="0" xfId="0" applyNumberFormat="1" applyFont="1" applyFill="1" applyAlignment="1" applyProtection="1">
      <alignment vertical="center"/>
      <protection locked="0"/>
    </xf>
    <xf numFmtId="0" fontId="11" fillId="0" borderId="0" xfId="0" applyNumberFormat="1" applyFont="1" applyFill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indexed="11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5.wmf"/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144780</xdr:colOff>
      <xdr:row>66</xdr:row>
      <xdr:rowOff>76200</xdr:rowOff>
    </xdr:from>
    <xdr:to>
      <xdr:col>13</xdr:col>
      <xdr:colOff>617220</xdr:colOff>
      <xdr:row>91</xdr:row>
      <xdr:rowOff>175260</xdr:rowOff>
    </xdr:to>
    <xdr:pic>
      <xdr:nvPicPr>
        <xdr:cNvPr id="2" name="图片 17" descr="KNNN7GV7FW`7CACI@M1~D0V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888355" y="16884650"/>
          <a:ext cx="5130165" cy="641731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28575</xdr:rowOff>
        </xdr:from>
        <xdr:to>
          <xdr:col>1</xdr:col>
          <xdr:colOff>971550</xdr:colOff>
          <xdr:row>5</xdr:row>
          <xdr:rowOff>238125</xdr:rowOff>
        </xdr:to>
        <xdr:sp>
          <xdr:nvSpPr>
            <xdr:cNvPr id="1025" name="公式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28675" y="1167765"/>
              <a:ext cx="952500" cy="4622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18</xdr:row>
          <xdr:rowOff>228600</xdr:rowOff>
        </xdr:from>
        <xdr:to>
          <xdr:col>4</xdr:col>
          <xdr:colOff>600075</xdr:colOff>
          <xdr:row>20</xdr:row>
          <xdr:rowOff>104775</xdr:rowOff>
        </xdr:to>
        <xdr:sp>
          <xdr:nvSpPr>
            <xdr:cNvPr id="1026" name="公式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609975" y="4906010"/>
              <a:ext cx="647700" cy="3816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52</xdr:row>
          <xdr:rowOff>28575</xdr:rowOff>
        </xdr:from>
        <xdr:to>
          <xdr:col>1</xdr:col>
          <xdr:colOff>895350</xdr:colOff>
          <xdr:row>53</xdr:row>
          <xdr:rowOff>171450</xdr:rowOff>
        </xdr:to>
        <xdr:sp>
          <xdr:nvSpPr>
            <xdr:cNvPr id="1027" name="公式 10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57250" y="13298805"/>
              <a:ext cx="847725" cy="3956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70</xdr:row>
          <xdr:rowOff>28575</xdr:rowOff>
        </xdr:from>
        <xdr:to>
          <xdr:col>6</xdr:col>
          <xdr:colOff>66675</xdr:colOff>
          <xdr:row>71</xdr:row>
          <xdr:rowOff>9525</xdr:rowOff>
        </xdr:to>
        <xdr:sp>
          <xdr:nvSpPr>
            <xdr:cNvPr id="1028" name="图片 18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191000" y="17847945"/>
              <a:ext cx="923925" cy="2336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4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3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5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111"/>
  <sheetViews>
    <sheetView tabSelected="1" workbookViewId="0">
      <selection activeCell="A1" sqref="$A1:$XFD1048576"/>
    </sheetView>
  </sheetViews>
  <sheetFormatPr defaultColWidth="10" defaultRowHeight="14.4"/>
  <cols>
    <col min="1" max="1" width="11.8055555555556" style="3" customWidth="1"/>
    <col min="2" max="2" width="21.9444444444444" style="3" customWidth="1"/>
    <col min="3" max="3" width="9.58333333333333" style="3" customWidth="1"/>
    <col min="4" max="4" width="10" style="3"/>
    <col min="5" max="8" width="10.1388888888889" style="3" customWidth="1"/>
    <col min="9" max="9" width="17.3611111111111" style="3" customWidth="1"/>
    <col min="10" max="12" width="10.1388888888889" style="3" customWidth="1"/>
    <col min="13" max="247" width="10" style="3"/>
    <col min="248" max="16384" width="10" style="1"/>
  </cols>
  <sheetData>
    <row r="1" s="1" customFormat="1" ht="30" customHeight="1" spans="1:247">
      <c r="A1" s="4" t="s">
        <v>0</v>
      </c>
      <c r="B1" s="5"/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</row>
    <row r="2" s="2" customFormat="1" ht="19.9" customHeight="1" spans="1:12">
      <c r="A2" s="6" t="s">
        <v>1</v>
      </c>
      <c r="B2" s="6"/>
      <c r="C2" s="6"/>
      <c r="D2" s="6"/>
      <c r="E2" s="6"/>
      <c r="F2" s="6"/>
      <c r="G2" s="6"/>
      <c r="H2" s="6"/>
      <c r="I2" s="3"/>
      <c r="J2" s="3"/>
      <c r="K2" s="3"/>
      <c r="L2" s="3"/>
    </row>
    <row r="3" s="2" customFormat="1" ht="19.9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="2" customFormat="1" ht="19.9" customHeight="1" spans="1:12">
      <c r="A4" s="3" t="s">
        <v>3</v>
      </c>
      <c r="B4" s="3"/>
      <c r="C4" s="3"/>
      <c r="D4" s="3"/>
      <c r="E4" s="3"/>
      <c r="F4" s="3"/>
      <c r="G4" s="3"/>
      <c r="H4" s="3"/>
      <c r="I4" s="19" t="s">
        <v>4</v>
      </c>
      <c r="J4" s="3"/>
      <c r="K4" s="3"/>
      <c r="L4" s="3"/>
    </row>
    <row r="5" s="2" customFormat="1" ht="19.9" customHeight="1" spans="1:12">
      <c r="A5" s="3"/>
      <c r="B5" s="3"/>
      <c r="C5" s="3"/>
      <c r="D5" s="3"/>
      <c r="E5" s="3"/>
      <c r="F5" s="3"/>
      <c r="G5" s="3"/>
      <c r="H5" s="3"/>
      <c r="I5" s="22">
        <v>2</v>
      </c>
      <c r="J5" s="3"/>
      <c r="K5" s="3"/>
      <c r="L5" s="3"/>
    </row>
    <row r="6" s="2" customFormat="1" ht="19.9" customHeight="1" spans="1:12">
      <c r="A6" s="3"/>
      <c r="B6" s="3"/>
      <c r="C6" s="3"/>
      <c r="D6" s="3"/>
      <c r="E6" s="3"/>
      <c r="F6" s="3"/>
      <c r="G6" s="3"/>
      <c r="H6" s="3"/>
      <c r="I6" s="22">
        <v>4</v>
      </c>
      <c r="J6" s="3"/>
      <c r="K6" s="3"/>
      <c r="L6" s="3"/>
    </row>
    <row r="7" s="2" customFormat="1" ht="19.9" customHeight="1" spans="1:12">
      <c r="A7" s="3" t="s">
        <v>5</v>
      </c>
      <c r="B7" s="3" t="s">
        <v>6</v>
      </c>
      <c r="C7" s="3"/>
      <c r="D7" s="3"/>
      <c r="E7" s="3"/>
      <c r="F7" s="3"/>
      <c r="G7" s="3"/>
      <c r="H7" s="3"/>
      <c r="I7" s="22">
        <v>6</v>
      </c>
      <c r="J7" s="3"/>
      <c r="K7" s="3"/>
      <c r="L7" s="3"/>
    </row>
    <row r="8" s="2" customFormat="1" ht="19.9" customHeight="1" spans="1:12">
      <c r="A8" s="3"/>
      <c r="B8" s="3" t="s">
        <v>7</v>
      </c>
      <c r="C8" s="3"/>
      <c r="D8" s="3"/>
      <c r="E8" s="3"/>
      <c r="F8" s="3"/>
      <c r="G8" s="3"/>
      <c r="H8" s="3"/>
      <c r="I8" s="22">
        <v>8</v>
      </c>
      <c r="J8" s="3"/>
      <c r="K8" s="3"/>
      <c r="L8" s="3"/>
    </row>
    <row r="9" s="2" customFormat="1" ht="19.9" customHeight="1" spans="1:12">
      <c r="A9" s="3"/>
      <c r="B9" s="3" t="s">
        <v>8</v>
      </c>
      <c r="C9" s="3"/>
      <c r="D9" s="3"/>
      <c r="E9" s="3"/>
      <c r="F9" s="3"/>
      <c r="G9" s="3"/>
      <c r="H9" s="3"/>
      <c r="I9" s="22">
        <v>10</v>
      </c>
      <c r="J9" s="3"/>
      <c r="K9" s="3"/>
      <c r="L9" s="3"/>
    </row>
    <row r="10" s="2" customFormat="1" ht="19.9" customHeight="1" spans="1:12">
      <c r="A10" s="3"/>
      <c r="B10" s="3" t="s">
        <v>9</v>
      </c>
      <c r="C10" s="3"/>
      <c r="D10" s="3"/>
      <c r="E10" s="3"/>
      <c r="F10" s="3"/>
      <c r="G10" s="3"/>
      <c r="H10" s="3"/>
      <c r="I10" s="22">
        <v>13</v>
      </c>
      <c r="J10" s="3"/>
      <c r="K10" s="3"/>
      <c r="L10" s="3"/>
    </row>
    <row r="11" s="2" customFormat="1" ht="19.9" customHeight="1" spans="1:12">
      <c r="A11" s="7" t="s">
        <v>10</v>
      </c>
      <c r="B11" s="8" t="s">
        <v>11</v>
      </c>
      <c r="C11" s="3"/>
      <c r="D11" s="3"/>
      <c r="E11" s="3"/>
      <c r="F11" s="3"/>
      <c r="G11" s="3"/>
      <c r="H11" s="3"/>
      <c r="I11" s="22">
        <v>16</v>
      </c>
      <c r="J11" s="3"/>
      <c r="K11" s="3"/>
      <c r="L11" s="3"/>
    </row>
    <row r="12" s="2" customFormat="1" ht="19.9" customHeight="1" spans="1:12">
      <c r="A12" s="9" t="s">
        <v>12</v>
      </c>
      <c r="B12" s="10" t="s">
        <v>13</v>
      </c>
      <c r="C12" s="11">
        <v>1</v>
      </c>
      <c r="D12" s="3" t="s">
        <v>14</v>
      </c>
      <c r="E12" s="12">
        <f>C12*9.8</f>
        <v>9.8</v>
      </c>
      <c r="F12" s="3" t="s">
        <v>15</v>
      </c>
      <c r="G12" s="3"/>
      <c r="H12" s="3"/>
      <c r="I12" s="22">
        <v>20</v>
      </c>
      <c r="J12" s="3"/>
      <c r="K12" s="3"/>
      <c r="L12" s="3"/>
    </row>
    <row r="13" s="2" customFormat="1" ht="19.9" customHeight="1" spans="1:12">
      <c r="A13" s="9" t="s">
        <v>16</v>
      </c>
      <c r="B13" s="10" t="s">
        <v>17</v>
      </c>
      <c r="C13" s="11">
        <v>8</v>
      </c>
      <c r="D13" s="3"/>
      <c r="E13" s="3"/>
      <c r="F13" s="3"/>
      <c r="G13" s="3"/>
      <c r="H13" s="3"/>
      <c r="I13" s="22">
        <v>25</v>
      </c>
      <c r="J13" s="3"/>
      <c r="K13" s="3"/>
      <c r="L13" s="3"/>
    </row>
    <row r="14" s="2" customFormat="1" ht="19.9" customHeight="1" spans="1:12">
      <c r="A14" s="9" t="s">
        <v>18</v>
      </c>
      <c r="B14" s="10" t="s">
        <v>19</v>
      </c>
      <c r="C14" s="11">
        <v>30</v>
      </c>
      <c r="D14" s="3"/>
      <c r="E14" s="3"/>
      <c r="F14" s="3"/>
      <c r="G14" s="3"/>
      <c r="H14" s="3"/>
      <c r="I14" s="22">
        <v>32</v>
      </c>
      <c r="J14" s="3"/>
      <c r="K14" s="3"/>
      <c r="L14" s="3"/>
    </row>
    <row r="15" s="2" customFormat="1" ht="19.9" customHeight="1" spans="1:12">
      <c r="A15" s="9" t="s">
        <v>20</v>
      </c>
      <c r="B15" s="10" t="s">
        <v>21</v>
      </c>
      <c r="C15" s="13">
        <v>0.06</v>
      </c>
      <c r="D15" s="3" t="s">
        <v>22</v>
      </c>
      <c r="E15" s="3" t="s">
        <v>23</v>
      </c>
      <c r="F15" s="3"/>
      <c r="G15" s="3"/>
      <c r="H15" s="3"/>
      <c r="I15" s="22">
        <v>40</v>
      </c>
      <c r="J15" s="3"/>
      <c r="K15" s="3"/>
      <c r="L15" s="3"/>
    </row>
    <row r="16" s="2" customFormat="1" ht="19.9" customHeight="1" spans="1:12">
      <c r="A16" s="7" t="s">
        <v>24</v>
      </c>
      <c r="B16" s="8" t="s">
        <v>25</v>
      </c>
      <c r="C16" s="3"/>
      <c r="D16" s="3"/>
      <c r="E16" s="3"/>
      <c r="F16" s="3"/>
      <c r="G16" s="3"/>
      <c r="H16" s="3"/>
      <c r="I16" s="22">
        <v>50</v>
      </c>
      <c r="J16" s="3"/>
      <c r="K16" s="3"/>
      <c r="L16" s="3"/>
    </row>
    <row r="17" s="2" customFormat="1" ht="19.9" customHeight="1" spans="1:12">
      <c r="A17" s="9" t="s">
        <v>12</v>
      </c>
      <c r="B17" s="14" t="s">
        <v>26</v>
      </c>
      <c r="C17" s="15">
        <f>ROUND(SQRT(4*E12*C13/PI()/C14/C15),0)</f>
        <v>7</v>
      </c>
      <c r="D17" s="3" t="s">
        <v>27</v>
      </c>
      <c r="E17" s="3"/>
      <c r="F17" s="3"/>
      <c r="G17" s="3"/>
      <c r="H17" s="3"/>
      <c r="I17" s="22">
        <v>63</v>
      </c>
      <c r="J17" s="3"/>
      <c r="K17" s="3"/>
      <c r="L17" s="3"/>
    </row>
    <row r="18" s="2" customFormat="1" ht="19.9" customHeight="1" spans="1:12">
      <c r="A18" s="9" t="s">
        <v>16</v>
      </c>
      <c r="B18" s="10" t="s">
        <v>28</v>
      </c>
      <c r="C18" s="15">
        <f>VLOOKUP(C17,I5:I20,1,TRUE)</f>
        <v>6</v>
      </c>
      <c r="D18" s="3" t="s">
        <v>27</v>
      </c>
      <c r="E18" s="3"/>
      <c r="F18" s="3"/>
      <c r="G18" s="3"/>
      <c r="H18" s="3"/>
      <c r="I18" s="22">
        <v>80</v>
      </c>
      <c r="J18" s="3"/>
      <c r="K18" s="3"/>
      <c r="L18" s="3"/>
    </row>
    <row r="19" s="2" customFormat="1" ht="19.9" customHeight="1" spans="1:12">
      <c r="A19" s="7" t="s">
        <v>29</v>
      </c>
      <c r="B19" s="8" t="s">
        <v>30</v>
      </c>
      <c r="C19" s="3"/>
      <c r="D19" s="3"/>
      <c r="E19" s="3"/>
      <c r="F19" s="3"/>
      <c r="G19" s="3"/>
      <c r="H19" s="3"/>
      <c r="I19" s="22">
        <v>100</v>
      </c>
      <c r="J19" s="3"/>
      <c r="K19" s="3"/>
      <c r="L19" s="3"/>
    </row>
    <row r="20" s="2" customFormat="1" ht="19.9" customHeight="1" spans="1:12">
      <c r="A20" s="3"/>
      <c r="B20" s="10" t="s">
        <v>31</v>
      </c>
      <c r="C20" s="16">
        <f>ROUND(4*E12*C13/PI()/C18/C18/C14,3)</f>
        <v>0.092</v>
      </c>
      <c r="D20" s="3" t="s">
        <v>22</v>
      </c>
      <c r="E20" s="3"/>
      <c r="F20" s="3"/>
      <c r="G20" s="3"/>
      <c r="H20" s="3"/>
      <c r="I20" s="22">
        <v>125</v>
      </c>
      <c r="J20" s="3"/>
      <c r="K20" s="3"/>
      <c r="L20" s="3"/>
    </row>
    <row r="21" s="2" customFormat="1" ht="19.9" customHeight="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="2" customFormat="1" ht="19.9" customHeight="1" spans="1:12">
      <c r="A22" s="6" t="s">
        <v>32</v>
      </c>
      <c r="B22" s="6"/>
      <c r="C22" s="6"/>
      <c r="D22" s="6"/>
      <c r="E22" s="6"/>
      <c r="F22" s="6"/>
      <c r="G22" s="6"/>
      <c r="H22" s="6"/>
      <c r="I22" s="3"/>
      <c r="J22" s="3"/>
      <c r="K22" s="3"/>
      <c r="L22" s="3"/>
    </row>
    <row r="23" s="2" customFormat="1" ht="19.9" customHeight="1" spans="1:12">
      <c r="A23" s="7" t="s">
        <v>10</v>
      </c>
      <c r="B23" s="3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="2" customFormat="1" ht="19.9" customHeight="1" spans="1:12">
      <c r="A24" s="3"/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="2" customFormat="1" ht="19.9" customHeight="1" spans="1:12">
      <c r="A25" s="3" t="s">
        <v>35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="2" customFormat="1" ht="19.9" customHeight="1" spans="1:12">
      <c r="A26" s="3"/>
      <c r="B26" s="3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="2" customFormat="1" ht="19.9" customHeight="1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="2" customFormat="1" ht="19.9" customHeight="1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="2" customFormat="1" ht="19.9" customHeight="1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="2" customFormat="1" ht="19.9" customHeight="1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="2" customFormat="1" ht="19.9" customHeight="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="2" customFormat="1" ht="19.9" customHeight="1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="2" customFormat="1" ht="19.9" customHeight="1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="2" customFormat="1" ht="19.9" customHeight="1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="2" customFormat="1" ht="19.9" customHeight="1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="2" customFormat="1" ht="19.9" customHeight="1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="2" customFormat="1" ht="19.9" customHeight="1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="2" customFormat="1" ht="19.9" customHeight="1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="2" customFormat="1" ht="19.9" customHeight="1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="2" customFormat="1" ht="19.9" customHeight="1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="2" customFormat="1" ht="19.9" customHeight="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="2" customFormat="1" ht="19.9" customHeight="1" spans="1:12">
      <c r="A42" s="9" t="s">
        <v>12</v>
      </c>
      <c r="B42" s="3" t="s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="2" customFormat="1" ht="19.9" customHeight="1" spans="1:12">
      <c r="A43" s="3"/>
      <c r="B43" s="10" t="s">
        <v>38</v>
      </c>
      <c r="C43" s="11">
        <v>88</v>
      </c>
      <c r="D43" s="3" t="s">
        <v>39</v>
      </c>
      <c r="E43" s="16">
        <f>C43/1000</f>
        <v>0.088</v>
      </c>
      <c r="F43" s="3" t="s">
        <v>22</v>
      </c>
      <c r="G43" s="3"/>
      <c r="H43" s="3"/>
      <c r="I43" s="3"/>
      <c r="J43" s="3"/>
      <c r="K43" s="3"/>
      <c r="L43" s="3"/>
    </row>
    <row r="44" s="2" customFormat="1" ht="19.9" customHeight="1" spans="1:12">
      <c r="A44" s="3"/>
      <c r="B44" s="10" t="s">
        <v>40</v>
      </c>
      <c r="C44" s="15">
        <f>ROUND(C20/E43,2)</f>
        <v>1.05</v>
      </c>
      <c r="D44" s="3" t="s">
        <v>41</v>
      </c>
      <c r="E44" s="10"/>
      <c r="F44" s="3"/>
      <c r="G44" s="3"/>
      <c r="H44" s="3"/>
      <c r="I44" s="3"/>
      <c r="J44" s="3"/>
      <c r="K44" s="3"/>
      <c r="L44" s="3"/>
    </row>
    <row r="45" s="2" customFormat="1" ht="19.9" customHeight="1" spans="1:12">
      <c r="A45" s="9" t="s">
        <v>16</v>
      </c>
      <c r="B45" s="3" t="s">
        <v>42</v>
      </c>
      <c r="C45" s="9"/>
      <c r="D45" s="3"/>
      <c r="E45" s="3"/>
      <c r="F45" s="3"/>
      <c r="G45" s="3"/>
      <c r="H45" s="3"/>
      <c r="I45" s="3"/>
      <c r="J45" s="3"/>
      <c r="K45" s="3"/>
      <c r="L45" s="3"/>
    </row>
    <row r="46" s="2" customFormat="1" ht="19.9" customHeight="1" spans="1:12">
      <c r="A46" s="3"/>
      <c r="B46" s="10" t="s">
        <v>43</v>
      </c>
      <c r="C46" s="11">
        <v>1.41</v>
      </c>
      <c r="D46" s="3" t="s">
        <v>44</v>
      </c>
      <c r="E46" s="3" t="s">
        <v>45</v>
      </c>
      <c r="F46" s="3"/>
      <c r="G46" s="3"/>
      <c r="H46" s="3"/>
      <c r="I46" s="3"/>
      <c r="J46" s="3"/>
      <c r="K46" s="3"/>
      <c r="L46" s="3"/>
    </row>
    <row r="47" s="2" customFormat="1" ht="19.9" customHeight="1" spans="1:12">
      <c r="A47" s="7" t="s">
        <v>24</v>
      </c>
      <c r="B47" s="17" t="s">
        <v>46</v>
      </c>
      <c r="C47" s="17"/>
      <c r="D47" s="17"/>
      <c r="E47" s="17"/>
      <c r="F47" s="17"/>
      <c r="G47" s="17"/>
      <c r="H47" s="17"/>
      <c r="I47" s="3"/>
      <c r="J47" s="3"/>
      <c r="K47" s="3"/>
      <c r="L47" s="3"/>
    </row>
    <row r="48" s="2" customFormat="1" ht="19.9" customHeight="1" spans="1:12">
      <c r="A48" s="3"/>
      <c r="B48" s="3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="2" customFormat="1" ht="19.9" customHeight="1" spans="1:12">
      <c r="A49" s="3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="2" customFormat="1" ht="19.9" customHeight="1" spans="1:12">
      <c r="A50" s="3"/>
      <c r="B50" s="3" t="s">
        <v>49</v>
      </c>
      <c r="C50" s="3" t="s">
        <v>50</v>
      </c>
      <c r="D50" s="3"/>
      <c r="E50" s="3"/>
      <c r="F50" s="3"/>
      <c r="G50" s="3"/>
      <c r="H50" s="3"/>
      <c r="I50" s="3"/>
      <c r="J50" s="3"/>
      <c r="K50" s="3"/>
      <c r="L50" s="3"/>
    </row>
    <row r="51" s="2" customFormat="1" ht="19.9" customHeight="1" spans="1:12">
      <c r="A51" s="3" t="s">
        <v>5</v>
      </c>
      <c r="B51" s="3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="2" customFormat="1" ht="19.9" customHeight="1" spans="1:12">
      <c r="A52" s="3"/>
      <c r="B52" s="3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="2" customFormat="1" ht="19.9" customHeight="1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="2" customFormat="1" ht="19.9" customHeight="1" spans="1:12">
      <c r="A54" s="3"/>
      <c r="B54" s="3"/>
      <c r="C54" s="3"/>
      <c r="D54" s="18" t="s">
        <v>53</v>
      </c>
      <c r="E54" s="18"/>
      <c r="F54" s="18"/>
      <c r="G54" s="18"/>
      <c r="H54" s="18"/>
      <c r="I54" s="18"/>
      <c r="J54" s="18"/>
      <c r="K54" s="18"/>
      <c r="L54" s="18"/>
    </row>
    <row r="55" s="2" customFormat="1" ht="19.9" customHeight="1" spans="1:12">
      <c r="A55" s="3"/>
      <c r="B55" s="3" t="s">
        <v>54</v>
      </c>
      <c r="C55" s="3"/>
      <c r="D55" s="19" t="s">
        <v>55</v>
      </c>
      <c r="E55" s="18">
        <v>4</v>
      </c>
      <c r="F55" s="18">
        <v>4</v>
      </c>
      <c r="G55" s="18">
        <v>6</v>
      </c>
      <c r="H55" s="18">
        <v>8</v>
      </c>
      <c r="I55" s="18">
        <v>10</v>
      </c>
      <c r="J55" s="18">
        <v>10</v>
      </c>
      <c r="K55" s="18">
        <v>12</v>
      </c>
      <c r="L55" s="18">
        <v>12</v>
      </c>
    </row>
    <row r="56" s="1" customFormat="1" ht="19.9" customHeight="1" spans="1:247">
      <c r="A56" s="3"/>
      <c r="B56" s="3" t="s">
        <v>56</v>
      </c>
      <c r="C56" s="3"/>
      <c r="D56" s="19" t="s">
        <v>57</v>
      </c>
      <c r="E56" s="18">
        <v>2</v>
      </c>
      <c r="F56" s="18">
        <v>2.5</v>
      </c>
      <c r="G56" s="18">
        <v>4</v>
      </c>
      <c r="H56" s="18">
        <v>6</v>
      </c>
      <c r="I56" s="18">
        <v>7.5</v>
      </c>
      <c r="J56" s="18">
        <v>8</v>
      </c>
      <c r="K56" s="18">
        <v>9</v>
      </c>
      <c r="L56" s="18">
        <v>10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</row>
    <row r="57" s="1" customFormat="1" ht="19.9" customHeight="1" spans="1:2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</row>
    <row r="58" s="1" customFormat="1" ht="19.9" customHeight="1" spans="1:247">
      <c r="A58" s="3"/>
      <c r="B58" s="10" t="s">
        <v>58</v>
      </c>
      <c r="C58" s="11">
        <v>10</v>
      </c>
      <c r="D58" s="3" t="s">
        <v>27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</row>
    <row r="59" s="1" customFormat="1" ht="19.9" customHeight="1" spans="1:247">
      <c r="A59" s="3"/>
      <c r="B59" s="10" t="s">
        <v>59</v>
      </c>
      <c r="C59" s="11">
        <v>30</v>
      </c>
      <c r="D59" s="3" t="s">
        <v>60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</row>
    <row r="60" s="1" customFormat="1" ht="19.9" customHeight="1" spans="1:247">
      <c r="A60" s="3"/>
      <c r="B60" s="10" t="s">
        <v>61</v>
      </c>
      <c r="C60" s="13">
        <v>0.1</v>
      </c>
      <c r="D60" s="3" t="s">
        <v>62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</row>
    <row r="61" s="1" customFormat="1" ht="19.9" customHeight="1" spans="1:247">
      <c r="A61" s="3"/>
      <c r="B61" s="10" t="s">
        <v>63</v>
      </c>
      <c r="C61" s="15">
        <f>C46*60*C60/1</f>
        <v>8.46</v>
      </c>
      <c r="D61" s="3" t="s">
        <v>64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</row>
    <row r="62" s="1" customFormat="1" ht="19.9" customHeight="1" spans="1:247">
      <c r="A62" s="7" t="s">
        <v>29</v>
      </c>
      <c r="B62" s="17" t="s">
        <v>65</v>
      </c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</row>
    <row r="63" s="1" customFormat="1" ht="19.9" customHeight="1" spans="1:247">
      <c r="A63" s="3"/>
      <c r="B63" s="10" t="s">
        <v>66</v>
      </c>
      <c r="C63" s="16">
        <f>2*C61</f>
        <v>16.92</v>
      </c>
      <c r="D63" s="3" t="s">
        <v>64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</row>
    <row r="64" s="1" customFormat="1" ht="19.9" customHeight="1" spans="1:247">
      <c r="A64" s="20" t="s">
        <v>67</v>
      </c>
      <c r="B64" s="20"/>
      <c r="C64" s="21" t="s">
        <v>68</v>
      </c>
      <c r="D64" s="21"/>
      <c r="E64" s="16">
        <f>C43</f>
        <v>88</v>
      </c>
      <c r="F64" s="3" t="s">
        <v>69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</row>
    <row r="65" s="1" customFormat="1" ht="19.9" customHeight="1" spans="1:247">
      <c r="A65" s="23"/>
      <c r="B65" s="3"/>
      <c r="C65" s="21" t="s">
        <v>70</v>
      </c>
      <c r="D65" s="21"/>
      <c r="E65" s="16">
        <f>C61</f>
        <v>8.46</v>
      </c>
      <c r="F65" s="3" t="s">
        <v>64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</row>
    <row r="66" s="1" customFormat="1" ht="19.9" customHeight="1" spans="1:247">
      <c r="A66" s="7" t="s">
        <v>71</v>
      </c>
      <c r="B66" s="17" t="s">
        <v>72</v>
      </c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</row>
    <row r="67" s="1" customFormat="1" ht="19.9" customHeight="1" spans="1:247">
      <c r="A67" s="24" t="s">
        <v>73</v>
      </c>
      <c r="B67" s="3"/>
      <c r="C67" s="25">
        <v>29</v>
      </c>
      <c r="D67" s="26" t="s">
        <v>64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</row>
    <row r="68" s="1" customFormat="1" ht="19.9" customHeight="1" spans="1:247">
      <c r="A68" s="3" t="s">
        <v>74</v>
      </c>
      <c r="B68" s="3" t="s">
        <v>75</v>
      </c>
      <c r="C68" s="27">
        <f>C46*60*C60/C67</f>
        <v>0.291724137931034</v>
      </c>
      <c r="D68" s="26" t="s">
        <v>76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</row>
    <row r="69" s="1" customFormat="1" ht="19.9" customHeight="1" spans="1:247">
      <c r="A69" s="7" t="s">
        <v>77</v>
      </c>
      <c r="B69" s="17" t="s">
        <v>78</v>
      </c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</row>
    <row r="70" s="1" customFormat="1" ht="19.9" customHeight="1" spans="1:247">
      <c r="A70" s="28"/>
      <c r="B70" s="3" t="s">
        <v>79</v>
      </c>
      <c r="C70" s="26"/>
      <c r="D70" s="29">
        <v>8</v>
      </c>
      <c r="E70" s="3" t="s">
        <v>80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</row>
    <row r="71" s="1" customFormat="1" ht="19.9" customHeight="1" spans="1:247">
      <c r="A71" s="28"/>
      <c r="B71" s="3" t="s">
        <v>81</v>
      </c>
      <c r="C71" s="26"/>
      <c r="D71" s="27">
        <f>11.1*6.7/2</f>
        <v>37.185</v>
      </c>
      <c r="E71" s="3" t="s">
        <v>64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</row>
    <row r="72" s="1" customFormat="1" ht="19.9" customHeight="1" spans="1:247">
      <c r="A72" s="3"/>
      <c r="B72" s="3" t="s">
        <v>82</v>
      </c>
      <c r="C72" s="30"/>
      <c r="D72" s="3" t="s">
        <v>83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</row>
    <row r="73" s="1" customFormat="1" ht="19.9" customHeight="1" spans="1:247">
      <c r="A73" s="31" t="s">
        <v>84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</row>
    <row r="74" s="1" customFormat="1" ht="19.9" customHeight="1" spans="1:247">
      <c r="A74" s="3"/>
      <c r="B74" s="3" t="s">
        <v>85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</row>
    <row r="75" s="1" customFormat="1" ht="19.9" customHeight="1" spans="1:247">
      <c r="A75" s="3"/>
      <c r="B75" s="3" t="s">
        <v>86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</row>
    <row r="76" s="1" customFormat="1" ht="19.9" customHeight="1" spans="1:247">
      <c r="A76" s="3"/>
      <c r="B76" s="3" t="s">
        <v>87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</row>
    <row r="77" s="1" customFormat="1" ht="19.9" customHeight="1" spans="1:2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</row>
    <row r="78" s="1" customFormat="1" ht="19.9" customHeight="1" spans="1:2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</row>
    <row r="79" s="1" customFormat="1" ht="19.9" customHeight="1" spans="1:2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</row>
    <row r="80" s="1" customFormat="1" ht="19.9" customHeight="1" spans="1:2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</row>
    <row r="81" s="1" customFormat="1" ht="19.9" customHeight="1" spans="1:2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</row>
    <row r="82" s="1" customFormat="1" ht="19.9" customHeight="1" spans="1:2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</row>
    <row r="83" s="1" customFormat="1" ht="19.9" customHeight="1" spans="1:2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</row>
    <row r="84" s="1" customFormat="1" ht="19.9" customHeight="1" spans="1:2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</row>
    <row r="85" s="1" customFormat="1" ht="19.9" customHeight="1" spans="1:2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</row>
    <row r="86" s="1" customFormat="1" ht="19.9" customHeight="1" spans="1:2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</row>
    <row r="87" s="1" customFormat="1" ht="19.9" customHeight="1" spans="1:2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</row>
    <row r="88" s="1" customFormat="1" ht="19.9" customHeight="1" spans="1:2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</row>
    <row r="89" s="1" customFormat="1" ht="19.9" customHeight="1" spans="1:2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</row>
    <row r="90" s="1" customFormat="1" ht="19.9" customHeight="1" spans="1:2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</row>
    <row r="91" s="1" customFormat="1" ht="19.9" customHeight="1" spans="1:2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</row>
    <row r="92" s="1" customFormat="1" ht="19.9" customHeight="1" spans="1:2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</row>
    <row r="93" s="1" customFormat="1" ht="19.9" customHeight="1" spans="1:2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</row>
    <row r="94" s="1" customFormat="1" ht="19.9" customHeight="1" spans="1:2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</row>
    <row r="95" s="1" customFormat="1" ht="19.9" customHeight="1" spans="1:2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</row>
    <row r="96" s="1" customFormat="1" ht="19.9" customHeight="1" spans="1:2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</row>
    <row r="97" s="1" customFormat="1" ht="19.9" customHeight="1" spans="1:2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</row>
    <row r="98" s="1" customFormat="1" ht="19.9" customHeight="1" spans="1:2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</row>
    <row r="99" s="1" customFormat="1" ht="19.9" customHeight="1" spans="1:2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</row>
    <row r="100" s="1" customFormat="1" ht="19.9" customHeight="1" spans="1:2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</row>
    <row r="101" s="1" customFormat="1" ht="19.9" customHeight="1" spans="1:2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</row>
    <row r="102" s="1" customFormat="1" ht="19.9" customHeight="1" spans="1:2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</row>
    <row r="103" s="1" customFormat="1" ht="19.9" customHeight="1" spans="1:2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</row>
    <row r="104" s="1" customFormat="1" ht="19.9" customHeight="1" spans="1:2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</row>
    <row r="105" s="1" customFormat="1" ht="19.9" customHeight="1" spans="1:2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</row>
    <row r="106" s="1" customFormat="1" ht="19.9" customHeight="1" spans="1:2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</row>
    <row r="107" s="1" customFormat="1" ht="19.9" customHeight="1" spans="1:2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</row>
    <row r="108" s="1" customFormat="1" ht="19.9" customHeight="1" spans="1:2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</row>
    <row r="109" s="1" customFormat="1" ht="19.9" customHeight="1" spans="1:2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</row>
    <row r="110" s="1" customFormat="1" ht="19.9" customHeight="1" spans="1:2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</row>
    <row r="111" s="1" customFormat="1" ht="19.9" customHeight="1" spans="1:2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</row>
  </sheetData>
  <mergeCells count="11">
    <mergeCell ref="A1:H1"/>
    <mergeCell ref="A2:H2"/>
    <mergeCell ref="A22:H22"/>
    <mergeCell ref="B47:H47"/>
    <mergeCell ref="D54:L54"/>
    <mergeCell ref="B62:H62"/>
    <mergeCell ref="A64:B64"/>
    <mergeCell ref="C64:D64"/>
    <mergeCell ref="C65:D65"/>
    <mergeCell ref="B66:H66"/>
    <mergeCell ref="B69:H69"/>
  </mergeCells>
  <conditionalFormatting sqref="C72:C73">
    <cfRule type="expression" dxfId="0" priority="1" stopIfTrue="1">
      <formula>D71&gt;C63</formula>
    </cfRule>
  </conditionalFormatting>
  <dataValidations count="2">
    <dataValidation type="list" allowBlank="1" showInputMessage="1" showErrorMessage="1" sqref="C13">
      <formula1>"4,8"</formula1>
    </dataValidation>
    <dataValidation type="list" allowBlank="1" showInputMessage="1" showErrorMessage="1" sqref="C58">
      <formula1>$E$56:$L$56</formula1>
    </dataValidation>
  </dataValidation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quation.3" r:id="rId3">
          <objectPr defaultSize="0" r:id="rId4">
            <anchor moveWithCells="1">
              <from>
                <xdr:col>1</xdr:col>
                <xdr:colOff>19050</xdr:colOff>
                <xdr:row>4</xdr:row>
                <xdr:rowOff>28575</xdr:rowOff>
              </from>
              <to>
                <xdr:col>1</xdr:col>
                <xdr:colOff>971550</xdr:colOff>
                <xdr:row>5</xdr:row>
                <xdr:rowOff>238125</xdr:rowOff>
              </to>
            </anchor>
          </objectPr>
        </oleObject>
      </mc:Choice>
      <mc:Fallback>
        <oleObject shapeId="1025" progId="Equation.3" r:id="rId3"/>
      </mc:Fallback>
    </mc:AlternateContent>
    <mc:AlternateContent xmlns:mc="http://schemas.openxmlformats.org/markup-compatibility/2006">
      <mc:Choice Requires="x14">
        <oleObject shapeId="1026" progId="Equation.3" r:id="rId5">
          <objectPr defaultSize="0" r:id="rId6">
            <anchor moveWithCells="1">
              <from>
                <xdr:col>3</xdr:col>
                <xdr:colOff>638175</xdr:colOff>
                <xdr:row>18</xdr:row>
                <xdr:rowOff>228600</xdr:rowOff>
              </from>
              <to>
                <xdr:col>4</xdr:col>
                <xdr:colOff>600075</xdr:colOff>
                <xdr:row>20</xdr:row>
                <xdr:rowOff>104775</xdr:rowOff>
              </to>
            </anchor>
          </objectPr>
        </oleObject>
      </mc:Choice>
      <mc:Fallback>
        <oleObject shapeId="1026" progId="Equation.3" r:id="rId5"/>
      </mc:Fallback>
    </mc:AlternateContent>
    <mc:AlternateContent xmlns:mc="http://schemas.openxmlformats.org/markup-compatibility/2006">
      <mc:Choice Requires="x14">
        <oleObject shapeId="1027" progId="Equation.3" r:id="rId7">
          <objectPr defaultSize="0" r:id="rId8">
            <anchor moveWithCells="1">
              <from>
                <xdr:col>1</xdr:col>
                <xdr:colOff>47625</xdr:colOff>
                <xdr:row>52</xdr:row>
                <xdr:rowOff>28575</xdr:rowOff>
              </from>
              <to>
                <xdr:col>1</xdr:col>
                <xdr:colOff>895350</xdr:colOff>
                <xdr:row>53</xdr:row>
                <xdr:rowOff>171450</xdr:rowOff>
              </to>
            </anchor>
          </objectPr>
        </oleObject>
      </mc:Choice>
      <mc:Fallback>
        <oleObject shapeId="1027" progId="Equation.3" r:id="rId7"/>
      </mc:Fallback>
    </mc:AlternateContent>
    <mc:AlternateContent xmlns:mc="http://schemas.openxmlformats.org/markup-compatibility/2006">
      <mc:Choice Requires="x14">
        <oleObject shapeId="1028" progId="Equation.KSEE3" r:id="rId9">
          <objectPr defaultSize="0" r:id="rId10">
            <anchor moveWithCells="1">
              <from>
                <xdr:col>4</xdr:col>
                <xdr:colOff>533400</xdr:colOff>
                <xdr:row>70</xdr:row>
                <xdr:rowOff>28575</xdr:rowOff>
              </from>
              <to>
                <xdr:col>6</xdr:col>
                <xdr:colOff>66675</xdr:colOff>
                <xdr:row>71</xdr:row>
                <xdr:rowOff>9525</xdr:rowOff>
              </to>
            </anchor>
          </objectPr>
        </oleObject>
      </mc:Choice>
      <mc:Fallback>
        <oleObject shapeId="1028" progId="Equation.KSEE3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2024-04-09T06:56:28Z</dcterms:created>
  <dcterms:modified xsi:type="dcterms:W3CDTF">2024-04-09T06:56:43Z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88CAF38460304C6B811F045F1EFB1B5B_11</vt:lpwstr>
  </property>
  <property fmtid="{D5CDD505-2E9C-101B-9397-08002B2CF9AE}" pid="3" name="KSOProductBuildVer">
    <vt:lpwstr>2052-12.1.0.16417</vt:lpwstr>
  </property>
</Properties>
</file>