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45" windowHeight="12375" firstSheet="1" activeTab="2"/>
  </bookViews>
  <sheets>
    <sheet name="sheet1" sheetId="4" r:id="rId1"/>
    <sheet name="POD单模板" sheetId="1" r:id="rId2"/>
    <sheet name="Sheet2" sheetId="5" r:id="rId3"/>
  </sheets>
  <definedNames>
    <definedName name="_xlnm._FilterDatabase" localSheetId="0" hidden="1">sheet1!$A$2:$X$80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6" name="ID_F2BBBCC970AF42A3A651E070BCDF627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402175" y="28523565"/>
          <a:ext cx="968375" cy="87058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7" name="ID_EFAD8F18DB8D4606BC43FFFE69EEE3D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916650" y="27501215"/>
          <a:ext cx="287020" cy="34988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9" name="ID_8C6F486589454FB685A4921F48C5238A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726150" y="30822265"/>
          <a:ext cx="461645" cy="39751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0" name="ID_25F0D870A1D14CE19BBD5F174AA3F3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792825" y="28666440"/>
          <a:ext cx="538480" cy="46736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1" name="ID_D6F93531A46746D298131ADDD48A620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7364075" y="30775275"/>
          <a:ext cx="656590" cy="536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5" name="ID_E68C33016C1E48649A338C0D2BE4098A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354550" y="32209105"/>
          <a:ext cx="629920" cy="22034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8" name="ID_A9C9CF82E2D3411089095448476E9CDF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8878550" y="32129730"/>
          <a:ext cx="372110" cy="2997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4" name="ID_B9E4B3430ECF49A695E74F52BE26A9F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06950" y="32759650"/>
          <a:ext cx="424180" cy="2571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2" name="ID_AC8738836EEF4C14B0EF7EA4A22B313D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8954750" y="32835215"/>
          <a:ext cx="281940" cy="22923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3" name="ID_9E62A9D8AFD2483CA79C00A39F80C9B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7449800" y="33639125"/>
          <a:ext cx="654685" cy="517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4" name="ID_8E2CACEFDC5147B2BAF170995FAEAC6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8735675" y="33658810"/>
          <a:ext cx="495300" cy="4248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5" name="ID_EF526D9B39EB41A58025F6DF3701322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7383125" y="35358070"/>
          <a:ext cx="518795" cy="52260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6" name="ID_3EBD248EB25E4D618AFCC0E0CCDFED07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8688050" y="35311715"/>
          <a:ext cx="525145" cy="43878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7" name="ID_A328D46C7EDF4C8B8E94ECA099F0E67E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7583150" y="36800155"/>
          <a:ext cx="285750" cy="38227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8" name="ID_C6A6D5A9424C4E6C9AF52BF80A2458C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8840450" y="36861750"/>
          <a:ext cx="414655" cy="3365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<sst xmlns="http://schemas.openxmlformats.org/spreadsheetml/2006/main" count="1395" uniqueCount="461">
  <si>
    <r>
      <t>2023</t>
    </r>
    <r>
      <rPr>
        <b/>
        <sz val="22"/>
        <color rgb="FFFF0000"/>
        <rFont val="宋体"/>
        <charset val="0"/>
      </rPr>
      <t>年</t>
    </r>
    <r>
      <rPr>
        <b/>
        <sz val="22"/>
        <color rgb="FFFF0000"/>
        <rFont val="Arial"/>
        <charset val="0"/>
      </rPr>
      <t>9</t>
    </r>
    <r>
      <rPr>
        <b/>
        <sz val="22"/>
        <color rgb="FFFF0000"/>
        <rFont val="宋体"/>
        <charset val="0"/>
      </rPr>
      <t>月</t>
    </r>
    <r>
      <rPr>
        <b/>
        <sz val="22"/>
        <color rgb="FFFF0000"/>
        <rFont val="Arial"/>
        <charset val="0"/>
      </rPr>
      <t>14</t>
    </r>
    <r>
      <rPr>
        <b/>
        <sz val="22"/>
        <color rgb="FFFF0000"/>
        <rFont val="宋体"/>
        <charset val="0"/>
      </rPr>
      <t>日航鹏加班船发货清单</t>
    </r>
  </si>
  <si>
    <r>
      <rPr>
        <sz val="12"/>
        <rFont val="宋体"/>
        <charset val="0"/>
      </rPr>
      <t>实际开船时间</t>
    </r>
    <r>
      <rPr>
        <sz val="12"/>
        <rFont val="Arial"/>
        <charset val="0"/>
      </rPr>
      <t xml:space="preserve"> 9-21</t>
    </r>
  </si>
  <si>
    <t>MATSON HAWAII/020E</t>
  </si>
  <si>
    <t>批次号</t>
  </si>
  <si>
    <t>物流方式</t>
  </si>
  <si>
    <t>物流渠道</t>
  </si>
  <si>
    <t>派送方式</t>
  </si>
  <si>
    <t>运单号</t>
  </si>
  <si>
    <r>
      <rPr>
        <sz val="15"/>
        <rFont val="Arial"/>
        <charset val="0"/>
      </rPr>
      <t>FBA</t>
    </r>
    <r>
      <rPr>
        <sz val="15"/>
        <rFont val="宋体"/>
        <charset val="134"/>
      </rPr>
      <t>仓库编码</t>
    </r>
  </si>
  <si>
    <t>邮编</t>
  </si>
  <si>
    <t>箱标编码</t>
  </si>
  <si>
    <t>产品数</t>
  </si>
  <si>
    <t>箱子数量</t>
  </si>
  <si>
    <t>重量</t>
  </si>
  <si>
    <t>材积重量</t>
  </si>
  <si>
    <t>是否报关</t>
  </si>
  <si>
    <t>长</t>
  </si>
  <si>
    <t>宽</t>
  </si>
  <si>
    <t>高</t>
  </si>
  <si>
    <t>材积重/6000</t>
  </si>
  <si>
    <t>材积重</t>
  </si>
  <si>
    <t>结算重</t>
  </si>
  <si>
    <t>单价</t>
  </si>
  <si>
    <t>运费</t>
  </si>
  <si>
    <t>单号</t>
  </si>
  <si>
    <t>POD/UPS提取时间</t>
  </si>
  <si>
    <t>签收时间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</si>
  <si>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-230908-0083</t>
    </r>
  </si>
  <si>
    <t>海运</t>
  </si>
  <si>
    <t>美森加班船</t>
  </si>
  <si>
    <t>卡派</t>
  </si>
  <si>
    <t>VGT2</t>
  </si>
  <si>
    <t>89115-2013</t>
  </si>
  <si>
    <t>FBA17D1NDKNC</t>
  </si>
  <si>
    <t>50</t>
  </si>
  <si>
    <t/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</si>
  <si>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-230908-0080</t>
    </r>
  </si>
  <si>
    <t>2309080050</t>
  </si>
  <si>
    <t>FBA17D1PJ715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</si>
  <si>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-230908-0078</t>
    </r>
  </si>
  <si>
    <t>FBA17D1FGLX7</t>
  </si>
  <si>
    <r>
      <rPr>
        <sz val="12"/>
        <rFont val="Arial"/>
        <charset val="0"/>
      </rPr>
      <t>X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-230908-0050</t>
    </r>
  </si>
  <si>
    <t>FBA17CTRNVK1</t>
  </si>
  <si>
    <t>120</t>
  </si>
  <si>
    <r>
      <rPr>
        <sz val="12"/>
        <rFont val="Arial"/>
        <charset val="0"/>
      </rPr>
      <t>G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-230909-0008</t>
    </r>
  </si>
  <si>
    <t>LAX9</t>
  </si>
  <si>
    <t>92337-7441</t>
  </si>
  <si>
    <t>FBA17CV8D56H</t>
  </si>
  <si>
    <t>160</t>
  </si>
  <si>
    <r>
      <rPr>
        <sz val="12"/>
        <rFont val="宋体"/>
        <charset val="134"/>
      </rPr>
      <t>川</t>
    </r>
    <r>
      <rPr>
        <sz val="12"/>
        <rFont val="Arial"/>
        <charset val="0"/>
      </rPr>
      <t>E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-230908-0076</t>
    </r>
  </si>
  <si>
    <t>2309090008</t>
  </si>
  <si>
    <t>FBA17CZMK8CW</t>
  </si>
  <si>
    <r>
      <rPr>
        <sz val="12"/>
        <rFont val="Arial"/>
        <charset val="0"/>
      </rPr>
      <t>G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-230909-0006</t>
    </r>
  </si>
  <si>
    <t>2309090006</t>
  </si>
  <si>
    <t>FBA17CV6MBCN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</si>
  <si>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-230911-0048</t>
    </r>
  </si>
  <si>
    <t>FBA17CXBVDZV</t>
  </si>
  <si>
    <t>32</t>
  </si>
  <si>
    <r>
      <rPr>
        <sz val="12"/>
        <rFont val="Arial"/>
        <charset val="0"/>
      </rPr>
      <t>G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-230910-0007</t>
    </r>
  </si>
  <si>
    <t>2309100007</t>
  </si>
  <si>
    <t>FBA17CXXZ4TW</t>
  </si>
  <si>
    <t>52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</si>
  <si>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-230908-0091</t>
    </r>
  </si>
  <si>
    <t>FBA17D1M35F0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</si>
  <si>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-230908-0090</t>
    </r>
  </si>
  <si>
    <t>FBA17D1HPCTX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</si>
  <si>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-230908-0086</t>
    </r>
  </si>
  <si>
    <t>FBA17D1T346D</t>
  </si>
  <si>
    <r>
      <rPr>
        <sz val="12"/>
        <rFont val="Arial"/>
        <charset val="0"/>
      </rPr>
      <t>R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-230914-0006</t>
    </r>
  </si>
  <si>
    <t>GYR2</t>
  </si>
  <si>
    <t>85395-7672</t>
  </si>
  <si>
    <t>FBA17D3DD4FW</t>
  </si>
  <si>
    <t>49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</si>
  <si>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-230912-0075</t>
    </r>
  </si>
  <si>
    <t>FBA17D1SZ123</t>
  </si>
  <si>
    <r>
      <rPr>
        <sz val="12"/>
        <rFont val="宋体"/>
        <charset val="134"/>
      </rPr>
      <t>川公共</t>
    </r>
    <r>
      <rPr>
        <sz val="12"/>
        <rFont val="Arial"/>
        <charset val="0"/>
      </rPr>
      <t>1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-230912-0034</t>
    </r>
  </si>
  <si>
    <t>FBA17D39KSJ2</t>
  </si>
  <si>
    <t>60</t>
  </si>
  <si>
    <r>
      <rPr>
        <sz val="12"/>
        <rFont val="宋体"/>
        <charset val="134"/>
      </rPr>
      <t>川</t>
    </r>
    <r>
      <rPr>
        <sz val="12"/>
        <rFont val="Arial"/>
        <charset val="0"/>
      </rPr>
      <t>C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-230911-0003</t>
    </r>
  </si>
  <si>
    <t>FBA17D39KYLH</t>
  </si>
  <si>
    <r>
      <rPr>
        <sz val="12"/>
        <rFont val="Arial"/>
        <charset val="0"/>
      </rPr>
      <t>G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-230910-0006</t>
    </r>
  </si>
  <si>
    <t>FBA17CXW8C17</t>
  </si>
  <si>
    <r>
      <rPr>
        <sz val="12"/>
        <rFont val="宋体"/>
        <charset val="134"/>
      </rPr>
      <t>川</t>
    </r>
    <r>
      <rPr>
        <sz val="12"/>
        <rFont val="Arial"/>
        <charset val="0"/>
      </rPr>
      <t>C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-230908-0099</t>
    </r>
  </si>
  <si>
    <t>FBA17D35FYGW</t>
  </si>
  <si>
    <r>
      <rPr>
        <sz val="12"/>
        <rFont val="宋体"/>
        <charset val="134"/>
      </rPr>
      <t>川</t>
    </r>
    <r>
      <rPr>
        <sz val="12"/>
        <rFont val="Arial"/>
        <charset val="0"/>
      </rPr>
      <t>C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-230908-0098</t>
    </r>
  </si>
  <si>
    <t>FBA17D3BR366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</si>
  <si>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-230911-0047</t>
    </r>
  </si>
  <si>
    <t>FBA17CX0JY3V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</si>
  <si>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-230911-0046</t>
    </r>
  </si>
  <si>
    <t>2309110046</t>
  </si>
  <si>
    <t>FBA17CX0H93K</t>
  </si>
  <si>
    <r>
      <rPr>
        <sz val="12"/>
        <rFont val="宋体"/>
        <charset val="134"/>
      </rPr>
      <t>川</t>
    </r>
    <r>
      <rPr>
        <sz val="12"/>
        <rFont val="Arial"/>
        <charset val="0"/>
      </rPr>
      <t>CS-1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-230911-0045</t>
    </r>
  </si>
  <si>
    <t>FBA17CZ2WQ38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</si>
  <si>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-230911-0042</t>
    </r>
  </si>
  <si>
    <t>FBA17CX4WRCM</t>
  </si>
  <si>
    <t>16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</si>
  <si>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-230911-0038</t>
    </r>
  </si>
  <si>
    <t>FBA17CX5PWMD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</si>
  <si>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-230908-0109</t>
    </r>
  </si>
  <si>
    <t>FBA17D1DZPTQ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</si>
  <si>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-230911-0054</t>
    </r>
  </si>
  <si>
    <t>FBA17CX87JL5</t>
  </si>
  <si>
    <t>128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</si>
  <si>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-230911-0056</t>
    </r>
  </si>
  <si>
    <t>FBA17CX94KBS</t>
  </si>
  <si>
    <t>112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</si>
  <si>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-230911-0057</t>
    </r>
  </si>
  <si>
    <t>FBA17CX6ZGWK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</si>
  <si>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-230911-0061</t>
    </r>
  </si>
  <si>
    <t>FBA17CX3CLZD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</si>
  <si>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-230911-0060</t>
    </r>
  </si>
  <si>
    <t>2309110060</t>
  </si>
  <si>
    <t>FBA17CX56HJ2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</si>
  <si>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-230911-0059</t>
    </r>
  </si>
  <si>
    <t>FBA17CX2GLZN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</si>
  <si>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-230911-0058</t>
    </r>
  </si>
  <si>
    <t>FBA17CX966QP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</si>
  <si>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-230911-0052</t>
    </r>
  </si>
  <si>
    <t>FBA17CXBYRDN</t>
  </si>
  <si>
    <r>
      <rPr>
        <sz val="12"/>
        <rFont val="Arial"/>
        <charset val="0"/>
      </rPr>
      <t>G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-230911-0073</t>
    </r>
  </si>
  <si>
    <t>SBD1</t>
  </si>
  <si>
    <t>92316</t>
  </si>
  <si>
    <t>FBA17D110FKM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</si>
  <si>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-230908-0079</t>
    </r>
  </si>
  <si>
    <t>2309110073</t>
  </si>
  <si>
    <t>FBA17D16GSNJ</t>
  </si>
  <si>
    <r>
      <rPr>
        <sz val="12"/>
        <rFont val="Arial"/>
        <charset val="0"/>
      </rPr>
      <t>G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-230911-0074</t>
    </r>
  </si>
  <si>
    <t>FBA17D111C3S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</si>
  <si>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-230908-0081</t>
    </r>
  </si>
  <si>
    <t>FBA17D13Z4WV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</si>
  <si>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-230911-0080</t>
    </r>
  </si>
  <si>
    <t>FBA17CX665KN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</si>
  <si>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-230911-0078</t>
    </r>
  </si>
  <si>
    <t>2309110078</t>
  </si>
  <si>
    <t>FBA17CX2NC10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</si>
  <si>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-230911-0075</t>
    </r>
  </si>
  <si>
    <t>FBA17CX62L5R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</si>
  <si>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-230911-0064</t>
    </r>
  </si>
  <si>
    <t>FBA17CX3DBYN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</si>
  <si>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-230911-0063</t>
    </r>
  </si>
  <si>
    <t>FBA17CX5BQSR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</si>
  <si>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-230911-0083</t>
    </r>
  </si>
  <si>
    <t>FBA17CX7LGWX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</si>
  <si>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-230911-0079</t>
    </r>
  </si>
  <si>
    <t>2309110079</t>
  </si>
  <si>
    <t>FBA17CX3MP4W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</si>
  <si>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-230911-0062</t>
    </r>
  </si>
  <si>
    <t>FBA17CX8CRND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</si>
  <si>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-230911-0051</t>
    </r>
  </si>
  <si>
    <t>FBA17CX5RTC0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</si>
  <si>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-230911-0049</t>
    </r>
  </si>
  <si>
    <t>FBA17CX2CJC4</t>
  </si>
  <si>
    <r>
      <rPr>
        <sz val="12"/>
        <rFont val="宋体"/>
        <charset val="134"/>
      </rPr>
      <t>川</t>
    </r>
    <r>
      <rPr>
        <sz val="12"/>
        <rFont val="Arial"/>
        <charset val="0"/>
      </rPr>
      <t>CS-2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-230911-0087</t>
    </r>
  </si>
  <si>
    <t>FBA17CZHBS49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</si>
  <si>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-230911-0088</t>
    </r>
  </si>
  <si>
    <t>FBA17CXJL7WV</t>
  </si>
  <si>
    <t>192</t>
  </si>
  <si>
    <r>
      <rPr>
        <sz val="12"/>
        <rFont val="Arial"/>
        <charset val="0"/>
      </rPr>
      <t>G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-230911-0092</t>
    </r>
  </si>
  <si>
    <t>LGB8</t>
  </si>
  <si>
    <t>92376-8624</t>
  </si>
  <si>
    <t>FBA17D0ZYH07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</si>
  <si>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-230912-0143</t>
    </r>
  </si>
  <si>
    <t>FBA17D1NNWLH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</si>
  <si>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-230912-0074</t>
    </r>
  </si>
  <si>
    <t>2309110093</t>
  </si>
  <si>
    <t>FBA17D1N707V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</si>
  <si>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-230911-0099</t>
    </r>
  </si>
  <si>
    <t>FBA17CXQLYXW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</si>
  <si>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-230911-0098</t>
    </r>
  </si>
  <si>
    <t>FBA17CXSY0GW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</si>
  <si>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-230911-0097</t>
    </r>
  </si>
  <si>
    <t>FBA17CXQFWRM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</si>
  <si>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-230911-0094</t>
    </r>
  </si>
  <si>
    <t>FBA17CXMZB3D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</si>
  <si>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-230911-0093</t>
    </r>
  </si>
  <si>
    <t>FBA17CXJRJGT</t>
  </si>
  <si>
    <t>48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</si>
  <si>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-230911-0103</t>
    </r>
  </si>
  <si>
    <t>SCK4</t>
  </si>
  <si>
    <t>95215-8354</t>
  </si>
  <si>
    <t>FBA17CXPQCWF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</si>
  <si>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-230908-0088</t>
    </r>
  </si>
  <si>
    <t>2309110103</t>
  </si>
  <si>
    <t>FBA17D12GCH8</t>
  </si>
  <si>
    <t>140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</si>
  <si>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-230908-0085</t>
    </r>
  </si>
  <si>
    <t>FBA17D13TT0K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</si>
  <si>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-230908-0082</t>
    </r>
  </si>
  <si>
    <t>FBA17D10WMPF</t>
  </si>
  <si>
    <r>
      <rPr>
        <sz val="12"/>
        <rFont val="宋体"/>
        <charset val="134"/>
      </rPr>
      <t>川</t>
    </r>
    <r>
      <rPr>
        <sz val="12"/>
        <rFont val="Arial"/>
        <charset val="0"/>
      </rPr>
      <t>C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-230912-0004</t>
    </r>
  </si>
  <si>
    <t>GYR3</t>
  </si>
  <si>
    <t>85043-2356</t>
  </si>
  <si>
    <t>FBA17D35FZRW</t>
  </si>
  <si>
    <r>
      <rPr>
        <sz val="12"/>
        <rFont val="Arial"/>
        <charset val="0"/>
      </rPr>
      <t>G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-230912-0025</t>
    </r>
  </si>
  <si>
    <t>FBA17D1M8MR1</t>
  </si>
  <si>
    <r>
      <rPr>
        <sz val="12"/>
        <rFont val="Arial"/>
        <charset val="0"/>
      </rPr>
      <t>G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-230912-0026</t>
    </r>
  </si>
  <si>
    <t>FBA17D1DGWYX</t>
  </si>
  <si>
    <t>64</t>
  </si>
  <si>
    <r>
      <rPr>
        <sz val="12"/>
        <rFont val="宋体"/>
        <charset val="134"/>
      </rPr>
      <t>川</t>
    </r>
    <r>
      <rPr>
        <sz val="12"/>
        <rFont val="Arial"/>
        <charset val="0"/>
      </rPr>
      <t>C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-230908-0093</t>
    </r>
  </si>
  <si>
    <t>2309120026</t>
  </si>
  <si>
    <t>FBA17D36JYV1</t>
  </si>
  <si>
    <t>100</t>
  </si>
  <si>
    <r>
      <rPr>
        <sz val="12"/>
        <rFont val="Arial"/>
        <charset val="0"/>
      </rPr>
      <t>W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-230913-0011</t>
    </r>
  </si>
  <si>
    <t>FBA17D34MDB3</t>
  </si>
  <si>
    <t>10</t>
  </si>
  <si>
    <r>
      <rPr>
        <sz val="12"/>
        <rFont val="宋体"/>
        <charset val="134"/>
      </rPr>
      <t>川</t>
    </r>
    <r>
      <rPr>
        <sz val="12"/>
        <rFont val="Arial"/>
        <charset val="0"/>
      </rPr>
      <t>CS-2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-230912-0045</t>
    </r>
  </si>
  <si>
    <t>2309120045</t>
  </si>
  <si>
    <t>FBA17D21CJRL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</si>
  <si>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-230908-0084</t>
    </r>
  </si>
  <si>
    <t>FBA17D1HR8MH</t>
  </si>
  <si>
    <r>
      <rPr>
        <sz val="12"/>
        <rFont val="Arial"/>
        <charset val="0"/>
      </rPr>
      <t>G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-230912-0097</t>
    </r>
  </si>
  <si>
    <t>FBA17D1MNRM9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</si>
  <si>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-230911-0066</t>
    </r>
  </si>
  <si>
    <t>FBA17D0VYLTF</t>
  </si>
  <si>
    <r>
      <rPr>
        <sz val="12"/>
        <rFont val="Arial"/>
        <charset val="0"/>
      </rPr>
      <t>G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-230913-0017</t>
    </r>
  </si>
  <si>
    <t>FBA17D2ZM343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</si>
  <si>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-230911-0119</t>
    </r>
  </si>
  <si>
    <t>2309130017</t>
  </si>
  <si>
    <t>FBA17D12BD3R</t>
  </si>
  <si>
    <r>
      <rPr>
        <sz val="12"/>
        <rFont val="Arial"/>
        <charset val="0"/>
      </rPr>
      <t>L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-230911-0053</t>
    </r>
  </si>
  <si>
    <t>FBA17D10H6YZ</t>
  </si>
  <si>
    <r>
      <rPr>
        <sz val="12"/>
        <rFont val="Arial"/>
        <charset val="0"/>
      </rPr>
      <t>G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-230913-0031</t>
    </r>
  </si>
  <si>
    <t>FBA17D33GF4S</t>
  </si>
  <si>
    <r>
      <rPr>
        <sz val="12"/>
        <rFont val="宋体"/>
        <charset val="134"/>
      </rPr>
      <t>川公共</t>
    </r>
    <r>
      <rPr>
        <sz val="12"/>
        <rFont val="Arial"/>
        <charset val="0"/>
      </rPr>
      <t>2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-230908-0029</t>
    </r>
  </si>
  <si>
    <t>2309130031</t>
  </si>
  <si>
    <t>FBA17CRXZX3N</t>
  </si>
  <si>
    <t>40</t>
  </si>
  <si>
    <r>
      <rPr>
        <sz val="12"/>
        <rFont val="Arial"/>
        <charset val="0"/>
      </rPr>
      <t>G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-230913-0035</t>
    </r>
  </si>
  <si>
    <t>FBA17D33CWHQ</t>
  </si>
  <si>
    <r>
      <rPr>
        <sz val="12"/>
        <rFont val="Arial"/>
        <charset val="0"/>
      </rPr>
      <t>S</t>
    </r>
    <r>
      <rPr>
        <sz val="12"/>
        <rFont val="宋体"/>
        <charset val="134"/>
      </rPr>
      <t>组</t>
    </r>
    <r>
      <rPr>
        <sz val="12"/>
        <rFont val="Arial"/>
        <charset val="0"/>
      </rPr>
      <t>-230908-0108</t>
    </r>
  </si>
  <si>
    <t>FBA17D3H4M2L</t>
  </si>
  <si>
    <t>540</t>
  </si>
  <si>
    <t>171.0</t>
  </si>
  <si>
    <t>2023年 月   号限时达发货清单</t>
  </si>
  <si>
    <r>
      <rPr>
        <sz val="8"/>
        <rFont val="宋体"/>
        <charset val="134"/>
      </rPr>
      <t>预计</t>
    </r>
    <r>
      <rPr>
        <sz val="8"/>
        <rFont val="Arial"/>
        <charset val="0"/>
      </rPr>
      <t>5.4</t>
    </r>
    <r>
      <rPr>
        <sz val="8"/>
        <rFont val="宋体"/>
        <charset val="134"/>
      </rPr>
      <t>船期</t>
    </r>
  </si>
  <si>
    <t>FBA仓库编码</t>
  </si>
  <si>
    <t>材积重/5000</t>
  </si>
  <si>
    <t>转单号</t>
  </si>
  <si>
    <t>天数</t>
  </si>
  <si>
    <t>WOW-1组-230414-0009</t>
  </si>
  <si>
    <t>美森限时达</t>
  </si>
  <si>
    <t>UPS派</t>
  </si>
  <si>
    <t>2304140009</t>
  </si>
  <si>
    <t>LAX1</t>
  </si>
  <si>
    <t>91708</t>
  </si>
  <si>
    <t>1792609GDM</t>
  </si>
  <si>
    <t>54</t>
  </si>
  <si>
    <t>1ZAC21310317906069,</t>
  </si>
  <si>
    <t>3B组-230421-0056</t>
  </si>
  <si>
    <t>2304210056</t>
  </si>
  <si>
    <t>FBA1749PX9FM</t>
  </si>
  <si>
    <t>20</t>
  </si>
  <si>
    <t>1ZA03T990322257970,</t>
  </si>
  <si>
    <t>3B组-230421-0055</t>
  </si>
  <si>
    <t>FBA1749PXBKG</t>
  </si>
  <si>
    <t>1ZA03T990323630368,</t>
  </si>
  <si>
    <t>3B组-230421-0054</t>
  </si>
  <si>
    <t>FBA1749NVVKP</t>
  </si>
  <si>
    <t>1ZA03T990336360984,</t>
  </si>
  <si>
    <t>3B组-230421-0053</t>
  </si>
  <si>
    <t>FBA1749V59BN</t>
  </si>
  <si>
    <t>1ZA03T990325363313,</t>
  </si>
  <si>
    <t>3B组-230421-0052</t>
  </si>
  <si>
    <t>FBA1749P9SJN</t>
  </si>
  <si>
    <t>1ZA03T990331039939,</t>
  </si>
  <si>
    <t>3B组-230421-0051</t>
  </si>
  <si>
    <t>FBA1749VLQWK</t>
  </si>
  <si>
    <t>1ZA03T990339553921,</t>
  </si>
  <si>
    <r>
      <rPr>
        <sz val="8"/>
        <color rgb="FFFF0000"/>
        <rFont val="Microsoft YaHei"/>
        <charset val="134"/>
      </rPr>
      <t>3B</t>
    </r>
    <r>
      <rPr>
        <sz val="8"/>
        <color indexed="10"/>
        <rFont val="Microsoft YaHei"/>
        <charset val="134"/>
      </rPr>
      <t>组</t>
    </r>
    <r>
      <rPr>
        <sz val="8"/>
        <color rgb="FFFF0000"/>
        <rFont val="Microsoft YaHei"/>
        <charset val="134"/>
      </rPr>
      <t>-230419-0007</t>
    </r>
  </si>
  <si>
    <t>FBA1745X6YT6</t>
  </si>
  <si>
    <t>1ZA03T990336577349,</t>
  </si>
  <si>
    <r>
      <rPr>
        <sz val="8"/>
        <color rgb="FFFF0000"/>
        <rFont val="Microsoft YaHei"/>
        <charset val="134"/>
      </rPr>
      <t>3B</t>
    </r>
    <r>
      <rPr>
        <sz val="8"/>
        <color indexed="10"/>
        <rFont val="Microsoft YaHei"/>
        <charset val="134"/>
      </rPr>
      <t>组</t>
    </r>
    <r>
      <rPr>
        <sz val="8"/>
        <color rgb="FFFF0000"/>
        <rFont val="Microsoft YaHei"/>
        <charset val="134"/>
      </rPr>
      <t>-230419-0005</t>
    </r>
  </si>
  <si>
    <t>FBA1745W3YG1</t>
  </si>
  <si>
    <t>1ZA03T990334762151,</t>
  </si>
  <si>
    <t>W组-230424-0028</t>
  </si>
  <si>
    <t>2304240028</t>
  </si>
  <si>
    <t>MDW2</t>
  </si>
  <si>
    <t>60433-3280</t>
  </si>
  <si>
    <t>FBA174LD4YKY</t>
  </si>
  <si>
    <t>336</t>
  </si>
  <si>
    <t>1ZB651J50333293527, 
1ZB651J50335251916,  
1ZB651J50331835196,
1ZB651J50321812149 , 
1ZB651J50331459209,
1ZB651J50330138576, 
1ZB651J50337078931 ,
1ZB651J50337019012 ,
1ZB651J50329102982, 
1ZB651J50332137966 ,
1ZB651J50325017153 ,
1ZB651J50327078629 ,</t>
  </si>
  <si>
    <t>W组-230427-0003</t>
  </si>
  <si>
    <t>2304240030</t>
  </si>
  <si>
    <t>FBA174LRGBX6</t>
  </si>
  <si>
    <t>1ZB651J50315559113,
1ZB651J50301779125,
1ZB651J50302496796,
1ZB651J50307174384,
1ZB651J50307543216,
1ZB651J50310362352,</t>
  </si>
  <si>
    <t>川公共2组-230426-0024</t>
  </si>
  <si>
    <t>FBA174LN8D74</t>
  </si>
  <si>
    <t>26</t>
  </si>
  <si>
    <t>1ZB651J50312727179,</t>
  </si>
  <si>
    <t>W组-230424-0030</t>
  </si>
  <si>
    <t>FBA174LKMN5N</t>
  </si>
  <si>
    <t>1ZB651J50313996743,
1ZB651J50314410337,
1ZB651J50316211165,
1ZB651J50318918407,</t>
  </si>
  <si>
    <t>K组-230425-0035</t>
  </si>
  <si>
    <t>2304250035</t>
  </si>
  <si>
    <t>LAS1</t>
  </si>
  <si>
    <t>89044-8746</t>
  </si>
  <si>
    <t>FBA174J8GMRY</t>
  </si>
  <si>
    <t>80</t>
  </si>
  <si>
    <t xml:space="preserve">1ZA03T990327034139,
1ZA03T990339852358,
1ZA03T990330495180 , 
1ZA03T990335017599 ,
1ZA03T990325959546 , </t>
  </si>
  <si>
    <r>
      <rPr>
        <sz val="8"/>
        <color rgb="FFFF0000"/>
        <rFont val="Microsoft YaHei"/>
        <charset val="134"/>
      </rPr>
      <t>3B</t>
    </r>
    <r>
      <rPr>
        <sz val="8"/>
        <color indexed="10"/>
        <rFont val="Microsoft YaHei"/>
        <charset val="134"/>
      </rPr>
      <t>组</t>
    </r>
    <r>
      <rPr>
        <sz val="8"/>
        <color rgb="FFFF0000"/>
        <rFont val="Microsoft YaHei"/>
        <charset val="134"/>
      </rPr>
      <t>-230425-0006</t>
    </r>
  </si>
  <si>
    <t>FBA174GWMW75</t>
  </si>
  <si>
    <t>155</t>
  </si>
  <si>
    <t>1ZA03T990336924179,</t>
  </si>
  <si>
    <r>
      <rPr>
        <sz val="8"/>
        <color rgb="FFFF0000"/>
        <rFont val="Microsoft YaHei"/>
        <charset val="134"/>
      </rPr>
      <t>3B</t>
    </r>
    <r>
      <rPr>
        <sz val="8"/>
        <color indexed="10"/>
        <rFont val="Microsoft YaHei"/>
        <charset val="134"/>
      </rPr>
      <t>组</t>
    </r>
    <r>
      <rPr>
        <sz val="8"/>
        <color rgb="FFFF0000"/>
        <rFont val="Microsoft YaHei"/>
        <charset val="134"/>
      </rPr>
      <t>-230425-0005</t>
    </r>
  </si>
  <si>
    <t>FBA174H3P5FD</t>
  </si>
  <si>
    <t>142</t>
  </si>
  <si>
    <t>1ZA03T990331548568,</t>
  </si>
  <si>
    <t>川C组-230425-0044</t>
  </si>
  <si>
    <t>2304250044</t>
  </si>
  <si>
    <t>ORF2</t>
  </si>
  <si>
    <t>23297</t>
  </si>
  <si>
    <t>FBA174LHTFQJ</t>
  </si>
  <si>
    <t>1ZB651J50331615834,</t>
  </si>
  <si>
    <t>3C组-230425-0033</t>
  </si>
  <si>
    <t>FBA174K3TFPZ</t>
  </si>
  <si>
    <t>1ZB651J50324651040,</t>
  </si>
  <si>
    <t>川C组-230425-0009</t>
  </si>
  <si>
    <t>FBA174JYQLSB</t>
  </si>
  <si>
    <t>1ZB651J50324749883,
1ZB651J50329584097,</t>
  </si>
  <si>
    <t>5月30日
5月25日</t>
  </si>
  <si>
    <t>19 
15</t>
  </si>
  <si>
    <t>T组-230425-0001</t>
  </si>
  <si>
    <t>FBA174H8GBL4</t>
  </si>
  <si>
    <t>1ZB651J50333318054,
1ZB651J50332470104,</t>
  </si>
  <si>
    <t>川公共1组-230424-0011</t>
  </si>
  <si>
    <t>FBA174K004V2</t>
  </si>
  <si>
    <t>1ZB651J50335860866,</t>
  </si>
  <si>
    <t>川公共1组-230424-0010</t>
  </si>
  <si>
    <t>FBA174JXJ0B9</t>
  </si>
  <si>
    <t>1ZB651J50336043470,</t>
  </si>
  <si>
    <t>S组-230426-0005</t>
  </si>
  <si>
    <t>2304260005</t>
  </si>
  <si>
    <t>CLT2</t>
  </si>
  <si>
    <t>28214-8082</t>
  </si>
  <si>
    <t>FBA174JYNV3H</t>
  </si>
  <si>
    <t>162</t>
  </si>
  <si>
    <t>1ZB651J50323463077,
1ZB651J50320247744,
1ZB651J50321953121,</t>
  </si>
  <si>
    <t>1ZB651J50327906537,
1ZB651J50327983516,
1ZB651J50331700750,
1ZB651J50332313702,
1ZB651J50332379697,
1ZB651J50335137488,
1ZB651J50336038173,</t>
  </si>
  <si>
    <t>川公共1组-230424-0009</t>
  </si>
  <si>
    <t>FBA174LD1THX</t>
  </si>
  <si>
    <t>1ZB651J50338909568,</t>
  </si>
  <si>
    <t>WOW-1组-230426-0011</t>
  </si>
  <si>
    <t>2304260011</t>
  </si>
  <si>
    <t>NJ3</t>
  </si>
  <si>
    <t>08067</t>
  </si>
  <si>
    <t>1850838GDM</t>
  </si>
  <si>
    <t>1ZAC21310326865426,
1ZAC21310329978639,
1ZAC21310334603041,</t>
  </si>
  <si>
    <t>客户反馈签收完成</t>
  </si>
  <si>
    <t>3D组-230426-0022</t>
  </si>
  <si>
    <t>2304260022</t>
  </si>
  <si>
    <t>ONT8</t>
  </si>
  <si>
    <t>92551</t>
  </si>
  <si>
    <t>FBA174H3HCR2</t>
  </si>
  <si>
    <t>190</t>
  </si>
  <si>
    <t>1ZEF49390328655539,
1ZEF49390320233197,
1ZEF49390320233240,
1ZEF49390320322813,
1ZEF49390322370866,
1ZEF49390323247631,
1ZEF49390324994760,
1ZEF49390327753149,
1ZEF49390330991582,
1ZEF49390331791555,
1ZEF49390333423681,
1ZEF49390333538825,
1ZEF49390337090873,
1ZEF49390338306772,
1ZEF49390338735602,
1ZEF49390338799651,</t>
  </si>
  <si>
    <t>W组-230426-0025</t>
  </si>
  <si>
    <t>2304260025</t>
  </si>
  <si>
    <t>FBA174LK9HRK</t>
  </si>
  <si>
    <t>224</t>
  </si>
  <si>
    <t>1ZB651J50331322034,
1ZB651J50320153247,
1ZB651J50322296250,
1ZB651J50324236089,
1ZB651J50330395066,
1ZB651J50334613670,
1ZB651J50337266291,
1ZB651J50338028304,</t>
  </si>
  <si>
    <t>跟卖组-230426-0052</t>
  </si>
  <si>
    <t>2304260052</t>
  </si>
  <si>
    <t>FBA174LMQWX5</t>
  </si>
  <si>
    <t xml:space="preserve">1ZA03T990322303106,  
1ZA03T990333813151,  
1ZA03T990331255295, 
1ZA03T990327854315, 
1ZA03T990333106399, 
1ZA03T990320821363, 
1ZA03T990332631984,
1ZA03T990337188973 , </t>
  </si>
  <si>
    <t>川公共2组-230426-0027</t>
  </si>
  <si>
    <t>FBA174LKGL5K</t>
  </si>
  <si>
    <t xml:space="preserve">1ZA03T990321784929,
1ZA03T990333088347,
1ZA03T990333874881 , </t>
  </si>
  <si>
    <t>川公共2组-230421-0034</t>
  </si>
  <si>
    <t>FBA174LS02YJ</t>
  </si>
  <si>
    <t>31</t>
  </si>
  <si>
    <t>1ZA03T990336610936,</t>
  </si>
  <si>
    <t>3C组-230426-0053</t>
  </si>
  <si>
    <t>2304260053</t>
  </si>
  <si>
    <t>FBA174K7H71Q</t>
  </si>
  <si>
    <t>116</t>
  </si>
  <si>
    <t>1ZB651J50327176782,
1ZB651J50326512991,
1ZB651J50327888423,
1ZB651J50333464815,</t>
  </si>
  <si>
    <t>T组-230425-0048</t>
  </si>
  <si>
    <t>FBA174JW49L5</t>
  </si>
  <si>
    <t>1ZB651J50337061001,</t>
  </si>
  <si>
    <t>3D组-230426-0054</t>
  </si>
  <si>
    <t>2304260054</t>
  </si>
  <si>
    <t>MEM1</t>
  </si>
  <si>
    <t>38118-8102</t>
  </si>
  <si>
    <t>FBA174K2HDJK</t>
  </si>
  <si>
    <t>250</t>
  </si>
  <si>
    <t>1ZB651J50327657717,
1ZB651J50323198953,
1ZB651J50324669942,
1ZB651J50326863326,
1ZB651J50328328375,</t>
  </si>
  <si>
    <t>5月31日 
6月2日
6月1日
6月2日
6月1日</t>
  </si>
  <si>
    <t>川C组-230425-0042</t>
  </si>
  <si>
    <t>FBA174J8QN7J</t>
  </si>
  <si>
    <t>1ZB651J50330932734,
1ZB651J50337563764,</t>
  </si>
  <si>
    <t>6月6日
6月1日</t>
  </si>
  <si>
    <t>22 
24</t>
  </si>
  <si>
    <t>川C组-230423-0026</t>
  </si>
  <si>
    <t>2304210009</t>
  </si>
  <si>
    <t>FBA174J9BWB7</t>
  </si>
  <si>
    <t>报关</t>
  </si>
  <si>
    <t>川CS-3组-230421-0009</t>
  </si>
  <si>
    <t>FBA174JCRNVF</t>
  </si>
  <si>
    <t>232</t>
  </si>
  <si>
    <t>川公共2组-230421-0038</t>
  </si>
  <si>
    <t>2304210024</t>
  </si>
  <si>
    <t>FBA1747KSPR7</t>
  </si>
  <si>
    <t>30</t>
  </si>
  <si>
    <t>C组-230421-0024</t>
  </si>
  <si>
    <t>FBA1747NFKJ6</t>
  </si>
  <si>
    <t>70</t>
  </si>
  <si>
    <t>C组-230421-0023</t>
  </si>
  <si>
    <t>FBA1747MGP26</t>
  </si>
  <si>
    <t>C组-230421-0008</t>
  </si>
  <si>
    <t>FBA1747PNY9F</t>
  </si>
  <si>
    <t>200</t>
  </si>
  <si>
    <t>3B组-230421-0050</t>
  </si>
  <si>
    <t>2304210050</t>
  </si>
  <si>
    <t>FBA174BG5C4T</t>
  </si>
  <si>
    <t>3B组-230421-0049</t>
  </si>
  <si>
    <t>FBA174BJ1HC6</t>
  </si>
  <si>
    <t>3B组-230421-0048</t>
  </si>
  <si>
    <t>FBA174BJ2XNR</t>
  </si>
  <si>
    <t>C组-230421-0047</t>
  </si>
  <si>
    <t>FBA174BJ0WL8</t>
  </si>
  <si>
    <t>216</t>
  </si>
  <si>
    <t>3B组-230421-0046</t>
  </si>
  <si>
    <t>FBA174BKQZT5</t>
  </si>
  <si>
    <t>C组-230421-0060</t>
  </si>
  <si>
    <t>2304210060</t>
  </si>
  <si>
    <t>SMF3</t>
  </si>
  <si>
    <t>95206-8202</t>
  </si>
  <si>
    <t>FBA174D5Z15J</t>
  </si>
  <si>
    <t>175</t>
  </si>
  <si>
    <t>I组-230423-0012</t>
  </si>
  <si>
    <t>2304230012</t>
  </si>
  <si>
    <t>FBA174DC57WK</t>
  </si>
  <si>
    <t>川CS-3组-230421-0006</t>
  </si>
  <si>
    <t>FBA1747WK72M</t>
  </si>
  <si>
    <t>145</t>
  </si>
  <si>
    <t>I组-230425-0012</t>
  </si>
  <si>
    <t>2304250010</t>
  </si>
  <si>
    <t>FBA174GFDFV1</t>
  </si>
  <si>
    <t>I组-230425-0010</t>
  </si>
  <si>
    <t>FBA174G7PY0L</t>
  </si>
  <si>
    <t>I组-230424-0023</t>
  </si>
  <si>
    <t>FBA174G0D27G</t>
  </si>
  <si>
    <t>C组-230426-0015</t>
  </si>
  <si>
    <t>2304250015</t>
  </si>
  <si>
    <t>FBA174JRX2YC</t>
  </si>
  <si>
    <t>474</t>
  </si>
  <si>
    <t>I组-230425-0015</t>
  </si>
  <si>
    <t>FBA174J5L54C</t>
  </si>
  <si>
    <t>C组-230424-0008</t>
  </si>
  <si>
    <t>FBA174DM3J54</t>
  </si>
  <si>
    <t>川CS-2组-230423-0015</t>
  </si>
  <si>
    <t>FBA174G738GR</t>
  </si>
  <si>
    <t>川公共2组-230421-0039</t>
  </si>
  <si>
    <t>FBA1747M7FWJ</t>
  </si>
  <si>
    <t>I组-230426-0055</t>
  </si>
  <si>
    <t>2304260009</t>
  </si>
  <si>
    <t>FBA174LG18MM</t>
  </si>
  <si>
    <t>28</t>
  </si>
  <si>
    <t>C组-230426-0009</t>
  </si>
  <si>
    <t>FBA174LJ8V0C</t>
  </si>
  <si>
    <t>500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</si>
</sst>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</numFmts>
  <fonts count="38">
    <font>
      <sz val="11"/>
      <color theme="1"/>
      <name val="宋体"/>
      <charset val="134"/>
      <scheme val="minor"/>
    </font>
    <font>
      <sz val="8"/>
      <name val="Arial"/>
      <charset val="0"/>
    </font>
    <font>
      <b/>
      <sz val="8"/>
      <color rgb="FFFF0000"/>
      <name val="Microsoft YaHei"/>
      <charset val="134"/>
    </font>
    <font>
      <b/>
      <sz val="8"/>
      <name val="Microsoft YaHei"/>
      <charset val="134"/>
    </font>
    <font>
      <sz val="8"/>
      <name val="Microsoft YaHei"/>
      <charset val="134"/>
    </font>
    <font>
      <sz val="8"/>
      <color rgb="FFFF0000"/>
      <name val="Microsoft YaHei"/>
      <charset val="134"/>
    </font>
    <font>
      <sz val="8"/>
      <name val="Microsoft YaHei"/>
      <charset val="0"/>
    </font>
    <font>
      <sz val="8"/>
      <name val="宋体"/>
      <charset val="134"/>
    </font>
    <font>
      <sz val="8"/>
      <name val="宋体"/>
      <charset val="0"/>
    </font>
    <font>
      <sz val="15"/>
      <name val="Arial"/>
      <charset val="0"/>
    </font>
    <font>
      <sz val="12"/>
      <name val="Arial"/>
      <charset val="0"/>
    </font>
    <font>
      <b/>
      <sz val="22"/>
      <color rgb="FFFF0000"/>
      <name val="Arial"/>
      <charset val="0"/>
    </font>
    <font>
      <b/>
      <sz val="22"/>
      <name val="Arial"/>
      <charset val="0"/>
    </font>
    <font>
      <sz val="15"/>
      <name val="宋体"/>
      <charset val="134"/>
    </font>
    <font>
      <sz val="12"/>
      <name val="宋体"/>
      <charset val="134"/>
    </font>
    <font>
      <sz val="12"/>
      <name val="宋体"/>
      <charset val="0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color indexed="10"/>
      <name val="Microsoft YaHei"/>
      <charset val="134"/>
    </font>
    <font>
      <b/>
      <sz val="22"/>
      <color rgb="FFFF0000"/>
      <name val="宋体"/>
      <charset val="0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0" borderId="11" applyNumberFormat="0" applyAlignment="0" applyProtection="0">
      <alignment vertical="center"/>
    </xf>
    <xf numFmtId="0" fontId="26" fillId="21" borderId="12" applyNumberFormat="0" applyAlignment="0" applyProtection="0">
      <alignment vertical="center"/>
    </xf>
    <xf numFmtId="0" fontId="27" fillId="21" borderId="11" applyNumberFormat="0" applyAlignment="0" applyProtection="0">
      <alignment vertical="center"/>
    </xf>
    <xf numFmtId="0" fontId="28" fillId="22" borderId="13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  <xf numFmtId="0" fontId="4" fillId="4" borderId="3" xfId="0" applyNumberFormat="1" applyFont="1" applyFill="1" applyBorder="1" applyAlignment="1">
      <alignment horizontal="center" vertical="center" wrapText="1"/>
    </xf>
    <xf numFmtId="0" fontId="4" fillId="5" borderId="3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6" borderId="3" xfId="0" applyNumberFormat="1" applyFont="1" applyFill="1" applyBorder="1" applyAlignment="1">
      <alignment horizontal="center" vertical="center" wrapText="1"/>
    </xf>
    <xf numFmtId="0" fontId="4" fillId="7" borderId="3" xfId="0" applyNumberFormat="1" applyFont="1" applyFill="1" applyBorder="1" applyAlignment="1">
      <alignment horizontal="center" vertical="center" wrapText="1"/>
    </xf>
    <xf numFmtId="0" fontId="4" fillId="8" borderId="3" xfId="0" applyNumberFormat="1" applyFont="1" applyFill="1" applyBorder="1" applyAlignment="1">
      <alignment horizontal="center" vertical="center" wrapText="1"/>
    </xf>
    <xf numFmtId="0" fontId="4" fillId="8" borderId="4" xfId="0" applyNumberFormat="1" applyFont="1" applyFill="1" applyBorder="1" applyAlignment="1">
      <alignment horizontal="center" vertical="center" wrapText="1"/>
    </xf>
    <xf numFmtId="0" fontId="4" fillId="8" borderId="5" xfId="0" applyNumberFormat="1" applyFont="1" applyFill="1" applyBorder="1" applyAlignment="1">
      <alignment horizontal="center" vertical="center" wrapText="1"/>
    </xf>
    <xf numFmtId="0" fontId="4" fillId="9" borderId="3" xfId="0" applyNumberFormat="1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10" borderId="3" xfId="0" applyNumberFormat="1" applyFont="1" applyFill="1" applyBorder="1" applyAlignment="1">
      <alignment horizontal="center" vertical="center" wrapText="1"/>
    </xf>
    <xf numFmtId="0" fontId="4" fillId="11" borderId="3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58" fontId="1" fillId="0" borderId="0" xfId="0" applyNumberFormat="1" applyFont="1" applyFill="1" applyBorder="1" applyAlignment="1">
      <alignment horizontal="center" vertical="center"/>
    </xf>
    <xf numFmtId="58" fontId="1" fillId="0" borderId="0" xfId="0" applyNumberFormat="1" applyFont="1" applyFill="1" applyBorder="1" applyAlignment="1">
      <alignment horizontal="center" vertical="center" wrapText="1"/>
    </xf>
    <xf numFmtId="58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12" borderId="0" xfId="0" applyFont="1" applyFill="1" applyBorder="1" applyAlignment="1">
      <alignment horizontal="center" vertical="center"/>
    </xf>
    <xf numFmtId="0" fontId="10" fillId="13" borderId="0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14" borderId="0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10" fillId="15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0" fillId="16" borderId="0" xfId="0" applyFont="1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0" fillId="18" borderId="3" xfId="0" applyFont="1" applyFill="1" applyBorder="1" applyAlignment="1">
      <alignment horizontal="center" vertical="center"/>
    </xf>
    <xf numFmtId="0" fontId="14" fillId="18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/>
    </xf>
    <xf numFmtId="0" fontId="14" fillId="11" borderId="3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4" fillId="13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0" fillId="14" borderId="3" xfId="0" applyFont="1" applyFill="1" applyBorder="1" applyAlignment="1">
      <alignment horizontal="center" vertical="center"/>
    </xf>
    <xf numFmtId="0" fontId="14" fillId="14" borderId="3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4" fillId="9" borderId="3" xfId="0" applyFont="1" applyFill="1" applyBorder="1" applyAlignment="1">
      <alignment horizontal="center" vertical="center"/>
    </xf>
    <xf numFmtId="0" fontId="10" fillId="2" borderId="3" xfId="0" applyNumberFormat="1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0" fontId="10" fillId="18" borderId="3" xfId="0" applyNumberFormat="1" applyFont="1" applyFill="1" applyBorder="1" applyAlignment="1">
      <alignment horizontal="center" vertical="center"/>
    </xf>
    <xf numFmtId="0" fontId="10" fillId="18" borderId="1" xfId="0" applyNumberFormat="1" applyFont="1" applyFill="1" applyBorder="1" applyAlignment="1">
      <alignment horizontal="center" vertical="center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11" borderId="3" xfId="0" applyNumberFormat="1" applyFont="1" applyFill="1" applyBorder="1" applyAlignment="1">
      <alignment horizontal="center" vertical="center"/>
    </xf>
    <xf numFmtId="0" fontId="10" fillId="11" borderId="1" xfId="0" applyNumberFormat="1" applyFont="1" applyFill="1" applyBorder="1" applyAlignment="1">
      <alignment horizontal="center" vertical="center"/>
    </xf>
    <xf numFmtId="0" fontId="10" fillId="12" borderId="3" xfId="0" applyNumberFormat="1" applyFont="1" applyFill="1" applyBorder="1" applyAlignment="1">
      <alignment horizontal="center" vertical="center"/>
    </xf>
    <xf numFmtId="0" fontId="10" fillId="12" borderId="1" xfId="0" applyNumberFormat="1" applyFont="1" applyFill="1" applyBorder="1" applyAlignment="1">
      <alignment horizontal="center" vertical="center"/>
    </xf>
    <xf numFmtId="0" fontId="10" fillId="13" borderId="3" xfId="0" applyNumberFormat="1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14" borderId="3" xfId="0" applyNumberFormat="1" applyFont="1" applyFill="1" applyBorder="1" applyAlignment="1">
      <alignment horizontal="center" vertical="center"/>
    </xf>
    <xf numFmtId="0" fontId="10" fillId="14" borderId="1" xfId="0" applyNumberFormat="1" applyFont="1" applyFill="1" applyBorder="1" applyAlignment="1">
      <alignment horizontal="center" vertical="center"/>
    </xf>
    <xf numFmtId="0" fontId="10" fillId="9" borderId="3" xfId="0" applyNumberFormat="1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 wrapText="1"/>
    </xf>
    <xf numFmtId="176" fontId="16" fillId="0" borderId="0" xfId="0" applyNumberFormat="1" applyFont="1" applyFill="1" applyBorder="1" applyAlignment="1">
      <alignment horizontal="center" vertical="center"/>
    </xf>
    <xf numFmtId="58" fontId="10" fillId="2" borderId="3" xfId="0" applyNumberFormat="1" applyFont="1" applyFill="1" applyBorder="1" applyAlignment="1">
      <alignment horizontal="center" vertical="center"/>
    </xf>
    <xf numFmtId="58" fontId="10" fillId="18" borderId="3" xfId="0" applyNumberFormat="1" applyFont="1" applyFill="1" applyBorder="1" applyAlignment="1">
      <alignment horizontal="center" vertical="center"/>
    </xf>
    <xf numFmtId="58" fontId="10" fillId="7" borderId="3" xfId="0" applyNumberFormat="1" applyFont="1" applyFill="1" applyBorder="1" applyAlignment="1">
      <alignment horizontal="center" vertical="center"/>
    </xf>
    <xf numFmtId="58" fontId="10" fillId="11" borderId="3" xfId="0" applyNumberFormat="1" applyFont="1" applyFill="1" applyBorder="1" applyAlignment="1">
      <alignment horizontal="center" vertical="center"/>
    </xf>
    <xf numFmtId="58" fontId="10" fillId="12" borderId="3" xfId="0" applyNumberFormat="1" applyFont="1" applyFill="1" applyBorder="1" applyAlignment="1">
      <alignment horizontal="center" vertical="center"/>
    </xf>
    <xf numFmtId="58" fontId="10" fillId="13" borderId="3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58" fontId="10" fillId="0" borderId="3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58" fontId="10" fillId="14" borderId="3" xfId="0" applyNumberFormat="1" applyFont="1" applyFill="1" applyBorder="1" applyAlignment="1">
      <alignment horizontal="center" vertical="center"/>
    </xf>
    <xf numFmtId="58" fontId="14" fillId="0" borderId="3" xfId="0" applyNumberFormat="1" applyFont="1" applyFill="1" applyBorder="1" applyAlignment="1">
      <alignment horizontal="center" vertical="center"/>
    </xf>
    <xf numFmtId="58" fontId="10" fillId="9" borderId="3" xfId="0" applyNumberFormat="1" applyFont="1" applyFill="1" applyBorder="1" applyAlignment="1">
      <alignment horizontal="center" vertical="center"/>
    </xf>
    <xf numFmtId="0" fontId="10" fillId="15" borderId="3" xfId="0" applyFont="1" applyFill="1" applyBorder="1" applyAlignment="1">
      <alignment horizontal="center" vertical="center"/>
    </xf>
    <xf numFmtId="0" fontId="14" fillId="15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0" fillId="16" borderId="3" xfId="0" applyFont="1" applyFill="1" applyBorder="1" applyAlignment="1">
      <alignment horizontal="center" vertical="center"/>
    </xf>
    <xf numFmtId="0" fontId="14" fillId="16" borderId="3" xfId="0" applyFont="1" applyFill="1" applyBorder="1" applyAlignment="1">
      <alignment horizontal="center" vertical="center"/>
    </xf>
    <xf numFmtId="0" fontId="10" fillId="17" borderId="3" xfId="0" applyFont="1" applyFill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10" fillId="15" borderId="3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/>
    </xf>
    <xf numFmtId="0" fontId="10" fillId="8" borderId="3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0" fillId="16" borderId="3" xfId="0" applyNumberFormat="1" applyFont="1" applyFill="1" applyBorder="1" applyAlignment="1">
      <alignment horizontal="center" vertical="center"/>
    </xf>
    <xf numFmtId="0" fontId="10" fillId="16" borderId="1" xfId="0" applyNumberFormat="1" applyFont="1" applyFill="1" applyBorder="1" applyAlignment="1">
      <alignment horizontal="center" vertical="center"/>
    </xf>
    <xf numFmtId="0" fontId="10" fillId="17" borderId="3" xfId="0" applyNumberFormat="1" applyFont="1" applyFill="1" applyBorder="1" applyAlignment="1">
      <alignment horizontal="center" vertical="center"/>
    </xf>
    <xf numFmtId="0" fontId="10" fillId="17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58" fontId="10" fillId="15" borderId="3" xfId="0" applyNumberFormat="1" applyFont="1" applyFill="1" applyBorder="1" applyAlignment="1">
      <alignment horizontal="center" vertical="center"/>
    </xf>
    <xf numFmtId="58" fontId="10" fillId="4" borderId="3" xfId="0" applyNumberFormat="1" applyFont="1" applyFill="1" applyBorder="1" applyAlignment="1">
      <alignment horizontal="center" vertical="center"/>
    </xf>
    <xf numFmtId="58" fontId="10" fillId="8" borderId="3" xfId="0" applyNumberFormat="1" applyFont="1" applyFill="1" applyBorder="1" applyAlignment="1">
      <alignment horizontal="center" vertical="center"/>
    </xf>
    <xf numFmtId="58" fontId="10" fillId="16" borderId="3" xfId="0" applyNumberFormat="1" applyFont="1" applyFill="1" applyBorder="1" applyAlignment="1">
      <alignment horizontal="center" vertical="center"/>
    </xf>
    <xf numFmtId="58" fontId="10" fillId="17" borderId="3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17.png"/><Relationship Id="rId8" Type="http://schemas.openxmlformats.org/officeDocument/2006/relationships/image" Target="media/image16.png"/><Relationship Id="rId7" Type="http://schemas.openxmlformats.org/officeDocument/2006/relationships/image" Target="media/image15.png"/><Relationship Id="rId6" Type="http://schemas.openxmlformats.org/officeDocument/2006/relationships/image" Target="media/image14.png"/><Relationship Id="rId5" Type="http://schemas.openxmlformats.org/officeDocument/2006/relationships/image" Target="media/image13.png"/><Relationship Id="rId4" Type="http://schemas.openxmlformats.org/officeDocument/2006/relationships/image" Target="media/image12.png"/><Relationship Id="rId3" Type="http://schemas.openxmlformats.org/officeDocument/2006/relationships/image" Target="media/image11.png"/><Relationship Id="rId2" Type="http://schemas.openxmlformats.org/officeDocument/2006/relationships/image" Target="media/image10.png"/><Relationship Id="rId13" Type="http://schemas.openxmlformats.org/officeDocument/2006/relationships/image" Target="media/image21.png"/><Relationship Id="rId12" Type="http://schemas.openxmlformats.org/officeDocument/2006/relationships/image" Target="media/image20.png"/><Relationship Id="rId11" Type="http://schemas.openxmlformats.org/officeDocument/2006/relationships/image" Target="media/image19.png"/><Relationship Id="rId10" Type="http://schemas.openxmlformats.org/officeDocument/2006/relationships/image" Target="media/image18.png"/><Relationship Id="rId1" Type="http://schemas.openxmlformats.org/officeDocument/2006/relationships/image" Target="media/image9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jpeg"/><Relationship Id="rId8" Type="http://schemas.openxmlformats.org/officeDocument/2006/relationships/image" Target="../media/image7.jpeg"/><Relationship Id="rId7" Type="http://schemas.openxmlformats.org/officeDocument/2006/relationships/image" Target="../media/image6.jpeg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Relationship Id="rId3" Type="http://schemas.openxmlformats.org/officeDocument/2006/relationships/image" Target="../media/image2.jpeg"/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24</xdr:col>
      <xdr:colOff>223520</xdr:colOff>
      <xdr:row>64</xdr:row>
      <xdr:rowOff>194945</xdr:rowOff>
    </xdr:from>
    <xdr:to>
      <xdr:col>24</xdr:col>
      <xdr:colOff>795020</xdr:colOff>
      <xdr:row>64</xdr:row>
      <xdr:rowOff>513080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 flipH="1">
          <a:off x="21612860" y="17263745"/>
          <a:ext cx="571500" cy="3181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335280</xdr:colOff>
      <xdr:row>75</xdr:row>
      <xdr:rowOff>127000</xdr:rowOff>
    </xdr:from>
    <xdr:to>
      <xdr:col>24</xdr:col>
      <xdr:colOff>906780</xdr:colOff>
      <xdr:row>76</xdr:row>
      <xdr:rowOff>127635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 flipH="1">
          <a:off x="21724620" y="20142200"/>
          <a:ext cx="571500" cy="3181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209550</xdr:colOff>
      <xdr:row>8</xdr:row>
      <xdr:rowOff>141605</xdr:rowOff>
    </xdr:from>
    <xdr:to>
      <xdr:col>24</xdr:col>
      <xdr:colOff>848360</xdr:colOff>
      <xdr:row>8</xdr:row>
      <xdr:rowOff>497840</xdr:rowOff>
    </xdr:to>
    <xdr:pic>
      <xdr:nvPicPr>
        <xdr:cNvPr id="4" name="图片 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1598890" y="2300605"/>
          <a:ext cx="638810" cy="356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236220</xdr:colOff>
      <xdr:row>6</xdr:row>
      <xdr:rowOff>81280</xdr:rowOff>
    </xdr:from>
    <xdr:to>
      <xdr:col>24</xdr:col>
      <xdr:colOff>875030</xdr:colOff>
      <xdr:row>7</xdr:row>
      <xdr:rowOff>170815</xdr:rowOff>
    </xdr:to>
    <xdr:pic>
      <xdr:nvPicPr>
        <xdr:cNvPr id="5" name="图片 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1625560" y="1706880"/>
          <a:ext cx="638810" cy="356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113665</xdr:colOff>
      <xdr:row>2</xdr:row>
      <xdr:rowOff>137160</xdr:rowOff>
    </xdr:from>
    <xdr:to>
      <xdr:col>24</xdr:col>
      <xdr:colOff>858520</xdr:colOff>
      <xdr:row>5</xdr:row>
      <xdr:rowOff>64135</xdr:rowOff>
    </xdr:to>
    <xdr:pic>
      <xdr:nvPicPr>
        <xdr:cNvPr id="6" name="图片 5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21503005" y="949960"/>
          <a:ext cx="744855" cy="536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199390</xdr:colOff>
      <xdr:row>27</xdr:row>
      <xdr:rowOff>149225</xdr:rowOff>
    </xdr:from>
    <xdr:to>
      <xdr:col>24</xdr:col>
      <xdr:colOff>637540</xdr:colOff>
      <xdr:row>29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21588730" y="6664325"/>
          <a:ext cx="438150" cy="3219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88265</xdr:colOff>
      <xdr:row>45</xdr:row>
      <xdr:rowOff>27305</xdr:rowOff>
    </xdr:from>
    <xdr:to>
      <xdr:col>24</xdr:col>
      <xdr:colOff>858520</xdr:colOff>
      <xdr:row>47</xdr:row>
      <xdr:rowOff>180975</xdr:rowOff>
    </xdr:to>
    <xdr:pic>
      <xdr:nvPicPr>
        <xdr:cNvPr id="8" name="图片 7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21477605" y="11012805"/>
          <a:ext cx="770255" cy="560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60960</xdr:colOff>
      <xdr:row>49</xdr:row>
      <xdr:rowOff>255905</xdr:rowOff>
    </xdr:from>
    <xdr:to>
      <xdr:col>24</xdr:col>
      <xdr:colOff>898525</xdr:colOff>
      <xdr:row>49</xdr:row>
      <xdr:rowOff>861695</xdr:rowOff>
    </xdr:to>
    <xdr:pic>
      <xdr:nvPicPr>
        <xdr:cNvPr id="10" name="图片 9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21450300" y="12054205"/>
          <a:ext cx="837565" cy="6057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121920</xdr:colOff>
      <xdr:row>39</xdr:row>
      <xdr:rowOff>187960</xdr:rowOff>
    </xdr:from>
    <xdr:to>
      <xdr:col>24</xdr:col>
      <xdr:colOff>959485</xdr:colOff>
      <xdr:row>42</xdr:row>
      <xdr:rowOff>184150</xdr:rowOff>
    </xdr:to>
    <xdr:pic>
      <xdr:nvPicPr>
        <xdr:cNvPr id="11" name="图片 10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21511260" y="9954260"/>
          <a:ext cx="837565" cy="6057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45720</xdr:colOff>
      <xdr:row>30</xdr:row>
      <xdr:rowOff>142240</xdr:rowOff>
    </xdr:from>
    <xdr:to>
      <xdr:col>24</xdr:col>
      <xdr:colOff>883285</xdr:colOff>
      <xdr:row>33</xdr:row>
      <xdr:rowOff>138430</xdr:rowOff>
    </xdr:to>
    <xdr:pic>
      <xdr:nvPicPr>
        <xdr:cNvPr id="12" name="图片 11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21435060" y="7266940"/>
          <a:ext cx="837565" cy="6057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68580</xdr:colOff>
      <xdr:row>50</xdr:row>
      <xdr:rowOff>40640</xdr:rowOff>
    </xdr:from>
    <xdr:to>
      <xdr:col>24</xdr:col>
      <xdr:colOff>906145</xdr:colOff>
      <xdr:row>50</xdr:row>
      <xdr:rowOff>646430</xdr:rowOff>
    </xdr:to>
    <xdr:pic>
      <xdr:nvPicPr>
        <xdr:cNvPr id="13" name="图片 1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21457920" y="13007340"/>
          <a:ext cx="837565" cy="6057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114300</xdr:colOff>
      <xdr:row>53</xdr:row>
      <xdr:rowOff>58420</xdr:rowOff>
    </xdr:from>
    <xdr:to>
      <xdr:col>24</xdr:col>
      <xdr:colOff>951865</xdr:colOff>
      <xdr:row>56</xdr:row>
      <xdr:rowOff>54610</xdr:rowOff>
    </xdr:to>
    <xdr:pic>
      <xdr:nvPicPr>
        <xdr:cNvPr id="14" name="图片 13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21503640" y="14587220"/>
          <a:ext cx="837565" cy="6057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144780</xdr:colOff>
      <xdr:row>22</xdr:row>
      <xdr:rowOff>12700</xdr:rowOff>
    </xdr:from>
    <xdr:to>
      <xdr:col>24</xdr:col>
      <xdr:colOff>821055</xdr:colOff>
      <xdr:row>25</xdr:row>
      <xdr:rowOff>84455</xdr:rowOff>
    </xdr:to>
    <xdr:pic>
      <xdr:nvPicPr>
        <xdr:cNvPr id="15" name="图片 14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21534120" y="5511800"/>
          <a:ext cx="676275" cy="6813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151765</xdr:colOff>
      <xdr:row>10</xdr:row>
      <xdr:rowOff>45085</xdr:rowOff>
    </xdr:from>
    <xdr:to>
      <xdr:col>24</xdr:col>
      <xdr:colOff>873760</xdr:colOff>
      <xdr:row>12</xdr:row>
      <xdr:rowOff>160655</xdr:rowOff>
    </xdr:to>
    <xdr:pic>
      <xdr:nvPicPr>
        <xdr:cNvPr id="16" name="图片 15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21541105" y="3105785"/>
          <a:ext cx="721995" cy="521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136525</xdr:colOff>
      <xdr:row>67</xdr:row>
      <xdr:rowOff>85725</xdr:rowOff>
    </xdr:from>
    <xdr:to>
      <xdr:col>24</xdr:col>
      <xdr:colOff>815975</xdr:colOff>
      <xdr:row>69</xdr:row>
      <xdr:rowOff>25400</xdr:rowOff>
    </xdr:to>
    <xdr:pic>
      <xdr:nvPicPr>
        <xdr:cNvPr id="17" name="图片 16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21525865" y="18170525"/>
          <a:ext cx="679450" cy="346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274320</xdr:colOff>
      <xdr:row>65</xdr:row>
      <xdr:rowOff>46355</xdr:rowOff>
    </xdr:from>
    <xdr:to>
      <xdr:col>24</xdr:col>
      <xdr:colOff>669925</xdr:colOff>
      <xdr:row>66</xdr:row>
      <xdr:rowOff>130810</xdr:rowOff>
    </xdr:to>
    <xdr:pic>
      <xdr:nvPicPr>
        <xdr:cNvPr id="9" name="图片 8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21663660" y="17724755"/>
          <a:ext cx="395605" cy="2876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288925</xdr:colOff>
      <xdr:row>63</xdr:row>
      <xdr:rowOff>65405</xdr:rowOff>
    </xdr:from>
    <xdr:to>
      <xdr:col>24</xdr:col>
      <xdr:colOff>753745</xdr:colOff>
      <xdr:row>63</xdr:row>
      <xdr:rowOff>401320</xdr:rowOff>
    </xdr:to>
    <xdr:pic>
      <xdr:nvPicPr>
        <xdr:cNvPr id="18" name="图片 17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21678265" y="16626205"/>
          <a:ext cx="464820" cy="3359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82550</xdr:colOff>
      <xdr:row>59</xdr:row>
      <xdr:rowOff>156210</xdr:rowOff>
    </xdr:from>
    <xdr:to>
      <xdr:col>24</xdr:col>
      <xdr:colOff>921385</xdr:colOff>
      <xdr:row>62</xdr:row>
      <xdr:rowOff>76200</xdr:rowOff>
    </xdr:to>
    <xdr:pic>
      <xdr:nvPicPr>
        <xdr:cNvPr id="19" name="图片 18"/>
        <xdr:cNvPicPr>
          <a:picLocks noChangeAspect="1"/>
        </xdr:cNvPicPr>
      </xdr:nvPicPr>
      <xdr:blipFill>
        <a:blip r:embed="rId6" r:link="rId2"/>
        <a:stretch>
          <a:fillRect/>
        </a:stretch>
      </xdr:blipFill>
      <xdr:spPr>
        <a:xfrm>
          <a:off x="21471890" y="15904210"/>
          <a:ext cx="838835" cy="5295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152400</xdr:colOff>
      <xdr:row>35</xdr:row>
      <xdr:rowOff>134620</xdr:rowOff>
    </xdr:from>
    <xdr:to>
      <xdr:col>24</xdr:col>
      <xdr:colOff>829945</xdr:colOff>
      <xdr:row>36</xdr:row>
      <xdr:rowOff>347345</xdr:rowOff>
    </xdr:to>
    <xdr:pic>
      <xdr:nvPicPr>
        <xdr:cNvPr id="20" name="图片 19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 flipH="1">
          <a:off x="21541740" y="8275320"/>
          <a:ext cx="677545" cy="644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243840</xdr:colOff>
      <xdr:row>37</xdr:row>
      <xdr:rowOff>119380</xdr:rowOff>
    </xdr:from>
    <xdr:to>
      <xdr:col>24</xdr:col>
      <xdr:colOff>921385</xdr:colOff>
      <xdr:row>39</xdr:row>
      <xdr:rowOff>1905</xdr:rowOff>
    </xdr:to>
    <xdr:pic>
      <xdr:nvPicPr>
        <xdr:cNvPr id="21" name="图片 20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 flipH="1">
          <a:off x="21633180" y="9123680"/>
          <a:ext cx="677545" cy="644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227965</xdr:colOff>
      <xdr:row>70</xdr:row>
      <xdr:rowOff>104140</xdr:rowOff>
    </xdr:from>
    <xdr:to>
      <xdr:col>24</xdr:col>
      <xdr:colOff>799465</xdr:colOff>
      <xdr:row>71</xdr:row>
      <xdr:rowOff>288925</xdr:rowOff>
    </xdr:to>
    <xdr:pic>
      <xdr:nvPicPr>
        <xdr:cNvPr id="22" name="图片 21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 flipH="1">
          <a:off x="21617305" y="18798540"/>
          <a:ext cx="571500" cy="5403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277495</xdr:colOff>
      <xdr:row>72</xdr:row>
      <xdr:rowOff>77470</xdr:rowOff>
    </xdr:from>
    <xdr:to>
      <xdr:col>24</xdr:col>
      <xdr:colOff>821055</xdr:colOff>
      <xdr:row>74</xdr:row>
      <xdr:rowOff>142240</xdr:rowOff>
    </xdr:to>
    <xdr:pic>
      <xdr:nvPicPr>
        <xdr:cNvPr id="23" name="图片 22"/>
        <xdr:cNvPicPr>
          <a:picLocks noChangeAspect="1"/>
        </xdr:cNvPicPr>
      </xdr:nvPicPr>
      <xdr:blipFill>
        <a:blip r:embed="rId8" r:link="rId2"/>
        <a:stretch>
          <a:fillRect/>
        </a:stretch>
      </xdr:blipFill>
      <xdr:spPr>
        <a:xfrm>
          <a:off x="21666835" y="19483070"/>
          <a:ext cx="543560" cy="4711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228600</xdr:colOff>
      <xdr:row>51</xdr:row>
      <xdr:rowOff>60960</xdr:rowOff>
    </xdr:from>
    <xdr:to>
      <xdr:col>24</xdr:col>
      <xdr:colOff>767715</xdr:colOff>
      <xdr:row>52</xdr:row>
      <xdr:rowOff>7620</xdr:rowOff>
    </xdr:to>
    <xdr:pic>
      <xdr:nvPicPr>
        <xdr:cNvPr id="24" name="图片 23"/>
        <xdr:cNvPicPr>
          <a:picLocks noChangeAspect="1"/>
        </xdr:cNvPicPr>
      </xdr:nvPicPr>
      <xdr:blipFill>
        <a:blip r:embed="rId8" r:link="rId2"/>
        <a:stretch>
          <a:fillRect/>
        </a:stretch>
      </xdr:blipFill>
      <xdr:spPr>
        <a:xfrm>
          <a:off x="21617940" y="13865860"/>
          <a:ext cx="539115" cy="4673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236220</xdr:colOff>
      <xdr:row>77</xdr:row>
      <xdr:rowOff>35560</xdr:rowOff>
    </xdr:from>
    <xdr:to>
      <xdr:col>24</xdr:col>
      <xdr:colOff>775335</xdr:colOff>
      <xdr:row>77</xdr:row>
      <xdr:rowOff>502920</xdr:rowOff>
    </xdr:to>
    <xdr:pic>
      <xdr:nvPicPr>
        <xdr:cNvPr id="25" name="图片 24"/>
        <xdr:cNvPicPr>
          <a:picLocks noChangeAspect="1"/>
        </xdr:cNvPicPr>
      </xdr:nvPicPr>
      <xdr:blipFill>
        <a:blip r:embed="rId8" r:link="rId2"/>
        <a:stretch>
          <a:fillRect/>
        </a:stretch>
      </xdr:blipFill>
      <xdr:spPr>
        <a:xfrm>
          <a:off x="21625560" y="20685760"/>
          <a:ext cx="539115" cy="4673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236220</xdr:colOff>
      <xdr:row>16</xdr:row>
      <xdr:rowOff>157480</xdr:rowOff>
    </xdr:from>
    <xdr:to>
      <xdr:col>24</xdr:col>
      <xdr:colOff>861695</xdr:colOff>
      <xdr:row>19</xdr:row>
      <xdr:rowOff>85090</xdr:rowOff>
    </xdr:to>
    <xdr:pic>
      <xdr:nvPicPr>
        <xdr:cNvPr id="26" name="图片 25"/>
        <xdr:cNvPicPr>
          <a:picLocks noChangeAspect="1"/>
        </xdr:cNvPicPr>
      </xdr:nvPicPr>
      <xdr:blipFill>
        <a:blip r:embed="rId9" r:link="rId2"/>
        <a:stretch>
          <a:fillRect/>
        </a:stretch>
      </xdr:blipFill>
      <xdr:spPr>
        <a:xfrm>
          <a:off x="21625560" y="4437380"/>
          <a:ext cx="625475" cy="5372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319405</xdr:colOff>
      <xdr:row>78</xdr:row>
      <xdr:rowOff>144145</xdr:rowOff>
    </xdr:from>
    <xdr:to>
      <xdr:col>24</xdr:col>
      <xdr:colOff>793115</xdr:colOff>
      <xdr:row>78</xdr:row>
      <xdr:rowOff>552450</xdr:rowOff>
    </xdr:to>
    <xdr:pic>
      <xdr:nvPicPr>
        <xdr:cNvPr id="27" name="图片 26"/>
        <xdr:cNvPicPr>
          <a:picLocks noChangeAspect="1"/>
        </xdr:cNvPicPr>
      </xdr:nvPicPr>
      <xdr:blipFill>
        <a:blip r:embed="rId9" r:link="rId2"/>
        <a:stretch>
          <a:fillRect/>
        </a:stretch>
      </xdr:blipFill>
      <xdr:spPr>
        <a:xfrm>
          <a:off x="21708745" y="21403945"/>
          <a:ext cx="473710" cy="4083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486410</xdr:colOff>
      <xdr:row>0</xdr:row>
      <xdr:rowOff>47625</xdr:rowOff>
    </xdr:from>
    <xdr:to>
      <xdr:col>0</xdr:col>
      <xdr:colOff>1059815</xdr:colOff>
      <xdr:row>0</xdr:row>
      <xdr:rowOff>452120</xdr:rowOff>
    </xdr:to>
    <xdr:pic>
      <xdr:nvPicPr>
        <xdr:cNvPr id="28" name="图片 27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486410" y="47625"/>
          <a:ext cx="573405" cy="4044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247650</xdr:colOff>
      <xdr:row>0</xdr:row>
      <xdr:rowOff>381000</xdr:rowOff>
    </xdr:from>
    <xdr:to>
      <xdr:col>0</xdr:col>
      <xdr:colOff>1594485</xdr:colOff>
      <xdr:row>0</xdr:row>
      <xdr:rowOff>1328420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47650" y="381000"/>
          <a:ext cx="1346835" cy="9474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Z80"/>
  <sheetViews>
    <sheetView zoomScaleSheetLayoutView="60" workbookViewId="0">
      <selection activeCell="A1" sqref="A1:N1"/>
    </sheetView>
  </sheetViews>
  <sheetFormatPr defaultColWidth="9.14166666666667" defaultRowHeight="16" customHeight="1"/>
  <cols>
    <col min="1" max="1" width="20.3333333333333" style="53" customWidth="1"/>
    <col min="2" max="2" width="5.225" style="53" customWidth="1"/>
    <col min="3" max="3" width="13.425" style="53" customWidth="1"/>
    <col min="4" max="4" width="10.85" style="53" customWidth="1"/>
    <col min="5" max="5" width="17.85" style="53" customWidth="1"/>
    <col min="6" max="6" width="10.6666666666667" style="53" customWidth="1"/>
    <col min="7" max="7" width="14.2833333333333" style="53" customWidth="1"/>
    <col min="8" max="8" width="22" style="53" customWidth="1"/>
    <col min="9" max="9" width="8.425" style="53" customWidth="1"/>
    <col min="10" max="10" width="5.55833333333333" style="53" customWidth="1"/>
    <col min="11" max="11" width="10.575" style="53" customWidth="1"/>
    <col min="12" max="12" width="10.85" style="53" customWidth="1"/>
    <col min="13" max="13" width="7.44166666666667" style="53" customWidth="1"/>
    <col min="14" max="20" width="9.66666666666667" style="53" customWidth="1"/>
    <col min="21" max="21" width="11.1083333333333" style="53" customWidth="1"/>
    <col min="22" max="22" width="11.775" style="53" customWidth="1"/>
    <col min="23" max="23" width="14" style="53" customWidth="1"/>
    <col min="24" max="24" width="18.6666666666667" style="53" customWidth="1"/>
    <col min="25" max="25" width="16.8916666666667" style="53" customWidth="1"/>
    <col min="26" max="26" width="14.225" style="53" customWidth="1"/>
    <col min="27" max="16384" width="9.14166666666667" style="53"/>
  </cols>
  <sheetData>
    <row r="1" ht="39" customHeight="1" spans="1:21">
      <c r="A1" s="66" t="s">
        <v>0</v>
      </c>
      <c r="B1" s="66"/>
      <c r="C1" s="66"/>
      <c r="D1" s="66"/>
      <c r="E1" s="67"/>
      <c r="F1" s="66"/>
      <c r="G1" s="66"/>
      <c r="H1" s="66"/>
      <c r="I1" s="66"/>
      <c r="J1" s="66"/>
      <c r="K1" s="67"/>
      <c r="L1" s="67"/>
      <c r="M1" s="66"/>
      <c r="N1" s="66"/>
      <c r="Q1" s="107" t="s">
        <v>1</v>
      </c>
      <c r="S1" s="108" t="s">
        <v>2</v>
      </c>
      <c r="T1" s="108"/>
      <c r="U1" s="108"/>
    </row>
    <row r="2" s="52" customFormat="1" ht="25" customHeight="1" spans="1:26">
      <c r="A2" s="68" t="s">
        <v>3</v>
      </c>
      <c r="B2" s="68" t="s">
        <v>4</v>
      </c>
      <c r="C2" s="68" t="s">
        <v>5</v>
      </c>
      <c r="D2" s="68" t="s">
        <v>6</v>
      </c>
      <c r="E2" s="68" t="s">
        <v>7</v>
      </c>
      <c r="F2" s="69" t="s">
        <v>8</v>
      </c>
      <c r="G2" s="68" t="s">
        <v>9</v>
      </c>
      <c r="H2" s="68" t="s">
        <v>10</v>
      </c>
      <c r="I2" s="68" t="s">
        <v>11</v>
      </c>
      <c r="J2" s="68" t="s">
        <v>12</v>
      </c>
      <c r="K2" s="68" t="s">
        <v>13</v>
      </c>
      <c r="L2" s="68" t="s">
        <v>14</v>
      </c>
      <c r="M2" s="84" t="s">
        <v>15</v>
      </c>
      <c r="N2" s="68" t="s">
        <v>13</v>
      </c>
      <c r="O2" s="68" t="s">
        <v>16</v>
      </c>
      <c r="P2" s="68" t="s">
        <v>17</v>
      </c>
      <c r="Q2" s="68" t="s">
        <v>18</v>
      </c>
      <c r="R2" s="109" t="s">
        <v>19</v>
      </c>
      <c r="S2" s="68" t="s">
        <v>20</v>
      </c>
      <c r="T2" s="68" t="s">
        <v>21</v>
      </c>
      <c r="U2" s="68"/>
      <c r="V2" s="68" t="s">
        <v>22</v>
      </c>
      <c r="W2" s="68" t="s">
        <v>23</v>
      </c>
      <c r="X2" s="109" t="s">
        <v>24</v>
      </c>
      <c r="Y2" s="110" t="s">
        <v>25</v>
      </c>
      <c r="Z2" s="111" t="s">
        <v>26</v>
      </c>
    </row>
    <row r="3" s="53" customFormat="1" customHeight="1" spans="1:26">
      <c r="A3" s="70" t="s">
        <v>27</v>
      </c>
      <c r="B3" s="71" t="s">
        <v>28</v>
      </c>
      <c r="C3" s="71" t="s">
        <v>29</v>
      </c>
      <c r="D3" s="71" t="s">
        <v>30</v>
      </c>
      <c r="E3" s="70">
        <v>2309080050</v>
      </c>
      <c r="F3" s="70" t="s">
        <v>31</v>
      </c>
      <c r="G3" s="70" t="s">
        <v>32</v>
      </c>
      <c r="H3" s="70" t="s">
        <v>33</v>
      </c>
      <c r="I3" s="70" t="s">
        <v>34</v>
      </c>
      <c r="J3" s="89">
        <v>1</v>
      </c>
      <c r="K3" s="89">
        <v>20.2</v>
      </c>
      <c r="L3" s="90">
        <v>15.2</v>
      </c>
      <c r="M3" s="70" t="s">
        <v>35</v>
      </c>
      <c r="N3" s="70">
        <v>21</v>
      </c>
      <c r="O3" s="70"/>
      <c r="P3" s="70"/>
      <c r="Q3" s="70"/>
      <c r="R3" s="70"/>
      <c r="S3" s="70"/>
      <c r="T3" s="70">
        <v>21</v>
      </c>
      <c r="U3" s="70">
        <v>144</v>
      </c>
      <c r="V3" s="70">
        <v>6.5</v>
      </c>
      <c r="W3" s="70">
        <f>6.5*144</f>
        <v>936</v>
      </c>
      <c r="X3" s="70"/>
      <c r="Y3" s="83"/>
      <c r="Z3" s="112">
        <v>45214</v>
      </c>
    </row>
    <row r="4" s="53" customFormat="1" customHeight="1" spans="1:26">
      <c r="A4" s="70" t="s">
        <v>36</v>
      </c>
      <c r="B4" s="71" t="s">
        <v>28</v>
      </c>
      <c r="C4" s="71" t="s">
        <v>29</v>
      </c>
      <c r="D4" s="71" t="s">
        <v>30</v>
      </c>
      <c r="E4" s="70" t="s">
        <v>37</v>
      </c>
      <c r="F4" s="70" t="s">
        <v>31</v>
      </c>
      <c r="G4" s="70" t="s">
        <v>32</v>
      </c>
      <c r="H4" s="70" t="s">
        <v>38</v>
      </c>
      <c r="I4" s="70" t="s">
        <v>34</v>
      </c>
      <c r="J4" s="89">
        <v>1</v>
      </c>
      <c r="K4" s="89">
        <v>20.5</v>
      </c>
      <c r="L4" s="90">
        <v>15.2</v>
      </c>
      <c r="M4" s="70" t="s">
        <v>35</v>
      </c>
      <c r="N4" s="70">
        <v>21</v>
      </c>
      <c r="O4" s="70"/>
      <c r="P4" s="70"/>
      <c r="Q4" s="70"/>
      <c r="R4" s="70"/>
      <c r="S4" s="70"/>
      <c r="T4" s="70">
        <v>21</v>
      </c>
      <c r="U4" s="70"/>
      <c r="V4" s="70"/>
      <c r="W4" s="70"/>
      <c r="X4" s="70"/>
      <c r="Y4" s="83"/>
      <c r="Z4" s="112">
        <v>45214</v>
      </c>
    </row>
    <row r="5" s="53" customFormat="1" customHeight="1" spans="1:26">
      <c r="A5" s="70" t="s">
        <v>39</v>
      </c>
      <c r="B5" s="71" t="s">
        <v>28</v>
      </c>
      <c r="C5" s="71" t="s">
        <v>29</v>
      </c>
      <c r="D5" s="71" t="s">
        <v>30</v>
      </c>
      <c r="E5" s="70" t="s">
        <v>37</v>
      </c>
      <c r="F5" s="70" t="s">
        <v>31</v>
      </c>
      <c r="G5" s="70" t="s">
        <v>32</v>
      </c>
      <c r="H5" s="70" t="s">
        <v>40</v>
      </c>
      <c r="I5" s="70" t="s">
        <v>34</v>
      </c>
      <c r="J5" s="89">
        <v>1</v>
      </c>
      <c r="K5" s="89">
        <v>20.5</v>
      </c>
      <c r="L5" s="90">
        <v>15.2</v>
      </c>
      <c r="M5" s="70" t="s">
        <v>35</v>
      </c>
      <c r="N5" s="70">
        <v>21</v>
      </c>
      <c r="O5" s="70"/>
      <c r="P5" s="70"/>
      <c r="Q5" s="70"/>
      <c r="R5" s="70"/>
      <c r="S5" s="70"/>
      <c r="T5" s="70">
        <v>21</v>
      </c>
      <c r="U5" s="70"/>
      <c r="V5" s="70"/>
      <c r="W5" s="70"/>
      <c r="X5" s="70"/>
      <c r="Y5" s="83"/>
      <c r="Z5" s="112">
        <v>45214</v>
      </c>
    </row>
    <row r="6" s="53" customFormat="1" customHeight="1" spans="1:26">
      <c r="A6" s="70" t="s">
        <v>41</v>
      </c>
      <c r="B6" s="71" t="s">
        <v>28</v>
      </c>
      <c r="C6" s="71" t="s">
        <v>29</v>
      </c>
      <c r="D6" s="71" t="s">
        <v>30</v>
      </c>
      <c r="E6" s="70" t="s">
        <v>37</v>
      </c>
      <c r="F6" s="70" t="s">
        <v>31</v>
      </c>
      <c r="G6" s="70" t="s">
        <v>32</v>
      </c>
      <c r="H6" s="70" t="s">
        <v>42</v>
      </c>
      <c r="I6" s="70" t="s">
        <v>43</v>
      </c>
      <c r="J6" s="89">
        <v>4</v>
      </c>
      <c r="K6" s="89">
        <v>80.8</v>
      </c>
      <c r="L6" s="90">
        <v>55.5</v>
      </c>
      <c r="M6" s="70" t="s">
        <v>35</v>
      </c>
      <c r="N6" s="70">
        <v>81</v>
      </c>
      <c r="O6" s="70"/>
      <c r="P6" s="70"/>
      <c r="Q6" s="70"/>
      <c r="R6" s="70"/>
      <c r="S6" s="70"/>
      <c r="T6" s="70">
        <v>81</v>
      </c>
      <c r="U6" s="70"/>
      <c r="V6" s="70"/>
      <c r="W6" s="70"/>
      <c r="X6" s="70"/>
      <c r="Y6" s="83"/>
      <c r="Z6" s="112">
        <v>45214</v>
      </c>
    </row>
    <row r="7" s="53" customFormat="1" ht="21" customHeight="1" spans="1:26">
      <c r="A7" s="72" t="s">
        <v>44</v>
      </c>
      <c r="B7" s="73" t="s">
        <v>28</v>
      </c>
      <c r="C7" s="73" t="s">
        <v>29</v>
      </c>
      <c r="D7" s="73" t="s">
        <v>30</v>
      </c>
      <c r="E7" s="72">
        <v>2309090008</v>
      </c>
      <c r="F7" s="72" t="s">
        <v>45</v>
      </c>
      <c r="G7" s="72" t="s">
        <v>46</v>
      </c>
      <c r="H7" s="72" t="s">
        <v>47</v>
      </c>
      <c r="I7" s="72" t="s">
        <v>48</v>
      </c>
      <c r="J7" s="91">
        <v>10</v>
      </c>
      <c r="K7" s="91">
        <v>158.4</v>
      </c>
      <c r="L7" s="92">
        <v>151.88</v>
      </c>
      <c r="M7" s="72" t="s">
        <v>35</v>
      </c>
      <c r="N7" s="72">
        <v>159</v>
      </c>
      <c r="O7" s="72"/>
      <c r="P7" s="72"/>
      <c r="Q7" s="72"/>
      <c r="R7" s="72"/>
      <c r="S7" s="72"/>
      <c r="T7" s="72">
        <v>159</v>
      </c>
      <c r="U7" s="72">
        <v>179</v>
      </c>
      <c r="V7" s="72">
        <v>5.7</v>
      </c>
      <c r="W7" s="72">
        <f>5.7*179</f>
        <v>1020.3</v>
      </c>
      <c r="X7" s="72"/>
      <c r="Y7" s="83"/>
      <c r="Z7" s="113">
        <v>45210</v>
      </c>
    </row>
    <row r="8" s="53" customFormat="1" ht="21" customHeight="1" spans="1:26">
      <c r="A8" s="73" t="s">
        <v>49</v>
      </c>
      <c r="B8" s="73" t="s">
        <v>28</v>
      </c>
      <c r="C8" s="73" t="s">
        <v>29</v>
      </c>
      <c r="D8" s="73" t="s">
        <v>30</v>
      </c>
      <c r="E8" s="72" t="s">
        <v>50</v>
      </c>
      <c r="F8" s="72" t="s">
        <v>45</v>
      </c>
      <c r="G8" s="72" t="s">
        <v>46</v>
      </c>
      <c r="H8" s="72" t="s">
        <v>51</v>
      </c>
      <c r="I8" s="72" t="s">
        <v>34</v>
      </c>
      <c r="J8" s="91">
        <v>1</v>
      </c>
      <c r="K8" s="91">
        <v>19.8</v>
      </c>
      <c r="L8" s="92">
        <v>15.2</v>
      </c>
      <c r="M8" s="72" t="s">
        <v>35</v>
      </c>
      <c r="N8" s="72">
        <v>20</v>
      </c>
      <c r="O8" s="72"/>
      <c r="P8" s="72"/>
      <c r="Q8" s="72"/>
      <c r="R8" s="72"/>
      <c r="S8" s="72"/>
      <c r="T8" s="72">
        <v>20</v>
      </c>
      <c r="U8" s="72"/>
      <c r="V8" s="72"/>
      <c r="W8" s="72"/>
      <c r="X8" s="72"/>
      <c r="Y8" s="83"/>
      <c r="Z8" s="113">
        <v>45210</v>
      </c>
    </row>
    <row r="9" s="53" customFormat="1" ht="55" customHeight="1" spans="1:26">
      <c r="A9" s="74" t="s">
        <v>52</v>
      </c>
      <c r="B9" s="75" t="s">
        <v>28</v>
      </c>
      <c r="C9" s="75" t="s">
        <v>29</v>
      </c>
      <c r="D9" s="75" t="s">
        <v>30</v>
      </c>
      <c r="E9" s="76" t="s">
        <v>53</v>
      </c>
      <c r="F9" s="74" t="s">
        <v>45</v>
      </c>
      <c r="G9" s="74" t="s">
        <v>46</v>
      </c>
      <c r="H9" s="74" t="s">
        <v>54</v>
      </c>
      <c r="I9" s="74" t="s">
        <v>48</v>
      </c>
      <c r="J9" s="93">
        <v>10</v>
      </c>
      <c r="K9" s="93">
        <v>156.5</v>
      </c>
      <c r="L9" s="94">
        <v>151.88</v>
      </c>
      <c r="M9" s="74" t="s">
        <v>35</v>
      </c>
      <c r="N9" s="74">
        <v>157</v>
      </c>
      <c r="O9" s="74"/>
      <c r="P9" s="74"/>
      <c r="Q9" s="74"/>
      <c r="R9" s="74"/>
      <c r="S9" s="74"/>
      <c r="T9" s="74">
        <v>157</v>
      </c>
      <c r="U9" s="74">
        <v>157</v>
      </c>
      <c r="V9" s="74">
        <v>5.7</v>
      </c>
      <c r="W9" s="74">
        <f>5.7*157</f>
        <v>894.9</v>
      </c>
      <c r="X9" s="74"/>
      <c r="Y9" s="83"/>
      <c r="Z9" s="114">
        <v>45210</v>
      </c>
    </row>
    <row r="10" s="53" customFormat="1" customHeight="1" spans="1:26">
      <c r="A10" s="77" t="s">
        <v>55</v>
      </c>
      <c r="B10" s="78" t="s">
        <v>28</v>
      </c>
      <c r="C10" s="78" t="s">
        <v>29</v>
      </c>
      <c r="D10" s="78" t="s">
        <v>30</v>
      </c>
      <c r="E10" s="77">
        <v>2309100007</v>
      </c>
      <c r="F10" s="77" t="s">
        <v>31</v>
      </c>
      <c r="G10" s="77" t="s">
        <v>32</v>
      </c>
      <c r="H10" s="77" t="s">
        <v>56</v>
      </c>
      <c r="I10" s="77" t="s">
        <v>57</v>
      </c>
      <c r="J10" s="95">
        <v>2</v>
      </c>
      <c r="K10" s="95">
        <v>30.8</v>
      </c>
      <c r="L10" s="96">
        <v>30.38</v>
      </c>
      <c r="M10" s="77" t="s">
        <v>35</v>
      </c>
      <c r="N10" s="77">
        <v>31</v>
      </c>
      <c r="O10" s="77"/>
      <c r="P10" s="77"/>
      <c r="Q10" s="77"/>
      <c r="R10" s="77"/>
      <c r="S10" s="77"/>
      <c r="T10" s="77">
        <v>31</v>
      </c>
      <c r="U10" s="77">
        <v>134</v>
      </c>
      <c r="V10" s="77">
        <v>6.5</v>
      </c>
      <c r="W10" s="77">
        <f>6.5*134</f>
        <v>871</v>
      </c>
      <c r="X10" s="77"/>
      <c r="Y10" s="83"/>
      <c r="Z10" s="115">
        <v>45214</v>
      </c>
    </row>
    <row r="11" s="53" customFormat="1" customHeight="1" spans="1:26">
      <c r="A11" s="77" t="s">
        <v>58</v>
      </c>
      <c r="B11" s="78" t="s">
        <v>28</v>
      </c>
      <c r="C11" s="78" t="s">
        <v>29</v>
      </c>
      <c r="D11" s="78" t="s">
        <v>30</v>
      </c>
      <c r="E11" s="77" t="s">
        <v>59</v>
      </c>
      <c r="F11" s="77" t="s">
        <v>31</v>
      </c>
      <c r="G11" s="77" t="s">
        <v>32</v>
      </c>
      <c r="H11" s="77" t="s">
        <v>60</v>
      </c>
      <c r="I11" s="77" t="s">
        <v>61</v>
      </c>
      <c r="J11" s="95">
        <v>2</v>
      </c>
      <c r="K11" s="95">
        <v>40.2</v>
      </c>
      <c r="L11" s="96">
        <v>17.1</v>
      </c>
      <c r="M11" s="77" t="s">
        <v>35</v>
      </c>
      <c r="N11" s="77">
        <v>41</v>
      </c>
      <c r="O11" s="77"/>
      <c r="P11" s="77"/>
      <c r="Q11" s="77"/>
      <c r="R11" s="77"/>
      <c r="S11" s="77"/>
      <c r="T11" s="77">
        <v>41</v>
      </c>
      <c r="U11" s="77"/>
      <c r="V11" s="77"/>
      <c r="W11" s="77"/>
      <c r="X11" s="77"/>
      <c r="Y11" s="83"/>
      <c r="Z11" s="115">
        <v>45214</v>
      </c>
    </row>
    <row r="12" s="53" customFormat="1" customHeight="1" spans="1:26">
      <c r="A12" s="77" t="s">
        <v>62</v>
      </c>
      <c r="B12" s="78" t="s">
        <v>28</v>
      </c>
      <c r="C12" s="78" t="s">
        <v>29</v>
      </c>
      <c r="D12" s="78" t="s">
        <v>30</v>
      </c>
      <c r="E12" s="77" t="s">
        <v>59</v>
      </c>
      <c r="F12" s="77" t="s">
        <v>31</v>
      </c>
      <c r="G12" s="77" t="s">
        <v>32</v>
      </c>
      <c r="H12" s="77" t="s">
        <v>63</v>
      </c>
      <c r="I12" s="77" t="s">
        <v>34</v>
      </c>
      <c r="J12" s="95">
        <v>1</v>
      </c>
      <c r="K12" s="95">
        <v>20.2</v>
      </c>
      <c r="L12" s="96">
        <v>15.2</v>
      </c>
      <c r="M12" s="77" t="s">
        <v>35</v>
      </c>
      <c r="N12" s="77">
        <v>21</v>
      </c>
      <c r="O12" s="77"/>
      <c r="P12" s="77"/>
      <c r="Q12" s="77"/>
      <c r="R12" s="77"/>
      <c r="S12" s="77"/>
      <c r="T12" s="77">
        <v>21</v>
      </c>
      <c r="U12" s="77"/>
      <c r="V12" s="77"/>
      <c r="W12" s="77"/>
      <c r="X12" s="77"/>
      <c r="Y12" s="83"/>
      <c r="Z12" s="115">
        <v>45214</v>
      </c>
    </row>
    <row r="13" s="53" customFormat="1" customHeight="1" spans="1:26">
      <c r="A13" s="77" t="s">
        <v>64</v>
      </c>
      <c r="B13" s="78" t="s">
        <v>28</v>
      </c>
      <c r="C13" s="78" t="s">
        <v>29</v>
      </c>
      <c r="D13" s="78" t="s">
        <v>30</v>
      </c>
      <c r="E13" s="77" t="s">
        <v>59</v>
      </c>
      <c r="F13" s="77" t="s">
        <v>31</v>
      </c>
      <c r="G13" s="77" t="s">
        <v>32</v>
      </c>
      <c r="H13" s="77" t="s">
        <v>65</v>
      </c>
      <c r="I13" s="77" t="s">
        <v>34</v>
      </c>
      <c r="J13" s="95">
        <v>1</v>
      </c>
      <c r="K13" s="95">
        <v>20.2</v>
      </c>
      <c r="L13" s="96">
        <v>15.2</v>
      </c>
      <c r="M13" s="77" t="s">
        <v>35</v>
      </c>
      <c r="N13" s="77">
        <v>21</v>
      </c>
      <c r="O13" s="77"/>
      <c r="P13" s="77"/>
      <c r="Q13" s="77"/>
      <c r="R13" s="77"/>
      <c r="S13" s="77"/>
      <c r="T13" s="77">
        <v>21</v>
      </c>
      <c r="U13" s="77"/>
      <c r="V13" s="77"/>
      <c r="W13" s="77"/>
      <c r="X13" s="77"/>
      <c r="Y13" s="83"/>
      <c r="Z13" s="115">
        <v>45214</v>
      </c>
    </row>
    <row r="14" s="53" customFormat="1" customHeight="1" spans="1:26">
      <c r="A14" s="77" t="s">
        <v>66</v>
      </c>
      <c r="B14" s="78" t="s">
        <v>28</v>
      </c>
      <c r="C14" s="78" t="s">
        <v>29</v>
      </c>
      <c r="D14" s="78" t="s">
        <v>30</v>
      </c>
      <c r="E14" s="77" t="s">
        <v>59</v>
      </c>
      <c r="F14" s="77" t="s">
        <v>31</v>
      </c>
      <c r="G14" s="77" t="s">
        <v>32</v>
      </c>
      <c r="H14" s="77" t="s">
        <v>67</v>
      </c>
      <c r="I14" s="77" t="s">
        <v>34</v>
      </c>
      <c r="J14" s="95">
        <v>1</v>
      </c>
      <c r="K14" s="95">
        <v>20</v>
      </c>
      <c r="L14" s="96">
        <v>15.2</v>
      </c>
      <c r="M14" s="77" t="s">
        <v>35</v>
      </c>
      <c r="N14" s="77">
        <v>20</v>
      </c>
      <c r="O14" s="77"/>
      <c r="P14" s="77"/>
      <c r="Q14" s="77"/>
      <c r="R14" s="77"/>
      <c r="S14" s="77"/>
      <c r="T14" s="77">
        <v>20</v>
      </c>
      <c r="U14" s="77"/>
      <c r="V14" s="77"/>
      <c r="W14" s="77"/>
      <c r="X14" s="77"/>
      <c r="Y14" s="83"/>
      <c r="Z14" s="115">
        <v>45214</v>
      </c>
    </row>
    <row r="15" s="54" customFormat="1" customHeight="1" spans="1:26">
      <c r="A15" s="79" t="s">
        <v>68</v>
      </c>
      <c r="B15" s="80" t="s">
        <v>28</v>
      </c>
      <c r="C15" s="80" t="s">
        <v>29</v>
      </c>
      <c r="D15" s="80" t="s">
        <v>30</v>
      </c>
      <c r="E15" s="79">
        <v>2309100006</v>
      </c>
      <c r="F15" s="79" t="s">
        <v>69</v>
      </c>
      <c r="G15" s="79" t="s">
        <v>70</v>
      </c>
      <c r="H15" s="79" t="s">
        <v>71</v>
      </c>
      <c r="I15" s="79" t="s">
        <v>72</v>
      </c>
      <c r="J15" s="97">
        <v>1</v>
      </c>
      <c r="K15" s="97">
        <v>21.8</v>
      </c>
      <c r="L15" s="98">
        <v>8.55</v>
      </c>
      <c r="M15" s="79" t="s">
        <v>35</v>
      </c>
      <c r="N15" s="79">
        <v>22</v>
      </c>
      <c r="O15" s="79"/>
      <c r="P15" s="79"/>
      <c r="Q15" s="79"/>
      <c r="R15" s="79"/>
      <c r="S15" s="79"/>
      <c r="T15" s="79">
        <v>22</v>
      </c>
      <c r="U15" s="79">
        <v>190</v>
      </c>
      <c r="V15" s="79">
        <v>6.5</v>
      </c>
      <c r="W15" s="79">
        <f>6.5*190</f>
        <v>1235</v>
      </c>
      <c r="X15" s="79"/>
      <c r="Y15" s="83"/>
      <c r="Z15" s="116">
        <v>45217</v>
      </c>
    </row>
    <row r="16" s="54" customFormat="1" customHeight="1" spans="1:26">
      <c r="A16" s="79" t="s">
        <v>73</v>
      </c>
      <c r="B16" s="80" t="s">
        <v>28</v>
      </c>
      <c r="C16" s="80" t="s">
        <v>29</v>
      </c>
      <c r="D16" s="80" t="s">
        <v>30</v>
      </c>
      <c r="E16" s="79">
        <v>2309100006</v>
      </c>
      <c r="F16" s="79" t="s">
        <v>69</v>
      </c>
      <c r="G16" s="79" t="s">
        <v>70</v>
      </c>
      <c r="H16" s="79" t="s">
        <v>74</v>
      </c>
      <c r="I16" s="79" t="s">
        <v>34</v>
      </c>
      <c r="J16" s="97">
        <v>1</v>
      </c>
      <c r="K16" s="97">
        <v>20</v>
      </c>
      <c r="L16" s="98">
        <v>15.2</v>
      </c>
      <c r="M16" s="79" t="s">
        <v>35</v>
      </c>
      <c r="N16" s="79">
        <v>20</v>
      </c>
      <c r="O16" s="79"/>
      <c r="P16" s="79"/>
      <c r="Q16" s="79"/>
      <c r="R16" s="79"/>
      <c r="S16" s="79"/>
      <c r="T16" s="79">
        <v>20</v>
      </c>
      <c r="U16" s="79"/>
      <c r="V16" s="79"/>
      <c r="W16" s="79"/>
      <c r="X16" s="79"/>
      <c r="Y16" s="83"/>
      <c r="Z16" s="116">
        <v>45217</v>
      </c>
    </row>
    <row r="17" s="54" customFormat="1" customHeight="1" spans="1:26">
      <c r="A17" s="80" t="s">
        <v>75</v>
      </c>
      <c r="B17" s="80" t="s">
        <v>28</v>
      </c>
      <c r="C17" s="80" t="s">
        <v>29</v>
      </c>
      <c r="D17" s="80" t="s">
        <v>30</v>
      </c>
      <c r="E17" s="79">
        <v>2309100006</v>
      </c>
      <c r="F17" s="79" t="s">
        <v>69</v>
      </c>
      <c r="G17" s="79" t="s">
        <v>70</v>
      </c>
      <c r="H17" s="79" t="s">
        <v>76</v>
      </c>
      <c r="I17" s="79" t="s">
        <v>77</v>
      </c>
      <c r="J17" s="97">
        <v>2</v>
      </c>
      <c r="K17" s="97">
        <v>18</v>
      </c>
      <c r="L17" s="98">
        <v>33.85</v>
      </c>
      <c r="M17" s="79" t="s">
        <v>35</v>
      </c>
      <c r="N17" s="79">
        <v>18</v>
      </c>
      <c r="O17" s="79">
        <v>62</v>
      </c>
      <c r="P17" s="79">
        <v>42</v>
      </c>
      <c r="Q17" s="79">
        <v>39</v>
      </c>
      <c r="R17" s="79">
        <f t="shared" ref="R17:R22" si="0">Q17*P17*O17/6000</f>
        <v>16.926</v>
      </c>
      <c r="S17" s="79">
        <v>34</v>
      </c>
      <c r="T17" s="79">
        <v>34</v>
      </c>
      <c r="U17" s="79"/>
      <c r="V17" s="79"/>
      <c r="W17" s="79"/>
      <c r="X17" s="79"/>
      <c r="Y17" s="83"/>
      <c r="Z17" s="116">
        <v>45217</v>
      </c>
    </row>
    <row r="18" s="54" customFormat="1" customHeight="1" spans="1:26">
      <c r="A18" s="80" t="s">
        <v>78</v>
      </c>
      <c r="B18" s="80" t="s">
        <v>28</v>
      </c>
      <c r="C18" s="80" t="s">
        <v>29</v>
      </c>
      <c r="D18" s="80" t="s">
        <v>30</v>
      </c>
      <c r="E18" s="79">
        <v>2309100006</v>
      </c>
      <c r="F18" s="79" t="s">
        <v>69</v>
      </c>
      <c r="G18" s="79" t="s">
        <v>70</v>
      </c>
      <c r="H18" s="79" t="s">
        <v>79</v>
      </c>
      <c r="I18" s="79" t="s">
        <v>57</v>
      </c>
      <c r="J18" s="97">
        <v>2</v>
      </c>
      <c r="K18" s="97">
        <v>23.6</v>
      </c>
      <c r="L18" s="98">
        <v>30.38</v>
      </c>
      <c r="M18" s="79" t="s">
        <v>35</v>
      </c>
      <c r="N18" s="79">
        <v>24</v>
      </c>
      <c r="O18" s="79">
        <v>45</v>
      </c>
      <c r="P18" s="79">
        <v>45</v>
      </c>
      <c r="Q18" s="79">
        <v>45</v>
      </c>
      <c r="R18" s="79">
        <f t="shared" si="0"/>
        <v>15.1875</v>
      </c>
      <c r="S18" s="79">
        <v>31</v>
      </c>
      <c r="T18" s="79">
        <v>31</v>
      </c>
      <c r="U18" s="79"/>
      <c r="V18" s="79"/>
      <c r="W18" s="79"/>
      <c r="X18" s="79"/>
      <c r="Y18" s="83"/>
      <c r="Z18" s="116">
        <v>45217</v>
      </c>
    </row>
    <row r="19" s="54" customFormat="1" customHeight="1" spans="1:26">
      <c r="A19" s="79" t="s">
        <v>80</v>
      </c>
      <c r="B19" s="80" t="s">
        <v>28</v>
      </c>
      <c r="C19" s="80" t="s">
        <v>29</v>
      </c>
      <c r="D19" s="80" t="s">
        <v>30</v>
      </c>
      <c r="E19" s="79">
        <v>2309100006</v>
      </c>
      <c r="F19" s="79" t="s">
        <v>69</v>
      </c>
      <c r="G19" s="79" t="s">
        <v>70</v>
      </c>
      <c r="H19" s="79" t="s">
        <v>81</v>
      </c>
      <c r="I19" s="79" t="s">
        <v>61</v>
      </c>
      <c r="J19" s="97">
        <v>2</v>
      </c>
      <c r="K19" s="97">
        <v>40.6</v>
      </c>
      <c r="L19" s="98">
        <v>17.1</v>
      </c>
      <c r="M19" s="79" t="s">
        <v>35</v>
      </c>
      <c r="N19" s="79">
        <v>41</v>
      </c>
      <c r="O19" s="79"/>
      <c r="P19" s="79"/>
      <c r="Q19" s="79"/>
      <c r="R19" s="79"/>
      <c r="S19" s="79"/>
      <c r="T19" s="79">
        <v>41</v>
      </c>
      <c r="U19" s="79"/>
      <c r="V19" s="79"/>
      <c r="W19" s="79"/>
      <c r="X19" s="79"/>
      <c r="Y19" s="83"/>
      <c r="Z19" s="116">
        <v>45217</v>
      </c>
    </row>
    <row r="20" s="54" customFormat="1" customHeight="1" spans="1:26">
      <c r="A20" s="80" t="s">
        <v>82</v>
      </c>
      <c r="B20" s="80" t="s">
        <v>28</v>
      </c>
      <c r="C20" s="80" t="s">
        <v>29</v>
      </c>
      <c r="D20" s="80" t="s">
        <v>30</v>
      </c>
      <c r="E20" s="79">
        <v>2309100006</v>
      </c>
      <c r="F20" s="79" t="s">
        <v>69</v>
      </c>
      <c r="G20" s="79" t="s">
        <v>70</v>
      </c>
      <c r="H20" s="79" t="s">
        <v>83</v>
      </c>
      <c r="I20" s="79" t="s">
        <v>34</v>
      </c>
      <c r="J20" s="97">
        <v>1</v>
      </c>
      <c r="K20" s="97">
        <v>19.8</v>
      </c>
      <c r="L20" s="98">
        <v>13.85</v>
      </c>
      <c r="M20" s="79" t="s">
        <v>35</v>
      </c>
      <c r="N20" s="79">
        <v>20</v>
      </c>
      <c r="O20" s="79"/>
      <c r="P20" s="79"/>
      <c r="Q20" s="79"/>
      <c r="R20" s="79"/>
      <c r="S20" s="79"/>
      <c r="T20" s="79">
        <v>20</v>
      </c>
      <c r="U20" s="79"/>
      <c r="V20" s="79"/>
      <c r="W20" s="79"/>
      <c r="X20" s="79"/>
      <c r="Y20" s="83"/>
      <c r="Z20" s="116">
        <v>45217</v>
      </c>
    </row>
    <row r="21" s="54" customFormat="1" customHeight="1" spans="1:26">
      <c r="A21" s="80" t="s">
        <v>84</v>
      </c>
      <c r="B21" s="80" t="s">
        <v>28</v>
      </c>
      <c r="C21" s="80" t="s">
        <v>29</v>
      </c>
      <c r="D21" s="80" t="s">
        <v>30</v>
      </c>
      <c r="E21" s="79">
        <v>2309100006</v>
      </c>
      <c r="F21" s="79" t="s">
        <v>69</v>
      </c>
      <c r="G21" s="79" t="s">
        <v>70</v>
      </c>
      <c r="H21" s="79" t="s">
        <v>85</v>
      </c>
      <c r="I21" s="79" t="s">
        <v>57</v>
      </c>
      <c r="J21" s="97">
        <v>1</v>
      </c>
      <c r="K21" s="97">
        <v>21.5</v>
      </c>
      <c r="L21" s="98">
        <v>13.88</v>
      </c>
      <c r="M21" s="79" t="s">
        <v>35</v>
      </c>
      <c r="N21" s="79">
        <v>22</v>
      </c>
      <c r="O21" s="79"/>
      <c r="P21" s="79"/>
      <c r="Q21" s="79"/>
      <c r="R21" s="79"/>
      <c r="S21" s="79"/>
      <c r="T21" s="79">
        <v>22</v>
      </c>
      <c r="U21" s="79"/>
      <c r="V21" s="79"/>
      <c r="W21" s="79"/>
      <c r="X21" s="79"/>
      <c r="Y21" s="83"/>
      <c r="Z21" s="116">
        <v>45217</v>
      </c>
    </row>
    <row r="22" s="55" customFormat="1" customHeight="1" spans="1:26">
      <c r="A22" s="81" t="s">
        <v>86</v>
      </c>
      <c r="B22" s="82" t="s">
        <v>28</v>
      </c>
      <c r="C22" s="82" t="s">
        <v>29</v>
      </c>
      <c r="D22" s="82" t="s">
        <v>30</v>
      </c>
      <c r="E22" s="81">
        <v>2309110046</v>
      </c>
      <c r="F22" s="81" t="s">
        <v>31</v>
      </c>
      <c r="G22" s="81" t="s">
        <v>32</v>
      </c>
      <c r="H22" s="81" t="s">
        <v>87</v>
      </c>
      <c r="I22" s="81" t="s">
        <v>57</v>
      </c>
      <c r="J22" s="99">
        <v>2</v>
      </c>
      <c r="K22" s="99">
        <v>30.2</v>
      </c>
      <c r="L22" s="100">
        <v>30.38</v>
      </c>
      <c r="M22" s="81" t="s">
        <v>35</v>
      </c>
      <c r="N22" s="81">
        <v>31</v>
      </c>
      <c r="O22" s="81">
        <v>45</v>
      </c>
      <c r="P22" s="81">
        <v>45</v>
      </c>
      <c r="Q22" s="81">
        <v>45</v>
      </c>
      <c r="R22" s="81">
        <f t="shared" si="0"/>
        <v>15.1875</v>
      </c>
      <c r="S22" s="81">
        <v>31</v>
      </c>
      <c r="T22" s="81">
        <v>31</v>
      </c>
      <c r="U22" s="81">
        <v>151</v>
      </c>
      <c r="V22" s="81">
        <v>6.5</v>
      </c>
      <c r="W22" s="81">
        <f>6.5*151</f>
        <v>981.5</v>
      </c>
      <c r="X22" s="81"/>
      <c r="Y22" s="83"/>
      <c r="Z22" s="117">
        <v>45214</v>
      </c>
    </row>
    <row r="23" s="55" customFormat="1" customHeight="1" spans="1:26">
      <c r="A23" s="81" t="s">
        <v>88</v>
      </c>
      <c r="B23" s="82" t="s">
        <v>28</v>
      </c>
      <c r="C23" s="82" t="s">
        <v>29</v>
      </c>
      <c r="D23" s="82" t="s">
        <v>30</v>
      </c>
      <c r="E23" s="81" t="s">
        <v>89</v>
      </c>
      <c r="F23" s="81" t="s">
        <v>31</v>
      </c>
      <c r="G23" s="81" t="s">
        <v>32</v>
      </c>
      <c r="H23" s="81" t="s">
        <v>90</v>
      </c>
      <c r="I23" s="81" t="s">
        <v>57</v>
      </c>
      <c r="J23" s="99">
        <v>2</v>
      </c>
      <c r="K23" s="99">
        <v>31.6</v>
      </c>
      <c r="L23" s="100">
        <v>30.38</v>
      </c>
      <c r="M23" s="81" t="s">
        <v>35</v>
      </c>
      <c r="N23" s="81">
        <v>32</v>
      </c>
      <c r="O23" s="81"/>
      <c r="P23" s="81"/>
      <c r="Q23" s="81"/>
      <c r="R23" s="81"/>
      <c r="S23" s="81"/>
      <c r="T23" s="81">
        <v>32</v>
      </c>
      <c r="U23" s="81"/>
      <c r="V23" s="81"/>
      <c r="W23" s="81"/>
      <c r="X23" s="81"/>
      <c r="Y23" s="83"/>
      <c r="Z23" s="117">
        <v>45214</v>
      </c>
    </row>
    <row r="24" s="55" customFormat="1" customHeight="1" spans="1:26">
      <c r="A24" s="82" t="s">
        <v>91</v>
      </c>
      <c r="B24" s="82" t="s">
        <v>28</v>
      </c>
      <c r="C24" s="82" t="s">
        <v>29</v>
      </c>
      <c r="D24" s="82" t="s">
        <v>30</v>
      </c>
      <c r="E24" s="81" t="s">
        <v>89</v>
      </c>
      <c r="F24" s="81" t="s">
        <v>31</v>
      </c>
      <c r="G24" s="81" t="s">
        <v>32</v>
      </c>
      <c r="H24" s="81" t="s">
        <v>92</v>
      </c>
      <c r="I24" s="81" t="s">
        <v>34</v>
      </c>
      <c r="J24" s="99">
        <v>1</v>
      </c>
      <c r="K24" s="99">
        <v>19.8</v>
      </c>
      <c r="L24" s="100">
        <v>13.85</v>
      </c>
      <c r="M24" s="81" t="s">
        <v>35</v>
      </c>
      <c r="N24" s="81">
        <v>20</v>
      </c>
      <c r="O24" s="81"/>
      <c r="P24" s="81"/>
      <c r="Q24" s="81"/>
      <c r="R24" s="81"/>
      <c r="S24" s="81"/>
      <c r="T24" s="81">
        <v>20</v>
      </c>
      <c r="U24" s="81"/>
      <c r="V24" s="81"/>
      <c r="W24" s="81"/>
      <c r="X24" s="81"/>
      <c r="Y24" s="83"/>
      <c r="Z24" s="117">
        <v>45214</v>
      </c>
    </row>
    <row r="25" s="55" customFormat="1" customHeight="1" spans="1:26">
      <c r="A25" s="81" t="s">
        <v>93</v>
      </c>
      <c r="B25" s="82" t="s">
        <v>28</v>
      </c>
      <c r="C25" s="82" t="s">
        <v>29</v>
      </c>
      <c r="D25" s="82" t="s">
        <v>30</v>
      </c>
      <c r="E25" s="81" t="s">
        <v>89</v>
      </c>
      <c r="F25" s="81" t="s">
        <v>31</v>
      </c>
      <c r="G25" s="81" t="s">
        <v>32</v>
      </c>
      <c r="H25" s="81" t="s">
        <v>94</v>
      </c>
      <c r="I25" s="81" t="s">
        <v>95</v>
      </c>
      <c r="J25" s="99">
        <v>1</v>
      </c>
      <c r="K25" s="99">
        <v>15.4</v>
      </c>
      <c r="L25" s="100">
        <v>15.19</v>
      </c>
      <c r="M25" s="81" t="s">
        <v>35</v>
      </c>
      <c r="N25" s="81">
        <v>16</v>
      </c>
      <c r="O25" s="81"/>
      <c r="P25" s="81"/>
      <c r="Q25" s="81"/>
      <c r="R25" s="81"/>
      <c r="S25" s="81"/>
      <c r="T25" s="81">
        <v>16</v>
      </c>
      <c r="U25" s="81"/>
      <c r="V25" s="81"/>
      <c r="W25" s="81"/>
      <c r="X25" s="81"/>
      <c r="Y25" s="83"/>
      <c r="Z25" s="117">
        <v>45214</v>
      </c>
    </row>
    <row r="26" s="55" customFormat="1" customHeight="1" spans="1:26">
      <c r="A26" s="81" t="s">
        <v>96</v>
      </c>
      <c r="B26" s="82" t="s">
        <v>28</v>
      </c>
      <c r="C26" s="82" t="s">
        <v>29</v>
      </c>
      <c r="D26" s="82" t="s">
        <v>30</v>
      </c>
      <c r="E26" s="81" t="s">
        <v>89</v>
      </c>
      <c r="F26" s="81" t="s">
        <v>31</v>
      </c>
      <c r="G26" s="81" t="s">
        <v>32</v>
      </c>
      <c r="H26" s="81" t="s">
        <v>97</v>
      </c>
      <c r="I26" s="81" t="s">
        <v>57</v>
      </c>
      <c r="J26" s="99">
        <v>2</v>
      </c>
      <c r="K26" s="99">
        <v>31</v>
      </c>
      <c r="L26" s="100">
        <v>30.38</v>
      </c>
      <c r="M26" s="81" t="s">
        <v>35</v>
      </c>
      <c r="N26" s="81">
        <v>31</v>
      </c>
      <c r="O26" s="81"/>
      <c r="P26" s="81"/>
      <c r="Q26" s="81"/>
      <c r="R26" s="81"/>
      <c r="S26" s="81"/>
      <c r="T26" s="81">
        <v>31</v>
      </c>
      <c r="U26" s="81"/>
      <c r="V26" s="81"/>
      <c r="W26" s="81"/>
      <c r="X26" s="81"/>
      <c r="Y26" s="83"/>
      <c r="Z26" s="117">
        <v>45214</v>
      </c>
    </row>
    <row r="27" s="55" customFormat="1" customHeight="1" spans="1:26">
      <c r="A27" s="81" t="s">
        <v>98</v>
      </c>
      <c r="B27" s="82" t="s">
        <v>28</v>
      </c>
      <c r="C27" s="82" t="s">
        <v>29</v>
      </c>
      <c r="D27" s="82" t="s">
        <v>30</v>
      </c>
      <c r="E27" s="81" t="s">
        <v>89</v>
      </c>
      <c r="F27" s="81" t="s">
        <v>31</v>
      </c>
      <c r="G27" s="81" t="s">
        <v>32</v>
      </c>
      <c r="H27" s="81" t="s">
        <v>99</v>
      </c>
      <c r="I27" s="81" t="s">
        <v>34</v>
      </c>
      <c r="J27" s="99">
        <v>1</v>
      </c>
      <c r="K27" s="99">
        <v>20.2</v>
      </c>
      <c r="L27" s="100">
        <v>15.2</v>
      </c>
      <c r="M27" s="81" t="s">
        <v>35</v>
      </c>
      <c r="N27" s="81">
        <v>21</v>
      </c>
      <c r="O27" s="81"/>
      <c r="P27" s="81"/>
      <c r="Q27" s="81"/>
      <c r="R27" s="81"/>
      <c r="S27" s="81"/>
      <c r="T27" s="81">
        <v>21</v>
      </c>
      <c r="U27" s="81"/>
      <c r="V27" s="81"/>
      <c r="W27" s="81"/>
      <c r="X27" s="81"/>
      <c r="Y27" s="83"/>
      <c r="Z27" s="117">
        <v>45214</v>
      </c>
    </row>
    <row r="28" customHeight="1" spans="1:26">
      <c r="A28" s="83" t="s">
        <v>100</v>
      </c>
      <c r="B28" s="84" t="s">
        <v>28</v>
      </c>
      <c r="C28" s="84" t="s">
        <v>29</v>
      </c>
      <c r="D28" s="84" t="s">
        <v>30</v>
      </c>
      <c r="E28" s="83">
        <v>2309110054</v>
      </c>
      <c r="F28" s="83" t="s">
        <v>31</v>
      </c>
      <c r="G28" s="83" t="s">
        <v>32</v>
      </c>
      <c r="H28" s="83" t="s">
        <v>101</v>
      </c>
      <c r="I28" s="83" t="s">
        <v>102</v>
      </c>
      <c r="J28" s="101">
        <v>8</v>
      </c>
      <c r="K28" s="101">
        <v>124</v>
      </c>
      <c r="L28" s="102">
        <v>121.5</v>
      </c>
      <c r="M28" s="83" t="s">
        <v>35</v>
      </c>
      <c r="N28" s="83">
        <v>124</v>
      </c>
      <c r="O28" s="83"/>
      <c r="P28" s="83"/>
      <c r="Q28" s="83"/>
      <c r="R28" s="83"/>
      <c r="S28" s="83"/>
      <c r="T28" s="83">
        <v>124</v>
      </c>
      <c r="U28" s="83">
        <v>124</v>
      </c>
      <c r="V28" s="83">
        <v>6.5</v>
      </c>
      <c r="W28" s="83">
        <f>6.5*124</f>
        <v>806</v>
      </c>
      <c r="X28" s="83"/>
      <c r="Y28" s="118"/>
      <c r="Z28" s="119">
        <v>45214</v>
      </c>
    </row>
    <row r="29" customHeight="1" spans="1:26">
      <c r="A29" s="83" t="s">
        <v>103</v>
      </c>
      <c r="B29" s="84" t="s">
        <v>28</v>
      </c>
      <c r="C29" s="84" t="s">
        <v>29</v>
      </c>
      <c r="D29" s="84" t="s">
        <v>30</v>
      </c>
      <c r="E29" s="83">
        <v>2309110056</v>
      </c>
      <c r="F29" s="83" t="s">
        <v>31</v>
      </c>
      <c r="G29" s="83" t="s">
        <v>32</v>
      </c>
      <c r="H29" s="83" t="s">
        <v>104</v>
      </c>
      <c r="I29" s="83" t="s">
        <v>105</v>
      </c>
      <c r="J29" s="101">
        <v>7</v>
      </c>
      <c r="K29" s="101">
        <v>108.5</v>
      </c>
      <c r="L29" s="102">
        <v>106.31</v>
      </c>
      <c r="M29" s="83" t="s">
        <v>35</v>
      </c>
      <c r="N29" s="83">
        <v>109</v>
      </c>
      <c r="O29" s="83"/>
      <c r="P29" s="83"/>
      <c r="Q29" s="83"/>
      <c r="R29" s="83"/>
      <c r="S29" s="83"/>
      <c r="T29" s="83">
        <v>109</v>
      </c>
      <c r="U29" s="83">
        <v>109</v>
      </c>
      <c r="V29" s="83">
        <v>6.5</v>
      </c>
      <c r="W29" s="83">
        <f>6.5*109</f>
        <v>708.5</v>
      </c>
      <c r="X29" s="83"/>
      <c r="Y29" s="120"/>
      <c r="Z29" s="119">
        <v>45214</v>
      </c>
    </row>
    <row r="30" customHeight="1" spans="1:26">
      <c r="A30" s="83" t="s">
        <v>106</v>
      </c>
      <c r="B30" s="84" t="s">
        <v>28</v>
      </c>
      <c r="C30" s="84" t="s">
        <v>29</v>
      </c>
      <c r="D30" s="84" t="s">
        <v>30</v>
      </c>
      <c r="E30" s="83">
        <v>2309110057</v>
      </c>
      <c r="F30" s="83" t="s">
        <v>31</v>
      </c>
      <c r="G30" s="83" t="s">
        <v>32</v>
      </c>
      <c r="H30" s="83" t="s">
        <v>107</v>
      </c>
      <c r="I30" s="83" t="s">
        <v>105</v>
      </c>
      <c r="J30" s="101">
        <v>7</v>
      </c>
      <c r="K30" s="101">
        <v>108.5</v>
      </c>
      <c r="L30" s="102">
        <v>106.31</v>
      </c>
      <c r="M30" s="83" t="s">
        <v>35</v>
      </c>
      <c r="N30" s="83">
        <v>109</v>
      </c>
      <c r="O30" s="83"/>
      <c r="P30" s="83"/>
      <c r="Q30" s="83"/>
      <c r="R30" s="83"/>
      <c r="S30" s="83"/>
      <c r="T30" s="83">
        <v>109</v>
      </c>
      <c r="U30" s="83">
        <v>109</v>
      </c>
      <c r="V30" s="83">
        <v>6.5</v>
      </c>
      <c r="W30" s="83">
        <f>6.5*109</f>
        <v>708.5</v>
      </c>
      <c r="X30" s="83"/>
      <c r="Y30" s="121"/>
      <c r="Z30" s="119">
        <v>45214</v>
      </c>
    </row>
    <row r="31" s="56" customFormat="1" customHeight="1" spans="1:26">
      <c r="A31" s="74" t="s">
        <v>108</v>
      </c>
      <c r="B31" s="75" t="s">
        <v>28</v>
      </c>
      <c r="C31" s="75" t="s">
        <v>29</v>
      </c>
      <c r="D31" s="75" t="s">
        <v>30</v>
      </c>
      <c r="E31" s="74">
        <v>2309110060</v>
      </c>
      <c r="F31" s="74" t="s">
        <v>31</v>
      </c>
      <c r="G31" s="74" t="s">
        <v>32</v>
      </c>
      <c r="H31" s="74" t="s">
        <v>109</v>
      </c>
      <c r="I31" s="74" t="s">
        <v>57</v>
      </c>
      <c r="J31" s="93">
        <v>2</v>
      </c>
      <c r="K31" s="93">
        <v>31.4</v>
      </c>
      <c r="L31" s="94">
        <v>30.38</v>
      </c>
      <c r="M31" s="74" t="s">
        <v>35</v>
      </c>
      <c r="N31" s="74">
        <v>32</v>
      </c>
      <c r="O31" s="74"/>
      <c r="P31" s="74"/>
      <c r="Q31" s="74"/>
      <c r="R31" s="74"/>
      <c r="S31" s="74"/>
      <c r="T31" s="74">
        <v>32</v>
      </c>
      <c r="U31" s="74">
        <v>142</v>
      </c>
      <c r="V31" s="74">
        <v>6.5</v>
      </c>
      <c r="W31" s="74">
        <f>6.5*142</f>
        <v>923</v>
      </c>
      <c r="X31" s="74"/>
      <c r="Y31" s="83"/>
      <c r="Z31" s="114">
        <v>45214</v>
      </c>
    </row>
    <row r="32" s="56" customFormat="1" customHeight="1" spans="1:26">
      <c r="A32" s="74" t="s">
        <v>110</v>
      </c>
      <c r="B32" s="75" t="s">
        <v>28</v>
      </c>
      <c r="C32" s="75" t="s">
        <v>29</v>
      </c>
      <c r="D32" s="75" t="s">
        <v>30</v>
      </c>
      <c r="E32" s="74" t="s">
        <v>111</v>
      </c>
      <c r="F32" s="74" t="s">
        <v>31</v>
      </c>
      <c r="G32" s="74" t="s">
        <v>32</v>
      </c>
      <c r="H32" s="74" t="s">
        <v>112</v>
      </c>
      <c r="I32" s="74" t="s">
        <v>57</v>
      </c>
      <c r="J32" s="93">
        <v>2</v>
      </c>
      <c r="K32" s="93">
        <v>31.6</v>
      </c>
      <c r="L32" s="94">
        <v>30.38</v>
      </c>
      <c r="M32" s="74" t="s">
        <v>35</v>
      </c>
      <c r="N32" s="74">
        <v>32</v>
      </c>
      <c r="O32" s="74"/>
      <c r="P32" s="74"/>
      <c r="Q32" s="74"/>
      <c r="R32" s="74"/>
      <c r="S32" s="74"/>
      <c r="T32" s="74">
        <v>32</v>
      </c>
      <c r="U32" s="74"/>
      <c r="V32" s="74"/>
      <c r="W32" s="74"/>
      <c r="X32" s="74"/>
      <c r="Y32" s="83"/>
      <c r="Z32" s="114">
        <v>45214</v>
      </c>
    </row>
    <row r="33" s="56" customFormat="1" customHeight="1" spans="1:26">
      <c r="A33" s="74" t="s">
        <v>113</v>
      </c>
      <c r="B33" s="75" t="s">
        <v>28</v>
      </c>
      <c r="C33" s="75" t="s">
        <v>29</v>
      </c>
      <c r="D33" s="75" t="s">
        <v>30</v>
      </c>
      <c r="E33" s="74" t="s">
        <v>111</v>
      </c>
      <c r="F33" s="74" t="s">
        <v>31</v>
      </c>
      <c r="G33" s="74" t="s">
        <v>32</v>
      </c>
      <c r="H33" s="74" t="s">
        <v>114</v>
      </c>
      <c r="I33" s="74" t="s">
        <v>95</v>
      </c>
      <c r="J33" s="93">
        <v>1</v>
      </c>
      <c r="K33" s="93">
        <v>15.9</v>
      </c>
      <c r="L33" s="94">
        <v>15.19</v>
      </c>
      <c r="M33" s="74" t="s">
        <v>35</v>
      </c>
      <c r="N33" s="74">
        <v>16</v>
      </c>
      <c r="O33" s="74"/>
      <c r="P33" s="74"/>
      <c r="Q33" s="74"/>
      <c r="R33" s="74"/>
      <c r="S33" s="74"/>
      <c r="T33" s="74">
        <v>16</v>
      </c>
      <c r="U33" s="74"/>
      <c r="V33" s="74"/>
      <c r="W33" s="74"/>
      <c r="X33" s="74"/>
      <c r="Y33" s="83"/>
      <c r="Z33" s="114">
        <v>45214</v>
      </c>
    </row>
    <row r="34" s="56" customFormat="1" customHeight="1" spans="1:26">
      <c r="A34" s="74" t="s">
        <v>115</v>
      </c>
      <c r="B34" s="75" t="s">
        <v>28</v>
      </c>
      <c r="C34" s="75" t="s">
        <v>29</v>
      </c>
      <c r="D34" s="75" t="s">
        <v>30</v>
      </c>
      <c r="E34" s="74" t="s">
        <v>111</v>
      </c>
      <c r="F34" s="74" t="s">
        <v>31</v>
      </c>
      <c r="G34" s="74" t="s">
        <v>32</v>
      </c>
      <c r="H34" s="74" t="s">
        <v>116</v>
      </c>
      <c r="I34" s="74" t="s">
        <v>57</v>
      </c>
      <c r="J34" s="93">
        <v>2</v>
      </c>
      <c r="K34" s="93">
        <v>31</v>
      </c>
      <c r="L34" s="94">
        <v>30.38</v>
      </c>
      <c r="M34" s="74" t="s">
        <v>35</v>
      </c>
      <c r="N34" s="74">
        <v>31</v>
      </c>
      <c r="O34" s="74"/>
      <c r="P34" s="74"/>
      <c r="Q34" s="74"/>
      <c r="R34" s="74"/>
      <c r="S34" s="74"/>
      <c r="T34" s="74">
        <v>31</v>
      </c>
      <c r="U34" s="74"/>
      <c r="V34" s="74"/>
      <c r="W34" s="74"/>
      <c r="X34" s="74"/>
      <c r="Y34" s="83"/>
      <c r="Z34" s="114">
        <v>45214</v>
      </c>
    </row>
    <row r="35" s="56" customFormat="1" customHeight="1" spans="1:26">
      <c r="A35" s="74" t="s">
        <v>117</v>
      </c>
      <c r="B35" s="75" t="s">
        <v>28</v>
      </c>
      <c r="C35" s="75" t="s">
        <v>29</v>
      </c>
      <c r="D35" s="75" t="s">
        <v>30</v>
      </c>
      <c r="E35" s="74" t="s">
        <v>111</v>
      </c>
      <c r="F35" s="74" t="s">
        <v>31</v>
      </c>
      <c r="G35" s="74" t="s">
        <v>32</v>
      </c>
      <c r="H35" s="74" t="s">
        <v>118</v>
      </c>
      <c r="I35" s="74" t="s">
        <v>57</v>
      </c>
      <c r="J35" s="93">
        <v>2</v>
      </c>
      <c r="K35" s="93">
        <v>30.4</v>
      </c>
      <c r="L35" s="94">
        <v>30.38</v>
      </c>
      <c r="M35" s="74" t="s">
        <v>35</v>
      </c>
      <c r="N35" s="74">
        <v>31</v>
      </c>
      <c r="O35" s="74"/>
      <c r="P35" s="74"/>
      <c r="Q35" s="74"/>
      <c r="R35" s="74"/>
      <c r="S35" s="74"/>
      <c r="T35" s="74">
        <v>31</v>
      </c>
      <c r="U35" s="74"/>
      <c r="V35" s="74"/>
      <c r="W35" s="74"/>
      <c r="X35" s="74"/>
      <c r="Y35" s="83"/>
      <c r="Z35" s="114">
        <v>45214</v>
      </c>
    </row>
    <row r="36" s="57" customFormat="1" ht="34" customHeight="1" spans="1:26">
      <c r="A36" s="85" t="s">
        <v>119</v>
      </c>
      <c r="B36" s="86" t="s">
        <v>28</v>
      </c>
      <c r="C36" s="86" t="s">
        <v>29</v>
      </c>
      <c r="D36" s="86" t="s">
        <v>30</v>
      </c>
      <c r="E36" s="85">
        <v>2309110073</v>
      </c>
      <c r="F36" s="85" t="s">
        <v>120</v>
      </c>
      <c r="G36" s="85" t="s">
        <v>121</v>
      </c>
      <c r="H36" s="85" t="s">
        <v>122</v>
      </c>
      <c r="I36" s="85" t="s">
        <v>105</v>
      </c>
      <c r="J36" s="103">
        <v>7</v>
      </c>
      <c r="K36" s="103">
        <v>112</v>
      </c>
      <c r="L36" s="104">
        <v>106.31</v>
      </c>
      <c r="M36" s="85" t="s">
        <v>35</v>
      </c>
      <c r="N36" s="85">
        <v>112</v>
      </c>
      <c r="O36" s="85"/>
      <c r="P36" s="85"/>
      <c r="Q36" s="85"/>
      <c r="R36" s="85"/>
      <c r="S36" s="85"/>
      <c r="T36" s="85">
        <v>112</v>
      </c>
      <c r="U36" s="85">
        <v>132</v>
      </c>
      <c r="V36" s="85">
        <v>6.5</v>
      </c>
      <c r="W36" s="85">
        <f>6.5*132</f>
        <v>858</v>
      </c>
      <c r="X36" s="85"/>
      <c r="Y36" s="83"/>
      <c r="Z36" s="122">
        <v>45212</v>
      </c>
    </row>
    <row r="37" s="57" customFormat="1" ht="34" customHeight="1" spans="1:26">
      <c r="A37" s="85" t="s">
        <v>123</v>
      </c>
      <c r="B37" s="86" t="s">
        <v>28</v>
      </c>
      <c r="C37" s="86" t="s">
        <v>29</v>
      </c>
      <c r="D37" s="86" t="s">
        <v>30</v>
      </c>
      <c r="E37" s="85" t="s">
        <v>124</v>
      </c>
      <c r="F37" s="85" t="s">
        <v>120</v>
      </c>
      <c r="G37" s="85" t="s">
        <v>121</v>
      </c>
      <c r="H37" s="85" t="s">
        <v>125</v>
      </c>
      <c r="I37" s="85" t="s">
        <v>34</v>
      </c>
      <c r="J37" s="103">
        <v>1</v>
      </c>
      <c r="K37" s="103">
        <v>19.8</v>
      </c>
      <c r="L37" s="104">
        <v>13.85</v>
      </c>
      <c r="M37" s="85" t="s">
        <v>35</v>
      </c>
      <c r="N37" s="85">
        <v>20</v>
      </c>
      <c r="O37" s="85"/>
      <c r="P37" s="85"/>
      <c r="Q37" s="85"/>
      <c r="R37" s="85"/>
      <c r="S37" s="85"/>
      <c r="T37" s="85">
        <v>20</v>
      </c>
      <c r="U37" s="85"/>
      <c r="V37" s="85"/>
      <c r="W37" s="85"/>
      <c r="X37" s="85"/>
      <c r="Y37" s="83"/>
      <c r="Z37" s="122">
        <v>45212</v>
      </c>
    </row>
    <row r="38" s="58" customFormat="1" ht="30" customHeight="1" spans="1:26">
      <c r="A38" s="77" t="s">
        <v>126</v>
      </c>
      <c r="B38" s="78" t="s">
        <v>28</v>
      </c>
      <c r="C38" s="78" t="s">
        <v>29</v>
      </c>
      <c r="D38" s="78" t="s">
        <v>30</v>
      </c>
      <c r="E38" s="77">
        <v>2309110074</v>
      </c>
      <c r="F38" s="77" t="s">
        <v>120</v>
      </c>
      <c r="G38" s="77" t="s">
        <v>121</v>
      </c>
      <c r="H38" s="77" t="s">
        <v>127</v>
      </c>
      <c r="I38" s="77" t="s">
        <v>105</v>
      </c>
      <c r="J38" s="95">
        <v>7</v>
      </c>
      <c r="K38" s="95">
        <v>109.9</v>
      </c>
      <c r="L38" s="96">
        <v>106.31</v>
      </c>
      <c r="M38" s="77" t="s">
        <v>35</v>
      </c>
      <c r="N38" s="77">
        <v>110</v>
      </c>
      <c r="O38" s="77"/>
      <c r="P38" s="77"/>
      <c r="Q38" s="77"/>
      <c r="R38" s="77"/>
      <c r="S38" s="77"/>
      <c r="T38" s="77">
        <v>110</v>
      </c>
      <c r="U38" s="77">
        <v>130</v>
      </c>
      <c r="V38" s="77">
        <v>6.5</v>
      </c>
      <c r="W38" s="77">
        <f>6.5*130</f>
        <v>845</v>
      </c>
      <c r="X38" s="77"/>
      <c r="Y38" s="83"/>
      <c r="Z38" s="115">
        <v>45212</v>
      </c>
    </row>
    <row r="39" s="58" customFormat="1" ht="30" customHeight="1" spans="1:26">
      <c r="A39" s="77" t="s">
        <v>128</v>
      </c>
      <c r="B39" s="78" t="s">
        <v>28</v>
      </c>
      <c r="C39" s="78" t="s">
        <v>29</v>
      </c>
      <c r="D39" s="78" t="s">
        <v>30</v>
      </c>
      <c r="E39" s="77">
        <v>2309110074</v>
      </c>
      <c r="F39" s="77" t="s">
        <v>120</v>
      </c>
      <c r="G39" s="77" t="s">
        <v>121</v>
      </c>
      <c r="H39" s="77" t="s">
        <v>129</v>
      </c>
      <c r="I39" s="77" t="s">
        <v>34</v>
      </c>
      <c r="J39" s="95">
        <v>1</v>
      </c>
      <c r="K39" s="95">
        <v>19.8</v>
      </c>
      <c r="L39" s="96">
        <v>13.85</v>
      </c>
      <c r="M39" s="77" t="s">
        <v>35</v>
      </c>
      <c r="N39" s="77">
        <v>20</v>
      </c>
      <c r="O39" s="77"/>
      <c r="P39" s="77"/>
      <c r="Q39" s="77"/>
      <c r="R39" s="77"/>
      <c r="S39" s="77"/>
      <c r="T39" s="77">
        <v>20</v>
      </c>
      <c r="U39" s="77"/>
      <c r="V39" s="77"/>
      <c r="W39" s="77"/>
      <c r="X39" s="77"/>
      <c r="Y39" s="83"/>
      <c r="Z39" s="115">
        <v>45212</v>
      </c>
    </row>
    <row r="40" s="59" customFormat="1" customHeight="1" spans="1:26">
      <c r="A40" s="70" t="s">
        <v>130</v>
      </c>
      <c r="B40" s="71" t="s">
        <v>28</v>
      </c>
      <c r="C40" s="71" t="s">
        <v>29</v>
      </c>
      <c r="D40" s="71" t="s">
        <v>30</v>
      </c>
      <c r="E40" s="70">
        <v>2309110078</v>
      </c>
      <c r="F40" s="70" t="s">
        <v>31</v>
      </c>
      <c r="G40" s="70" t="s">
        <v>32</v>
      </c>
      <c r="H40" s="70" t="s">
        <v>131</v>
      </c>
      <c r="I40" s="70" t="s">
        <v>57</v>
      </c>
      <c r="J40" s="89">
        <v>2</v>
      </c>
      <c r="K40" s="89">
        <v>31.4</v>
      </c>
      <c r="L40" s="90">
        <v>30.38</v>
      </c>
      <c r="M40" s="70" t="s">
        <v>35</v>
      </c>
      <c r="N40" s="70">
        <v>32</v>
      </c>
      <c r="O40" s="70"/>
      <c r="P40" s="70"/>
      <c r="Q40" s="70"/>
      <c r="R40" s="70"/>
      <c r="S40" s="70"/>
      <c r="T40" s="70">
        <v>32</v>
      </c>
      <c r="U40" s="70">
        <v>144</v>
      </c>
      <c r="V40" s="70">
        <v>6.5</v>
      </c>
      <c r="W40" s="70">
        <f>6.5*144</f>
        <v>936</v>
      </c>
      <c r="X40" s="70"/>
      <c r="Y40" s="83"/>
      <c r="Z40" s="112">
        <v>45214</v>
      </c>
    </row>
    <row r="41" s="59" customFormat="1" customHeight="1" spans="1:26">
      <c r="A41" s="70" t="s">
        <v>132</v>
      </c>
      <c r="B41" s="71" t="s">
        <v>28</v>
      </c>
      <c r="C41" s="71" t="s">
        <v>29</v>
      </c>
      <c r="D41" s="71" t="s">
        <v>30</v>
      </c>
      <c r="E41" s="70" t="s">
        <v>133</v>
      </c>
      <c r="F41" s="70" t="s">
        <v>31</v>
      </c>
      <c r="G41" s="70" t="s">
        <v>32</v>
      </c>
      <c r="H41" s="70" t="s">
        <v>134</v>
      </c>
      <c r="I41" s="70" t="s">
        <v>57</v>
      </c>
      <c r="J41" s="89">
        <v>2</v>
      </c>
      <c r="K41" s="89">
        <v>31.8</v>
      </c>
      <c r="L41" s="90">
        <v>30.38</v>
      </c>
      <c r="M41" s="70" t="s">
        <v>35</v>
      </c>
      <c r="N41" s="70">
        <v>32</v>
      </c>
      <c r="O41" s="70"/>
      <c r="P41" s="70"/>
      <c r="Q41" s="70"/>
      <c r="R41" s="70"/>
      <c r="S41" s="70"/>
      <c r="T41" s="70">
        <v>32</v>
      </c>
      <c r="U41" s="70"/>
      <c r="V41" s="70"/>
      <c r="W41" s="70"/>
      <c r="X41" s="70"/>
      <c r="Y41" s="83"/>
      <c r="Z41" s="112">
        <v>45214</v>
      </c>
    </row>
    <row r="42" s="59" customFormat="1" customHeight="1" spans="1:26">
      <c r="A42" s="70" t="s">
        <v>135</v>
      </c>
      <c r="B42" s="71" t="s">
        <v>28</v>
      </c>
      <c r="C42" s="71" t="s">
        <v>29</v>
      </c>
      <c r="D42" s="71" t="s">
        <v>30</v>
      </c>
      <c r="E42" s="70" t="s">
        <v>133</v>
      </c>
      <c r="F42" s="70" t="s">
        <v>31</v>
      </c>
      <c r="G42" s="70" t="s">
        <v>32</v>
      </c>
      <c r="H42" s="70" t="s">
        <v>136</v>
      </c>
      <c r="I42" s="70" t="s">
        <v>95</v>
      </c>
      <c r="J42" s="89">
        <v>1</v>
      </c>
      <c r="K42" s="89">
        <v>15.5</v>
      </c>
      <c r="L42" s="90">
        <v>15.19</v>
      </c>
      <c r="M42" s="70" t="s">
        <v>35</v>
      </c>
      <c r="N42" s="70">
        <v>16</v>
      </c>
      <c r="O42" s="70"/>
      <c r="P42" s="70"/>
      <c r="Q42" s="70"/>
      <c r="R42" s="70"/>
      <c r="S42" s="70"/>
      <c r="T42" s="70">
        <v>16</v>
      </c>
      <c r="U42" s="70"/>
      <c r="V42" s="70"/>
      <c r="W42" s="70"/>
      <c r="X42" s="70"/>
      <c r="Y42" s="83"/>
      <c r="Z42" s="112">
        <v>45214</v>
      </c>
    </row>
    <row r="43" s="59" customFormat="1" customHeight="1" spans="1:26">
      <c r="A43" s="70" t="s">
        <v>137</v>
      </c>
      <c r="B43" s="71" t="s">
        <v>28</v>
      </c>
      <c r="C43" s="71" t="s">
        <v>29</v>
      </c>
      <c r="D43" s="71" t="s">
        <v>30</v>
      </c>
      <c r="E43" s="70" t="s">
        <v>133</v>
      </c>
      <c r="F43" s="70" t="s">
        <v>31</v>
      </c>
      <c r="G43" s="70" t="s">
        <v>32</v>
      </c>
      <c r="H43" s="70" t="s">
        <v>138</v>
      </c>
      <c r="I43" s="70" t="s">
        <v>57</v>
      </c>
      <c r="J43" s="89">
        <v>2</v>
      </c>
      <c r="K43" s="89">
        <v>31.2</v>
      </c>
      <c r="L43" s="90">
        <v>30.38</v>
      </c>
      <c r="M43" s="70" t="s">
        <v>35</v>
      </c>
      <c r="N43" s="70">
        <v>32</v>
      </c>
      <c r="O43" s="70"/>
      <c r="P43" s="70"/>
      <c r="Q43" s="70"/>
      <c r="R43" s="70"/>
      <c r="S43" s="70"/>
      <c r="T43" s="70">
        <v>32</v>
      </c>
      <c r="U43" s="70"/>
      <c r="V43" s="70"/>
      <c r="W43" s="70"/>
      <c r="X43" s="70"/>
      <c r="Y43" s="83"/>
      <c r="Z43" s="112">
        <v>45214</v>
      </c>
    </row>
    <row r="44" s="59" customFormat="1" customHeight="1" spans="1:26">
      <c r="A44" s="70" t="s">
        <v>139</v>
      </c>
      <c r="B44" s="71" t="s">
        <v>28</v>
      </c>
      <c r="C44" s="71" t="s">
        <v>29</v>
      </c>
      <c r="D44" s="71" t="s">
        <v>30</v>
      </c>
      <c r="E44" s="70" t="s">
        <v>133</v>
      </c>
      <c r="F44" s="70" t="s">
        <v>31</v>
      </c>
      <c r="G44" s="70" t="s">
        <v>32</v>
      </c>
      <c r="H44" s="70" t="s">
        <v>140</v>
      </c>
      <c r="I44" s="70" t="s">
        <v>57</v>
      </c>
      <c r="J44" s="89">
        <v>2</v>
      </c>
      <c r="K44" s="89">
        <v>31.2</v>
      </c>
      <c r="L44" s="90">
        <v>30.38</v>
      </c>
      <c r="M44" s="70" t="s">
        <v>35</v>
      </c>
      <c r="N44" s="70">
        <v>32</v>
      </c>
      <c r="O44" s="70"/>
      <c r="P44" s="70"/>
      <c r="Q44" s="70"/>
      <c r="R44" s="70"/>
      <c r="S44" s="70"/>
      <c r="T44" s="70">
        <v>32</v>
      </c>
      <c r="U44" s="70"/>
      <c r="V44" s="70"/>
      <c r="W44" s="70"/>
      <c r="X44" s="70"/>
      <c r="Y44" s="83"/>
      <c r="Z44" s="112">
        <v>45214</v>
      </c>
    </row>
    <row r="45" s="55" customFormat="1" customHeight="1" spans="1:26">
      <c r="A45" s="81" t="s">
        <v>141</v>
      </c>
      <c r="B45" s="82" t="s">
        <v>28</v>
      </c>
      <c r="C45" s="82" t="s">
        <v>29</v>
      </c>
      <c r="D45" s="82" t="s">
        <v>30</v>
      </c>
      <c r="E45" s="81">
        <v>2309110079</v>
      </c>
      <c r="F45" s="81" t="s">
        <v>31</v>
      </c>
      <c r="G45" s="81" t="s">
        <v>32</v>
      </c>
      <c r="H45" s="81" t="s">
        <v>142</v>
      </c>
      <c r="I45" s="81" t="s">
        <v>95</v>
      </c>
      <c r="J45" s="99">
        <v>1</v>
      </c>
      <c r="K45" s="99">
        <v>15.8</v>
      </c>
      <c r="L45" s="100">
        <v>15.19</v>
      </c>
      <c r="M45" s="81" t="s">
        <v>35</v>
      </c>
      <c r="N45" s="81">
        <v>16</v>
      </c>
      <c r="O45" s="81"/>
      <c r="P45" s="81"/>
      <c r="Q45" s="81"/>
      <c r="R45" s="81"/>
      <c r="S45" s="81"/>
      <c r="T45" s="81">
        <v>16</v>
      </c>
      <c r="U45" s="81">
        <v>125</v>
      </c>
      <c r="V45" s="81">
        <v>6.5</v>
      </c>
      <c r="W45" s="81">
        <f>6.5*125</f>
        <v>812.5</v>
      </c>
      <c r="X45" s="81"/>
      <c r="Y45" s="83"/>
      <c r="Z45" s="117">
        <v>45214</v>
      </c>
    </row>
    <row r="46" s="55" customFormat="1" customHeight="1" spans="1:26">
      <c r="A46" s="81" t="s">
        <v>143</v>
      </c>
      <c r="B46" s="82" t="s">
        <v>28</v>
      </c>
      <c r="C46" s="82" t="s">
        <v>29</v>
      </c>
      <c r="D46" s="82" t="s">
        <v>30</v>
      </c>
      <c r="E46" s="81" t="s">
        <v>144</v>
      </c>
      <c r="F46" s="81" t="s">
        <v>31</v>
      </c>
      <c r="G46" s="81" t="s">
        <v>32</v>
      </c>
      <c r="H46" s="81" t="s">
        <v>145</v>
      </c>
      <c r="I46" s="81" t="s">
        <v>57</v>
      </c>
      <c r="J46" s="99">
        <v>2</v>
      </c>
      <c r="K46" s="99">
        <v>31</v>
      </c>
      <c r="L46" s="100">
        <v>30.38</v>
      </c>
      <c r="M46" s="81" t="s">
        <v>35</v>
      </c>
      <c r="N46" s="81">
        <v>31</v>
      </c>
      <c r="O46" s="81"/>
      <c r="P46" s="81"/>
      <c r="Q46" s="81"/>
      <c r="R46" s="81"/>
      <c r="S46" s="81"/>
      <c r="T46" s="81">
        <v>31</v>
      </c>
      <c r="U46" s="81"/>
      <c r="V46" s="81"/>
      <c r="W46" s="81"/>
      <c r="X46" s="81"/>
      <c r="Y46" s="83"/>
      <c r="Z46" s="117">
        <v>45214</v>
      </c>
    </row>
    <row r="47" s="55" customFormat="1" customHeight="1" spans="1:26">
      <c r="A47" s="81" t="s">
        <v>146</v>
      </c>
      <c r="B47" s="82" t="s">
        <v>28</v>
      </c>
      <c r="C47" s="82" t="s">
        <v>29</v>
      </c>
      <c r="D47" s="82" t="s">
        <v>30</v>
      </c>
      <c r="E47" s="81" t="s">
        <v>144</v>
      </c>
      <c r="F47" s="81" t="s">
        <v>31</v>
      </c>
      <c r="G47" s="81" t="s">
        <v>32</v>
      </c>
      <c r="H47" s="81" t="s">
        <v>147</v>
      </c>
      <c r="I47" s="81" t="s">
        <v>95</v>
      </c>
      <c r="J47" s="99">
        <v>1</v>
      </c>
      <c r="K47" s="99">
        <v>15.7</v>
      </c>
      <c r="L47" s="100">
        <v>15.19</v>
      </c>
      <c r="M47" s="81" t="s">
        <v>35</v>
      </c>
      <c r="N47" s="81">
        <v>16</v>
      </c>
      <c r="O47" s="81"/>
      <c r="P47" s="81"/>
      <c r="Q47" s="81"/>
      <c r="R47" s="81"/>
      <c r="S47" s="81"/>
      <c r="T47" s="81">
        <v>16</v>
      </c>
      <c r="U47" s="81"/>
      <c r="V47" s="81"/>
      <c r="W47" s="81"/>
      <c r="X47" s="81"/>
      <c r="Y47" s="83"/>
      <c r="Z47" s="117">
        <v>45214</v>
      </c>
    </row>
    <row r="48" s="55" customFormat="1" customHeight="1" spans="1:26">
      <c r="A48" s="81" t="s">
        <v>148</v>
      </c>
      <c r="B48" s="82" t="s">
        <v>28</v>
      </c>
      <c r="C48" s="82" t="s">
        <v>29</v>
      </c>
      <c r="D48" s="82" t="s">
        <v>30</v>
      </c>
      <c r="E48" s="81" t="s">
        <v>144</v>
      </c>
      <c r="F48" s="81" t="s">
        <v>31</v>
      </c>
      <c r="G48" s="81" t="s">
        <v>32</v>
      </c>
      <c r="H48" s="81" t="s">
        <v>149</v>
      </c>
      <c r="I48" s="81" t="s">
        <v>57</v>
      </c>
      <c r="J48" s="99">
        <v>2</v>
      </c>
      <c r="K48" s="99">
        <v>31</v>
      </c>
      <c r="L48" s="100">
        <v>30.38</v>
      </c>
      <c r="M48" s="81" t="s">
        <v>35</v>
      </c>
      <c r="N48" s="81">
        <v>31</v>
      </c>
      <c r="O48" s="81"/>
      <c r="P48" s="81"/>
      <c r="Q48" s="81"/>
      <c r="R48" s="81"/>
      <c r="S48" s="81"/>
      <c r="T48" s="81">
        <v>31</v>
      </c>
      <c r="U48" s="81"/>
      <c r="V48" s="81"/>
      <c r="W48" s="81"/>
      <c r="X48" s="81"/>
      <c r="Y48" s="83"/>
      <c r="Z48" s="117">
        <v>45214</v>
      </c>
    </row>
    <row r="49" s="55" customFormat="1" customHeight="1" spans="1:26">
      <c r="A49" s="81" t="s">
        <v>150</v>
      </c>
      <c r="B49" s="82" t="s">
        <v>28</v>
      </c>
      <c r="C49" s="82" t="s">
        <v>29</v>
      </c>
      <c r="D49" s="82" t="s">
        <v>30</v>
      </c>
      <c r="E49" s="81" t="s">
        <v>144</v>
      </c>
      <c r="F49" s="81" t="s">
        <v>31</v>
      </c>
      <c r="G49" s="81" t="s">
        <v>32</v>
      </c>
      <c r="H49" s="81" t="s">
        <v>151</v>
      </c>
      <c r="I49" s="81" t="s">
        <v>57</v>
      </c>
      <c r="J49" s="99">
        <v>2</v>
      </c>
      <c r="K49" s="99">
        <v>30.2</v>
      </c>
      <c r="L49" s="100">
        <v>30.38</v>
      </c>
      <c r="M49" s="81" t="s">
        <v>35</v>
      </c>
      <c r="N49" s="81">
        <v>31</v>
      </c>
      <c r="O49" s="81"/>
      <c r="P49" s="81"/>
      <c r="Q49" s="81"/>
      <c r="R49" s="81"/>
      <c r="S49" s="81"/>
      <c r="T49" s="81">
        <v>31</v>
      </c>
      <c r="U49" s="81"/>
      <c r="V49" s="81"/>
      <c r="W49" s="81"/>
      <c r="X49" s="81"/>
      <c r="Y49" s="83"/>
      <c r="Z49" s="117">
        <v>45214</v>
      </c>
    </row>
    <row r="50" s="53" customFormat="1" ht="92" customHeight="1" spans="1:26">
      <c r="A50" s="84" t="s">
        <v>152</v>
      </c>
      <c r="B50" s="84" t="s">
        <v>28</v>
      </c>
      <c r="C50" s="84" t="s">
        <v>29</v>
      </c>
      <c r="D50" s="84" t="s">
        <v>30</v>
      </c>
      <c r="E50" s="83">
        <v>2309110087</v>
      </c>
      <c r="F50" s="83" t="s">
        <v>31</v>
      </c>
      <c r="G50" s="83" t="s">
        <v>32</v>
      </c>
      <c r="H50" s="83" t="s">
        <v>153</v>
      </c>
      <c r="I50" s="83" t="s">
        <v>102</v>
      </c>
      <c r="J50" s="101">
        <v>8</v>
      </c>
      <c r="K50" s="101">
        <v>124.8</v>
      </c>
      <c r="L50" s="102">
        <v>121.5</v>
      </c>
      <c r="M50" s="84"/>
      <c r="N50" s="84">
        <v>125</v>
      </c>
      <c r="O50" s="83"/>
      <c r="P50" s="83"/>
      <c r="Q50" s="83"/>
      <c r="R50" s="83"/>
      <c r="S50" s="83"/>
      <c r="T50" s="84">
        <v>125</v>
      </c>
      <c r="U50" s="84">
        <v>125</v>
      </c>
      <c r="V50" s="83">
        <v>6.5</v>
      </c>
      <c r="W50" s="83">
        <f>6.5*125</f>
        <v>812.5</v>
      </c>
      <c r="X50" s="83"/>
      <c r="Y50" s="83"/>
      <c r="Z50" s="123">
        <v>45214</v>
      </c>
    </row>
    <row r="51" ht="66" customHeight="1" spans="1:26">
      <c r="A51" s="83" t="s">
        <v>154</v>
      </c>
      <c r="B51" s="84" t="s">
        <v>28</v>
      </c>
      <c r="C51" s="84" t="s">
        <v>29</v>
      </c>
      <c r="D51" s="84" t="s">
        <v>30</v>
      </c>
      <c r="E51" s="83">
        <v>2309110088</v>
      </c>
      <c r="F51" s="83" t="s">
        <v>31</v>
      </c>
      <c r="G51" s="83" t="s">
        <v>32</v>
      </c>
      <c r="H51" s="83" t="s">
        <v>155</v>
      </c>
      <c r="I51" s="83" t="s">
        <v>156</v>
      </c>
      <c r="J51" s="101">
        <v>12</v>
      </c>
      <c r="K51" s="101">
        <v>190.4</v>
      </c>
      <c r="L51" s="102">
        <v>182.25</v>
      </c>
      <c r="M51" s="83" t="s">
        <v>35</v>
      </c>
      <c r="N51" s="83">
        <v>191</v>
      </c>
      <c r="O51" s="83"/>
      <c r="P51" s="83"/>
      <c r="Q51" s="83"/>
      <c r="R51" s="83"/>
      <c r="S51" s="83"/>
      <c r="T51" s="83">
        <v>191</v>
      </c>
      <c r="U51" s="83">
        <v>191</v>
      </c>
      <c r="V51" s="83">
        <v>6.5</v>
      </c>
      <c r="W51" s="83">
        <f>6.5*191</f>
        <v>1241.5</v>
      </c>
      <c r="X51" s="83"/>
      <c r="Y51" s="83"/>
      <c r="Z51" s="119">
        <v>45214</v>
      </c>
    </row>
    <row r="52" ht="41" customHeight="1" spans="1:26">
      <c r="A52" s="83" t="s">
        <v>157</v>
      </c>
      <c r="B52" s="84" t="s">
        <v>28</v>
      </c>
      <c r="C52" s="84" t="s">
        <v>29</v>
      </c>
      <c r="D52" s="84" t="s">
        <v>30</v>
      </c>
      <c r="E52" s="83">
        <v>2309110092</v>
      </c>
      <c r="F52" s="83" t="s">
        <v>158</v>
      </c>
      <c r="G52" s="83" t="s">
        <v>159</v>
      </c>
      <c r="H52" s="83" t="s">
        <v>160</v>
      </c>
      <c r="I52" s="83" t="s">
        <v>105</v>
      </c>
      <c r="J52" s="101">
        <v>7</v>
      </c>
      <c r="K52" s="101">
        <v>111.9</v>
      </c>
      <c r="L52" s="102">
        <v>106.31</v>
      </c>
      <c r="M52" s="83" t="s">
        <v>35</v>
      </c>
      <c r="N52" s="83">
        <v>112</v>
      </c>
      <c r="O52" s="83"/>
      <c r="P52" s="83"/>
      <c r="Q52" s="83"/>
      <c r="R52" s="83"/>
      <c r="S52" s="83"/>
      <c r="T52" s="83">
        <v>112</v>
      </c>
      <c r="U52" s="83">
        <v>112</v>
      </c>
      <c r="V52" s="83">
        <v>5.7</v>
      </c>
      <c r="W52" s="83">
        <f>5.7*112</f>
        <v>638.4</v>
      </c>
      <c r="X52" s="83"/>
      <c r="Y52" s="83"/>
      <c r="Z52" s="119">
        <v>45217</v>
      </c>
    </row>
    <row r="53" s="60" customFormat="1" customHeight="1" spans="1:26">
      <c r="A53" s="87" t="s">
        <v>161</v>
      </c>
      <c r="B53" s="88" t="s">
        <v>28</v>
      </c>
      <c r="C53" s="88" t="s">
        <v>29</v>
      </c>
      <c r="D53" s="88" t="s">
        <v>30</v>
      </c>
      <c r="E53" s="87">
        <v>2309110093</v>
      </c>
      <c r="F53" s="87" t="s">
        <v>31</v>
      </c>
      <c r="G53" s="87" t="s">
        <v>32</v>
      </c>
      <c r="H53" s="87" t="s">
        <v>162</v>
      </c>
      <c r="I53" s="87" t="s">
        <v>34</v>
      </c>
      <c r="J53" s="105">
        <v>1</v>
      </c>
      <c r="K53" s="105">
        <v>20.2</v>
      </c>
      <c r="L53" s="106">
        <v>15.2</v>
      </c>
      <c r="M53" s="87" t="s">
        <v>35</v>
      </c>
      <c r="N53" s="87">
        <v>21</v>
      </c>
      <c r="O53" s="87"/>
      <c r="P53" s="87"/>
      <c r="Q53" s="87"/>
      <c r="R53" s="87"/>
      <c r="S53" s="87"/>
      <c r="T53" s="87">
        <v>21</v>
      </c>
      <c r="U53" s="87">
        <v>153</v>
      </c>
      <c r="V53" s="87">
        <v>6.5</v>
      </c>
      <c r="W53" s="87">
        <f>6.5*153</f>
        <v>994.5</v>
      </c>
      <c r="X53" s="87"/>
      <c r="Y53" s="83"/>
      <c r="Z53" s="124">
        <v>45214</v>
      </c>
    </row>
    <row r="54" s="60" customFormat="1" customHeight="1" spans="1:26">
      <c r="A54" s="87" t="s">
        <v>163</v>
      </c>
      <c r="B54" s="88" t="s">
        <v>28</v>
      </c>
      <c r="C54" s="88" t="s">
        <v>29</v>
      </c>
      <c r="D54" s="88" t="s">
        <v>30</v>
      </c>
      <c r="E54" s="87" t="s">
        <v>164</v>
      </c>
      <c r="F54" s="87" t="s">
        <v>31</v>
      </c>
      <c r="G54" s="87" t="s">
        <v>32</v>
      </c>
      <c r="H54" s="87" t="s">
        <v>165</v>
      </c>
      <c r="I54" s="87" t="s">
        <v>34</v>
      </c>
      <c r="J54" s="105">
        <v>1</v>
      </c>
      <c r="K54" s="105">
        <v>20.2</v>
      </c>
      <c r="L54" s="106">
        <v>15.2</v>
      </c>
      <c r="M54" s="87" t="s">
        <v>35</v>
      </c>
      <c r="N54" s="87">
        <v>21</v>
      </c>
      <c r="O54" s="87"/>
      <c r="P54" s="87"/>
      <c r="Q54" s="87"/>
      <c r="R54" s="87"/>
      <c r="S54" s="87"/>
      <c r="T54" s="87">
        <v>21</v>
      </c>
      <c r="U54" s="87"/>
      <c r="V54" s="87"/>
      <c r="W54" s="87"/>
      <c r="X54" s="87"/>
      <c r="Y54" s="83"/>
      <c r="Z54" s="124">
        <v>45214</v>
      </c>
    </row>
    <row r="55" s="60" customFormat="1" customHeight="1" spans="1:26">
      <c r="A55" s="87" t="s">
        <v>166</v>
      </c>
      <c r="B55" s="88" t="s">
        <v>28</v>
      </c>
      <c r="C55" s="88" t="s">
        <v>29</v>
      </c>
      <c r="D55" s="88" t="s">
        <v>30</v>
      </c>
      <c r="E55" s="87" t="s">
        <v>164</v>
      </c>
      <c r="F55" s="87" t="s">
        <v>31</v>
      </c>
      <c r="G55" s="87" t="s">
        <v>32</v>
      </c>
      <c r="H55" s="87" t="s">
        <v>167</v>
      </c>
      <c r="I55" s="87" t="s">
        <v>95</v>
      </c>
      <c r="J55" s="105">
        <v>1</v>
      </c>
      <c r="K55" s="105">
        <v>16</v>
      </c>
      <c r="L55" s="106">
        <v>15.19</v>
      </c>
      <c r="M55" s="87" t="s">
        <v>35</v>
      </c>
      <c r="N55" s="87">
        <v>16</v>
      </c>
      <c r="O55" s="87"/>
      <c r="P55" s="87"/>
      <c r="Q55" s="87"/>
      <c r="R55" s="87"/>
      <c r="S55" s="87"/>
      <c r="T55" s="87">
        <v>16</v>
      </c>
      <c r="U55" s="87"/>
      <c r="V55" s="87"/>
      <c r="W55" s="87"/>
      <c r="X55" s="87"/>
      <c r="Y55" s="83"/>
      <c r="Z55" s="124">
        <v>45214</v>
      </c>
    </row>
    <row r="56" s="60" customFormat="1" customHeight="1" spans="1:26">
      <c r="A56" s="87" t="s">
        <v>168</v>
      </c>
      <c r="B56" s="88" t="s">
        <v>28</v>
      </c>
      <c r="C56" s="88" t="s">
        <v>29</v>
      </c>
      <c r="D56" s="88" t="s">
        <v>30</v>
      </c>
      <c r="E56" s="87" t="s">
        <v>164</v>
      </c>
      <c r="F56" s="87" t="s">
        <v>31</v>
      </c>
      <c r="G56" s="87" t="s">
        <v>32</v>
      </c>
      <c r="H56" s="87" t="s">
        <v>169</v>
      </c>
      <c r="I56" s="87" t="s">
        <v>95</v>
      </c>
      <c r="J56" s="105">
        <v>1</v>
      </c>
      <c r="K56" s="105">
        <v>15.7</v>
      </c>
      <c r="L56" s="106">
        <v>15.19</v>
      </c>
      <c r="M56" s="87" t="s">
        <v>35</v>
      </c>
      <c r="N56" s="87">
        <v>16</v>
      </c>
      <c r="O56" s="87"/>
      <c r="P56" s="87"/>
      <c r="Q56" s="87"/>
      <c r="R56" s="87"/>
      <c r="S56" s="87"/>
      <c r="T56" s="87">
        <v>16</v>
      </c>
      <c r="U56" s="87"/>
      <c r="V56" s="87"/>
      <c r="W56" s="87"/>
      <c r="X56" s="87"/>
      <c r="Y56" s="83"/>
      <c r="Z56" s="124">
        <v>45214</v>
      </c>
    </row>
    <row r="57" s="60" customFormat="1" customHeight="1" spans="1:26">
      <c r="A57" s="87" t="s">
        <v>170</v>
      </c>
      <c r="B57" s="88" t="s">
        <v>28</v>
      </c>
      <c r="C57" s="88" t="s">
        <v>29</v>
      </c>
      <c r="D57" s="88" t="s">
        <v>30</v>
      </c>
      <c r="E57" s="87" t="s">
        <v>164</v>
      </c>
      <c r="F57" s="87" t="s">
        <v>31</v>
      </c>
      <c r="G57" s="87" t="s">
        <v>32</v>
      </c>
      <c r="H57" s="87" t="s">
        <v>171</v>
      </c>
      <c r="I57" s="87" t="s">
        <v>95</v>
      </c>
      <c r="J57" s="105">
        <v>1</v>
      </c>
      <c r="K57" s="105">
        <v>15.5</v>
      </c>
      <c r="L57" s="106">
        <v>15.19</v>
      </c>
      <c r="M57" s="87" t="s">
        <v>35</v>
      </c>
      <c r="N57" s="87">
        <v>16</v>
      </c>
      <c r="O57" s="87"/>
      <c r="P57" s="87"/>
      <c r="Q57" s="87"/>
      <c r="R57" s="87"/>
      <c r="S57" s="87"/>
      <c r="T57" s="87">
        <v>16</v>
      </c>
      <c r="U57" s="87"/>
      <c r="V57" s="87"/>
      <c r="W57" s="87"/>
      <c r="X57" s="87"/>
      <c r="Y57" s="83"/>
      <c r="Z57" s="124">
        <v>45214</v>
      </c>
    </row>
    <row r="58" s="60" customFormat="1" customHeight="1" spans="1:26">
      <c r="A58" s="87" t="s">
        <v>172</v>
      </c>
      <c r="B58" s="88" t="s">
        <v>28</v>
      </c>
      <c r="C58" s="88" t="s">
        <v>29</v>
      </c>
      <c r="D58" s="88" t="s">
        <v>30</v>
      </c>
      <c r="E58" s="87" t="s">
        <v>164</v>
      </c>
      <c r="F58" s="87" t="s">
        <v>31</v>
      </c>
      <c r="G58" s="87" t="s">
        <v>32</v>
      </c>
      <c r="H58" s="87" t="s">
        <v>173</v>
      </c>
      <c r="I58" s="87" t="s">
        <v>95</v>
      </c>
      <c r="J58" s="105">
        <v>1</v>
      </c>
      <c r="K58" s="105">
        <v>15.5</v>
      </c>
      <c r="L58" s="106">
        <v>15.19</v>
      </c>
      <c r="M58" s="87" t="s">
        <v>35</v>
      </c>
      <c r="N58" s="87">
        <v>16</v>
      </c>
      <c r="O58" s="87"/>
      <c r="P58" s="87"/>
      <c r="Q58" s="87"/>
      <c r="R58" s="87"/>
      <c r="S58" s="87"/>
      <c r="T58" s="87">
        <v>16</v>
      </c>
      <c r="U58" s="87"/>
      <c r="V58" s="87"/>
      <c r="W58" s="87"/>
      <c r="X58" s="87"/>
      <c r="Y58" s="83"/>
      <c r="Z58" s="124">
        <v>45214</v>
      </c>
    </row>
    <row r="59" s="60" customFormat="1" customHeight="1" spans="1:26">
      <c r="A59" s="87" t="s">
        <v>174</v>
      </c>
      <c r="B59" s="88" t="s">
        <v>28</v>
      </c>
      <c r="C59" s="88" t="s">
        <v>29</v>
      </c>
      <c r="D59" s="88" t="s">
        <v>30</v>
      </c>
      <c r="E59" s="87" t="s">
        <v>164</v>
      </c>
      <c r="F59" s="87" t="s">
        <v>31</v>
      </c>
      <c r="G59" s="87" t="s">
        <v>32</v>
      </c>
      <c r="H59" s="87" t="s">
        <v>175</v>
      </c>
      <c r="I59" s="87" t="s">
        <v>176</v>
      </c>
      <c r="J59" s="105">
        <v>3</v>
      </c>
      <c r="K59" s="105">
        <v>46.5</v>
      </c>
      <c r="L59" s="106">
        <v>45.56</v>
      </c>
      <c r="M59" s="87" t="s">
        <v>35</v>
      </c>
      <c r="N59" s="87">
        <v>47</v>
      </c>
      <c r="O59" s="87"/>
      <c r="P59" s="87"/>
      <c r="Q59" s="87"/>
      <c r="R59" s="87"/>
      <c r="S59" s="87"/>
      <c r="T59" s="87">
        <v>47</v>
      </c>
      <c r="U59" s="87"/>
      <c r="V59" s="87"/>
      <c r="W59" s="87"/>
      <c r="X59" s="87"/>
      <c r="Y59" s="83"/>
      <c r="Z59" s="124">
        <v>45214</v>
      </c>
    </row>
    <row r="60" s="54" customFormat="1" customHeight="1" spans="1:26">
      <c r="A60" s="79" t="s">
        <v>177</v>
      </c>
      <c r="B60" s="80" t="s">
        <v>28</v>
      </c>
      <c r="C60" s="80" t="s">
        <v>29</v>
      </c>
      <c r="D60" s="80" t="s">
        <v>30</v>
      </c>
      <c r="E60" s="79">
        <v>2309110103</v>
      </c>
      <c r="F60" s="79" t="s">
        <v>178</v>
      </c>
      <c r="G60" s="79" t="s">
        <v>179</v>
      </c>
      <c r="H60" s="79" t="s">
        <v>180</v>
      </c>
      <c r="I60" s="79" t="s">
        <v>176</v>
      </c>
      <c r="J60" s="97">
        <v>3</v>
      </c>
      <c r="K60" s="97">
        <v>48.6</v>
      </c>
      <c r="L60" s="98">
        <v>45.56</v>
      </c>
      <c r="M60" s="79" t="s">
        <v>35</v>
      </c>
      <c r="N60" s="79">
        <v>49</v>
      </c>
      <c r="O60" s="79"/>
      <c r="P60" s="79"/>
      <c r="Q60" s="79"/>
      <c r="R60" s="79"/>
      <c r="S60" s="79"/>
      <c r="T60" s="79">
        <v>49</v>
      </c>
      <c r="U60" s="79">
        <v>112</v>
      </c>
      <c r="V60" s="79">
        <v>6.5</v>
      </c>
      <c r="W60" s="79">
        <f>6.5*112</f>
        <v>728</v>
      </c>
      <c r="X60" s="79"/>
      <c r="Y60" s="83"/>
      <c r="Z60" s="116">
        <v>45213</v>
      </c>
    </row>
    <row r="61" s="54" customFormat="1" customHeight="1" spans="1:26">
      <c r="A61" s="79" t="s">
        <v>181</v>
      </c>
      <c r="B61" s="80" t="s">
        <v>28</v>
      </c>
      <c r="C61" s="80" t="s">
        <v>29</v>
      </c>
      <c r="D61" s="80" t="s">
        <v>30</v>
      </c>
      <c r="E61" s="79" t="s">
        <v>182</v>
      </c>
      <c r="F61" s="79" t="s">
        <v>178</v>
      </c>
      <c r="G61" s="79" t="s">
        <v>179</v>
      </c>
      <c r="H61" s="79" t="s">
        <v>183</v>
      </c>
      <c r="I61" s="79" t="s">
        <v>184</v>
      </c>
      <c r="J61" s="97">
        <v>1</v>
      </c>
      <c r="K61" s="97">
        <v>21.2</v>
      </c>
      <c r="L61" s="98">
        <v>13.88</v>
      </c>
      <c r="M61" s="79" t="s">
        <v>35</v>
      </c>
      <c r="N61" s="79">
        <v>22</v>
      </c>
      <c r="O61" s="79"/>
      <c r="P61" s="79"/>
      <c r="Q61" s="79"/>
      <c r="R61" s="79"/>
      <c r="S61" s="79"/>
      <c r="T61" s="79">
        <v>22</v>
      </c>
      <c r="U61" s="79"/>
      <c r="V61" s="79"/>
      <c r="W61" s="79"/>
      <c r="X61" s="79"/>
      <c r="Y61" s="83"/>
      <c r="Z61" s="116">
        <v>45213</v>
      </c>
    </row>
    <row r="62" s="54" customFormat="1" customHeight="1" spans="1:26">
      <c r="A62" s="79" t="s">
        <v>185</v>
      </c>
      <c r="B62" s="80" t="s">
        <v>28</v>
      </c>
      <c r="C62" s="80" t="s">
        <v>29</v>
      </c>
      <c r="D62" s="80" t="s">
        <v>30</v>
      </c>
      <c r="E62" s="79" t="s">
        <v>182</v>
      </c>
      <c r="F62" s="79" t="s">
        <v>178</v>
      </c>
      <c r="G62" s="79" t="s">
        <v>179</v>
      </c>
      <c r="H62" s="79" t="s">
        <v>186</v>
      </c>
      <c r="I62" s="79" t="s">
        <v>34</v>
      </c>
      <c r="J62" s="97">
        <v>1</v>
      </c>
      <c r="K62" s="97">
        <v>20.5</v>
      </c>
      <c r="L62" s="98">
        <v>15.2</v>
      </c>
      <c r="M62" s="79" t="s">
        <v>35</v>
      </c>
      <c r="N62" s="79">
        <v>21</v>
      </c>
      <c r="O62" s="79"/>
      <c r="P62" s="79"/>
      <c r="Q62" s="79"/>
      <c r="R62" s="79"/>
      <c r="S62" s="79"/>
      <c r="T62" s="79">
        <v>21</v>
      </c>
      <c r="U62" s="79"/>
      <c r="V62" s="79"/>
      <c r="W62" s="79"/>
      <c r="X62" s="79"/>
      <c r="Y62" s="83"/>
      <c r="Z62" s="116">
        <v>45213</v>
      </c>
    </row>
    <row r="63" s="54" customFormat="1" customHeight="1" spans="1:26">
      <c r="A63" s="79" t="s">
        <v>187</v>
      </c>
      <c r="B63" s="80" t="s">
        <v>28</v>
      </c>
      <c r="C63" s="80" t="s">
        <v>29</v>
      </c>
      <c r="D63" s="80" t="s">
        <v>30</v>
      </c>
      <c r="E63" s="79" t="s">
        <v>182</v>
      </c>
      <c r="F63" s="79" t="s">
        <v>178</v>
      </c>
      <c r="G63" s="79" t="s">
        <v>179</v>
      </c>
      <c r="H63" s="79" t="s">
        <v>188</v>
      </c>
      <c r="I63" s="79" t="s">
        <v>34</v>
      </c>
      <c r="J63" s="97">
        <v>1</v>
      </c>
      <c r="K63" s="97">
        <v>19.9</v>
      </c>
      <c r="L63" s="98">
        <v>13.85</v>
      </c>
      <c r="M63" s="79" t="s">
        <v>35</v>
      </c>
      <c r="N63" s="79">
        <v>20</v>
      </c>
      <c r="O63" s="79"/>
      <c r="P63" s="79"/>
      <c r="Q63" s="79"/>
      <c r="R63" s="79"/>
      <c r="S63" s="79"/>
      <c r="T63" s="79">
        <v>20</v>
      </c>
      <c r="U63" s="79"/>
      <c r="V63" s="79"/>
      <c r="W63" s="79"/>
      <c r="X63" s="79"/>
      <c r="Y63" s="83"/>
      <c r="Z63" s="116">
        <v>45213</v>
      </c>
    </row>
    <row r="64" ht="40" customHeight="1" spans="1:26">
      <c r="A64" s="84" t="s">
        <v>189</v>
      </c>
      <c r="B64" s="84" t="s">
        <v>28</v>
      </c>
      <c r="C64" s="84" t="s">
        <v>29</v>
      </c>
      <c r="D64" s="84" t="s">
        <v>30</v>
      </c>
      <c r="E64" s="83">
        <v>2309120004</v>
      </c>
      <c r="F64" s="83" t="s">
        <v>190</v>
      </c>
      <c r="G64" s="83" t="s">
        <v>191</v>
      </c>
      <c r="H64" s="83" t="s">
        <v>192</v>
      </c>
      <c r="I64" s="83" t="s">
        <v>105</v>
      </c>
      <c r="J64" s="101">
        <v>7</v>
      </c>
      <c r="K64" s="101">
        <v>111.46</v>
      </c>
      <c r="L64" s="102">
        <v>106.31</v>
      </c>
      <c r="M64" s="84"/>
      <c r="N64" s="84">
        <v>112</v>
      </c>
      <c r="O64" s="83"/>
      <c r="P64" s="83"/>
      <c r="Q64" s="83"/>
      <c r="R64" s="83"/>
      <c r="S64" s="83"/>
      <c r="T64" s="84">
        <v>112</v>
      </c>
      <c r="U64" s="84">
        <v>112</v>
      </c>
      <c r="V64" s="83">
        <v>6.5</v>
      </c>
      <c r="W64" s="83">
        <f>6.5*112</f>
        <v>728</v>
      </c>
      <c r="X64"/>
      <c r="Y64" s="83"/>
      <c r="Z64" s="123">
        <v>45213</v>
      </c>
    </row>
    <row r="65" ht="48" customHeight="1" spans="1:26">
      <c r="A65" s="83" t="s">
        <v>193</v>
      </c>
      <c r="B65" s="84" t="s">
        <v>28</v>
      </c>
      <c r="C65" s="84" t="s">
        <v>29</v>
      </c>
      <c r="D65" s="84" t="s">
        <v>30</v>
      </c>
      <c r="E65" s="83">
        <v>2309120025</v>
      </c>
      <c r="F65" s="83" t="s">
        <v>45</v>
      </c>
      <c r="G65" s="83" t="s">
        <v>46</v>
      </c>
      <c r="H65" s="83" t="s">
        <v>194</v>
      </c>
      <c r="I65" s="83" t="s">
        <v>105</v>
      </c>
      <c r="J65" s="101">
        <v>7</v>
      </c>
      <c r="K65" s="101">
        <v>108</v>
      </c>
      <c r="L65" s="102">
        <v>106.31</v>
      </c>
      <c r="M65" s="83" t="s">
        <v>35</v>
      </c>
      <c r="N65" s="83">
        <v>108</v>
      </c>
      <c r="O65" s="83"/>
      <c r="P65" s="83"/>
      <c r="Q65" s="83"/>
      <c r="R65" s="83"/>
      <c r="S65" s="83"/>
      <c r="T65" s="83">
        <v>108</v>
      </c>
      <c r="U65" s="83">
        <v>108</v>
      </c>
      <c r="V65" s="83">
        <v>5.7</v>
      </c>
      <c r="W65" s="83">
        <f>5.7*108</f>
        <v>615.6</v>
      </c>
      <c r="X65" s="83"/>
      <c r="Y65" s="83"/>
      <c r="Z65" s="119">
        <v>45210</v>
      </c>
    </row>
    <row r="66" s="61" customFormat="1" customHeight="1" spans="1:26">
      <c r="A66" s="125" t="s">
        <v>195</v>
      </c>
      <c r="B66" s="126" t="s">
        <v>28</v>
      </c>
      <c r="C66" s="126" t="s">
        <v>29</v>
      </c>
      <c r="D66" s="126" t="s">
        <v>30</v>
      </c>
      <c r="E66" s="125">
        <v>2309120026</v>
      </c>
      <c r="F66" s="125" t="s">
        <v>190</v>
      </c>
      <c r="G66" s="125" t="s">
        <v>191</v>
      </c>
      <c r="H66" s="125" t="s">
        <v>196</v>
      </c>
      <c r="I66" s="125" t="s">
        <v>197</v>
      </c>
      <c r="J66" s="135">
        <v>4</v>
      </c>
      <c r="K66" s="135">
        <v>61.6</v>
      </c>
      <c r="L66" s="136">
        <v>60.75</v>
      </c>
      <c r="M66" s="125" t="s">
        <v>35</v>
      </c>
      <c r="N66" s="125">
        <v>62</v>
      </c>
      <c r="O66" s="125"/>
      <c r="P66" s="125"/>
      <c r="Q66" s="125"/>
      <c r="R66" s="125"/>
      <c r="S66" s="125"/>
      <c r="T66" s="125">
        <v>62</v>
      </c>
      <c r="U66" s="125">
        <v>102</v>
      </c>
      <c r="V66" s="125">
        <v>6.5</v>
      </c>
      <c r="W66" s="125">
        <f>6.5*102</f>
        <v>663</v>
      </c>
      <c r="X66" s="125"/>
      <c r="Y66" s="83"/>
      <c r="Z66" s="146">
        <v>45213</v>
      </c>
    </row>
    <row r="67" s="61" customFormat="1" customHeight="1" spans="1:26">
      <c r="A67" s="126" t="s">
        <v>198</v>
      </c>
      <c r="B67" s="126" t="s">
        <v>28</v>
      </c>
      <c r="C67" s="126" t="s">
        <v>29</v>
      </c>
      <c r="D67" s="126" t="s">
        <v>30</v>
      </c>
      <c r="E67" s="125" t="s">
        <v>199</v>
      </c>
      <c r="F67" s="125" t="s">
        <v>190</v>
      </c>
      <c r="G67" s="125" t="s">
        <v>191</v>
      </c>
      <c r="H67" s="125" t="s">
        <v>200</v>
      </c>
      <c r="I67" s="125" t="s">
        <v>201</v>
      </c>
      <c r="J67" s="135">
        <v>2</v>
      </c>
      <c r="K67" s="135">
        <v>39.6</v>
      </c>
      <c r="L67" s="136">
        <v>27.69</v>
      </c>
      <c r="M67" s="125" t="s">
        <v>35</v>
      </c>
      <c r="N67" s="125">
        <v>40</v>
      </c>
      <c r="O67" s="125"/>
      <c r="P67" s="125"/>
      <c r="Q67" s="125"/>
      <c r="R67" s="125"/>
      <c r="S67" s="125"/>
      <c r="T67" s="125">
        <v>40</v>
      </c>
      <c r="U67" s="125"/>
      <c r="V67" s="125"/>
      <c r="W67" s="125"/>
      <c r="X67" s="125"/>
      <c r="Y67" s="83"/>
      <c r="Z67" s="146">
        <v>45213</v>
      </c>
    </row>
    <row r="68" s="62" customFormat="1" customHeight="1" spans="1:26">
      <c r="A68" s="127" t="s">
        <v>202</v>
      </c>
      <c r="B68" s="128" t="s">
        <v>28</v>
      </c>
      <c r="C68" s="128" t="s">
        <v>29</v>
      </c>
      <c r="D68" s="128" t="s">
        <v>30</v>
      </c>
      <c r="E68" s="127">
        <v>2309120045</v>
      </c>
      <c r="F68" s="127" t="s">
        <v>190</v>
      </c>
      <c r="G68" s="127" t="s">
        <v>191</v>
      </c>
      <c r="H68" s="127" t="s">
        <v>203</v>
      </c>
      <c r="I68" s="127" t="s">
        <v>204</v>
      </c>
      <c r="J68" s="137">
        <v>1</v>
      </c>
      <c r="K68" s="137">
        <v>20</v>
      </c>
      <c r="L68" s="138">
        <v>8.55</v>
      </c>
      <c r="M68" s="127" t="s">
        <v>35</v>
      </c>
      <c r="N68" s="127">
        <v>20</v>
      </c>
      <c r="O68" s="127"/>
      <c r="P68" s="127"/>
      <c r="Q68" s="127"/>
      <c r="R68" s="127"/>
      <c r="S68" s="127"/>
      <c r="T68" s="127">
        <v>20</v>
      </c>
      <c r="U68" s="127">
        <v>103</v>
      </c>
      <c r="V68" s="127">
        <v>6.5</v>
      </c>
      <c r="W68" s="127">
        <f>6.5*102</f>
        <v>663</v>
      </c>
      <c r="X68" s="127"/>
      <c r="Y68" s="83"/>
      <c r="Z68" s="147">
        <v>45213</v>
      </c>
    </row>
    <row r="69" s="62" customFormat="1" customHeight="1" spans="1:26">
      <c r="A69" s="128" t="s">
        <v>205</v>
      </c>
      <c r="B69" s="128" t="s">
        <v>28</v>
      </c>
      <c r="C69" s="128" t="s">
        <v>29</v>
      </c>
      <c r="D69" s="128" t="s">
        <v>30</v>
      </c>
      <c r="E69" s="127" t="s">
        <v>206</v>
      </c>
      <c r="F69" s="127" t="s">
        <v>190</v>
      </c>
      <c r="G69" s="127" t="s">
        <v>191</v>
      </c>
      <c r="H69" s="127" t="s">
        <v>207</v>
      </c>
      <c r="I69" s="127" t="s">
        <v>43</v>
      </c>
      <c r="J69" s="137">
        <v>3</v>
      </c>
      <c r="K69" s="137">
        <v>60.1</v>
      </c>
      <c r="L69" s="138">
        <v>25.65</v>
      </c>
      <c r="M69" s="127" t="s">
        <v>35</v>
      </c>
      <c r="N69" s="127">
        <v>61</v>
      </c>
      <c r="O69" s="127"/>
      <c r="P69" s="127"/>
      <c r="Q69" s="127"/>
      <c r="R69" s="127"/>
      <c r="S69" s="127"/>
      <c r="T69" s="127">
        <v>61</v>
      </c>
      <c r="U69" s="127"/>
      <c r="V69" s="127"/>
      <c r="W69" s="127"/>
      <c r="X69" s="127"/>
      <c r="Y69" s="83"/>
      <c r="Z69" s="147">
        <v>45213</v>
      </c>
    </row>
    <row r="70" s="62" customFormat="1" customHeight="1" spans="1:26">
      <c r="A70" s="127" t="s">
        <v>208</v>
      </c>
      <c r="B70" s="128" t="s">
        <v>28</v>
      </c>
      <c r="C70" s="128" t="s">
        <v>29</v>
      </c>
      <c r="D70" s="128" t="s">
        <v>30</v>
      </c>
      <c r="E70" s="127" t="s">
        <v>206</v>
      </c>
      <c r="F70" s="127" t="s">
        <v>190</v>
      </c>
      <c r="G70" s="127" t="s">
        <v>191</v>
      </c>
      <c r="H70" s="127" t="s">
        <v>209</v>
      </c>
      <c r="I70" s="127" t="s">
        <v>34</v>
      </c>
      <c r="J70" s="137">
        <v>1</v>
      </c>
      <c r="K70" s="137">
        <v>20.2</v>
      </c>
      <c r="L70" s="138">
        <v>15.2</v>
      </c>
      <c r="M70" s="127" t="s">
        <v>35</v>
      </c>
      <c r="N70" s="127">
        <v>21</v>
      </c>
      <c r="O70" s="127"/>
      <c r="P70" s="127"/>
      <c r="Q70" s="127"/>
      <c r="R70" s="127"/>
      <c r="S70" s="127"/>
      <c r="T70" s="127">
        <v>21</v>
      </c>
      <c r="U70" s="127"/>
      <c r="V70" s="127"/>
      <c r="W70" s="127"/>
      <c r="X70" s="127"/>
      <c r="Y70" s="83"/>
      <c r="Z70" s="147">
        <v>45213</v>
      </c>
    </row>
    <row r="71" s="63" customFormat="1" ht="28" customHeight="1" spans="1:26">
      <c r="A71" s="129" t="s">
        <v>210</v>
      </c>
      <c r="B71" s="130" t="s">
        <v>28</v>
      </c>
      <c r="C71" s="130" t="s">
        <v>29</v>
      </c>
      <c r="D71" s="130" t="s">
        <v>30</v>
      </c>
      <c r="E71" s="129">
        <v>2309120097</v>
      </c>
      <c r="F71" s="129" t="s">
        <v>120</v>
      </c>
      <c r="G71" s="129" t="s">
        <v>121</v>
      </c>
      <c r="H71" s="129" t="s">
        <v>211</v>
      </c>
      <c r="I71" s="129" t="s">
        <v>48</v>
      </c>
      <c r="J71" s="139">
        <v>10</v>
      </c>
      <c r="K71" s="139">
        <v>158.8</v>
      </c>
      <c r="L71" s="140">
        <v>151.88</v>
      </c>
      <c r="M71" s="129" t="s">
        <v>35</v>
      </c>
      <c r="N71" s="129">
        <v>159</v>
      </c>
      <c r="O71" s="129"/>
      <c r="P71" s="129"/>
      <c r="Q71" s="129"/>
      <c r="R71" s="129"/>
      <c r="S71" s="129"/>
      <c r="T71" s="129">
        <v>159</v>
      </c>
      <c r="U71" s="129">
        <v>180</v>
      </c>
      <c r="V71" s="129">
        <v>6.5</v>
      </c>
      <c r="W71" s="129">
        <f>6.5*180</f>
        <v>1170</v>
      </c>
      <c r="X71" s="129"/>
      <c r="Y71" s="83"/>
      <c r="Z71" s="148">
        <v>45212</v>
      </c>
    </row>
    <row r="72" s="63" customFormat="1" ht="28" customHeight="1" spans="1:26">
      <c r="A72" s="129" t="s">
        <v>212</v>
      </c>
      <c r="B72" s="130" t="s">
        <v>28</v>
      </c>
      <c r="C72" s="130" t="s">
        <v>29</v>
      </c>
      <c r="D72" s="130" t="s">
        <v>30</v>
      </c>
      <c r="E72" s="129">
        <v>2309120097</v>
      </c>
      <c r="F72" s="129" t="s">
        <v>120</v>
      </c>
      <c r="G72" s="129" t="s">
        <v>121</v>
      </c>
      <c r="H72" s="129" t="s">
        <v>213</v>
      </c>
      <c r="I72" s="129" t="s">
        <v>34</v>
      </c>
      <c r="J72" s="139">
        <v>1</v>
      </c>
      <c r="K72" s="139">
        <v>20.2</v>
      </c>
      <c r="L72" s="140">
        <v>15.2</v>
      </c>
      <c r="M72" s="129" t="s">
        <v>35</v>
      </c>
      <c r="N72" s="129">
        <v>21</v>
      </c>
      <c r="O72" s="129"/>
      <c r="P72" s="129"/>
      <c r="Q72" s="129"/>
      <c r="R72" s="129"/>
      <c r="S72" s="129"/>
      <c r="T72" s="129">
        <v>21</v>
      </c>
      <c r="U72" s="129"/>
      <c r="V72" s="129"/>
      <c r="W72" s="129"/>
      <c r="X72" s="129"/>
      <c r="Y72" s="83"/>
      <c r="Z72" s="148">
        <v>45212</v>
      </c>
    </row>
    <row r="73" s="64" customFormat="1" customHeight="1" spans="1:26">
      <c r="A73" s="131" t="s">
        <v>214</v>
      </c>
      <c r="B73" s="132" t="s">
        <v>28</v>
      </c>
      <c r="C73" s="132" t="s">
        <v>29</v>
      </c>
      <c r="D73" s="132" t="s">
        <v>30</v>
      </c>
      <c r="E73" s="131">
        <v>2309130017</v>
      </c>
      <c r="F73" s="131" t="s">
        <v>158</v>
      </c>
      <c r="G73" s="131" t="s">
        <v>159</v>
      </c>
      <c r="H73" s="131" t="s">
        <v>215</v>
      </c>
      <c r="I73" s="131" t="s">
        <v>197</v>
      </c>
      <c r="J73" s="141">
        <v>4</v>
      </c>
      <c r="K73" s="141">
        <v>63.2</v>
      </c>
      <c r="L73" s="142">
        <v>60.75</v>
      </c>
      <c r="M73" s="131" t="s">
        <v>35</v>
      </c>
      <c r="N73" s="131">
        <v>64</v>
      </c>
      <c r="O73" s="131"/>
      <c r="P73" s="131"/>
      <c r="Q73" s="131"/>
      <c r="R73" s="131"/>
      <c r="S73" s="131"/>
      <c r="T73" s="131">
        <v>64</v>
      </c>
      <c r="U73" s="131">
        <v>104</v>
      </c>
      <c r="V73" s="131">
        <v>5.7</v>
      </c>
      <c r="W73" s="131">
        <f>5.7*104</f>
        <v>592.8</v>
      </c>
      <c r="X73" s="131"/>
      <c r="Y73" s="83"/>
      <c r="Z73" s="149">
        <v>45217</v>
      </c>
    </row>
    <row r="74" s="64" customFormat="1" customHeight="1" spans="1:26">
      <c r="A74" s="131" t="s">
        <v>216</v>
      </c>
      <c r="B74" s="132" t="s">
        <v>28</v>
      </c>
      <c r="C74" s="132" t="s">
        <v>29</v>
      </c>
      <c r="D74" s="132" t="s">
        <v>30</v>
      </c>
      <c r="E74" s="131" t="s">
        <v>217</v>
      </c>
      <c r="F74" s="131" t="s">
        <v>158</v>
      </c>
      <c r="G74" s="131" t="s">
        <v>159</v>
      </c>
      <c r="H74" s="131" t="s">
        <v>218</v>
      </c>
      <c r="I74" s="131" t="s">
        <v>34</v>
      </c>
      <c r="J74" s="141">
        <v>1</v>
      </c>
      <c r="K74" s="141">
        <v>19.8</v>
      </c>
      <c r="L74" s="142">
        <v>13.85</v>
      </c>
      <c r="M74" s="131" t="s">
        <v>35</v>
      </c>
      <c r="N74" s="131">
        <v>20</v>
      </c>
      <c r="O74" s="131"/>
      <c r="P74" s="131"/>
      <c r="Q74" s="131"/>
      <c r="R74" s="131"/>
      <c r="S74" s="131"/>
      <c r="T74" s="131">
        <v>20</v>
      </c>
      <c r="U74" s="131"/>
      <c r="V74" s="131"/>
      <c r="W74" s="131"/>
      <c r="X74" s="131"/>
      <c r="Y74" s="83"/>
      <c r="Z74" s="149">
        <v>45217</v>
      </c>
    </row>
    <row r="75" s="64" customFormat="1" customHeight="1" spans="1:26">
      <c r="A75" s="131" t="s">
        <v>219</v>
      </c>
      <c r="B75" s="132" t="s">
        <v>28</v>
      </c>
      <c r="C75" s="132" t="s">
        <v>29</v>
      </c>
      <c r="D75" s="132" t="s">
        <v>30</v>
      </c>
      <c r="E75" s="131" t="s">
        <v>217</v>
      </c>
      <c r="F75" s="131" t="s">
        <v>158</v>
      </c>
      <c r="G75" s="131" t="s">
        <v>159</v>
      </c>
      <c r="H75" s="131" t="s">
        <v>220</v>
      </c>
      <c r="I75" s="131" t="s">
        <v>34</v>
      </c>
      <c r="J75" s="141">
        <v>1</v>
      </c>
      <c r="K75" s="141">
        <v>20</v>
      </c>
      <c r="L75" s="142">
        <v>15.2</v>
      </c>
      <c r="M75" s="131" t="s">
        <v>35</v>
      </c>
      <c r="N75" s="131">
        <v>20</v>
      </c>
      <c r="O75" s="131"/>
      <c r="P75" s="131"/>
      <c r="Q75" s="131"/>
      <c r="R75" s="131"/>
      <c r="S75" s="131"/>
      <c r="T75" s="131">
        <v>20</v>
      </c>
      <c r="U75" s="131"/>
      <c r="V75" s="131"/>
      <c r="W75" s="131"/>
      <c r="X75" s="131"/>
      <c r="Y75" s="83"/>
      <c r="Z75" s="149">
        <v>45217</v>
      </c>
    </row>
    <row r="76" s="65" customFormat="1" ht="25" customHeight="1" spans="1:26">
      <c r="A76" s="133" t="s">
        <v>221</v>
      </c>
      <c r="B76" s="134" t="s">
        <v>28</v>
      </c>
      <c r="C76" s="134" t="s">
        <v>29</v>
      </c>
      <c r="D76" s="134" t="s">
        <v>30</v>
      </c>
      <c r="E76" s="133">
        <v>2309130031</v>
      </c>
      <c r="F76" s="133" t="s">
        <v>45</v>
      </c>
      <c r="G76" s="133" t="s">
        <v>46</v>
      </c>
      <c r="H76" s="133" t="s">
        <v>222</v>
      </c>
      <c r="I76" s="133" t="s">
        <v>105</v>
      </c>
      <c r="J76" s="143">
        <v>7</v>
      </c>
      <c r="K76" s="143">
        <v>108.5</v>
      </c>
      <c r="L76" s="144">
        <v>106.31</v>
      </c>
      <c r="M76" s="133" t="s">
        <v>35</v>
      </c>
      <c r="N76" s="133">
        <v>109</v>
      </c>
      <c r="O76" s="133"/>
      <c r="P76" s="133"/>
      <c r="Q76" s="133"/>
      <c r="R76" s="133"/>
      <c r="S76" s="133"/>
      <c r="T76" s="133">
        <v>109</v>
      </c>
      <c r="U76" s="133">
        <v>123</v>
      </c>
      <c r="V76" s="133">
        <v>5.7</v>
      </c>
      <c r="W76" s="133">
        <f>5.7*123</f>
        <v>701.1</v>
      </c>
      <c r="X76" s="133"/>
      <c r="Y76" s="83"/>
      <c r="Z76" s="150">
        <v>45210</v>
      </c>
    </row>
    <row r="77" s="65" customFormat="1" ht="25" customHeight="1" spans="1:26">
      <c r="A77" s="134" t="s">
        <v>223</v>
      </c>
      <c r="B77" s="134" t="s">
        <v>28</v>
      </c>
      <c r="C77" s="134" t="s">
        <v>29</v>
      </c>
      <c r="D77" s="134" t="s">
        <v>30</v>
      </c>
      <c r="E77" s="133" t="s">
        <v>224</v>
      </c>
      <c r="F77" s="133" t="s">
        <v>45</v>
      </c>
      <c r="G77" s="133" t="s">
        <v>46</v>
      </c>
      <c r="H77" s="133" t="s">
        <v>225</v>
      </c>
      <c r="I77" s="133" t="s">
        <v>226</v>
      </c>
      <c r="J77" s="143">
        <v>1</v>
      </c>
      <c r="K77" s="143">
        <v>13.5</v>
      </c>
      <c r="L77" s="144">
        <v>8.55</v>
      </c>
      <c r="M77" s="133" t="s">
        <v>35</v>
      </c>
      <c r="N77" s="133">
        <v>14</v>
      </c>
      <c r="O77" s="133"/>
      <c r="P77" s="133"/>
      <c r="Q77" s="133"/>
      <c r="R77" s="133"/>
      <c r="S77" s="133"/>
      <c r="T77" s="133">
        <v>14</v>
      </c>
      <c r="U77" s="133"/>
      <c r="V77" s="133"/>
      <c r="W77" s="133"/>
      <c r="X77" s="133"/>
      <c r="Y77" s="83"/>
      <c r="Z77" s="150">
        <v>45210</v>
      </c>
    </row>
    <row r="78" ht="48" customHeight="1" spans="1:26">
      <c r="A78" s="83" t="s">
        <v>227</v>
      </c>
      <c r="B78" s="84" t="s">
        <v>28</v>
      </c>
      <c r="C78" s="84" t="s">
        <v>29</v>
      </c>
      <c r="D78" s="84" t="s">
        <v>30</v>
      </c>
      <c r="E78" s="83">
        <v>2309130035</v>
      </c>
      <c r="F78" s="83" t="s">
        <v>158</v>
      </c>
      <c r="G78" s="83" t="s">
        <v>159</v>
      </c>
      <c r="H78" s="83" t="s">
        <v>228</v>
      </c>
      <c r="I78" s="83" t="s">
        <v>48</v>
      </c>
      <c r="J78" s="101">
        <v>10</v>
      </c>
      <c r="K78" s="101">
        <v>157.7</v>
      </c>
      <c r="L78" s="102">
        <v>151.88</v>
      </c>
      <c r="M78" s="83" t="s">
        <v>35</v>
      </c>
      <c r="N78" s="83">
        <v>158</v>
      </c>
      <c r="O78" s="83"/>
      <c r="P78" s="83"/>
      <c r="Q78" s="83"/>
      <c r="R78" s="83"/>
      <c r="S78" s="83"/>
      <c r="T78" s="83">
        <v>158</v>
      </c>
      <c r="U78" s="83">
        <v>158</v>
      </c>
      <c r="V78" s="83">
        <v>5.7</v>
      </c>
      <c r="W78" s="83">
        <f>5.7*158</f>
        <v>900.6</v>
      </c>
      <c r="X78" s="83"/>
      <c r="Y78" s="83"/>
      <c r="Z78" s="119">
        <v>45217</v>
      </c>
    </row>
    <row r="79" s="53" customFormat="1" ht="51" customHeight="1" spans="1:26">
      <c r="A79" s="83" t="s">
        <v>229</v>
      </c>
      <c r="B79" s="84" t="s">
        <v>28</v>
      </c>
      <c r="C79" s="84" t="s">
        <v>29</v>
      </c>
      <c r="D79" s="84" t="s">
        <v>30</v>
      </c>
      <c r="E79" s="83">
        <v>2309080108</v>
      </c>
      <c r="F79" s="83" t="s">
        <v>69</v>
      </c>
      <c r="G79" s="83" t="s">
        <v>70</v>
      </c>
      <c r="H79" s="83" t="s">
        <v>230</v>
      </c>
      <c r="I79" s="83" t="s">
        <v>231</v>
      </c>
      <c r="J79" s="101">
        <v>20</v>
      </c>
      <c r="K79" s="101">
        <v>418.6</v>
      </c>
      <c r="L79" s="145" t="s">
        <v>232</v>
      </c>
      <c r="M79" s="83"/>
      <c r="N79" s="83">
        <v>419</v>
      </c>
      <c r="O79" s="83"/>
      <c r="P79" s="83"/>
      <c r="Q79" s="83"/>
      <c r="R79" s="83"/>
      <c r="S79" s="83"/>
      <c r="T79" s="83">
        <v>419</v>
      </c>
      <c r="U79" s="83">
        <v>419</v>
      </c>
      <c r="V79" s="83">
        <v>6.5</v>
      </c>
      <c r="W79" s="83">
        <f>6.5*419</f>
        <v>2723.5</v>
      </c>
      <c r="X79" s="83"/>
      <c r="Y79" s="83"/>
      <c r="Z79" s="119">
        <v>45217</v>
      </c>
    </row>
    <row r="80" customHeight="1" spans="1:26">
      <c r="A80" s="83"/>
      <c r="B80" s="83"/>
      <c r="C80" s="83"/>
      <c r="D80" s="83"/>
      <c r="E80" s="83"/>
      <c r="F80" s="83"/>
      <c r="G80" s="83"/>
      <c r="H80" s="83"/>
      <c r="I80" s="83"/>
      <c r="J80" s="83">
        <f>SUM(J3:J79)</f>
        <v>240</v>
      </c>
      <c r="K80" s="83">
        <f>SUM(K3:K79)</f>
        <v>4017.36</v>
      </c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</sheetData>
  <autoFilter ref="A2:X80">
    <extLst/>
  </autoFilter>
  <mergeCells count="71">
    <mergeCell ref="A1:N1"/>
    <mergeCell ref="S1:U1"/>
    <mergeCell ref="U3:U6"/>
    <mergeCell ref="U7:U8"/>
    <mergeCell ref="U10:U14"/>
    <mergeCell ref="U15:U21"/>
    <mergeCell ref="U22:U27"/>
    <mergeCell ref="U31:U35"/>
    <mergeCell ref="U36:U37"/>
    <mergeCell ref="U38:U39"/>
    <mergeCell ref="U40:U44"/>
    <mergeCell ref="U45:U49"/>
    <mergeCell ref="U53:U59"/>
    <mergeCell ref="U60:U63"/>
    <mergeCell ref="U66:U67"/>
    <mergeCell ref="U68:U70"/>
    <mergeCell ref="U71:U72"/>
    <mergeCell ref="U73:U75"/>
    <mergeCell ref="U76:U77"/>
    <mergeCell ref="V3:V6"/>
    <mergeCell ref="V7:V8"/>
    <mergeCell ref="V10:V14"/>
    <mergeCell ref="V15:V21"/>
    <mergeCell ref="V22:V27"/>
    <mergeCell ref="V31:V35"/>
    <mergeCell ref="V36:V37"/>
    <mergeCell ref="V38:V39"/>
    <mergeCell ref="V40:V44"/>
    <mergeCell ref="V45:V49"/>
    <mergeCell ref="V53:V59"/>
    <mergeCell ref="V60:V63"/>
    <mergeCell ref="V66:V67"/>
    <mergeCell ref="V68:V70"/>
    <mergeCell ref="V71:V72"/>
    <mergeCell ref="V73:V75"/>
    <mergeCell ref="V76:V77"/>
    <mergeCell ref="W3:W6"/>
    <mergeCell ref="W7:W8"/>
    <mergeCell ref="W10:W14"/>
    <mergeCell ref="W15:W21"/>
    <mergeCell ref="W22:W27"/>
    <mergeCell ref="W31:W35"/>
    <mergeCell ref="W36:W37"/>
    <mergeCell ref="W38:W39"/>
    <mergeCell ref="W40:W44"/>
    <mergeCell ref="W45:W49"/>
    <mergeCell ref="W53:W59"/>
    <mergeCell ref="W60:W63"/>
    <mergeCell ref="W66:W67"/>
    <mergeCell ref="W68:W70"/>
    <mergeCell ref="W71:W72"/>
    <mergeCell ref="W73:W75"/>
    <mergeCell ref="W76:W77"/>
    <mergeCell ref="Y3:Y6"/>
    <mergeCell ref="Y7:Y8"/>
    <mergeCell ref="Y10:Y14"/>
    <mergeCell ref="Y15:Y21"/>
    <mergeCell ref="Y22:Y27"/>
    <mergeCell ref="Y28:Y30"/>
    <mergeCell ref="Y31:Y35"/>
    <mergeCell ref="Y36:Y37"/>
    <mergeCell ref="Y38:Y39"/>
    <mergeCell ref="Y40:Y44"/>
    <mergeCell ref="Y45:Y49"/>
    <mergeCell ref="Y53:Y59"/>
    <mergeCell ref="Y60:Y63"/>
    <mergeCell ref="Y66:Y67"/>
    <mergeCell ref="Y68:Y70"/>
    <mergeCell ref="Y71:Y72"/>
    <mergeCell ref="Y73:Y75"/>
    <mergeCell ref="Y76:Y77"/>
  </mergeCells>
  <conditionalFormatting sqref="X2">
    <cfRule type="duplicateValues" dxfId="0" priority="1"/>
  </conditionalFormatting>
  <pageMargins left="0.75" right="0.75" top="1" bottom="1" header="0.5" footer="0.5"/>
  <pageSetup paperSize="1" scale="80" orientation="landscape" horizontalDpi="300" verticalDpi="300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Y65"/>
  <sheetViews>
    <sheetView topLeftCell="A52" workbookViewId="0">
      <selection activeCell="C65" sqref="C65"/>
    </sheetView>
  </sheetViews>
  <sheetFormatPr defaultColWidth="8" defaultRowHeight="11.25"/>
  <cols>
    <col min="1" max="1" width="18.5" style="1" customWidth="1"/>
    <col min="2" max="2" width="4.75" style="1" customWidth="1"/>
    <col min="3" max="3" width="6.13333333333333" style="1" customWidth="1"/>
    <col min="4" max="4" width="4.75" style="1" customWidth="1"/>
    <col min="5" max="5" width="7.38333333333333" style="1" customWidth="1"/>
    <col min="6" max="6" width="7.5" style="1" customWidth="1"/>
    <col min="7" max="7" width="5" style="1" customWidth="1"/>
    <col min="8" max="8" width="12.1333333333333" style="1" customWidth="1"/>
    <col min="9" max="9" width="3.38333333333333" style="1" customWidth="1"/>
    <col min="10" max="10" width="4.75" style="1" customWidth="1"/>
    <col min="11" max="11" width="5.88333333333333" style="1" customWidth="1"/>
    <col min="12" max="12" width="4.75" style="1" customWidth="1"/>
    <col min="13" max="13" width="8.5" style="1" customWidth="1"/>
    <col min="14" max="16" width="2.88333333333333" style="1" customWidth="1"/>
    <col min="17" max="17" width="4.75" style="1" customWidth="1"/>
    <col min="18" max="18" width="9.25" style="1" customWidth="1"/>
    <col min="19" max="19" width="5.5" style="1" customWidth="1"/>
    <col min="20" max="21" width="4.13333333333333" style="1" customWidth="1"/>
    <col min="22" max="22" width="16.5" style="1" customWidth="1"/>
    <col min="23" max="23" width="11.25" style="1" customWidth="1"/>
    <col min="24" max="24" width="10.25" style="1" customWidth="1"/>
    <col min="25" max="25" width="4.13333333333333" style="1" customWidth="1"/>
    <col min="26" max="16384" width="8" style="1"/>
  </cols>
  <sheetData>
    <row r="1" s="1" customFormat="1" ht="32" customHeight="1" spans="1:13">
      <c r="A1" s="2" t="s">
        <v>233</v>
      </c>
      <c r="B1" s="3"/>
      <c r="C1" s="3"/>
      <c r="D1" s="3"/>
      <c r="E1" s="3"/>
      <c r="F1" s="3"/>
      <c r="G1" s="3"/>
      <c r="H1" s="3"/>
      <c r="I1" s="3"/>
      <c r="J1" s="3"/>
      <c r="K1" s="3"/>
      <c r="L1" s="24"/>
      <c r="M1" s="25" t="s">
        <v>234</v>
      </c>
    </row>
    <row r="2" s="1" customFormat="1" ht="32" customHeight="1" spans="1:25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235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15</v>
      </c>
      <c r="M2" s="26" t="s">
        <v>13</v>
      </c>
      <c r="N2" s="26" t="s">
        <v>16</v>
      </c>
      <c r="O2" s="26" t="s">
        <v>17</v>
      </c>
      <c r="P2" s="26" t="s">
        <v>18</v>
      </c>
      <c r="Q2" s="45" t="s">
        <v>236</v>
      </c>
      <c r="R2" s="26" t="s">
        <v>19</v>
      </c>
      <c r="S2" s="26" t="s">
        <v>21</v>
      </c>
      <c r="T2" s="26" t="s">
        <v>22</v>
      </c>
      <c r="U2" s="26" t="s">
        <v>23</v>
      </c>
      <c r="V2" s="26" t="s">
        <v>237</v>
      </c>
      <c r="W2" s="45" t="s">
        <v>25</v>
      </c>
      <c r="X2" s="26" t="s">
        <v>26</v>
      </c>
      <c r="Y2" s="26" t="s">
        <v>238</v>
      </c>
    </row>
    <row r="3" s="1" customFormat="1" ht="32" customHeight="1" spans="1:25">
      <c r="A3" s="5" t="s">
        <v>239</v>
      </c>
      <c r="B3" s="5" t="s">
        <v>28</v>
      </c>
      <c r="C3" s="5" t="s">
        <v>240</v>
      </c>
      <c r="D3" s="5" t="s">
        <v>241</v>
      </c>
      <c r="E3" s="5" t="s">
        <v>242</v>
      </c>
      <c r="F3" s="5" t="s">
        <v>243</v>
      </c>
      <c r="G3" s="5" t="s">
        <v>244</v>
      </c>
      <c r="H3" s="5" t="s">
        <v>245</v>
      </c>
      <c r="I3" s="5" t="s">
        <v>246</v>
      </c>
      <c r="J3" s="27">
        <v>1</v>
      </c>
      <c r="K3" s="27">
        <v>13.7</v>
      </c>
      <c r="L3" s="5" t="s">
        <v>35</v>
      </c>
      <c r="M3" s="28">
        <v>14</v>
      </c>
      <c r="N3" s="28">
        <v>64</v>
      </c>
      <c r="O3" s="28">
        <v>44</v>
      </c>
      <c r="P3" s="28">
        <v>41</v>
      </c>
      <c r="Q3" s="28"/>
      <c r="R3" s="28">
        <v>20</v>
      </c>
      <c r="S3" s="28">
        <v>21</v>
      </c>
      <c r="T3" s="28"/>
      <c r="U3" s="28"/>
      <c r="V3" s="26" t="s">
        <v>247</v>
      </c>
      <c r="W3" s="46">
        <v>45072</v>
      </c>
      <c r="X3" s="46">
        <v>45076</v>
      </c>
      <c r="Y3" s="28">
        <v>22</v>
      </c>
    </row>
    <row r="4" s="1" customFormat="1" ht="32" customHeight="1" spans="1:25">
      <c r="A4" s="6" t="s">
        <v>248</v>
      </c>
      <c r="B4" s="6" t="s">
        <v>28</v>
      </c>
      <c r="C4" s="6" t="s">
        <v>240</v>
      </c>
      <c r="D4" s="6" t="s">
        <v>241</v>
      </c>
      <c r="E4" s="6" t="s">
        <v>249</v>
      </c>
      <c r="F4" s="6" t="s">
        <v>190</v>
      </c>
      <c r="G4" s="6" t="s">
        <v>191</v>
      </c>
      <c r="H4" s="6" t="s">
        <v>250</v>
      </c>
      <c r="I4" s="6" t="s">
        <v>251</v>
      </c>
      <c r="J4" s="29">
        <v>1</v>
      </c>
      <c r="K4" s="29">
        <v>19.7</v>
      </c>
      <c r="L4" s="6" t="s">
        <v>35</v>
      </c>
      <c r="M4" s="28">
        <v>20</v>
      </c>
      <c r="N4" s="28">
        <v>64</v>
      </c>
      <c r="O4" s="28">
        <v>44</v>
      </c>
      <c r="P4" s="28">
        <v>41</v>
      </c>
      <c r="Q4" s="28"/>
      <c r="R4" s="28">
        <v>20</v>
      </c>
      <c r="S4" s="28">
        <v>20</v>
      </c>
      <c r="T4" s="28"/>
      <c r="U4" s="28"/>
      <c r="V4" s="26" t="s">
        <v>252</v>
      </c>
      <c r="W4" s="46">
        <v>45070</v>
      </c>
      <c r="X4" s="46">
        <v>45077</v>
      </c>
      <c r="Y4" s="28">
        <v>20</v>
      </c>
    </row>
    <row r="5" s="1" customFormat="1" ht="32" customHeight="1" spans="1:25">
      <c r="A5" s="6" t="s">
        <v>253</v>
      </c>
      <c r="B5" s="6" t="s">
        <v>28</v>
      </c>
      <c r="C5" s="6" t="s">
        <v>240</v>
      </c>
      <c r="D5" s="6" t="s">
        <v>241</v>
      </c>
      <c r="E5" s="6" t="s">
        <v>249</v>
      </c>
      <c r="F5" s="6" t="s">
        <v>190</v>
      </c>
      <c r="G5" s="6" t="s">
        <v>191</v>
      </c>
      <c r="H5" s="6" t="s">
        <v>254</v>
      </c>
      <c r="I5" s="6" t="s">
        <v>251</v>
      </c>
      <c r="J5" s="29">
        <v>1</v>
      </c>
      <c r="K5" s="29">
        <v>19.7</v>
      </c>
      <c r="L5" s="6" t="s">
        <v>35</v>
      </c>
      <c r="M5" s="28">
        <v>20</v>
      </c>
      <c r="N5" s="28">
        <v>64</v>
      </c>
      <c r="O5" s="28">
        <v>44</v>
      </c>
      <c r="P5" s="28">
        <v>41</v>
      </c>
      <c r="Q5" s="28"/>
      <c r="R5" s="28">
        <v>20</v>
      </c>
      <c r="S5" s="28">
        <v>20</v>
      </c>
      <c r="T5" s="28"/>
      <c r="U5" s="28"/>
      <c r="V5" s="26" t="s">
        <v>255</v>
      </c>
      <c r="W5" s="46">
        <v>45070</v>
      </c>
      <c r="X5" s="46">
        <v>45077</v>
      </c>
      <c r="Y5" s="28">
        <v>20</v>
      </c>
    </row>
    <row r="6" s="1" customFormat="1" ht="32" customHeight="1" spans="1:25">
      <c r="A6" s="6" t="s">
        <v>256</v>
      </c>
      <c r="B6" s="6" t="s">
        <v>28</v>
      </c>
      <c r="C6" s="6" t="s">
        <v>240</v>
      </c>
      <c r="D6" s="6" t="s">
        <v>241</v>
      </c>
      <c r="E6" s="6" t="s">
        <v>249</v>
      </c>
      <c r="F6" s="6" t="s">
        <v>190</v>
      </c>
      <c r="G6" s="6" t="s">
        <v>191</v>
      </c>
      <c r="H6" s="6" t="s">
        <v>257</v>
      </c>
      <c r="I6" s="6" t="s">
        <v>251</v>
      </c>
      <c r="J6" s="29">
        <v>1</v>
      </c>
      <c r="K6" s="29">
        <v>19.5</v>
      </c>
      <c r="L6" s="6" t="s">
        <v>35</v>
      </c>
      <c r="M6" s="28">
        <v>20</v>
      </c>
      <c r="N6" s="28">
        <v>64</v>
      </c>
      <c r="O6" s="28">
        <v>44</v>
      </c>
      <c r="P6" s="28">
        <v>41</v>
      </c>
      <c r="Q6" s="28"/>
      <c r="R6" s="28">
        <v>20</v>
      </c>
      <c r="S6" s="28">
        <v>20</v>
      </c>
      <c r="T6" s="28"/>
      <c r="U6" s="28"/>
      <c r="V6" s="26" t="s">
        <v>258</v>
      </c>
      <c r="W6" s="46">
        <v>45070</v>
      </c>
      <c r="X6" s="46">
        <v>45077</v>
      </c>
      <c r="Y6" s="28">
        <v>20</v>
      </c>
    </row>
    <row r="7" s="1" customFormat="1" ht="32" customHeight="1" spans="1:25">
      <c r="A7" s="6" t="s">
        <v>259</v>
      </c>
      <c r="B7" s="6" t="s">
        <v>28</v>
      </c>
      <c r="C7" s="6" t="s">
        <v>240</v>
      </c>
      <c r="D7" s="6" t="s">
        <v>241</v>
      </c>
      <c r="E7" s="6" t="s">
        <v>249</v>
      </c>
      <c r="F7" s="6" t="s">
        <v>190</v>
      </c>
      <c r="G7" s="6" t="s">
        <v>191</v>
      </c>
      <c r="H7" s="6" t="s">
        <v>260</v>
      </c>
      <c r="I7" s="6" t="s">
        <v>251</v>
      </c>
      <c r="J7" s="29">
        <v>1</v>
      </c>
      <c r="K7" s="29">
        <v>19.5</v>
      </c>
      <c r="L7" s="6" t="s">
        <v>35</v>
      </c>
      <c r="M7" s="28">
        <v>20</v>
      </c>
      <c r="N7" s="28">
        <v>64</v>
      </c>
      <c r="O7" s="28">
        <v>44</v>
      </c>
      <c r="P7" s="28">
        <v>41</v>
      </c>
      <c r="Q7" s="28"/>
      <c r="R7" s="28">
        <v>20</v>
      </c>
      <c r="S7" s="28">
        <v>20</v>
      </c>
      <c r="T7" s="28"/>
      <c r="U7" s="28"/>
      <c r="V7" s="26" t="s">
        <v>261</v>
      </c>
      <c r="W7" s="46">
        <v>45070</v>
      </c>
      <c r="X7" s="46">
        <v>45077</v>
      </c>
      <c r="Y7" s="28">
        <v>20</v>
      </c>
    </row>
    <row r="8" s="1" customFormat="1" ht="32" customHeight="1" spans="1:25">
      <c r="A8" s="6" t="s">
        <v>262</v>
      </c>
      <c r="B8" s="6" t="s">
        <v>28</v>
      </c>
      <c r="C8" s="6" t="s">
        <v>240</v>
      </c>
      <c r="D8" s="6" t="s">
        <v>241</v>
      </c>
      <c r="E8" s="6" t="s">
        <v>249</v>
      </c>
      <c r="F8" s="6" t="s">
        <v>190</v>
      </c>
      <c r="G8" s="6" t="s">
        <v>191</v>
      </c>
      <c r="H8" s="6" t="s">
        <v>263</v>
      </c>
      <c r="I8" s="6" t="s">
        <v>251</v>
      </c>
      <c r="J8" s="29">
        <v>1</v>
      </c>
      <c r="K8" s="29">
        <v>19.7</v>
      </c>
      <c r="L8" s="6" t="s">
        <v>35</v>
      </c>
      <c r="M8" s="28">
        <v>20</v>
      </c>
      <c r="N8" s="28">
        <v>64</v>
      </c>
      <c r="O8" s="28">
        <v>44</v>
      </c>
      <c r="P8" s="28">
        <v>41</v>
      </c>
      <c r="Q8" s="28"/>
      <c r="R8" s="28">
        <v>20</v>
      </c>
      <c r="S8" s="28">
        <v>20</v>
      </c>
      <c r="T8" s="28"/>
      <c r="U8" s="28"/>
      <c r="V8" s="26" t="s">
        <v>264</v>
      </c>
      <c r="W8" s="46">
        <v>45069</v>
      </c>
      <c r="X8" s="46">
        <v>45071</v>
      </c>
      <c r="Y8" s="28">
        <v>19</v>
      </c>
    </row>
    <row r="9" s="1" customFormat="1" ht="32" customHeight="1" spans="1:25">
      <c r="A9" s="6" t="s">
        <v>265</v>
      </c>
      <c r="B9" s="6" t="s">
        <v>28</v>
      </c>
      <c r="C9" s="6" t="s">
        <v>240</v>
      </c>
      <c r="D9" s="6" t="s">
        <v>241</v>
      </c>
      <c r="E9" s="6" t="s">
        <v>249</v>
      </c>
      <c r="F9" s="6" t="s">
        <v>190</v>
      </c>
      <c r="G9" s="6" t="s">
        <v>191</v>
      </c>
      <c r="H9" s="6" t="s">
        <v>266</v>
      </c>
      <c r="I9" s="6" t="s">
        <v>251</v>
      </c>
      <c r="J9" s="29">
        <v>1</v>
      </c>
      <c r="K9" s="29">
        <v>19.7</v>
      </c>
      <c r="L9" s="6" t="s">
        <v>35</v>
      </c>
      <c r="M9" s="28">
        <v>20</v>
      </c>
      <c r="N9" s="28">
        <v>64</v>
      </c>
      <c r="O9" s="28">
        <v>44</v>
      </c>
      <c r="P9" s="28">
        <v>41</v>
      </c>
      <c r="Q9" s="28"/>
      <c r="R9" s="28">
        <v>20</v>
      </c>
      <c r="S9" s="28">
        <v>20</v>
      </c>
      <c r="T9" s="28"/>
      <c r="U9" s="28"/>
      <c r="V9" s="26" t="s">
        <v>267</v>
      </c>
      <c r="W9" s="46">
        <v>45070</v>
      </c>
      <c r="X9" s="46">
        <v>45077</v>
      </c>
      <c r="Y9" s="28">
        <v>20</v>
      </c>
    </row>
    <row r="10" s="1" customFormat="1" ht="32" customHeight="1" spans="1:25">
      <c r="A10" s="7" t="s">
        <v>268</v>
      </c>
      <c r="B10" s="6" t="s">
        <v>28</v>
      </c>
      <c r="C10" s="6" t="s">
        <v>240</v>
      </c>
      <c r="D10" s="6" t="s">
        <v>241</v>
      </c>
      <c r="E10" s="7" t="s">
        <v>249</v>
      </c>
      <c r="F10" s="6" t="s">
        <v>190</v>
      </c>
      <c r="G10" s="6" t="s">
        <v>191</v>
      </c>
      <c r="H10" s="6" t="s">
        <v>269</v>
      </c>
      <c r="I10" s="6" t="s">
        <v>34</v>
      </c>
      <c r="J10" s="29">
        <v>1</v>
      </c>
      <c r="K10" s="29">
        <v>16.9</v>
      </c>
      <c r="L10" s="6" t="s">
        <v>35</v>
      </c>
      <c r="M10" s="28">
        <v>17</v>
      </c>
      <c r="N10" s="28">
        <v>52</v>
      </c>
      <c r="O10" s="28">
        <v>47</v>
      </c>
      <c r="P10" s="28">
        <v>39</v>
      </c>
      <c r="Q10" s="28"/>
      <c r="R10" s="28">
        <v>16</v>
      </c>
      <c r="S10" s="28">
        <v>17</v>
      </c>
      <c r="T10" s="28"/>
      <c r="U10" s="28"/>
      <c r="V10" s="26" t="s">
        <v>270</v>
      </c>
      <c r="W10" s="46">
        <v>45070</v>
      </c>
      <c r="X10" s="46">
        <v>45077</v>
      </c>
      <c r="Y10" s="28">
        <v>20</v>
      </c>
    </row>
    <row r="11" s="1" customFormat="1" ht="32" customHeight="1" spans="1:25">
      <c r="A11" s="7" t="s">
        <v>271</v>
      </c>
      <c r="B11" s="6" t="s">
        <v>28</v>
      </c>
      <c r="C11" s="6" t="s">
        <v>240</v>
      </c>
      <c r="D11" s="6" t="s">
        <v>241</v>
      </c>
      <c r="E11" s="7" t="s">
        <v>249</v>
      </c>
      <c r="F11" s="6" t="s">
        <v>190</v>
      </c>
      <c r="G11" s="6" t="s">
        <v>191</v>
      </c>
      <c r="H11" s="6" t="s">
        <v>272</v>
      </c>
      <c r="I11" s="6" t="s">
        <v>34</v>
      </c>
      <c r="J11" s="29">
        <v>1</v>
      </c>
      <c r="K11" s="29">
        <v>15.9</v>
      </c>
      <c r="L11" s="6" t="s">
        <v>35</v>
      </c>
      <c r="M11" s="28">
        <v>16</v>
      </c>
      <c r="N11" s="28">
        <v>52</v>
      </c>
      <c r="O11" s="28">
        <v>47</v>
      </c>
      <c r="P11" s="28">
        <v>39</v>
      </c>
      <c r="Q11" s="28"/>
      <c r="R11" s="28">
        <v>16</v>
      </c>
      <c r="S11" s="28">
        <v>16</v>
      </c>
      <c r="T11" s="28"/>
      <c r="U11" s="28"/>
      <c r="V11" s="26" t="s">
        <v>273</v>
      </c>
      <c r="W11" s="46">
        <v>45070</v>
      </c>
      <c r="X11" s="46">
        <v>45072</v>
      </c>
      <c r="Y11" s="28">
        <v>20</v>
      </c>
    </row>
    <row r="12" s="1" customFormat="1" ht="193" customHeight="1" spans="1:25">
      <c r="A12" s="5" t="s">
        <v>274</v>
      </c>
      <c r="B12" s="5" t="s">
        <v>28</v>
      </c>
      <c r="C12" s="5" t="s">
        <v>240</v>
      </c>
      <c r="D12" s="5" t="s">
        <v>241</v>
      </c>
      <c r="E12" s="5" t="s">
        <v>275</v>
      </c>
      <c r="F12" s="5" t="s">
        <v>276</v>
      </c>
      <c r="G12" s="5" t="s">
        <v>277</v>
      </c>
      <c r="H12" s="5" t="s">
        <v>278</v>
      </c>
      <c r="I12" s="5" t="s">
        <v>279</v>
      </c>
      <c r="J12" s="27">
        <v>12</v>
      </c>
      <c r="K12" s="27">
        <v>258.5</v>
      </c>
      <c r="L12" s="5" t="s">
        <v>35</v>
      </c>
      <c r="M12" s="28">
        <v>259</v>
      </c>
      <c r="N12" s="28">
        <v>47</v>
      </c>
      <c r="O12" s="28">
        <v>40</v>
      </c>
      <c r="P12" s="28">
        <v>32</v>
      </c>
      <c r="Q12" s="28"/>
      <c r="R12" s="28">
        <v>121</v>
      </c>
      <c r="S12" s="28">
        <v>259</v>
      </c>
      <c r="T12" s="28"/>
      <c r="U12" s="28"/>
      <c r="V12" s="45" t="s">
        <v>280</v>
      </c>
      <c r="W12" s="46">
        <v>45070</v>
      </c>
      <c r="X12" s="46">
        <v>45076</v>
      </c>
      <c r="Y12" s="28">
        <v>20</v>
      </c>
    </row>
    <row r="13" s="1" customFormat="1" ht="90" customHeight="1" spans="1:25">
      <c r="A13" s="8" t="s">
        <v>281</v>
      </c>
      <c r="B13" s="8" t="s">
        <v>28</v>
      </c>
      <c r="C13" s="8" t="s">
        <v>240</v>
      </c>
      <c r="D13" s="8" t="s">
        <v>241</v>
      </c>
      <c r="E13" s="8" t="s">
        <v>282</v>
      </c>
      <c r="F13" s="8" t="s">
        <v>276</v>
      </c>
      <c r="G13" s="8" t="s">
        <v>277</v>
      </c>
      <c r="H13" s="8" t="s">
        <v>283</v>
      </c>
      <c r="I13" s="8" t="s">
        <v>77</v>
      </c>
      <c r="J13" s="30">
        <v>6</v>
      </c>
      <c r="K13" s="30">
        <v>72.8</v>
      </c>
      <c r="L13" s="8" t="s">
        <v>35</v>
      </c>
      <c r="M13" s="28">
        <v>73</v>
      </c>
      <c r="N13" s="28">
        <v>59</v>
      </c>
      <c r="O13" s="28">
        <v>44</v>
      </c>
      <c r="P13" s="28">
        <v>41</v>
      </c>
      <c r="Q13" s="28"/>
      <c r="R13" s="28">
        <v>107</v>
      </c>
      <c r="S13" s="28">
        <v>107</v>
      </c>
      <c r="T13" s="28"/>
      <c r="U13" s="28"/>
      <c r="V13" s="45" t="s">
        <v>284</v>
      </c>
      <c r="W13" s="46">
        <v>45069</v>
      </c>
      <c r="X13" s="46">
        <v>45076</v>
      </c>
      <c r="Y13" s="28">
        <v>19</v>
      </c>
    </row>
    <row r="14" s="1" customFormat="1" ht="32" customHeight="1" spans="1:25">
      <c r="A14" s="8" t="s">
        <v>285</v>
      </c>
      <c r="B14" s="8" t="s">
        <v>28</v>
      </c>
      <c r="C14" s="8" t="s">
        <v>240</v>
      </c>
      <c r="D14" s="8" t="s">
        <v>241</v>
      </c>
      <c r="E14" s="8" t="s">
        <v>282</v>
      </c>
      <c r="F14" s="8" t="s">
        <v>276</v>
      </c>
      <c r="G14" s="8" t="s">
        <v>277</v>
      </c>
      <c r="H14" s="8" t="s">
        <v>286</v>
      </c>
      <c r="I14" s="8" t="s">
        <v>287</v>
      </c>
      <c r="J14" s="30">
        <v>1</v>
      </c>
      <c r="K14" s="30">
        <v>11.7</v>
      </c>
      <c r="L14" s="8" t="s">
        <v>35</v>
      </c>
      <c r="M14" s="28">
        <v>12</v>
      </c>
      <c r="N14" s="28">
        <v>47</v>
      </c>
      <c r="O14" s="28">
        <v>40</v>
      </c>
      <c r="P14" s="28">
        <v>32</v>
      </c>
      <c r="Q14" s="28"/>
      <c r="R14" s="28">
        <v>11</v>
      </c>
      <c r="S14" s="28">
        <v>12</v>
      </c>
      <c r="T14" s="28"/>
      <c r="U14" s="28"/>
      <c r="V14" s="45" t="s">
        <v>288</v>
      </c>
      <c r="W14" s="46">
        <v>45069</v>
      </c>
      <c r="X14" s="46">
        <v>45072</v>
      </c>
      <c r="Y14" s="28">
        <v>19</v>
      </c>
    </row>
    <row r="15" s="1" customFormat="1" ht="72" customHeight="1" spans="1:25">
      <c r="A15" s="8" t="s">
        <v>289</v>
      </c>
      <c r="B15" s="8" t="s">
        <v>28</v>
      </c>
      <c r="C15" s="8" t="s">
        <v>240</v>
      </c>
      <c r="D15" s="8" t="s">
        <v>241</v>
      </c>
      <c r="E15" s="8" t="s">
        <v>282</v>
      </c>
      <c r="F15" s="8" t="s">
        <v>276</v>
      </c>
      <c r="G15" s="8" t="s">
        <v>277</v>
      </c>
      <c r="H15" s="8" t="s">
        <v>290</v>
      </c>
      <c r="I15" s="8" t="s">
        <v>226</v>
      </c>
      <c r="J15" s="30">
        <v>4</v>
      </c>
      <c r="K15" s="30">
        <v>79.2</v>
      </c>
      <c r="L15" s="8" t="s">
        <v>35</v>
      </c>
      <c r="M15" s="28">
        <v>80</v>
      </c>
      <c r="N15" s="28">
        <v>47</v>
      </c>
      <c r="O15" s="28">
        <v>40</v>
      </c>
      <c r="P15" s="28">
        <v>32</v>
      </c>
      <c r="Q15" s="28"/>
      <c r="R15" s="28">
        <v>41</v>
      </c>
      <c r="S15" s="28">
        <v>80</v>
      </c>
      <c r="T15" s="28"/>
      <c r="U15" s="28"/>
      <c r="V15" s="45" t="s">
        <v>291</v>
      </c>
      <c r="W15" s="46">
        <v>45069</v>
      </c>
      <c r="X15" s="47">
        <v>45076</v>
      </c>
      <c r="Y15" s="28">
        <v>19</v>
      </c>
    </row>
    <row r="16" s="1" customFormat="1" ht="81" customHeight="1" spans="1:25">
      <c r="A16" s="9" t="s">
        <v>292</v>
      </c>
      <c r="B16" s="9" t="s">
        <v>28</v>
      </c>
      <c r="C16" s="9" t="s">
        <v>240</v>
      </c>
      <c r="D16" s="9" t="s">
        <v>241</v>
      </c>
      <c r="E16" s="9" t="s">
        <v>293</v>
      </c>
      <c r="F16" s="9" t="s">
        <v>294</v>
      </c>
      <c r="G16" s="9" t="s">
        <v>295</v>
      </c>
      <c r="H16" s="9" t="s">
        <v>296</v>
      </c>
      <c r="I16" s="9" t="s">
        <v>297</v>
      </c>
      <c r="J16" s="31">
        <v>5</v>
      </c>
      <c r="K16" s="31">
        <v>75.9</v>
      </c>
      <c r="L16" s="9" t="s">
        <v>35</v>
      </c>
      <c r="M16" s="28">
        <v>76</v>
      </c>
      <c r="N16" s="28">
        <v>46</v>
      </c>
      <c r="O16" s="28">
        <v>46</v>
      </c>
      <c r="P16" s="28">
        <v>46</v>
      </c>
      <c r="Q16" s="28"/>
      <c r="R16" s="28">
        <v>82</v>
      </c>
      <c r="S16" s="28">
        <v>82</v>
      </c>
      <c r="T16" s="28"/>
      <c r="U16" s="28"/>
      <c r="V16" s="45" t="s">
        <v>298</v>
      </c>
      <c r="W16" s="46">
        <v>45072</v>
      </c>
      <c r="X16" s="47">
        <v>45079</v>
      </c>
      <c r="Y16" s="28">
        <v>22</v>
      </c>
    </row>
    <row r="17" s="1" customFormat="1" ht="32" customHeight="1" spans="1:25">
      <c r="A17" s="10" t="s">
        <v>299</v>
      </c>
      <c r="B17" s="9" t="s">
        <v>28</v>
      </c>
      <c r="C17" s="9" t="s">
        <v>240</v>
      </c>
      <c r="D17" s="9" t="s">
        <v>241</v>
      </c>
      <c r="E17" s="10" t="s">
        <v>293</v>
      </c>
      <c r="F17" s="9" t="s">
        <v>294</v>
      </c>
      <c r="G17" s="9" t="s">
        <v>295</v>
      </c>
      <c r="H17" s="9" t="s">
        <v>300</v>
      </c>
      <c r="I17" s="9" t="s">
        <v>301</v>
      </c>
      <c r="J17" s="31">
        <v>1</v>
      </c>
      <c r="K17" s="31">
        <v>22</v>
      </c>
      <c r="L17" s="9" t="s">
        <v>35</v>
      </c>
      <c r="M17" s="28">
        <v>22</v>
      </c>
      <c r="N17" s="28">
        <v>64</v>
      </c>
      <c r="O17" s="28">
        <v>44</v>
      </c>
      <c r="P17" s="28">
        <v>41</v>
      </c>
      <c r="Q17" s="28"/>
      <c r="R17" s="28">
        <v>20</v>
      </c>
      <c r="S17" s="28">
        <v>22</v>
      </c>
      <c r="T17" s="28"/>
      <c r="U17" s="28"/>
      <c r="V17" s="45" t="s">
        <v>302</v>
      </c>
      <c r="W17" s="46">
        <v>45072</v>
      </c>
      <c r="X17" s="46">
        <v>45076</v>
      </c>
      <c r="Y17" s="28">
        <v>22</v>
      </c>
    </row>
    <row r="18" s="1" customFormat="1" ht="32" customHeight="1" spans="1:25">
      <c r="A18" s="10" t="s">
        <v>303</v>
      </c>
      <c r="B18" s="9" t="s">
        <v>28</v>
      </c>
      <c r="C18" s="9" t="s">
        <v>240</v>
      </c>
      <c r="D18" s="9" t="s">
        <v>241</v>
      </c>
      <c r="E18" s="10" t="s">
        <v>293</v>
      </c>
      <c r="F18" s="9" t="s">
        <v>294</v>
      </c>
      <c r="G18" s="9" t="s">
        <v>295</v>
      </c>
      <c r="H18" s="9" t="s">
        <v>304</v>
      </c>
      <c r="I18" s="9" t="s">
        <v>305</v>
      </c>
      <c r="J18" s="31">
        <v>1</v>
      </c>
      <c r="K18" s="31">
        <v>22</v>
      </c>
      <c r="L18" s="9" t="s">
        <v>35</v>
      </c>
      <c r="M18" s="28">
        <v>22</v>
      </c>
      <c r="N18" s="28">
        <v>64</v>
      </c>
      <c r="O18" s="28">
        <v>44</v>
      </c>
      <c r="P18" s="28">
        <v>41</v>
      </c>
      <c r="Q18" s="28"/>
      <c r="R18" s="28">
        <v>20</v>
      </c>
      <c r="S18" s="28">
        <v>22</v>
      </c>
      <c r="T18" s="28"/>
      <c r="U18" s="28"/>
      <c r="V18" s="26" t="s">
        <v>306</v>
      </c>
      <c r="W18" s="46">
        <v>45072</v>
      </c>
      <c r="X18" s="46">
        <v>45076</v>
      </c>
      <c r="Y18" s="28">
        <v>22</v>
      </c>
    </row>
    <row r="19" s="1" customFormat="1" ht="32" customHeight="1" spans="1:25">
      <c r="A19" s="11" t="s">
        <v>307</v>
      </c>
      <c r="B19" s="11" t="s">
        <v>28</v>
      </c>
      <c r="C19" s="11" t="s">
        <v>240</v>
      </c>
      <c r="D19" s="11" t="s">
        <v>241</v>
      </c>
      <c r="E19" s="11" t="s">
        <v>308</v>
      </c>
      <c r="F19" s="11" t="s">
        <v>309</v>
      </c>
      <c r="G19" s="11" t="s">
        <v>310</v>
      </c>
      <c r="H19" s="11" t="s">
        <v>311</v>
      </c>
      <c r="I19" s="11" t="s">
        <v>34</v>
      </c>
      <c r="J19" s="32">
        <v>1</v>
      </c>
      <c r="K19" s="32">
        <v>19.3</v>
      </c>
      <c r="L19" s="11" t="s">
        <v>35</v>
      </c>
      <c r="M19" s="28">
        <v>20</v>
      </c>
      <c r="N19" s="28">
        <v>47</v>
      </c>
      <c r="O19" s="28">
        <v>40</v>
      </c>
      <c r="P19" s="28">
        <v>32</v>
      </c>
      <c r="Q19" s="28"/>
      <c r="R19" s="28">
        <v>11</v>
      </c>
      <c r="S19" s="28">
        <v>20</v>
      </c>
      <c r="T19" s="28"/>
      <c r="U19" s="28"/>
      <c r="V19" s="45" t="s">
        <v>312</v>
      </c>
      <c r="W19" s="46">
        <v>45069</v>
      </c>
      <c r="X19" s="46">
        <v>45077</v>
      </c>
      <c r="Y19" s="28">
        <v>19</v>
      </c>
    </row>
    <row r="20" s="1" customFormat="1" ht="32" customHeight="1" spans="1:25">
      <c r="A20" s="11" t="s">
        <v>313</v>
      </c>
      <c r="B20" s="11" t="s">
        <v>28</v>
      </c>
      <c r="C20" s="11" t="s">
        <v>240</v>
      </c>
      <c r="D20" s="11" t="s">
        <v>241</v>
      </c>
      <c r="E20" s="11" t="s">
        <v>308</v>
      </c>
      <c r="F20" s="11" t="s">
        <v>309</v>
      </c>
      <c r="G20" s="11" t="s">
        <v>310</v>
      </c>
      <c r="H20" s="11" t="s">
        <v>314</v>
      </c>
      <c r="I20" s="11" t="s">
        <v>34</v>
      </c>
      <c r="J20" s="32">
        <v>1</v>
      </c>
      <c r="K20" s="32">
        <v>19.4</v>
      </c>
      <c r="L20" s="11" t="s">
        <v>35</v>
      </c>
      <c r="M20" s="28">
        <v>20</v>
      </c>
      <c r="N20" s="28">
        <v>48</v>
      </c>
      <c r="O20" s="28">
        <v>44</v>
      </c>
      <c r="P20" s="28">
        <v>45</v>
      </c>
      <c r="Q20" s="28"/>
      <c r="R20" s="28">
        <v>16</v>
      </c>
      <c r="S20" s="28">
        <v>20</v>
      </c>
      <c r="T20" s="28"/>
      <c r="U20" s="28"/>
      <c r="V20" s="45" t="s">
        <v>315</v>
      </c>
      <c r="W20" s="46">
        <v>45069</v>
      </c>
      <c r="X20" s="46">
        <v>45076</v>
      </c>
      <c r="Y20" s="28">
        <v>19</v>
      </c>
    </row>
    <row r="21" s="1" customFormat="1" ht="32" customHeight="1" spans="1:25">
      <c r="A21" s="11" t="s">
        <v>316</v>
      </c>
      <c r="B21" s="11" t="s">
        <v>28</v>
      </c>
      <c r="C21" s="11" t="s">
        <v>240</v>
      </c>
      <c r="D21" s="11" t="s">
        <v>241</v>
      </c>
      <c r="E21" s="11" t="s">
        <v>308</v>
      </c>
      <c r="F21" s="11" t="s">
        <v>309</v>
      </c>
      <c r="G21" s="11" t="s">
        <v>310</v>
      </c>
      <c r="H21" s="11" t="s">
        <v>317</v>
      </c>
      <c r="I21" s="11" t="s">
        <v>201</v>
      </c>
      <c r="J21" s="32">
        <v>2</v>
      </c>
      <c r="K21" s="32">
        <v>38.6</v>
      </c>
      <c r="L21" s="11" t="s">
        <v>35</v>
      </c>
      <c r="M21" s="28">
        <v>39</v>
      </c>
      <c r="N21" s="28">
        <v>48</v>
      </c>
      <c r="O21" s="28">
        <v>44</v>
      </c>
      <c r="P21" s="28">
        <v>45</v>
      </c>
      <c r="Q21" s="28"/>
      <c r="R21" s="28">
        <v>32</v>
      </c>
      <c r="S21" s="28">
        <v>39</v>
      </c>
      <c r="T21" s="28"/>
      <c r="U21" s="28"/>
      <c r="V21" s="45" t="s">
        <v>318</v>
      </c>
      <c r="W21" s="48">
        <v>45069</v>
      </c>
      <c r="X21" s="49" t="s">
        <v>319</v>
      </c>
      <c r="Y21" s="49" t="s">
        <v>320</v>
      </c>
    </row>
    <row r="22" s="1" customFormat="1" ht="32" customHeight="1" spans="1:25">
      <c r="A22" s="11" t="s">
        <v>321</v>
      </c>
      <c r="B22" s="11" t="s">
        <v>28</v>
      </c>
      <c r="C22" s="11" t="s">
        <v>240</v>
      </c>
      <c r="D22" s="11" t="s">
        <v>241</v>
      </c>
      <c r="E22" s="11" t="s">
        <v>308</v>
      </c>
      <c r="F22" s="11" t="s">
        <v>309</v>
      </c>
      <c r="G22" s="11" t="s">
        <v>310</v>
      </c>
      <c r="H22" s="11" t="s">
        <v>322</v>
      </c>
      <c r="I22" s="11" t="s">
        <v>43</v>
      </c>
      <c r="J22" s="32">
        <v>2</v>
      </c>
      <c r="K22" s="32">
        <v>41.4</v>
      </c>
      <c r="L22" s="11" t="s">
        <v>35</v>
      </c>
      <c r="M22" s="28">
        <v>42</v>
      </c>
      <c r="N22" s="28">
        <v>52</v>
      </c>
      <c r="O22" s="28">
        <v>47</v>
      </c>
      <c r="P22" s="28">
        <v>39</v>
      </c>
      <c r="Q22" s="28"/>
      <c r="R22" s="28">
        <v>32</v>
      </c>
      <c r="S22" s="28">
        <v>42</v>
      </c>
      <c r="T22" s="28"/>
      <c r="U22" s="28"/>
      <c r="V22" s="45" t="s">
        <v>323</v>
      </c>
      <c r="W22" s="46">
        <v>45065</v>
      </c>
      <c r="X22" s="46">
        <v>45072</v>
      </c>
      <c r="Y22" s="28">
        <v>15</v>
      </c>
    </row>
    <row r="23" s="1" customFormat="1" ht="32" customHeight="1" spans="1:25">
      <c r="A23" s="11" t="s">
        <v>324</v>
      </c>
      <c r="B23" s="11" t="s">
        <v>28</v>
      </c>
      <c r="C23" s="11" t="s">
        <v>240</v>
      </c>
      <c r="D23" s="11" t="s">
        <v>241</v>
      </c>
      <c r="E23" s="11" t="s">
        <v>308</v>
      </c>
      <c r="F23" s="11" t="s">
        <v>309</v>
      </c>
      <c r="G23" s="11" t="s">
        <v>310</v>
      </c>
      <c r="H23" s="11" t="s">
        <v>325</v>
      </c>
      <c r="I23" s="11" t="s">
        <v>57</v>
      </c>
      <c r="J23" s="32">
        <v>1</v>
      </c>
      <c r="K23" s="32">
        <v>14.9</v>
      </c>
      <c r="L23" s="11" t="s">
        <v>35</v>
      </c>
      <c r="M23" s="28">
        <v>15</v>
      </c>
      <c r="N23" s="28">
        <v>46</v>
      </c>
      <c r="O23" s="28">
        <v>46</v>
      </c>
      <c r="P23" s="28">
        <v>46</v>
      </c>
      <c r="Q23" s="28"/>
      <c r="R23" s="28">
        <v>17</v>
      </c>
      <c r="S23" s="28">
        <v>17</v>
      </c>
      <c r="T23" s="28"/>
      <c r="U23" s="28"/>
      <c r="V23" s="45" t="s">
        <v>326</v>
      </c>
      <c r="W23" s="46">
        <v>45065</v>
      </c>
      <c r="X23" s="46">
        <v>45072</v>
      </c>
      <c r="Y23" s="28">
        <v>15</v>
      </c>
    </row>
    <row r="24" s="1" customFormat="1" ht="32" customHeight="1" spans="1:25">
      <c r="A24" s="11" t="s">
        <v>327</v>
      </c>
      <c r="B24" s="11" t="s">
        <v>28</v>
      </c>
      <c r="C24" s="11" t="s">
        <v>240</v>
      </c>
      <c r="D24" s="11" t="s">
        <v>241</v>
      </c>
      <c r="E24" s="11" t="s">
        <v>308</v>
      </c>
      <c r="F24" s="11" t="s">
        <v>309</v>
      </c>
      <c r="G24" s="11" t="s">
        <v>310</v>
      </c>
      <c r="H24" s="11" t="s">
        <v>328</v>
      </c>
      <c r="I24" s="11" t="s">
        <v>57</v>
      </c>
      <c r="J24" s="32">
        <v>1</v>
      </c>
      <c r="K24" s="32">
        <v>15</v>
      </c>
      <c r="L24" s="11" t="s">
        <v>35</v>
      </c>
      <c r="M24" s="28">
        <v>15</v>
      </c>
      <c r="N24" s="28">
        <v>46</v>
      </c>
      <c r="O24" s="28">
        <v>46</v>
      </c>
      <c r="P24" s="28">
        <v>46</v>
      </c>
      <c r="Q24" s="28"/>
      <c r="R24" s="28">
        <v>17</v>
      </c>
      <c r="S24" s="28">
        <v>17</v>
      </c>
      <c r="T24" s="28"/>
      <c r="U24" s="28"/>
      <c r="V24" s="26" t="s">
        <v>329</v>
      </c>
      <c r="W24" s="46">
        <v>45069</v>
      </c>
      <c r="X24" s="46">
        <v>45077</v>
      </c>
      <c r="Y24" s="28">
        <v>19</v>
      </c>
    </row>
    <row r="25" s="1" customFormat="1" ht="58" customHeight="1" spans="1:25">
      <c r="A25" s="12" t="s">
        <v>330</v>
      </c>
      <c r="B25" s="12" t="s">
        <v>28</v>
      </c>
      <c r="C25" s="12" t="s">
        <v>240</v>
      </c>
      <c r="D25" s="12" t="s">
        <v>241</v>
      </c>
      <c r="E25" s="12" t="s">
        <v>331</v>
      </c>
      <c r="F25" s="12" t="s">
        <v>332</v>
      </c>
      <c r="G25" s="12" t="s">
        <v>333</v>
      </c>
      <c r="H25" s="12" t="s">
        <v>334</v>
      </c>
      <c r="I25" s="12" t="s">
        <v>335</v>
      </c>
      <c r="J25" s="29">
        <v>3</v>
      </c>
      <c r="K25" s="33">
        <v>201.5</v>
      </c>
      <c r="L25" s="12" t="s">
        <v>35</v>
      </c>
      <c r="M25" s="28">
        <v>202</v>
      </c>
      <c r="N25" s="28">
        <v>46</v>
      </c>
      <c r="O25" s="28">
        <v>46</v>
      </c>
      <c r="P25" s="28">
        <v>46</v>
      </c>
      <c r="Q25" s="28"/>
      <c r="R25" s="28">
        <v>49</v>
      </c>
      <c r="S25" s="28">
        <v>202</v>
      </c>
      <c r="T25" s="28"/>
      <c r="U25" s="28"/>
      <c r="V25" s="45" t="s">
        <v>336</v>
      </c>
      <c r="W25" s="46">
        <v>45069</v>
      </c>
      <c r="X25" s="46">
        <v>45076</v>
      </c>
      <c r="Y25" s="28">
        <v>19</v>
      </c>
    </row>
    <row r="26" s="1" customFormat="1" ht="111" customHeight="1" spans="1:25">
      <c r="A26" s="13"/>
      <c r="B26" s="13"/>
      <c r="C26" s="13"/>
      <c r="D26" s="13"/>
      <c r="E26" s="13"/>
      <c r="F26" s="13"/>
      <c r="G26" s="13"/>
      <c r="H26" s="13"/>
      <c r="I26" s="13"/>
      <c r="J26" s="29">
        <v>7</v>
      </c>
      <c r="K26" s="34"/>
      <c r="L26" s="13"/>
      <c r="M26" s="28"/>
      <c r="N26" s="28">
        <v>47</v>
      </c>
      <c r="O26" s="28">
        <v>40</v>
      </c>
      <c r="P26" s="28">
        <v>32</v>
      </c>
      <c r="Q26" s="28"/>
      <c r="R26" s="28">
        <v>71</v>
      </c>
      <c r="S26" s="28"/>
      <c r="T26" s="28"/>
      <c r="U26" s="28"/>
      <c r="V26" s="45" t="s">
        <v>337</v>
      </c>
      <c r="W26" s="46">
        <v>45069</v>
      </c>
      <c r="X26" s="46">
        <v>45076</v>
      </c>
      <c r="Y26" s="28">
        <v>19</v>
      </c>
    </row>
    <row r="27" s="1" customFormat="1" ht="32" customHeight="1" spans="1:25">
      <c r="A27" s="6" t="s">
        <v>338</v>
      </c>
      <c r="B27" s="6" t="s">
        <v>28</v>
      </c>
      <c r="C27" s="6" t="s">
        <v>240</v>
      </c>
      <c r="D27" s="6" t="s">
        <v>241</v>
      </c>
      <c r="E27" s="6" t="s">
        <v>331</v>
      </c>
      <c r="F27" s="6" t="s">
        <v>332</v>
      </c>
      <c r="G27" s="6" t="s">
        <v>333</v>
      </c>
      <c r="H27" s="6" t="s">
        <v>339</v>
      </c>
      <c r="I27" s="6" t="s">
        <v>57</v>
      </c>
      <c r="J27" s="29">
        <v>1</v>
      </c>
      <c r="K27" s="29">
        <v>15</v>
      </c>
      <c r="L27" s="6" t="s">
        <v>35</v>
      </c>
      <c r="M27" s="28">
        <v>15</v>
      </c>
      <c r="N27" s="28">
        <v>46</v>
      </c>
      <c r="O27" s="28">
        <v>46</v>
      </c>
      <c r="P27" s="28">
        <v>46</v>
      </c>
      <c r="Q27" s="28"/>
      <c r="R27" s="28">
        <v>17</v>
      </c>
      <c r="S27" s="28">
        <v>17</v>
      </c>
      <c r="T27" s="28"/>
      <c r="U27" s="28"/>
      <c r="V27" s="26" t="s">
        <v>340</v>
      </c>
      <c r="W27" s="46">
        <v>45069</v>
      </c>
      <c r="X27" s="46">
        <v>45076</v>
      </c>
      <c r="Y27" s="28">
        <v>19</v>
      </c>
    </row>
    <row r="28" s="1" customFormat="1" ht="54" customHeight="1" spans="1:25">
      <c r="A28" s="5" t="s">
        <v>341</v>
      </c>
      <c r="B28" s="5" t="s">
        <v>28</v>
      </c>
      <c r="C28" s="5" t="s">
        <v>240</v>
      </c>
      <c r="D28" s="5" t="s">
        <v>241</v>
      </c>
      <c r="E28" s="5" t="s">
        <v>342</v>
      </c>
      <c r="F28" s="5" t="s">
        <v>343</v>
      </c>
      <c r="G28" s="5" t="s">
        <v>344</v>
      </c>
      <c r="H28" s="5" t="s">
        <v>345</v>
      </c>
      <c r="I28" s="5" t="s">
        <v>176</v>
      </c>
      <c r="J28" s="27">
        <v>3</v>
      </c>
      <c r="K28" s="27">
        <v>45.8</v>
      </c>
      <c r="L28" s="5" t="s">
        <v>35</v>
      </c>
      <c r="M28" s="28">
        <v>46</v>
      </c>
      <c r="N28" s="28">
        <v>46</v>
      </c>
      <c r="O28" s="28">
        <v>46</v>
      </c>
      <c r="P28" s="28">
        <v>46</v>
      </c>
      <c r="Q28" s="28"/>
      <c r="R28" s="28">
        <v>49</v>
      </c>
      <c r="S28" s="28">
        <v>49</v>
      </c>
      <c r="T28" s="28"/>
      <c r="U28" s="28"/>
      <c r="V28" s="45" t="s">
        <v>346</v>
      </c>
      <c r="W28" s="46">
        <v>45072</v>
      </c>
      <c r="X28" s="45" t="s">
        <v>347</v>
      </c>
      <c r="Y28" s="28">
        <v>22</v>
      </c>
    </row>
    <row r="29" s="1" customFormat="1" ht="242" customHeight="1" spans="1:25">
      <c r="A29" s="5" t="s">
        <v>348</v>
      </c>
      <c r="B29" s="5" t="s">
        <v>28</v>
      </c>
      <c r="C29" s="5" t="s">
        <v>240</v>
      </c>
      <c r="D29" s="5" t="s">
        <v>241</v>
      </c>
      <c r="E29" s="5" t="s">
        <v>349</v>
      </c>
      <c r="F29" s="5" t="s">
        <v>350</v>
      </c>
      <c r="G29" s="5" t="s">
        <v>351</v>
      </c>
      <c r="H29" s="5" t="s">
        <v>352</v>
      </c>
      <c r="I29" s="5" t="s">
        <v>353</v>
      </c>
      <c r="J29" s="27">
        <v>16</v>
      </c>
      <c r="K29" s="27">
        <v>293.8</v>
      </c>
      <c r="L29" s="5" t="s">
        <v>35</v>
      </c>
      <c r="M29" s="28">
        <v>294</v>
      </c>
      <c r="N29" s="28">
        <v>47</v>
      </c>
      <c r="O29" s="28">
        <v>40</v>
      </c>
      <c r="P29" s="28">
        <v>32</v>
      </c>
      <c r="Q29" s="28"/>
      <c r="R29" s="28">
        <v>161</v>
      </c>
      <c r="S29" s="28">
        <v>294</v>
      </c>
      <c r="T29" s="28"/>
      <c r="U29" s="28"/>
      <c r="V29" s="45" t="s">
        <v>354</v>
      </c>
      <c r="W29" s="46">
        <v>45070</v>
      </c>
      <c r="X29" s="46">
        <v>45071</v>
      </c>
      <c r="Y29" s="28">
        <v>20</v>
      </c>
    </row>
    <row r="30" s="1" customFormat="1" ht="126" customHeight="1" spans="1:25">
      <c r="A30" s="5" t="s">
        <v>355</v>
      </c>
      <c r="B30" s="5" t="s">
        <v>28</v>
      </c>
      <c r="C30" s="5" t="s">
        <v>240</v>
      </c>
      <c r="D30" s="5" t="s">
        <v>241</v>
      </c>
      <c r="E30" s="5" t="s">
        <v>356</v>
      </c>
      <c r="F30" s="5" t="s">
        <v>276</v>
      </c>
      <c r="G30" s="5" t="s">
        <v>277</v>
      </c>
      <c r="H30" s="5" t="s">
        <v>357</v>
      </c>
      <c r="I30" s="5" t="s">
        <v>358</v>
      </c>
      <c r="J30" s="27">
        <v>8</v>
      </c>
      <c r="K30" s="27">
        <v>170.1</v>
      </c>
      <c r="L30" s="5" t="s">
        <v>35</v>
      </c>
      <c r="M30" s="28">
        <v>171</v>
      </c>
      <c r="N30" s="28">
        <v>47</v>
      </c>
      <c r="O30" s="28">
        <v>40</v>
      </c>
      <c r="P30" s="28">
        <v>32</v>
      </c>
      <c r="Q30" s="28"/>
      <c r="R30" s="28">
        <v>81</v>
      </c>
      <c r="S30" s="28">
        <v>171</v>
      </c>
      <c r="T30" s="28"/>
      <c r="U30" s="28"/>
      <c r="V30" s="45" t="s">
        <v>359</v>
      </c>
      <c r="W30" s="46">
        <v>45069</v>
      </c>
      <c r="X30" s="46">
        <v>45076</v>
      </c>
      <c r="Y30" s="28">
        <v>19</v>
      </c>
    </row>
    <row r="31" s="1" customFormat="1" ht="125" customHeight="1" spans="1:25">
      <c r="A31" s="14" t="s">
        <v>360</v>
      </c>
      <c r="B31" s="14" t="s">
        <v>28</v>
      </c>
      <c r="C31" s="14" t="s">
        <v>240</v>
      </c>
      <c r="D31" s="14" t="s">
        <v>241</v>
      </c>
      <c r="E31" s="14" t="s">
        <v>361</v>
      </c>
      <c r="F31" s="14" t="s">
        <v>120</v>
      </c>
      <c r="G31" s="14" t="s">
        <v>121</v>
      </c>
      <c r="H31" s="14" t="s">
        <v>362</v>
      </c>
      <c r="I31" s="14" t="s">
        <v>102</v>
      </c>
      <c r="J31" s="35">
        <v>8</v>
      </c>
      <c r="K31" s="35">
        <v>118.4</v>
      </c>
      <c r="L31" s="14" t="s">
        <v>35</v>
      </c>
      <c r="M31" s="28">
        <v>119</v>
      </c>
      <c r="N31" s="28">
        <v>46</v>
      </c>
      <c r="O31" s="28">
        <v>46</v>
      </c>
      <c r="P31" s="28">
        <v>49</v>
      </c>
      <c r="Q31" s="28"/>
      <c r="R31" s="28">
        <v>139</v>
      </c>
      <c r="S31" s="28">
        <v>139</v>
      </c>
      <c r="T31" s="28"/>
      <c r="U31" s="28"/>
      <c r="V31" s="45" t="s">
        <v>363</v>
      </c>
      <c r="W31" s="46">
        <v>45069</v>
      </c>
      <c r="X31" s="46">
        <v>45070</v>
      </c>
      <c r="Y31" s="28">
        <v>19</v>
      </c>
    </row>
    <row r="32" s="1" customFormat="1" ht="69" customHeight="1" spans="1:25">
      <c r="A32" s="14" t="s">
        <v>364</v>
      </c>
      <c r="B32" s="14" t="s">
        <v>28</v>
      </c>
      <c r="C32" s="14" t="s">
        <v>240</v>
      </c>
      <c r="D32" s="14" t="s">
        <v>241</v>
      </c>
      <c r="E32" s="14" t="s">
        <v>361</v>
      </c>
      <c r="F32" s="14" t="s">
        <v>120</v>
      </c>
      <c r="G32" s="14" t="s">
        <v>121</v>
      </c>
      <c r="H32" s="14" t="s">
        <v>365</v>
      </c>
      <c r="I32" s="14" t="s">
        <v>43</v>
      </c>
      <c r="J32" s="35">
        <v>3</v>
      </c>
      <c r="K32" s="35">
        <v>53.8</v>
      </c>
      <c r="L32" s="14" t="s">
        <v>35</v>
      </c>
      <c r="M32" s="28">
        <v>54</v>
      </c>
      <c r="N32" s="28">
        <v>47</v>
      </c>
      <c r="O32" s="28">
        <v>40</v>
      </c>
      <c r="P32" s="28">
        <v>32</v>
      </c>
      <c r="Q32" s="28"/>
      <c r="R32" s="28">
        <v>31</v>
      </c>
      <c r="S32" s="28">
        <v>54</v>
      </c>
      <c r="T32" s="28"/>
      <c r="U32" s="28"/>
      <c r="V32" s="45" t="s">
        <v>366</v>
      </c>
      <c r="W32" s="46">
        <v>45070</v>
      </c>
      <c r="X32" s="46">
        <v>45071</v>
      </c>
      <c r="Y32" s="28">
        <v>20</v>
      </c>
    </row>
    <row r="33" s="1" customFormat="1" ht="32" customHeight="1" spans="1:25">
      <c r="A33" s="14" t="s">
        <v>367</v>
      </c>
      <c r="B33" s="14" t="s">
        <v>28</v>
      </c>
      <c r="C33" s="14" t="s">
        <v>240</v>
      </c>
      <c r="D33" s="14" t="s">
        <v>241</v>
      </c>
      <c r="E33" s="14" t="s">
        <v>361</v>
      </c>
      <c r="F33" s="14" t="s">
        <v>120</v>
      </c>
      <c r="G33" s="14" t="s">
        <v>121</v>
      </c>
      <c r="H33" s="14" t="s">
        <v>368</v>
      </c>
      <c r="I33" s="14" t="s">
        <v>369</v>
      </c>
      <c r="J33" s="35">
        <v>1</v>
      </c>
      <c r="K33" s="35">
        <v>17.7</v>
      </c>
      <c r="L33" s="14" t="s">
        <v>35</v>
      </c>
      <c r="M33" s="28">
        <v>18</v>
      </c>
      <c r="N33" s="28">
        <v>47</v>
      </c>
      <c r="O33" s="28">
        <v>40</v>
      </c>
      <c r="P33" s="28">
        <v>32</v>
      </c>
      <c r="Q33" s="28"/>
      <c r="R33" s="28">
        <v>11</v>
      </c>
      <c r="S33" s="28">
        <v>18</v>
      </c>
      <c r="T33" s="28"/>
      <c r="U33" s="28"/>
      <c r="V33" s="45" t="s">
        <v>370</v>
      </c>
      <c r="W33" s="46">
        <v>45070</v>
      </c>
      <c r="X33" s="46">
        <v>45071</v>
      </c>
      <c r="Y33" s="28">
        <v>20</v>
      </c>
    </row>
    <row r="34" s="1" customFormat="1" ht="66" customHeight="1" spans="1:25">
      <c r="A34" s="15" t="s">
        <v>371</v>
      </c>
      <c r="B34" s="15" t="s">
        <v>28</v>
      </c>
      <c r="C34" s="15" t="s">
        <v>240</v>
      </c>
      <c r="D34" s="15" t="s">
        <v>241</v>
      </c>
      <c r="E34" s="15" t="s">
        <v>372</v>
      </c>
      <c r="F34" s="15" t="s">
        <v>309</v>
      </c>
      <c r="G34" s="15" t="s">
        <v>310</v>
      </c>
      <c r="H34" s="15" t="s">
        <v>373</v>
      </c>
      <c r="I34" s="15" t="s">
        <v>374</v>
      </c>
      <c r="J34" s="36">
        <v>4</v>
      </c>
      <c r="K34" s="36">
        <v>83.4</v>
      </c>
      <c r="L34" s="15" t="s">
        <v>35</v>
      </c>
      <c r="M34" s="28">
        <v>84</v>
      </c>
      <c r="N34" s="28">
        <v>47</v>
      </c>
      <c r="O34" s="28">
        <v>40</v>
      </c>
      <c r="P34" s="28">
        <v>32</v>
      </c>
      <c r="Q34" s="28"/>
      <c r="R34" s="28">
        <v>41</v>
      </c>
      <c r="S34" s="28">
        <v>84</v>
      </c>
      <c r="T34" s="28"/>
      <c r="U34" s="28"/>
      <c r="V34" s="45" t="s">
        <v>375</v>
      </c>
      <c r="W34" s="46">
        <v>45072</v>
      </c>
      <c r="X34" s="46">
        <v>45078</v>
      </c>
      <c r="Y34" s="28">
        <v>22</v>
      </c>
    </row>
    <row r="35" s="1" customFormat="1" ht="32" customHeight="1" spans="1:25">
      <c r="A35" s="15" t="s">
        <v>376</v>
      </c>
      <c r="B35" s="15" t="s">
        <v>28</v>
      </c>
      <c r="C35" s="15" t="s">
        <v>240</v>
      </c>
      <c r="D35" s="15" t="s">
        <v>241</v>
      </c>
      <c r="E35" s="15" t="s">
        <v>372</v>
      </c>
      <c r="F35" s="15" t="s">
        <v>309</v>
      </c>
      <c r="G35" s="15" t="s">
        <v>310</v>
      </c>
      <c r="H35" s="15" t="s">
        <v>377</v>
      </c>
      <c r="I35" s="15" t="s">
        <v>77</v>
      </c>
      <c r="J35" s="36">
        <v>1</v>
      </c>
      <c r="K35" s="36">
        <v>20.8</v>
      </c>
      <c r="L35" s="15" t="s">
        <v>35</v>
      </c>
      <c r="M35" s="28">
        <v>21</v>
      </c>
      <c r="N35" s="28">
        <v>52</v>
      </c>
      <c r="O35" s="28">
        <v>47</v>
      </c>
      <c r="P35" s="28">
        <v>39</v>
      </c>
      <c r="Q35" s="28"/>
      <c r="R35" s="28">
        <v>16</v>
      </c>
      <c r="S35" s="28">
        <v>21</v>
      </c>
      <c r="T35" s="28"/>
      <c r="U35" s="28"/>
      <c r="V35" s="26" t="s">
        <v>378</v>
      </c>
      <c r="W35" s="46">
        <v>45072</v>
      </c>
      <c r="X35" s="46">
        <v>45078</v>
      </c>
      <c r="Y35" s="28">
        <v>22</v>
      </c>
    </row>
    <row r="36" s="1" customFormat="1" ht="87" customHeight="1" spans="1:25">
      <c r="A36" s="11" t="s">
        <v>379</v>
      </c>
      <c r="B36" s="11" t="s">
        <v>28</v>
      </c>
      <c r="C36" s="11" t="s">
        <v>240</v>
      </c>
      <c r="D36" s="11" t="s">
        <v>241</v>
      </c>
      <c r="E36" s="11" t="s">
        <v>380</v>
      </c>
      <c r="F36" s="11" t="s">
        <v>381</v>
      </c>
      <c r="G36" s="11" t="s">
        <v>382</v>
      </c>
      <c r="H36" s="11" t="s">
        <v>383</v>
      </c>
      <c r="I36" s="11" t="s">
        <v>384</v>
      </c>
      <c r="J36" s="32">
        <v>5</v>
      </c>
      <c r="K36" s="32">
        <v>106.6</v>
      </c>
      <c r="L36" s="11" t="s">
        <v>35</v>
      </c>
      <c r="M36" s="28">
        <v>107</v>
      </c>
      <c r="N36" s="28">
        <v>47</v>
      </c>
      <c r="O36" s="28">
        <v>40</v>
      </c>
      <c r="P36" s="28">
        <v>32</v>
      </c>
      <c r="Q36" s="28"/>
      <c r="R36" s="28">
        <v>51</v>
      </c>
      <c r="S36" s="28">
        <v>107</v>
      </c>
      <c r="T36" s="28"/>
      <c r="U36" s="28"/>
      <c r="V36" s="45" t="s">
        <v>385</v>
      </c>
      <c r="W36" s="46">
        <v>45072</v>
      </c>
      <c r="X36" s="23" t="s">
        <v>386</v>
      </c>
      <c r="Y36" s="28">
        <v>22</v>
      </c>
    </row>
    <row r="37" s="1" customFormat="1" ht="32" customHeight="1" spans="1:25">
      <c r="A37" s="11" t="s">
        <v>387</v>
      </c>
      <c r="B37" s="11" t="s">
        <v>28</v>
      </c>
      <c r="C37" s="11" t="s">
        <v>240</v>
      </c>
      <c r="D37" s="11" t="s">
        <v>241</v>
      </c>
      <c r="E37" s="11" t="s">
        <v>380</v>
      </c>
      <c r="F37" s="11" t="s">
        <v>381</v>
      </c>
      <c r="G37" s="11" t="s">
        <v>382</v>
      </c>
      <c r="H37" s="11" t="s">
        <v>388</v>
      </c>
      <c r="I37" s="11" t="s">
        <v>201</v>
      </c>
      <c r="J37" s="32">
        <v>2</v>
      </c>
      <c r="K37" s="32">
        <v>39</v>
      </c>
      <c r="L37" s="11" t="s">
        <v>35</v>
      </c>
      <c r="M37" s="28">
        <v>39</v>
      </c>
      <c r="N37" s="28">
        <v>48</v>
      </c>
      <c r="O37" s="28">
        <v>44</v>
      </c>
      <c r="P37" s="28">
        <v>45</v>
      </c>
      <c r="Q37" s="28"/>
      <c r="R37" s="28">
        <v>32</v>
      </c>
      <c r="S37" s="28">
        <v>39</v>
      </c>
      <c r="T37" s="28"/>
      <c r="U37" s="28"/>
      <c r="V37" s="45" t="s">
        <v>389</v>
      </c>
      <c r="W37" s="48">
        <v>45074</v>
      </c>
      <c r="X37" s="49" t="s">
        <v>390</v>
      </c>
      <c r="Y37" s="49" t="s">
        <v>391</v>
      </c>
    </row>
    <row r="38" s="1" customFormat="1" ht="32" customHeight="1" spans="1:25">
      <c r="A38" s="14" t="s">
        <v>392</v>
      </c>
      <c r="B38" s="14" t="s">
        <v>28</v>
      </c>
      <c r="C38" s="14" t="s">
        <v>240</v>
      </c>
      <c r="D38" s="14" t="s">
        <v>30</v>
      </c>
      <c r="E38" s="14" t="s">
        <v>393</v>
      </c>
      <c r="F38" s="14" t="s">
        <v>69</v>
      </c>
      <c r="G38" s="14" t="s">
        <v>70</v>
      </c>
      <c r="H38" s="14" t="s">
        <v>394</v>
      </c>
      <c r="I38" s="14" t="s">
        <v>34</v>
      </c>
      <c r="J38" s="35">
        <v>1</v>
      </c>
      <c r="K38" s="35">
        <v>18.7</v>
      </c>
      <c r="L38" s="14" t="s">
        <v>395</v>
      </c>
      <c r="M38" s="1">
        <v>19</v>
      </c>
      <c r="N38" s="1">
        <v>47</v>
      </c>
      <c r="O38" s="1">
        <v>40</v>
      </c>
      <c r="P38" s="1">
        <v>32</v>
      </c>
      <c r="R38" s="1">
        <v>11</v>
      </c>
      <c r="S38" s="1">
        <v>19</v>
      </c>
      <c r="V38" s="50"/>
      <c r="W38" s="1" t="str">
        <f>_xlfn.DISPIMG("ID_EFAD8F18DB8D4606BC43FFFE69EEE3D9",1)</f>
        <v>=DISPIMG("ID_EFAD8F18DB8D4606BC43FFFE69EEE3D9",1)</v>
      </c>
      <c r="X38" s="46">
        <v>45086</v>
      </c>
      <c r="Y38" s="28">
        <v>36</v>
      </c>
    </row>
    <row r="39" s="1" customFormat="1" ht="32" customHeight="1" spans="1:25">
      <c r="A39" s="14" t="s">
        <v>396</v>
      </c>
      <c r="B39" s="14" t="s">
        <v>28</v>
      </c>
      <c r="C39" s="14" t="s">
        <v>240</v>
      </c>
      <c r="D39" s="14" t="s">
        <v>30</v>
      </c>
      <c r="E39" s="14" t="s">
        <v>393</v>
      </c>
      <c r="F39" s="14" t="s">
        <v>69</v>
      </c>
      <c r="G39" s="14" t="s">
        <v>70</v>
      </c>
      <c r="H39" s="14" t="s">
        <v>397</v>
      </c>
      <c r="I39" s="14" t="s">
        <v>398</v>
      </c>
      <c r="J39" s="35">
        <v>5</v>
      </c>
      <c r="K39" s="35">
        <v>104.5</v>
      </c>
      <c r="L39" s="14" t="s">
        <v>395</v>
      </c>
      <c r="M39" s="1">
        <v>105</v>
      </c>
      <c r="N39" s="1">
        <v>47</v>
      </c>
      <c r="O39" s="1">
        <v>40</v>
      </c>
      <c r="P39" s="1">
        <v>32</v>
      </c>
      <c r="R39" s="1">
        <v>51</v>
      </c>
      <c r="S39" s="1">
        <v>105</v>
      </c>
      <c r="X39" s="46">
        <v>45086</v>
      </c>
      <c r="Y39" s="28">
        <v>36</v>
      </c>
    </row>
    <row r="40" s="1" customFormat="1" ht="32" customHeight="1" spans="1:25">
      <c r="A40" s="16" t="s">
        <v>399</v>
      </c>
      <c r="B40" s="16" t="s">
        <v>28</v>
      </c>
      <c r="C40" s="16" t="s">
        <v>240</v>
      </c>
      <c r="D40" s="16" t="s">
        <v>30</v>
      </c>
      <c r="E40" s="16" t="s">
        <v>400</v>
      </c>
      <c r="F40" s="16" t="s">
        <v>350</v>
      </c>
      <c r="G40" s="16" t="s">
        <v>351</v>
      </c>
      <c r="H40" s="16" t="s">
        <v>401</v>
      </c>
      <c r="I40" s="16" t="s">
        <v>402</v>
      </c>
      <c r="J40" s="37">
        <v>1</v>
      </c>
      <c r="K40" s="37">
        <v>16</v>
      </c>
      <c r="L40" s="17"/>
      <c r="M40" s="1">
        <v>16</v>
      </c>
      <c r="N40" s="1">
        <v>47</v>
      </c>
      <c r="O40" s="1">
        <v>40</v>
      </c>
      <c r="P40" s="1">
        <v>32</v>
      </c>
      <c r="R40" s="1">
        <v>11</v>
      </c>
      <c r="S40" s="1">
        <v>16</v>
      </c>
      <c r="V40" s="1" t="str">
        <f>_xlfn.DISPIMG("ID_F2BBBCC970AF42A3A651E070BCDF627B",1)</f>
        <v>=DISPIMG("ID_F2BBBCC970AF42A3A651E070BCDF627B",1)</v>
      </c>
      <c r="W40" s="1" t="str">
        <f>_xlfn.DISPIMG("ID_25F0D870A1D14CE19BBD5F174AA3F323",1)</f>
        <v>=DISPIMG("ID_25F0D870A1D14CE19BBD5F174AA3F323",1)</v>
      </c>
      <c r="X40" s="46">
        <v>45092</v>
      </c>
      <c r="Y40" s="28">
        <v>42</v>
      </c>
    </row>
    <row r="41" s="1" customFormat="1" ht="32" customHeight="1" spans="1:25">
      <c r="A41" s="17" t="s">
        <v>403</v>
      </c>
      <c r="B41" s="17" t="s">
        <v>28</v>
      </c>
      <c r="C41" s="17" t="s">
        <v>240</v>
      </c>
      <c r="D41" s="17" t="s">
        <v>30</v>
      </c>
      <c r="E41" s="17" t="s">
        <v>400</v>
      </c>
      <c r="F41" s="17" t="s">
        <v>350</v>
      </c>
      <c r="G41" s="17" t="s">
        <v>351</v>
      </c>
      <c r="H41" s="17" t="s">
        <v>404</v>
      </c>
      <c r="I41" s="17" t="s">
        <v>405</v>
      </c>
      <c r="J41" s="37">
        <v>1</v>
      </c>
      <c r="K41" s="38">
        <v>49.2</v>
      </c>
      <c r="L41" s="17"/>
      <c r="M41" s="1">
        <v>50</v>
      </c>
      <c r="N41" s="1">
        <v>47</v>
      </c>
      <c r="O41" s="1">
        <v>40</v>
      </c>
      <c r="P41" s="1">
        <v>32</v>
      </c>
      <c r="R41" s="1">
        <v>11</v>
      </c>
      <c r="S41" s="1">
        <v>50</v>
      </c>
      <c r="X41" s="46">
        <v>45092</v>
      </c>
      <c r="Y41" s="28">
        <v>42</v>
      </c>
    </row>
    <row r="42" s="1" customFormat="1" ht="32" customHeight="1" spans="1:25">
      <c r="A42" s="18"/>
      <c r="B42" s="18"/>
      <c r="C42" s="18"/>
      <c r="D42" s="18"/>
      <c r="E42" s="18"/>
      <c r="F42" s="18"/>
      <c r="G42" s="18"/>
      <c r="H42" s="18"/>
      <c r="I42" s="18"/>
      <c r="J42" s="37">
        <v>2</v>
      </c>
      <c r="K42" s="39"/>
      <c r="L42" s="18"/>
      <c r="N42" s="1">
        <v>52</v>
      </c>
      <c r="O42" s="1">
        <v>47</v>
      </c>
      <c r="P42" s="1">
        <v>39</v>
      </c>
      <c r="R42" s="1">
        <v>32</v>
      </c>
      <c r="X42" s="46">
        <v>45092</v>
      </c>
      <c r="Y42" s="28">
        <v>42</v>
      </c>
    </row>
    <row r="43" s="1" customFormat="1" ht="32" customHeight="1" spans="1:25">
      <c r="A43" s="16" t="s">
        <v>406</v>
      </c>
      <c r="B43" s="16" t="s">
        <v>28</v>
      </c>
      <c r="C43" s="16" t="s">
        <v>240</v>
      </c>
      <c r="D43" s="16" t="s">
        <v>30</v>
      </c>
      <c r="E43" s="16" t="s">
        <v>400</v>
      </c>
      <c r="F43" s="16" t="s">
        <v>350</v>
      </c>
      <c r="G43" s="16" t="s">
        <v>351</v>
      </c>
      <c r="H43" s="16" t="s">
        <v>407</v>
      </c>
      <c r="I43" s="16" t="s">
        <v>34</v>
      </c>
      <c r="J43" s="37">
        <v>1</v>
      </c>
      <c r="K43" s="37">
        <v>21.8</v>
      </c>
      <c r="L43" s="16"/>
      <c r="M43" s="1">
        <v>22</v>
      </c>
      <c r="N43" s="1">
        <v>47</v>
      </c>
      <c r="O43" s="1">
        <v>40</v>
      </c>
      <c r="P43" s="1">
        <v>32</v>
      </c>
      <c r="R43" s="1">
        <v>11</v>
      </c>
      <c r="S43" s="1">
        <v>22</v>
      </c>
      <c r="X43" s="46">
        <v>45092</v>
      </c>
      <c r="Y43" s="28">
        <v>42</v>
      </c>
    </row>
    <row r="44" s="1" customFormat="1" ht="32" customHeight="1" spans="1:25">
      <c r="A44" s="16" t="s">
        <v>408</v>
      </c>
      <c r="B44" s="16" t="s">
        <v>28</v>
      </c>
      <c r="C44" s="16" t="s">
        <v>240</v>
      </c>
      <c r="D44" s="16" t="s">
        <v>30</v>
      </c>
      <c r="E44" s="16" t="s">
        <v>400</v>
      </c>
      <c r="F44" s="16" t="s">
        <v>350</v>
      </c>
      <c r="G44" s="16" t="s">
        <v>351</v>
      </c>
      <c r="H44" s="16" t="s">
        <v>409</v>
      </c>
      <c r="I44" s="16" t="s">
        <v>410</v>
      </c>
      <c r="J44" s="37">
        <v>2</v>
      </c>
      <c r="K44" s="37">
        <v>27.8</v>
      </c>
      <c r="L44" s="16"/>
      <c r="M44" s="1">
        <v>28</v>
      </c>
      <c r="N44" s="1">
        <v>47</v>
      </c>
      <c r="O44" s="1">
        <v>40</v>
      </c>
      <c r="P44" s="1">
        <v>32</v>
      </c>
      <c r="R44" s="1">
        <v>21</v>
      </c>
      <c r="S44" s="1">
        <v>28</v>
      </c>
      <c r="X44" s="46">
        <v>45092</v>
      </c>
      <c r="Y44" s="28">
        <v>42</v>
      </c>
    </row>
    <row r="45" s="1" customFormat="1" ht="32" customHeight="1" spans="1:25">
      <c r="A45" s="19" t="s">
        <v>411</v>
      </c>
      <c r="B45" s="19" t="s">
        <v>28</v>
      </c>
      <c r="C45" s="19" t="s">
        <v>240</v>
      </c>
      <c r="D45" s="19" t="s">
        <v>30</v>
      </c>
      <c r="E45" s="19" t="s">
        <v>412</v>
      </c>
      <c r="F45" s="19" t="s">
        <v>158</v>
      </c>
      <c r="G45" s="19" t="s">
        <v>159</v>
      </c>
      <c r="H45" s="19" t="s">
        <v>413</v>
      </c>
      <c r="I45" s="19" t="s">
        <v>251</v>
      </c>
      <c r="J45" s="40">
        <v>1</v>
      </c>
      <c r="K45" s="40">
        <v>19.7</v>
      </c>
      <c r="L45" s="19"/>
      <c r="M45" s="1">
        <v>20</v>
      </c>
      <c r="N45" s="1">
        <v>64</v>
      </c>
      <c r="O45" s="1">
        <v>44</v>
      </c>
      <c r="P45" s="1">
        <v>41</v>
      </c>
      <c r="R45" s="1">
        <v>20</v>
      </c>
      <c r="S45" s="1">
        <v>20</v>
      </c>
      <c r="V45" s="1" t="str">
        <f>_xlfn.DISPIMG("ID_D6F93531A46746D298131ADDD48A6201",1)</f>
        <v>=DISPIMG("ID_D6F93531A46746D298131ADDD48A6201",1)</v>
      </c>
      <c r="W45" s="1" t="str">
        <f>_xlfn.DISPIMG("ID_8C6F486589454FB685A4921F48C5238A",1)</f>
        <v>=DISPIMG("ID_8C6F486589454FB685A4921F48C5238A",1)</v>
      </c>
      <c r="X45" s="46">
        <v>45079</v>
      </c>
      <c r="Y45" s="28">
        <v>29</v>
      </c>
    </row>
    <row r="46" s="1" customFormat="1" ht="32" customHeight="1" spans="1:25">
      <c r="A46" s="19" t="s">
        <v>414</v>
      </c>
      <c r="B46" s="19" t="s">
        <v>28</v>
      </c>
      <c r="C46" s="19" t="s">
        <v>240</v>
      </c>
      <c r="D46" s="19" t="s">
        <v>30</v>
      </c>
      <c r="E46" s="19" t="s">
        <v>412</v>
      </c>
      <c r="F46" s="19" t="s">
        <v>158</v>
      </c>
      <c r="G46" s="19" t="s">
        <v>159</v>
      </c>
      <c r="H46" s="19" t="s">
        <v>415</v>
      </c>
      <c r="I46" s="19" t="s">
        <v>251</v>
      </c>
      <c r="J46" s="40">
        <v>1</v>
      </c>
      <c r="K46" s="40">
        <v>19.7</v>
      </c>
      <c r="L46" s="19"/>
      <c r="M46" s="1">
        <v>20</v>
      </c>
      <c r="N46" s="1">
        <v>64</v>
      </c>
      <c r="O46" s="1">
        <v>44</v>
      </c>
      <c r="P46" s="1">
        <v>41</v>
      </c>
      <c r="R46" s="1">
        <v>20</v>
      </c>
      <c r="S46" s="1">
        <v>20</v>
      </c>
      <c r="X46" s="46">
        <v>45079</v>
      </c>
      <c r="Y46" s="28">
        <v>29</v>
      </c>
    </row>
    <row r="47" s="1" customFormat="1" ht="32" customHeight="1" spans="1:25">
      <c r="A47" s="19" t="s">
        <v>416</v>
      </c>
      <c r="B47" s="19" t="s">
        <v>28</v>
      </c>
      <c r="C47" s="19" t="s">
        <v>240</v>
      </c>
      <c r="D47" s="19" t="s">
        <v>30</v>
      </c>
      <c r="E47" s="19" t="s">
        <v>412</v>
      </c>
      <c r="F47" s="19" t="s">
        <v>158</v>
      </c>
      <c r="G47" s="19" t="s">
        <v>159</v>
      </c>
      <c r="H47" s="19" t="s">
        <v>417</v>
      </c>
      <c r="I47" s="19" t="s">
        <v>251</v>
      </c>
      <c r="J47" s="40">
        <v>1</v>
      </c>
      <c r="K47" s="40">
        <v>19.7</v>
      </c>
      <c r="L47" s="19"/>
      <c r="M47" s="1">
        <v>20</v>
      </c>
      <c r="N47" s="1">
        <v>64</v>
      </c>
      <c r="O47" s="1">
        <v>44</v>
      </c>
      <c r="P47" s="1">
        <v>41</v>
      </c>
      <c r="R47" s="1">
        <v>20</v>
      </c>
      <c r="S47" s="1">
        <v>20</v>
      </c>
      <c r="X47" s="46">
        <v>45079</v>
      </c>
      <c r="Y47" s="28">
        <v>29</v>
      </c>
    </row>
    <row r="48" s="1" customFormat="1" ht="32" customHeight="1" spans="1:25">
      <c r="A48" s="19" t="s">
        <v>418</v>
      </c>
      <c r="B48" s="19" t="s">
        <v>28</v>
      </c>
      <c r="C48" s="19" t="s">
        <v>240</v>
      </c>
      <c r="D48" s="19" t="s">
        <v>30</v>
      </c>
      <c r="E48" s="19" t="s">
        <v>412</v>
      </c>
      <c r="F48" s="19" t="s">
        <v>158</v>
      </c>
      <c r="G48" s="19" t="s">
        <v>159</v>
      </c>
      <c r="H48" s="19" t="s">
        <v>419</v>
      </c>
      <c r="I48" s="19" t="s">
        <v>420</v>
      </c>
      <c r="J48" s="40">
        <v>1</v>
      </c>
      <c r="K48" s="40">
        <v>21</v>
      </c>
      <c r="L48" s="19"/>
      <c r="M48" s="1">
        <v>21</v>
      </c>
      <c r="N48" s="1">
        <v>59</v>
      </c>
      <c r="O48" s="1">
        <v>44</v>
      </c>
      <c r="P48" s="1">
        <v>41</v>
      </c>
      <c r="R48" s="1">
        <v>18</v>
      </c>
      <c r="S48" s="1">
        <v>21</v>
      </c>
      <c r="X48" s="46">
        <v>45079</v>
      </c>
      <c r="Y48" s="28">
        <v>29</v>
      </c>
    </row>
    <row r="49" s="1" customFormat="1" ht="32" customHeight="1" spans="1:25">
      <c r="A49" s="19" t="s">
        <v>421</v>
      </c>
      <c r="B49" s="19" t="s">
        <v>28</v>
      </c>
      <c r="C49" s="19" t="s">
        <v>240</v>
      </c>
      <c r="D49" s="19" t="s">
        <v>30</v>
      </c>
      <c r="E49" s="19" t="s">
        <v>412</v>
      </c>
      <c r="F49" s="19" t="s">
        <v>158</v>
      </c>
      <c r="G49" s="19" t="s">
        <v>159</v>
      </c>
      <c r="H49" s="19" t="s">
        <v>422</v>
      </c>
      <c r="I49" s="19" t="s">
        <v>251</v>
      </c>
      <c r="J49" s="40">
        <v>1</v>
      </c>
      <c r="K49" s="40">
        <v>19.7</v>
      </c>
      <c r="L49" s="41"/>
      <c r="M49" s="1">
        <v>20</v>
      </c>
      <c r="N49" s="1">
        <v>64</v>
      </c>
      <c r="O49" s="1">
        <v>44</v>
      </c>
      <c r="P49" s="1">
        <v>41</v>
      </c>
      <c r="R49" s="1">
        <v>20</v>
      </c>
      <c r="S49" s="1">
        <v>20</v>
      </c>
      <c r="X49" s="46">
        <v>45079</v>
      </c>
      <c r="Y49" s="28">
        <v>29</v>
      </c>
    </row>
    <row r="50" s="1" customFormat="1" ht="32" customHeight="1" spans="1:25">
      <c r="A50" s="5" t="s">
        <v>423</v>
      </c>
      <c r="B50" s="5" t="s">
        <v>28</v>
      </c>
      <c r="C50" s="5" t="s">
        <v>240</v>
      </c>
      <c r="D50" s="5" t="s">
        <v>30</v>
      </c>
      <c r="E50" s="5" t="s">
        <v>424</v>
      </c>
      <c r="F50" s="5" t="s">
        <v>425</v>
      </c>
      <c r="G50" s="5" t="s">
        <v>426</v>
      </c>
      <c r="H50" s="5" t="s">
        <v>427</v>
      </c>
      <c r="I50" s="5" t="s">
        <v>428</v>
      </c>
      <c r="J50" s="27">
        <v>6</v>
      </c>
      <c r="K50" s="27">
        <v>118.1</v>
      </c>
      <c r="L50" s="42"/>
      <c r="M50" s="1">
        <v>119</v>
      </c>
      <c r="N50" s="1">
        <v>52</v>
      </c>
      <c r="O50" s="1">
        <v>47</v>
      </c>
      <c r="P50" s="1">
        <v>39</v>
      </c>
      <c r="R50" s="1">
        <v>96</v>
      </c>
      <c r="S50" s="1">
        <v>119</v>
      </c>
      <c r="V50" s="28" t="str">
        <f>_xlfn.DISPIMG("ID_E68C33016C1E48649A338C0D2BE4098A",1)</f>
        <v>=DISPIMG("ID_E68C33016C1E48649A338C0D2BE4098A",1)</v>
      </c>
      <c r="W50" s="28" t="str">
        <f>_xlfn.DISPIMG("ID_A9C9CF82E2D3411089095448476E9CDF",1)</f>
        <v>=DISPIMG("ID_A9C9CF82E2D3411089095448476E9CDF",1)</v>
      </c>
      <c r="X50" s="46">
        <v>45084</v>
      </c>
      <c r="Y50" s="28">
        <v>34</v>
      </c>
    </row>
    <row r="51" s="1" customFormat="1" ht="32" customHeight="1" spans="1:25">
      <c r="A51" s="14" t="s">
        <v>429</v>
      </c>
      <c r="B51" s="14" t="s">
        <v>28</v>
      </c>
      <c r="C51" s="14" t="s">
        <v>240</v>
      </c>
      <c r="D51" s="14" t="s">
        <v>30</v>
      </c>
      <c r="E51" s="14" t="s">
        <v>430</v>
      </c>
      <c r="F51" s="14" t="s">
        <v>425</v>
      </c>
      <c r="G51" s="14" t="s">
        <v>426</v>
      </c>
      <c r="H51" s="14" t="s">
        <v>431</v>
      </c>
      <c r="I51" s="14" t="s">
        <v>201</v>
      </c>
      <c r="J51" s="35">
        <v>2</v>
      </c>
      <c r="K51" s="35">
        <v>39</v>
      </c>
      <c r="L51" s="19"/>
      <c r="M51" s="1">
        <v>39</v>
      </c>
      <c r="N51" s="1">
        <v>48</v>
      </c>
      <c r="O51" s="1">
        <v>44</v>
      </c>
      <c r="P51" s="1">
        <v>45</v>
      </c>
      <c r="R51" s="1">
        <v>32</v>
      </c>
      <c r="S51" s="1">
        <v>39</v>
      </c>
      <c r="V51" s="1" t="str">
        <f>_xlfn.DISPIMG("ID_B9E4B3430ECF49A695E74F52BE26A9F0",1)</f>
        <v>=DISPIMG("ID_B9E4B3430ECF49A695E74F52BE26A9F0",1)</v>
      </c>
      <c r="W51" s="1" t="str">
        <f>_xlfn.DISPIMG("ID_AC8738836EEF4C14B0EF7EA4A22B313D",1)</f>
        <v>=DISPIMG("ID_AC8738836EEF4C14B0EF7EA4A22B313D",1)</v>
      </c>
      <c r="X51" s="46">
        <v>45084</v>
      </c>
      <c r="Y51" s="28">
        <v>34</v>
      </c>
    </row>
    <row r="52" s="1" customFormat="1" ht="32" customHeight="1" spans="1:25">
      <c r="A52" s="14" t="s">
        <v>432</v>
      </c>
      <c r="B52" s="14" t="s">
        <v>28</v>
      </c>
      <c r="C52" s="14" t="s">
        <v>240</v>
      </c>
      <c r="D52" s="14" t="s">
        <v>30</v>
      </c>
      <c r="E52" s="14" t="s">
        <v>430</v>
      </c>
      <c r="F52" s="14" t="s">
        <v>425</v>
      </c>
      <c r="G52" s="14" t="s">
        <v>426</v>
      </c>
      <c r="H52" s="14" t="s">
        <v>433</v>
      </c>
      <c r="I52" s="14" t="s">
        <v>434</v>
      </c>
      <c r="J52" s="35">
        <v>3</v>
      </c>
      <c r="K52" s="35">
        <v>63.5</v>
      </c>
      <c r="L52" s="19"/>
      <c r="M52" s="1">
        <v>64</v>
      </c>
      <c r="N52" s="1">
        <v>47</v>
      </c>
      <c r="O52" s="1">
        <v>40</v>
      </c>
      <c r="P52" s="1">
        <v>32</v>
      </c>
      <c r="R52" s="1">
        <v>31</v>
      </c>
      <c r="S52" s="1">
        <v>64</v>
      </c>
      <c r="X52" s="46">
        <v>45084</v>
      </c>
      <c r="Y52" s="28">
        <v>34</v>
      </c>
    </row>
    <row r="53" s="1" customFormat="1" ht="32" customHeight="1" spans="1:25">
      <c r="A53" s="20" t="s">
        <v>435</v>
      </c>
      <c r="B53" s="20" t="s">
        <v>28</v>
      </c>
      <c r="C53" s="20" t="s">
        <v>240</v>
      </c>
      <c r="D53" s="20" t="s">
        <v>30</v>
      </c>
      <c r="E53" s="20" t="s">
        <v>436</v>
      </c>
      <c r="F53" s="20" t="s">
        <v>158</v>
      </c>
      <c r="G53" s="20" t="s">
        <v>159</v>
      </c>
      <c r="H53" s="20" t="s">
        <v>437</v>
      </c>
      <c r="I53" s="20" t="s">
        <v>57</v>
      </c>
      <c r="J53" s="43">
        <v>2</v>
      </c>
      <c r="K53" s="43">
        <v>29.6</v>
      </c>
      <c r="L53" s="19"/>
      <c r="M53" s="1">
        <v>30</v>
      </c>
      <c r="N53" s="1">
        <v>46</v>
      </c>
      <c r="O53" s="1">
        <v>46</v>
      </c>
      <c r="P53" s="1">
        <v>46</v>
      </c>
      <c r="R53" s="1">
        <v>33</v>
      </c>
      <c r="S53" s="1">
        <v>33</v>
      </c>
      <c r="V53" s="1" t="str">
        <f>_xlfn.DISPIMG("ID_9E62A9D8AFD2483CA79C00A39F80C9BE",1)</f>
        <v>=DISPIMG("ID_9E62A9D8AFD2483CA79C00A39F80C9BE",1)</v>
      </c>
      <c r="W53" s="1" t="str">
        <f>_xlfn.DISPIMG("ID_8E2CACEFDC5147B2BAF170995FAEAC61",1)</f>
        <v>=DISPIMG("ID_8E2CACEFDC5147B2BAF170995FAEAC61",1)</v>
      </c>
      <c r="X53" s="46">
        <v>45083</v>
      </c>
      <c r="Y53" s="28">
        <v>33</v>
      </c>
    </row>
    <row r="54" s="1" customFormat="1" ht="32" customHeight="1" spans="1:25">
      <c r="A54" s="20" t="s">
        <v>438</v>
      </c>
      <c r="B54" s="20" t="s">
        <v>28</v>
      </c>
      <c r="C54" s="20" t="s">
        <v>240</v>
      </c>
      <c r="D54" s="20" t="s">
        <v>30</v>
      </c>
      <c r="E54" s="20" t="s">
        <v>436</v>
      </c>
      <c r="F54" s="20" t="s">
        <v>158</v>
      </c>
      <c r="G54" s="20" t="s">
        <v>159</v>
      </c>
      <c r="H54" s="20" t="s">
        <v>439</v>
      </c>
      <c r="I54" s="20" t="s">
        <v>176</v>
      </c>
      <c r="J54" s="43">
        <v>3</v>
      </c>
      <c r="K54" s="43">
        <v>45.4</v>
      </c>
      <c r="L54" s="41"/>
      <c r="M54" s="1">
        <v>46</v>
      </c>
      <c r="N54" s="1">
        <v>46</v>
      </c>
      <c r="O54" s="1">
        <v>46</v>
      </c>
      <c r="P54" s="1">
        <v>46</v>
      </c>
      <c r="R54" s="1">
        <v>49</v>
      </c>
      <c r="S54" s="1">
        <v>49</v>
      </c>
      <c r="X54" s="46">
        <v>45083</v>
      </c>
      <c r="Y54" s="28">
        <v>33</v>
      </c>
    </row>
    <row r="55" s="1" customFormat="1" ht="32" customHeight="1" spans="1:25">
      <c r="A55" s="20" t="s">
        <v>440</v>
      </c>
      <c r="B55" s="20" t="s">
        <v>28</v>
      </c>
      <c r="C55" s="20" t="s">
        <v>240</v>
      </c>
      <c r="D55" s="20" t="s">
        <v>30</v>
      </c>
      <c r="E55" s="20" t="s">
        <v>436</v>
      </c>
      <c r="F55" s="20" t="s">
        <v>158</v>
      </c>
      <c r="G55" s="20" t="s">
        <v>159</v>
      </c>
      <c r="H55" s="20" t="s">
        <v>441</v>
      </c>
      <c r="I55" s="20" t="s">
        <v>57</v>
      </c>
      <c r="J55" s="43">
        <v>2</v>
      </c>
      <c r="K55" s="43">
        <v>30.4</v>
      </c>
      <c r="L55" s="20" t="s">
        <v>35</v>
      </c>
      <c r="M55" s="1">
        <v>31</v>
      </c>
      <c r="N55" s="1">
        <v>46</v>
      </c>
      <c r="O55" s="1">
        <v>46</v>
      </c>
      <c r="P55" s="1">
        <v>46</v>
      </c>
      <c r="R55" s="1">
        <v>33</v>
      </c>
      <c r="S55" s="1">
        <v>33</v>
      </c>
      <c r="X55" s="46">
        <v>45083</v>
      </c>
      <c r="Y55" s="28">
        <v>33</v>
      </c>
    </row>
    <row r="56" s="1" customFormat="1" ht="32" customHeight="1" spans="1:25">
      <c r="A56" s="21" t="s">
        <v>442</v>
      </c>
      <c r="B56" s="21" t="s">
        <v>28</v>
      </c>
      <c r="C56" s="21" t="s">
        <v>240</v>
      </c>
      <c r="D56" s="21" t="s">
        <v>30</v>
      </c>
      <c r="E56" s="21" t="s">
        <v>443</v>
      </c>
      <c r="F56" s="21" t="s">
        <v>69</v>
      </c>
      <c r="G56" s="21" t="s">
        <v>70</v>
      </c>
      <c r="H56" s="21" t="s">
        <v>444</v>
      </c>
      <c r="I56" s="21" t="s">
        <v>445</v>
      </c>
      <c r="J56" s="44">
        <v>2</v>
      </c>
      <c r="K56" s="44">
        <v>44</v>
      </c>
      <c r="L56" s="21" t="s">
        <v>35</v>
      </c>
      <c r="M56" s="1">
        <v>44</v>
      </c>
      <c r="N56" s="1">
        <v>64</v>
      </c>
      <c r="O56" s="1">
        <v>44</v>
      </c>
      <c r="P56" s="1">
        <v>41</v>
      </c>
      <c r="R56" s="1">
        <v>39</v>
      </c>
      <c r="S56" s="1">
        <v>44</v>
      </c>
      <c r="V56" s="1" t="str">
        <f>_xlfn.DISPIMG("ID_EF526D9B39EB41A58025F6DF37013220",1)</f>
        <v>=DISPIMG("ID_EF526D9B39EB41A58025F6DF37013220",1)</v>
      </c>
      <c r="W56" s="1" t="str">
        <f>_xlfn.DISPIMG("ID_3EBD248EB25E4D618AFCC0E0CCDFED07",1)</f>
        <v>=DISPIMG("ID_3EBD248EB25E4D618AFCC0E0CCDFED07",1)</v>
      </c>
      <c r="X56" s="46">
        <v>45096</v>
      </c>
      <c r="Y56" s="28">
        <v>46</v>
      </c>
    </row>
    <row r="57" s="1" customFormat="1" ht="32" customHeight="1" spans="1:25">
      <c r="A57" s="21" t="s">
        <v>446</v>
      </c>
      <c r="B57" s="21" t="s">
        <v>28</v>
      </c>
      <c r="C57" s="21" t="s">
        <v>240</v>
      </c>
      <c r="D57" s="21" t="s">
        <v>30</v>
      </c>
      <c r="E57" s="21" t="s">
        <v>443</v>
      </c>
      <c r="F57" s="21" t="s">
        <v>69</v>
      </c>
      <c r="G57" s="21" t="s">
        <v>70</v>
      </c>
      <c r="H57" s="21" t="s">
        <v>447</v>
      </c>
      <c r="I57" s="21" t="s">
        <v>297</v>
      </c>
      <c r="J57" s="44">
        <v>5</v>
      </c>
      <c r="K57" s="44">
        <v>76</v>
      </c>
      <c r="L57" s="21" t="s">
        <v>35</v>
      </c>
      <c r="M57" s="1">
        <v>76</v>
      </c>
      <c r="N57" s="1">
        <v>46</v>
      </c>
      <c r="O57" s="1">
        <v>46</v>
      </c>
      <c r="P57" s="1">
        <v>46</v>
      </c>
      <c r="R57" s="1">
        <v>82</v>
      </c>
      <c r="S57" s="1">
        <v>82</v>
      </c>
      <c r="X57" s="46">
        <v>45096</v>
      </c>
      <c r="Y57" s="28">
        <v>46</v>
      </c>
    </row>
    <row r="58" s="1" customFormat="1" ht="32" customHeight="1" spans="1:25">
      <c r="A58" s="21" t="s">
        <v>448</v>
      </c>
      <c r="B58" s="21" t="s">
        <v>28</v>
      </c>
      <c r="C58" s="21" t="s">
        <v>240</v>
      </c>
      <c r="D58" s="21" t="s">
        <v>30</v>
      </c>
      <c r="E58" s="21" t="s">
        <v>443</v>
      </c>
      <c r="F58" s="21" t="s">
        <v>69</v>
      </c>
      <c r="G58" s="21" t="s">
        <v>70</v>
      </c>
      <c r="H58" s="21" t="s">
        <v>449</v>
      </c>
      <c r="I58" s="21" t="s">
        <v>335</v>
      </c>
      <c r="J58" s="44">
        <v>1</v>
      </c>
      <c r="K58" s="44">
        <v>15.2</v>
      </c>
      <c r="L58" s="21" t="s">
        <v>35</v>
      </c>
      <c r="M58" s="1">
        <v>16</v>
      </c>
      <c r="N58" s="1">
        <v>46</v>
      </c>
      <c r="O58" s="1">
        <v>46</v>
      </c>
      <c r="P58" s="1">
        <v>37</v>
      </c>
      <c r="R58" s="1">
        <v>14</v>
      </c>
      <c r="S58" s="1">
        <v>16</v>
      </c>
      <c r="X58" s="46">
        <v>45096</v>
      </c>
      <c r="Y58" s="28">
        <v>46</v>
      </c>
    </row>
    <row r="59" s="1" customFormat="1" ht="32" customHeight="1" spans="1:25">
      <c r="A59" s="21" t="s">
        <v>450</v>
      </c>
      <c r="B59" s="21" t="s">
        <v>28</v>
      </c>
      <c r="C59" s="21" t="s">
        <v>240</v>
      </c>
      <c r="D59" s="21" t="s">
        <v>30</v>
      </c>
      <c r="E59" s="21" t="s">
        <v>443</v>
      </c>
      <c r="F59" s="21" t="s">
        <v>69</v>
      </c>
      <c r="G59" s="21" t="s">
        <v>70</v>
      </c>
      <c r="H59" s="21" t="s">
        <v>451</v>
      </c>
      <c r="I59" s="21" t="s">
        <v>57</v>
      </c>
      <c r="J59" s="44">
        <v>2</v>
      </c>
      <c r="K59" s="44">
        <v>30.2</v>
      </c>
      <c r="L59" s="21" t="s">
        <v>35</v>
      </c>
      <c r="M59" s="1">
        <v>31</v>
      </c>
      <c r="N59" s="1">
        <v>46</v>
      </c>
      <c r="O59" s="1">
        <v>46</v>
      </c>
      <c r="P59" s="1">
        <v>46</v>
      </c>
      <c r="R59" s="1">
        <v>33</v>
      </c>
      <c r="S59" s="1">
        <v>33</v>
      </c>
      <c r="X59" s="46">
        <v>45096</v>
      </c>
      <c r="Y59" s="28">
        <v>46</v>
      </c>
    </row>
    <row r="60" s="1" customFormat="1" ht="32" customHeight="1" spans="1:25">
      <c r="A60" s="21" t="s">
        <v>452</v>
      </c>
      <c r="B60" s="21" t="s">
        <v>28</v>
      </c>
      <c r="C60" s="21" t="s">
        <v>240</v>
      </c>
      <c r="D60" s="21" t="s">
        <v>30</v>
      </c>
      <c r="E60" s="21" t="s">
        <v>443</v>
      </c>
      <c r="F60" s="21" t="s">
        <v>69</v>
      </c>
      <c r="G60" s="21" t="s">
        <v>70</v>
      </c>
      <c r="H60" s="21" t="s">
        <v>453</v>
      </c>
      <c r="I60" s="21" t="s">
        <v>402</v>
      </c>
      <c r="J60" s="44">
        <v>1</v>
      </c>
      <c r="K60" s="44">
        <v>17.5</v>
      </c>
      <c r="L60" s="21" t="s">
        <v>35</v>
      </c>
      <c r="M60" s="1">
        <v>18</v>
      </c>
      <c r="N60" s="1">
        <v>47</v>
      </c>
      <c r="O60" s="1">
        <v>40</v>
      </c>
      <c r="P60" s="1">
        <v>32</v>
      </c>
      <c r="R60" s="1">
        <v>11</v>
      </c>
      <c r="S60" s="1">
        <v>18</v>
      </c>
      <c r="X60" s="46">
        <v>45096</v>
      </c>
      <c r="Y60" s="28">
        <v>46</v>
      </c>
    </row>
    <row r="61" s="1" customFormat="1" ht="32" customHeight="1" spans="1:25">
      <c r="A61" s="11" t="s">
        <v>454</v>
      </c>
      <c r="B61" s="11" t="s">
        <v>28</v>
      </c>
      <c r="C61" s="11" t="s">
        <v>240</v>
      </c>
      <c r="D61" s="11" t="s">
        <v>30</v>
      </c>
      <c r="E61" s="11" t="s">
        <v>455</v>
      </c>
      <c r="F61" s="11" t="s">
        <v>120</v>
      </c>
      <c r="G61" s="11" t="s">
        <v>121</v>
      </c>
      <c r="H61" s="11" t="s">
        <v>456</v>
      </c>
      <c r="I61" s="11" t="s">
        <v>457</v>
      </c>
      <c r="J61" s="32">
        <v>1</v>
      </c>
      <c r="K61" s="32">
        <v>21.5</v>
      </c>
      <c r="L61" s="11" t="s">
        <v>35</v>
      </c>
      <c r="M61" s="1">
        <v>22</v>
      </c>
      <c r="N61" s="1">
        <v>47</v>
      </c>
      <c r="O61" s="1">
        <v>40</v>
      </c>
      <c r="P61" s="1">
        <v>32</v>
      </c>
      <c r="R61" s="1">
        <v>11</v>
      </c>
      <c r="S61" s="1">
        <v>22</v>
      </c>
      <c r="V61" s="1" t="str">
        <f>_xlfn.DISPIMG("ID_A328D46C7EDF4C8B8E94ECA099F0E67E",1)</f>
        <v>=DISPIMG("ID_A328D46C7EDF4C8B8E94ECA099F0E67E",1)</v>
      </c>
      <c r="W61" s="1" t="str">
        <f>_xlfn.DISPIMG("ID_C6A6D5A9424C4E6C9AF52BF80A2458C6",1)</f>
        <v>=DISPIMG("ID_C6A6D5A9424C4E6C9AF52BF80A2458C6",1)</v>
      </c>
      <c r="X61" s="46">
        <v>45082</v>
      </c>
      <c r="Y61" s="28">
        <v>32</v>
      </c>
    </row>
    <row r="62" s="1" customFormat="1" ht="32" customHeight="1" spans="1:25">
      <c r="A62" s="11" t="s">
        <v>458</v>
      </c>
      <c r="B62" s="11" t="s">
        <v>28</v>
      </c>
      <c r="C62" s="11" t="s">
        <v>240</v>
      </c>
      <c r="D62" s="11" t="s">
        <v>30</v>
      </c>
      <c r="E62" s="11" t="s">
        <v>455</v>
      </c>
      <c r="F62" s="11" t="s">
        <v>120</v>
      </c>
      <c r="G62" s="11" t="s">
        <v>121</v>
      </c>
      <c r="H62" s="11" t="s">
        <v>459</v>
      </c>
      <c r="I62" s="11" t="s">
        <v>460</v>
      </c>
      <c r="J62" s="32">
        <v>6</v>
      </c>
      <c r="K62" s="32">
        <v>132</v>
      </c>
      <c r="L62" s="11" t="s">
        <v>35</v>
      </c>
      <c r="M62" s="1">
        <v>132</v>
      </c>
      <c r="N62" s="1">
        <v>52</v>
      </c>
      <c r="O62" s="1">
        <v>47</v>
      </c>
      <c r="P62" s="1">
        <v>39</v>
      </c>
      <c r="R62" s="1">
        <v>96</v>
      </c>
      <c r="S62" s="1">
        <v>132</v>
      </c>
      <c r="X62" s="46">
        <v>45082</v>
      </c>
      <c r="Y62" s="28">
        <v>32</v>
      </c>
    </row>
    <row r="63" s="1" customFormat="1" ht="32" customHeight="1" spans="1:12">
      <c r="A63" s="22"/>
      <c r="B63" s="22"/>
      <c r="C63" s="22"/>
      <c r="D63" s="22"/>
      <c r="E63" s="22"/>
      <c r="F63" s="22"/>
      <c r="G63" s="22"/>
      <c r="H63" s="22"/>
      <c r="I63" s="22"/>
      <c r="J63" s="22">
        <f>SUM(J3:J62)</f>
        <v>163</v>
      </c>
      <c r="K63" s="22">
        <f>SUM(K3:K62)</f>
        <v>3021.1</v>
      </c>
      <c r="L63" s="22"/>
    </row>
    <row r="64" s="1" customFormat="1" ht="32" customHeight="1" spans="1:1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s="1" customFormat="1" ht="22.5" customHeight="1" spans="1:12">
      <c r="A65" s="51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</row>
  </sheetData>
  <mergeCells count="40">
    <mergeCell ref="A1:L1"/>
    <mergeCell ref="A25:A26"/>
    <mergeCell ref="A41:A42"/>
    <mergeCell ref="B25:B26"/>
    <mergeCell ref="B41:B42"/>
    <mergeCell ref="C25:C26"/>
    <mergeCell ref="C41:C42"/>
    <mergeCell ref="D25:D26"/>
    <mergeCell ref="D41:D42"/>
    <mergeCell ref="E25:E26"/>
    <mergeCell ref="E41:E42"/>
    <mergeCell ref="F25:F26"/>
    <mergeCell ref="F41:F42"/>
    <mergeCell ref="G25:G26"/>
    <mergeCell ref="G41:G42"/>
    <mergeCell ref="H25:H26"/>
    <mergeCell ref="H41:H42"/>
    <mergeCell ref="I25:I26"/>
    <mergeCell ref="I41:I42"/>
    <mergeCell ref="K25:K26"/>
    <mergeCell ref="K41:K42"/>
    <mergeCell ref="L25:L26"/>
    <mergeCell ref="L41:L42"/>
    <mergeCell ref="M25:M26"/>
    <mergeCell ref="M41:M42"/>
    <mergeCell ref="S25:S26"/>
    <mergeCell ref="S41:S42"/>
    <mergeCell ref="V40:V44"/>
    <mergeCell ref="V45:V49"/>
    <mergeCell ref="V51:V52"/>
    <mergeCell ref="V53:V55"/>
    <mergeCell ref="V56:V60"/>
    <mergeCell ref="V61:V62"/>
    <mergeCell ref="W38:W39"/>
    <mergeCell ref="W40:W44"/>
    <mergeCell ref="W45:W49"/>
    <mergeCell ref="W51:W52"/>
    <mergeCell ref="W53:W55"/>
    <mergeCell ref="W56:W60"/>
    <mergeCell ref="W61:W6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E1" sqref="E1"/>
    </sheetView>
  </sheetViews>
  <sheetFormatPr defaultColWidth="9" defaultRowHeight="13.5"/>
  <cols>
    <col min="1" max="1" width="25.375" customWidth="1"/>
  </cols>
  <sheetData>
    <row r="1" ht="106" customHeight="1"/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POD单模板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黑衣人丶</cp:lastModifiedBy>
  <dcterms:created xsi:type="dcterms:W3CDTF">2023-05-12T11:15:00Z</dcterms:created>
  <dcterms:modified xsi:type="dcterms:W3CDTF">2023-10-23T07:42:29Z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