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义乌" sheetId="1" r:id="rId1"/>
    <sheet name="上海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3" i="2" l="1"/>
  <c r="L13" i="2"/>
  <c r="L3" i="2"/>
  <c r="L4" i="2"/>
  <c r="L5" i="2"/>
  <c r="L6" i="2"/>
  <c r="L7" i="2"/>
  <c r="L8" i="2"/>
  <c r="L9" i="2"/>
  <c r="L10" i="2"/>
  <c r="L11" i="2"/>
  <c r="L12" i="2"/>
  <c r="L2" i="2"/>
  <c r="K3" i="2"/>
  <c r="K4" i="2"/>
  <c r="K5" i="2"/>
  <c r="K6" i="2"/>
  <c r="K7" i="2"/>
  <c r="K8" i="2"/>
  <c r="K9" i="2"/>
  <c r="K10" i="2"/>
  <c r="K11" i="2"/>
  <c r="K12" i="2"/>
  <c r="K2" i="2"/>
  <c r="I3" i="2"/>
  <c r="I4" i="2"/>
  <c r="I5" i="2"/>
  <c r="I6" i="2"/>
  <c r="I7" i="2"/>
  <c r="I8" i="2"/>
  <c r="I9" i="2"/>
  <c r="I10" i="2"/>
  <c r="I11" i="2"/>
  <c r="I12" i="2"/>
  <c r="I2" i="2"/>
  <c r="G3" i="2"/>
  <c r="G4" i="2"/>
  <c r="G5" i="2"/>
  <c r="G6" i="2"/>
  <c r="G7" i="2"/>
  <c r="G8" i="2"/>
  <c r="G9" i="2"/>
  <c r="G10" i="2"/>
  <c r="G11" i="2"/>
  <c r="G12" i="2"/>
  <c r="G2" i="2"/>
  <c r="E3" i="2"/>
  <c r="E4" i="2"/>
  <c r="E5" i="2"/>
  <c r="E6" i="2"/>
  <c r="E7" i="2"/>
  <c r="E8" i="2"/>
  <c r="E9" i="2"/>
  <c r="E10" i="2"/>
  <c r="E11" i="2"/>
  <c r="E12" i="2"/>
  <c r="E2" i="2"/>
  <c r="J13" i="2"/>
  <c r="H13" i="2"/>
  <c r="F13" i="2"/>
  <c r="D13" i="2"/>
  <c r="C3" i="2"/>
  <c r="C4" i="2"/>
  <c r="C5" i="2"/>
  <c r="C6" i="2"/>
  <c r="C7" i="2"/>
  <c r="C8" i="2"/>
  <c r="C9" i="2"/>
  <c r="C10" i="2"/>
  <c r="C11" i="2"/>
  <c r="C12" i="2"/>
  <c r="C2" i="2"/>
  <c r="B13" i="2"/>
  <c r="D2" i="1" l="1"/>
  <c r="F2" i="1"/>
  <c r="H2" i="1"/>
  <c r="D3" i="1"/>
  <c r="F3" i="1"/>
  <c r="H3" i="1"/>
  <c r="D4" i="1"/>
  <c r="F4" i="1"/>
  <c r="H4" i="1"/>
  <c r="D5" i="1"/>
  <c r="F5" i="1"/>
  <c r="H5" i="1"/>
  <c r="D6" i="1"/>
  <c r="F6" i="1"/>
  <c r="H6" i="1"/>
  <c r="D7" i="1"/>
  <c r="F7" i="1"/>
  <c r="H7" i="1"/>
  <c r="D8" i="1"/>
  <c r="F8" i="1"/>
  <c r="H8" i="1"/>
  <c r="D9" i="1"/>
  <c r="F9" i="1"/>
  <c r="H9" i="1"/>
  <c r="D10" i="1"/>
  <c r="F10" i="1"/>
  <c r="H10" i="1"/>
  <c r="D11" i="1"/>
  <c r="F11" i="1"/>
  <c r="H11" i="1"/>
  <c r="D12" i="1"/>
  <c r="F12" i="1"/>
  <c r="H12" i="1"/>
  <c r="D13" i="1"/>
  <c r="F13" i="1"/>
  <c r="H13" i="1"/>
  <c r="J2" i="1"/>
  <c r="J3" i="1"/>
  <c r="J4" i="1"/>
  <c r="J5" i="1"/>
  <c r="J6" i="1"/>
  <c r="J7" i="1"/>
  <c r="J8" i="1"/>
  <c r="J9" i="1"/>
  <c r="J10" i="1"/>
  <c r="J11" i="1"/>
  <c r="J12" i="1"/>
  <c r="J13" i="1"/>
  <c r="K3" i="1" l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<sst xmlns="http://schemas.openxmlformats.org/spreadsheetml/2006/main" count="35" uniqueCount="33">
  <si>
    <t>物流公司</t>
  </si>
  <si>
    <t>托运部</t>
  </si>
  <si>
    <t>货运公司</t>
  </si>
  <si>
    <t>物流专线</t>
  </si>
  <si>
    <t>专线物流</t>
  </si>
  <si>
    <t>物流货运</t>
  </si>
  <si>
    <t>货运物流</t>
  </si>
  <si>
    <t>托运公司</t>
  </si>
  <si>
    <t>托运站</t>
  </si>
  <si>
    <t>托运处</t>
  </si>
  <si>
    <t>快运公司</t>
  </si>
  <si>
    <t>运输公司</t>
  </si>
  <si>
    <t>Tuoyun</t>
  </si>
  <si>
    <t>百度浙江</t>
  </si>
  <si>
    <t>%</t>
  </si>
  <si>
    <t>百度金华*2</t>
    <phoneticPr fontId="1" type="noConversion"/>
  </si>
  <si>
    <r>
      <t>引号</t>
    </r>
    <r>
      <rPr>
        <sz val="10.5"/>
        <color rgb="FFFF0000"/>
        <rFont val="Calibri"/>
        <family val="2"/>
      </rPr>
      <t>"</t>
    </r>
    <r>
      <rPr>
        <sz val="10.5"/>
        <color rgb="FFFF0000"/>
        <rFont val="宋体"/>
        <family val="3"/>
        <charset val="134"/>
      </rPr>
      <t>义乌</t>
    </r>
    <r>
      <rPr>
        <sz val="10.5"/>
        <color rgb="FFFF0000"/>
        <rFont val="Calibri"/>
        <family val="2"/>
      </rPr>
      <t>+</t>
    </r>
    <r>
      <rPr>
        <sz val="10.5"/>
        <color rgb="FFFF0000"/>
        <rFont val="宋体"/>
        <family val="3"/>
        <charset val="134"/>
      </rPr>
      <t>关键词索引量</t>
    </r>
    <r>
      <rPr>
        <sz val="10.5"/>
        <color rgb="FFFF0000"/>
        <rFont val="Calibri"/>
        <family val="2"/>
      </rPr>
      <t>"</t>
    </r>
    <phoneticPr fontId="1" type="noConversion"/>
  </si>
  <si>
    <t>引号"直接关键词索引量"</t>
    <phoneticPr fontId="1" type="noConversion"/>
  </si>
  <si>
    <t>网站建设</t>
  </si>
  <si>
    <t>网站制作</t>
  </si>
  <si>
    <t>网站制作教程</t>
  </si>
  <si>
    <t>网站设计</t>
  </si>
  <si>
    <t>网站源码</t>
  </si>
  <si>
    <t>建站</t>
  </si>
  <si>
    <t>免费建站</t>
  </si>
  <si>
    <t>建网站</t>
  </si>
  <si>
    <t>企业建站</t>
  </si>
  <si>
    <t>网站模版</t>
  </si>
  <si>
    <t>网页模版</t>
  </si>
  <si>
    <t>百度全国</t>
    <phoneticPr fontId="1" type="noConversion"/>
  </si>
  <si>
    <t>百度浙江</t>
    <phoneticPr fontId="1" type="noConversion"/>
  </si>
  <si>
    <t>百度金华*2</t>
    <phoneticPr fontId="1" type="noConversion"/>
  </si>
  <si>
    <t>*0.5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</si>
</sst>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0B0F0"/>
      <name val="宋体"/>
      <family val="3"/>
      <charset val="134"/>
    </font>
    <font>
      <sz val="10.5"/>
      <color rgb="FF00B0F0"/>
      <name val="Calibri"/>
      <family val="2"/>
    </font>
    <font>
      <b/>
      <sz val="10.5"/>
      <color rgb="FFFF0000"/>
      <name val="Calibri"/>
      <family val="2"/>
    </font>
    <font>
      <sz val="10.5"/>
      <color rgb="FFFF0000"/>
      <name val="宋体"/>
      <family val="3"/>
      <charset val="134"/>
    </font>
    <font>
      <sz val="10.5"/>
      <color rgb="FFFF0000"/>
      <name val="Calibri"/>
      <family val="2"/>
    </font>
    <font>
      <sz val="11"/>
      <color rgb="FF00B0F0"/>
      <name val="Calibri"/>
      <family val="2"/>
    </font>
    <font>
      <sz val="10.5"/>
      <color theme="1"/>
      <name val="Calibri"/>
      <family val="2"/>
    </font>
    <font>
      <sz val="10.5"/>
      <color rgb="FF92D050"/>
      <name val="Calibri"/>
      <family val="2"/>
    </font>
    <font>
      <sz val="10.5"/>
      <color rgb="FF92D05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/>
    </xf>
    <xf numFmtId="0" fontId="0" fillId="0" borderId="3" xfId="0" applyBorder="1"/>
    <xf numFmtId="0" fontId="4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4" xfId="0" applyBorder="1"/>
    <xf numFmtId="0" fontId="5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topLeftCell="B1" workbookViewId="0">
      <selection activeCell="F2" sqref="F2"/>
    </sheetView>
  </sheetViews>
  <sheetFormatPr defaultRowHeight="13.5" x14ac:dyDescent="0.15"/>
  <cols>
    <col min="5" max="5" width="10.875" bestFit="1" customWidth="1"/>
    <col min="6" max="6" width="10.875" customWidth="1"/>
  </cols>
  <sheetData>
    <row r="1" spans="2:13" ht="42" thickBot="1" x14ac:dyDescent="0.2">
      <c r="B1" s="2" t="s">
        <v>12</v>
      </c>
      <c r="C1" s="3" t="s">
        <v>17</v>
      </c>
      <c r="D1" s="3"/>
      <c r="E1" s="3" t="s">
        <v>16</v>
      </c>
      <c r="F1" s="3"/>
      <c r="G1" s="3" t="s">
        <v>13</v>
      </c>
      <c r="H1" s="3"/>
      <c r="I1" s="3" t="s">
        <v>15</v>
      </c>
      <c r="J1" s="3"/>
      <c r="K1" s="4" t="s">
        <v>14</v>
      </c>
    </row>
    <row r="2" spans="2:13" ht="15.75" thickBot="1" x14ac:dyDescent="0.2">
      <c r="B2" s="1" t="s">
        <v>8</v>
      </c>
      <c r="C2" s="5">
        <v>37</v>
      </c>
      <c r="D2" s="5">
        <f t="shared" ref="D2:D13" si="0">C2/14967</f>
        <v>2.472105298322977E-3</v>
      </c>
      <c r="E2" s="5">
        <v>2.2000000000000002</v>
      </c>
      <c r="F2" s="5">
        <f t="shared" ref="F2:F13" si="1">E2/632.4</f>
        <v>3.4788108791903864E-3</v>
      </c>
      <c r="G2" s="5">
        <v>5</v>
      </c>
      <c r="H2" s="5">
        <f t="shared" ref="H2:H13" si="2">G2/2405</f>
        <v>2.0790020790020791E-3</v>
      </c>
      <c r="I2" s="5">
        <v>5</v>
      </c>
      <c r="J2" s="5">
        <f t="shared" ref="J2:J13" si="3">I2/290</f>
        <v>1.7241379310344827E-2</v>
      </c>
      <c r="K2" s="6">
        <f t="shared" ref="K2:K13" si="4">(D2+F2+H2+(J2*2))*100/5</f>
        <v>0.85025353754410204</v>
      </c>
      <c r="M2">
        <v>1</v>
      </c>
    </row>
    <row r="3" spans="2:13" ht="15.75" thickBot="1" x14ac:dyDescent="0.2">
      <c r="B3" s="1" t="s">
        <v>9</v>
      </c>
      <c r="C3" s="5">
        <v>36</v>
      </c>
      <c r="D3" s="5">
        <f t="shared" si="0"/>
        <v>2.4052916416115455E-3</v>
      </c>
      <c r="E3" s="5">
        <v>1</v>
      </c>
      <c r="F3" s="5">
        <f t="shared" si="1"/>
        <v>1.5812776723592664E-3</v>
      </c>
      <c r="G3" s="5">
        <v>5</v>
      </c>
      <c r="H3" s="5">
        <f t="shared" si="2"/>
        <v>2.0790020790020791E-3</v>
      </c>
      <c r="I3" s="5">
        <v>5</v>
      </c>
      <c r="J3" s="5">
        <f t="shared" si="3"/>
        <v>1.7241379310344827E-2</v>
      </c>
      <c r="K3" s="6">
        <f t="shared" si="4"/>
        <v>0.81096660027325085</v>
      </c>
      <c r="M3">
        <v>1</v>
      </c>
    </row>
    <row r="4" spans="2:13" ht="15.75" thickBot="1" x14ac:dyDescent="0.2">
      <c r="B4" s="1" t="s">
        <v>10</v>
      </c>
      <c r="C4" s="5">
        <v>522</v>
      </c>
      <c r="D4" s="5">
        <f t="shared" si="0"/>
        <v>3.487672880336741E-2</v>
      </c>
      <c r="E4" s="5">
        <v>0.2</v>
      </c>
      <c r="F4" s="5">
        <f t="shared" si="1"/>
        <v>3.1625553447185326E-4</v>
      </c>
      <c r="G4" s="5">
        <v>15</v>
      </c>
      <c r="H4" s="5">
        <f t="shared" si="2"/>
        <v>6.2370062370062374E-3</v>
      </c>
      <c r="I4" s="5">
        <v>10</v>
      </c>
      <c r="J4" s="5">
        <f t="shared" si="3"/>
        <v>3.4482758620689655E-2</v>
      </c>
      <c r="K4" s="6">
        <f t="shared" si="4"/>
        <v>2.2079101563244961</v>
      </c>
      <c r="M4">
        <v>2</v>
      </c>
    </row>
    <row r="5" spans="2:13" ht="15.75" thickBot="1" x14ac:dyDescent="0.2">
      <c r="B5" s="1" t="s">
        <v>4</v>
      </c>
      <c r="C5" s="5">
        <v>999</v>
      </c>
      <c r="D5" s="5">
        <f t="shared" si="0"/>
        <v>6.6746843054720381E-2</v>
      </c>
      <c r="E5" s="5">
        <v>51</v>
      </c>
      <c r="F5" s="5">
        <f t="shared" si="1"/>
        <v>8.0645161290322578E-2</v>
      </c>
      <c r="G5" s="5">
        <v>125</v>
      </c>
      <c r="H5" s="5">
        <f t="shared" si="2"/>
        <v>5.1975051975051978E-2</v>
      </c>
      <c r="I5" s="5">
        <v>10</v>
      </c>
      <c r="J5" s="5">
        <f t="shared" si="3"/>
        <v>3.4482758620689655E-2</v>
      </c>
      <c r="K5" s="6">
        <f t="shared" si="4"/>
        <v>5.3666514712294839</v>
      </c>
      <c r="M5">
        <v>5</v>
      </c>
    </row>
    <row r="6" spans="2:13" ht="15.75" thickBot="1" x14ac:dyDescent="0.2">
      <c r="B6" s="1" t="s">
        <v>11</v>
      </c>
      <c r="C6" s="5">
        <v>1980</v>
      </c>
      <c r="D6" s="5">
        <f t="shared" si="0"/>
        <v>0.132291040288635</v>
      </c>
      <c r="E6" s="5">
        <v>6</v>
      </c>
      <c r="F6" s="5">
        <f t="shared" si="1"/>
        <v>9.4876660341555973E-3</v>
      </c>
      <c r="G6" s="5">
        <v>125</v>
      </c>
      <c r="H6" s="5">
        <f t="shared" si="2"/>
        <v>5.1975051975051978E-2</v>
      </c>
      <c r="I6" s="5">
        <v>10</v>
      </c>
      <c r="J6" s="5">
        <f t="shared" si="3"/>
        <v>3.4482758620689655E-2</v>
      </c>
      <c r="K6" s="6">
        <f t="shared" si="4"/>
        <v>5.2543855107844388</v>
      </c>
      <c r="M6">
        <v>5</v>
      </c>
    </row>
    <row r="7" spans="2:13" ht="15.75" thickBot="1" x14ac:dyDescent="0.2">
      <c r="B7" s="1" t="s">
        <v>5</v>
      </c>
      <c r="C7" s="5">
        <v>1300</v>
      </c>
      <c r="D7" s="5">
        <f t="shared" si="0"/>
        <v>8.6857753724861361E-2</v>
      </c>
      <c r="E7" s="5">
        <v>65</v>
      </c>
      <c r="F7" s="5">
        <f t="shared" si="1"/>
        <v>0.10278304870335231</v>
      </c>
      <c r="G7" s="5">
        <v>75</v>
      </c>
      <c r="H7" s="5">
        <f t="shared" si="2"/>
        <v>3.1185031185031187E-2</v>
      </c>
      <c r="I7" s="5">
        <v>10</v>
      </c>
      <c r="J7" s="5">
        <f t="shared" si="3"/>
        <v>3.4482758620689655E-2</v>
      </c>
      <c r="K7" s="6">
        <f t="shared" si="4"/>
        <v>5.795827017092483</v>
      </c>
      <c r="M7">
        <v>5</v>
      </c>
    </row>
    <row r="8" spans="2:13" ht="15.75" thickBot="1" x14ac:dyDescent="0.2">
      <c r="B8" s="1" t="s">
        <v>7</v>
      </c>
      <c r="C8" s="5">
        <v>370</v>
      </c>
      <c r="D8" s="5">
        <f t="shared" si="0"/>
        <v>2.4721052983229772E-2</v>
      </c>
      <c r="E8" s="5">
        <v>7</v>
      </c>
      <c r="F8" s="5">
        <f t="shared" si="1"/>
        <v>1.1068943706514865E-2</v>
      </c>
      <c r="G8" s="5">
        <v>170</v>
      </c>
      <c r="H8" s="5">
        <f t="shared" si="2"/>
        <v>7.068607068607069E-2</v>
      </c>
      <c r="I8" s="5">
        <v>40</v>
      </c>
      <c r="J8" s="5">
        <f t="shared" si="3"/>
        <v>0.13793103448275862</v>
      </c>
      <c r="K8" s="6">
        <f t="shared" si="4"/>
        <v>7.6467627268266511</v>
      </c>
      <c r="M8">
        <v>8</v>
      </c>
    </row>
    <row r="9" spans="2:13" ht="15.75" thickBot="1" x14ac:dyDescent="0.2">
      <c r="B9" s="1" t="s">
        <v>1</v>
      </c>
      <c r="C9" s="5">
        <v>143</v>
      </c>
      <c r="D9" s="5">
        <f t="shared" si="0"/>
        <v>9.5543529097347497E-3</v>
      </c>
      <c r="E9" s="5">
        <v>12</v>
      </c>
      <c r="F9" s="5">
        <f t="shared" si="1"/>
        <v>1.8975332068311195E-2</v>
      </c>
      <c r="G9" s="5">
        <v>90</v>
      </c>
      <c r="H9" s="5">
        <f t="shared" si="2"/>
        <v>3.7422037422037424E-2</v>
      </c>
      <c r="I9" s="5">
        <v>40</v>
      </c>
      <c r="J9" s="5">
        <f t="shared" si="3"/>
        <v>0.13793103448275862</v>
      </c>
      <c r="K9" s="6">
        <f t="shared" si="4"/>
        <v>6.8362758273120123</v>
      </c>
      <c r="M9">
        <v>10</v>
      </c>
    </row>
    <row r="10" spans="2:13" ht="15.75" thickBot="1" x14ac:dyDescent="0.2">
      <c r="B10" s="1" t="s">
        <v>6</v>
      </c>
      <c r="C10" s="5">
        <v>1220</v>
      </c>
      <c r="D10" s="5">
        <f t="shared" si="0"/>
        <v>8.1512661187946811E-2</v>
      </c>
      <c r="E10" s="5">
        <v>56</v>
      </c>
      <c r="F10" s="5">
        <f t="shared" si="1"/>
        <v>8.8551549652118922E-2</v>
      </c>
      <c r="G10" s="5">
        <v>170</v>
      </c>
      <c r="H10" s="5">
        <f t="shared" si="2"/>
        <v>7.068607068607069E-2</v>
      </c>
      <c r="I10" s="5">
        <v>40</v>
      </c>
      <c r="J10" s="5">
        <f t="shared" si="3"/>
        <v>0.13793103448275862</v>
      </c>
      <c r="K10" s="6">
        <f t="shared" si="4"/>
        <v>10.332247009833072</v>
      </c>
      <c r="M10">
        <v>10</v>
      </c>
    </row>
    <row r="11" spans="2:13" ht="15.75" thickBot="1" x14ac:dyDescent="0.2">
      <c r="B11" s="1" t="s">
        <v>2</v>
      </c>
      <c r="C11" s="5">
        <v>1810</v>
      </c>
      <c r="D11" s="5">
        <f t="shared" si="0"/>
        <v>0.12093271864769159</v>
      </c>
      <c r="E11" s="5">
        <v>81</v>
      </c>
      <c r="F11" s="5">
        <f t="shared" si="1"/>
        <v>0.12808349146110057</v>
      </c>
      <c r="G11" s="5">
        <v>230</v>
      </c>
      <c r="H11" s="5">
        <f t="shared" si="2"/>
        <v>9.5634095634095639E-2</v>
      </c>
      <c r="I11" s="5">
        <v>40</v>
      </c>
      <c r="J11" s="5">
        <f t="shared" si="3"/>
        <v>0.13793103448275862</v>
      </c>
      <c r="K11" s="6">
        <f t="shared" si="4"/>
        <v>12.4102474941681</v>
      </c>
      <c r="M11">
        <v>12</v>
      </c>
    </row>
    <row r="12" spans="2:13" ht="15.75" thickBot="1" x14ac:dyDescent="0.2">
      <c r="B12" s="1" t="s">
        <v>3</v>
      </c>
      <c r="C12" s="5">
        <v>1390</v>
      </c>
      <c r="D12" s="5">
        <f t="shared" si="0"/>
        <v>9.2870982828890225E-2</v>
      </c>
      <c r="E12" s="5">
        <v>182</v>
      </c>
      <c r="F12" s="5">
        <f t="shared" si="1"/>
        <v>0.28779253636938645</v>
      </c>
      <c r="G12" s="5">
        <v>95</v>
      </c>
      <c r="H12" s="5">
        <f t="shared" si="2"/>
        <v>3.9501039501039503E-2</v>
      </c>
      <c r="I12" s="5">
        <v>10</v>
      </c>
      <c r="J12" s="5">
        <f t="shared" si="3"/>
        <v>3.4482758620689655E-2</v>
      </c>
      <c r="K12" s="6">
        <f t="shared" si="4"/>
        <v>9.7826015188139088</v>
      </c>
      <c r="M12">
        <v>9</v>
      </c>
    </row>
    <row r="13" spans="2:13" ht="15.75" thickBot="1" x14ac:dyDescent="0.2">
      <c r="B13" s="1" t="s">
        <v>0</v>
      </c>
      <c r="C13" s="5">
        <v>5160</v>
      </c>
      <c r="D13" s="5">
        <f t="shared" si="0"/>
        <v>0.34475846863098819</v>
      </c>
      <c r="E13" s="5">
        <v>169</v>
      </c>
      <c r="F13" s="5">
        <f t="shared" si="1"/>
        <v>0.26723592662871604</v>
      </c>
      <c r="G13" s="5">
        <v>1300</v>
      </c>
      <c r="H13" s="5">
        <f t="shared" si="2"/>
        <v>0.54054054054054057</v>
      </c>
      <c r="I13" s="5">
        <v>70</v>
      </c>
      <c r="J13" s="5">
        <f t="shared" si="3"/>
        <v>0.2413793103448276</v>
      </c>
      <c r="K13" s="6">
        <f t="shared" si="4"/>
        <v>32.705871129797998</v>
      </c>
      <c r="M13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N4" sqref="N4"/>
    </sheetView>
  </sheetViews>
  <sheetFormatPr defaultRowHeight="13.5" x14ac:dyDescent="0.15"/>
  <cols>
    <col min="3" max="3" width="10.875" bestFit="1" customWidth="1"/>
    <col min="5" max="5" width="10.375" bestFit="1" customWidth="1"/>
    <col min="7" max="7" width="10.875" bestFit="1" customWidth="1"/>
    <col min="9" max="9" width="10.875" bestFit="1" customWidth="1"/>
    <col min="11" max="11" width="10.875" bestFit="1" customWidth="1"/>
    <col min="12" max="12" width="10.875" customWidth="1"/>
  </cols>
  <sheetData>
    <row r="1" spans="1:13" ht="26.25" thickBot="1" x14ac:dyDescent="0.2">
      <c r="A1" s="8" t="s">
        <v>12</v>
      </c>
      <c r="B1" s="11"/>
      <c r="C1" s="11"/>
      <c r="D1" s="11" t="s">
        <v>32</v>
      </c>
      <c r="E1" s="11"/>
      <c r="F1" s="11" t="s">
        <v>29</v>
      </c>
      <c r="G1" s="11"/>
      <c r="H1" s="11" t="s">
        <v>30</v>
      </c>
      <c r="I1" s="11"/>
      <c r="J1" s="11" t="s">
        <v>31</v>
      </c>
      <c r="K1" s="11"/>
      <c r="L1" s="8" t="s">
        <v>14</v>
      </c>
    </row>
    <row r="2" spans="1:13" ht="15.75" thickBot="1" x14ac:dyDescent="0.2">
      <c r="A2" s="15" t="s">
        <v>18</v>
      </c>
      <c r="B2" s="13">
        <v>7690</v>
      </c>
      <c r="C2" s="9">
        <f>B2/21835</f>
        <v>0.3521868559651935</v>
      </c>
      <c r="D2" s="16">
        <v>140</v>
      </c>
      <c r="E2" s="9">
        <f>D2/243</f>
        <v>0.5761316872427984</v>
      </c>
      <c r="F2" s="16">
        <v>2100</v>
      </c>
      <c r="G2" s="9">
        <f>F2/7260</f>
        <v>0.28925619834710742</v>
      </c>
      <c r="H2" s="16">
        <v>210</v>
      </c>
      <c r="I2" s="9">
        <f>H2/1290</f>
        <v>0.16279069767441862</v>
      </c>
      <c r="J2" s="16">
        <v>80</v>
      </c>
      <c r="K2" s="9">
        <f>J2/415</f>
        <v>0.19277108433734941</v>
      </c>
      <c r="L2" s="12">
        <f>(C2+E2*0.5+G2+I2+K2*2)*100/5.5</f>
        <v>26.869850259687595</v>
      </c>
      <c r="M2">
        <v>27</v>
      </c>
    </row>
    <row r="3" spans="1:13" ht="15.75" thickBot="1" x14ac:dyDescent="0.2">
      <c r="A3" s="1" t="s">
        <v>19</v>
      </c>
      <c r="B3" s="14">
        <v>2010</v>
      </c>
      <c r="C3" s="9">
        <f t="shared" ref="C3:C12" si="0">B3/21835</f>
        <v>9.2054041676207926E-2</v>
      </c>
      <c r="D3" s="17">
        <v>55</v>
      </c>
      <c r="E3" s="9">
        <f t="shared" ref="E3:E12" si="1">D3/243</f>
        <v>0.22633744855967078</v>
      </c>
      <c r="F3" s="17">
        <v>1300</v>
      </c>
      <c r="G3" s="9">
        <f t="shared" ref="G3:G12" si="2">F3/7260</f>
        <v>0.1790633608815427</v>
      </c>
      <c r="H3" s="17">
        <v>180</v>
      </c>
      <c r="I3" s="9">
        <f t="shared" ref="I3:I12" si="3">H3/1290</f>
        <v>0.13953488372093023</v>
      </c>
      <c r="J3" s="17">
        <v>70</v>
      </c>
      <c r="K3" s="9">
        <f t="shared" ref="K3:K12" si="4">J3/415</f>
        <v>0.16867469879518071</v>
      </c>
      <c r="L3" s="12">
        <f t="shared" ref="L3:L12" si="5">(C3+E3*0.5+G3+I3+K3*2)*100/5.5</f>
        <v>15.65764378452505</v>
      </c>
      <c r="M3">
        <v>16</v>
      </c>
    </row>
    <row r="4" spans="1:13" ht="26.25" thickBot="1" x14ac:dyDescent="0.2">
      <c r="A4" s="1" t="s">
        <v>20</v>
      </c>
      <c r="B4" s="14">
        <v>31</v>
      </c>
      <c r="C4" s="9">
        <f t="shared" si="0"/>
        <v>1.4197389512250974E-3</v>
      </c>
      <c r="D4" s="17">
        <v>0</v>
      </c>
      <c r="E4" s="9">
        <f t="shared" si="1"/>
        <v>0</v>
      </c>
      <c r="F4" s="17">
        <v>300</v>
      </c>
      <c r="G4" s="9">
        <f t="shared" si="2"/>
        <v>4.1322314049586778E-2</v>
      </c>
      <c r="H4" s="17">
        <v>70</v>
      </c>
      <c r="I4" s="9">
        <f t="shared" si="3"/>
        <v>5.4263565891472867E-2</v>
      </c>
      <c r="J4" s="17">
        <v>30</v>
      </c>
      <c r="K4" s="9">
        <f t="shared" si="4"/>
        <v>7.2289156626506021E-2</v>
      </c>
      <c r="L4" s="12">
        <f t="shared" si="5"/>
        <v>4.392435129914487</v>
      </c>
      <c r="M4">
        <v>4</v>
      </c>
    </row>
    <row r="5" spans="1:13" ht="15.75" thickBot="1" x14ac:dyDescent="0.2">
      <c r="A5" s="1" t="s">
        <v>21</v>
      </c>
      <c r="B5" s="14">
        <v>2170</v>
      </c>
      <c r="C5" s="9">
        <f t="shared" si="0"/>
        <v>9.9381726585756808E-2</v>
      </c>
      <c r="D5" s="17">
        <v>29</v>
      </c>
      <c r="E5" s="9">
        <f t="shared" si="1"/>
        <v>0.11934156378600823</v>
      </c>
      <c r="F5" s="17">
        <v>650</v>
      </c>
      <c r="G5" s="9">
        <f t="shared" si="2"/>
        <v>8.9531680440771352E-2</v>
      </c>
      <c r="H5" s="17">
        <v>90</v>
      </c>
      <c r="I5" s="9">
        <f t="shared" si="3"/>
        <v>6.9767441860465115E-2</v>
      </c>
      <c r="J5" s="17">
        <v>30</v>
      </c>
      <c r="K5" s="9">
        <f t="shared" si="4"/>
        <v>7.2289156626506021E-2</v>
      </c>
      <c r="L5" s="12">
        <f t="shared" si="5"/>
        <v>8.4169080733274448</v>
      </c>
      <c r="M5">
        <v>9</v>
      </c>
    </row>
    <row r="6" spans="1:13" ht="15.75" thickBot="1" x14ac:dyDescent="0.2">
      <c r="A6" s="1" t="s">
        <v>22</v>
      </c>
      <c r="B6" s="14">
        <v>373</v>
      </c>
      <c r="C6" s="9">
        <f t="shared" si="0"/>
        <v>1.708266544538585E-2</v>
      </c>
      <c r="D6" s="17">
        <v>0</v>
      </c>
      <c r="E6" s="9">
        <f t="shared" si="1"/>
        <v>0</v>
      </c>
      <c r="F6" s="17">
        <v>700</v>
      </c>
      <c r="G6" s="9">
        <f t="shared" si="2"/>
        <v>9.6418732782369149E-2</v>
      </c>
      <c r="H6" s="17">
        <v>85</v>
      </c>
      <c r="I6" s="9">
        <f t="shared" si="3"/>
        <v>6.589147286821706E-2</v>
      </c>
      <c r="J6" s="17">
        <v>30</v>
      </c>
      <c r="K6" s="9">
        <f t="shared" si="4"/>
        <v>7.2289156626506021E-2</v>
      </c>
      <c r="L6" s="12">
        <f t="shared" si="5"/>
        <v>5.8903851699815286</v>
      </c>
      <c r="M6">
        <v>5</v>
      </c>
    </row>
    <row r="7" spans="1:13" ht="15.75" thickBot="1" x14ac:dyDescent="0.2">
      <c r="A7" s="1" t="s">
        <v>23</v>
      </c>
      <c r="B7" s="14">
        <v>7510</v>
      </c>
      <c r="C7" s="9">
        <f t="shared" si="0"/>
        <v>0.34394321044195098</v>
      </c>
      <c r="D7" s="17">
        <v>8</v>
      </c>
      <c r="E7" s="9">
        <f t="shared" si="1"/>
        <v>3.292181069958848E-2</v>
      </c>
      <c r="F7" s="17">
        <v>400</v>
      </c>
      <c r="G7" s="9">
        <f t="shared" si="2"/>
        <v>5.5096418732782371E-2</v>
      </c>
      <c r="H7" s="17">
        <v>75</v>
      </c>
      <c r="I7" s="9">
        <f t="shared" si="3"/>
        <v>5.8139534883720929E-2</v>
      </c>
      <c r="J7" s="17">
        <v>30</v>
      </c>
      <c r="K7" s="9">
        <f t="shared" si="4"/>
        <v>7.2289156626506021E-2</v>
      </c>
      <c r="L7" s="12">
        <f t="shared" si="5"/>
        <v>11.240334230204736</v>
      </c>
      <c r="M7">
        <v>12</v>
      </c>
    </row>
    <row r="8" spans="1:13" ht="15.75" thickBot="1" x14ac:dyDescent="0.2">
      <c r="A8" s="1" t="s">
        <v>24</v>
      </c>
      <c r="B8" s="14">
        <v>154</v>
      </c>
      <c r="C8" s="9">
        <f t="shared" si="0"/>
        <v>7.0528967254408059E-3</v>
      </c>
      <c r="D8" s="17">
        <v>0</v>
      </c>
      <c r="E8" s="9">
        <f t="shared" si="1"/>
        <v>0</v>
      </c>
      <c r="F8" s="17">
        <v>600</v>
      </c>
      <c r="G8" s="9">
        <f t="shared" si="2"/>
        <v>8.2644628099173556E-2</v>
      </c>
      <c r="H8" s="17">
        <v>300</v>
      </c>
      <c r="I8" s="9">
        <f t="shared" si="3"/>
        <v>0.23255813953488372</v>
      </c>
      <c r="J8" s="17">
        <v>30</v>
      </c>
      <c r="K8" s="9">
        <f t="shared" si="4"/>
        <v>7.2289156626506021E-2</v>
      </c>
      <c r="L8" s="12">
        <f t="shared" si="5"/>
        <v>8.4878905020456372</v>
      </c>
      <c r="M8">
        <v>8</v>
      </c>
    </row>
    <row r="9" spans="1:13" ht="15.75" thickBot="1" x14ac:dyDescent="0.2">
      <c r="A9" s="1" t="s">
        <v>25</v>
      </c>
      <c r="B9" s="14">
        <v>750</v>
      </c>
      <c r="C9" s="9">
        <f t="shared" si="0"/>
        <v>3.4348523013510421E-2</v>
      </c>
      <c r="D9" s="17">
        <v>6</v>
      </c>
      <c r="E9" s="9">
        <f t="shared" si="1"/>
        <v>2.4691358024691357E-2</v>
      </c>
      <c r="F9" s="17">
        <v>300</v>
      </c>
      <c r="G9" s="9">
        <f t="shared" si="2"/>
        <v>4.1322314049586778E-2</v>
      </c>
      <c r="H9" s="17">
        <v>65</v>
      </c>
      <c r="I9" s="9">
        <f t="shared" si="3"/>
        <v>5.0387596899224806E-2</v>
      </c>
      <c r="J9" s="17">
        <v>30</v>
      </c>
      <c r="K9" s="9">
        <f t="shared" si="4"/>
        <v>7.2289156626506021E-2</v>
      </c>
      <c r="L9" s="12">
        <f t="shared" si="5"/>
        <v>5.1451350223214494</v>
      </c>
      <c r="M9">
        <v>5</v>
      </c>
    </row>
    <row r="10" spans="1:13" ht="15.75" thickBot="1" x14ac:dyDescent="0.2">
      <c r="A10" s="1" t="s">
        <v>26</v>
      </c>
      <c r="B10" s="14">
        <v>1050</v>
      </c>
      <c r="C10" s="9">
        <f t="shared" si="0"/>
        <v>4.8087932218914588E-2</v>
      </c>
      <c r="D10" s="17">
        <v>5</v>
      </c>
      <c r="E10" s="9">
        <f t="shared" si="1"/>
        <v>2.0576131687242798E-2</v>
      </c>
      <c r="F10" s="17">
        <v>130</v>
      </c>
      <c r="G10" s="9">
        <f t="shared" si="2"/>
        <v>1.790633608815427E-2</v>
      </c>
      <c r="H10" s="17">
        <v>50</v>
      </c>
      <c r="I10" s="9">
        <f t="shared" si="3"/>
        <v>3.875968992248062E-2</v>
      </c>
      <c r="J10" s="17">
        <v>30</v>
      </c>
      <c r="K10" s="9">
        <f t="shared" si="4"/>
        <v>7.2289156626506021E-2</v>
      </c>
      <c r="L10" s="12">
        <f t="shared" si="5"/>
        <v>4.7203697695669629</v>
      </c>
      <c r="M10">
        <v>5</v>
      </c>
    </row>
    <row r="11" spans="1:13" ht="15.75" thickBot="1" x14ac:dyDescent="0.2">
      <c r="A11" s="1" t="s">
        <v>27</v>
      </c>
      <c r="B11" s="14">
        <v>75</v>
      </c>
      <c r="C11" s="9">
        <f t="shared" si="0"/>
        <v>3.4348523013510417E-3</v>
      </c>
      <c r="D11" s="17">
        <v>0</v>
      </c>
      <c r="E11" s="9">
        <f t="shared" si="1"/>
        <v>0</v>
      </c>
      <c r="F11" s="17">
        <v>450</v>
      </c>
      <c r="G11" s="9">
        <f t="shared" si="2"/>
        <v>6.1983471074380167E-2</v>
      </c>
      <c r="H11" s="17">
        <v>85</v>
      </c>
      <c r="I11" s="9">
        <f t="shared" si="3"/>
        <v>6.589147286821706E-2</v>
      </c>
      <c r="J11" s="17">
        <v>30</v>
      </c>
      <c r="K11" s="9">
        <f t="shared" si="4"/>
        <v>7.2289156626506021E-2</v>
      </c>
      <c r="L11" s="12">
        <f t="shared" si="5"/>
        <v>5.0161474453992776</v>
      </c>
      <c r="M11">
        <v>5</v>
      </c>
    </row>
    <row r="12" spans="1:13" ht="15.75" thickBot="1" x14ac:dyDescent="0.2">
      <c r="A12" s="1" t="s">
        <v>28</v>
      </c>
      <c r="B12" s="14">
        <v>22</v>
      </c>
      <c r="C12" s="9">
        <f t="shared" si="0"/>
        <v>1.0075566750629723E-3</v>
      </c>
      <c r="D12" s="17">
        <v>0</v>
      </c>
      <c r="E12" s="9">
        <f t="shared" si="1"/>
        <v>0</v>
      </c>
      <c r="F12" s="17">
        <v>330</v>
      </c>
      <c r="G12" s="9">
        <f t="shared" si="2"/>
        <v>4.5454545454545456E-2</v>
      </c>
      <c r="H12" s="17">
        <v>80</v>
      </c>
      <c r="I12" s="9">
        <f t="shared" si="3"/>
        <v>6.2015503875968991E-2</v>
      </c>
      <c r="J12" s="17">
        <v>25</v>
      </c>
      <c r="K12" s="9">
        <f t="shared" si="4"/>
        <v>6.0240963855421686E-2</v>
      </c>
      <c r="L12" s="12">
        <f t="shared" si="5"/>
        <v>4.1629006130258324</v>
      </c>
      <c r="M12">
        <v>4</v>
      </c>
    </row>
    <row r="13" spans="1:13" ht="15.75" thickBot="1" x14ac:dyDescent="0.2">
      <c r="A13" s="1"/>
      <c r="B13" s="5">
        <f>SUM(B2:B12)</f>
        <v>21835</v>
      </c>
      <c r="C13" s="5"/>
      <c r="D13" s="5">
        <f>SUM(D2:D12)</f>
        <v>243</v>
      </c>
      <c r="E13" s="5"/>
      <c r="F13" s="5">
        <f>SUM(F2:F12)</f>
        <v>7260</v>
      </c>
      <c r="G13" s="5"/>
      <c r="H13" s="5">
        <f>SUM(H2:H12)</f>
        <v>1290</v>
      </c>
      <c r="I13" s="5"/>
      <c r="J13" s="5">
        <f>SUM(J2:J12)</f>
        <v>415</v>
      </c>
      <c r="K13" s="5"/>
      <c r="L13" s="6">
        <f>SUM(L2:L12)</f>
        <v>100</v>
      </c>
      <c r="M13">
        <f>SUM(M2:M12)</f>
        <v>100</v>
      </c>
    </row>
    <row r="14" spans="1:13" ht="14.25" thickBot="1" x14ac:dyDescent="0.2">
      <c r="A14" s="7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</sheetData>
  <sortState ref="A1:M14">
    <sortCondition ref="M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义乌</vt:lpstr>
      <vt:lpstr>上海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2012-12-16T02:21:11Z</dcterms:modified>
</cp:coreProperties>
</file>