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/Downloads/"/>
    </mc:Choice>
  </mc:AlternateContent>
  <xr:revisionPtr revIDLastSave="0" documentId="13_ncr:1_{9B449227-2562-9342-A435-D94987A13B12}" xr6:coauthVersionLast="47" xr6:coauthVersionMax="47" xr10:uidLastSave="{00000000-0000-0000-0000-000000000000}"/>
  <bookViews>
    <workbookView xWindow="4440" yWindow="2700" windowWidth="25800" windowHeight="16940" activeTab="3" xr2:uid="{D3014287-1DF7-EC47-8EA1-8EFD490F7A2E}"/>
  </bookViews>
  <sheets>
    <sheet name="AnswerPortfolio A)" sheetId="8" r:id="rId1"/>
    <sheet name="AnswePortfolio B)" sheetId="10" r:id="rId2"/>
    <sheet name="Answer Portfolio C)" sheetId="11" r:id="rId3"/>
    <sheet name="AnswerPortfolio D)" sheetId="12" r:id="rId4"/>
  </sheets>
  <definedNames>
    <definedName name="solver_adj" localSheetId="2" hidden="1">'Answer Portfolio C)'!$B$17:$H$17</definedName>
    <definedName name="solver_adj" localSheetId="0" hidden="1">'AnswerPortfolio A)'!$B$17:$H$17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'Answer Portfolio C)'!$C$30</definedName>
    <definedName name="solver_lhs1" localSheetId="0" hidden="1">'AnswerPortfolio A)'!$C$32</definedName>
    <definedName name="solver_lhs2" localSheetId="2" hidden="1">'Answer Portfolio C)'!$I$17</definedName>
    <definedName name="solver_lhs2" localSheetId="0" hidden="1">'AnswerPortfolio A)'!$I$17</definedName>
    <definedName name="solver_lin" localSheetId="2" hidden="1">2</definedName>
    <definedName name="solver_lin" localSheetId="0" hidden="1">2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2</definedName>
    <definedName name="solver_num" localSheetId="0" hidden="1">2</definedName>
    <definedName name="solver_opt" localSheetId="2" hidden="1">'Answer Portfolio C)'!$C$32</definedName>
    <definedName name="solver_opt" localSheetId="0" hidden="1">'AnswerPortfolio A)'!$C$30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1</definedName>
    <definedName name="solver_rel1" localSheetId="0" hidden="1">3</definedName>
    <definedName name="solver_rel2" localSheetId="2" hidden="1">2</definedName>
    <definedName name="solver_rel2" localSheetId="0" hidden="1">2</definedName>
    <definedName name="solver_rhs1" localSheetId="2" hidden="1">'Answer Portfolio C)'!$E$30</definedName>
    <definedName name="solver_rhs1" localSheetId="0" hidden="1">'AnswerPortfolio A)'!$F$32</definedName>
    <definedName name="solver_rhs2" localSheetId="2" hidden="1">1</definedName>
    <definedName name="solver_rhs2" localSheetId="0" hidden="1">1</definedName>
    <definedName name="solver_rlx" localSheetId="2" hidden="1">2</definedName>
    <definedName name="solver_rlx" localSheetId="0" hidden="1">1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2</definedName>
    <definedName name="solver_ver" localSheetId="0" hidden="1">2</definedName>
    <definedName name="zzzz_default_one_way_change" localSheetId="2" hidden="1">'Answer Portfolio C)'!$E$30</definedName>
    <definedName name="zzzz_default_one_way_change" localSheetId="0" hidden="1">'AnswerPortfolio A)'!$F$32</definedName>
    <definedName name="zzzz_default_one_way_delta" localSheetId="2" hidden="1">0.0001</definedName>
    <definedName name="zzzz_default_one_way_delta" localSheetId="0" hidden="1">0.001</definedName>
    <definedName name="zzzz_default_one_way_first_value" localSheetId="2" hidden="1">0.001</definedName>
    <definedName name="zzzz_default_one_way_first_value" localSheetId="0" hidden="1">0.005</definedName>
    <definedName name="zzzz_default_one_way_input_type" localSheetId="2" hidden="1">1</definedName>
    <definedName name="zzzz_default_one_way_input_type" localSheetId="0" hidden="1">1</definedName>
    <definedName name="zzzz_default_one_way_last_value" localSheetId="2" hidden="1">0.0025</definedName>
    <definedName name="zzzz_default_one_way_last_value" localSheetId="0" hidden="1">0.013</definedName>
    <definedName name="zzzz_default_one_way_outputs" localSheetId="2" hidden="1">'Answer Portfolio C)'!$B$17:$H$17</definedName>
    <definedName name="zzzz_default_one_way_outputs" localSheetId="0" hidden="1">'AnswerPortfolio A)'!$B$17:$H$17</definedName>
    <definedName name="zzzz_default_table_type" localSheetId="2" hidden="1">1</definedName>
    <definedName name="zzzz_default_table_type" localSheetId="0" hidden="1">1</definedName>
    <definedName name="zzzz_default_two_way_input_type1" localSheetId="0" hidden="1">1</definedName>
    <definedName name="zzzz_default_two_way_input_type2" localSheetId="0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1" i="11" l="1"/>
  <c r="Y51" i="11"/>
  <c r="W51" i="11"/>
  <c r="U51" i="11"/>
  <c r="S51" i="11"/>
  <c r="Q51" i="11"/>
  <c r="O51" i="11"/>
  <c r="AA50" i="11"/>
  <c r="Y50" i="11"/>
  <c r="W50" i="11"/>
  <c r="U50" i="11"/>
  <c r="S50" i="11"/>
  <c r="Q50" i="11"/>
  <c r="O50" i="11"/>
  <c r="AA49" i="11"/>
  <c r="Y49" i="11"/>
  <c r="W49" i="11"/>
  <c r="U49" i="11"/>
  <c r="S49" i="11"/>
  <c r="Q49" i="11"/>
  <c r="O49" i="11"/>
  <c r="AA48" i="11"/>
  <c r="Y48" i="11"/>
  <c r="W48" i="11"/>
  <c r="U48" i="11"/>
  <c r="S48" i="11"/>
  <c r="Q48" i="11"/>
  <c r="O48" i="11"/>
  <c r="AA47" i="11"/>
  <c r="Y47" i="11"/>
  <c r="W47" i="11"/>
  <c r="U47" i="11"/>
  <c r="S47" i="11"/>
  <c r="Q47" i="11"/>
  <c r="O47" i="11"/>
  <c r="AA46" i="11"/>
  <c r="Y46" i="11"/>
  <c r="W46" i="11"/>
  <c r="U46" i="11"/>
  <c r="S46" i="11"/>
  <c r="Q46" i="11"/>
  <c r="O46" i="11"/>
  <c r="AA45" i="11"/>
  <c r="Y45" i="11"/>
  <c r="W45" i="11"/>
  <c r="U45" i="11"/>
  <c r="S45" i="11"/>
  <c r="Q45" i="11"/>
  <c r="O45" i="11"/>
  <c r="AA44" i="11"/>
  <c r="Y44" i="11"/>
  <c r="W44" i="11"/>
  <c r="U44" i="11"/>
  <c r="S44" i="11"/>
  <c r="Q44" i="11"/>
  <c r="O44" i="11"/>
  <c r="AA43" i="11"/>
  <c r="Y43" i="11"/>
  <c r="W43" i="11"/>
  <c r="U43" i="11"/>
  <c r="S43" i="11"/>
  <c r="Q43" i="11"/>
  <c r="O43" i="11"/>
  <c r="AA42" i="11"/>
  <c r="Y42" i="11"/>
  <c r="W42" i="11"/>
  <c r="U42" i="11"/>
  <c r="S42" i="11"/>
  <c r="Q42" i="11"/>
  <c r="O42" i="11"/>
  <c r="AA41" i="11"/>
  <c r="Y41" i="11"/>
  <c r="W41" i="11"/>
  <c r="U41" i="11"/>
  <c r="S41" i="11"/>
  <c r="Q41" i="11"/>
  <c r="O41" i="11"/>
  <c r="AA40" i="11"/>
  <c r="Y40" i="11"/>
  <c r="W40" i="11"/>
  <c r="U40" i="11"/>
  <c r="S40" i="11"/>
  <c r="Q40" i="11"/>
  <c r="O40" i="11"/>
  <c r="AA39" i="11"/>
  <c r="Y39" i="11"/>
  <c r="W39" i="11"/>
  <c r="U39" i="11"/>
  <c r="S39" i="11"/>
  <c r="Q39" i="11"/>
  <c r="O39" i="11"/>
  <c r="AA38" i="11"/>
  <c r="Y38" i="11"/>
  <c r="W38" i="11"/>
  <c r="U38" i="11"/>
  <c r="S38" i="11"/>
  <c r="Q38" i="11"/>
  <c r="O38" i="11"/>
  <c r="AA37" i="11"/>
  <c r="Y37" i="11"/>
  <c r="W37" i="11"/>
  <c r="U37" i="11"/>
  <c r="S37" i="11"/>
  <c r="Q37" i="11"/>
  <c r="O37" i="11"/>
  <c r="AA36" i="11"/>
  <c r="Y36" i="11"/>
  <c r="W36" i="11"/>
  <c r="U36" i="11"/>
  <c r="S36" i="11"/>
  <c r="Q36" i="11"/>
  <c r="O36" i="11"/>
  <c r="AA35" i="11"/>
  <c r="Y35" i="11"/>
  <c r="W35" i="11"/>
  <c r="U35" i="11"/>
  <c r="S35" i="11"/>
  <c r="Q35" i="11"/>
  <c r="O35" i="11"/>
  <c r="AA34" i="11"/>
  <c r="Y34" i="11"/>
  <c r="W34" i="11"/>
  <c r="U34" i="11"/>
  <c r="S34" i="11"/>
  <c r="Q34" i="11"/>
  <c r="O34" i="11"/>
  <c r="AA33" i="11"/>
  <c r="Y33" i="11"/>
  <c r="W33" i="11"/>
  <c r="U33" i="11"/>
  <c r="S33" i="11"/>
  <c r="Q33" i="11"/>
  <c r="O33" i="11"/>
  <c r="AA32" i="11"/>
  <c r="Y32" i="11"/>
  <c r="W32" i="11"/>
  <c r="U32" i="11"/>
  <c r="S32" i="11"/>
  <c r="Q32" i="11"/>
  <c r="O32" i="11"/>
  <c r="AA31" i="11"/>
  <c r="Y31" i="11"/>
  <c r="W31" i="11"/>
  <c r="U31" i="11"/>
  <c r="S31" i="11"/>
  <c r="Q31" i="11"/>
  <c r="O31" i="11"/>
  <c r="AA30" i="11"/>
  <c r="Y30" i="11"/>
  <c r="W30" i="11"/>
  <c r="U30" i="11"/>
  <c r="S30" i="11"/>
  <c r="Q30" i="11"/>
  <c r="O30" i="11"/>
  <c r="AA29" i="11"/>
  <c r="Y29" i="11"/>
  <c r="W29" i="11"/>
  <c r="U29" i="11"/>
  <c r="S29" i="11"/>
  <c r="Q29" i="11"/>
  <c r="O29" i="11"/>
  <c r="AA28" i="11"/>
  <c r="Y28" i="11"/>
  <c r="W28" i="11"/>
  <c r="U28" i="11"/>
  <c r="S28" i="11"/>
  <c r="Q28" i="11"/>
  <c r="O28" i="11"/>
  <c r="AA27" i="11"/>
  <c r="Y27" i="11"/>
  <c r="W27" i="11"/>
  <c r="U27" i="11"/>
  <c r="S27" i="11"/>
  <c r="Q27" i="11"/>
  <c r="O27" i="11"/>
  <c r="AA26" i="11"/>
  <c r="Y26" i="11"/>
  <c r="W26" i="11"/>
  <c r="U26" i="11"/>
  <c r="S26" i="11"/>
  <c r="Q26" i="11"/>
  <c r="O26" i="11"/>
  <c r="AA25" i="11"/>
  <c r="Y25" i="11"/>
  <c r="W25" i="11"/>
  <c r="U25" i="11"/>
  <c r="S25" i="11"/>
  <c r="Q25" i="11"/>
  <c r="O25" i="11"/>
  <c r="AA24" i="11"/>
  <c r="Y24" i="11"/>
  <c r="W24" i="11"/>
  <c r="U24" i="11"/>
  <c r="S24" i="11"/>
  <c r="Q24" i="11"/>
  <c r="O24" i="11"/>
  <c r="AA23" i="11"/>
  <c r="Y23" i="11"/>
  <c r="W23" i="11"/>
  <c r="U23" i="11"/>
  <c r="S23" i="11"/>
  <c r="Q23" i="11"/>
  <c r="O23" i="11"/>
  <c r="AA22" i="11"/>
  <c r="Y22" i="11"/>
  <c r="W22" i="11"/>
  <c r="U22" i="11"/>
  <c r="S22" i="11"/>
  <c r="Q22" i="11"/>
  <c r="O22" i="11"/>
  <c r="AA21" i="11"/>
  <c r="Y21" i="11"/>
  <c r="W21" i="11"/>
  <c r="U21" i="11"/>
  <c r="S21" i="11"/>
  <c r="Q21" i="11"/>
  <c r="O21" i="11"/>
  <c r="AA20" i="11"/>
  <c r="Y20" i="11"/>
  <c r="W20" i="11"/>
  <c r="U20" i="11"/>
  <c r="S20" i="11"/>
  <c r="Q20" i="11"/>
  <c r="O20" i="11"/>
  <c r="AA19" i="11"/>
  <c r="Y19" i="11"/>
  <c r="W19" i="11"/>
  <c r="U19" i="11"/>
  <c r="S19" i="11"/>
  <c r="Q19" i="11"/>
  <c r="O19" i="11"/>
  <c r="AA18" i="11"/>
  <c r="Y18" i="11"/>
  <c r="W18" i="11"/>
  <c r="U18" i="11"/>
  <c r="S18" i="11"/>
  <c r="Q18" i="11"/>
  <c r="O18" i="11"/>
  <c r="AA17" i="11"/>
  <c r="Y17" i="11"/>
  <c r="W17" i="11"/>
  <c r="U17" i="11"/>
  <c r="S17" i="11"/>
  <c r="Q17" i="11"/>
  <c r="O17" i="11"/>
  <c r="I17" i="11"/>
  <c r="AA16" i="11"/>
  <c r="Y16" i="11"/>
  <c r="W16" i="11"/>
  <c r="U16" i="11"/>
  <c r="S16" i="11"/>
  <c r="Q16" i="11"/>
  <c r="O16" i="11"/>
  <c r="AA15" i="11"/>
  <c r="Y15" i="11"/>
  <c r="W15" i="11"/>
  <c r="U15" i="11"/>
  <c r="S15" i="11"/>
  <c r="Q15" i="11"/>
  <c r="O15" i="11"/>
  <c r="AA14" i="11"/>
  <c r="Y14" i="11"/>
  <c r="W14" i="11"/>
  <c r="U14" i="11"/>
  <c r="S14" i="11"/>
  <c r="Q14" i="11"/>
  <c r="O14" i="11"/>
  <c r="AA13" i="11"/>
  <c r="Y13" i="11"/>
  <c r="W13" i="11"/>
  <c r="U13" i="11"/>
  <c r="S13" i="11"/>
  <c r="Q13" i="11"/>
  <c r="O13" i="11"/>
  <c r="AA12" i="11"/>
  <c r="Y12" i="11"/>
  <c r="W12" i="11"/>
  <c r="U12" i="11"/>
  <c r="S12" i="11"/>
  <c r="Q12" i="11"/>
  <c r="O12" i="11"/>
  <c r="AA11" i="11"/>
  <c r="Y11" i="11"/>
  <c r="W11" i="11"/>
  <c r="U11" i="11"/>
  <c r="S11" i="11"/>
  <c r="Q11" i="11"/>
  <c r="O11" i="11"/>
  <c r="AA10" i="11"/>
  <c r="Y10" i="11"/>
  <c r="W10" i="11"/>
  <c r="U10" i="11"/>
  <c r="S10" i="11"/>
  <c r="Q10" i="11"/>
  <c r="O10" i="11"/>
  <c r="AA9" i="11"/>
  <c r="Y9" i="11"/>
  <c r="W9" i="11"/>
  <c r="U9" i="11"/>
  <c r="S9" i="11"/>
  <c r="Q9" i="11"/>
  <c r="O9" i="11"/>
  <c r="C9" i="11"/>
  <c r="C21" i="11" s="1"/>
  <c r="B22" i="11" s="1"/>
  <c r="AA8" i="11"/>
  <c r="Y8" i="11"/>
  <c r="W8" i="11"/>
  <c r="U8" i="11"/>
  <c r="S8" i="11"/>
  <c r="Q8" i="11"/>
  <c r="O8" i="11"/>
  <c r="AA7" i="11"/>
  <c r="Y7" i="11"/>
  <c r="W7" i="11"/>
  <c r="U7" i="11"/>
  <c r="S7" i="11"/>
  <c r="Q7" i="11"/>
  <c r="O7" i="11"/>
  <c r="AA6" i="11"/>
  <c r="Y6" i="11"/>
  <c r="W6" i="11"/>
  <c r="U6" i="11"/>
  <c r="S6" i="11"/>
  <c r="S52" i="11" s="1"/>
  <c r="D3" i="11" s="1"/>
  <c r="Q6" i="11"/>
  <c r="O6" i="11"/>
  <c r="AA5" i="11"/>
  <c r="H11" i="11" s="1"/>
  <c r="Y5" i="11"/>
  <c r="W5" i="11"/>
  <c r="U5" i="11"/>
  <c r="S5" i="11"/>
  <c r="Q5" i="11"/>
  <c r="Q52" i="11" s="1"/>
  <c r="C3" i="11" s="1"/>
  <c r="O5" i="11"/>
  <c r="AA4" i="11"/>
  <c r="Y4" i="11"/>
  <c r="Y52" i="11" s="1"/>
  <c r="G3" i="11" s="1"/>
  <c r="W4" i="11"/>
  <c r="U4" i="11"/>
  <c r="S4" i="11"/>
  <c r="Q4" i="11"/>
  <c r="O4" i="11"/>
  <c r="I17" i="8"/>
  <c r="AA5" i="8"/>
  <c r="AA6" i="8"/>
  <c r="H15" i="8" s="1"/>
  <c r="H27" i="8" s="1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4" i="8"/>
  <c r="AA52" i="8" s="1"/>
  <c r="H3" i="8" s="1"/>
  <c r="Y5" i="8"/>
  <c r="Y53" i="8" s="1"/>
  <c r="G4" i="8" s="1"/>
  <c r="Y6" i="8"/>
  <c r="Y52" i="8" s="1"/>
  <c r="G3" i="8" s="1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4" i="8"/>
  <c r="H14" i="8" s="1"/>
  <c r="W5" i="8"/>
  <c r="W6" i="8"/>
  <c r="G13" i="8" s="1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4" i="8"/>
  <c r="W53" i="8" s="1"/>
  <c r="F4" i="8" s="1"/>
  <c r="U5" i="8"/>
  <c r="U6" i="8"/>
  <c r="E12" i="8" s="1"/>
  <c r="E24" i="8" s="1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4" i="8"/>
  <c r="S5" i="8"/>
  <c r="S6" i="8"/>
  <c r="E11" i="8" s="1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4" i="8"/>
  <c r="Q5" i="8"/>
  <c r="G10" i="8" s="1"/>
  <c r="Q6" i="8"/>
  <c r="D10" i="8" s="1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4" i="8"/>
  <c r="O5" i="8"/>
  <c r="G9" i="8" s="1"/>
  <c r="O6" i="8"/>
  <c r="C9" i="8" s="1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4" i="8"/>
  <c r="F14" i="8" l="1"/>
  <c r="G25" i="8"/>
  <c r="F26" i="8" s="1"/>
  <c r="D12" i="8"/>
  <c r="E23" i="8"/>
  <c r="D24" i="8" s="1"/>
  <c r="D22" i="8"/>
  <c r="C23" i="8" s="1"/>
  <c r="C11" i="8"/>
  <c r="C14" i="8"/>
  <c r="G22" i="8"/>
  <c r="C26" i="8" s="1"/>
  <c r="C21" i="8"/>
  <c r="B22" i="8" s="1"/>
  <c r="B10" i="8"/>
  <c r="B14" i="8"/>
  <c r="G21" i="8"/>
  <c r="B26" i="8" s="1"/>
  <c r="G15" i="8"/>
  <c r="H26" i="8"/>
  <c r="G27" i="8" s="1"/>
  <c r="S52" i="8"/>
  <c r="D3" i="8" s="1"/>
  <c r="D9" i="8"/>
  <c r="E10" i="8"/>
  <c r="F11" i="8"/>
  <c r="F12" i="8"/>
  <c r="H13" i="8"/>
  <c r="G12" i="11"/>
  <c r="G24" i="11" s="1"/>
  <c r="E26" i="11" s="1"/>
  <c r="E10" i="11"/>
  <c r="E22" i="11" s="1"/>
  <c r="C24" i="11" s="1"/>
  <c r="Q52" i="8"/>
  <c r="C3" i="8" s="1"/>
  <c r="E9" i="8"/>
  <c r="F10" i="8"/>
  <c r="G11" i="8"/>
  <c r="G12" i="8"/>
  <c r="G13" i="11"/>
  <c r="D9" i="11"/>
  <c r="B11" i="11" s="1"/>
  <c r="E9" i="11"/>
  <c r="E21" i="11" s="1"/>
  <c r="B24" i="11" s="1"/>
  <c r="G14" i="8"/>
  <c r="G26" i="8" s="1"/>
  <c r="AA53" i="11"/>
  <c r="H4" i="11" s="1"/>
  <c r="AA53" i="8"/>
  <c r="H4" i="8" s="1"/>
  <c r="F9" i="8"/>
  <c r="H10" i="8"/>
  <c r="H11" i="8"/>
  <c r="H12" i="8"/>
  <c r="O53" i="8"/>
  <c r="B4" i="8" s="1"/>
  <c r="H9" i="8"/>
  <c r="O52" i="11"/>
  <c r="B3" i="11" s="1"/>
  <c r="Q53" i="11"/>
  <c r="C4" i="11" s="1"/>
  <c r="U53" i="8"/>
  <c r="E4" i="8" s="1"/>
  <c r="H9" i="11"/>
  <c r="W52" i="8"/>
  <c r="F3" i="8" s="1"/>
  <c r="S53" i="8"/>
  <c r="D4" i="8" s="1"/>
  <c r="B9" i="8"/>
  <c r="B21" i="8" s="1"/>
  <c r="C10" i="8"/>
  <c r="C22" i="8" s="1"/>
  <c r="D11" i="8"/>
  <c r="D23" i="8" s="1"/>
  <c r="F13" i="8"/>
  <c r="F25" i="8" s="1"/>
  <c r="C10" i="11"/>
  <c r="C22" i="11" s="1"/>
  <c r="U52" i="8"/>
  <c r="E3" i="8" s="1"/>
  <c r="Q53" i="8"/>
  <c r="C4" i="8" s="1"/>
  <c r="E11" i="11"/>
  <c r="D12" i="11" s="1"/>
  <c r="G25" i="11"/>
  <c r="F26" i="11" s="1"/>
  <c r="F14" i="11"/>
  <c r="D21" i="11"/>
  <c r="B23" i="11" s="1"/>
  <c r="H21" i="11"/>
  <c r="B27" i="11" s="1"/>
  <c r="B15" i="11"/>
  <c r="D15" i="11"/>
  <c r="H23" i="11"/>
  <c r="D27" i="11" s="1"/>
  <c r="F13" i="11"/>
  <c r="F25" i="11" s="1"/>
  <c r="B9" i="11"/>
  <c r="B21" i="11" s="1"/>
  <c r="D10" i="11"/>
  <c r="F11" i="11"/>
  <c r="H12" i="11"/>
  <c r="AA52" i="11"/>
  <c r="H3" i="11" s="1"/>
  <c r="G11" i="11"/>
  <c r="O53" i="11"/>
  <c r="B4" i="11" s="1"/>
  <c r="H15" i="11"/>
  <c r="H27" i="11" s="1"/>
  <c r="G14" i="11"/>
  <c r="G26" i="11" s="1"/>
  <c r="S53" i="11"/>
  <c r="D4" i="11" s="1"/>
  <c r="F9" i="11"/>
  <c r="U53" i="11"/>
  <c r="E4" i="11" s="1"/>
  <c r="F10" i="11"/>
  <c r="W53" i="11"/>
  <c r="F4" i="11" s="1"/>
  <c r="H14" i="11"/>
  <c r="E12" i="11"/>
  <c r="E24" i="11" s="1"/>
  <c r="B10" i="11"/>
  <c r="D11" i="11"/>
  <c r="D23" i="11" s="1"/>
  <c r="F12" i="11"/>
  <c r="H13" i="11"/>
  <c r="W52" i="11"/>
  <c r="F3" i="11" s="1"/>
  <c r="Y53" i="11"/>
  <c r="G4" i="11" s="1"/>
  <c r="G10" i="11"/>
  <c r="H10" i="11"/>
  <c r="G9" i="11"/>
  <c r="U52" i="11"/>
  <c r="E3" i="11" s="1"/>
  <c r="C32" i="11" s="1"/>
  <c r="O52" i="8"/>
  <c r="B3" i="8" s="1"/>
  <c r="H21" i="8" l="1"/>
  <c r="B27" i="8" s="1"/>
  <c r="B15" i="8"/>
  <c r="E15" i="8"/>
  <c r="H24" i="8"/>
  <c r="E27" i="8" s="1"/>
  <c r="C15" i="8"/>
  <c r="H22" i="8"/>
  <c r="C27" i="8" s="1"/>
  <c r="G24" i="8"/>
  <c r="E26" i="8" s="1"/>
  <c r="E14" i="8"/>
  <c r="F24" i="8"/>
  <c r="E25" i="8" s="1"/>
  <c r="E13" i="8"/>
  <c r="C12" i="11"/>
  <c r="E23" i="11"/>
  <c r="D24" i="11" s="1"/>
  <c r="B12" i="11"/>
  <c r="B13" i="8"/>
  <c r="F21" i="8"/>
  <c r="B25" i="8" s="1"/>
  <c r="G23" i="8"/>
  <c r="D26" i="8" s="1"/>
  <c r="D14" i="8"/>
  <c r="F23" i="8"/>
  <c r="D25" i="8" s="1"/>
  <c r="D13" i="8"/>
  <c r="C32" i="8"/>
  <c r="E14" i="11"/>
  <c r="C13" i="8"/>
  <c r="F22" i="8"/>
  <c r="C25" i="8" s="1"/>
  <c r="C12" i="8"/>
  <c r="E22" i="8"/>
  <c r="C24" i="8" s="1"/>
  <c r="D15" i="8"/>
  <c r="H23" i="8"/>
  <c r="D27" i="8" s="1"/>
  <c r="H25" i="8"/>
  <c r="F27" i="8" s="1"/>
  <c r="F15" i="8"/>
  <c r="B12" i="8"/>
  <c r="E21" i="8"/>
  <c r="B24" i="8" s="1"/>
  <c r="D21" i="8"/>
  <c r="B23" i="8" s="1"/>
  <c r="B11" i="8"/>
  <c r="C14" i="11"/>
  <c r="G22" i="11"/>
  <c r="C26" i="11" s="1"/>
  <c r="H26" i="11"/>
  <c r="G27" i="11" s="1"/>
  <c r="G15" i="11"/>
  <c r="C13" i="11"/>
  <c r="F22" i="11"/>
  <c r="C25" i="11" s="1"/>
  <c r="H25" i="11"/>
  <c r="F27" i="11" s="1"/>
  <c r="F15" i="11"/>
  <c r="F24" i="11"/>
  <c r="E25" i="11" s="1"/>
  <c r="E13" i="11"/>
  <c r="E15" i="11"/>
  <c r="H24" i="11"/>
  <c r="E27" i="11" s="1"/>
  <c r="F21" i="11"/>
  <c r="B25" i="11" s="1"/>
  <c r="B13" i="11"/>
  <c r="D13" i="11"/>
  <c r="F23" i="11"/>
  <c r="D25" i="11" s="1"/>
  <c r="G23" i="11"/>
  <c r="D26" i="11" s="1"/>
  <c r="D14" i="11"/>
  <c r="B14" i="11"/>
  <c r="G21" i="11"/>
  <c r="B26" i="11" s="1"/>
  <c r="C11" i="11"/>
  <c r="D22" i="11"/>
  <c r="C23" i="11" s="1"/>
  <c r="C15" i="11"/>
  <c r="H22" i="11"/>
  <c r="C27" i="11" s="1"/>
  <c r="C30" i="8" l="1"/>
  <c r="C30" i="11"/>
</calcChain>
</file>

<file path=xl/sharedStrings.xml><?xml version="1.0" encoding="utf-8"?>
<sst xmlns="http://schemas.openxmlformats.org/spreadsheetml/2006/main" count="145" uniqueCount="31">
  <si>
    <t>C</t>
  </si>
  <si>
    <t>GM</t>
  </si>
  <si>
    <t>WMT</t>
  </si>
  <si>
    <t>PFE</t>
  </si>
  <si>
    <t>GE</t>
  </si>
  <si>
    <t>MS</t>
  </si>
  <si>
    <t>PEP</t>
  </si>
  <si>
    <t>Return GM</t>
  </si>
  <si>
    <t>Return C</t>
  </si>
  <si>
    <t>Return WMT</t>
  </si>
  <si>
    <t>Retuyrn PFE</t>
  </si>
  <si>
    <t>Return GE</t>
  </si>
  <si>
    <t>Return MS</t>
  </si>
  <si>
    <t>Return PEP</t>
  </si>
  <si>
    <t>Average Return</t>
  </si>
  <si>
    <t xml:space="preserve">St Deviation </t>
  </si>
  <si>
    <t xml:space="preserve">Return </t>
  </si>
  <si>
    <t>Dev</t>
  </si>
  <si>
    <t>Covar</t>
  </si>
  <si>
    <t>Proportion</t>
  </si>
  <si>
    <t>Total LHS</t>
  </si>
  <si>
    <t>Calculations</t>
  </si>
  <si>
    <t>Portfolio V</t>
  </si>
  <si>
    <t>Risk</t>
  </si>
  <si>
    <t>Weighted Av</t>
  </si>
  <si>
    <t>Return</t>
  </si>
  <si>
    <t>&gt;=</t>
  </si>
  <si>
    <t>Floor</t>
  </si>
  <si>
    <t>Obj Change/Unit</t>
  </si>
  <si>
    <t>&lt;=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</si>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</sst>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'AnswePortfolio B)'!$B$1</c:f>
              <c:strCache>
                <c:ptCount val="1"/>
                <c:pt idx="0">
                  <c:v>Risk</c:v>
                </c:pt>
              </c:strCache>
            </c:strRef>
          </c:tx>
          <c:xVal>
            <c:numRef>
              <c:f>'AnswePortfolio B)'!$A$2:$A$10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9.0000000000000011E-3</c:v>
                </c:pt>
                <c:pt idx="5">
                  <c:v>1.0000000000000002E-2</c:v>
                </c:pt>
                <c:pt idx="6">
                  <c:v>1.1000000000000003E-2</c:v>
                </c:pt>
                <c:pt idx="7">
                  <c:v>1.2000000000000004E-2</c:v>
                </c:pt>
                <c:pt idx="8">
                  <c:v>1.2999999999999999E-2</c:v>
                </c:pt>
              </c:numCache>
            </c:numRef>
          </c:xVal>
          <c:yVal>
            <c:numRef>
              <c:f>'AnswePortfolio B)'!$B$2:$B$10</c:f>
              <c:numCache>
                <c:formatCode>General</c:formatCode>
                <c:ptCount val="9"/>
                <c:pt idx="0">
                  <c:v>8.7210242319861984E-4</c:v>
                </c:pt>
                <c:pt idx="1">
                  <c:v>8.7210242319861984E-4</c:v>
                </c:pt>
                <c:pt idx="2">
                  <c:v>8.7210242319861984E-4</c:v>
                </c:pt>
                <c:pt idx="3">
                  <c:v>8.7211180189545072E-4</c:v>
                </c:pt>
                <c:pt idx="4">
                  <c:v>8.7210242319861984E-4</c:v>
                </c:pt>
                <c:pt idx="5">
                  <c:v>8.758701513236493E-4</c:v>
                </c:pt>
                <c:pt idx="6">
                  <c:v>9.4575379138206266E-4</c:v>
                </c:pt>
                <c:pt idx="7">
                  <c:v>1.1228942079309218E-3</c:v>
                </c:pt>
                <c:pt idx="8">
                  <c:v>1.9324487811056021E-3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CF-DE44-A631-6F54C58C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74063"/>
        <c:axId val="1862975791"/>
      </c:scatterChart>
      <c:valAx>
        <c:axId val="1862974063"/>
        <c:scaling>
          <c:orientation val="minMax"/>
          <c:max val="1.2999999999999999E-2"/>
          <c:min val="5.0000000000000001E-3"/>
        </c:scaling>
        <c:delete val="0"/>
        <c:axPos val="b"/>
        <c:numFmt formatCode="General" sourceLinked="1"/>
        <c:majorTickMark val="out"/>
        <c:minorTickMark val="none"/>
        <c:tickLblPos val="nextTo"/>
        <c:crossAx val="1862975791"/>
        <c:crosses val="autoZero"/>
        <c:crossBetween val="midCat"/>
      </c:valAx>
      <c:valAx>
        <c:axId val="1862975791"/>
        <c:scaling>
          <c:orientation val="minMax"/>
          <c:max val="1.9324487811056021E-3"/>
          <c:min val="8.7210242319861984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974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Efficient Frontier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'AnswerPortfolio D)'!$B$1</c:f>
              <c:strCache>
                <c:ptCount val="1"/>
                <c:pt idx="0">
                  <c:v>Return</c:v>
                </c:pt>
              </c:strCache>
            </c:strRef>
          </c:tx>
          <c:xVal>
            <c:numRef>
              <c:f>'AnswerPortfolio D)'!$A$2:$A$17</c:f>
              <c:numCache>
                <c:formatCode>General</c:formatCode>
                <c:ptCount val="16"/>
                <c:pt idx="0">
                  <c:v>1E-3</c:v>
                </c:pt>
                <c:pt idx="1">
                  <c:v>1.1000000000000001E-3</c:v>
                </c:pt>
                <c:pt idx="2">
                  <c:v>1.2000000000000001E-3</c:v>
                </c:pt>
                <c:pt idx="3">
                  <c:v>1.3000000000000002E-3</c:v>
                </c:pt>
                <c:pt idx="4">
                  <c:v>1.4000000000000002E-3</c:v>
                </c:pt>
                <c:pt idx="5">
                  <c:v>1.5000000000000002E-3</c:v>
                </c:pt>
                <c:pt idx="6">
                  <c:v>1.6000000000000003E-3</c:v>
                </c:pt>
                <c:pt idx="7">
                  <c:v>1.7000000000000003E-3</c:v>
                </c:pt>
                <c:pt idx="8">
                  <c:v>1.8000000000000004E-3</c:v>
                </c:pt>
                <c:pt idx="9">
                  <c:v>1.9000000000000004E-3</c:v>
                </c:pt>
                <c:pt idx="10">
                  <c:v>2.0000000000000005E-3</c:v>
                </c:pt>
                <c:pt idx="11">
                  <c:v>2.1000000000000003E-3</c:v>
                </c:pt>
                <c:pt idx="12">
                  <c:v>2.2000000000000001E-3</c:v>
                </c:pt>
                <c:pt idx="13">
                  <c:v>2.3E-3</c:v>
                </c:pt>
                <c:pt idx="14">
                  <c:v>2.3999999999999998E-3</c:v>
                </c:pt>
                <c:pt idx="15">
                  <c:v>2.5000000000000001E-3</c:v>
                </c:pt>
              </c:numCache>
            </c:numRef>
          </c:xVal>
          <c:yVal>
            <c:numRef>
              <c:f>'AnswerPortfolio D)'!$B$2:$B$17</c:f>
              <c:numCache>
                <c:formatCode>General</c:formatCode>
                <c:ptCount val="16"/>
                <c:pt idx="0">
                  <c:v>1.1411773233438907E-2</c:v>
                </c:pt>
                <c:pt idx="1">
                  <c:v>1.1924487704544909E-2</c:v>
                </c:pt>
                <c:pt idx="2">
                  <c:v>1.2192307641606059E-2</c:v>
                </c:pt>
                <c:pt idx="3">
                  <c:v>1.237606843455414E-2</c:v>
                </c:pt>
                <c:pt idx="4">
                  <c:v>1.2514783994484531E-2</c:v>
                </c:pt>
                <c:pt idx="5">
                  <c:v>1.2629246011359153E-2</c:v>
                </c:pt>
                <c:pt idx="6">
                  <c:v>1.2728959469131747E-2</c:v>
                </c:pt>
                <c:pt idx="7">
                  <c:v>1.2818481714539341E-2</c:v>
                </c:pt>
                <c:pt idx="8">
                  <c:v>1.290041578317902E-2</c:v>
                </c:pt>
                <c:pt idx="9">
                  <c:v>1.2976416753537173E-2</c:v>
                </c:pt>
                <c:pt idx="10">
                  <c:v>1.3047611529954697E-2</c:v>
                </c:pt>
                <c:pt idx="11">
                  <c:v>1.3114811165872382E-2</c:v>
                </c:pt>
                <c:pt idx="12">
                  <c:v>1.3178622403891059E-2</c:v>
                </c:pt>
                <c:pt idx="13">
                  <c:v>1.3239509509437569E-2</c:v>
                </c:pt>
                <c:pt idx="14">
                  <c:v>1.3297842741408624E-2</c:v>
                </c:pt>
                <c:pt idx="15">
                  <c:v>1.335391806007691E-2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97-5646-BE2F-9C5AA024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183183"/>
        <c:axId val="1915184911"/>
      </c:scatterChart>
      <c:valAx>
        <c:axId val="1915183183"/>
        <c:scaling>
          <c:orientation val="minMax"/>
          <c:max val="2.5000000000000001E-3"/>
          <c:min val="1E-3"/>
        </c:scaling>
        <c:delete val="0"/>
        <c:axPos val="b"/>
        <c:numFmt formatCode="General" sourceLinked="1"/>
        <c:majorTickMark val="out"/>
        <c:minorTickMark val="none"/>
        <c:tickLblPos val="nextTo"/>
        <c:crossAx val="1915184911"/>
        <c:crosses val="autoZero"/>
        <c:crossBetween val="midCat"/>
      </c:valAx>
      <c:valAx>
        <c:axId val="1915184911"/>
        <c:scaling>
          <c:orientation val="minMax"/>
          <c:max val="1.335391806007691E-2"/>
          <c:min val="1.1411773233438907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83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6420E-38CF-7D0A-1800-CE9D49ED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AA86E-B1B8-A010-E014-675F3AAD0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6055-9242-AC41-99D7-9B016443D260}">
  <dimension ref="A2:AA53"/>
  <sheetViews>
    <sheetView topLeftCell="A20" zoomScale="75" zoomScaleNormal="90" workbookViewId="0">
      <selection activeCell="M45" sqref="M45"/>
    </sheetView>
  </sheetViews>
  <sheetFormatPr baseColWidth="10" defaultRowHeight="16" x14ac:dyDescent="0.2"/>
  <cols>
    <col min="1" max="1" width="13" customWidth="1"/>
    <col min="13" max="13" width="13.83203125" customWidth="1"/>
    <col min="19" max="19" width="12.1640625" customWidth="1"/>
  </cols>
  <sheetData>
    <row r="2" spans="1:27" x14ac:dyDescent="0.2"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N2" t="s">
        <v>1</v>
      </c>
      <c r="O2" t="s">
        <v>7</v>
      </c>
      <c r="P2" t="s">
        <v>0</v>
      </c>
      <c r="Q2" t="s">
        <v>8</v>
      </c>
      <c r="R2" t="s">
        <v>2</v>
      </c>
      <c r="S2" t="s">
        <v>9</v>
      </c>
      <c r="T2" t="s">
        <v>3</v>
      </c>
      <c r="U2" t="s">
        <v>10</v>
      </c>
      <c r="V2" t="s">
        <v>4</v>
      </c>
      <c r="W2" t="s">
        <v>11</v>
      </c>
      <c r="X2" t="s">
        <v>5</v>
      </c>
      <c r="Y2" t="s">
        <v>12</v>
      </c>
      <c r="Z2" t="s">
        <v>6</v>
      </c>
      <c r="AA2" t="s">
        <v>13</v>
      </c>
    </row>
    <row r="3" spans="1:27" x14ac:dyDescent="0.2">
      <c r="A3" t="s">
        <v>16</v>
      </c>
      <c r="B3">
        <f>O52</f>
        <v>8.4093655492362487E-3</v>
      </c>
      <c r="C3">
        <f>Q52</f>
        <v>9.951780216949653E-3</v>
      </c>
      <c r="D3">
        <f>S52</f>
        <v>5.0026078130993024E-3</v>
      </c>
      <c r="E3">
        <f>U52</f>
        <v>1.1227910206824449E-2</v>
      </c>
      <c r="F3">
        <f>W52</f>
        <v>1.3371544476625244E-2</v>
      </c>
      <c r="G3">
        <f>Y52</f>
        <v>1.1365589520855658E-2</v>
      </c>
      <c r="H3">
        <f>AA52</f>
        <v>1.1661424621192349E-2</v>
      </c>
      <c r="N3" s="2">
        <v>18.337790999999999</v>
      </c>
      <c r="P3" s="2">
        <v>24.635152999999999</v>
      </c>
      <c r="R3" s="2">
        <v>47.415325000000003</v>
      </c>
      <c r="T3" s="2">
        <v>13.244373</v>
      </c>
      <c r="V3" s="2">
        <v>87.666443000000001</v>
      </c>
      <c r="X3" s="2">
        <v>14.284539000000001</v>
      </c>
      <c r="Z3" s="2">
        <v>46.781578000000003</v>
      </c>
    </row>
    <row r="4" spans="1:27" x14ac:dyDescent="0.2">
      <c r="A4" t="s">
        <v>17</v>
      </c>
      <c r="B4">
        <f>O53</f>
        <v>7.0848995054491409E-2</v>
      </c>
      <c r="C4">
        <f>Q53</f>
        <v>7.725590711620646E-2</v>
      </c>
      <c r="D4">
        <f>S53</f>
        <v>5.105952917829102E-2</v>
      </c>
      <c r="E4">
        <f>U53</f>
        <v>4.3272631368991898E-2</v>
      </c>
      <c r="F4">
        <f>W53</f>
        <v>5.0853658903641477E-2</v>
      </c>
      <c r="G4">
        <f>Y53</f>
        <v>8.3886693204635487E-2</v>
      </c>
      <c r="H4">
        <f>AA53</f>
        <v>3.4311514362390383E-2</v>
      </c>
      <c r="N4" s="2">
        <v>19.86467</v>
      </c>
      <c r="O4">
        <f>(N4-N3)/N3</f>
        <v>8.3264063812266212E-2</v>
      </c>
      <c r="P4" s="2">
        <v>26.720154000000001</v>
      </c>
      <c r="Q4">
        <f>(P4-P3)/P3</f>
        <v>8.4635195892633672E-2</v>
      </c>
      <c r="R4" s="2">
        <v>45.653477000000002</v>
      </c>
      <c r="S4">
        <f>(R4-R3)/R3</f>
        <v>-3.7157775466054498E-2</v>
      </c>
      <c r="T4" s="2">
        <v>13.077273</v>
      </c>
      <c r="U4">
        <f>(T4-T3)/T3</f>
        <v>-1.261667879634616E-2</v>
      </c>
      <c r="V4" s="2">
        <v>89.259567000000004</v>
      </c>
      <c r="W4">
        <f>(V4-V3)/V3</f>
        <v>1.8172563474487074E-2</v>
      </c>
      <c r="X4" s="2">
        <v>14.239409</v>
      </c>
      <c r="Y4">
        <f>(X4-X3)/X3</f>
        <v>-3.1593599205406863E-3</v>
      </c>
      <c r="Z4" s="2">
        <v>44.836807</v>
      </c>
      <c r="AA4">
        <f>(Z4-Z3)/Z3</f>
        <v>-4.1571299711181245E-2</v>
      </c>
    </row>
    <row r="5" spans="1:27" x14ac:dyDescent="0.2">
      <c r="N5" s="2">
        <v>19.582194999999999</v>
      </c>
      <c r="O5">
        <f t="shared" ref="O5:O51" si="0">(N5-N4)/N4</f>
        <v>-1.4219969423101496E-2</v>
      </c>
      <c r="P5" s="2">
        <v>29.319658</v>
      </c>
      <c r="Q5">
        <f t="shared" ref="Q5:Q51" si="1">(P5-P4)/P4</f>
        <v>9.7286265640534844E-2</v>
      </c>
      <c r="R5" s="2">
        <v>47.291687000000003</v>
      </c>
      <c r="S5">
        <f t="shared" ref="S5:S51" si="2">(R5-R4)/R4</f>
        <v>3.588357574604889E-2</v>
      </c>
      <c r="T5" s="2">
        <v>14.163605</v>
      </c>
      <c r="U5">
        <f t="shared" ref="U5:U51" si="3">(T5-T4)/T4</f>
        <v>8.3070224197353729E-2</v>
      </c>
      <c r="V5" s="2">
        <v>94.870582999999996</v>
      </c>
      <c r="W5">
        <f t="shared" ref="W5:W51" si="4">(V5-V4)/V4</f>
        <v>6.2861788249544068E-2</v>
      </c>
      <c r="X5" s="2">
        <v>15.084244999999999</v>
      </c>
      <c r="Y5">
        <f t="shared" ref="Y5:Y51" si="5">(X5-X4)/X4</f>
        <v>5.9330833182753513E-2</v>
      </c>
      <c r="Z5" s="2">
        <v>47.653576000000001</v>
      </c>
      <c r="AA5">
        <f t="shared" ref="AA5:AA51" si="6">(Z5-Z4)/Z4</f>
        <v>6.2822693863994389E-2</v>
      </c>
    </row>
    <row r="6" spans="1:27" x14ac:dyDescent="0.2">
      <c r="N6" s="2">
        <v>17.559082</v>
      </c>
      <c r="O6">
        <f t="shared" si="0"/>
        <v>-0.10331390326773882</v>
      </c>
      <c r="P6" s="2">
        <v>26.504007000000001</v>
      </c>
      <c r="Q6">
        <f t="shared" si="1"/>
        <v>-9.6032873234742341E-2</v>
      </c>
      <c r="R6" s="2">
        <v>45.826813000000001</v>
      </c>
      <c r="S6">
        <f t="shared" si="2"/>
        <v>-3.0975295933088655E-2</v>
      </c>
      <c r="T6" s="2">
        <v>14.319931</v>
      </c>
      <c r="U6">
        <f t="shared" si="3"/>
        <v>1.1037161796025798E-2</v>
      </c>
      <c r="V6" s="2">
        <v>92.554359000000005</v>
      </c>
      <c r="W6">
        <f t="shared" si="4"/>
        <v>-2.4414564839345315E-2</v>
      </c>
      <c r="X6" s="2">
        <v>13.271682</v>
      </c>
      <c r="Y6">
        <f t="shared" si="5"/>
        <v>-0.12016265978177888</v>
      </c>
      <c r="Z6" s="2">
        <v>47.402186999999998</v>
      </c>
      <c r="AA6">
        <f t="shared" si="6"/>
        <v>-5.2753438692618405E-3</v>
      </c>
    </row>
    <row r="7" spans="1:27" x14ac:dyDescent="0.2">
      <c r="N7" s="2">
        <v>16.948338</v>
      </c>
      <c r="O7">
        <f t="shared" si="0"/>
        <v>-3.4782228364785839E-2</v>
      </c>
      <c r="P7" s="2">
        <v>21.265775999999999</v>
      </c>
      <c r="Q7">
        <f t="shared" si="1"/>
        <v>-0.19763920979948438</v>
      </c>
      <c r="R7" s="2">
        <v>51.202193999999999</v>
      </c>
      <c r="S7">
        <f t="shared" si="2"/>
        <v>0.11729772698790983</v>
      </c>
      <c r="T7" s="2">
        <v>13.675850000000001</v>
      </c>
      <c r="U7">
        <f t="shared" si="3"/>
        <v>-4.497794018700229E-2</v>
      </c>
      <c r="V7" s="2">
        <v>90.238144000000005</v>
      </c>
      <c r="W7">
        <f t="shared" si="4"/>
        <v>-2.5025455581189855E-2</v>
      </c>
      <c r="X7" s="2">
        <v>10.290997000000001</v>
      </c>
      <c r="Y7">
        <f t="shared" si="5"/>
        <v>-0.22458984475366417</v>
      </c>
      <c r="Z7" s="2">
        <v>48.730910999999999</v>
      </c>
      <c r="AA7">
        <f t="shared" si="6"/>
        <v>2.8030858576208757E-2</v>
      </c>
    </row>
    <row r="8" spans="1:27" x14ac:dyDescent="0.2">
      <c r="A8" t="s">
        <v>18</v>
      </c>
      <c r="B8" t="s">
        <v>1</v>
      </c>
      <c r="C8" t="s">
        <v>0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N8" s="2">
        <v>15.055006000000001</v>
      </c>
      <c r="O8">
        <f t="shared" si="0"/>
        <v>-0.11171195665321279</v>
      </c>
      <c r="P8" s="2">
        <v>21.994458999999999</v>
      </c>
      <c r="Q8">
        <f t="shared" si="1"/>
        <v>3.4265525979395257E-2</v>
      </c>
      <c r="R8" s="2">
        <v>54.604069000000003</v>
      </c>
      <c r="S8">
        <f t="shared" si="2"/>
        <v>6.6440024034907647E-2</v>
      </c>
      <c r="T8" s="2">
        <v>14.524998</v>
      </c>
      <c r="U8">
        <f t="shared" si="3"/>
        <v>6.2091058325442261E-2</v>
      </c>
      <c r="V8" s="2">
        <v>98.510338000000004</v>
      </c>
      <c r="W8">
        <f t="shared" si="4"/>
        <v>9.1670701915145758E-2</v>
      </c>
      <c r="X8" s="2">
        <v>11.238443999999999</v>
      </c>
      <c r="Y8">
        <f t="shared" si="5"/>
        <v>9.2065618132042851E-2</v>
      </c>
      <c r="Z8" s="2">
        <v>51.145966000000001</v>
      </c>
      <c r="AA8">
        <f t="shared" si="6"/>
        <v>4.9558995521343782E-2</v>
      </c>
    </row>
    <row r="9" spans="1:27" x14ac:dyDescent="0.2">
      <c r="A9" t="s">
        <v>1</v>
      </c>
      <c r="B9">
        <f>COVAR(O4:O51,O4:O51)</f>
        <v>4.9150055148098606E-3</v>
      </c>
      <c r="C9">
        <f>COVAR(O4:O51,Q4:Q51)</f>
        <v>3.4250359512681999E-3</v>
      </c>
      <c r="D9">
        <f>_xlfn.COVARIANCE.P(O4:O51,S4:S51)</f>
        <v>-4.0271330215915188E-4</v>
      </c>
      <c r="E9">
        <f>_xlfn.COVARIANCE.P(O4:O51,U4:U51)</f>
        <v>7.9405797372315411E-4</v>
      </c>
      <c r="F9">
        <f>_xlfn.COVARIANCE.P(O4:O51,W4:W51)</f>
        <v>1.2877764968499067E-3</v>
      </c>
      <c r="G9">
        <f>_xlfn.COVARIANCE.P(O4:O51,Y4:Y51)</f>
        <v>2.9998666874161985E-3</v>
      </c>
      <c r="H9">
        <f>_xlfn.COVARIANCE.P(O4:O51,AA4:AA51)</f>
        <v>2.9933738627950117E-4</v>
      </c>
      <c r="N9" s="2">
        <v>15.047374</v>
      </c>
      <c r="O9">
        <f t="shared" si="0"/>
        <v>-5.0694101350746534E-4</v>
      </c>
      <c r="P9" s="2">
        <v>21.769783</v>
      </c>
      <c r="Q9">
        <f t="shared" si="1"/>
        <v>-1.0215118271379112E-2</v>
      </c>
      <c r="R9" s="2">
        <v>58.292892000000002</v>
      </c>
      <c r="S9">
        <f t="shared" si="2"/>
        <v>6.7555826288330248E-2</v>
      </c>
      <c r="T9" s="2">
        <v>15.181782</v>
      </c>
      <c r="U9">
        <f t="shared" si="3"/>
        <v>4.5217493317382902E-2</v>
      </c>
      <c r="V9" s="2">
        <v>99.198256999999998</v>
      </c>
      <c r="W9">
        <f t="shared" si="4"/>
        <v>6.983216319895214E-3</v>
      </c>
      <c r="X9" s="2">
        <v>10.522083</v>
      </c>
      <c r="Y9">
        <f t="shared" si="5"/>
        <v>-6.3742009125106566E-2</v>
      </c>
      <c r="Z9" s="2">
        <v>52.644298999999997</v>
      </c>
      <c r="AA9">
        <f t="shared" si="6"/>
        <v>2.9295233176356374E-2</v>
      </c>
    </row>
    <row r="10" spans="1:27" x14ac:dyDescent="0.2">
      <c r="A10" t="s">
        <v>0</v>
      </c>
      <c r="B10">
        <f>C9</f>
        <v>3.4250359512681999E-3</v>
      </c>
      <c r="C10">
        <f>_xlfn.COVARIANCE.P(Q4:Q51,Q4:Q51)</f>
        <v>5.844131951340671E-3</v>
      </c>
      <c r="D10">
        <f>_xlfn.COVARIANCE.P(Q4:Q51,S4:S51)</f>
        <v>-4.2142463528856448E-4</v>
      </c>
      <c r="E10">
        <f>_xlfn.COVARIANCE.P(Q4:Q51,U4:U51)</f>
        <v>1.4184307483640895E-3</v>
      </c>
      <c r="F10">
        <f>_xlfn.COVARIANCE.P(Q4:Q51,W4:W51)</f>
        <v>1.713823192612164E-3</v>
      </c>
      <c r="G10">
        <f>_xlfn.COVARIANCE.P(Q4:Q51,Y4:Y51)</f>
        <v>5.3878932137843638E-3</v>
      </c>
      <c r="H10">
        <f>_xlfn.COVARIANCE.P(Q4:Q51,AA4:AA51)</f>
        <v>4.0889993217964175E-4</v>
      </c>
      <c r="N10" s="2">
        <v>16.299410000000002</v>
      </c>
      <c r="O10">
        <f t="shared" si="0"/>
        <v>8.3206279049088713E-2</v>
      </c>
      <c r="P10" s="2">
        <v>23.840042</v>
      </c>
      <c r="Q10">
        <f t="shared" si="1"/>
        <v>9.5097824355897351E-2</v>
      </c>
      <c r="R10" s="2">
        <v>56.859650000000002</v>
      </c>
      <c r="S10">
        <f t="shared" si="2"/>
        <v>-2.4586908469046275E-2</v>
      </c>
      <c r="T10" s="2">
        <v>15.068101</v>
      </c>
      <c r="U10">
        <f t="shared" si="3"/>
        <v>-7.4879879055040899E-3</v>
      </c>
      <c r="V10" s="2">
        <v>99.007019</v>
      </c>
      <c r="W10">
        <f t="shared" si="4"/>
        <v>-1.9278362925267776E-3</v>
      </c>
      <c r="X10" s="2">
        <v>11.598874</v>
      </c>
      <c r="Y10">
        <f t="shared" si="5"/>
        <v>0.10233629595964981</v>
      </c>
      <c r="Z10" s="2">
        <v>52.427162000000003</v>
      </c>
      <c r="AA10">
        <f t="shared" si="6"/>
        <v>-4.1246061610582738E-3</v>
      </c>
    </row>
    <row r="11" spans="1:27" x14ac:dyDescent="0.2">
      <c r="A11" t="s">
        <v>2</v>
      </c>
      <c r="B11">
        <f>D9</f>
        <v>-4.0271330215915188E-4</v>
      </c>
      <c r="C11">
        <f>D10</f>
        <v>-4.2142463528856448E-4</v>
      </c>
      <c r="D11">
        <f>_xlfn.COVARIANCE.P(S4:S51,S4:S51)</f>
        <v>2.55276144657732E-3</v>
      </c>
      <c r="E11">
        <f>_xlfn.COVARIANCE.P(S4:S51,U4:U51)</f>
        <v>5.2080248793657418E-4</v>
      </c>
      <c r="F11">
        <f>_xlfn.COVARIANCE.P(S4:S51,W4:W51)</f>
        <v>1.514851435764111E-4</v>
      </c>
      <c r="G11">
        <f>_xlfn.COVARIANCE.P(S4:S51,Y4:Y51)</f>
        <v>-5.4621830357469479E-4</v>
      </c>
      <c r="H11">
        <f>_xlfn.COVARIANCE.P(S4:S51,AA4:AA51)</f>
        <v>6.3023826168362679E-4</v>
      </c>
      <c r="N11" s="2">
        <v>17.368231000000002</v>
      </c>
      <c r="O11">
        <f t="shared" si="0"/>
        <v>6.5574214035968151E-2</v>
      </c>
      <c r="P11" s="2">
        <v>26.265149999999998</v>
      </c>
      <c r="Q11">
        <f t="shared" si="1"/>
        <v>0.10172414964705172</v>
      </c>
      <c r="R11" s="2">
        <v>58.112082999999998</v>
      </c>
      <c r="S11">
        <f t="shared" si="2"/>
        <v>2.2026744800574684E-2</v>
      </c>
      <c r="T11" s="2">
        <v>15.838253999999999</v>
      </c>
      <c r="U11">
        <f t="shared" si="3"/>
        <v>5.1111483789496683E-2</v>
      </c>
      <c r="V11" s="2">
        <v>108.568268</v>
      </c>
      <c r="W11">
        <f t="shared" si="4"/>
        <v>9.6571425910722583E-2</v>
      </c>
      <c r="X11" s="2">
        <v>12.944342000000001</v>
      </c>
      <c r="Y11">
        <f t="shared" si="5"/>
        <v>0.11599988067807274</v>
      </c>
      <c r="Z11" s="2">
        <v>51.225600999999997</v>
      </c>
      <c r="AA11">
        <f t="shared" si="6"/>
        <v>-2.2918673339594561E-2</v>
      </c>
    </row>
    <row r="12" spans="1:27" x14ac:dyDescent="0.2">
      <c r="A12" t="s">
        <v>3</v>
      </c>
      <c r="B12">
        <f>E9</f>
        <v>7.9405797372315411E-4</v>
      </c>
      <c r="C12">
        <f>E10</f>
        <v>1.4184307483640895E-3</v>
      </c>
      <c r="D12">
        <f>E11</f>
        <v>5.2080248793657418E-4</v>
      </c>
      <c r="E12">
        <f>_xlfn.COVARIANCE.P(U4:U51,U4:U51)</f>
        <v>1.833509779230064E-3</v>
      </c>
      <c r="F12">
        <f>_xlfn.COVARIANCE.P(U4:U51,W4:W51)</f>
        <v>1.083734366716208E-3</v>
      </c>
      <c r="G12">
        <f>_xlfn.COVARIANCE.P(U4:U51,Y4:Y51)</f>
        <v>1.517585638910127E-3</v>
      </c>
      <c r="H12">
        <f>_xlfn.COVARIANCE.P(U4:U51,AA4:AA51)</f>
        <v>8.7716659898263766E-4</v>
      </c>
      <c r="N12" s="2">
        <v>19.467686</v>
      </c>
      <c r="O12">
        <f t="shared" si="0"/>
        <v>0.12087903483089318</v>
      </c>
      <c r="P12" s="2">
        <v>30.013863000000001</v>
      </c>
      <c r="Q12">
        <f t="shared" si="1"/>
        <v>0.14272574114368289</v>
      </c>
      <c r="R12" s="2">
        <v>59.072741999999998</v>
      </c>
      <c r="S12">
        <f t="shared" si="2"/>
        <v>1.6531140348212948E-2</v>
      </c>
      <c r="T12" s="2">
        <v>15.851004</v>
      </c>
      <c r="U12">
        <f t="shared" si="3"/>
        <v>8.0501297680921676E-4</v>
      </c>
      <c r="V12" s="2">
        <v>101.449112</v>
      </c>
      <c r="W12">
        <f t="shared" si="4"/>
        <v>-6.5573082551155779E-2</v>
      </c>
      <c r="X12" s="2">
        <v>13.439228</v>
      </c>
      <c r="Y12">
        <f t="shared" si="5"/>
        <v>3.8231839053696141E-2</v>
      </c>
      <c r="Z12" s="2">
        <v>50.492916000000001</v>
      </c>
      <c r="AA12">
        <f t="shared" si="6"/>
        <v>-1.4303102075854543E-2</v>
      </c>
    </row>
    <row r="13" spans="1:27" x14ac:dyDescent="0.2">
      <c r="A13" t="s">
        <v>4</v>
      </c>
      <c r="B13">
        <f>F9</f>
        <v>1.2877764968499067E-3</v>
      </c>
      <c r="C13">
        <f>F10</f>
        <v>1.713823192612164E-3</v>
      </c>
      <c r="D13">
        <f>F11</f>
        <v>1.514851435764111E-4</v>
      </c>
      <c r="E13">
        <f>F12</f>
        <v>1.083734366716208E-3</v>
      </c>
      <c r="F13">
        <f>_xlfn.COVARIANCE.P(W4:W51,W4:W51)</f>
        <v>2.5322176525569163E-3</v>
      </c>
      <c r="G13">
        <f>_xlfn.COVARIANCE.P(W4:W51,Y4:Y51)</f>
        <v>2.0953580532403113E-3</v>
      </c>
      <c r="H13">
        <f>_xlfn.COVARIANCE.P(W4:W51,AA4:AA51)</f>
        <v>9.6025374182753809E-4</v>
      </c>
      <c r="N13" s="2">
        <v>19.757792999999999</v>
      </c>
      <c r="O13">
        <f t="shared" si="0"/>
        <v>1.4901976536913478E-2</v>
      </c>
      <c r="P13" s="2">
        <v>27.750181000000001</v>
      </c>
      <c r="Q13">
        <f t="shared" si="1"/>
        <v>-7.5421214523435365E-2</v>
      </c>
      <c r="R13" s="2">
        <v>56.710453000000001</v>
      </c>
      <c r="S13">
        <f t="shared" si="2"/>
        <v>-3.9989492954296872E-2</v>
      </c>
      <c r="T13" s="2">
        <v>15.946600999999999</v>
      </c>
      <c r="U13">
        <f t="shared" si="3"/>
        <v>6.0309744417451228E-3</v>
      </c>
      <c r="V13" s="2">
        <v>101.786331</v>
      </c>
      <c r="W13">
        <f t="shared" si="4"/>
        <v>3.3240212097667707E-3</v>
      </c>
      <c r="X13" s="2">
        <v>13.083258000000001</v>
      </c>
      <c r="Y13">
        <f t="shared" si="5"/>
        <v>-2.648738454321924E-2</v>
      </c>
      <c r="Z13" s="2">
        <v>51.200305999999998</v>
      </c>
      <c r="AA13">
        <f t="shared" si="6"/>
        <v>1.4009688012472812E-2</v>
      </c>
    </row>
    <row r="14" spans="1:27" x14ac:dyDescent="0.2">
      <c r="A14" t="s">
        <v>5</v>
      </c>
      <c r="B14">
        <f>G9</f>
        <v>2.9998666874161985E-3</v>
      </c>
      <c r="C14">
        <f>G10</f>
        <v>5.3878932137843638E-3</v>
      </c>
      <c r="D14">
        <f>G11</f>
        <v>-5.4621830357469479E-4</v>
      </c>
      <c r="E14">
        <f>G12</f>
        <v>1.517585638910127E-3</v>
      </c>
      <c r="F14">
        <f>G13</f>
        <v>2.0953580532403113E-3</v>
      </c>
      <c r="G14">
        <f>_xlfn.COVARIANCE.P(Y4:Y51,Y4:Y51)</f>
        <v>6.8903736031251201E-3</v>
      </c>
      <c r="H14">
        <f>_xlfn.COVARIANCE.P(Y4:Y51,AA4:AA51)</f>
        <v>3.3607066268327273E-4</v>
      </c>
      <c r="N14" s="2">
        <v>22.009937000000001</v>
      </c>
      <c r="O14">
        <f t="shared" si="0"/>
        <v>0.11398763009613479</v>
      </c>
      <c r="P14" s="2">
        <v>31.764277</v>
      </c>
      <c r="Q14">
        <f t="shared" si="1"/>
        <v>0.14465116461762892</v>
      </c>
      <c r="R14" s="2">
        <v>53.726115999999998</v>
      </c>
      <c r="S14">
        <f t="shared" si="2"/>
        <v>-5.2624107940030092E-2</v>
      </c>
      <c r="T14" s="2">
        <v>16.128440999999999</v>
      </c>
      <c r="U14">
        <f t="shared" si="3"/>
        <v>1.1403056990013066E-2</v>
      </c>
      <c r="V14" s="2">
        <v>101.111946</v>
      </c>
      <c r="W14">
        <f t="shared" si="4"/>
        <v>-6.6254966985694851E-3</v>
      </c>
      <c r="X14" s="2">
        <v>14.828207000000001</v>
      </c>
      <c r="Y14">
        <f t="shared" si="5"/>
        <v>0.13337266604388601</v>
      </c>
      <c r="Z14" s="2">
        <v>49.902233000000003</v>
      </c>
      <c r="AA14">
        <f t="shared" si="6"/>
        <v>-2.5352836758436467E-2</v>
      </c>
    </row>
    <row r="15" spans="1:27" x14ac:dyDescent="0.2">
      <c r="A15" t="s">
        <v>6</v>
      </c>
      <c r="B15">
        <f>H9</f>
        <v>2.9933738627950117E-4</v>
      </c>
      <c r="C15">
        <f>H10</f>
        <v>4.0889993217964175E-4</v>
      </c>
      <c r="D15">
        <f>H11</f>
        <v>6.3023826168362679E-4</v>
      </c>
      <c r="E15">
        <f>H12</f>
        <v>8.7716659898263766E-4</v>
      </c>
      <c r="F15">
        <f>H13</f>
        <v>9.6025374182753809E-4</v>
      </c>
      <c r="G15">
        <f>H14</f>
        <v>3.3607066268327273E-4</v>
      </c>
      <c r="H15">
        <f>_xlfn.COVARIANCE.P(AA4:AA51,AA4:AA51)</f>
        <v>1.1527533508021775E-3</v>
      </c>
      <c r="N15" s="2">
        <v>21.444987999999999</v>
      </c>
      <c r="O15">
        <f t="shared" si="0"/>
        <v>-2.5667906273425595E-2</v>
      </c>
      <c r="P15" s="2">
        <v>33.851928999999998</v>
      </c>
      <c r="Q15">
        <f t="shared" si="1"/>
        <v>6.5723265163567191E-2</v>
      </c>
      <c r="R15" s="2">
        <v>55.386130999999999</v>
      </c>
      <c r="S15">
        <f t="shared" si="2"/>
        <v>3.0897729513892302E-2</v>
      </c>
      <c r="T15" s="2">
        <v>17.543220999999999</v>
      </c>
      <c r="U15">
        <f t="shared" si="3"/>
        <v>8.7719575624203266E-2</v>
      </c>
      <c r="V15" s="2">
        <v>108.305511</v>
      </c>
      <c r="W15">
        <f t="shared" si="4"/>
        <v>7.1144560900845408E-2</v>
      </c>
      <c r="X15" s="2">
        <v>17.720949000000001</v>
      </c>
      <c r="Y15">
        <f t="shared" si="5"/>
        <v>0.19508373466866225</v>
      </c>
      <c r="Z15" s="2">
        <v>53.537036999999998</v>
      </c>
      <c r="AA15">
        <f t="shared" si="6"/>
        <v>7.2838504040490443E-2</v>
      </c>
    </row>
    <row r="16" spans="1:27" x14ac:dyDescent="0.2">
      <c r="I16" t="s">
        <v>20</v>
      </c>
      <c r="N16" s="2">
        <v>20.727357999999999</v>
      </c>
      <c r="O16">
        <f t="shared" si="0"/>
        <v>-3.3463763187929964E-2</v>
      </c>
      <c r="P16" s="2">
        <v>33.707394000000001</v>
      </c>
      <c r="Q16">
        <f t="shared" si="1"/>
        <v>-4.2696237487676886E-3</v>
      </c>
      <c r="R16" s="2">
        <v>56.043326999999998</v>
      </c>
      <c r="S16">
        <f t="shared" si="2"/>
        <v>1.1865714180324295E-2</v>
      </c>
      <c r="T16" s="2">
        <v>17.754933999999999</v>
      </c>
      <c r="U16">
        <f t="shared" si="3"/>
        <v>1.206808031432766E-2</v>
      </c>
      <c r="V16" s="2">
        <v>112.874939</v>
      </c>
      <c r="W16">
        <f t="shared" si="4"/>
        <v>4.2190170729170029E-2</v>
      </c>
      <c r="X16" s="2">
        <v>17.488292999999999</v>
      </c>
      <c r="Y16">
        <f t="shared" si="5"/>
        <v>-1.3128867985569068E-2</v>
      </c>
      <c r="Z16" s="2">
        <v>55.682918999999998</v>
      </c>
      <c r="AA16">
        <f t="shared" si="6"/>
        <v>4.0082195807735872E-2</v>
      </c>
    </row>
    <row r="17" spans="1:27" x14ac:dyDescent="0.2">
      <c r="A17" t="s">
        <v>19</v>
      </c>
      <c r="B17">
        <v>0</v>
      </c>
      <c r="C17">
        <v>0</v>
      </c>
      <c r="D17">
        <v>0</v>
      </c>
      <c r="E17">
        <v>6.5004209124088538E-2</v>
      </c>
      <c r="F17">
        <v>0.22056621159603818</v>
      </c>
      <c r="G17">
        <v>3.5285385962488133E-2</v>
      </c>
      <c r="H17">
        <v>0.67914419331738529</v>
      </c>
      <c r="I17">
        <f>SUM(B17:H17)</f>
        <v>1.0000000000000002</v>
      </c>
      <c r="N17" s="2">
        <v>21.238859000000001</v>
      </c>
      <c r="O17">
        <f t="shared" si="0"/>
        <v>2.4677578300138527E-2</v>
      </c>
      <c r="P17" s="2">
        <v>35.530495000000002</v>
      </c>
      <c r="Q17">
        <f t="shared" si="1"/>
        <v>5.4086085681972366E-2</v>
      </c>
      <c r="R17" s="2">
        <v>59.250098999999999</v>
      </c>
      <c r="S17">
        <f t="shared" si="2"/>
        <v>5.721951517974657E-2</v>
      </c>
      <c r="T17" s="2">
        <v>18.721485000000001</v>
      </c>
      <c r="U17">
        <f t="shared" si="3"/>
        <v>5.4438445110525487E-2</v>
      </c>
      <c r="V17" s="2">
        <v>113.308464</v>
      </c>
      <c r="W17">
        <f t="shared" si="4"/>
        <v>3.8407551210282651E-3</v>
      </c>
      <c r="X17" s="2">
        <v>17.083608999999999</v>
      </c>
      <c r="Y17">
        <f t="shared" si="5"/>
        <v>-2.3140280186293747E-2</v>
      </c>
      <c r="Z17" s="2">
        <v>58.553241999999997</v>
      </c>
      <c r="AA17">
        <f t="shared" si="6"/>
        <v>5.1547638872883071E-2</v>
      </c>
    </row>
    <row r="18" spans="1:27" x14ac:dyDescent="0.2">
      <c r="N18" s="2">
        <v>23.544439000000001</v>
      </c>
      <c r="O18">
        <f t="shared" si="0"/>
        <v>0.1085547957166625</v>
      </c>
      <c r="P18" s="2">
        <v>37.474074999999999</v>
      </c>
      <c r="Q18">
        <f t="shared" si="1"/>
        <v>5.4701742826830789E-2</v>
      </c>
      <c r="R18" s="2">
        <v>61.935420999999998</v>
      </c>
      <c r="S18">
        <f t="shared" si="2"/>
        <v>4.5321814567769743E-2</v>
      </c>
      <c r="T18" s="2">
        <v>18.857718999999999</v>
      </c>
      <c r="U18">
        <f t="shared" si="3"/>
        <v>7.2768800124561796E-3</v>
      </c>
      <c r="V18" s="2">
        <v>109.24073</v>
      </c>
      <c r="W18">
        <f t="shared" si="4"/>
        <v>-3.5899648238105153E-2</v>
      </c>
      <c r="X18" s="2">
        <v>17.215745999999999</v>
      </c>
      <c r="Y18">
        <f t="shared" si="5"/>
        <v>7.7347239684542168E-3</v>
      </c>
      <c r="Z18" s="2">
        <v>61.040179999999999</v>
      </c>
      <c r="AA18">
        <f t="shared" si="6"/>
        <v>4.2473105075889771E-2</v>
      </c>
    </row>
    <row r="19" spans="1:27" x14ac:dyDescent="0.2">
      <c r="N19" s="2">
        <v>25.872931999999999</v>
      </c>
      <c r="O19">
        <f t="shared" si="0"/>
        <v>9.8897790684245993E-2</v>
      </c>
      <c r="P19" s="2">
        <v>41.754756999999998</v>
      </c>
      <c r="Q19">
        <f t="shared" si="1"/>
        <v>0.11423049134635074</v>
      </c>
      <c r="R19" s="2">
        <v>59.640312000000002</v>
      </c>
      <c r="S19">
        <f t="shared" si="2"/>
        <v>-3.7056485012025617E-2</v>
      </c>
      <c r="T19" s="2">
        <v>17.664111999999999</v>
      </c>
      <c r="U19">
        <f t="shared" si="3"/>
        <v>-6.3295407042601504E-2</v>
      </c>
      <c r="V19" s="2">
        <v>114.28864299999999</v>
      </c>
      <c r="W19">
        <f t="shared" si="4"/>
        <v>4.6209074216182866E-2</v>
      </c>
      <c r="X19" s="2">
        <v>20.17746</v>
      </c>
      <c r="Y19">
        <f t="shared" si="5"/>
        <v>0.17203518221051825</v>
      </c>
      <c r="Z19" s="2">
        <v>59.781920999999997</v>
      </c>
      <c r="AA19">
        <f t="shared" si="6"/>
        <v>-2.0613618767179299E-2</v>
      </c>
    </row>
    <row r="20" spans="1:27" x14ac:dyDescent="0.2">
      <c r="A20" t="s">
        <v>21</v>
      </c>
      <c r="B20" t="s">
        <v>1</v>
      </c>
      <c r="C20" t="s">
        <v>0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N20" s="2">
        <v>25.430140000000002</v>
      </c>
      <c r="O20">
        <f t="shared" si="0"/>
        <v>-1.711410210485604E-2</v>
      </c>
      <c r="P20" s="2">
        <v>38.534587999999999</v>
      </c>
      <c r="Q20">
        <f t="shared" si="1"/>
        <v>-7.7121009230157869E-2</v>
      </c>
      <c r="R20" s="2">
        <v>59.717464</v>
      </c>
      <c r="S20">
        <f t="shared" si="2"/>
        <v>1.2936216698530704E-3</v>
      </c>
      <c r="T20" s="2">
        <v>18.321569</v>
      </c>
      <c r="U20">
        <f t="shared" si="3"/>
        <v>3.7219929312042453E-2</v>
      </c>
      <c r="V20" s="2">
        <v>113.65152</v>
      </c>
      <c r="W20">
        <f t="shared" si="4"/>
        <v>-5.5746833917696302E-3</v>
      </c>
      <c r="X20" s="2">
        <v>19.032247999999999</v>
      </c>
      <c r="Y20">
        <f t="shared" si="5"/>
        <v>-5.6756995181752354E-2</v>
      </c>
      <c r="Z20" s="2">
        <v>60.536861000000002</v>
      </c>
      <c r="AA20">
        <f t="shared" si="6"/>
        <v>1.262823253873031E-2</v>
      </c>
    </row>
    <row r="21" spans="1:27" x14ac:dyDescent="0.2">
      <c r="A21" t="s">
        <v>1</v>
      </c>
      <c r="B21">
        <f>$B$17*B17*B9</f>
        <v>0</v>
      </c>
      <c r="C21">
        <f t="shared" ref="C21:G21" si="7">$B$17*C17*C9</f>
        <v>0</v>
      </c>
      <c r="D21">
        <f t="shared" si="7"/>
        <v>0</v>
      </c>
      <c r="E21">
        <f t="shared" si="7"/>
        <v>0</v>
      </c>
      <c r="F21">
        <f t="shared" si="7"/>
        <v>0</v>
      </c>
      <c r="G21">
        <f t="shared" si="7"/>
        <v>0</v>
      </c>
      <c r="H21">
        <f>$B$17*H17*H9</f>
        <v>0</v>
      </c>
      <c r="N21" s="2">
        <v>27.384544000000002</v>
      </c>
      <c r="O21">
        <f t="shared" si="0"/>
        <v>7.685384351010259E-2</v>
      </c>
      <c r="P21" s="2">
        <v>41.884369</v>
      </c>
      <c r="Q21">
        <f t="shared" si="1"/>
        <v>8.6929202409014986E-2</v>
      </c>
      <c r="R21" s="2">
        <v>62.483280000000001</v>
      </c>
      <c r="S21">
        <f t="shared" si="2"/>
        <v>4.631502771115667E-2</v>
      </c>
      <c r="T21" s="2">
        <v>19.119572000000002</v>
      </c>
      <c r="U21">
        <f t="shared" si="3"/>
        <v>4.3555385458527121E-2</v>
      </c>
      <c r="V21" s="2">
        <v>120.388443</v>
      </c>
      <c r="W21">
        <f t="shared" si="4"/>
        <v>5.9277016268678061E-2</v>
      </c>
      <c r="X21" s="2">
        <v>21.198011000000001</v>
      </c>
      <c r="Y21">
        <f t="shared" si="5"/>
        <v>0.11379438729465914</v>
      </c>
      <c r="Z21" s="2">
        <v>62.265408000000001</v>
      </c>
      <c r="AA21">
        <f t="shared" si="6"/>
        <v>2.8553627846676737E-2</v>
      </c>
    </row>
    <row r="22" spans="1:27" x14ac:dyDescent="0.2">
      <c r="A22" t="s">
        <v>0</v>
      </c>
      <c r="B22">
        <f>C21</f>
        <v>0</v>
      </c>
      <c r="C22">
        <f>$C$17*C17*C10</f>
        <v>0</v>
      </c>
      <c r="D22">
        <f t="shared" ref="D22:H22" si="8">$C$17*D17*D10</f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N22" s="2">
        <v>26.017986000000001</v>
      </c>
      <c r="O22">
        <f t="shared" si="0"/>
        <v>-4.9902528959401372E-2</v>
      </c>
      <c r="P22" s="2">
        <v>38.823776000000002</v>
      </c>
      <c r="Q22">
        <f t="shared" si="1"/>
        <v>-7.30724390285072E-2</v>
      </c>
      <c r="R22" s="2">
        <v>58.506912</v>
      </c>
      <c r="S22">
        <f t="shared" si="2"/>
        <v>-6.3638912681920679E-2</v>
      </c>
      <c r="T22" s="2">
        <v>18.602862999999999</v>
      </c>
      <c r="U22">
        <f t="shared" si="3"/>
        <v>-2.7025134244636977E-2</v>
      </c>
      <c r="V22" s="2">
        <v>114.312202</v>
      </c>
      <c r="W22">
        <f t="shared" si="4"/>
        <v>-5.0471962661731547E-2</v>
      </c>
      <c r="X22" s="2">
        <v>20.104671</v>
      </c>
      <c r="Y22">
        <f t="shared" si="5"/>
        <v>-5.1577480547585396E-2</v>
      </c>
      <c r="Z22" s="2">
        <v>59.425651999999999</v>
      </c>
      <c r="AA22">
        <f t="shared" si="6"/>
        <v>-4.5607281654686999E-2</v>
      </c>
    </row>
    <row r="23" spans="1:27" x14ac:dyDescent="0.2">
      <c r="A23" t="s">
        <v>2</v>
      </c>
      <c r="B23">
        <f>D21</f>
        <v>0</v>
      </c>
      <c r="C23">
        <f>D22</f>
        <v>0</v>
      </c>
      <c r="D23">
        <f>$D$17*D17*D11</f>
        <v>0</v>
      </c>
      <c r="E23">
        <f>$D$17*E17*E11</f>
        <v>0</v>
      </c>
      <c r="F23">
        <f t="shared" ref="F23:H23" si="9">$D$17*F17*F11</f>
        <v>0</v>
      </c>
      <c r="G23">
        <f t="shared" si="9"/>
        <v>0</v>
      </c>
      <c r="H23">
        <f t="shared" si="9"/>
        <v>0</v>
      </c>
      <c r="N23" s="2">
        <v>27.460888000000001</v>
      </c>
      <c r="O23">
        <f t="shared" si="0"/>
        <v>5.5457866723427403E-2</v>
      </c>
      <c r="P23" s="2">
        <v>38.975830000000002</v>
      </c>
      <c r="Q23">
        <f t="shared" si="1"/>
        <v>3.9165175484218656E-3</v>
      </c>
      <c r="R23" s="2">
        <v>59.652633999999999</v>
      </c>
      <c r="S23">
        <f t="shared" si="2"/>
        <v>1.958267768430505E-2</v>
      </c>
      <c r="T23" s="2">
        <v>18.94577</v>
      </c>
      <c r="U23">
        <f t="shared" si="3"/>
        <v>1.84330229169564E-2</v>
      </c>
      <c r="V23" s="2">
        <v>118.017212</v>
      </c>
      <c r="W23">
        <f t="shared" si="4"/>
        <v>3.2411325608092137E-2</v>
      </c>
      <c r="X23" s="2">
        <v>21.033434</v>
      </c>
      <c r="Y23">
        <f t="shared" si="5"/>
        <v>4.6196378940993363E-2</v>
      </c>
      <c r="Z23" s="2">
        <v>59.254233999999997</v>
      </c>
      <c r="AA23">
        <f t="shared" si="6"/>
        <v>-2.8845792049534895E-3</v>
      </c>
    </row>
    <row r="24" spans="1:27" x14ac:dyDescent="0.2">
      <c r="A24" t="s">
        <v>3</v>
      </c>
      <c r="B24">
        <f>E21</f>
        <v>0</v>
      </c>
      <c r="C24">
        <f>E22</f>
        <v>0</v>
      </c>
      <c r="D24">
        <f>E23</f>
        <v>0</v>
      </c>
      <c r="E24">
        <f>$E$17*E17*E12</f>
        <v>7.7475821208539927E-6</v>
      </c>
      <c r="F24">
        <f t="shared" ref="F24:H24" si="10">$E$17*F17*F12</f>
        <v>1.5538293065546141E-5</v>
      </c>
      <c r="G24">
        <f t="shared" si="10"/>
        <v>3.4808840676858662E-6</v>
      </c>
      <c r="H24">
        <f t="shared" si="10"/>
        <v>3.8724476617971467E-5</v>
      </c>
      <c r="N24" s="2">
        <v>28.209057000000001</v>
      </c>
      <c r="O24">
        <f t="shared" si="0"/>
        <v>2.7244894629773107E-2</v>
      </c>
      <c r="P24" s="2">
        <v>39.192779999999999</v>
      </c>
      <c r="Q24">
        <f t="shared" si="1"/>
        <v>5.5662701730789842E-3</v>
      </c>
      <c r="R24" s="2">
        <v>61.902892999999999</v>
      </c>
      <c r="S24">
        <f t="shared" si="2"/>
        <v>3.7722709780091186E-2</v>
      </c>
      <c r="T24" s="2">
        <v>20.238281000000001</v>
      </c>
      <c r="U24">
        <f t="shared" si="3"/>
        <v>6.8221613584457164E-2</v>
      </c>
      <c r="V24" s="2">
        <v>130.12676999999999</v>
      </c>
      <c r="W24">
        <f t="shared" si="4"/>
        <v>0.10260840596708887</v>
      </c>
      <c r="X24" s="2">
        <v>22.422646</v>
      </c>
      <c r="Y24">
        <f t="shared" si="5"/>
        <v>6.6047797996275859E-2</v>
      </c>
      <c r="Z24" s="2">
        <v>63.122374999999998</v>
      </c>
      <c r="AA24">
        <f t="shared" si="6"/>
        <v>6.5280415235812544E-2</v>
      </c>
    </row>
    <row r="25" spans="1:27" x14ac:dyDescent="0.2">
      <c r="A25" t="s">
        <v>4</v>
      </c>
      <c r="B25">
        <f>F21</f>
        <v>0</v>
      </c>
      <c r="C25">
        <f>F22</f>
        <v>0</v>
      </c>
      <c r="D25">
        <f>F23</f>
        <v>0</v>
      </c>
      <c r="E25">
        <f>F24</f>
        <v>1.5538293065546141E-5</v>
      </c>
      <c r="F25">
        <f>$F$17*F17*F13</f>
        <v>1.2319100544089113E-4</v>
      </c>
      <c r="G25">
        <f t="shared" ref="G25:H25" si="11">$F$17*G17*G13</f>
        <v>1.6307677027848102E-5</v>
      </c>
      <c r="H25">
        <f t="shared" si="11"/>
        <v>1.4384242095080409E-4</v>
      </c>
      <c r="N25" s="2">
        <v>29.567972000000001</v>
      </c>
      <c r="O25">
        <f t="shared" si="0"/>
        <v>4.8173003443539412E-2</v>
      </c>
      <c r="P25" s="2">
        <v>42.527630000000002</v>
      </c>
      <c r="Q25">
        <f t="shared" si="1"/>
        <v>8.5088375971288668E-2</v>
      </c>
      <c r="R25" s="2">
        <v>65.338798999999995</v>
      </c>
      <c r="S25">
        <f t="shared" si="2"/>
        <v>5.5504772612162016E-2</v>
      </c>
      <c r="T25" s="2">
        <v>20.924097</v>
      </c>
      <c r="U25">
        <f t="shared" si="3"/>
        <v>3.3887067780114286E-2</v>
      </c>
      <c r="V25" s="2">
        <v>132.71542400000001</v>
      </c>
      <c r="W25">
        <f t="shared" si="4"/>
        <v>1.9893324025486991E-2</v>
      </c>
      <c r="X25" s="2">
        <v>24.470662999999998</v>
      </c>
      <c r="Y25">
        <f t="shared" si="5"/>
        <v>9.1336990290976278E-2</v>
      </c>
      <c r="Z25" s="2">
        <v>63.400108000000003</v>
      </c>
      <c r="AA25">
        <f t="shared" si="6"/>
        <v>4.399913659776029E-3</v>
      </c>
    </row>
    <row r="26" spans="1:27" x14ac:dyDescent="0.2">
      <c r="A26" t="s">
        <v>5</v>
      </c>
      <c r="B26">
        <f>G21</f>
        <v>0</v>
      </c>
      <c r="C26">
        <f>G22</f>
        <v>0</v>
      </c>
      <c r="D26">
        <f>G23</f>
        <v>0</v>
      </c>
      <c r="E26">
        <f>G24</f>
        <v>3.4808840676858662E-6</v>
      </c>
      <c r="F26">
        <f>G25</f>
        <v>1.6307677027848102E-5</v>
      </c>
      <c r="G26">
        <f>$G$17*G17*G14</f>
        <v>8.5789179645074452E-6</v>
      </c>
      <c r="H26">
        <f>$G$17*H17*H14</f>
        <v>8.0535519860913487E-6</v>
      </c>
      <c r="N26" s="2">
        <v>31.201736</v>
      </c>
      <c r="O26">
        <f t="shared" si="0"/>
        <v>5.5254516610067111E-2</v>
      </c>
      <c r="P26" s="2">
        <v>41.876690000000004</v>
      </c>
      <c r="Q26">
        <f t="shared" si="1"/>
        <v>-1.5306284408512736E-2</v>
      </c>
      <c r="R26" s="2">
        <v>63.467587000000002</v>
      </c>
      <c r="S26">
        <f t="shared" si="2"/>
        <v>-2.8638604146978473E-2</v>
      </c>
      <c r="T26" s="2">
        <v>20.355083</v>
      </c>
      <c r="U26">
        <f t="shared" si="3"/>
        <v>-2.7194196241778046E-2</v>
      </c>
      <c r="V26" s="2">
        <v>139.53538499999999</v>
      </c>
      <c r="W26">
        <f t="shared" si="4"/>
        <v>5.1387855265413437E-2</v>
      </c>
      <c r="X26" s="2">
        <v>24.517578</v>
      </c>
      <c r="Y26">
        <f t="shared" si="5"/>
        <v>1.9171936616511798E-3</v>
      </c>
      <c r="Z26" s="2">
        <v>62.259135999999998</v>
      </c>
      <c r="AA26">
        <f t="shared" si="6"/>
        <v>-1.7996373129206735E-2</v>
      </c>
    </row>
    <row r="27" spans="1:27" x14ac:dyDescent="0.2">
      <c r="A27" t="s">
        <v>6</v>
      </c>
      <c r="B27">
        <f>H21</f>
        <v>0</v>
      </c>
      <c r="C27">
        <f>H22</f>
        <v>0</v>
      </c>
      <c r="D27">
        <f>H23</f>
        <v>0</v>
      </c>
      <c r="E27">
        <f>H24</f>
        <v>3.8724476617971467E-5</v>
      </c>
      <c r="F27">
        <f>H25</f>
        <v>1.4384242095080409E-4</v>
      </c>
      <c r="G27">
        <f>H26</f>
        <v>8.0535519860913487E-6</v>
      </c>
      <c r="H27">
        <f>$H$17*H17*H15</f>
        <v>5.3169230742474338E-4</v>
      </c>
      <c r="N27" s="2">
        <v>27.544862999999999</v>
      </c>
      <c r="O27">
        <f t="shared" si="0"/>
        <v>-0.11720094676783371</v>
      </c>
      <c r="P27" s="2">
        <v>38.115738</v>
      </c>
      <c r="Q27">
        <f t="shared" si="1"/>
        <v>-8.9810154527494954E-2</v>
      </c>
      <c r="R27" s="2">
        <v>60.583934999999997</v>
      </c>
      <c r="S27">
        <f t="shared" si="2"/>
        <v>-4.5435034421586015E-2</v>
      </c>
      <c r="T27" s="2">
        <v>20.202248000000001</v>
      </c>
      <c r="U27">
        <f t="shared" si="3"/>
        <v>-7.5084439596733461E-3</v>
      </c>
      <c r="V27" s="2">
        <v>126.111176</v>
      </c>
      <c r="W27">
        <f t="shared" si="4"/>
        <v>-9.6206485544867285E-2</v>
      </c>
      <c r="X27" s="2">
        <v>23.071228000000001</v>
      </c>
      <c r="Y27">
        <f t="shared" si="5"/>
        <v>-5.8992368658927034E-2</v>
      </c>
      <c r="Z27" s="2">
        <v>60.734107999999999</v>
      </c>
      <c r="AA27">
        <f t="shared" si="6"/>
        <v>-2.4494846828584306E-2</v>
      </c>
    </row>
    <row r="28" spans="1:27" x14ac:dyDescent="0.2">
      <c r="N28" s="2">
        <v>27.636475000000001</v>
      </c>
      <c r="O28">
        <f t="shared" si="0"/>
        <v>3.3259196097653984E-3</v>
      </c>
      <c r="P28" s="2">
        <v>39.088219000000002</v>
      </c>
      <c r="Q28">
        <f t="shared" si="1"/>
        <v>2.5513896648151006E-2</v>
      </c>
      <c r="R28" s="2">
        <v>60.600189</v>
      </c>
      <c r="S28">
        <f t="shared" si="2"/>
        <v>2.6828894491590127E-4</v>
      </c>
      <c r="T28" s="2">
        <v>21.338619000000001</v>
      </c>
      <c r="U28">
        <f t="shared" si="3"/>
        <v>5.6249730228041972E-2</v>
      </c>
      <c r="V28" s="2">
        <v>127.81744399999999</v>
      </c>
      <c r="W28">
        <f t="shared" si="4"/>
        <v>1.3529871452471384E-2</v>
      </c>
      <c r="X28" s="2">
        <v>24.119786999999999</v>
      </c>
      <c r="Y28">
        <f t="shared" si="5"/>
        <v>4.5448772817814349E-2</v>
      </c>
      <c r="Z28" s="2">
        <v>60.514938000000001</v>
      </c>
      <c r="AA28">
        <f t="shared" si="6"/>
        <v>-3.6086806444905442E-3</v>
      </c>
    </row>
    <row r="29" spans="1:27" x14ac:dyDescent="0.2">
      <c r="N29" s="2">
        <v>26.277553999999999</v>
      </c>
      <c r="O29">
        <f t="shared" si="0"/>
        <v>-4.9171285411761169E-2</v>
      </c>
      <c r="P29" s="2">
        <v>38.260319000000003</v>
      </c>
      <c r="Q29">
        <f t="shared" si="1"/>
        <v>-2.1180294758377186E-2</v>
      </c>
      <c r="R29" s="2">
        <v>62.003635000000003</v>
      </c>
      <c r="S29">
        <f t="shared" si="2"/>
        <v>2.3159102688607165E-2</v>
      </c>
      <c r="T29" s="2">
        <v>21.523256</v>
      </c>
      <c r="U29">
        <f t="shared" si="3"/>
        <v>8.6527155295288132E-3</v>
      </c>
      <c r="V29" s="2">
        <v>131.060226</v>
      </c>
      <c r="W29">
        <f t="shared" si="4"/>
        <v>2.5370418141048148E-2</v>
      </c>
      <c r="X29" s="2">
        <v>24.409535999999999</v>
      </c>
      <c r="Y29">
        <f t="shared" si="5"/>
        <v>1.2012917029491201E-2</v>
      </c>
      <c r="Z29" s="2">
        <v>63.107224000000002</v>
      </c>
      <c r="AA29">
        <f t="shared" si="6"/>
        <v>4.2837125603598925E-2</v>
      </c>
    </row>
    <row r="30" spans="1:27" x14ac:dyDescent="0.2">
      <c r="A30" t="s">
        <v>22</v>
      </c>
      <c r="B30" t="s">
        <v>23</v>
      </c>
      <c r="C30" s="1">
        <f>SUM(B21:H27)</f>
        <v>1.1231044203828899E-3</v>
      </c>
      <c r="N30" s="2">
        <v>26.557074</v>
      </c>
      <c r="O30">
        <f t="shared" si="0"/>
        <v>1.0637215320725877E-2</v>
      </c>
      <c r="P30" s="2">
        <v>38.509495000000001</v>
      </c>
      <c r="Q30">
        <f t="shared" si="1"/>
        <v>6.5126482609828345E-3</v>
      </c>
      <c r="R30" s="2">
        <v>65.081717999999995</v>
      </c>
      <c r="S30">
        <f t="shared" si="2"/>
        <v>4.9643589444392934E-2</v>
      </c>
      <c r="T30" s="2">
        <v>20.960387999999998</v>
      </c>
      <c r="U30">
        <f t="shared" si="3"/>
        <v>-2.6151619438992024E-2</v>
      </c>
      <c r="V30" s="2">
        <v>136.12249800000001</v>
      </c>
      <c r="W30">
        <f t="shared" si="4"/>
        <v>3.8625539986479246E-2</v>
      </c>
      <c r="X30" s="2">
        <v>24.221594</v>
      </c>
      <c r="Y30">
        <f t="shared" si="5"/>
        <v>-7.6995318550913718E-3</v>
      </c>
      <c r="Z30" s="2">
        <v>65.372826000000003</v>
      </c>
      <c r="AA30">
        <f t="shared" si="6"/>
        <v>3.5900834427450033E-2</v>
      </c>
    </row>
    <row r="31" spans="1:27" x14ac:dyDescent="0.2">
      <c r="N31" s="2">
        <v>26.634087000000001</v>
      </c>
      <c r="O31">
        <f t="shared" si="0"/>
        <v>2.8999053133639979E-3</v>
      </c>
      <c r="P31" s="2">
        <v>38.236198000000002</v>
      </c>
      <c r="Q31">
        <f t="shared" si="1"/>
        <v>-7.0968731218105938E-3</v>
      </c>
      <c r="R31" s="2">
        <v>62.681263000000001</v>
      </c>
      <c r="S31">
        <f t="shared" si="2"/>
        <v>-3.6883706726979673E-2</v>
      </c>
      <c r="T31" s="2">
        <v>19.854735999999999</v>
      </c>
      <c r="U31">
        <f t="shared" si="3"/>
        <v>-5.2749596047554047E-2</v>
      </c>
      <c r="V31" s="2">
        <v>135.616241</v>
      </c>
      <c r="W31">
        <f t="shared" si="4"/>
        <v>-3.7191280459752145E-3</v>
      </c>
      <c r="X31" s="2">
        <v>24.246058999999999</v>
      </c>
      <c r="Y31">
        <f t="shared" si="5"/>
        <v>1.0100491321916837E-3</v>
      </c>
      <c r="Z31" s="2">
        <v>67.229965000000007</v>
      </c>
      <c r="AA31">
        <f t="shared" si="6"/>
        <v>2.8408424625853003E-2</v>
      </c>
    </row>
    <row r="32" spans="1:27" x14ac:dyDescent="0.2">
      <c r="A32" t="s">
        <v>24</v>
      </c>
      <c r="B32" t="s">
        <v>25</v>
      </c>
      <c r="C32">
        <f>SUMPRODUCT(B17:H17,B3:H3)</f>
        <v>1.2000000361733839E-2</v>
      </c>
      <c r="D32" t="s">
        <v>26</v>
      </c>
      <c r="E32" t="s">
        <v>27</v>
      </c>
      <c r="F32">
        <v>1.2E-2</v>
      </c>
      <c r="N32" s="2">
        <v>27.958860000000001</v>
      </c>
      <c r="O32">
        <f t="shared" si="0"/>
        <v>4.9739756425666116E-2</v>
      </c>
      <c r="P32" s="2">
        <v>37.866329</v>
      </c>
      <c r="Q32">
        <f t="shared" si="1"/>
        <v>-9.6732682470155977E-3</v>
      </c>
      <c r="R32" s="2">
        <v>61.672718000000003</v>
      </c>
      <c r="S32">
        <f t="shared" si="2"/>
        <v>-1.6090055492340639E-2</v>
      </c>
      <c r="T32" s="2">
        <v>20.065511999999998</v>
      </c>
      <c r="U32">
        <f t="shared" si="3"/>
        <v>1.0615905444423899E-2</v>
      </c>
      <c r="V32" s="2">
        <v>133.03454600000001</v>
      </c>
      <c r="W32">
        <f t="shared" si="4"/>
        <v>-1.9036768612396476E-2</v>
      </c>
      <c r="X32" s="2">
        <v>25.401012000000001</v>
      </c>
      <c r="Y32">
        <f t="shared" si="5"/>
        <v>4.7634669205416133E-2</v>
      </c>
      <c r="Z32" s="2">
        <v>67.998665000000003</v>
      </c>
      <c r="AA32">
        <f t="shared" si="6"/>
        <v>1.1433889635373087E-2</v>
      </c>
    </row>
    <row r="33" spans="14:27" x14ac:dyDescent="0.2">
      <c r="N33" s="2">
        <v>26.265975999999998</v>
      </c>
      <c r="O33">
        <f t="shared" si="0"/>
        <v>-6.0549106794769277E-2</v>
      </c>
      <c r="P33" s="2">
        <v>39.321491000000002</v>
      </c>
      <c r="Q33">
        <f t="shared" si="1"/>
        <v>3.8428916624054087E-2</v>
      </c>
      <c r="R33" s="2">
        <v>60.448627000000002</v>
      </c>
      <c r="S33">
        <f t="shared" si="2"/>
        <v>-1.98481766281162E-2</v>
      </c>
      <c r="T33" s="2">
        <v>19.402967</v>
      </c>
      <c r="U33">
        <f t="shared" si="3"/>
        <v>-3.301909266008253E-2</v>
      </c>
      <c r="V33" s="2">
        <v>128.364441</v>
      </c>
      <c r="W33">
        <f t="shared" si="4"/>
        <v>-3.5104453244798585E-2</v>
      </c>
      <c r="X33" s="2">
        <v>25.408864999999999</v>
      </c>
      <c r="Y33">
        <f t="shared" si="5"/>
        <v>3.0916091059668107E-4</v>
      </c>
      <c r="Z33" s="2">
        <v>67.556472999999997</v>
      </c>
      <c r="AA33">
        <f t="shared" si="6"/>
        <v>-6.5029511976449194E-3</v>
      </c>
    </row>
    <row r="34" spans="14:27" x14ac:dyDescent="0.2">
      <c r="N34" s="2">
        <v>27.027082</v>
      </c>
      <c r="O34">
        <f t="shared" si="0"/>
        <v>2.897687868137859E-2</v>
      </c>
      <c r="P34" s="2">
        <v>41.532634999999999</v>
      </c>
      <c r="Q34">
        <f t="shared" si="1"/>
        <v>5.6232455681805078E-2</v>
      </c>
      <c r="R34" s="2">
        <v>62.025970000000001</v>
      </c>
      <c r="S34">
        <f t="shared" si="2"/>
        <v>2.6093942547280667E-2</v>
      </c>
      <c r="T34" s="2">
        <v>20.044750000000001</v>
      </c>
      <c r="U34">
        <f t="shared" si="3"/>
        <v>3.3076539273606979E-2</v>
      </c>
      <c r="V34" s="2">
        <v>132.60069300000001</v>
      </c>
      <c r="W34">
        <f t="shared" si="4"/>
        <v>3.3001756304146625E-2</v>
      </c>
      <c r="X34" s="2">
        <v>27.038418</v>
      </c>
      <c r="Y34">
        <f t="shared" si="5"/>
        <v>6.4133246408291017E-2</v>
      </c>
      <c r="Z34" s="2">
        <v>70.922791000000004</v>
      </c>
      <c r="AA34">
        <f t="shared" si="6"/>
        <v>4.9829688414905954E-2</v>
      </c>
    </row>
    <row r="35" spans="14:27" x14ac:dyDescent="0.2">
      <c r="N35" s="2">
        <v>24.805895</v>
      </c>
      <c r="O35">
        <f t="shared" si="0"/>
        <v>-8.2183751838248775E-2</v>
      </c>
      <c r="P35" s="2">
        <v>41.669331</v>
      </c>
      <c r="Q35">
        <f t="shared" si="1"/>
        <v>3.2912912941834922E-3</v>
      </c>
      <c r="R35" s="2">
        <v>63.236752000000003</v>
      </c>
      <c r="S35">
        <f t="shared" si="2"/>
        <v>1.9520565337390158E-2</v>
      </c>
      <c r="T35" s="2">
        <v>20.167517</v>
      </c>
      <c r="U35">
        <f t="shared" si="3"/>
        <v>6.1246461043415173E-3</v>
      </c>
      <c r="V35" s="2">
        <v>130.76332099999999</v>
      </c>
      <c r="W35">
        <f t="shared" si="4"/>
        <v>-1.3856428337067711E-2</v>
      </c>
      <c r="X35" s="2">
        <v>27.243310999999999</v>
      </c>
      <c r="Y35">
        <f t="shared" si="5"/>
        <v>7.5778471950540315E-3</v>
      </c>
      <c r="Z35" s="2">
        <v>71.382889000000006</v>
      </c>
      <c r="AA35">
        <f t="shared" si="6"/>
        <v>6.4873081489418838E-3</v>
      </c>
    </row>
    <row r="36" spans="14:27" x14ac:dyDescent="0.2">
      <c r="N36" s="2">
        <v>24.599924000000001</v>
      </c>
      <c r="O36">
        <f t="shared" si="0"/>
        <v>-8.3033085482300938E-3</v>
      </c>
      <c r="P36" s="2">
        <v>43.044369000000003</v>
      </c>
      <c r="Q36">
        <f t="shared" si="1"/>
        <v>3.299880192460982E-2</v>
      </c>
      <c r="R36" s="2">
        <v>63.071373000000001</v>
      </c>
      <c r="S36">
        <f t="shared" si="2"/>
        <v>-2.6152355200026955E-3</v>
      </c>
      <c r="T36" s="2">
        <v>20.426684999999999</v>
      </c>
      <c r="U36">
        <f t="shared" si="3"/>
        <v>1.2850763928945687E-2</v>
      </c>
      <c r="V36" s="2">
        <v>132.84556599999999</v>
      </c>
      <c r="W36">
        <f t="shared" si="4"/>
        <v>1.5923769632617393E-2</v>
      </c>
      <c r="X36" s="2">
        <v>27.542774000000001</v>
      </c>
      <c r="Y36">
        <f t="shared" si="5"/>
        <v>1.0992166113729824E-2</v>
      </c>
      <c r="Z36" s="2">
        <v>74.270675999999995</v>
      </c>
      <c r="AA36">
        <f t="shared" si="6"/>
        <v>4.045489108741436E-2</v>
      </c>
    </row>
    <row r="37" spans="14:27" x14ac:dyDescent="0.2">
      <c r="N37" s="2">
        <v>26.190304000000001</v>
      </c>
      <c r="O37">
        <f t="shared" si="0"/>
        <v>6.4649793227003455E-2</v>
      </c>
      <c r="P37" s="2">
        <v>43.406436999999997</v>
      </c>
      <c r="Q37">
        <f t="shared" si="1"/>
        <v>8.4115067408699513E-3</v>
      </c>
      <c r="R37" s="2">
        <v>72.391082999999995</v>
      </c>
      <c r="S37">
        <f t="shared" si="2"/>
        <v>0.14776450165433996</v>
      </c>
      <c r="T37" s="2">
        <v>21.245113</v>
      </c>
      <c r="U37">
        <f t="shared" si="3"/>
        <v>4.0066608948050107E-2</v>
      </c>
      <c r="V37" s="2">
        <v>136.345596</v>
      </c>
      <c r="W37">
        <f t="shared" si="4"/>
        <v>2.6346607609018805E-2</v>
      </c>
      <c r="X37" s="2">
        <v>27.804946999999999</v>
      </c>
      <c r="Y37">
        <f t="shared" si="5"/>
        <v>9.5187579871220344E-3</v>
      </c>
      <c r="Z37" s="2">
        <v>77.305794000000006</v>
      </c>
      <c r="AA37">
        <f t="shared" si="6"/>
        <v>4.0865630467669521E-2</v>
      </c>
    </row>
    <row r="38" spans="14:27" x14ac:dyDescent="0.2">
      <c r="N38" s="2">
        <v>27.349786999999999</v>
      </c>
      <c r="O38">
        <f t="shared" si="0"/>
        <v>4.4271460155636148E-2</v>
      </c>
      <c r="P38" s="2">
        <v>43.519019999999998</v>
      </c>
      <c r="Q38">
        <f t="shared" si="1"/>
        <v>2.593693649630832E-3</v>
      </c>
      <c r="R38" s="2">
        <v>71.018332999999998</v>
      </c>
      <c r="S38">
        <f t="shared" si="2"/>
        <v>-1.8962970895186032E-2</v>
      </c>
      <c r="T38" s="2">
        <v>21.429119</v>
      </c>
      <c r="U38">
        <f t="shared" si="3"/>
        <v>8.6610977310405506E-3</v>
      </c>
      <c r="V38" s="2">
        <v>130.066147</v>
      </c>
      <c r="W38">
        <f t="shared" si="4"/>
        <v>-4.6055385609961322E-2</v>
      </c>
      <c r="X38" s="2">
        <v>30.666060999999999</v>
      </c>
      <c r="Y38">
        <f t="shared" si="5"/>
        <v>0.10289945886248231</v>
      </c>
      <c r="Z38" s="2">
        <v>73.027321000000001</v>
      </c>
      <c r="AA38">
        <f t="shared" si="6"/>
        <v>-5.5344790844525898E-2</v>
      </c>
    </row>
    <row r="39" spans="14:27" x14ac:dyDescent="0.2">
      <c r="N39" s="2">
        <v>25.783695000000002</v>
      </c>
      <c r="O39">
        <f t="shared" si="0"/>
        <v>-5.7261579404621968E-2</v>
      </c>
      <c r="P39" s="2">
        <v>37.760452000000001</v>
      </c>
      <c r="Q39">
        <f t="shared" si="1"/>
        <v>-0.13232301646498468</v>
      </c>
      <c r="R39" s="2">
        <v>70.666663999999997</v>
      </c>
      <c r="S39">
        <f t="shared" si="2"/>
        <v>-4.9518058949651932E-3</v>
      </c>
      <c r="T39" s="2">
        <v>21.497906</v>
      </c>
      <c r="U39">
        <f t="shared" si="3"/>
        <v>3.2099779743628458E-3</v>
      </c>
      <c r="V39" s="2">
        <v>124.120903</v>
      </c>
      <c r="W39">
        <f t="shared" si="4"/>
        <v>-4.5709388162317149E-2</v>
      </c>
      <c r="X39" s="2">
        <v>26.722149000000002</v>
      </c>
      <c r="Y39">
        <f t="shared" si="5"/>
        <v>-0.12860836610218696</v>
      </c>
      <c r="Z39" s="2">
        <v>72.900574000000006</v>
      </c>
      <c r="AA39">
        <f t="shared" si="6"/>
        <v>-1.7356107038350018E-3</v>
      </c>
    </row>
    <row r="40" spans="14:27" x14ac:dyDescent="0.2">
      <c r="N40" s="2">
        <v>29.490786</v>
      </c>
      <c r="O40">
        <f t="shared" si="0"/>
        <v>0.14377656111740378</v>
      </c>
      <c r="P40" s="2">
        <v>42.168762000000001</v>
      </c>
      <c r="Q40">
        <f t="shared" si="1"/>
        <v>0.1167441004148997</v>
      </c>
      <c r="R40" s="2">
        <v>69.793526</v>
      </c>
      <c r="S40">
        <f t="shared" si="2"/>
        <v>-1.2355726881348146E-2</v>
      </c>
      <c r="T40" s="2">
        <v>23.609867000000001</v>
      </c>
      <c r="U40">
        <f t="shared" si="3"/>
        <v>9.8240312335536345E-2</v>
      </c>
      <c r="V40" s="2">
        <v>135.03147899999999</v>
      </c>
      <c r="W40">
        <f t="shared" si="4"/>
        <v>8.7902808763806628E-2</v>
      </c>
      <c r="X40" s="2">
        <v>28.368921</v>
      </c>
      <c r="Y40">
        <f t="shared" si="5"/>
        <v>6.1625732271756981E-2</v>
      </c>
      <c r="Z40" s="2">
        <v>76.942870999999997</v>
      </c>
      <c r="AA40">
        <f t="shared" si="6"/>
        <v>5.5449453662737833E-2</v>
      </c>
    </row>
    <row r="41" spans="14:27" x14ac:dyDescent="0.2">
      <c r="N41" s="2">
        <v>29.640975999999998</v>
      </c>
      <c r="O41">
        <f t="shared" si="0"/>
        <v>5.0927771135024511E-3</v>
      </c>
      <c r="P41" s="2">
        <v>41.444766999999999</v>
      </c>
      <c r="Q41">
        <f t="shared" si="1"/>
        <v>-1.7168988741002218E-2</v>
      </c>
      <c r="R41" s="2">
        <v>68.396484000000001</v>
      </c>
      <c r="S41">
        <f t="shared" si="2"/>
        <v>-2.0016784937903827E-2</v>
      </c>
      <c r="T41" s="2">
        <v>24.144321000000001</v>
      </c>
      <c r="U41">
        <f t="shared" si="3"/>
        <v>2.2636891601295346E-2</v>
      </c>
      <c r="V41" s="2">
        <v>130.08569299999999</v>
      </c>
      <c r="W41">
        <f t="shared" si="4"/>
        <v>-3.6626911270075023E-2</v>
      </c>
      <c r="X41" s="2">
        <v>28.289653999999999</v>
      </c>
      <c r="Y41">
        <f t="shared" si="5"/>
        <v>-2.7941492734250106E-3</v>
      </c>
      <c r="Z41" s="2">
        <v>74.330910000000003</v>
      </c>
      <c r="AA41">
        <f t="shared" si="6"/>
        <v>-3.3946757718463533E-2</v>
      </c>
    </row>
    <row r="42" spans="14:27" x14ac:dyDescent="0.2">
      <c r="N42" s="2">
        <v>27.939857</v>
      </c>
      <c r="O42">
        <f t="shared" si="0"/>
        <v>-5.739078902125215E-2</v>
      </c>
      <c r="P42" s="2">
        <v>42.892757000000003</v>
      </c>
      <c r="Q42">
        <f t="shared" si="1"/>
        <v>3.4937824599182918E-2</v>
      </c>
      <c r="R42" s="2">
        <v>65.293716000000003</v>
      </c>
      <c r="S42">
        <f t="shared" si="2"/>
        <v>-4.5364437154401055E-2</v>
      </c>
      <c r="T42" s="2">
        <v>23.547481999999999</v>
      </c>
      <c r="U42">
        <f t="shared" si="3"/>
        <v>-2.4719643182345145E-2</v>
      </c>
      <c r="V42" s="2">
        <v>141.98799099999999</v>
      </c>
      <c r="W42">
        <f t="shared" si="4"/>
        <v>9.1495826524135918E-2</v>
      </c>
      <c r="X42" s="2">
        <v>29.573757000000001</v>
      </c>
      <c r="Y42">
        <f t="shared" si="5"/>
        <v>4.5391258585205811E-2</v>
      </c>
      <c r="Z42" s="2">
        <v>74.437743999999995</v>
      </c>
      <c r="AA42">
        <f t="shared" si="6"/>
        <v>1.437275556023626E-3</v>
      </c>
    </row>
    <row r="43" spans="14:27" x14ac:dyDescent="0.2">
      <c r="N43" s="2">
        <v>28.665056</v>
      </c>
      <c r="O43">
        <f t="shared" si="0"/>
        <v>2.5955716237201928E-2</v>
      </c>
      <c r="P43" s="2">
        <v>43.504131000000001</v>
      </c>
      <c r="Q43">
        <f t="shared" si="1"/>
        <v>1.425354868189046E-2</v>
      </c>
      <c r="R43" s="2">
        <v>62.131523000000001</v>
      </c>
      <c r="S43">
        <f t="shared" si="2"/>
        <v>-4.8430280794556121E-2</v>
      </c>
      <c r="T43" s="2">
        <v>24.116568000000001</v>
      </c>
      <c r="U43">
        <f t="shared" si="3"/>
        <v>2.4167594649822949E-2</v>
      </c>
      <c r="V43" s="2">
        <v>142.984161</v>
      </c>
      <c r="W43">
        <f t="shared" si="4"/>
        <v>7.0158750256562648E-3</v>
      </c>
      <c r="X43" s="2">
        <v>30.402290000000001</v>
      </c>
      <c r="Y43">
        <f t="shared" si="5"/>
        <v>2.8015818213424835E-2</v>
      </c>
      <c r="Z43" s="2">
        <v>75.462906000000004</v>
      </c>
      <c r="AA43">
        <f t="shared" si="6"/>
        <v>1.3772072404558753E-2</v>
      </c>
    </row>
    <row r="44" spans="14:27" x14ac:dyDescent="0.2">
      <c r="N44" s="2">
        <v>26.561191999999998</v>
      </c>
      <c r="O44">
        <f t="shared" si="0"/>
        <v>-7.3394728410787036E-2</v>
      </c>
      <c r="P44" s="2">
        <v>44.479396999999999</v>
      </c>
      <c r="Q44">
        <f t="shared" si="1"/>
        <v>2.2417779129986479E-2</v>
      </c>
      <c r="R44" s="2">
        <v>59.711886999999997</v>
      </c>
      <c r="S44">
        <f t="shared" si="2"/>
        <v>-3.8943774161145285E-2</v>
      </c>
      <c r="T44" s="2">
        <v>23.462425</v>
      </c>
      <c r="U44">
        <f t="shared" si="3"/>
        <v>-2.7124216016142979E-2</v>
      </c>
      <c r="V44" s="2">
        <v>139.313828</v>
      </c>
      <c r="W44">
        <f t="shared" si="4"/>
        <v>-2.5669507547762576E-2</v>
      </c>
      <c r="X44" s="2">
        <v>30.871862</v>
      </c>
      <c r="Y44">
        <f t="shared" si="5"/>
        <v>1.5445283891443685E-2</v>
      </c>
      <c r="Z44" s="2">
        <v>73.044769000000002</v>
      </c>
      <c r="AA44">
        <f t="shared" si="6"/>
        <v>-3.2044048237421463E-2</v>
      </c>
    </row>
    <row r="45" spans="14:27" x14ac:dyDescent="0.2">
      <c r="N45" s="2">
        <v>25.370871000000001</v>
      </c>
      <c r="O45">
        <f t="shared" si="0"/>
        <v>-4.4814291467039483E-2</v>
      </c>
      <c r="P45" s="2">
        <v>47.072147000000001</v>
      </c>
      <c r="Q45">
        <f t="shared" si="1"/>
        <v>5.8291033037161058E-2</v>
      </c>
      <c r="R45" s="2">
        <v>60.595852000000001</v>
      </c>
      <c r="S45">
        <f t="shared" si="2"/>
        <v>1.4803836294773325E-2</v>
      </c>
      <c r="T45" s="2">
        <v>25.232776999999999</v>
      </c>
      <c r="U45">
        <f t="shared" si="3"/>
        <v>7.5454775028582902E-2</v>
      </c>
      <c r="V45" s="2">
        <v>138.01353499999999</v>
      </c>
      <c r="W45">
        <f t="shared" si="4"/>
        <v>-9.3335530195897756E-3</v>
      </c>
      <c r="X45" s="2">
        <v>30.911648</v>
      </c>
      <c r="Y45">
        <f t="shared" si="5"/>
        <v>1.2887463671611202E-3</v>
      </c>
      <c r="Z45" s="2">
        <v>75.956230000000005</v>
      </c>
      <c r="AA45">
        <f t="shared" si="6"/>
        <v>3.9858583165620014E-2</v>
      </c>
    </row>
    <row r="46" spans="14:27" x14ac:dyDescent="0.2">
      <c r="N46" s="2">
        <v>23.704167999999999</v>
      </c>
      <c r="O46">
        <f t="shared" si="0"/>
        <v>-6.5693566452645707E-2</v>
      </c>
      <c r="P46" s="2">
        <v>43.098801000000002</v>
      </c>
      <c r="Q46">
        <f t="shared" si="1"/>
        <v>-8.4409704108036526E-2</v>
      </c>
      <c r="R46" s="2">
        <v>54.492480999999998</v>
      </c>
      <c r="S46">
        <f t="shared" si="2"/>
        <v>-0.10072258741406924</v>
      </c>
      <c r="T46" s="2">
        <v>22.545763000000001</v>
      </c>
      <c r="U46">
        <f t="shared" si="3"/>
        <v>-0.10648903210296663</v>
      </c>
      <c r="V46" s="2">
        <v>131.24508700000001</v>
      </c>
      <c r="W46">
        <f t="shared" si="4"/>
        <v>-4.9041914620910031E-2</v>
      </c>
      <c r="X46" s="2">
        <v>27.522959</v>
      </c>
      <c r="Y46">
        <f t="shared" si="5"/>
        <v>-0.10962498667169086</v>
      </c>
      <c r="Z46" s="2">
        <v>73.260138999999995</v>
      </c>
      <c r="AA46">
        <f t="shared" si="6"/>
        <v>-3.549532408335708E-2</v>
      </c>
    </row>
    <row r="47" spans="14:27" x14ac:dyDescent="0.2">
      <c r="N47" s="2">
        <v>24.171173</v>
      </c>
      <c r="O47">
        <f t="shared" si="0"/>
        <v>1.9701387536571642E-2</v>
      </c>
      <c r="P47" s="2">
        <v>39.980026000000002</v>
      </c>
      <c r="Q47">
        <f t="shared" si="1"/>
        <v>-7.236338198828314E-2</v>
      </c>
      <c r="R47" s="2">
        <v>54.957808999999997</v>
      </c>
      <c r="S47">
        <f t="shared" si="2"/>
        <v>8.5393065513019954E-3</v>
      </c>
      <c r="T47" s="2">
        <v>22.150728000000001</v>
      </c>
      <c r="U47">
        <f t="shared" si="3"/>
        <v>-1.7521473990478834E-2</v>
      </c>
      <c r="V47" s="2">
        <v>133.360229</v>
      </c>
      <c r="W47">
        <f t="shared" si="4"/>
        <v>1.6115970878208884E-2</v>
      </c>
      <c r="X47" s="2">
        <v>25.166129999999999</v>
      </c>
      <c r="Y47">
        <f t="shared" si="5"/>
        <v>-8.5631381422324584E-2</v>
      </c>
      <c r="Z47" s="2">
        <v>74.340118000000004</v>
      </c>
      <c r="AA47">
        <f t="shared" si="6"/>
        <v>1.4741700121535516E-2</v>
      </c>
    </row>
    <row r="48" spans="14:27" x14ac:dyDescent="0.2">
      <c r="N48" s="2">
        <v>28.454277000000001</v>
      </c>
      <c r="O48">
        <f t="shared" si="0"/>
        <v>0.17719884756937537</v>
      </c>
      <c r="P48" s="2">
        <v>42.848979999999997</v>
      </c>
      <c r="Q48">
        <f t="shared" si="1"/>
        <v>7.1759683197804694E-2</v>
      </c>
      <c r="R48" s="2">
        <v>48.516125000000002</v>
      </c>
      <c r="S48">
        <f t="shared" si="2"/>
        <v>-0.11721144123485701</v>
      </c>
      <c r="T48" s="2">
        <v>23.850292</v>
      </c>
      <c r="U48">
        <f t="shared" si="3"/>
        <v>7.6727229913165773E-2</v>
      </c>
      <c r="V48" s="2">
        <v>154.29397599999999</v>
      </c>
      <c r="W48">
        <f t="shared" si="4"/>
        <v>0.15697143861383128</v>
      </c>
      <c r="X48" s="2">
        <v>26.340547999999998</v>
      </c>
      <c r="Y48">
        <f t="shared" si="5"/>
        <v>4.6666611036341281E-2</v>
      </c>
      <c r="Z48" s="2">
        <v>81.185012999999998</v>
      </c>
      <c r="AA48">
        <f t="shared" si="6"/>
        <v>9.2075385191075346E-2</v>
      </c>
    </row>
    <row r="49" spans="13:27" x14ac:dyDescent="0.2">
      <c r="N49" s="2">
        <v>29.505725999999999</v>
      </c>
      <c r="O49">
        <f t="shared" si="0"/>
        <v>3.6952230415132251E-2</v>
      </c>
      <c r="P49" s="2">
        <v>43.630263999999997</v>
      </c>
      <c r="Q49">
        <f t="shared" si="1"/>
        <v>1.8233432861178948E-2</v>
      </c>
      <c r="R49" s="2">
        <v>49.872261000000002</v>
      </c>
      <c r="S49">
        <f t="shared" si="2"/>
        <v>2.7952273599756768E-2</v>
      </c>
      <c r="T49" s="2">
        <v>23.109818000000001</v>
      </c>
      <c r="U49">
        <f t="shared" si="3"/>
        <v>-3.1046747771473784E-2</v>
      </c>
      <c r="V49" s="2">
        <v>159.73587000000001</v>
      </c>
      <c r="W49">
        <f t="shared" si="4"/>
        <v>3.5269646560926134E-2</v>
      </c>
      <c r="X49" s="2">
        <v>27.53125</v>
      </c>
      <c r="Y49">
        <f t="shared" si="5"/>
        <v>4.5204146853740544E-2</v>
      </c>
      <c r="Z49" s="2">
        <v>79.572272999999996</v>
      </c>
      <c r="AA49">
        <f t="shared" si="6"/>
        <v>-1.9864996511117172E-2</v>
      </c>
    </row>
    <row r="50" spans="13:27" x14ac:dyDescent="0.2">
      <c r="N50" s="2">
        <v>27.720707000000001</v>
      </c>
      <c r="O50">
        <f t="shared" si="0"/>
        <v>-6.0497376000848049E-2</v>
      </c>
      <c r="P50" s="2">
        <v>41.742752000000003</v>
      </c>
      <c r="Q50">
        <f t="shared" si="1"/>
        <v>-4.3261530574281969E-2</v>
      </c>
      <c r="R50" s="2">
        <v>51.957332999999998</v>
      </c>
      <c r="S50">
        <f t="shared" si="2"/>
        <v>4.1808250883191289E-2</v>
      </c>
      <c r="T50" s="2">
        <v>22.948008000000002</v>
      </c>
      <c r="U50">
        <f t="shared" si="3"/>
        <v>-7.0017859941605386E-3</v>
      </c>
      <c r="V50" s="2">
        <v>166.19151299999999</v>
      </c>
      <c r="W50">
        <f t="shared" si="4"/>
        <v>4.0414485487824246E-2</v>
      </c>
      <c r="X50" s="2">
        <v>25.532623000000001</v>
      </c>
      <c r="Y50">
        <f t="shared" si="5"/>
        <v>-7.2594851305334815E-2</v>
      </c>
      <c r="Z50" s="2">
        <v>79.381630000000001</v>
      </c>
      <c r="AA50">
        <f t="shared" si="6"/>
        <v>-2.3958471061897948E-3</v>
      </c>
    </row>
    <row r="51" spans="13:27" x14ac:dyDescent="0.2">
      <c r="N51" s="2">
        <v>24.413284000000001</v>
      </c>
      <c r="O51">
        <f t="shared" si="0"/>
        <v>-0.11931236097261155</v>
      </c>
      <c r="P51" s="2">
        <v>34.346020000000003</v>
      </c>
      <c r="Q51">
        <f t="shared" si="1"/>
        <v>-0.17719799595388439</v>
      </c>
      <c r="R51" s="2">
        <v>56.717274000000003</v>
      </c>
      <c r="S51">
        <f t="shared" si="2"/>
        <v>9.161249673842968E-2</v>
      </c>
      <c r="T51" s="2">
        <v>21.675481999999999</v>
      </c>
      <c r="U51">
        <f t="shared" si="3"/>
        <v>-5.5452569129311902E-2</v>
      </c>
      <c r="V51" s="2">
        <v>156.415558</v>
      </c>
      <c r="W51">
        <f t="shared" si="4"/>
        <v>-5.8823431013592026E-2</v>
      </c>
      <c r="X51" s="2">
        <v>20.772848</v>
      </c>
      <c r="Y51">
        <f t="shared" si="5"/>
        <v>-0.18641935064799262</v>
      </c>
      <c r="Z51" s="2">
        <v>79.441688999999997</v>
      </c>
      <c r="AA51">
        <f t="shared" si="6"/>
        <v>7.5658562314726246E-4</v>
      </c>
    </row>
    <row r="52" spans="13:27" x14ac:dyDescent="0.2">
      <c r="M52" t="s">
        <v>14</v>
      </c>
      <c r="O52">
        <f>AVERAGE(O4:O51)</f>
        <v>8.4093655492362487E-3</v>
      </c>
      <c r="Q52">
        <f t="shared" ref="Q52:AA52" si="12">AVERAGE(Q4:Q51)</f>
        <v>9.951780216949653E-3</v>
      </c>
      <c r="S52">
        <f t="shared" si="12"/>
        <v>5.0026078130993024E-3</v>
      </c>
      <c r="U52">
        <f t="shared" si="12"/>
        <v>1.1227910206824449E-2</v>
      </c>
      <c r="W52">
        <f t="shared" si="12"/>
        <v>1.3371544476625244E-2</v>
      </c>
      <c r="Y52">
        <f t="shared" si="12"/>
        <v>1.1365589520855658E-2</v>
      </c>
      <c r="AA52">
        <f t="shared" si="12"/>
        <v>1.1661424621192349E-2</v>
      </c>
    </row>
    <row r="53" spans="13:27" x14ac:dyDescent="0.2">
      <c r="M53" t="s">
        <v>15</v>
      </c>
      <c r="O53">
        <f>STDEV(O4:O51)</f>
        <v>7.0848995054491409E-2</v>
      </c>
      <c r="Q53">
        <f t="shared" ref="Q53:AA53" si="13">STDEV(Q4:Q51)</f>
        <v>7.725590711620646E-2</v>
      </c>
      <c r="S53">
        <f t="shared" si="13"/>
        <v>5.105952917829102E-2</v>
      </c>
      <c r="U53">
        <f t="shared" si="13"/>
        <v>4.3272631368991898E-2</v>
      </c>
      <c r="W53">
        <f t="shared" si="13"/>
        <v>5.0853658903641477E-2</v>
      </c>
      <c r="Y53">
        <f t="shared" si="13"/>
        <v>8.3886693204635487E-2</v>
      </c>
      <c r="AA53">
        <f t="shared" si="13"/>
        <v>3.4311514362390383E-2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3A2F-63E5-0B49-82FF-04955F5E6560}">
  <dimension ref="A1:J10"/>
  <sheetViews>
    <sheetView workbookViewId="0">
      <selection activeCell="H16" sqref="H16"/>
    </sheetView>
  </sheetViews>
  <sheetFormatPr baseColWidth="10" defaultRowHeight="16" x14ac:dyDescent="0.2"/>
  <cols>
    <col min="1" max="1" width="6.1640625" bestFit="1" customWidth="1"/>
    <col min="2" max="3" width="14.83203125" bestFit="1" customWidth="1"/>
    <col min="4" max="4" width="12.1640625" bestFit="1" customWidth="1"/>
    <col min="5" max="5" width="6.1640625" bestFit="1" customWidth="1"/>
    <col min="6" max="10" width="12.1640625" bestFit="1" customWidth="1"/>
  </cols>
  <sheetData>
    <row r="1" spans="1:10" x14ac:dyDescent="0.2">
      <c r="A1" t="s">
        <v>27</v>
      </c>
      <c r="B1" t="s">
        <v>23</v>
      </c>
      <c r="C1" t="s">
        <v>28</v>
      </c>
      <c r="D1" t="s">
        <v>1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">
      <c r="A2">
        <v>5.0000000000000001E-3</v>
      </c>
      <c r="B2">
        <v>8.7210242319861984E-4</v>
      </c>
      <c r="D2">
        <v>0.12172493897049143</v>
      </c>
      <c r="E2">
        <v>0</v>
      </c>
      <c r="F2">
        <v>0.22676220239069778</v>
      </c>
      <c r="G2">
        <v>5.4252676174326275E-2</v>
      </c>
      <c r="H2">
        <v>0</v>
      </c>
      <c r="I2">
        <v>5.3056591140757309E-2</v>
      </c>
      <c r="J2">
        <v>0.54420359132372742</v>
      </c>
    </row>
    <row r="3" spans="1:10" x14ac:dyDescent="0.2">
      <c r="A3">
        <v>6.0000000000000001E-3</v>
      </c>
      <c r="B3">
        <v>8.7210242319861984E-4</v>
      </c>
      <c r="C3">
        <v>0</v>
      </c>
      <c r="D3">
        <v>0.12172493897049143</v>
      </c>
      <c r="E3">
        <v>0</v>
      </c>
      <c r="F3">
        <v>0.22676220239069778</v>
      </c>
      <c r="G3">
        <v>5.4252676174326275E-2</v>
      </c>
      <c r="H3">
        <v>0</v>
      </c>
      <c r="I3">
        <v>5.3056591140757309E-2</v>
      </c>
      <c r="J3">
        <v>0.54420359132372742</v>
      </c>
    </row>
    <row r="4" spans="1:10" x14ac:dyDescent="0.2">
      <c r="A4">
        <v>7.0000000000000001E-3</v>
      </c>
      <c r="B4">
        <v>8.7210242319861984E-4</v>
      </c>
      <c r="C4">
        <v>0</v>
      </c>
      <c r="D4">
        <v>0.12172493897049143</v>
      </c>
      <c r="E4">
        <v>0</v>
      </c>
      <c r="F4">
        <v>0.22676220239069778</v>
      </c>
      <c r="G4">
        <v>5.4252676174326275E-2</v>
      </c>
      <c r="H4">
        <v>0</v>
      </c>
      <c r="I4">
        <v>5.3056591140757309E-2</v>
      </c>
      <c r="J4">
        <v>0.54420359132372742</v>
      </c>
    </row>
    <row r="5" spans="1:10" x14ac:dyDescent="0.2">
      <c r="A5">
        <v>8.0000000000000002E-3</v>
      </c>
      <c r="B5">
        <v>8.7211180189545072E-4</v>
      </c>
      <c r="C5">
        <v>9.3786968308716412E-6</v>
      </c>
      <c r="D5">
        <v>0.12161454738029145</v>
      </c>
      <c r="E5">
        <v>0</v>
      </c>
      <c r="F5">
        <v>0.22494606810270992</v>
      </c>
      <c r="G5">
        <v>5.3733549039232539E-2</v>
      </c>
      <c r="H5">
        <v>0</v>
      </c>
      <c r="I5">
        <v>5.2834740699509185E-2</v>
      </c>
      <c r="J5">
        <v>0.54687109477825713</v>
      </c>
    </row>
    <row r="6" spans="1:10" x14ac:dyDescent="0.2">
      <c r="A6">
        <v>9.0000000000000011E-3</v>
      </c>
      <c r="B6">
        <v>8.7210242319861984E-4</v>
      </c>
      <c r="C6">
        <v>-9.3786968308716327E-6</v>
      </c>
      <c r="D6">
        <v>0.12172493897049143</v>
      </c>
      <c r="E6">
        <v>0</v>
      </c>
      <c r="F6">
        <v>0.22676220239069778</v>
      </c>
      <c r="G6">
        <v>5.4252676174326275E-2</v>
      </c>
      <c r="H6">
        <v>0</v>
      </c>
      <c r="I6">
        <v>5.3056591140757309E-2</v>
      </c>
      <c r="J6">
        <v>0.54420359132372742</v>
      </c>
    </row>
    <row r="7" spans="1:10" x14ac:dyDescent="0.2">
      <c r="A7">
        <v>1.0000000000000002E-2</v>
      </c>
      <c r="B7">
        <v>8.758701513236493E-4</v>
      </c>
      <c r="C7">
        <v>3.767728125029457E-3</v>
      </c>
      <c r="D7">
        <v>0.11045759855642184</v>
      </c>
      <c r="E7">
        <v>0</v>
      </c>
      <c r="F7">
        <v>0.19092503420809084</v>
      </c>
      <c r="G7">
        <v>5.889193169280818E-2</v>
      </c>
      <c r="H7">
        <v>6.149634284062816E-3</v>
      </c>
      <c r="I7">
        <v>5.361524297495629E-2</v>
      </c>
      <c r="J7">
        <v>0.57996055828366</v>
      </c>
    </row>
    <row r="8" spans="1:10" x14ac:dyDescent="0.2">
      <c r="A8">
        <v>1.1000000000000003E-2</v>
      </c>
      <c r="B8">
        <v>9.4575379138206266E-4</v>
      </c>
      <c r="C8">
        <v>6.9883640058413299E-2</v>
      </c>
      <c r="D8">
        <v>7.0502514226775712E-2</v>
      </c>
      <c r="E8">
        <v>0</v>
      </c>
      <c r="F8">
        <v>7.3050762858742388E-2</v>
      </c>
      <c r="G8">
        <v>7.3551671379758862E-2</v>
      </c>
      <c r="H8">
        <v>5.8751680694414728E-2</v>
      </c>
      <c r="I8">
        <v>4.8342146890123415E-2</v>
      </c>
      <c r="J8">
        <v>0.67580122395018516</v>
      </c>
    </row>
    <row r="9" spans="1:10" x14ac:dyDescent="0.2">
      <c r="A9">
        <v>1.2000000000000004E-2</v>
      </c>
      <c r="B9">
        <v>1.1228942079309218E-3</v>
      </c>
      <c r="C9">
        <v>0.17714041654885895</v>
      </c>
      <c r="D9">
        <v>0</v>
      </c>
      <c r="E9">
        <v>0</v>
      </c>
      <c r="F9">
        <v>0</v>
      </c>
      <c r="G9">
        <v>5.2169281270158484E-2</v>
      </c>
      <c r="H9">
        <v>0.21748094510820576</v>
      </c>
      <c r="I9">
        <v>3.6258706204526557E-2</v>
      </c>
      <c r="J9">
        <v>0.69409106741710924</v>
      </c>
    </row>
    <row r="10" spans="1:10" x14ac:dyDescent="0.2">
      <c r="A10">
        <v>1.2999999999999999E-2</v>
      </c>
      <c r="B10">
        <v>1.9324487811056021E-3</v>
      </c>
      <c r="C10">
        <v>0.80955457317468382</v>
      </c>
      <c r="D10">
        <v>0</v>
      </c>
      <c r="E10">
        <v>0</v>
      </c>
      <c r="F10">
        <v>0</v>
      </c>
      <c r="G10">
        <v>0</v>
      </c>
      <c r="H10">
        <v>0.78273783067547864</v>
      </c>
      <c r="I10">
        <v>0</v>
      </c>
      <c r="J10">
        <v>0.2172621693245213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F08F-B4AA-B54A-9431-C49DD8BF66A7}">
  <dimension ref="A2:AA53"/>
  <sheetViews>
    <sheetView workbookViewId="0">
      <selection activeCell="B2" sqref="B2:H2"/>
    </sheetView>
  </sheetViews>
  <sheetFormatPr baseColWidth="10" defaultRowHeight="16" x14ac:dyDescent="0.2"/>
  <cols>
    <col min="1" max="1" width="13" customWidth="1"/>
    <col min="13" max="13" width="13.83203125" customWidth="1"/>
    <col min="19" max="19" width="12.1640625" customWidth="1"/>
  </cols>
  <sheetData>
    <row r="2" spans="1:27" x14ac:dyDescent="0.2"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N2" t="s">
        <v>1</v>
      </c>
      <c r="O2" t="s">
        <v>7</v>
      </c>
      <c r="P2" t="s">
        <v>0</v>
      </c>
      <c r="Q2" t="s">
        <v>8</v>
      </c>
      <c r="R2" t="s">
        <v>2</v>
      </c>
      <c r="S2" t="s">
        <v>9</v>
      </c>
      <c r="T2" t="s">
        <v>3</v>
      </c>
      <c r="U2" t="s">
        <v>10</v>
      </c>
      <c r="V2" t="s">
        <v>4</v>
      </c>
      <c r="W2" t="s">
        <v>11</v>
      </c>
      <c r="X2" t="s">
        <v>5</v>
      </c>
      <c r="Y2" t="s">
        <v>12</v>
      </c>
      <c r="Z2" t="s">
        <v>6</v>
      </c>
      <c r="AA2" t="s">
        <v>13</v>
      </c>
    </row>
    <row r="3" spans="1:27" x14ac:dyDescent="0.2">
      <c r="A3" t="s">
        <v>16</v>
      </c>
      <c r="B3">
        <f>O52</f>
        <v>8.4093655492362487E-3</v>
      </c>
      <c r="C3">
        <f>Q52</f>
        <v>9.951780216949653E-3</v>
      </c>
      <c r="D3">
        <f>S52</f>
        <v>5.0026078130993024E-3</v>
      </c>
      <c r="E3">
        <f>U52</f>
        <v>1.1227910206824449E-2</v>
      </c>
      <c r="F3">
        <f>W52</f>
        <v>1.3371544476625244E-2</v>
      </c>
      <c r="G3">
        <f>Y52</f>
        <v>1.1365589520855658E-2</v>
      </c>
      <c r="H3">
        <f>AA52</f>
        <v>1.1661424621192349E-2</v>
      </c>
      <c r="N3" s="2">
        <v>18.337790999999999</v>
      </c>
      <c r="P3" s="2">
        <v>24.635152999999999</v>
      </c>
      <c r="R3" s="2">
        <v>47.415325000000003</v>
      </c>
      <c r="T3" s="2">
        <v>13.244373</v>
      </c>
      <c r="V3" s="2">
        <v>87.666443000000001</v>
      </c>
      <c r="X3" s="2">
        <v>14.284539000000001</v>
      </c>
      <c r="Z3" s="2">
        <v>46.781578000000003</v>
      </c>
    </row>
    <row r="4" spans="1:27" x14ac:dyDescent="0.2">
      <c r="A4" t="s">
        <v>17</v>
      </c>
      <c r="B4">
        <f>O53</f>
        <v>7.0848995054491409E-2</v>
      </c>
      <c r="C4">
        <f>Q53</f>
        <v>7.725590711620646E-2</v>
      </c>
      <c r="D4">
        <f>S53</f>
        <v>5.105952917829102E-2</v>
      </c>
      <c r="E4">
        <f>U53</f>
        <v>4.3272631368991898E-2</v>
      </c>
      <c r="F4">
        <f>W53</f>
        <v>5.0853658903641477E-2</v>
      </c>
      <c r="G4">
        <f>Y53</f>
        <v>8.3886693204635487E-2</v>
      </c>
      <c r="H4">
        <f>AA53</f>
        <v>3.4311514362390383E-2</v>
      </c>
      <c r="N4" s="2">
        <v>19.86467</v>
      </c>
      <c r="O4">
        <f>(N4-N3)/N3</f>
        <v>8.3264063812266212E-2</v>
      </c>
      <c r="P4" s="2">
        <v>26.720154000000001</v>
      </c>
      <c r="Q4">
        <f>(P4-P3)/P3</f>
        <v>8.4635195892633672E-2</v>
      </c>
      <c r="R4" s="2">
        <v>45.653477000000002</v>
      </c>
      <c r="S4">
        <f>(R4-R3)/R3</f>
        <v>-3.7157775466054498E-2</v>
      </c>
      <c r="T4" s="2">
        <v>13.077273</v>
      </c>
      <c r="U4">
        <f>(T4-T3)/T3</f>
        <v>-1.261667879634616E-2</v>
      </c>
      <c r="V4" s="2">
        <v>89.259567000000004</v>
      </c>
      <c r="W4">
        <f>(V4-V3)/V3</f>
        <v>1.8172563474487074E-2</v>
      </c>
      <c r="X4" s="2">
        <v>14.239409</v>
      </c>
      <c r="Y4">
        <f>(X4-X3)/X3</f>
        <v>-3.1593599205406863E-3</v>
      </c>
      <c r="Z4" s="2">
        <v>44.836807</v>
      </c>
      <c r="AA4">
        <f>(Z4-Z3)/Z3</f>
        <v>-4.1571299711181245E-2</v>
      </c>
    </row>
    <row r="5" spans="1:27" x14ac:dyDescent="0.2">
      <c r="N5" s="2">
        <v>19.582194999999999</v>
      </c>
      <c r="O5">
        <f t="shared" ref="O5:O51" si="0">(N5-N4)/N4</f>
        <v>-1.4219969423101496E-2</v>
      </c>
      <c r="P5" s="2">
        <v>29.319658</v>
      </c>
      <c r="Q5">
        <f t="shared" ref="Q5:Q51" si="1">(P5-P4)/P4</f>
        <v>9.7286265640534844E-2</v>
      </c>
      <c r="R5" s="2">
        <v>47.291687000000003</v>
      </c>
      <c r="S5">
        <f t="shared" ref="S5:S51" si="2">(R5-R4)/R4</f>
        <v>3.588357574604889E-2</v>
      </c>
      <c r="T5" s="2">
        <v>14.163605</v>
      </c>
      <c r="U5">
        <f t="shared" ref="U5:U51" si="3">(T5-T4)/T4</f>
        <v>8.3070224197353729E-2</v>
      </c>
      <c r="V5" s="2">
        <v>94.870582999999996</v>
      </c>
      <c r="W5">
        <f t="shared" ref="W5:W51" si="4">(V5-V4)/V4</f>
        <v>6.2861788249544068E-2</v>
      </c>
      <c r="X5" s="2">
        <v>15.084244999999999</v>
      </c>
      <c r="Y5">
        <f t="shared" ref="Y5:Y51" si="5">(X5-X4)/X4</f>
        <v>5.9330833182753513E-2</v>
      </c>
      <c r="Z5" s="2">
        <v>47.653576000000001</v>
      </c>
      <c r="AA5">
        <f t="shared" ref="AA5:AA51" si="6">(Z5-Z4)/Z4</f>
        <v>6.2822693863994389E-2</v>
      </c>
    </row>
    <row r="6" spans="1:27" x14ac:dyDescent="0.2">
      <c r="N6" s="2">
        <v>17.559082</v>
      </c>
      <c r="O6">
        <f t="shared" si="0"/>
        <v>-0.10331390326773882</v>
      </c>
      <c r="P6" s="2">
        <v>26.504007000000001</v>
      </c>
      <c r="Q6">
        <f t="shared" si="1"/>
        <v>-9.6032873234742341E-2</v>
      </c>
      <c r="R6" s="2">
        <v>45.826813000000001</v>
      </c>
      <c r="S6">
        <f t="shared" si="2"/>
        <v>-3.0975295933088655E-2</v>
      </c>
      <c r="T6" s="2">
        <v>14.319931</v>
      </c>
      <c r="U6">
        <f t="shared" si="3"/>
        <v>1.1037161796025798E-2</v>
      </c>
      <c r="V6" s="2">
        <v>92.554359000000005</v>
      </c>
      <c r="W6">
        <f t="shared" si="4"/>
        <v>-2.4414564839345315E-2</v>
      </c>
      <c r="X6" s="2">
        <v>13.271682</v>
      </c>
      <c r="Y6">
        <f t="shared" si="5"/>
        <v>-0.12016265978177888</v>
      </c>
      <c r="Z6" s="2">
        <v>47.402186999999998</v>
      </c>
      <c r="AA6">
        <f t="shared" si="6"/>
        <v>-5.2753438692618405E-3</v>
      </c>
    </row>
    <row r="7" spans="1:27" x14ac:dyDescent="0.2">
      <c r="N7" s="2">
        <v>16.948338</v>
      </c>
      <c r="O7">
        <f t="shared" si="0"/>
        <v>-3.4782228364785839E-2</v>
      </c>
      <c r="P7" s="2">
        <v>21.265775999999999</v>
      </c>
      <c r="Q7">
        <f t="shared" si="1"/>
        <v>-0.19763920979948438</v>
      </c>
      <c r="R7" s="2">
        <v>51.202193999999999</v>
      </c>
      <c r="S7">
        <f t="shared" si="2"/>
        <v>0.11729772698790983</v>
      </c>
      <c r="T7" s="2">
        <v>13.675850000000001</v>
      </c>
      <c r="U7">
        <f t="shared" si="3"/>
        <v>-4.497794018700229E-2</v>
      </c>
      <c r="V7" s="2">
        <v>90.238144000000005</v>
      </c>
      <c r="W7">
        <f t="shared" si="4"/>
        <v>-2.5025455581189855E-2</v>
      </c>
      <c r="X7" s="2">
        <v>10.290997000000001</v>
      </c>
      <c r="Y7">
        <f t="shared" si="5"/>
        <v>-0.22458984475366417</v>
      </c>
      <c r="Z7" s="2">
        <v>48.730910999999999</v>
      </c>
      <c r="AA7">
        <f t="shared" si="6"/>
        <v>2.8030858576208757E-2</v>
      </c>
    </row>
    <row r="8" spans="1:27" x14ac:dyDescent="0.2">
      <c r="A8" t="s">
        <v>18</v>
      </c>
      <c r="B8" t="s">
        <v>1</v>
      </c>
      <c r="C8" t="s">
        <v>0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N8" s="2">
        <v>15.055006000000001</v>
      </c>
      <c r="O8">
        <f t="shared" si="0"/>
        <v>-0.11171195665321279</v>
      </c>
      <c r="P8" s="2">
        <v>21.994458999999999</v>
      </c>
      <c r="Q8">
        <f t="shared" si="1"/>
        <v>3.4265525979395257E-2</v>
      </c>
      <c r="R8" s="2">
        <v>54.604069000000003</v>
      </c>
      <c r="S8">
        <f t="shared" si="2"/>
        <v>6.6440024034907647E-2</v>
      </c>
      <c r="T8" s="2">
        <v>14.524998</v>
      </c>
      <c r="U8">
        <f t="shared" si="3"/>
        <v>6.2091058325442261E-2</v>
      </c>
      <c r="V8" s="2">
        <v>98.510338000000004</v>
      </c>
      <c r="W8">
        <f t="shared" si="4"/>
        <v>9.1670701915145758E-2</v>
      </c>
      <c r="X8" s="2">
        <v>11.238443999999999</v>
      </c>
      <c r="Y8">
        <f t="shared" si="5"/>
        <v>9.2065618132042851E-2</v>
      </c>
      <c r="Z8" s="2">
        <v>51.145966000000001</v>
      </c>
      <c r="AA8">
        <f t="shared" si="6"/>
        <v>4.9558995521343782E-2</v>
      </c>
    </row>
    <row r="9" spans="1:27" x14ac:dyDescent="0.2">
      <c r="A9" t="s">
        <v>1</v>
      </c>
      <c r="B9">
        <f>COVAR(O4:O51,O4:O51)</f>
        <v>4.9150055148098606E-3</v>
      </c>
      <c r="C9">
        <f>COVAR(O4:O51,Q4:Q51)</f>
        <v>3.4250359512681999E-3</v>
      </c>
      <c r="D9">
        <f>_xlfn.COVARIANCE.P(O4:O51,S4:S51)</f>
        <v>-4.0271330215915188E-4</v>
      </c>
      <c r="E9">
        <f>_xlfn.COVARIANCE.P(O4:O51,U4:U51)</f>
        <v>7.9405797372315411E-4</v>
      </c>
      <c r="F9">
        <f>_xlfn.COVARIANCE.P(O4:O51,W4:W51)</f>
        <v>1.2877764968499067E-3</v>
      </c>
      <c r="G9">
        <f>_xlfn.COVARIANCE.P(O4:O51,Y4:Y51)</f>
        <v>2.9998666874161985E-3</v>
      </c>
      <c r="H9">
        <f>_xlfn.COVARIANCE.P(O4:O51,AA4:AA51)</f>
        <v>2.9933738627950117E-4</v>
      </c>
      <c r="N9" s="2">
        <v>15.047374</v>
      </c>
      <c r="O9">
        <f t="shared" si="0"/>
        <v>-5.0694101350746534E-4</v>
      </c>
      <c r="P9" s="2">
        <v>21.769783</v>
      </c>
      <c r="Q9">
        <f t="shared" si="1"/>
        <v>-1.0215118271379112E-2</v>
      </c>
      <c r="R9" s="2">
        <v>58.292892000000002</v>
      </c>
      <c r="S9">
        <f t="shared" si="2"/>
        <v>6.7555826288330248E-2</v>
      </c>
      <c r="T9" s="2">
        <v>15.181782</v>
      </c>
      <c r="U9">
        <f t="shared" si="3"/>
        <v>4.5217493317382902E-2</v>
      </c>
      <c r="V9" s="2">
        <v>99.198256999999998</v>
      </c>
      <c r="W9">
        <f t="shared" si="4"/>
        <v>6.983216319895214E-3</v>
      </c>
      <c r="X9" s="2">
        <v>10.522083</v>
      </c>
      <c r="Y9">
        <f t="shared" si="5"/>
        <v>-6.3742009125106566E-2</v>
      </c>
      <c r="Z9" s="2">
        <v>52.644298999999997</v>
      </c>
      <c r="AA9">
        <f t="shared" si="6"/>
        <v>2.9295233176356374E-2</v>
      </c>
    </row>
    <row r="10" spans="1:27" x14ac:dyDescent="0.2">
      <c r="A10" t="s">
        <v>0</v>
      </c>
      <c r="B10">
        <f>C9</f>
        <v>3.4250359512681999E-3</v>
      </c>
      <c r="C10">
        <f>_xlfn.COVARIANCE.P(Q4:Q51,Q4:Q51)</f>
        <v>5.844131951340671E-3</v>
      </c>
      <c r="D10">
        <f>_xlfn.COVARIANCE.P(Q4:Q51,S4:S51)</f>
        <v>-4.2142463528856448E-4</v>
      </c>
      <c r="E10">
        <f>_xlfn.COVARIANCE.P(Q4:Q51,U4:U51)</f>
        <v>1.4184307483640895E-3</v>
      </c>
      <c r="F10">
        <f>_xlfn.COVARIANCE.P(Q4:Q51,W4:W51)</f>
        <v>1.713823192612164E-3</v>
      </c>
      <c r="G10">
        <f>_xlfn.COVARIANCE.P(Q4:Q51,Y4:Y51)</f>
        <v>5.3878932137843638E-3</v>
      </c>
      <c r="H10">
        <f>_xlfn.COVARIANCE.P(Q4:Q51,AA4:AA51)</f>
        <v>4.0889993217964175E-4</v>
      </c>
      <c r="N10" s="2">
        <v>16.299410000000002</v>
      </c>
      <c r="O10">
        <f t="shared" si="0"/>
        <v>8.3206279049088713E-2</v>
      </c>
      <c r="P10" s="2">
        <v>23.840042</v>
      </c>
      <c r="Q10">
        <f t="shared" si="1"/>
        <v>9.5097824355897351E-2</v>
      </c>
      <c r="R10" s="2">
        <v>56.859650000000002</v>
      </c>
      <c r="S10">
        <f t="shared" si="2"/>
        <v>-2.4586908469046275E-2</v>
      </c>
      <c r="T10" s="2">
        <v>15.068101</v>
      </c>
      <c r="U10">
        <f t="shared" si="3"/>
        <v>-7.4879879055040899E-3</v>
      </c>
      <c r="V10" s="2">
        <v>99.007019</v>
      </c>
      <c r="W10">
        <f t="shared" si="4"/>
        <v>-1.9278362925267776E-3</v>
      </c>
      <c r="X10" s="2">
        <v>11.598874</v>
      </c>
      <c r="Y10">
        <f t="shared" si="5"/>
        <v>0.10233629595964981</v>
      </c>
      <c r="Z10" s="2">
        <v>52.427162000000003</v>
      </c>
      <c r="AA10">
        <f t="shared" si="6"/>
        <v>-4.1246061610582738E-3</v>
      </c>
    </row>
    <row r="11" spans="1:27" x14ac:dyDescent="0.2">
      <c r="A11" t="s">
        <v>2</v>
      </c>
      <c r="B11">
        <f>D9</f>
        <v>-4.0271330215915188E-4</v>
      </c>
      <c r="C11">
        <f>D10</f>
        <v>-4.2142463528856448E-4</v>
      </c>
      <c r="D11">
        <f>_xlfn.COVARIANCE.P(S4:S51,S4:S51)</f>
        <v>2.55276144657732E-3</v>
      </c>
      <c r="E11">
        <f>_xlfn.COVARIANCE.P(S4:S51,U4:U51)</f>
        <v>5.2080248793657418E-4</v>
      </c>
      <c r="F11">
        <f>_xlfn.COVARIANCE.P(S4:S51,W4:W51)</f>
        <v>1.514851435764111E-4</v>
      </c>
      <c r="G11">
        <f>_xlfn.COVARIANCE.P(S4:S51,Y4:Y51)</f>
        <v>-5.4621830357469479E-4</v>
      </c>
      <c r="H11">
        <f>_xlfn.COVARIANCE.P(S4:S51,AA4:AA51)</f>
        <v>6.3023826168362679E-4</v>
      </c>
      <c r="N11" s="2">
        <v>17.368231000000002</v>
      </c>
      <c r="O11">
        <f t="shared" si="0"/>
        <v>6.5574214035968151E-2</v>
      </c>
      <c r="P11" s="2">
        <v>26.265149999999998</v>
      </c>
      <c r="Q11">
        <f t="shared" si="1"/>
        <v>0.10172414964705172</v>
      </c>
      <c r="R11" s="2">
        <v>58.112082999999998</v>
      </c>
      <c r="S11">
        <f t="shared" si="2"/>
        <v>2.2026744800574684E-2</v>
      </c>
      <c r="T11" s="2">
        <v>15.838253999999999</v>
      </c>
      <c r="U11">
        <f t="shared" si="3"/>
        <v>5.1111483789496683E-2</v>
      </c>
      <c r="V11" s="2">
        <v>108.568268</v>
      </c>
      <c r="W11">
        <f t="shared" si="4"/>
        <v>9.6571425910722583E-2</v>
      </c>
      <c r="X11" s="2">
        <v>12.944342000000001</v>
      </c>
      <c r="Y11">
        <f t="shared" si="5"/>
        <v>0.11599988067807274</v>
      </c>
      <c r="Z11" s="2">
        <v>51.225600999999997</v>
      </c>
      <c r="AA11">
        <f t="shared" si="6"/>
        <v>-2.2918673339594561E-2</v>
      </c>
    </row>
    <row r="12" spans="1:27" x14ac:dyDescent="0.2">
      <c r="A12" t="s">
        <v>3</v>
      </c>
      <c r="B12">
        <f>E9</f>
        <v>7.9405797372315411E-4</v>
      </c>
      <c r="C12">
        <f>E10</f>
        <v>1.4184307483640895E-3</v>
      </c>
      <c r="D12">
        <f>E11</f>
        <v>5.2080248793657418E-4</v>
      </c>
      <c r="E12">
        <f>_xlfn.COVARIANCE.P(U4:U51,U4:U51)</f>
        <v>1.833509779230064E-3</v>
      </c>
      <c r="F12">
        <f>_xlfn.COVARIANCE.P(U4:U51,W4:W51)</f>
        <v>1.083734366716208E-3</v>
      </c>
      <c r="G12">
        <f>_xlfn.COVARIANCE.P(U4:U51,Y4:Y51)</f>
        <v>1.517585638910127E-3</v>
      </c>
      <c r="H12">
        <f>_xlfn.COVARIANCE.P(U4:U51,AA4:AA51)</f>
        <v>8.7716659898263766E-4</v>
      </c>
      <c r="N12" s="2">
        <v>19.467686</v>
      </c>
      <c r="O12">
        <f t="shared" si="0"/>
        <v>0.12087903483089318</v>
      </c>
      <c r="P12" s="2">
        <v>30.013863000000001</v>
      </c>
      <c r="Q12">
        <f t="shared" si="1"/>
        <v>0.14272574114368289</v>
      </c>
      <c r="R12" s="2">
        <v>59.072741999999998</v>
      </c>
      <c r="S12">
        <f t="shared" si="2"/>
        <v>1.6531140348212948E-2</v>
      </c>
      <c r="T12" s="2">
        <v>15.851004</v>
      </c>
      <c r="U12">
        <f t="shared" si="3"/>
        <v>8.0501297680921676E-4</v>
      </c>
      <c r="V12" s="2">
        <v>101.449112</v>
      </c>
      <c r="W12">
        <f t="shared" si="4"/>
        <v>-6.5573082551155779E-2</v>
      </c>
      <c r="X12" s="2">
        <v>13.439228</v>
      </c>
      <c r="Y12">
        <f t="shared" si="5"/>
        <v>3.8231839053696141E-2</v>
      </c>
      <c r="Z12" s="2">
        <v>50.492916000000001</v>
      </c>
      <c r="AA12">
        <f t="shared" si="6"/>
        <v>-1.4303102075854543E-2</v>
      </c>
    </row>
    <row r="13" spans="1:27" x14ac:dyDescent="0.2">
      <c r="A13" t="s">
        <v>4</v>
      </c>
      <c r="B13">
        <f>F9</f>
        <v>1.2877764968499067E-3</v>
      </c>
      <c r="C13">
        <f>F10</f>
        <v>1.713823192612164E-3</v>
      </c>
      <c r="D13">
        <f>F11</f>
        <v>1.514851435764111E-4</v>
      </c>
      <c r="E13">
        <f>F12</f>
        <v>1.083734366716208E-3</v>
      </c>
      <c r="F13">
        <f>_xlfn.COVARIANCE.P(W4:W51,W4:W51)</f>
        <v>2.5322176525569163E-3</v>
      </c>
      <c r="G13">
        <f>_xlfn.COVARIANCE.P(W4:W51,Y4:Y51)</f>
        <v>2.0953580532403113E-3</v>
      </c>
      <c r="H13">
        <f>_xlfn.COVARIANCE.P(W4:W51,AA4:AA51)</f>
        <v>9.6025374182753809E-4</v>
      </c>
      <c r="N13" s="2">
        <v>19.757792999999999</v>
      </c>
      <c r="O13">
        <f t="shared" si="0"/>
        <v>1.4901976536913478E-2</v>
      </c>
      <c r="P13" s="2">
        <v>27.750181000000001</v>
      </c>
      <c r="Q13">
        <f t="shared" si="1"/>
        <v>-7.5421214523435365E-2</v>
      </c>
      <c r="R13" s="2">
        <v>56.710453000000001</v>
      </c>
      <c r="S13">
        <f t="shared" si="2"/>
        <v>-3.9989492954296872E-2</v>
      </c>
      <c r="T13" s="2">
        <v>15.946600999999999</v>
      </c>
      <c r="U13">
        <f t="shared" si="3"/>
        <v>6.0309744417451228E-3</v>
      </c>
      <c r="V13" s="2">
        <v>101.786331</v>
      </c>
      <c r="W13">
        <f t="shared" si="4"/>
        <v>3.3240212097667707E-3</v>
      </c>
      <c r="X13" s="2">
        <v>13.083258000000001</v>
      </c>
      <c r="Y13">
        <f t="shared" si="5"/>
        <v>-2.648738454321924E-2</v>
      </c>
      <c r="Z13" s="2">
        <v>51.200305999999998</v>
      </c>
      <c r="AA13">
        <f t="shared" si="6"/>
        <v>1.4009688012472812E-2</v>
      </c>
    </row>
    <row r="14" spans="1:27" x14ac:dyDescent="0.2">
      <c r="A14" t="s">
        <v>5</v>
      </c>
      <c r="B14">
        <f>G9</f>
        <v>2.9998666874161985E-3</v>
      </c>
      <c r="C14">
        <f>G10</f>
        <v>5.3878932137843638E-3</v>
      </c>
      <c r="D14">
        <f>G11</f>
        <v>-5.4621830357469479E-4</v>
      </c>
      <c r="E14">
        <f>G12</f>
        <v>1.517585638910127E-3</v>
      </c>
      <c r="F14">
        <f>G13</f>
        <v>2.0953580532403113E-3</v>
      </c>
      <c r="G14">
        <f>_xlfn.COVARIANCE.P(Y4:Y51,Y4:Y51)</f>
        <v>6.8903736031251201E-3</v>
      </c>
      <c r="H14">
        <f>_xlfn.COVARIANCE.P(Y4:Y51,AA4:AA51)</f>
        <v>3.3607066268327273E-4</v>
      </c>
      <c r="N14" s="2">
        <v>22.009937000000001</v>
      </c>
      <c r="O14">
        <f t="shared" si="0"/>
        <v>0.11398763009613479</v>
      </c>
      <c r="P14" s="2">
        <v>31.764277</v>
      </c>
      <c r="Q14">
        <f t="shared" si="1"/>
        <v>0.14465116461762892</v>
      </c>
      <c r="R14" s="2">
        <v>53.726115999999998</v>
      </c>
      <c r="S14">
        <f t="shared" si="2"/>
        <v>-5.2624107940030092E-2</v>
      </c>
      <c r="T14" s="2">
        <v>16.128440999999999</v>
      </c>
      <c r="U14">
        <f t="shared" si="3"/>
        <v>1.1403056990013066E-2</v>
      </c>
      <c r="V14" s="2">
        <v>101.111946</v>
      </c>
      <c r="W14">
        <f t="shared" si="4"/>
        <v>-6.6254966985694851E-3</v>
      </c>
      <c r="X14" s="2">
        <v>14.828207000000001</v>
      </c>
      <c r="Y14">
        <f t="shared" si="5"/>
        <v>0.13337266604388601</v>
      </c>
      <c r="Z14" s="2">
        <v>49.902233000000003</v>
      </c>
      <c r="AA14">
        <f t="shared" si="6"/>
        <v>-2.5352836758436467E-2</v>
      </c>
    </row>
    <row r="15" spans="1:27" x14ac:dyDescent="0.2">
      <c r="A15" t="s">
        <v>6</v>
      </c>
      <c r="B15">
        <f>H9</f>
        <v>2.9933738627950117E-4</v>
      </c>
      <c r="C15">
        <f>H10</f>
        <v>4.0889993217964175E-4</v>
      </c>
      <c r="D15">
        <f>H11</f>
        <v>6.3023826168362679E-4</v>
      </c>
      <c r="E15">
        <f>H12</f>
        <v>8.7716659898263766E-4</v>
      </c>
      <c r="F15">
        <f>H13</f>
        <v>9.6025374182753809E-4</v>
      </c>
      <c r="G15">
        <f>H14</f>
        <v>3.3607066268327273E-4</v>
      </c>
      <c r="H15">
        <f>_xlfn.COVARIANCE.P(AA4:AA51,AA4:AA51)</f>
        <v>1.1527533508021775E-3</v>
      </c>
      <c r="N15" s="2">
        <v>21.444987999999999</v>
      </c>
      <c r="O15">
        <f t="shared" si="0"/>
        <v>-2.5667906273425595E-2</v>
      </c>
      <c r="P15" s="2">
        <v>33.851928999999998</v>
      </c>
      <c r="Q15">
        <f t="shared" si="1"/>
        <v>6.5723265163567191E-2</v>
      </c>
      <c r="R15" s="2">
        <v>55.386130999999999</v>
      </c>
      <c r="S15">
        <f t="shared" si="2"/>
        <v>3.0897729513892302E-2</v>
      </c>
      <c r="T15" s="2">
        <v>17.543220999999999</v>
      </c>
      <c r="U15">
        <f t="shared" si="3"/>
        <v>8.7719575624203266E-2</v>
      </c>
      <c r="V15" s="2">
        <v>108.305511</v>
      </c>
      <c r="W15">
        <f t="shared" si="4"/>
        <v>7.1144560900845408E-2</v>
      </c>
      <c r="X15" s="2">
        <v>17.720949000000001</v>
      </c>
      <c r="Y15">
        <f t="shared" si="5"/>
        <v>0.19508373466866225</v>
      </c>
      <c r="Z15" s="2">
        <v>53.537036999999998</v>
      </c>
      <c r="AA15">
        <f t="shared" si="6"/>
        <v>7.2838504040490443E-2</v>
      </c>
    </row>
    <row r="16" spans="1:27" x14ac:dyDescent="0.2">
      <c r="I16" t="s">
        <v>20</v>
      </c>
      <c r="N16" s="2">
        <v>20.727357999999999</v>
      </c>
      <c r="O16">
        <f t="shared" si="0"/>
        <v>-3.3463763187929964E-2</v>
      </c>
      <c r="P16" s="2">
        <v>33.707394000000001</v>
      </c>
      <c r="Q16">
        <f t="shared" si="1"/>
        <v>-4.2696237487676886E-3</v>
      </c>
      <c r="R16" s="2">
        <v>56.043326999999998</v>
      </c>
      <c r="S16">
        <f t="shared" si="2"/>
        <v>1.1865714180324295E-2</v>
      </c>
      <c r="T16" s="2">
        <v>17.754933999999999</v>
      </c>
      <c r="U16">
        <f t="shared" si="3"/>
        <v>1.206808031432766E-2</v>
      </c>
      <c r="V16" s="2">
        <v>112.874939</v>
      </c>
      <c r="W16">
        <f t="shared" si="4"/>
        <v>4.2190170729170029E-2</v>
      </c>
      <c r="X16" s="2">
        <v>17.488292999999999</v>
      </c>
      <c r="Y16">
        <f t="shared" si="5"/>
        <v>-1.3128867985569068E-2</v>
      </c>
      <c r="Z16" s="2">
        <v>55.682918999999998</v>
      </c>
      <c r="AA16">
        <f t="shared" si="6"/>
        <v>4.0082195807735872E-2</v>
      </c>
    </row>
    <row r="17" spans="1:27" x14ac:dyDescent="0.2">
      <c r="A17" t="s">
        <v>19</v>
      </c>
      <c r="B17">
        <v>0</v>
      </c>
      <c r="C17">
        <v>0</v>
      </c>
      <c r="D17">
        <v>0</v>
      </c>
      <c r="E17">
        <v>0</v>
      </c>
      <c r="F17">
        <v>0.62424563082410756</v>
      </c>
      <c r="G17">
        <v>0</v>
      </c>
      <c r="H17">
        <v>0.3757543691758804</v>
      </c>
      <c r="I17">
        <f>SUM(B17:H17)</f>
        <v>0.99999999999998801</v>
      </c>
      <c r="N17" s="2">
        <v>21.238859000000001</v>
      </c>
      <c r="O17">
        <f t="shared" si="0"/>
        <v>2.4677578300138527E-2</v>
      </c>
      <c r="P17" s="2">
        <v>35.530495000000002</v>
      </c>
      <c r="Q17">
        <f t="shared" si="1"/>
        <v>5.4086085681972366E-2</v>
      </c>
      <c r="R17" s="2">
        <v>59.250098999999999</v>
      </c>
      <c r="S17">
        <f t="shared" si="2"/>
        <v>5.721951517974657E-2</v>
      </c>
      <c r="T17" s="2">
        <v>18.721485000000001</v>
      </c>
      <c r="U17">
        <f t="shared" si="3"/>
        <v>5.4438445110525487E-2</v>
      </c>
      <c r="V17" s="2">
        <v>113.308464</v>
      </c>
      <c r="W17">
        <f t="shared" si="4"/>
        <v>3.8407551210282651E-3</v>
      </c>
      <c r="X17" s="2">
        <v>17.083608999999999</v>
      </c>
      <c r="Y17">
        <f t="shared" si="5"/>
        <v>-2.3140280186293747E-2</v>
      </c>
      <c r="Z17" s="2">
        <v>58.553241999999997</v>
      </c>
      <c r="AA17">
        <f t="shared" si="6"/>
        <v>5.1547638872883071E-2</v>
      </c>
    </row>
    <row r="18" spans="1:27" x14ac:dyDescent="0.2">
      <c r="N18" s="2">
        <v>23.544439000000001</v>
      </c>
      <c r="O18">
        <f t="shared" si="0"/>
        <v>0.1085547957166625</v>
      </c>
      <c r="P18" s="2">
        <v>37.474074999999999</v>
      </c>
      <c r="Q18">
        <f t="shared" si="1"/>
        <v>5.4701742826830789E-2</v>
      </c>
      <c r="R18" s="2">
        <v>61.935420999999998</v>
      </c>
      <c r="S18">
        <f t="shared" si="2"/>
        <v>4.5321814567769743E-2</v>
      </c>
      <c r="T18" s="2">
        <v>18.857718999999999</v>
      </c>
      <c r="U18">
        <f t="shared" si="3"/>
        <v>7.2768800124561796E-3</v>
      </c>
      <c r="V18" s="2">
        <v>109.24073</v>
      </c>
      <c r="W18">
        <f t="shared" si="4"/>
        <v>-3.5899648238105153E-2</v>
      </c>
      <c r="X18" s="2">
        <v>17.215745999999999</v>
      </c>
      <c r="Y18">
        <f t="shared" si="5"/>
        <v>7.7347239684542168E-3</v>
      </c>
      <c r="Z18" s="2">
        <v>61.040179999999999</v>
      </c>
      <c r="AA18">
        <f t="shared" si="6"/>
        <v>4.2473105075889771E-2</v>
      </c>
    </row>
    <row r="19" spans="1:27" x14ac:dyDescent="0.2">
      <c r="N19" s="2">
        <v>25.872931999999999</v>
      </c>
      <c r="O19">
        <f t="shared" si="0"/>
        <v>9.8897790684245993E-2</v>
      </c>
      <c r="P19" s="2">
        <v>41.754756999999998</v>
      </c>
      <c r="Q19">
        <f t="shared" si="1"/>
        <v>0.11423049134635074</v>
      </c>
      <c r="R19" s="2">
        <v>59.640312000000002</v>
      </c>
      <c r="S19">
        <f t="shared" si="2"/>
        <v>-3.7056485012025617E-2</v>
      </c>
      <c r="T19" s="2">
        <v>17.664111999999999</v>
      </c>
      <c r="U19">
        <f t="shared" si="3"/>
        <v>-6.3295407042601504E-2</v>
      </c>
      <c r="V19" s="2">
        <v>114.28864299999999</v>
      </c>
      <c r="W19">
        <f t="shared" si="4"/>
        <v>4.6209074216182866E-2</v>
      </c>
      <c r="X19" s="2">
        <v>20.17746</v>
      </c>
      <c r="Y19">
        <f t="shared" si="5"/>
        <v>0.17203518221051825</v>
      </c>
      <c r="Z19" s="2">
        <v>59.781920999999997</v>
      </c>
      <c r="AA19">
        <f t="shared" si="6"/>
        <v>-2.0613618767179299E-2</v>
      </c>
    </row>
    <row r="20" spans="1:27" x14ac:dyDescent="0.2">
      <c r="A20" t="s">
        <v>21</v>
      </c>
      <c r="B20" t="s">
        <v>1</v>
      </c>
      <c r="C20" t="s">
        <v>0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N20" s="2">
        <v>25.430140000000002</v>
      </c>
      <c r="O20">
        <f t="shared" si="0"/>
        <v>-1.711410210485604E-2</v>
      </c>
      <c r="P20" s="2">
        <v>38.534587999999999</v>
      </c>
      <c r="Q20">
        <f t="shared" si="1"/>
        <v>-7.7121009230157869E-2</v>
      </c>
      <c r="R20" s="2">
        <v>59.717464</v>
      </c>
      <c r="S20">
        <f t="shared" si="2"/>
        <v>1.2936216698530704E-3</v>
      </c>
      <c r="T20" s="2">
        <v>18.321569</v>
      </c>
      <c r="U20">
        <f t="shared" si="3"/>
        <v>3.7219929312042453E-2</v>
      </c>
      <c r="V20" s="2">
        <v>113.65152</v>
      </c>
      <c r="W20">
        <f t="shared" si="4"/>
        <v>-5.5746833917696302E-3</v>
      </c>
      <c r="X20" s="2">
        <v>19.032247999999999</v>
      </c>
      <c r="Y20">
        <f t="shared" si="5"/>
        <v>-5.6756995181752354E-2</v>
      </c>
      <c r="Z20" s="2">
        <v>60.536861000000002</v>
      </c>
      <c r="AA20">
        <f t="shared" si="6"/>
        <v>1.262823253873031E-2</v>
      </c>
    </row>
    <row r="21" spans="1:27" x14ac:dyDescent="0.2">
      <c r="A21" t="s">
        <v>1</v>
      </c>
      <c r="B21">
        <f>$B$17*B17*B9</f>
        <v>0</v>
      </c>
      <c r="C21">
        <f t="shared" ref="C21:G21" si="7">$B$17*C17*C9</f>
        <v>0</v>
      </c>
      <c r="D21">
        <f t="shared" si="7"/>
        <v>0</v>
      </c>
      <c r="E21">
        <f t="shared" si="7"/>
        <v>0</v>
      </c>
      <c r="F21">
        <f t="shared" si="7"/>
        <v>0</v>
      </c>
      <c r="G21">
        <f t="shared" si="7"/>
        <v>0</v>
      </c>
      <c r="H21">
        <f>$B$17*H17*H9</f>
        <v>0</v>
      </c>
      <c r="N21" s="2">
        <v>27.384544000000002</v>
      </c>
      <c r="O21">
        <f t="shared" si="0"/>
        <v>7.685384351010259E-2</v>
      </c>
      <c r="P21" s="2">
        <v>41.884369</v>
      </c>
      <c r="Q21">
        <f t="shared" si="1"/>
        <v>8.6929202409014986E-2</v>
      </c>
      <c r="R21" s="2">
        <v>62.483280000000001</v>
      </c>
      <c r="S21">
        <f t="shared" si="2"/>
        <v>4.631502771115667E-2</v>
      </c>
      <c r="T21" s="2">
        <v>19.119572000000002</v>
      </c>
      <c r="U21">
        <f t="shared" si="3"/>
        <v>4.3555385458527121E-2</v>
      </c>
      <c r="V21" s="2">
        <v>120.388443</v>
      </c>
      <c r="W21">
        <f t="shared" si="4"/>
        <v>5.9277016268678061E-2</v>
      </c>
      <c r="X21" s="2">
        <v>21.198011000000001</v>
      </c>
      <c r="Y21">
        <f t="shared" si="5"/>
        <v>0.11379438729465914</v>
      </c>
      <c r="Z21" s="2">
        <v>62.265408000000001</v>
      </c>
      <c r="AA21">
        <f t="shared" si="6"/>
        <v>2.8553627846676737E-2</v>
      </c>
    </row>
    <row r="22" spans="1:27" x14ac:dyDescent="0.2">
      <c r="A22" t="s">
        <v>0</v>
      </c>
      <c r="B22">
        <f>C21</f>
        <v>0</v>
      </c>
      <c r="C22">
        <f>$C$17*C17*C10</f>
        <v>0</v>
      </c>
      <c r="D22">
        <f t="shared" ref="D22:H22" si="8">$C$17*D17*D10</f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N22" s="2">
        <v>26.017986000000001</v>
      </c>
      <c r="O22">
        <f t="shared" si="0"/>
        <v>-4.9902528959401372E-2</v>
      </c>
      <c r="P22" s="2">
        <v>38.823776000000002</v>
      </c>
      <c r="Q22">
        <f t="shared" si="1"/>
        <v>-7.30724390285072E-2</v>
      </c>
      <c r="R22" s="2">
        <v>58.506912</v>
      </c>
      <c r="S22">
        <f t="shared" si="2"/>
        <v>-6.3638912681920679E-2</v>
      </c>
      <c r="T22" s="2">
        <v>18.602862999999999</v>
      </c>
      <c r="U22">
        <f t="shared" si="3"/>
        <v>-2.7025134244636977E-2</v>
      </c>
      <c r="V22" s="2">
        <v>114.312202</v>
      </c>
      <c r="W22">
        <f t="shared" si="4"/>
        <v>-5.0471962661731547E-2</v>
      </c>
      <c r="X22" s="2">
        <v>20.104671</v>
      </c>
      <c r="Y22">
        <f t="shared" si="5"/>
        <v>-5.1577480547585396E-2</v>
      </c>
      <c r="Z22" s="2">
        <v>59.425651999999999</v>
      </c>
      <c r="AA22">
        <f t="shared" si="6"/>
        <v>-4.5607281654686999E-2</v>
      </c>
    </row>
    <row r="23" spans="1:27" x14ac:dyDescent="0.2">
      <c r="A23" t="s">
        <v>2</v>
      </c>
      <c r="B23">
        <f>D21</f>
        <v>0</v>
      </c>
      <c r="C23">
        <f>D22</f>
        <v>0</v>
      </c>
      <c r="D23">
        <f>$D$17*D17*D11</f>
        <v>0</v>
      </c>
      <c r="E23">
        <f>$D$17*E17*E11</f>
        <v>0</v>
      </c>
      <c r="F23">
        <f t="shared" ref="F23:H23" si="9">$D$17*F17*F11</f>
        <v>0</v>
      </c>
      <c r="G23">
        <f t="shared" si="9"/>
        <v>0</v>
      </c>
      <c r="H23">
        <f t="shared" si="9"/>
        <v>0</v>
      </c>
      <c r="N23" s="2">
        <v>27.460888000000001</v>
      </c>
      <c r="O23">
        <f t="shared" si="0"/>
        <v>5.5457866723427403E-2</v>
      </c>
      <c r="P23" s="2">
        <v>38.975830000000002</v>
      </c>
      <c r="Q23">
        <f t="shared" si="1"/>
        <v>3.9165175484218656E-3</v>
      </c>
      <c r="R23" s="2">
        <v>59.652633999999999</v>
      </c>
      <c r="S23">
        <f t="shared" si="2"/>
        <v>1.958267768430505E-2</v>
      </c>
      <c r="T23" s="2">
        <v>18.94577</v>
      </c>
      <c r="U23">
        <f t="shared" si="3"/>
        <v>1.84330229169564E-2</v>
      </c>
      <c r="V23" s="2">
        <v>118.017212</v>
      </c>
      <c r="W23">
        <f t="shared" si="4"/>
        <v>3.2411325608092137E-2</v>
      </c>
      <c r="X23" s="2">
        <v>21.033434</v>
      </c>
      <c r="Y23">
        <f t="shared" si="5"/>
        <v>4.6196378940993363E-2</v>
      </c>
      <c r="Z23" s="2">
        <v>59.254233999999997</v>
      </c>
      <c r="AA23">
        <f t="shared" si="6"/>
        <v>-2.8845792049534895E-3</v>
      </c>
    </row>
    <row r="24" spans="1:27" x14ac:dyDescent="0.2">
      <c r="A24" t="s">
        <v>3</v>
      </c>
      <c r="B24">
        <f>E21</f>
        <v>0</v>
      </c>
      <c r="C24">
        <f>E22</f>
        <v>0</v>
      </c>
      <c r="D24">
        <f>E23</f>
        <v>0</v>
      </c>
      <c r="E24">
        <f>$E$17*E17*E12</f>
        <v>0</v>
      </c>
      <c r="F24">
        <f t="shared" ref="F24:H24" si="10">$E$17*F17*F12</f>
        <v>0</v>
      </c>
      <c r="G24">
        <f t="shared" si="10"/>
        <v>0</v>
      </c>
      <c r="H24">
        <f t="shared" si="10"/>
        <v>0</v>
      </c>
      <c r="N24" s="2">
        <v>28.209057000000001</v>
      </c>
      <c r="O24">
        <f t="shared" si="0"/>
        <v>2.7244894629773107E-2</v>
      </c>
      <c r="P24" s="2">
        <v>39.192779999999999</v>
      </c>
      <c r="Q24">
        <f t="shared" si="1"/>
        <v>5.5662701730789842E-3</v>
      </c>
      <c r="R24" s="2">
        <v>61.902892999999999</v>
      </c>
      <c r="S24">
        <f t="shared" si="2"/>
        <v>3.7722709780091186E-2</v>
      </c>
      <c r="T24" s="2">
        <v>20.238281000000001</v>
      </c>
      <c r="U24">
        <f t="shared" si="3"/>
        <v>6.8221613584457164E-2</v>
      </c>
      <c r="V24" s="2">
        <v>130.12676999999999</v>
      </c>
      <c r="W24">
        <f t="shared" si="4"/>
        <v>0.10260840596708887</v>
      </c>
      <c r="X24" s="2">
        <v>22.422646</v>
      </c>
      <c r="Y24">
        <f t="shared" si="5"/>
        <v>6.6047797996275859E-2</v>
      </c>
      <c r="Z24" s="2">
        <v>63.122374999999998</v>
      </c>
      <c r="AA24">
        <f t="shared" si="6"/>
        <v>6.5280415235812544E-2</v>
      </c>
    </row>
    <row r="25" spans="1:27" x14ac:dyDescent="0.2">
      <c r="A25" t="s">
        <v>4</v>
      </c>
      <c r="B25">
        <f>F21</f>
        <v>0</v>
      </c>
      <c r="C25">
        <f>F22</f>
        <v>0</v>
      </c>
      <c r="D25">
        <f>F23</f>
        <v>0</v>
      </c>
      <c r="E25">
        <f>F24</f>
        <v>0</v>
      </c>
      <c r="F25">
        <f>$F$17*F17*F13</f>
        <v>9.8676117786669626E-4</v>
      </c>
      <c r="G25">
        <f t="shared" ref="G25:H25" si="11">$F$17*G17*G13</f>
        <v>0</v>
      </c>
      <c r="H25">
        <f t="shared" si="11"/>
        <v>2.2524002074245255E-4</v>
      </c>
      <c r="N25" s="2">
        <v>29.567972000000001</v>
      </c>
      <c r="O25">
        <f t="shared" si="0"/>
        <v>4.8173003443539412E-2</v>
      </c>
      <c r="P25" s="2">
        <v>42.527630000000002</v>
      </c>
      <c r="Q25">
        <f t="shared" si="1"/>
        <v>8.5088375971288668E-2</v>
      </c>
      <c r="R25" s="2">
        <v>65.338798999999995</v>
      </c>
      <c r="S25">
        <f t="shared" si="2"/>
        <v>5.5504772612162016E-2</v>
      </c>
      <c r="T25" s="2">
        <v>20.924097</v>
      </c>
      <c r="U25">
        <f t="shared" si="3"/>
        <v>3.3887067780114286E-2</v>
      </c>
      <c r="V25" s="2">
        <v>132.71542400000001</v>
      </c>
      <c r="W25">
        <f t="shared" si="4"/>
        <v>1.9893324025486991E-2</v>
      </c>
      <c r="X25" s="2">
        <v>24.470662999999998</v>
      </c>
      <c r="Y25">
        <f t="shared" si="5"/>
        <v>9.1336990290976278E-2</v>
      </c>
      <c r="Z25" s="2">
        <v>63.400108000000003</v>
      </c>
      <c r="AA25">
        <f t="shared" si="6"/>
        <v>4.399913659776029E-3</v>
      </c>
    </row>
    <row r="26" spans="1:27" x14ac:dyDescent="0.2">
      <c r="A26" t="s">
        <v>5</v>
      </c>
      <c r="B26">
        <f>G21</f>
        <v>0</v>
      </c>
      <c r="C26">
        <f>G22</f>
        <v>0</v>
      </c>
      <c r="D26">
        <f>G23</f>
        <v>0</v>
      </c>
      <c r="E26">
        <f>G24</f>
        <v>0</v>
      </c>
      <c r="F26">
        <f>G25</f>
        <v>0</v>
      </c>
      <c r="G26">
        <f>$G$17*G17*G14</f>
        <v>0</v>
      </c>
      <c r="H26">
        <f>$G$17*H17*H14</f>
        <v>0</v>
      </c>
      <c r="N26" s="2">
        <v>31.201736</v>
      </c>
      <c r="O26">
        <f t="shared" si="0"/>
        <v>5.5254516610067111E-2</v>
      </c>
      <c r="P26" s="2">
        <v>41.876690000000004</v>
      </c>
      <c r="Q26">
        <f t="shared" si="1"/>
        <v>-1.5306284408512736E-2</v>
      </c>
      <c r="R26" s="2">
        <v>63.467587000000002</v>
      </c>
      <c r="S26">
        <f t="shared" si="2"/>
        <v>-2.8638604146978473E-2</v>
      </c>
      <c r="T26" s="2">
        <v>20.355083</v>
      </c>
      <c r="U26">
        <f t="shared" si="3"/>
        <v>-2.7194196241778046E-2</v>
      </c>
      <c r="V26" s="2">
        <v>139.53538499999999</v>
      </c>
      <c r="W26">
        <f t="shared" si="4"/>
        <v>5.1387855265413437E-2</v>
      </c>
      <c r="X26" s="2">
        <v>24.517578</v>
      </c>
      <c r="Y26">
        <f t="shared" si="5"/>
        <v>1.9171936616511798E-3</v>
      </c>
      <c r="Z26" s="2">
        <v>62.259135999999998</v>
      </c>
      <c r="AA26">
        <f t="shared" si="6"/>
        <v>-1.7996373129206735E-2</v>
      </c>
    </row>
    <row r="27" spans="1:27" x14ac:dyDescent="0.2">
      <c r="A27" t="s">
        <v>6</v>
      </c>
      <c r="B27">
        <f>H21</f>
        <v>0</v>
      </c>
      <c r="C27">
        <f>H22</f>
        <v>0</v>
      </c>
      <c r="D27">
        <f>H23</f>
        <v>0</v>
      </c>
      <c r="E27">
        <f>H24</f>
        <v>0</v>
      </c>
      <c r="F27">
        <f>H25</f>
        <v>2.2524002074245255E-4</v>
      </c>
      <c r="G27">
        <f>H26</f>
        <v>0</v>
      </c>
      <c r="H27">
        <f>$H$17*H17*H15</f>
        <v>1.6275879715362345E-4</v>
      </c>
      <c r="N27" s="2">
        <v>27.544862999999999</v>
      </c>
      <c r="O27">
        <f t="shared" si="0"/>
        <v>-0.11720094676783371</v>
      </c>
      <c r="P27" s="2">
        <v>38.115738</v>
      </c>
      <c r="Q27">
        <f t="shared" si="1"/>
        <v>-8.9810154527494954E-2</v>
      </c>
      <c r="R27" s="2">
        <v>60.583934999999997</v>
      </c>
      <c r="S27">
        <f t="shared" si="2"/>
        <v>-4.5435034421586015E-2</v>
      </c>
      <c r="T27" s="2">
        <v>20.202248000000001</v>
      </c>
      <c r="U27">
        <f t="shared" si="3"/>
        <v>-7.5084439596733461E-3</v>
      </c>
      <c r="V27" s="2">
        <v>126.111176</v>
      </c>
      <c r="W27">
        <f t="shared" si="4"/>
        <v>-9.6206485544867285E-2</v>
      </c>
      <c r="X27" s="2">
        <v>23.071228000000001</v>
      </c>
      <c r="Y27">
        <f t="shared" si="5"/>
        <v>-5.8992368658927034E-2</v>
      </c>
      <c r="Z27" s="2">
        <v>60.734107999999999</v>
      </c>
      <c r="AA27">
        <f t="shared" si="6"/>
        <v>-2.4494846828584306E-2</v>
      </c>
    </row>
    <row r="28" spans="1:27" x14ac:dyDescent="0.2">
      <c r="N28" s="2">
        <v>27.636475000000001</v>
      </c>
      <c r="O28">
        <f t="shared" si="0"/>
        <v>3.3259196097653984E-3</v>
      </c>
      <c r="P28" s="2">
        <v>39.088219000000002</v>
      </c>
      <c r="Q28">
        <f t="shared" si="1"/>
        <v>2.5513896648151006E-2</v>
      </c>
      <c r="R28" s="2">
        <v>60.600189</v>
      </c>
      <c r="S28">
        <f t="shared" si="2"/>
        <v>2.6828894491590127E-4</v>
      </c>
      <c r="T28" s="2">
        <v>21.338619000000001</v>
      </c>
      <c r="U28">
        <f t="shared" si="3"/>
        <v>5.6249730228041972E-2</v>
      </c>
      <c r="V28" s="2">
        <v>127.81744399999999</v>
      </c>
      <c r="W28">
        <f t="shared" si="4"/>
        <v>1.3529871452471384E-2</v>
      </c>
      <c r="X28" s="2">
        <v>24.119786999999999</v>
      </c>
      <c r="Y28">
        <f t="shared" si="5"/>
        <v>4.5448772817814349E-2</v>
      </c>
      <c r="Z28" s="2">
        <v>60.514938000000001</v>
      </c>
      <c r="AA28">
        <f t="shared" si="6"/>
        <v>-3.6086806444905442E-3</v>
      </c>
    </row>
    <row r="29" spans="1:27" x14ac:dyDescent="0.2">
      <c r="N29" s="2">
        <v>26.277553999999999</v>
      </c>
      <c r="O29">
        <f t="shared" si="0"/>
        <v>-4.9171285411761169E-2</v>
      </c>
      <c r="P29" s="2">
        <v>38.260319000000003</v>
      </c>
      <c r="Q29">
        <f t="shared" si="1"/>
        <v>-2.1180294758377186E-2</v>
      </c>
      <c r="R29" s="2">
        <v>62.003635000000003</v>
      </c>
      <c r="S29">
        <f t="shared" si="2"/>
        <v>2.3159102688607165E-2</v>
      </c>
      <c r="T29" s="2">
        <v>21.523256</v>
      </c>
      <c r="U29">
        <f t="shared" si="3"/>
        <v>8.6527155295288132E-3</v>
      </c>
      <c r="V29" s="2">
        <v>131.060226</v>
      </c>
      <c r="W29">
        <f t="shared" si="4"/>
        <v>2.5370418141048148E-2</v>
      </c>
      <c r="X29" s="2">
        <v>24.409535999999999</v>
      </c>
      <c r="Y29">
        <f t="shared" si="5"/>
        <v>1.2012917029491201E-2</v>
      </c>
      <c r="Z29" s="2">
        <v>63.107224000000002</v>
      </c>
      <c r="AA29">
        <f t="shared" si="6"/>
        <v>4.2837125603598925E-2</v>
      </c>
    </row>
    <row r="30" spans="1:27" x14ac:dyDescent="0.2">
      <c r="A30" t="s">
        <v>22</v>
      </c>
      <c r="B30" t="s">
        <v>23</v>
      </c>
      <c r="C30">
        <f>SUM(B21:H27)</f>
        <v>1.6000000165052248E-3</v>
      </c>
      <c r="D30" t="s">
        <v>29</v>
      </c>
      <c r="E30">
        <v>1.6000000000000001E-3</v>
      </c>
      <c r="N30" s="2">
        <v>26.557074</v>
      </c>
      <c r="O30">
        <f t="shared" si="0"/>
        <v>1.0637215320725877E-2</v>
      </c>
      <c r="P30" s="2">
        <v>38.509495000000001</v>
      </c>
      <c r="Q30">
        <f t="shared" si="1"/>
        <v>6.5126482609828345E-3</v>
      </c>
      <c r="R30" s="2">
        <v>65.081717999999995</v>
      </c>
      <c r="S30">
        <f t="shared" si="2"/>
        <v>4.9643589444392934E-2</v>
      </c>
      <c r="T30" s="2">
        <v>20.960387999999998</v>
      </c>
      <c r="U30">
        <f t="shared" si="3"/>
        <v>-2.6151619438992024E-2</v>
      </c>
      <c r="V30" s="2">
        <v>136.12249800000001</v>
      </c>
      <c r="W30">
        <f t="shared" si="4"/>
        <v>3.8625539986479246E-2</v>
      </c>
      <c r="X30" s="2">
        <v>24.221594</v>
      </c>
      <c r="Y30">
        <f t="shared" si="5"/>
        <v>-7.6995318550913718E-3</v>
      </c>
      <c r="Z30" s="2">
        <v>65.372826000000003</v>
      </c>
      <c r="AA30">
        <f t="shared" si="6"/>
        <v>3.5900834427450033E-2</v>
      </c>
    </row>
    <row r="31" spans="1:27" x14ac:dyDescent="0.2">
      <c r="N31" s="2">
        <v>26.634087000000001</v>
      </c>
      <c r="O31">
        <f t="shared" si="0"/>
        <v>2.8999053133639979E-3</v>
      </c>
      <c r="P31" s="2">
        <v>38.236198000000002</v>
      </c>
      <c r="Q31">
        <f t="shared" si="1"/>
        <v>-7.0968731218105938E-3</v>
      </c>
      <c r="R31" s="2">
        <v>62.681263000000001</v>
      </c>
      <c r="S31">
        <f t="shared" si="2"/>
        <v>-3.6883706726979673E-2</v>
      </c>
      <c r="T31" s="2">
        <v>19.854735999999999</v>
      </c>
      <c r="U31">
        <f t="shared" si="3"/>
        <v>-5.2749596047554047E-2</v>
      </c>
      <c r="V31" s="2">
        <v>135.616241</v>
      </c>
      <c r="W31">
        <f t="shared" si="4"/>
        <v>-3.7191280459752145E-3</v>
      </c>
      <c r="X31" s="2">
        <v>24.246058999999999</v>
      </c>
      <c r="Y31">
        <f t="shared" si="5"/>
        <v>1.0100491321916837E-3</v>
      </c>
      <c r="Z31" s="2">
        <v>67.229965000000007</v>
      </c>
      <c r="AA31">
        <f t="shared" si="6"/>
        <v>2.8408424625853003E-2</v>
      </c>
    </row>
    <row r="32" spans="1:27" x14ac:dyDescent="0.2">
      <c r="A32" t="s">
        <v>24</v>
      </c>
      <c r="B32" t="s">
        <v>25</v>
      </c>
      <c r="C32" s="1">
        <f>SUMPRODUCT(B17:H17,B3:H3)</f>
        <v>1.2728959469131747E-2</v>
      </c>
      <c r="N32" s="2">
        <v>27.958860000000001</v>
      </c>
      <c r="O32">
        <f t="shared" si="0"/>
        <v>4.9739756425666116E-2</v>
      </c>
      <c r="P32" s="2">
        <v>37.866329</v>
      </c>
      <c r="Q32">
        <f t="shared" si="1"/>
        <v>-9.6732682470155977E-3</v>
      </c>
      <c r="R32" s="2">
        <v>61.672718000000003</v>
      </c>
      <c r="S32">
        <f t="shared" si="2"/>
        <v>-1.6090055492340639E-2</v>
      </c>
      <c r="T32" s="2">
        <v>20.065511999999998</v>
      </c>
      <c r="U32">
        <f t="shared" si="3"/>
        <v>1.0615905444423899E-2</v>
      </c>
      <c r="V32" s="2">
        <v>133.03454600000001</v>
      </c>
      <c r="W32">
        <f t="shared" si="4"/>
        <v>-1.9036768612396476E-2</v>
      </c>
      <c r="X32" s="2">
        <v>25.401012000000001</v>
      </c>
      <c r="Y32">
        <f t="shared" si="5"/>
        <v>4.7634669205416133E-2</v>
      </c>
      <c r="Z32" s="2">
        <v>67.998665000000003</v>
      </c>
      <c r="AA32">
        <f t="shared" si="6"/>
        <v>1.1433889635373087E-2</v>
      </c>
    </row>
    <row r="33" spans="14:27" x14ac:dyDescent="0.2">
      <c r="N33" s="2">
        <v>26.265975999999998</v>
      </c>
      <c r="O33">
        <f t="shared" si="0"/>
        <v>-6.0549106794769277E-2</v>
      </c>
      <c r="P33" s="2">
        <v>39.321491000000002</v>
      </c>
      <c r="Q33">
        <f t="shared" si="1"/>
        <v>3.8428916624054087E-2</v>
      </c>
      <c r="R33" s="2">
        <v>60.448627000000002</v>
      </c>
      <c r="S33">
        <f t="shared" si="2"/>
        <v>-1.98481766281162E-2</v>
      </c>
      <c r="T33" s="2">
        <v>19.402967</v>
      </c>
      <c r="U33">
        <f t="shared" si="3"/>
        <v>-3.301909266008253E-2</v>
      </c>
      <c r="V33" s="2">
        <v>128.364441</v>
      </c>
      <c r="W33">
        <f t="shared" si="4"/>
        <v>-3.5104453244798585E-2</v>
      </c>
      <c r="X33" s="2">
        <v>25.408864999999999</v>
      </c>
      <c r="Y33">
        <f t="shared" si="5"/>
        <v>3.0916091059668107E-4</v>
      </c>
      <c r="Z33" s="2">
        <v>67.556472999999997</v>
      </c>
      <c r="AA33">
        <f t="shared" si="6"/>
        <v>-6.5029511976449194E-3</v>
      </c>
    </row>
    <row r="34" spans="14:27" x14ac:dyDescent="0.2">
      <c r="N34" s="2">
        <v>27.027082</v>
      </c>
      <c r="O34">
        <f t="shared" si="0"/>
        <v>2.897687868137859E-2</v>
      </c>
      <c r="P34" s="2">
        <v>41.532634999999999</v>
      </c>
      <c r="Q34">
        <f t="shared" si="1"/>
        <v>5.6232455681805078E-2</v>
      </c>
      <c r="R34" s="2">
        <v>62.025970000000001</v>
      </c>
      <c r="S34">
        <f t="shared" si="2"/>
        <v>2.6093942547280667E-2</v>
      </c>
      <c r="T34" s="2">
        <v>20.044750000000001</v>
      </c>
      <c r="U34">
        <f t="shared" si="3"/>
        <v>3.3076539273606979E-2</v>
      </c>
      <c r="V34" s="2">
        <v>132.60069300000001</v>
      </c>
      <c r="W34">
        <f t="shared" si="4"/>
        <v>3.3001756304146625E-2</v>
      </c>
      <c r="X34" s="2">
        <v>27.038418</v>
      </c>
      <c r="Y34">
        <f t="shared" si="5"/>
        <v>6.4133246408291017E-2</v>
      </c>
      <c r="Z34" s="2">
        <v>70.922791000000004</v>
      </c>
      <c r="AA34">
        <f t="shared" si="6"/>
        <v>4.9829688414905954E-2</v>
      </c>
    </row>
    <row r="35" spans="14:27" x14ac:dyDescent="0.2">
      <c r="N35" s="2">
        <v>24.805895</v>
      </c>
      <c r="O35">
        <f t="shared" si="0"/>
        <v>-8.2183751838248775E-2</v>
      </c>
      <c r="P35" s="2">
        <v>41.669331</v>
      </c>
      <c r="Q35">
        <f t="shared" si="1"/>
        <v>3.2912912941834922E-3</v>
      </c>
      <c r="R35" s="2">
        <v>63.236752000000003</v>
      </c>
      <c r="S35">
        <f t="shared" si="2"/>
        <v>1.9520565337390158E-2</v>
      </c>
      <c r="T35" s="2">
        <v>20.167517</v>
      </c>
      <c r="U35">
        <f t="shared" si="3"/>
        <v>6.1246461043415173E-3</v>
      </c>
      <c r="V35" s="2">
        <v>130.76332099999999</v>
      </c>
      <c r="W35">
        <f t="shared" si="4"/>
        <v>-1.3856428337067711E-2</v>
      </c>
      <c r="X35" s="2">
        <v>27.243310999999999</v>
      </c>
      <c r="Y35">
        <f t="shared" si="5"/>
        <v>7.5778471950540315E-3</v>
      </c>
      <c r="Z35" s="2">
        <v>71.382889000000006</v>
      </c>
      <c r="AA35">
        <f t="shared" si="6"/>
        <v>6.4873081489418838E-3</v>
      </c>
    </row>
    <row r="36" spans="14:27" x14ac:dyDescent="0.2">
      <c r="N36" s="2">
        <v>24.599924000000001</v>
      </c>
      <c r="O36">
        <f t="shared" si="0"/>
        <v>-8.3033085482300938E-3</v>
      </c>
      <c r="P36" s="2">
        <v>43.044369000000003</v>
      </c>
      <c r="Q36">
        <f t="shared" si="1"/>
        <v>3.299880192460982E-2</v>
      </c>
      <c r="R36" s="2">
        <v>63.071373000000001</v>
      </c>
      <c r="S36">
        <f t="shared" si="2"/>
        <v>-2.6152355200026955E-3</v>
      </c>
      <c r="T36" s="2">
        <v>20.426684999999999</v>
      </c>
      <c r="U36">
        <f t="shared" si="3"/>
        <v>1.2850763928945687E-2</v>
      </c>
      <c r="V36" s="2">
        <v>132.84556599999999</v>
      </c>
      <c r="W36">
        <f t="shared" si="4"/>
        <v>1.5923769632617393E-2</v>
      </c>
      <c r="X36" s="2">
        <v>27.542774000000001</v>
      </c>
      <c r="Y36">
        <f t="shared" si="5"/>
        <v>1.0992166113729824E-2</v>
      </c>
      <c r="Z36" s="2">
        <v>74.270675999999995</v>
      </c>
      <c r="AA36">
        <f t="shared" si="6"/>
        <v>4.045489108741436E-2</v>
      </c>
    </row>
    <row r="37" spans="14:27" x14ac:dyDescent="0.2">
      <c r="N37" s="2">
        <v>26.190304000000001</v>
      </c>
      <c r="O37">
        <f t="shared" si="0"/>
        <v>6.4649793227003455E-2</v>
      </c>
      <c r="P37" s="2">
        <v>43.406436999999997</v>
      </c>
      <c r="Q37">
        <f t="shared" si="1"/>
        <v>8.4115067408699513E-3</v>
      </c>
      <c r="R37" s="2">
        <v>72.391082999999995</v>
      </c>
      <c r="S37">
        <f t="shared" si="2"/>
        <v>0.14776450165433996</v>
      </c>
      <c r="T37" s="2">
        <v>21.245113</v>
      </c>
      <c r="U37">
        <f t="shared" si="3"/>
        <v>4.0066608948050107E-2</v>
      </c>
      <c r="V37" s="2">
        <v>136.345596</v>
      </c>
      <c r="W37">
        <f t="shared" si="4"/>
        <v>2.6346607609018805E-2</v>
      </c>
      <c r="X37" s="2">
        <v>27.804946999999999</v>
      </c>
      <c r="Y37">
        <f t="shared" si="5"/>
        <v>9.5187579871220344E-3</v>
      </c>
      <c r="Z37" s="2">
        <v>77.305794000000006</v>
      </c>
      <c r="AA37">
        <f t="shared" si="6"/>
        <v>4.0865630467669521E-2</v>
      </c>
    </row>
    <row r="38" spans="14:27" x14ac:dyDescent="0.2">
      <c r="N38" s="2">
        <v>27.349786999999999</v>
      </c>
      <c r="O38">
        <f t="shared" si="0"/>
        <v>4.4271460155636148E-2</v>
      </c>
      <c r="P38" s="2">
        <v>43.519019999999998</v>
      </c>
      <c r="Q38">
        <f t="shared" si="1"/>
        <v>2.593693649630832E-3</v>
      </c>
      <c r="R38" s="2">
        <v>71.018332999999998</v>
      </c>
      <c r="S38">
        <f t="shared" si="2"/>
        <v>-1.8962970895186032E-2</v>
      </c>
      <c r="T38" s="2">
        <v>21.429119</v>
      </c>
      <c r="U38">
        <f t="shared" si="3"/>
        <v>8.6610977310405506E-3</v>
      </c>
      <c r="V38" s="2">
        <v>130.066147</v>
      </c>
      <c r="W38">
        <f t="shared" si="4"/>
        <v>-4.6055385609961322E-2</v>
      </c>
      <c r="X38" s="2">
        <v>30.666060999999999</v>
      </c>
      <c r="Y38">
        <f t="shared" si="5"/>
        <v>0.10289945886248231</v>
      </c>
      <c r="Z38" s="2">
        <v>73.027321000000001</v>
      </c>
      <c r="AA38">
        <f t="shared" si="6"/>
        <v>-5.5344790844525898E-2</v>
      </c>
    </row>
    <row r="39" spans="14:27" x14ac:dyDescent="0.2">
      <c r="N39" s="2">
        <v>25.783695000000002</v>
      </c>
      <c r="O39">
        <f t="shared" si="0"/>
        <v>-5.7261579404621968E-2</v>
      </c>
      <c r="P39" s="2">
        <v>37.760452000000001</v>
      </c>
      <c r="Q39">
        <f t="shared" si="1"/>
        <v>-0.13232301646498468</v>
      </c>
      <c r="R39" s="2">
        <v>70.666663999999997</v>
      </c>
      <c r="S39">
        <f t="shared" si="2"/>
        <v>-4.9518058949651932E-3</v>
      </c>
      <c r="T39" s="2">
        <v>21.497906</v>
      </c>
      <c r="U39">
        <f t="shared" si="3"/>
        <v>3.2099779743628458E-3</v>
      </c>
      <c r="V39" s="2">
        <v>124.120903</v>
      </c>
      <c r="W39">
        <f t="shared" si="4"/>
        <v>-4.5709388162317149E-2</v>
      </c>
      <c r="X39" s="2">
        <v>26.722149000000002</v>
      </c>
      <c r="Y39">
        <f t="shared" si="5"/>
        <v>-0.12860836610218696</v>
      </c>
      <c r="Z39" s="2">
        <v>72.900574000000006</v>
      </c>
      <c r="AA39">
        <f t="shared" si="6"/>
        <v>-1.7356107038350018E-3</v>
      </c>
    </row>
    <row r="40" spans="14:27" x14ac:dyDescent="0.2">
      <c r="N40" s="2">
        <v>29.490786</v>
      </c>
      <c r="O40">
        <f t="shared" si="0"/>
        <v>0.14377656111740378</v>
      </c>
      <c r="P40" s="2">
        <v>42.168762000000001</v>
      </c>
      <c r="Q40">
        <f t="shared" si="1"/>
        <v>0.1167441004148997</v>
      </c>
      <c r="R40" s="2">
        <v>69.793526</v>
      </c>
      <c r="S40">
        <f t="shared" si="2"/>
        <v>-1.2355726881348146E-2</v>
      </c>
      <c r="T40" s="2">
        <v>23.609867000000001</v>
      </c>
      <c r="U40">
        <f t="shared" si="3"/>
        <v>9.8240312335536345E-2</v>
      </c>
      <c r="V40" s="2">
        <v>135.03147899999999</v>
      </c>
      <c r="W40">
        <f t="shared" si="4"/>
        <v>8.7902808763806628E-2</v>
      </c>
      <c r="X40" s="2">
        <v>28.368921</v>
      </c>
      <c r="Y40">
        <f t="shared" si="5"/>
        <v>6.1625732271756981E-2</v>
      </c>
      <c r="Z40" s="2">
        <v>76.942870999999997</v>
      </c>
      <c r="AA40">
        <f t="shared" si="6"/>
        <v>5.5449453662737833E-2</v>
      </c>
    </row>
    <row r="41" spans="14:27" x14ac:dyDescent="0.2">
      <c r="N41" s="2">
        <v>29.640975999999998</v>
      </c>
      <c r="O41">
        <f t="shared" si="0"/>
        <v>5.0927771135024511E-3</v>
      </c>
      <c r="P41" s="2">
        <v>41.444766999999999</v>
      </c>
      <c r="Q41">
        <f t="shared" si="1"/>
        <v>-1.7168988741002218E-2</v>
      </c>
      <c r="R41" s="2">
        <v>68.396484000000001</v>
      </c>
      <c r="S41">
        <f t="shared" si="2"/>
        <v>-2.0016784937903827E-2</v>
      </c>
      <c r="T41" s="2">
        <v>24.144321000000001</v>
      </c>
      <c r="U41">
        <f t="shared" si="3"/>
        <v>2.2636891601295346E-2</v>
      </c>
      <c r="V41" s="2">
        <v>130.08569299999999</v>
      </c>
      <c r="W41">
        <f t="shared" si="4"/>
        <v>-3.6626911270075023E-2</v>
      </c>
      <c r="X41" s="2">
        <v>28.289653999999999</v>
      </c>
      <c r="Y41">
        <f t="shared" si="5"/>
        <v>-2.7941492734250106E-3</v>
      </c>
      <c r="Z41" s="2">
        <v>74.330910000000003</v>
      </c>
      <c r="AA41">
        <f t="shared" si="6"/>
        <v>-3.3946757718463533E-2</v>
      </c>
    </row>
    <row r="42" spans="14:27" x14ac:dyDescent="0.2">
      <c r="N42" s="2">
        <v>27.939857</v>
      </c>
      <c r="O42">
        <f t="shared" si="0"/>
        <v>-5.739078902125215E-2</v>
      </c>
      <c r="P42" s="2">
        <v>42.892757000000003</v>
      </c>
      <c r="Q42">
        <f t="shared" si="1"/>
        <v>3.4937824599182918E-2</v>
      </c>
      <c r="R42" s="2">
        <v>65.293716000000003</v>
      </c>
      <c r="S42">
        <f t="shared" si="2"/>
        <v>-4.5364437154401055E-2</v>
      </c>
      <c r="T42" s="2">
        <v>23.547481999999999</v>
      </c>
      <c r="U42">
        <f t="shared" si="3"/>
        <v>-2.4719643182345145E-2</v>
      </c>
      <c r="V42" s="2">
        <v>141.98799099999999</v>
      </c>
      <c r="W42">
        <f t="shared" si="4"/>
        <v>9.1495826524135918E-2</v>
      </c>
      <c r="X42" s="2">
        <v>29.573757000000001</v>
      </c>
      <c r="Y42">
        <f t="shared" si="5"/>
        <v>4.5391258585205811E-2</v>
      </c>
      <c r="Z42" s="2">
        <v>74.437743999999995</v>
      </c>
      <c r="AA42">
        <f t="shared" si="6"/>
        <v>1.437275556023626E-3</v>
      </c>
    </row>
    <row r="43" spans="14:27" x14ac:dyDescent="0.2">
      <c r="N43" s="2">
        <v>28.665056</v>
      </c>
      <c r="O43">
        <f t="shared" si="0"/>
        <v>2.5955716237201928E-2</v>
      </c>
      <c r="P43" s="2">
        <v>43.504131000000001</v>
      </c>
      <c r="Q43">
        <f t="shared" si="1"/>
        <v>1.425354868189046E-2</v>
      </c>
      <c r="R43" s="2">
        <v>62.131523000000001</v>
      </c>
      <c r="S43">
        <f t="shared" si="2"/>
        <v>-4.8430280794556121E-2</v>
      </c>
      <c r="T43" s="2">
        <v>24.116568000000001</v>
      </c>
      <c r="U43">
        <f t="shared" si="3"/>
        <v>2.4167594649822949E-2</v>
      </c>
      <c r="V43" s="2">
        <v>142.984161</v>
      </c>
      <c r="W43">
        <f t="shared" si="4"/>
        <v>7.0158750256562648E-3</v>
      </c>
      <c r="X43" s="2">
        <v>30.402290000000001</v>
      </c>
      <c r="Y43">
        <f t="shared" si="5"/>
        <v>2.8015818213424835E-2</v>
      </c>
      <c r="Z43" s="2">
        <v>75.462906000000004</v>
      </c>
      <c r="AA43">
        <f t="shared" si="6"/>
        <v>1.3772072404558753E-2</v>
      </c>
    </row>
    <row r="44" spans="14:27" x14ac:dyDescent="0.2">
      <c r="N44" s="2">
        <v>26.561191999999998</v>
      </c>
      <c r="O44">
        <f t="shared" si="0"/>
        <v>-7.3394728410787036E-2</v>
      </c>
      <c r="P44" s="2">
        <v>44.479396999999999</v>
      </c>
      <c r="Q44">
        <f t="shared" si="1"/>
        <v>2.2417779129986479E-2</v>
      </c>
      <c r="R44" s="2">
        <v>59.711886999999997</v>
      </c>
      <c r="S44">
        <f t="shared" si="2"/>
        <v>-3.8943774161145285E-2</v>
      </c>
      <c r="T44" s="2">
        <v>23.462425</v>
      </c>
      <c r="U44">
        <f t="shared" si="3"/>
        <v>-2.7124216016142979E-2</v>
      </c>
      <c r="V44" s="2">
        <v>139.313828</v>
      </c>
      <c r="W44">
        <f t="shared" si="4"/>
        <v>-2.5669507547762576E-2</v>
      </c>
      <c r="X44" s="2">
        <v>30.871862</v>
      </c>
      <c r="Y44">
        <f t="shared" si="5"/>
        <v>1.5445283891443685E-2</v>
      </c>
      <c r="Z44" s="2">
        <v>73.044769000000002</v>
      </c>
      <c r="AA44">
        <f t="shared" si="6"/>
        <v>-3.2044048237421463E-2</v>
      </c>
    </row>
    <row r="45" spans="14:27" x14ac:dyDescent="0.2">
      <c r="N45" s="2">
        <v>25.370871000000001</v>
      </c>
      <c r="O45">
        <f t="shared" si="0"/>
        <v>-4.4814291467039483E-2</v>
      </c>
      <c r="P45" s="2">
        <v>47.072147000000001</v>
      </c>
      <c r="Q45">
        <f t="shared" si="1"/>
        <v>5.8291033037161058E-2</v>
      </c>
      <c r="R45" s="2">
        <v>60.595852000000001</v>
      </c>
      <c r="S45">
        <f t="shared" si="2"/>
        <v>1.4803836294773325E-2</v>
      </c>
      <c r="T45" s="2">
        <v>25.232776999999999</v>
      </c>
      <c r="U45">
        <f t="shared" si="3"/>
        <v>7.5454775028582902E-2</v>
      </c>
      <c r="V45" s="2">
        <v>138.01353499999999</v>
      </c>
      <c r="W45">
        <f t="shared" si="4"/>
        <v>-9.3335530195897756E-3</v>
      </c>
      <c r="X45" s="2">
        <v>30.911648</v>
      </c>
      <c r="Y45">
        <f t="shared" si="5"/>
        <v>1.2887463671611202E-3</v>
      </c>
      <c r="Z45" s="2">
        <v>75.956230000000005</v>
      </c>
      <c r="AA45">
        <f t="shared" si="6"/>
        <v>3.9858583165620014E-2</v>
      </c>
    </row>
    <row r="46" spans="14:27" x14ac:dyDescent="0.2">
      <c r="N46" s="2">
        <v>23.704167999999999</v>
      </c>
      <c r="O46">
        <f t="shared" si="0"/>
        <v>-6.5693566452645707E-2</v>
      </c>
      <c r="P46" s="2">
        <v>43.098801000000002</v>
      </c>
      <c r="Q46">
        <f t="shared" si="1"/>
        <v>-8.4409704108036526E-2</v>
      </c>
      <c r="R46" s="2">
        <v>54.492480999999998</v>
      </c>
      <c r="S46">
        <f t="shared" si="2"/>
        <v>-0.10072258741406924</v>
      </c>
      <c r="T46" s="2">
        <v>22.545763000000001</v>
      </c>
      <c r="U46">
        <f t="shared" si="3"/>
        <v>-0.10648903210296663</v>
      </c>
      <c r="V46" s="2">
        <v>131.24508700000001</v>
      </c>
      <c r="W46">
        <f t="shared" si="4"/>
        <v>-4.9041914620910031E-2</v>
      </c>
      <c r="X46" s="2">
        <v>27.522959</v>
      </c>
      <c r="Y46">
        <f t="shared" si="5"/>
        <v>-0.10962498667169086</v>
      </c>
      <c r="Z46" s="2">
        <v>73.260138999999995</v>
      </c>
      <c r="AA46">
        <f t="shared" si="6"/>
        <v>-3.549532408335708E-2</v>
      </c>
    </row>
    <row r="47" spans="14:27" x14ac:dyDescent="0.2">
      <c r="N47" s="2">
        <v>24.171173</v>
      </c>
      <c r="O47">
        <f t="shared" si="0"/>
        <v>1.9701387536571642E-2</v>
      </c>
      <c r="P47" s="2">
        <v>39.980026000000002</v>
      </c>
      <c r="Q47">
        <f t="shared" si="1"/>
        <v>-7.236338198828314E-2</v>
      </c>
      <c r="R47" s="2">
        <v>54.957808999999997</v>
      </c>
      <c r="S47">
        <f t="shared" si="2"/>
        <v>8.5393065513019954E-3</v>
      </c>
      <c r="T47" s="2">
        <v>22.150728000000001</v>
      </c>
      <c r="U47">
        <f t="shared" si="3"/>
        <v>-1.7521473990478834E-2</v>
      </c>
      <c r="V47" s="2">
        <v>133.360229</v>
      </c>
      <c r="W47">
        <f t="shared" si="4"/>
        <v>1.6115970878208884E-2</v>
      </c>
      <c r="X47" s="2">
        <v>25.166129999999999</v>
      </c>
      <c r="Y47">
        <f t="shared" si="5"/>
        <v>-8.5631381422324584E-2</v>
      </c>
      <c r="Z47" s="2">
        <v>74.340118000000004</v>
      </c>
      <c r="AA47">
        <f t="shared" si="6"/>
        <v>1.4741700121535516E-2</v>
      </c>
    </row>
    <row r="48" spans="14:27" x14ac:dyDescent="0.2">
      <c r="N48" s="2">
        <v>28.454277000000001</v>
      </c>
      <c r="O48">
        <f t="shared" si="0"/>
        <v>0.17719884756937537</v>
      </c>
      <c r="P48" s="2">
        <v>42.848979999999997</v>
      </c>
      <c r="Q48">
        <f t="shared" si="1"/>
        <v>7.1759683197804694E-2</v>
      </c>
      <c r="R48" s="2">
        <v>48.516125000000002</v>
      </c>
      <c r="S48">
        <f t="shared" si="2"/>
        <v>-0.11721144123485701</v>
      </c>
      <c r="T48" s="2">
        <v>23.850292</v>
      </c>
      <c r="U48">
        <f t="shared" si="3"/>
        <v>7.6727229913165773E-2</v>
      </c>
      <c r="V48" s="2">
        <v>154.29397599999999</v>
      </c>
      <c r="W48">
        <f t="shared" si="4"/>
        <v>0.15697143861383128</v>
      </c>
      <c r="X48" s="2">
        <v>26.340547999999998</v>
      </c>
      <c r="Y48">
        <f t="shared" si="5"/>
        <v>4.6666611036341281E-2</v>
      </c>
      <c r="Z48" s="2">
        <v>81.185012999999998</v>
      </c>
      <c r="AA48">
        <f t="shared" si="6"/>
        <v>9.2075385191075346E-2</v>
      </c>
    </row>
    <row r="49" spans="13:27" x14ac:dyDescent="0.2">
      <c r="N49" s="2">
        <v>29.505725999999999</v>
      </c>
      <c r="O49">
        <f t="shared" si="0"/>
        <v>3.6952230415132251E-2</v>
      </c>
      <c r="P49" s="2">
        <v>43.630263999999997</v>
      </c>
      <c r="Q49">
        <f t="shared" si="1"/>
        <v>1.8233432861178948E-2</v>
      </c>
      <c r="R49" s="2">
        <v>49.872261000000002</v>
      </c>
      <c r="S49">
        <f t="shared" si="2"/>
        <v>2.7952273599756768E-2</v>
      </c>
      <c r="T49" s="2">
        <v>23.109818000000001</v>
      </c>
      <c r="U49">
        <f t="shared" si="3"/>
        <v>-3.1046747771473784E-2</v>
      </c>
      <c r="V49" s="2">
        <v>159.73587000000001</v>
      </c>
      <c r="W49">
        <f t="shared" si="4"/>
        <v>3.5269646560926134E-2</v>
      </c>
      <c r="X49" s="2">
        <v>27.53125</v>
      </c>
      <c r="Y49">
        <f t="shared" si="5"/>
        <v>4.5204146853740544E-2</v>
      </c>
      <c r="Z49" s="2">
        <v>79.572272999999996</v>
      </c>
      <c r="AA49">
        <f t="shared" si="6"/>
        <v>-1.9864996511117172E-2</v>
      </c>
    </row>
    <row r="50" spans="13:27" x14ac:dyDescent="0.2">
      <c r="N50" s="2">
        <v>27.720707000000001</v>
      </c>
      <c r="O50">
        <f t="shared" si="0"/>
        <v>-6.0497376000848049E-2</v>
      </c>
      <c r="P50" s="2">
        <v>41.742752000000003</v>
      </c>
      <c r="Q50">
        <f t="shared" si="1"/>
        <v>-4.3261530574281969E-2</v>
      </c>
      <c r="R50" s="2">
        <v>51.957332999999998</v>
      </c>
      <c r="S50">
        <f t="shared" si="2"/>
        <v>4.1808250883191289E-2</v>
      </c>
      <c r="T50" s="2">
        <v>22.948008000000002</v>
      </c>
      <c r="U50">
        <f t="shared" si="3"/>
        <v>-7.0017859941605386E-3</v>
      </c>
      <c r="V50" s="2">
        <v>166.19151299999999</v>
      </c>
      <c r="W50">
        <f t="shared" si="4"/>
        <v>4.0414485487824246E-2</v>
      </c>
      <c r="X50" s="2">
        <v>25.532623000000001</v>
      </c>
      <c r="Y50">
        <f t="shared" si="5"/>
        <v>-7.2594851305334815E-2</v>
      </c>
      <c r="Z50" s="2">
        <v>79.381630000000001</v>
      </c>
      <c r="AA50">
        <f t="shared" si="6"/>
        <v>-2.3958471061897948E-3</v>
      </c>
    </row>
    <row r="51" spans="13:27" x14ac:dyDescent="0.2">
      <c r="N51" s="2">
        <v>24.413284000000001</v>
      </c>
      <c r="O51">
        <f t="shared" si="0"/>
        <v>-0.11931236097261155</v>
      </c>
      <c r="P51" s="2">
        <v>34.346020000000003</v>
      </c>
      <c r="Q51">
        <f t="shared" si="1"/>
        <v>-0.17719799595388439</v>
      </c>
      <c r="R51" s="2">
        <v>56.717274000000003</v>
      </c>
      <c r="S51">
        <f t="shared" si="2"/>
        <v>9.161249673842968E-2</v>
      </c>
      <c r="T51" s="2">
        <v>21.675481999999999</v>
      </c>
      <c r="U51">
        <f t="shared" si="3"/>
        <v>-5.5452569129311902E-2</v>
      </c>
      <c r="V51" s="2">
        <v>156.415558</v>
      </c>
      <c r="W51">
        <f t="shared" si="4"/>
        <v>-5.8823431013592026E-2</v>
      </c>
      <c r="X51" s="2">
        <v>20.772848</v>
      </c>
      <c r="Y51">
        <f t="shared" si="5"/>
        <v>-0.18641935064799262</v>
      </c>
      <c r="Z51" s="2">
        <v>79.441688999999997</v>
      </c>
      <c r="AA51">
        <f t="shared" si="6"/>
        <v>7.5658562314726246E-4</v>
      </c>
    </row>
    <row r="52" spans="13:27" x14ac:dyDescent="0.2">
      <c r="M52" t="s">
        <v>14</v>
      </c>
      <c r="O52">
        <f>AVERAGE(O4:O51)</f>
        <v>8.4093655492362487E-3</v>
      </c>
      <c r="Q52">
        <f t="shared" ref="Q52:AA52" si="12">AVERAGE(Q4:Q51)</f>
        <v>9.951780216949653E-3</v>
      </c>
      <c r="S52">
        <f t="shared" si="12"/>
        <v>5.0026078130993024E-3</v>
      </c>
      <c r="U52">
        <f t="shared" si="12"/>
        <v>1.1227910206824449E-2</v>
      </c>
      <c r="W52">
        <f t="shared" si="12"/>
        <v>1.3371544476625244E-2</v>
      </c>
      <c r="Y52">
        <f t="shared" si="12"/>
        <v>1.1365589520855658E-2</v>
      </c>
      <c r="AA52">
        <f t="shared" si="12"/>
        <v>1.1661424621192349E-2</v>
      </c>
    </row>
    <row r="53" spans="13:27" x14ac:dyDescent="0.2">
      <c r="M53" t="s">
        <v>15</v>
      </c>
      <c r="O53">
        <f>STDEV(O4:O51)</f>
        <v>7.0848995054491409E-2</v>
      </c>
      <c r="Q53">
        <f t="shared" ref="Q53:AA53" si="13">STDEV(Q4:Q51)</f>
        <v>7.725590711620646E-2</v>
      </c>
      <c r="S53">
        <f t="shared" si="13"/>
        <v>5.105952917829102E-2</v>
      </c>
      <c r="U53">
        <f t="shared" si="13"/>
        <v>4.3272631368991898E-2</v>
      </c>
      <c r="W53">
        <f t="shared" si="13"/>
        <v>5.0853658903641477E-2</v>
      </c>
      <c r="Y53">
        <f t="shared" si="13"/>
        <v>8.3886693204635487E-2</v>
      </c>
      <c r="AA53">
        <f t="shared" si="13"/>
        <v>3.4311514362390383E-2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8140-959A-D74E-AAD4-5F1B362F5677}">
  <dimension ref="A1:J17"/>
  <sheetViews>
    <sheetView tabSelected="1" zoomScale="75" workbookViewId="0">
      <selection activeCell="F24" sqref="F24"/>
    </sheetView>
  </sheetViews>
  <sheetFormatPr baseColWidth="10" defaultRowHeight="16" x14ac:dyDescent="0.2"/>
  <cols>
    <col min="1" max="1" width="7.1640625" bestFit="1" customWidth="1"/>
    <col min="2" max="3" width="14.83203125" bestFit="1" customWidth="1"/>
    <col min="4" max="4" width="12.1640625" bestFit="1" customWidth="1"/>
    <col min="5" max="5" width="6.1640625" bestFit="1" customWidth="1"/>
    <col min="6" max="10" width="12.1640625" bestFit="1" customWidth="1"/>
  </cols>
  <sheetData>
    <row r="1" spans="1:10" x14ac:dyDescent="0.2">
      <c r="A1" t="s">
        <v>30</v>
      </c>
      <c r="B1" t="s">
        <v>25</v>
      </c>
      <c r="C1" t="s">
        <v>28</v>
      </c>
      <c r="D1" t="s">
        <v>1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">
      <c r="A2">
        <v>1E-3</v>
      </c>
      <c r="B2">
        <v>1.1411773233438907E-2</v>
      </c>
      <c r="D2">
        <v>5.4087563259171509E-2</v>
      </c>
      <c r="E2">
        <v>0</v>
      </c>
      <c r="F2">
        <v>2.449322321542801E-2</v>
      </c>
      <c r="G2">
        <v>7.9628772780964474E-2</v>
      </c>
      <c r="H2">
        <v>8.0406768587541949E-2</v>
      </c>
      <c r="I2">
        <v>4.6122117857272139E-2</v>
      </c>
      <c r="J2">
        <v>0.71526155431206295</v>
      </c>
    </row>
    <row r="3" spans="1:10" x14ac:dyDescent="0.2">
      <c r="A3">
        <v>1.1000000000000001E-3</v>
      </c>
      <c r="B3">
        <v>1.1924487704544909E-2</v>
      </c>
      <c r="C3">
        <v>5.127144711060021</v>
      </c>
      <c r="D3">
        <v>0</v>
      </c>
      <c r="E3">
        <v>0</v>
      </c>
      <c r="F3">
        <v>0</v>
      </c>
      <c r="G3">
        <v>6.5093837163073112E-2</v>
      </c>
      <c r="H3">
        <v>0.17817433618875664</v>
      </c>
      <c r="I3">
        <v>4.5353881216250717E-2</v>
      </c>
      <c r="J3">
        <v>0.71137794543231136</v>
      </c>
    </row>
    <row r="4" spans="1:10" x14ac:dyDescent="0.2">
      <c r="A4">
        <v>1.2000000000000001E-3</v>
      </c>
      <c r="B4">
        <v>1.2192307641606059E-2</v>
      </c>
      <c r="C4">
        <v>2.6781993706114977</v>
      </c>
      <c r="D4">
        <v>0</v>
      </c>
      <c r="E4">
        <v>0</v>
      </c>
      <c r="F4">
        <v>0</v>
      </c>
      <c r="G4">
        <v>2.2900825182333235E-2</v>
      </c>
      <c r="H4">
        <v>0.31840418223896794</v>
      </c>
      <c r="I4">
        <v>1.2501747968993766E-2</v>
      </c>
      <c r="J4">
        <v>0.64619324460938166</v>
      </c>
    </row>
    <row r="5" spans="1:10" x14ac:dyDescent="0.2">
      <c r="A5">
        <v>1.3000000000000002E-3</v>
      </c>
      <c r="B5">
        <v>1.237606843455414E-2</v>
      </c>
      <c r="C5">
        <v>1.8376079294808021</v>
      </c>
      <c r="D5">
        <v>0</v>
      </c>
      <c r="E5">
        <v>0</v>
      </c>
      <c r="F5">
        <v>0</v>
      </c>
      <c r="G5">
        <v>0</v>
      </c>
      <c r="H5">
        <v>0.4178910683349259</v>
      </c>
      <c r="I5">
        <v>0</v>
      </c>
      <c r="J5">
        <v>0.582108931664574</v>
      </c>
    </row>
    <row r="6" spans="1:10" x14ac:dyDescent="0.2">
      <c r="A6">
        <v>1.4000000000000002E-3</v>
      </c>
      <c r="B6">
        <v>1.2514783994484531E-2</v>
      </c>
      <c r="C6">
        <v>1.3871555993039124</v>
      </c>
      <c r="D6">
        <v>0</v>
      </c>
      <c r="E6">
        <v>0</v>
      </c>
      <c r="F6">
        <v>0</v>
      </c>
      <c r="G6">
        <v>0</v>
      </c>
      <c r="H6">
        <v>0.49900559342891393</v>
      </c>
      <c r="I6">
        <v>0</v>
      </c>
      <c r="J6">
        <v>0.50099440657085637</v>
      </c>
    </row>
    <row r="7" spans="1:10" x14ac:dyDescent="0.2">
      <c r="A7">
        <v>1.5000000000000002E-3</v>
      </c>
      <c r="B7">
        <v>1.2629246011359153E-2</v>
      </c>
      <c r="C7">
        <v>1.1446201687462239</v>
      </c>
      <c r="D7">
        <v>0</v>
      </c>
      <c r="E7">
        <v>0</v>
      </c>
      <c r="F7">
        <v>0</v>
      </c>
      <c r="G7">
        <v>0</v>
      </c>
      <c r="H7">
        <v>0.56593775406653679</v>
      </c>
      <c r="I7">
        <v>0</v>
      </c>
      <c r="J7">
        <v>0.43406224593333631</v>
      </c>
    </row>
    <row r="8" spans="1:10" x14ac:dyDescent="0.2">
      <c r="A8">
        <v>1.6000000000000003E-3</v>
      </c>
      <c r="B8">
        <v>1.2728959469131747E-2</v>
      </c>
      <c r="C8">
        <v>0.99713457772593628</v>
      </c>
      <c r="D8">
        <v>0</v>
      </c>
      <c r="E8">
        <v>0</v>
      </c>
      <c r="F8">
        <v>0</v>
      </c>
      <c r="G8">
        <v>0</v>
      </c>
      <c r="H8">
        <v>0.62424563082410756</v>
      </c>
      <c r="I8">
        <v>0</v>
      </c>
      <c r="J8">
        <v>0.3757543691758804</v>
      </c>
    </row>
    <row r="9" spans="1:10" x14ac:dyDescent="0.2">
      <c r="A9">
        <v>1.7000000000000003E-3</v>
      </c>
      <c r="B9">
        <v>1.2818481714539341E-2</v>
      </c>
      <c r="C9">
        <v>0.89522245407593382</v>
      </c>
      <c r="D9">
        <v>0</v>
      </c>
      <c r="E9">
        <v>0</v>
      </c>
      <c r="F9">
        <v>0</v>
      </c>
      <c r="G9">
        <v>0</v>
      </c>
      <c r="H9">
        <v>0.67659415196733341</v>
      </c>
      <c r="I9">
        <v>0</v>
      </c>
      <c r="J9">
        <v>0.32340584803248423</v>
      </c>
    </row>
    <row r="10" spans="1:10" x14ac:dyDescent="0.2">
      <c r="A10">
        <v>1.8000000000000004E-3</v>
      </c>
      <c r="B10">
        <v>1.290041578317902E-2</v>
      </c>
      <c r="C10">
        <v>0.81934068639679491</v>
      </c>
      <c r="D10">
        <v>0</v>
      </c>
      <c r="E10">
        <v>0</v>
      </c>
      <c r="F10">
        <v>0</v>
      </c>
      <c r="G10">
        <v>0</v>
      </c>
      <c r="H10">
        <v>0.72450545384383203</v>
      </c>
      <c r="I10">
        <v>0</v>
      </c>
      <c r="J10">
        <v>0.27549454615607488</v>
      </c>
    </row>
    <row r="11" spans="1:10" x14ac:dyDescent="0.2">
      <c r="A11">
        <v>1.9000000000000004E-3</v>
      </c>
      <c r="B11">
        <v>1.2976416753537173E-2</v>
      </c>
      <c r="C11">
        <v>0.76000970358152853</v>
      </c>
      <c r="D11">
        <v>0</v>
      </c>
      <c r="E11">
        <v>0</v>
      </c>
      <c r="F11">
        <v>0</v>
      </c>
      <c r="G11">
        <v>0</v>
      </c>
      <c r="H11">
        <v>0.76894735077707221</v>
      </c>
      <c r="I11">
        <v>0</v>
      </c>
      <c r="J11">
        <v>0.23105264922279306</v>
      </c>
    </row>
    <row r="12" spans="1:10" x14ac:dyDescent="0.2">
      <c r="A12">
        <v>2.0000000000000005E-3</v>
      </c>
      <c r="B12">
        <v>1.3047611529954697E-2</v>
      </c>
      <c r="C12">
        <v>0.71194776417524108</v>
      </c>
      <c r="D12">
        <v>0</v>
      </c>
      <c r="E12">
        <v>0</v>
      </c>
      <c r="F12">
        <v>0</v>
      </c>
      <c r="G12">
        <v>0</v>
      </c>
      <c r="H12">
        <v>0.81057880496461066</v>
      </c>
      <c r="I12">
        <v>0</v>
      </c>
      <c r="J12">
        <v>0.1894211950353292</v>
      </c>
    </row>
    <row r="13" spans="1:10" x14ac:dyDescent="0.2">
      <c r="A13">
        <v>2.1000000000000003E-3</v>
      </c>
      <c r="B13">
        <v>1.3114811165872382E-2</v>
      </c>
      <c r="C13">
        <v>0.67199635917685374</v>
      </c>
      <c r="D13">
        <v>0</v>
      </c>
      <c r="E13">
        <v>0</v>
      </c>
      <c r="F13">
        <v>0</v>
      </c>
      <c r="G13">
        <v>0</v>
      </c>
      <c r="H13">
        <v>0.84987408342291182</v>
      </c>
      <c r="I13">
        <v>0</v>
      </c>
      <c r="J13">
        <v>0.15012591657714638</v>
      </c>
    </row>
    <row r="14" spans="1:10" x14ac:dyDescent="0.2">
      <c r="A14">
        <v>2.2000000000000001E-3</v>
      </c>
      <c r="B14">
        <v>1.3178622403891059E-2</v>
      </c>
      <c r="C14">
        <v>0.63811238018676486</v>
      </c>
      <c r="D14">
        <v>0</v>
      </c>
      <c r="E14">
        <v>0</v>
      </c>
      <c r="F14">
        <v>0</v>
      </c>
      <c r="G14">
        <v>0</v>
      </c>
      <c r="H14">
        <v>0.88718798152027956</v>
      </c>
      <c r="I14">
        <v>0</v>
      </c>
      <c r="J14">
        <v>0.11281201847967309</v>
      </c>
    </row>
    <row r="15" spans="1:10" x14ac:dyDescent="0.2">
      <c r="A15">
        <v>2.3E-3</v>
      </c>
      <c r="B15">
        <v>1.3239509509437569E-2</v>
      </c>
      <c r="C15">
        <v>0.60887105546509923</v>
      </c>
      <c r="D15">
        <v>0</v>
      </c>
      <c r="E15">
        <v>0</v>
      </c>
      <c r="F15">
        <v>0</v>
      </c>
      <c r="G15">
        <v>0</v>
      </c>
      <c r="H15">
        <v>0.92279198047491129</v>
      </c>
      <c r="I15">
        <v>0</v>
      </c>
      <c r="J15">
        <v>7.7208019525159974E-2</v>
      </c>
    </row>
    <row r="16" spans="1:10" x14ac:dyDescent="0.2">
      <c r="A16">
        <v>2.3999999999999998E-3</v>
      </c>
      <c r="B16">
        <v>1.3297842741408624E-2</v>
      </c>
      <c r="C16">
        <v>0.58333231971055999</v>
      </c>
      <c r="D16">
        <v>0</v>
      </c>
      <c r="E16">
        <v>0</v>
      </c>
      <c r="F16">
        <v>0</v>
      </c>
      <c r="G16">
        <v>0</v>
      </c>
      <c r="H16">
        <v>0.95690259078414774</v>
      </c>
      <c r="I16">
        <v>0</v>
      </c>
      <c r="J16">
        <v>4.3097409215948825E-2</v>
      </c>
    </row>
    <row r="17" spans="1:10" x14ac:dyDescent="0.2">
      <c r="A17">
        <v>2.5000000000000001E-3</v>
      </c>
      <c r="B17">
        <v>1.335391806007691E-2</v>
      </c>
      <c r="C17">
        <v>0.56075318668285234</v>
      </c>
      <c r="D17">
        <v>0</v>
      </c>
      <c r="E17">
        <v>0</v>
      </c>
      <c r="F17">
        <v>0</v>
      </c>
      <c r="G17">
        <v>0</v>
      </c>
      <c r="H17">
        <v>0.98969287650123527</v>
      </c>
      <c r="I17">
        <v>0</v>
      </c>
      <c r="J17">
        <v>1.0307123498704851E-2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AnswerPortfolio A)</vt:lpstr>
      <vt:lpstr>AnswePortfolio B)</vt:lpstr>
      <vt:lpstr>Answer Portfolio C)</vt:lpstr>
      <vt:lpstr>AnswerPortfolio 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Gupta</dc:creator>
  <cp:lastModifiedBy>Hardik Gupta</cp:lastModifiedBy>
  <dcterms:created xsi:type="dcterms:W3CDTF">2023-11-02T22:03:59Z</dcterms:created>
  <dcterms:modified xsi:type="dcterms:W3CDTF">2024-12-14T01:05:50Z</dcterms:modified>
</cp:coreProperties>
</file>