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31" sheetId="1" state="visible" r:id="rId3"/>
    <sheet name="Работа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<sst xmlns="http://schemas.openxmlformats.org/spreadsheetml/2006/main" count="100" uniqueCount="75">
  <si>
    <t xml:space="preserve">531 группа</t>
  </si>
  <si>
    <t xml:space="preserve">Успехи</t>
  </si>
  <si>
    <t xml:space="preserve">Баллы</t>
  </si>
  <si>
    <t xml:space="preserve">ФИО</t>
  </si>
  <si>
    <t xml:space="preserve">Лекции</t>
  </si>
  <si>
    <t xml:space="preserve">Лабораторные</t>
  </si>
  <si>
    <t xml:space="preserve">Самостоятельная работа</t>
  </si>
  <si>
    <t xml:space="preserve">Другие виды уч.  Деятельности</t>
  </si>
  <si>
    <t xml:space="preserve">Промежуточная аттестация</t>
  </si>
  <si>
    <t xml:space="preserve">Лекции (б)</t>
  </si>
  <si>
    <t xml:space="preserve"> Лабораторные (б)</t>
  </si>
  <si>
    <t xml:space="preserve">Самостоятельная работа (б)</t>
  </si>
  <si>
    <t xml:space="preserve">Другие виды уч.  де-сти (б)</t>
  </si>
  <si>
    <t xml:space="preserve">Промежуточная аттестация (б)</t>
  </si>
  <si>
    <t xml:space="preserve">Итого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</si>
  <si>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</si>
  <si>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</si>
  <si>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</si>
  <si>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</si>
  <si>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</si>
  <si>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</si>
  <si>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Оценка</t>
  </si>
  <si>
    <t xml:space="preserve">Алексеев Александр Александрович</t>
  </si>
  <si>
    <t xml:space="preserve">Арбузов Матвей Александрович</t>
  </si>
  <si>
    <t xml:space="preserve">Бородин Артём Горович</t>
  </si>
  <si>
    <t xml:space="preserve">Гельфанов Даниил Русланович</t>
  </si>
  <si>
    <t xml:space="preserve">Грицков Данил Владимирович</t>
  </si>
  <si>
    <t xml:space="preserve">Гущин Андрей Юрьевич</t>
  </si>
  <si>
    <t xml:space="preserve">Ерофеева Дарья Дмитриевна</t>
  </si>
  <si>
    <t xml:space="preserve">Зимина Ирина Олеговна</t>
  </si>
  <si>
    <t xml:space="preserve">Никитин Арсений Владимирович</t>
  </si>
  <si>
    <t xml:space="preserve">Нориков Павел Сергеевич</t>
  </si>
  <si>
    <t xml:space="preserve">Окуньков Сергей Викторович</t>
  </si>
  <si>
    <t xml:space="preserve">Серебряков Алексей Владимирович</t>
  </si>
  <si>
    <t xml:space="preserve">Стаин Роман Игоревич</t>
  </si>
  <si>
    <t xml:space="preserve">Стыценкова Валерия Сергеевна</t>
  </si>
  <si>
    <t xml:space="preserve">Суслин Дмитирий Константинович</t>
  </si>
  <si>
    <t xml:space="preserve">Таранов Алексей Вадимович</t>
  </si>
  <si>
    <t xml:space="preserve">Токарев Никита Сергеевич</t>
  </si>
  <si>
    <t xml:space="preserve">Улитин Иван Владимирович</t>
  </si>
  <si>
    <t xml:space="preserve">Хрисанфов Алексей Александрович</t>
  </si>
  <si>
    <t xml:space="preserve">Хуторный Сергей Дмитриевич</t>
  </si>
  <si>
    <t xml:space="preserve">Чернышова Надежда Викторовна</t>
  </si>
  <si>
    <t xml:space="preserve">Шуликина Анастасия Александровна</t>
  </si>
  <si>
    <t xml:space="preserve">Шульдяков Александр Андреевич </t>
  </si>
  <si>
    <t xml:space="preserve">Яхин Шамиль Илдусович</t>
  </si>
  <si>
    <t xml:space="preserve">Всего лекций:</t>
  </si>
  <si>
    <t xml:space="preserve">Количество оценок</t>
  </si>
  <si>
    <t xml:space="preserve">Максимальные баллы</t>
  </si>
  <si>
    <t xml:space="preserve">Пояснения</t>
  </si>
  <si>
    <t xml:space="preserve">Количество 5:</t>
  </si>
  <si>
    <t xml:space="preserve">посещения - все что до 10</t>
  </si>
  <si>
    <t xml:space="preserve">Количество 4:</t>
  </si>
  <si>
    <t xml:space="preserve">Лабораторные занятия</t>
  </si>
  <si>
    <t xml:space="preserve">практика - решение задач</t>
  </si>
  <si>
    <t xml:space="preserve">Количество 3:</t>
  </si>
  <si>
    <t xml:space="preserve">Самостоятельная работа (отчет)</t>
  </si>
  <si>
    <t xml:space="preserve">отчет по практике</t>
  </si>
  <si>
    <t xml:space="preserve">Количество 2:</t>
  </si>
  <si>
    <t xml:space="preserve">Другие виды уч. деятельности </t>
  </si>
  <si>
    <t xml:space="preserve">активность на занятиях, самостоятельные изыскания/контрольные/тесты</t>
  </si>
  <si>
    <t xml:space="preserve">Промежуточная аттестация (экзамен/критерии)</t>
  </si>
  <si>
    <t xml:space="preserve">экзамен/реферат</t>
  </si>
  <si>
    <t xml:space="preserve">Данные для учета успеваемости студентов в БАРС</t>
  </si>
  <si>
    <t xml:space="preserve">86-100 баллов</t>
  </si>
  <si>
    <t xml:space="preserve">76-85 баллов</t>
  </si>
  <si>
    <t xml:space="preserve">60-75 баллов</t>
  </si>
  <si>
    <t xml:space="preserve">0-59 баллов</t>
  </si>
  <si>
    <t xml:space="preserve">Приведение производной функции (30.09.23)</t>
  </si>
  <si>
    <t xml:space="preserve">Матрица связей НС</t>
  </si>
  <si>
    <t xml:space="preserve">Вычисления на графе</t>
  </si>
  <si>
    <t xml:space="preserve">Контрольная работа (25.11.2023)</t>
  </si>
  <si>
    <t xml:space="preserve">Радиально базисные НС</t>
  </si>
  <si>
    <t xml:space="preserve">Методы глобальной оптимизации</t>
  </si>
  <si>
    <t xml:space="preserve">Итог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</si>
</sst>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1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8"/>
      <name val="Arial"/>
      <family val="2"/>
      <charset val="1"/>
    </font>
    <font>
      <sz val="10"/>
      <name val="Arial"/>
      <family val="2"/>
      <charset val="204"/>
    </font>
    <font>
      <sz val="10"/>
      <name val="Arial"/>
      <family val="0"/>
      <charset val="1"/>
    </font>
    <font>
      <b val="true"/>
      <sz val="11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u val="single"/>
      <sz val="11"/>
      <color rgb="FF0000FF"/>
      <name val="Calibri"/>
      <family val="2"/>
      <charset val="204"/>
    </font>
    <font>
      <sz val="12"/>
      <color rgb="FF00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C3D69B"/>
        <bgColor rgb="FFB9CDE5"/>
      </patternFill>
    </fill>
    <fill>
      <patternFill patternType="solid">
        <fgColor rgb="FF99CCFF"/>
        <bgColor rgb="FFB9CDE5"/>
      </patternFill>
    </fill>
    <fill>
      <patternFill patternType="solid">
        <fgColor rgb="FFFFFF00"/>
        <bgColor rgb="FFFFFF00"/>
      </patternFill>
    </fill>
    <fill>
      <patternFill patternType="solid">
        <fgColor rgb="FF94BD5E"/>
        <bgColor rgb="FF969696"/>
      </patternFill>
    </fill>
    <fill>
      <patternFill patternType="solid">
        <fgColor rgb="FFF5F5F5"/>
        <bgColor rgb="FFE6E6E6"/>
      </patternFill>
    </fill>
    <fill>
      <patternFill patternType="solid">
        <fgColor rgb="FF00AE00"/>
        <bgColor rgb="FF339966"/>
      </patternFill>
    </fill>
    <fill>
      <patternFill patternType="solid">
        <fgColor rgb="FFDCE6F2"/>
        <bgColor rgb="FFE6E6E6"/>
      </patternFill>
    </fill>
    <fill>
      <patternFill patternType="solid">
        <fgColor rgb="FFB9CDE5"/>
        <bgColor rgb="FF99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4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0" borderId="3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6" borderId="3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3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10" xfId="21"/>
    <cellStyle name="Обычный 11" xfId="22"/>
    <cellStyle name="Обычный 12" xfId="23"/>
    <cellStyle name="Обычный 13" xfId="24"/>
    <cellStyle name="Обычный 14" xfId="25"/>
    <cellStyle name="Обычный 15" xfId="26"/>
    <cellStyle name="Обычный 16" xfId="27"/>
    <cellStyle name="Обычный 17" xfId="28"/>
    <cellStyle name="Обычный 18" xfId="29"/>
    <cellStyle name="Обычный 19" xfId="30"/>
    <cellStyle name="Обычный 2" xfId="31"/>
    <cellStyle name="Обычный 2 2" xfId="32"/>
    <cellStyle name="Обычный 2 3" xfId="33"/>
    <cellStyle name="Обычный 20" xfId="34"/>
    <cellStyle name="Обычный 27" xfId="35"/>
    <cellStyle name="Обычный 29" xfId="36"/>
    <cellStyle name="Обычный 3" xfId="37"/>
    <cellStyle name="Обычный 30" xfId="38"/>
    <cellStyle name="Обычный 31" xfId="39"/>
    <cellStyle name="Обычный 4" xfId="40"/>
    <cellStyle name="Обычный 5" xfId="41"/>
    <cellStyle name="Обычный 6" xfId="42"/>
    <cellStyle name="Обычный 7" xfId="43"/>
    <cellStyle name="Обычный 8" xfId="44"/>
    <cellStyle name="Обычный 9" xfId="45"/>
    <cellStyle name="*unknown*" xfId="20" builtinId="8"/>
  </cellStyles>
  <dxfs count="5">
    <dxf>
      <fill>
        <patternFill patternType="solid">
          <fgColor rgb="FF94BD5E"/>
          <bgColor rgb="FF000000"/>
        </patternFill>
      </fill>
    </dxf>
    <dxf>
      <fill>
        <patternFill patternType="solid">
          <fgColor rgb="FF99CC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5F5F5"/>
      <rgbColor rgb="FFFF0000"/>
      <rgbColor rgb="FF00FF00"/>
      <rgbColor rgb="FF0000FF"/>
      <rgbColor rgb="FFFFFF00"/>
      <rgbColor rgb="FFFF00FF"/>
      <rgbColor rgb="FF00FFFF"/>
      <rgbColor rgb="FF800000"/>
      <rgbColor rgb="FF00AE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6E6E6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4BD5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Таблица531" displayName="Таблица531" ref="A4:S28" headerRowCount="1" totalsRowCount="0" totalsRowShown="0">
  <tableColumns count="19">
    <tableColumn id="1" name="ФИО"/>
    <tableColumn id="2" name="Лекции"/>
    <tableColumn id="3" name="Лабораторные"/>
    <tableColumn id="4" name="Самостоятельная работа"/>
    <tableColumn id="5" name="Другие виды уч.  Деятельности"/>
    <tableColumn id="6" name="Промежуточная аттестация"/>
    <tableColumn id="7" name="Лекции (б)"/>
    <tableColumn id="8" name=" Лабораторные (б)"/>
    <tableColumn id="9" name="Самостоятельная работа (б)"/>
    <tableColumn id="10" name="Другие виды уч.  де-сти (б)"/>
    <tableColumn id="11" name="Промежуточная аттестация (б)"/>
    <tableColumn id="12" name="Итого"/>
    <tableColumn id="13" name="1"/>
    <tableColumn id="14" name="2"/>
    <tableColumn id="15" name="3"/>
    <tableColumn id="16" name="4"/>
    <tableColumn id="17" name="5"/>
    <tableColumn id="18" name="6"/>
    <tableColumn id="19" name="Оценка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K43"/>
  <sheetViews>
    <sheetView showFormulas="false" showGridLines="true" showRowColHeaders="true" showZeros="true" rightToLeft="false" tabSelected="true" showOutlineSymbols="true" defaultGridColor="true" view="normal" topLeftCell="A13" colorId="64" zoomScale="95" zoomScaleNormal="95" zoomScalePageLayoutView="100" workbookViewId="0">
      <selection pane="topLeft" activeCell="D22" activeCellId="0" sqref="D22"/>
    </sheetView>
  </sheetViews>
  <sheetFormatPr defaultColWidth="8.54296875" defaultRowHeight="14.4" zeroHeight="false" outlineLevelRow="0" outlineLevelCol="0"/>
  <cols>
    <col collapsed="false" customWidth="true" hidden="false" outlineLevel="0" max="1" min="1" style="1" width="40.11"/>
    <col collapsed="false" customWidth="true" hidden="false" outlineLevel="0" max="12" min="2" style="1" width="14.24"/>
    <col collapsed="false" customWidth="true" hidden="false" outlineLevel="0" max="18" min="13" style="1" width="8.89"/>
    <col collapsed="false" customWidth="true" hidden="false" outlineLevel="0" max="19" min="19" style="1" width="18.34"/>
    <col collapsed="false" customWidth="false" hidden="false" outlineLevel="0" max="20" min="20" style="1" width="8.54"/>
    <col collapsed="false" customWidth="true" hidden="false" outlineLevel="0" max="21" min="21" style="1" width="46.22"/>
    <col collapsed="false" customWidth="false" hidden="false" outlineLevel="0" max="1025" min="22" style="1" width="8.54"/>
  </cols>
  <sheetData>
    <row r="1" customFormat="false" ht="14.4" hidden="false" customHeight="false" outlineLevel="0" collapsed="false">
      <c r="A1" s="2" t="n">
        <v>45305</v>
      </c>
    </row>
    <row r="2" customFormat="false" ht="25.2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="7" customFormat="true" ht="18" hidden="false" customHeight="true" outlineLevel="0" collapsed="false">
      <c r="A3" s="4"/>
      <c r="B3" s="5" t="s">
        <v>1</v>
      </c>
      <c r="C3" s="5"/>
      <c r="D3" s="5"/>
      <c r="E3" s="5"/>
      <c r="F3" s="5"/>
      <c r="G3" s="5" t="s">
        <v>2</v>
      </c>
      <c r="H3" s="5"/>
      <c r="I3" s="5"/>
      <c r="J3" s="5"/>
      <c r="K3" s="5"/>
      <c r="L3" s="5"/>
      <c r="M3" s="6"/>
      <c r="N3" s="6"/>
      <c r="O3" s="6"/>
      <c r="P3" s="6"/>
      <c r="Q3" s="6"/>
      <c r="R3" s="6"/>
      <c r="S3" s="6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</row>
    <row r="4" customFormat="false" ht="46.2" hidden="false" customHeight="true" outlineLevel="0" collapsed="false">
      <c r="A4" s="8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7"/>
      <c r="U4" s="10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  <c r="AMK4" s="7"/>
    </row>
    <row r="5" customFormat="false" ht="18.6" hidden="false" customHeight="true" outlineLevel="0" collapsed="false">
      <c r="A5" s="11" t="s">
        <v>22</v>
      </c>
      <c r="B5" s="11" t="n">
        <v>13</v>
      </c>
      <c r="C5" s="11" t="n">
        <v>5</v>
      </c>
      <c r="D5" s="11" t="n">
        <v>1</v>
      </c>
      <c r="E5" s="11" t="n">
        <v>5</v>
      </c>
      <c r="F5" s="11"/>
      <c r="G5" s="11" t="n">
        <f aca="false">MIN(Таблица531[[#This Row],[Лекции]],10)</f>
        <v>10</v>
      </c>
      <c r="H5" s="11" t="n">
        <f aca="false">Таблица531[[#This Row],[Лабораторные]]*6</f>
        <v>30</v>
      </c>
      <c r="I5" s="11" t="n">
        <f aca="false">Таблица531[[#This Row],[Самостоятельная работа]]*15</f>
        <v>15</v>
      </c>
      <c r="J5" s="11" t="n">
        <f aca="false">MAX(0,Таблица531[[#This Row],[Лекции]]-10)+Таблица531[[#This Row],[Другие виды уч.  Деятельности]]</f>
        <v>8</v>
      </c>
      <c r="K5" s="11" t="n">
        <v>26</v>
      </c>
      <c r="L5" s="11" t="n">
        <f aca="false">SUM(Таблица531[[#This Row],[Лекции (б)]:[Промежуточная аттестация (б)]])</f>
        <v>89</v>
      </c>
      <c r="M5" s="12"/>
      <c r="N5" s="12"/>
      <c r="O5" s="12"/>
      <c r="P5" s="12"/>
      <c r="Q5" s="12"/>
      <c r="R5" s="12"/>
      <c r="S5" s="12" t="n">
        <f aca="false">IF(Таблица531[[#This Row],[Итого]]&gt;=86,5,IF(Таблица531[[#This Row],[Итого]]&gt;=76,4,IF(Таблица531[[#This Row],[Итого]]&gt;=60,3,2)))</f>
        <v>5</v>
      </c>
    </row>
    <row r="6" customFormat="false" ht="18.6" hidden="false" customHeight="true" outlineLevel="0" collapsed="false">
      <c r="A6" s="11" t="s">
        <v>23</v>
      </c>
      <c r="B6" s="11" t="n">
        <v>13</v>
      </c>
      <c r="C6" s="11" t="n">
        <v>5</v>
      </c>
      <c r="D6" s="11" t="n">
        <v>1</v>
      </c>
      <c r="E6" s="11" t="n">
        <v>6</v>
      </c>
      <c r="F6" s="11"/>
      <c r="G6" s="11" t="n">
        <f aca="false">MIN(Таблица531[[#This Row],[Лекции]],10)</f>
        <v>10</v>
      </c>
      <c r="H6" s="11" t="n">
        <f aca="false">Таблица531[[#This Row],[Лабораторные]]*6</f>
        <v>30</v>
      </c>
      <c r="I6" s="11" t="n">
        <f aca="false">Таблица531[[#This Row],[Самостоятельная работа]]*15</f>
        <v>15</v>
      </c>
      <c r="J6" s="11" t="n">
        <f aca="false">MAX(0,Таблица531[[#This Row],[Лекции]]-10)+Таблица531[[#This Row],[Другие виды уч.  Деятельности]]</f>
        <v>9</v>
      </c>
      <c r="K6" s="11" t="n">
        <v>27</v>
      </c>
      <c r="L6" s="11" t="n">
        <f aca="false">SUM(Таблица531[[#This Row],[Лекции (б)]:[Промежуточная аттестация (б)]])</f>
        <v>91</v>
      </c>
      <c r="M6" s="12"/>
      <c r="N6" s="12"/>
      <c r="O6" s="12"/>
      <c r="P6" s="12"/>
      <c r="Q6" s="12"/>
      <c r="R6" s="12"/>
      <c r="S6" s="12" t="n">
        <f aca="false">IF(Таблица531[[#This Row],[Итого]]&gt;=86,5,IF(Таблица531[[#This Row],[Итого]]&gt;=76,4,IF(Таблица531[[#This Row],[Итого]]&gt;=60,3,2)))</f>
        <v>5</v>
      </c>
      <c r="U6" s="10"/>
    </row>
    <row r="7" customFormat="false" ht="18.6" hidden="false" customHeight="true" outlineLevel="0" collapsed="false">
      <c r="A7" s="11" t="s">
        <v>24</v>
      </c>
      <c r="B7" s="11" t="n">
        <v>13</v>
      </c>
      <c r="C7" s="11" t="n">
        <v>5</v>
      </c>
      <c r="D7" s="11" t="n">
        <v>1</v>
      </c>
      <c r="E7" s="11" t="n">
        <v>9</v>
      </c>
      <c r="F7" s="11"/>
      <c r="G7" s="11" t="n">
        <f aca="false">MIN(Таблица531[[#This Row],[Лекции]],10)</f>
        <v>10</v>
      </c>
      <c r="H7" s="11" t="n">
        <f aca="false">Таблица531[[#This Row],[Лабораторные]]*6</f>
        <v>30</v>
      </c>
      <c r="I7" s="11" t="n">
        <f aca="false">Таблица531[[#This Row],[Самостоятельная работа]]*15</f>
        <v>15</v>
      </c>
      <c r="J7" s="11" t="n">
        <f aca="false">MAX(0,Таблица531[[#This Row],[Лекции]]-10)+Таблица531[[#This Row],[Другие виды уч.  Деятельности]]</f>
        <v>12</v>
      </c>
      <c r="K7" s="11" t="n">
        <v>23</v>
      </c>
      <c r="L7" s="11" t="n">
        <f aca="false">SUM(Таблица531[[#This Row],[Лекции (б)]:[Промежуточная аттестация (б)]])</f>
        <v>90</v>
      </c>
      <c r="M7" s="12"/>
      <c r="N7" s="12"/>
      <c r="O7" s="12"/>
      <c r="P7" s="12"/>
      <c r="Q7" s="12"/>
      <c r="R7" s="12"/>
      <c r="S7" s="12" t="n">
        <f aca="false">IF(Таблица531[[#This Row],[Итого]]&gt;=86,5,IF(Таблица531[[#This Row],[Итого]]&gt;=76,4,IF(Таблица531[[#This Row],[Итого]]&gt;=60,3,2)))</f>
        <v>5</v>
      </c>
    </row>
    <row r="8" customFormat="false" ht="18.6" hidden="false" customHeight="true" outlineLevel="0" collapsed="false">
      <c r="A8" s="11" t="s">
        <v>25</v>
      </c>
      <c r="B8" s="11" t="n">
        <v>13</v>
      </c>
      <c r="C8" s="11" t="n">
        <v>5</v>
      </c>
      <c r="D8" s="11" t="n">
        <v>1</v>
      </c>
      <c r="E8" s="11" t="n">
        <v>5</v>
      </c>
      <c r="F8" s="11"/>
      <c r="G8" s="11" t="n">
        <f aca="false">MIN(Таблица531[[#This Row],[Лекции]],10)</f>
        <v>10</v>
      </c>
      <c r="H8" s="11" t="n">
        <f aca="false">Таблица531[[#This Row],[Лабораторные]]*6</f>
        <v>30</v>
      </c>
      <c r="I8" s="11" t="n">
        <f aca="false">Таблица531[[#This Row],[Самостоятельная работа]]*15</f>
        <v>15</v>
      </c>
      <c r="J8" s="11" t="n">
        <f aca="false">MAX(0,Таблица531[[#This Row],[Лекции]]-10)+Таблица531[[#This Row],[Другие виды уч.  Деятельности]]</f>
        <v>8</v>
      </c>
      <c r="K8" s="11" t="n">
        <v>26</v>
      </c>
      <c r="L8" s="11" t="n">
        <f aca="false">SUM(Таблица531[[#This Row],[Лекции (б)]:[Промежуточная аттестация (б)]])</f>
        <v>89</v>
      </c>
      <c r="M8" s="12"/>
      <c r="N8" s="12"/>
      <c r="O8" s="12"/>
      <c r="P8" s="12"/>
      <c r="Q8" s="12"/>
      <c r="R8" s="12"/>
      <c r="S8" s="12" t="n">
        <f aca="false">IF(Таблица531[[#This Row],[Итого]]&gt;=86,5,IF(Таблица531[[#This Row],[Итого]]&gt;=76,4,IF(Таблица531[[#This Row],[Итого]]&gt;=60,3,2)))</f>
        <v>5</v>
      </c>
      <c r="U8" s="10"/>
    </row>
    <row r="9" customFormat="false" ht="18.6" hidden="false" customHeight="true" outlineLevel="0" collapsed="false">
      <c r="A9" s="11" t="s">
        <v>26</v>
      </c>
      <c r="B9" s="11" t="n">
        <v>13</v>
      </c>
      <c r="C9" s="11" t="n">
        <v>4</v>
      </c>
      <c r="D9" s="11" t="n">
        <v>1</v>
      </c>
      <c r="E9" s="11" t="n">
        <v>4</v>
      </c>
      <c r="F9" s="13"/>
      <c r="G9" s="11" t="n">
        <f aca="false">MIN(Таблица531[[#This Row],[Лекции]],10)</f>
        <v>10</v>
      </c>
      <c r="H9" s="11" t="n">
        <f aca="false">Таблица531[[#This Row],[Лабораторные]]*6</f>
        <v>24</v>
      </c>
      <c r="I9" s="11" t="n">
        <f aca="false">Таблица531[[#This Row],[Самостоятельная работа]]*15</f>
        <v>15</v>
      </c>
      <c r="J9" s="11" t="n">
        <f aca="false">MAX(0,Таблица531[[#This Row],[Лекции]]-10)+Таблица531[[#This Row],[Другие виды уч.  Деятельности]]</f>
        <v>7</v>
      </c>
      <c r="K9" s="11" t="n">
        <v>24</v>
      </c>
      <c r="L9" s="11" t="n">
        <f aca="false">SUM(Таблица531[[#This Row],[Лекции (б)]:[Промежуточная аттестация (б)]])</f>
        <v>80</v>
      </c>
      <c r="M9" s="12"/>
      <c r="N9" s="12"/>
      <c r="O9" s="12"/>
      <c r="P9" s="12"/>
      <c r="Q9" s="12"/>
      <c r="R9" s="12"/>
      <c r="S9" s="12" t="n">
        <f aca="false">IF(Таблица531[[#This Row],[Итого]]&gt;=86,5,IF(Таблица531[[#This Row],[Итого]]&gt;=76,4,IF(Таблица531[[#This Row],[Итого]]&gt;=60,3,2)))</f>
        <v>4</v>
      </c>
    </row>
    <row r="10" customFormat="false" ht="18.6" hidden="false" customHeight="true" outlineLevel="0" collapsed="false">
      <c r="A10" s="11" t="s">
        <v>27</v>
      </c>
      <c r="B10" s="11" t="n">
        <v>5</v>
      </c>
      <c r="C10" s="14"/>
      <c r="D10" s="14"/>
      <c r="E10" s="11" t="n">
        <v>5</v>
      </c>
      <c r="F10" s="11"/>
      <c r="G10" s="11" t="n">
        <f aca="false">MIN(Таблица531[[#This Row],[Лекции]],10)</f>
        <v>5</v>
      </c>
      <c r="H10" s="11" t="n">
        <f aca="false">Таблица531[[#This Row],[Лабораторные]]*6</f>
        <v>0</v>
      </c>
      <c r="I10" s="11" t="n">
        <f aca="false">Таблица531[[#This Row],[Самостоятельная работа]]*15</f>
        <v>0</v>
      </c>
      <c r="J10" s="11" t="n">
        <f aca="false">MAX(0,Таблица531[[#This Row],[Лекции]]-10)+Таблица531[[#This Row],[Другие виды уч.  Деятельности]]</f>
        <v>5</v>
      </c>
      <c r="K10" s="11" t="n">
        <f aca="false">Таблица531[[#This Row],[Промежуточная аттестация]]</f>
        <v>0</v>
      </c>
      <c r="L10" s="11" t="n">
        <f aca="false">SUM(Таблица531[[#This Row],[Лекции (б)]:[Промежуточная аттестация (б)]])</f>
        <v>10</v>
      </c>
      <c r="M10" s="11"/>
      <c r="N10" s="11"/>
      <c r="O10" s="11"/>
      <c r="P10" s="11"/>
      <c r="Q10" s="12"/>
      <c r="R10" s="12"/>
      <c r="S10" s="12" t="n">
        <f aca="false">IF(Таблица531[[#This Row],[Итого]]&gt;=86,5,IF(Таблица531[[#This Row],[Итого]]&gt;=76,4,IF(Таблица531[[#This Row],[Итого]]&gt;=60,3,2)))</f>
        <v>2</v>
      </c>
      <c r="U10" s="10"/>
    </row>
    <row r="11" customFormat="false" ht="18.6" hidden="false" customHeight="true" outlineLevel="0" collapsed="false">
      <c r="A11" s="11" t="s">
        <v>28</v>
      </c>
      <c r="B11" s="11" t="n">
        <v>13</v>
      </c>
      <c r="C11" s="11" t="n">
        <v>3</v>
      </c>
      <c r="D11" s="11" t="n">
        <v>1</v>
      </c>
      <c r="E11" s="11" t="n">
        <v>5</v>
      </c>
      <c r="F11" s="11"/>
      <c r="G11" s="11" t="n">
        <f aca="false">MIN(Таблица531[[#This Row],[Лекции]],10)</f>
        <v>10</v>
      </c>
      <c r="H11" s="11" t="n">
        <f aca="false">Таблица531[[#This Row],[Лабораторные]]*6</f>
        <v>18</v>
      </c>
      <c r="I11" s="11" t="n">
        <f aca="false">Таблица531[[#This Row],[Самостоятельная работа]]*15</f>
        <v>15</v>
      </c>
      <c r="J11" s="11" t="n">
        <f aca="false">MAX(0,Таблица531[[#This Row],[Лекции]]-10)+Таблица531[[#This Row],[Другие виды уч.  Деятельности]]</f>
        <v>8</v>
      </c>
      <c r="K11" s="11" t="n">
        <v>24</v>
      </c>
      <c r="L11" s="11" t="n">
        <f aca="false">SUM(Таблица531[[#This Row],[Лекции (б)]:[Промежуточная аттестация (б)]])</f>
        <v>75</v>
      </c>
      <c r="M11" s="11"/>
      <c r="N11" s="11"/>
      <c r="O11" s="11"/>
      <c r="P11" s="11"/>
      <c r="Q11" s="12"/>
      <c r="R11" s="12"/>
      <c r="S11" s="12" t="n">
        <f aca="false">IF(Таблица531[[#This Row],[Итого]]&gt;=86,5,IF(Таблица531[[#This Row],[Итого]]&gt;=76,4,IF(Таблица531[[#This Row],[Итого]]&gt;=60,3,2)))</f>
        <v>3</v>
      </c>
    </row>
    <row r="12" customFormat="false" ht="18.6" hidden="false" customHeight="true" outlineLevel="0" collapsed="false">
      <c r="A12" s="11" t="s">
        <v>29</v>
      </c>
      <c r="B12" s="11" t="n">
        <v>13</v>
      </c>
      <c r="C12" s="11" t="n">
        <v>2</v>
      </c>
      <c r="D12" s="11" t="n">
        <v>1</v>
      </c>
      <c r="E12" s="11" t="n">
        <v>5</v>
      </c>
      <c r="F12" s="11"/>
      <c r="G12" s="11" t="n">
        <f aca="false">MIN(Таблица531[[#This Row],[Лекции]],10)</f>
        <v>10</v>
      </c>
      <c r="H12" s="11" t="n">
        <f aca="false">Таблица531[[#This Row],[Лабораторные]]*6</f>
        <v>12</v>
      </c>
      <c r="I12" s="11" t="n">
        <f aca="false">Таблица531[[#This Row],[Самостоятельная работа]]*15</f>
        <v>15</v>
      </c>
      <c r="J12" s="11" t="n">
        <f aca="false">MAX(0,Таблица531[[#This Row],[Лекции]]-10)+Таблица531[[#This Row],[Другие виды уч.  Деятельности]]</f>
        <v>8</v>
      </c>
      <c r="K12" s="11" t="n">
        <v>25</v>
      </c>
      <c r="L12" s="11" t="n">
        <f aca="false">SUM(Таблица531[[#This Row],[Лекции (б)]:[Промежуточная аттестация (б)]])</f>
        <v>70</v>
      </c>
      <c r="M12" s="11"/>
      <c r="N12" s="11"/>
      <c r="O12" s="11"/>
      <c r="P12" s="11"/>
      <c r="Q12" s="12"/>
      <c r="R12" s="12"/>
      <c r="S12" s="12" t="n">
        <f aca="false">IF(Таблица531[[#This Row],[Итого]]&gt;=86,5,IF(Таблица531[[#This Row],[Итого]]&gt;=76,4,IF(Таблица531[[#This Row],[Итого]]&gt;=60,3,2)))</f>
        <v>3</v>
      </c>
      <c r="U12" s="10"/>
    </row>
    <row r="13" customFormat="false" ht="18.6" hidden="false" customHeight="true" outlineLevel="0" collapsed="false">
      <c r="A13" s="11" t="s">
        <v>30</v>
      </c>
      <c r="B13" s="11" t="n">
        <v>13</v>
      </c>
      <c r="C13" s="11" t="n">
        <v>4</v>
      </c>
      <c r="D13" s="11" t="n">
        <v>1</v>
      </c>
      <c r="E13" s="11" t="n">
        <v>5</v>
      </c>
      <c r="F13" s="11"/>
      <c r="G13" s="11" t="n">
        <f aca="false">MIN(Таблица531[[#This Row],[Лекции]],10)</f>
        <v>10</v>
      </c>
      <c r="H13" s="11" t="n">
        <f aca="false">Таблица531[[#This Row],[Лабораторные]]*6</f>
        <v>24</v>
      </c>
      <c r="I13" s="11" t="n">
        <f aca="false">Таблица531[[#This Row],[Самостоятельная работа]]*15</f>
        <v>15</v>
      </c>
      <c r="J13" s="11" t="n">
        <f aca="false">MAX(0,Таблица531[[#This Row],[Лекции]]-10)+Таблица531[[#This Row],[Другие виды уч.  Деятельности]]</f>
        <v>8</v>
      </c>
      <c r="K13" s="11" t="n">
        <v>25</v>
      </c>
      <c r="L13" s="11" t="n">
        <f aca="false">SUM(Таблица531[[#This Row],[Лекции (б)]:[Промежуточная аттестация (б)]])</f>
        <v>82</v>
      </c>
      <c r="M13" s="11"/>
      <c r="N13" s="11"/>
      <c r="O13" s="11"/>
      <c r="P13" s="11"/>
      <c r="Q13" s="12"/>
      <c r="R13" s="12"/>
      <c r="S13" s="12" t="n">
        <f aca="false">IF(Таблица531[[#This Row],[Итого]]&gt;=86,5,IF(Таблица531[[#This Row],[Итого]]&gt;=76,4,IF(Таблица531[[#This Row],[Итого]]&gt;=60,3,2)))</f>
        <v>4</v>
      </c>
    </row>
    <row r="14" customFormat="false" ht="18.6" hidden="false" customHeight="true" outlineLevel="0" collapsed="false">
      <c r="A14" s="11" t="s">
        <v>31</v>
      </c>
      <c r="B14" s="11" t="n">
        <v>11</v>
      </c>
      <c r="C14" s="11" t="n">
        <v>5</v>
      </c>
      <c r="D14" s="11" t="n">
        <v>1</v>
      </c>
      <c r="E14" s="11" t="n">
        <v>6</v>
      </c>
      <c r="F14" s="11"/>
      <c r="G14" s="11" t="n">
        <f aca="false">MIN(Таблица531[[#This Row],[Лекции]],10)</f>
        <v>10</v>
      </c>
      <c r="H14" s="11" t="n">
        <f aca="false">Таблица531[[#This Row],[Лабораторные]]*6</f>
        <v>30</v>
      </c>
      <c r="I14" s="11" t="n">
        <f aca="false">Таблица531[[#This Row],[Самостоятельная работа]]*15</f>
        <v>15</v>
      </c>
      <c r="J14" s="11" t="n">
        <f aca="false">MAX(0,Таблица531[[#This Row],[Лекции]]-10)+Таблица531[[#This Row],[Другие виды уч.  Деятельности]]</f>
        <v>7</v>
      </c>
      <c r="K14" s="11" t="n">
        <v>22</v>
      </c>
      <c r="L14" s="11" t="n">
        <f aca="false">SUM(Таблица531[[#This Row],[Лекции (б)]:[Промежуточная аттестация (б)]])</f>
        <v>84</v>
      </c>
      <c r="M14" s="11"/>
      <c r="N14" s="11"/>
      <c r="O14" s="11"/>
      <c r="P14" s="11"/>
      <c r="Q14" s="12"/>
      <c r="R14" s="12"/>
      <c r="S14" s="12" t="n">
        <f aca="false">IF(Таблица531[[#This Row],[Итого]]&gt;=86,5,IF(Таблица531[[#This Row],[Итого]]&gt;=76,4,IF(Таблица531[[#This Row],[Итого]]&gt;=60,3,2)))</f>
        <v>4</v>
      </c>
      <c r="U14" s="10"/>
    </row>
    <row r="15" customFormat="false" ht="18.6" hidden="false" customHeight="true" outlineLevel="0" collapsed="false">
      <c r="A15" s="11" t="s">
        <v>32</v>
      </c>
      <c r="B15" s="11" t="n">
        <v>13</v>
      </c>
      <c r="C15" s="11" t="n">
        <v>4</v>
      </c>
      <c r="D15" s="11" t="n">
        <v>1</v>
      </c>
      <c r="E15" s="11" t="n">
        <v>5</v>
      </c>
      <c r="F15" s="11"/>
      <c r="G15" s="11" t="n">
        <f aca="false">MIN(Таблица531[[#This Row],[Лекции]],10)</f>
        <v>10</v>
      </c>
      <c r="H15" s="11" t="n">
        <f aca="false">Таблица531[[#This Row],[Лабораторные]]*6</f>
        <v>24</v>
      </c>
      <c r="I15" s="11" t="n">
        <f aca="false">Таблица531[[#This Row],[Самостоятельная работа]]*15</f>
        <v>15</v>
      </c>
      <c r="J15" s="11" t="n">
        <f aca="false">MAX(0,Таблица531[[#This Row],[Лекции]]-10)+Таблица531[[#This Row],[Другие виды уч.  Деятельности]]</f>
        <v>8</v>
      </c>
      <c r="K15" s="11" t="n">
        <v>26</v>
      </c>
      <c r="L15" s="11" t="n">
        <f aca="false">SUM(Таблица531[[#This Row],[Лекции (б)]:[Промежуточная аттестация (б)]])</f>
        <v>83</v>
      </c>
      <c r="M15" s="11"/>
      <c r="N15" s="11"/>
      <c r="O15" s="11"/>
      <c r="P15" s="11"/>
      <c r="Q15" s="12"/>
      <c r="R15" s="12"/>
      <c r="S15" s="12" t="n">
        <f aca="false">IF(Таблица531[[#This Row],[Итого]]&gt;=86,5,IF(Таблица531[[#This Row],[Итого]]&gt;=76,4,IF(Таблица531[[#This Row],[Итого]]&gt;=60,3,2)))</f>
        <v>4</v>
      </c>
    </row>
    <row r="16" customFormat="false" ht="18.6" hidden="false" customHeight="true" outlineLevel="0" collapsed="false">
      <c r="A16" s="11" t="s">
        <v>33</v>
      </c>
      <c r="B16" s="11" t="n">
        <v>12</v>
      </c>
      <c r="C16" s="11" t="n">
        <v>5</v>
      </c>
      <c r="D16" s="11" t="n">
        <v>1</v>
      </c>
      <c r="E16" s="11" t="n">
        <v>6</v>
      </c>
      <c r="F16" s="11"/>
      <c r="G16" s="11" t="n">
        <f aca="false">MIN(Таблица531[[#This Row],[Лекции]],10)</f>
        <v>10</v>
      </c>
      <c r="H16" s="11" t="n">
        <f aca="false">Таблица531[[#This Row],[Лабораторные]]*6</f>
        <v>30</v>
      </c>
      <c r="I16" s="11" t="n">
        <f aca="false">Таблица531[[#This Row],[Самостоятельная работа]]*15</f>
        <v>15</v>
      </c>
      <c r="J16" s="11" t="n">
        <f aca="false">MAX(0,Таблица531[[#This Row],[Лекции]]-10)+Таблица531[[#This Row],[Другие виды уч.  Деятельности]]</f>
        <v>8</v>
      </c>
      <c r="K16" s="11" t="n">
        <v>23</v>
      </c>
      <c r="L16" s="11" t="n">
        <f aca="false">SUM(Таблица531[[#This Row],[Лекции (б)]:[Промежуточная аттестация (б)]])</f>
        <v>86</v>
      </c>
      <c r="M16" s="11"/>
      <c r="N16" s="11"/>
      <c r="O16" s="11"/>
      <c r="P16" s="11"/>
      <c r="Q16" s="12"/>
      <c r="R16" s="12"/>
      <c r="S16" s="12" t="n">
        <f aca="false">IF(Таблица531[[#This Row],[Итого]]&gt;=86,5,IF(Таблица531[[#This Row],[Итого]]&gt;=76,4,IF(Таблица531[[#This Row],[Итого]]&gt;=60,3,2)))</f>
        <v>5</v>
      </c>
      <c r="U16" s="10"/>
    </row>
    <row r="17" customFormat="false" ht="18.6" hidden="false" customHeight="true" outlineLevel="0" collapsed="false">
      <c r="A17" s="15" t="s">
        <v>34</v>
      </c>
      <c r="B17" s="15" t="n">
        <v>13</v>
      </c>
      <c r="C17" s="15" t="n">
        <v>5</v>
      </c>
      <c r="D17" s="15" t="n">
        <v>1</v>
      </c>
      <c r="E17" s="15" t="n">
        <v>5</v>
      </c>
      <c r="F17" s="15"/>
      <c r="G17" s="15" t="n">
        <f aca="false">MIN(Таблица531[[#This Row],[Лекции]],10)</f>
        <v>10</v>
      </c>
      <c r="H17" s="15" t="n">
        <f aca="false">Таблица531[[#This Row],[Лабораторные]]*6</f>
        <v>30</v>
      </c>
      <c r="I17" s="15" t="n">
        <f aca="false">Таблица531[[#This Row],[Самостоятельная работа]]*15</f>
        <v>15</v>
      </c>
      <c r="J17" s="15" t="n">
        <f aca="false">MAX(0,Таблица531[[#This Row],[Лекции]]-10)+Таблица531[[#This Row],[Другие виды уч.  Деятельности]]</f>
        <v>8</v>
      </c>
      <c r="K17" s="15" t="n">
        <v>26</v>
      </c>
      <c r="L17" s="15" t="n">
        <f aca="false">SUM(Таблица531[[#This Row],[Лекции (б)]:[Промежуточная аттестация (б)]])</f>
        <v>89</v>
      </c>
      <c r="M17" s="15"/>
      <c r="N17" s="15"/>
      <c r="O17" s="15"/>
      <c r="P17" s="15"/>
      <c r="Q17" s="16"/>
      <c r="R17" s="16"/>
      <c r="S17" s="16" t="n">
        <f aca="false">IF(Таблица531[[#This Row],[Итого]]&gt;=86,5,IF(Таблица531[[#This Row],[Итого]]&gt;=76,4,IF(Таблица531[[#This Row],[Итого]]&gt;=60,3,2)))</f>
        <v>5</v>
      </c>
    </row>
    <row r="18" customFormat="false" ht="18.6" hidden="false" customHeight="true" outlineLevel="0" collapsed="false">
      <c r="A18" s="11" t="s">
        <v>35</v>
      </c>
      <c r="B18" s="11" t="n">
        <v>13</v>
      </c>
      <c r="C18" s="13" t="n">
        <v>3</v>
      </c>
      <c r="D18" s="13" t="n">
        <v>1</v>
      </c>
      <c r="E18" s="13" t="n">
        <v>5</v>
      </c>
      <c r="F18" s="13"/>
      <c r="G18" s="13" t="n">
        <f aca="false">MIN(Таблица531[[#This Row],[Лекции]],10)</f>
        <v>10</v>
      </c>
      <c r="H18" s="13" t="n">
        <f aca="false">Таблица531[[#This Row],[Лабораторные]]*6</f>
        <v>18</v>
      </c>
      <c r="I18" s="13" t="n">
        <f aca="false">Таблица531[[#This Row],[Самостоятельная работа]]*15</f>
        <v>15</v>
      </c>
      <c r="J18" s="13" t="n">
        <f aca="false">MAX(0,Таблица531[[#This Row],[Лекции]]-10)+Таблица531[[#This Row],[Другие виды уч.  Деятельности]]</f>
        <v>8</v>
      </c>
      <c r="K18" s="13"/>
      <c r="L18" s="13" t="n">
        <f aca="false">SUM(Таблица531[[#This Row],[Лекции (б)]:[Промежуточная аттестация (б)]])</f>
        <v>51</v>
      </c>
      <c r="M18" s="12"/>
      <c r="N18" s="12"/>
      <c r="O18" s="12"/>
      <c r="P18" s="12"/>
      <c r="Q18" s="12"/>
      <c r="R18" s="12"/>
      <c r="S18" s="12" t="n">
        <f aca="false">IF(Таблица531[[#This Row],[Итого]]&gt;=86,5,IF(Таблица531[[#This Row],[Итого]]&gt;=76,4,IF(Таблица531[[#This Row],[Итого]]&gt;=60,3,2)))</f>
        <v>2</v>
      </c>
    </row>
    <row r="19" customFormat="false" ht="18.6" hidden="false" customHeight="true" outlineLevel="0" collapsed="false">
      <c r="A19" s="11" t="s">
        <v>36</v>
      </c>
      <c r="B19" s="11" t="n">
        <v>13</v>
      </c>
      <c r="C19" s="13" t="n">
        <v>3</v>
      </c>
      <c r="D19" s="13" t="n">
        <v>1</v>
      </c>
      <c r="E19" s="13" t="n">
        <v>4</v>
      </c>
      <c r="F19" s="13"/>
      <c r="G19" s="13" t="n">
        <f aca="false">MIN(Таблица531[[#This Row],[Лекции]],10)</f>
        <v>10</v>
      </c>
      <c r="H19" s="13" t="n">
        <f aca="false">Таблица531[[#This Row],[Лабораторные]]*6</f>
        <v>18</v>
      </c>
      <c r="I19" s="13" t="n">
        <f aca="false">Таблица531[[#This Row],[Самостоятельная работа]]*15</f>
        <v>15</v>
      </c>
      <c r="J19" s="13" t="n">
        <f aca="false">MAX(0,Таблица531[[#This Row],[Лекции]]-10)+Таблица531[[#This Row],[Другие виды уч.  Деятельности]]</f>
        <v>7</v>
      </c>
      <c r="K19" s="13" t="n">
        <f aca="false">Таблица531[[#This Row],[Промежуточная аттестация]]</f>
        <v>0</v>
      </c>
      <c r="L19" s="13" t="n">
        <f aca="false">SUM(Таблица531[[#This Row],[Лекции (б)]:[Промежуточная аттестация (б)]])</f>
        <v>50</v>
      </c>
      <c r="M19" s="12"/>
      <c r="N19" s="12"/>
      <c r="O19" s="12"/>
      <c r="P19" s="12"/>
      <c r="Q19" s="12"/>
      <c r="R19" s="12"/>
      <c r="S19" s="12" t="n">
        <f aca="false">IF(Таблица531[[#This Row],[Итого]]&gt;=86,5,IF(Таблица531[[#This Row],[Итого]]&gt;=76,4,IF(Таблица531[[#This Row],[Итого]]&gt;=60,3,2)))</f>
        <v>2</v>
      </c>
    </row>
    <row r="20" customFormat="false" ht="18.6" hidden="false" customHeight="true" outlineLevel="0" collapsed="false">
      <c r="A20" s="11" t="s">
        <v>37</v>
      </c>
      <c r="B20" s="11" t="n">
        <v>13</v>
      </c>
      <c r="C20" s="13" t="n">
        <v>4</v>
      </c>
      <c r="D20" s="13" t="n">
        <v>1</v>
      </c>
      <c r="E20" s="13" t="n">
        <v>5</v>
      </c>
      <c r="F20" s="13"/>
      <c r="G20" s="13" t="n">
        <f aca="false">MIN(Таблица531[[#This Row],[Лекции]],10)</f>
        <v>10</v>
      </c>
      <c r="H20" s="13" t="n">
        <f aca="false">Таблица531[[#This Row],[Лабораторные]]*6</f>
        <v>24</v>
      </c>
      <c r="I20" s="13" t="n">
        <f aca="false">Таблица531[[#This Row],[Самостоятельная работа]]*15</f>
        <v>15</v>
      </c>
      <c r="J20" s="13" t="n">
        <f aca="false">MAX(0,Таблица531[[#This Row],[Лекции]]-10)+Таблица531[[#This Row],[Другие виды уч.  Деятельности]]</f>
        <v>8</v>
      </c>
      <c r="K20" s="13" t="n">
        <v>24</v>
      </c>
      <c r="L20" s="13" t="n">
        <f aca="false">SUM(Таблица531[[#This Row],[Лекции (б)]:[Промежуточная аттестация (б)]])</f>
        <v>81</v>
      </c>
      <c r="M20" s="12"/>
      <c r="N20" s="12"/>
      <c r="O20" s="12"/>
      <c r="P20" s="12"/>
      <c r="Q20" s="12"/>
      <c r="R20" s="12"/>
      <c r="S20" s="12" t="n">
        <f aca="false">IF(Таблица531[[#This Row],[Итого]]&gt;=86,5,IF(Таблица531[[#This Row],[Итого]]&gt;=76,4,IF(Таблица531[[#This Row],[Итого]]&gt;=60,3,2)))</f>
        <v>4</v>
      </c>
    </row>
    <row r="21" customFormat="false" ht="18.6" hidden="false" customHeight="true" outlineLevel="0" collapsed="false">
      <c r="A21" s="11" t="s">
        <v>38</v>
      </c>
      <c r="B21" s="11" t="n">
        <v>13</v>
      </c>
      <c r="C21" s="13" t="n">
        <v>5</v>
      </c>
      <c r="D21" s="13" t="n">
        <v>1</v>
      </c>
      <c r="E21" s="13" t="n">
        <v>7</v>
      </c>
      <c r="F21" s="13"/>
      <c r="G21" s="13" t="n">
        <f aca="false">MIN(Таблица531[[#This Row],[Лекции]],10)</f>
        <v>10</v>
      </c>
      <c r="H21" s="13" t="n">
        <f aca="false">Таблица531[[#This Row],[Лабораторные]]*6</f>
        <v>30</v>
      </c>
      <c r="I21" s="13" t="n">
        <f aca="false">Таблица531[[#This Row],[Самостоятельная работа]]*15</f>
        <v>15</v>
      </c>
      <c r="J21" s="13" t="n">
        <f aca="false">MAX(0,Таблица531[[#This Row],[Лекции]]-10)+Таблица531[[#This Row],[Другие виды уч.  Деятельности]]</f>
        <v>10</v>
      </c>
      <c r="K21" s="13" t="n">
        <v>27</v>
      </c>
      <c r="L21" s="13" t="n">
        <f aca="false">SUM(Таблица531[[#This Row],[Лекции (б)]:[Промежуточная аттестация (б)]])</f>
        <v>92</v>
      </c>
      <c r="M21" s="12"/>
      <c r="N21" s="12"/>
      <c r="O21" s="12"/>
      <c r="P21" s="12"/>
      <c r="Q21" s="12"/>
      <c r="R21" s="12"/>
      <c r="S21" s="12" t="n">
        <f aca="false">IF(Таблица531[[#This Row],[Итого]]&gt;=86,5,IF(Таблица531[[#This Row],[Итого]]&gt;=76,4,IF(Таблица531[[#This Row],[Итого]]&gt;=60,3,2)))</f>
        <v>5</v>
      </c>
    </row>
    <row r="22" customFormat="false" ht="18.6" hidden="false" customHeight="true" outlineLevel="0" collapsed="false">
      <c r="A22" s="15" t="s">
        <v>39</v>
      </c>
      <c r="B22" s="15" t="n">
        <v>13</v>
      </c>
      <c r="C22" s="17" t="n">
        <v>5</v>
      </c>
      <c r="D22" s="17" t="n">
        <v>1</v>
      </c>
      <c r="E22" s="17" t="n">
        <v>5</v>
      </c>
      <c r="F22" s="17"/>
      <c r="G22" s="17" t="n">
        <f aca="false">MIN(Таблица531[[#This Row],[Лекции]],10)</f>
        <v>10</v>
      </c>
      <c r="H22" s="17" t="n">
        <f aca="false">Таблица531[[#This Row],[Лабораторные]]*6</f>
        <v>30</v>
      </c>
      <c r="I22" s="17" t="n">
        <f aca="false">Таблица531[[#This Row],[Самостоятельная работа]]*15</f>
        <v>15</v>
      </c>
      <c r="J22" s="17" t="n">
        <f aca="false">MAX(0,Таблица531[[#This Row],[Лекции]]-10)+Таблица531[[#This Row],[Другие виды уч.  Деятельности]]</f>
        <v>8</v>
      </c>
      <c r="K22" s="17" t="n">
        <v>26</v>
      </c>
      <c r="L22" s="17" t="n">
        <f aca="false">SUM(Таблица531[[#This Row],[Лекции (б)]:[Промежуточная аттестация (б)]])</f>
        <v>89</v>
      </c>
      <c r="M22" s="16"/>
      <c r="N22" s="16"/>
      <c r="O22" s="16"/>
      <c r="P22" s="16"/>
      <c r="Q22" s="16"/>
      <c r="R22" s="16"/>
      <c r="S22" s="16" t="n">
        <f aca="false">IF(Таблица531[[#This Row],[Итого]]&gt;=86,5,IF(Таблица531[[#This Row],[Итого]]&gt;=76,4,IF(Таблица531[[#This Row],[Итого]]&gt;=60,3,2)))</f>
        <v>5</v>
      </c>
    </row>
    <row r="23" customFormat="false" ht="18.6" hidden="false" customHeight="true" outlineLevel="0" collapsed="false">
      <c r="A23" s="11" t="s">
        <v>40</v>
      </c>
      <c r="B23" s="11" t="n">
        <v>12</v>
      </c>
      <c r="C23" s="14"/>
      <c r="D23" s="14"/>
      <c r="E23" s="11" t="n">
        <v>4</v>
      </c>
      <c r="F23" s="11"/>
      <c r="G23" s="11" t="n">
        <f aca="false">MIN(Таблица531[[#This Row],[Лекции]],10)</f>
        <v>10</v>
      </c>
      <c r="H23" s="11" t="n">
        <f aca="false">Таблица531[[#This Row],[Лабораторные]]*6</f>
        <v>0</v>
      </c>
      <c r="I23" s="11" t="n">
        <f aca="false">Таблица531[[#This Row],[Самостоятельная работа]]*15</f>
        <v>0</v>
      </c>
      <c r="J23" s="11" t="n">
        <f aca="false">MAX(0,Таблица531[[#This Row],[Лекции]]-10)+Таблица531[[#This Row],[Другие виды уч.  Деятельности]]</f>
        <v>6</v>
      </c>
      <c r="K23" s="11" t="n">
        <f aca="false">Таблица531[[#This Row],[Промежуточная аттестация]]</f>
        <v>0</v>
      </c>
      <c r="L23" s="11" t="n">
        <f aca="false">SUM(Таблица531[[#This Row],[Лекции (б)]:[Промежуточная аттестация (б)]])</f>
        <v>16</v>
      </c>
      <c r="M23" s="11"/>
      <c r="N23" s="11"/>
      <c r="O23" s="11"/>
      <c r="P23" s="11"/>
      <c r="Q23" s="12"/>
      <c r="R23" s="12"/>
      <c r="S23" s="12" t="n">
        <f aca="false">IF(Таблица531[[#This Row],[Итого]]&gt;=86,5,IF(Таблица531[[#This Row],[Итого]]&gt;=76,4,IF(Таблица531[[#This Row],[Итого]]&gt;=60,3,2)))</f>
        <v>2</v>
      </c>
      <c r="U23" s="10"/>
    </row>
    <row r="24" customFormat="false" ht="18.6" hidden="false" customHeight="true" outlineLevel="0" collapsed="false">
      <c r="A24" s="11" t="s">
        <v>41</v>
      </c>
      <c r="B24" s="11" t="n">
        <v>13</v>
      </c>
      <c r="C24" s="11" t="n">
        <v>4</v>
      </c>
      <c r="D24" s="11" t="n">
        <v>1</v>
      </c>
      <c r="E24" s="11" t="n">
        <v>0</v>
      </c>
      <c r="F24" s="11"/>
      <c r="G24" s="11" t="n">
        <f aca="false">MIN(Таблица531[[#This Row],[Лекции]],10)</f>
        <v>10</v>
      </c>
      <c r="H24" s="11" t="n">
        <f aca="false">Таблица531[[#This Row],[Лабораторные]]*6</f>
        <v>24</v>
      </c>
      <c r="I24" s="11" t="n">
        <f aca="false">Таблица531[[#This Row],[Самостоятельная работа]]*15</f>
        <v>15</v>
      </c>
      <c r="J24" s="11" t="n">
        <f aca="false">MAX(0,Таблица531[[#This Row],[Лекции]]-10)+Таблица531[[#This Row],[Другие виды уч.  Деятельности]]</f>
        <v>3</v>
      </c>
      <c r="K24" s="11" t="n">
        <f aca="false">Таблица531[[#This Row],[Промежуточная аттестация]]</f>
        <v>0</v>
      </c>
      <c r="L24" s="11" t="n">
        <f aca="false">SUM(Таблица531[[#This Row],[Лекции (б)]:[Промежуточная аттестация (б)]])</f>
        <v>52</v>
      </c>
      <c r="M24" s="11"/>
      <c r="N24" s="11"/>
      <c r="O24" s="11"/>
      <c r="P24" s="11"/>
      <c r="Q24" s="12"/>
      <c r="R24" s="12"/>
      <c r="S24" s="12" t="n">
        <f aca="false">IF(Таблица531[[#This Row],[Итого]]&gt;=86,5,IF(Таблица531[[#This Row],[Итого]]&gt;=76,4,IF(Таблица531[[#This Row],[Итого]]&gt;=60,3,2)))</f>
        <v>2</v>
      </c>
    </row>
    <row r="25" customFormat="false" ht="18.6" hidden="false" customHeight="true" outlineLevel="0" collapsed="false">
      <c r="A25" s="11" t="s">
        <v>42</v>
      </c>
      <c r="B25" s="11" t="n">
        <v>13</v>
      </c>
      <c r="C25" s="11" t="n">
        <v>5</v>
      </c>
      <c r="D25" s="11" t="n">
        <v>1</v>
      </c>
      <c r="E25" s="11" t="n">
        <v>5</v>
      </c>
      <c r="F25" s="11"/>
      <c r="G25" s="11" t="n">
        <f aca="false">MIN(Таблица531[[#This Row],[Лекции]],10)</f>
        <v>10</v>
      </c>
      <c r="H25" s="11" t="n">
        <f aca="false">Таблица531[[#This Row],[Лабораторные]]*6</f>
        <v>30</v>
      </c>
      <c r="I25" s="11" t="n">
        <f aca="false">Таблица531[[#This Row],[Самостоятельная работа]]*15</f>
        <v>15</v>
      </c>
      <c r="J25" s="11" t="n">
        <f aca="false">MAX(0,Таблица531[[#This Row],[Лекции]]-10)+Таблица531[[#This Row],[Другие виды уч.  Деятельности]]</f>
        <v>8</v>
      </c>
      <c r="K25" s="11" t="n">
        <v>23</v>
      </c>
      <c r="L25" s="11" t="n">
        <f aca="false">SUM(Таблица531[[#This Row],[Лекции (б)]:[Промежуточная аттестация (б)]])</f>
        <v>86</v>
      </c>
      <c r="M25" s="11"/>
      <c r="N25" s="11"/>
      <c r="O25" s="11"/>
      <c r="P25" s="11"/>
      <c r="Q25" s="12"/>
      <c r="R25" s="12"/>
      <c r="S25" s="12" t="n">
        <f aca="false">IF(Таблица531[[#This Row],[Итого]]&gt;=86,5,IF(Таблица531[[#This Row],[Итого]]&gt;=76,4,IF(Таблица531[[#This Row],[Итого]]&gt;=60,3,2)))</f>
        <v>5</v>
      </c>
      <c r="U25" s="10"/>
    </row>
    <row r="26" customFormat="false" ht="18.6" hidden="false" customHeight="true" outlineLevel="0" collapsed="false">
      <c r="A26" s="11" t="s">
        <v>43</v>
      </c>
      <c r="B26" s="11" t="n">
        <v>13</v>
      </c>
      <c r="C26" s="11" t="n">
        <v>3</v>
      </c>
      <c r="D26" s="11" t="n">
        <v>1</v>
      </c>
      <c r="E26" s="11" t="n">
        <v>6</v>
      </c>
      <c r="F26" s="11"/>
      <c r="G26" s="11" t="n">
        <f aca="false">MIN(Таблица531[[#This Row],[Лекции]],10)</f>
        <v>10</v>
      </c>
      <c r="H26" s="11" t="n">
        <f aca="false">Таблица531[[#This Row],[Лабораторные]]*6</f>
        <v>18</v>
      </c>
      <c r="I26" s="11" t="n">
        <f aca="false">Таблица531[[#This Row],[Самостоятельная работа]]*15</f>
        <v>15</v>
      </c>
      <c r="J26" s="11" t="n">
        <f aca="false">MAX(0,Таблица531[[#This Row],[Лекции]]-10)+Таблица531[[#This Row],[Другие виды уч.  Деятельности]]</f>
        <v>9</v>
      </c>
      <c r="K26" s="11" t="n">
        <v>23</v>
      </c>
      <c r="L26" s="11" t="n">
        <f aca="false">SUM(Таблица531[[#This Row],[Лекции (б)]:[Промежуточная аттестация (б)]])</f>
        <v>75</v>
      </c>
      <c r="M26" s="11"/>
      <c r="N26" s="11"/>
      <c r="O26" s="11"/>
      <c r="P26" s="11"/>
      <c r="Q26" s="12"/>
      <c r="R26" s="12"/>
      <c r="S26" s="12" t="n">
        <f aca="false">IF(Таблица531[[#This Row],[Итого]]&gt;=86,5,IF(Таблица531[[#This Row],[Итого]]&gt;=76,4,IF(Таблица531[[#This Row],[Итого]]&gt;=60,3,2)))</f>
        <v>3</v>
      </c>
    </row>
    <row r="27" customFormat="false" ht="18.6" hidden="false" customHeight="true" outlineLevel="0" collapsed="false">
      <c r="A27" s="11" t="s">
        <v>44</v>
      </c>
      <c r="B27" s="11" t="n">
        <v>2</v>
      </c>
      <c r="C27" s="14"/>
      <c r="D27" s="14"/>
      <c r="E27" s="11" t="n">
        <v>0</v>
      </c>
      <c r="F27" s="11"/>
      <c r="G27" s="11" t="n">
        <f aca="false">MIN(Таблица531[[#This Row],[Лекции]],10)</f>
        <v>2</v>
      </c>
      <c r="H27" s="11" t="n">
        <f aca="false">Таблица531[[#This Row],[Лабораторные]]*6</f>
        <v>0</v>
      </c>
      <c r="I27" s="11" t="n">
        <f aca="false">Таблица531[[#This Row],[Самостоятельная работа]]*15</f>
        <v>0</v>
      </c>
      <c r="J27" s="11" t="n">
        <f aca="false">MAX(0,Таблица531[[#This Row],[Лекции]]-10)+Таблица531[[#This Row],[Другие виды уч.  Деятельности]]</f>
        <v>0</v>
      </c>
      <c r="K27" s="11" t="n">
        <f aca="false">Таблица531[[#This Row],[Промежуточная аттестация]]</f>
        <v>0</v>
      </c>
      <c r="L27" s="11" t="n">
        <f aca="false">SUM(Таблица531[[#This Row],[Лекции (б)]:[Промежуточная аттестация (б)]])</f>
        <v>2</v>
      </c>
      <c r="M27" s="11"/>
      <c r="N27" s="11"/>
      <c r="O27" s="11"/>
      <c r="P27" s="11"/>
      <c r="Q27" s="12"/>
      <c r="R27" s="12"/>
      <c r="S27" s="12" t="n">
        <f aca="false">IF(Таблица531[[#This Row],[Итого]]&gt;=86,5,IF(Таблица531[[#This Row],[Итого]]&gt;=76,4,IF(Таблица531[[#This Row],[Итого]]&gt;=60,3,2)))</f>
        <v>2</v>
      </c>
      <c r="U27" s="10"/>
    </row>
    <row r="28" customFormat="false" ht="18.6" hidden="false" customHeight="true" outlineLevel="0" collapsed="false">
      <c r="A28" s="11" t="s">
        <v>45</v>
      </c>
      <c r="B28" s="11" t="n">
        <v>13</v>
      </c>
      <c r="C28" s="11" t="n">
        <v>5</v>
      </c>
      <c r="D28" s="11" t="n">
        <v>1</v>
      </c>
      <c r="E28" s="11" t="n">
        <v>6</v>
      </c>
      <c r="F28" s="11"/>
      <c r="G28" s="11" t="n">
        <f aca="false">MIN(Таблица531[[#This Row],[Лекции]],10)</f>
        <v>10</v>
      </c>
      <c r="H28" s="11" t="n">
        <f aca="false">Таблица531[[#This Row],[Лабораторные]]*6</f>
        <v>30</v>
      </c>
      <c r="I28" s="11" t="n">
        <f aca="false">Таблица531[[#This Row],[Самостоятельная работа]]*15</f>
        <v>15</v>
      </c>
      <c r="J28" s="11" t="n">
        <f aca="false">MAX(0,Таблица531[[#This Row],[Лекции]]-10)+Таблица531[[#This Row],[Другие виды уч.  Деятельности]]</f>
        <v>9</v>
      </c>
      <c r="K28" s="11" t="n">
        <v>28</v>
      </c>
      <c r="L28" s="11" t="n">
        <f aca="false">SUM(Таблица531[[#This Row],[Лекции (б)]:[Промежуточная аттестация (б)]])</f>
        <v>92</v>
      </c>
      <c r="M28" s="11"/>
      <c r="N28" s="11"/>
      <c r="O28" s="11"/>
      <c r="P28" s="11"/>
      <c r="Q28" s="12"/>
      <c r="R28" s="12"/>
      <c r="S28" s="12" t="n">
        <f aca="false">IF(Таблица531[[#This Row],[Итого]]&gt;=86,5,IF(Таблица531[[#This Row],[Итого]]&gt;=76,4,IF(Таблица531[[#This Row],[Итого]]&gt;=60,3,2)))</f>
        <v>5</v>
      </c>
    </row>
    <row r="29" customFormat="false" ht="15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U29" s="10"/>
    </row>
    <row r="30" customFormat="false" ht="14.4" hidden="false" customHeight="false" outlineLevel="0" collapsed="false">
      <c r="A30" s="19" t="s">
        <v>46</v>
      </c>
      <c r="B30" s="19" t="n">
        <v>16</v>
      </c>
      <c r="K30" s="20" t="s">
        <v>47</v>
      </c>
      <c r="L30" s="20"/>
    </row>
    <row r="31" customFormat="false" ht="16.2" hidden="false" customHeight="true" outlineLevel="0" collapsed="false">
      <c r="A31" s="21" t="s">
        <v>48</v>
      </c>
      <c r="B31" s="21"/>
      <c r="C31" s="22" t="s">
        <v>49</v>
      </c>
      <c r="D31" s="22"/>
      <c r="E31" s="22"/>
      <c r="F31" s="22"/>
      <c r="G31" s="18"/>
      <c r="K31" s="23" t="s">
        <v>50</v>
      </c>
      <c r="L31" s="13" t="n">
        <f aca="false">COUNTIFS(Таблица531[Итого],"&gt;=86")</f>
        <v>10</v>
      </c>
      <c r="U31" s="10"/>
    </row>
    <row r="32" customFormat="false" ht="21.55" hidden="false" customHeight="true" outlineLevel="0" collapsed="false">
      <c r="A32" s="24" t="s">
        <v>4</v>
      </c>
      <c r="B32" s="25" t="n">
        <v>10</v>
      </c>
      <c r="C32" s="26" t="s">
        <v>51</v>
      </c>
      <c r="D32" s="26"/>
      <c r="E32" s="26"/>
      <c r="F32" s="26"/>
      <c r="K32" s="23" t="s">
        <v>52</v>
      </c>
      <c r="L32" s="13" t="n">
        <f aca="false">COUNTIFS(Таблица531[Итого],"&lt;86",Таблица531[Итого],"&gt;=76")</f>
        <v>5</v>
      </c>
    </row>
    <row r="33" customFormat="false" ht="21.55" hidden="false" customHeight="true" outlineLevel="0" collapsed="false">
      <c r="A33" s="27" t="s">
        <v>53</v>
      </c>
      <c r="B33" s="28" t="n">
        <v>30</v>
      </c>
      <c r="C33" s="29" t="s">
        <v>54</v>
      </c>
      <c r="D33" s="29"/>
      <c r="E33" s="29"/>
      <c r="F33" s="29"/>
      <c r="K33" s="23" t="s">
        <v>55</v>
      </c>
      <c r="L33" s="13" t="n">
        <f aca="false">COUNTIFS(Таблица531[Итого],"&lt;76",Таблица531[Итого],"&gt;=60")</f>
        <v>3</v>
      </c>
      <c r="U33" s="10"/>
    </row>
    <row r="34" customFormat="false" ht="21.55" hidden="false" customHeight="true" outlineLevel="0" collapsed="false">
      <c r="A34" s="27" t="s">
        <v>56</v>
      </c>
      <c r="B34" s="28" t="n">
        <v>15</v>
      </c>
      <c r="C34" s="29" t="s">
        <v>57</v>
      </c>
      <c r="D34" s="29"/>
      <c r="E34" s="29"/>
      <c r="F34" s="29"/>
      <c r="K34" s="23" t="s">
        <v>58</v>
      </c>
      <c r="L34" s="13" t="n">
        <f aca="false">COUNTIFS(Таблица531[Итого],"&lt;60")</f>
        <v>6</v>
      </c>
    </row>
    <row r="35" customFormat="false" ht="21.55" hidden="false" customHeight="true" outlineLevel="0" collapsed="false">
      <c r="A35" s="27" t="s">
        <v>59</v>
      </c>
      <c r="B35" s="28" t="n">
        <v>15</v>
      </c>
      <c r="C35" s="29" t="s">
        <v>60</v>
      </c>
      <c r="D35" s="29"/>
      <c r="E35" s="29"/>
      <c r="F35" s="29"/>
      <c r="U35" s="10"/>
    </row>
    <row r="36" customFormat="false" ht="21.55" hidden="false" customHeight="true" outlineLevel="0" collapsed="false">
      <c r="A36" s="27" t="s">
        <v>61</v>
      </c>
      <c r="B36" s="28" t="n">
        <v>30</v>
      </c>
      <c r="C36" s="29" t="s">
        <v>62</v>
      </c>
      <c r="D36" s="29"/>
      <c r="E36" s="29"/>
      <c r="F36" s="29"/>
    </row>
    <row r="37" customFormat="false" ht="21.55" hidden="false" customHeight="true" outlineLevel="0" collapsed="false">
      <c r="U37" s="10"/>
    </row>
    <row r="39" customFormat="false" ht="15" hidden="false" customHeight="false" outlineLevel="0" collapsed="false">
      <c r="A39" s="19" t="s">
        <v>63</v>
      </c>
      <c r="U39" s="10"/>
    </row>
    <row r="40" customFormat="false" ht="15.6" hidden="false" customHeight="false" outlineLevel="0" collapsed="false">
      <c r="A40" s="30" t="s">
        <v>64</v>
      </c>
      <c r="B40" s="31" t="n">
        <v>5</v>
      </c>
    </row>
    <row r="41" customFormat="false" ht="16.2" hidden="false" customHeight="false" outlineLevel="0" collapsed="false">
      <c r="A41" s="32" t="s">
        <v>65</v>
      </c>
      <c r="B41" s="33" t="n">
        <v>4</v>
      </c>
      <c r="U41" s="34"/>
    </row>
    <row r="42" customFormat="false" ht="15.6" hidden="false" customHeight="false" outlineLevel="0" collapsed="false">
      <c r="A42" s="32" t="s">
        <v>66</v>
      </c>
      <c r="B42" s="33" t="n">
        <v>3</v>
      </c>
    </row>
    <row r="43" customFormat="false" ht="16.2" hidden="false" customHeight="false" outlineLevel="0" collapsed="false">
      <c r="A43" s="35" t="s">
        <v>67</v>
      </c>
      <c r="B43" s="36" t="n">
        <v>2</v>
      </c>
    </row>
  </sheetData>
  <mergeCells count="12">
    <mergeCell ref="A2:L2"/>
    <mergeCell ref="B3:E3"/>
    <mergeCell ref="G3:L3"/>
    <mergeCell ref="M3:S3"/>
    <mergeCell ref="K30:L30"/>
    <mergeCell ref="A31:B31"/>
    <mergeCell ref="C31:F31"/>
    <mergeCell ref="C32:F32"/>
    <mergeCell ref="C33:F33"/>
    <mergeCell ref="C34:F34"/>
    <mergeCell ref="C35:F35"/>
    <mergeCell ref="C36:F3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1" activeCellId="0" sqref="A21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34.2"/>
    <col collapsed="false" customWidth="true" hidden="false" outlineLevel="0" max="5" min="2" style="1" width="15.61"/>
    <col collapsed="false" customWidth="true" hidden="false" outlineLevel="0" max="6" min="6" style="1" width="21.68"/>
    <col collapsed="false" customWidth="true" hidden="false" outlineLevel="0" max="7" min="7" style="1" width="19.52"/>
    <col collapsed="false" customWidth="false" hidden="false" outlineLevel="0" max="1026" min="8" style="1" width="8.54"/>
  </cols>
  <sheetData>
    <row r="1" customFormat="false" ht="43.75" hidden="false" customHeight="true" outlineLevel="0" collapsed="false">
      <c r="A1" s="13"/>
      <c r="B1" s="37" t="s">
        <v>68</v>
      </c>
      <c r="C1" s="37" t="s">
        <v>69</v>
      </c>
      <c r="D1" s="37" t="s">
        <v>70</v>
      </c>
      <c r="E1" s="37" t="s">
        <v>71</v>
      </c>
      <c r="F1" s="37" t="s">
        <v>72</v>
      </c>
      <c r="G1" s="37" t="s">
        <v>73</v>
      </c>
      <c r="H1" s="37" t="s">
        <v>74</v>
      </c>
    </row>
    <row r="2" customFormat="false" ht="13.8" hidden="false" customHeight="false" outlineLevel="0" collapsed="false">
      <c r="A2" s="15" t="s">
        <v>22</v>
      </c>
      <c r="B2" s="17" t="n">
        <v>1</v>
      </c>
      <c r="C2" s="17"/>
      <c r="D2" s="17"/>
      <c r="E2" s="17" t="n">
        <v>4</v>
      </c>
      <c r="F2" s="17"/>
      <c r="G2" s="17"/>
      <c r="H2" s="17" t="n">
        <f aca="false">SUM(B2:E2)</f>
        <v>5</v>
      </c>
    </row>
    <row r="3" customFormat="false" ht="13.8" hidden="false" customHeight="false" outlineLevel="0" collapsed="false">
      <c r="A3" s="15" t="s">
        <v>23</v>
      </c>
      <c r="B3" s="17" t="n">
        <v>1</v>
      </c>
      <c r="C3" s="17"/>
      <c r="D3" s="17"/>
      <c r="E3" s="17" t="n">
        <v>5</v>
      </c>
      <c r="F3" s="17"/>
      <c r="G3" s="17"/>
      <c r="H3" s="17" t="n">
        <f aca="false">SUM(B3:E3)</f>
        <v>6</v>
      </c>
    </row>
    <row r="4" customFormat="false" ht="13.8" hidden="false" customHeight="false" outlineLevel="0" collapsed="false">
      <c r="A4" s="15" t="s">
        <v>24</v>
      </c>
      <c r="B4" s="17" t="n">
        <v>2</v>
      </c>
      <c r="C4" s="17" t="n">
        <v>1</v>
      </c>
      <c r="D4" s="17" t="n">
        <v>1</v>
      </c>
      <c r="E4" s="17" t="n">
        <v>5</v>
      </c>
      <c r="F4" s="17" t="n">
        <v>1</v>
      </c>
      <c r="G4" s="17"/>
      <c r="H4" s="17" t="n">
        <f aca="false">SUM(B4:E4)</f>
        <v>9</v>
      </c>
    </row>
    <row r="5" customFormat="false" ht="13.8" hidden="false" customHeight="false" outlineLevel="0" collapsed="false">
      <c r="A5" s="15" t="s">
        <v>25</v>
      </c>
      <c r="B5" s="17" t="n">
        <v>1</v>
      </c>
      <c r="C5" s="17"/>
      <c r="D5" s="17"/>
      <c r="E5" s="17" t="n">
        <v>4</v>
      </c>
      <c r="F5" s="17"/>
      <c r="G5" s="17"/>
      <c r="H5" s="17" t="n">
        <f aca="false">SUM(B5:E5)</f>
        <v>5</v>
      </c>
    </row>
    <row r="6" customFormat="false" ht="13.8" hidden="false" customHeight="false" outlineLevel="0" collapsed="false">
      <c r="A6" s="15" t="s">
        <v>26</v>
      </c>
      <c r="B6" s="17"/>
      <c r="C6" s="17"/>
      <c r="D6" s="17"/>
      <c r="E6" s="17" t="n">
        <v>4</v>
      </c>
      <c r="F6" s="17"/>
      <c r="G6" s="17"/>
      <c r="H6" s="17" t="n">
        <f aca="false">SUM(B6:E6)</f>
        <v>4</v>
      </c>
    </row>
    <row r="7" customFormat="false" ht="13.8" hidden="false" customHeight="false" outlineLevel="0" collapsed="false">
      <c r="A7" s="17" t="s">
        <v>27</v>
      </c>
      <c r="B7" s="17"/>
      <c r="C7" s="17"/>
      <c r="D7" s="17"/>
      <c r="E7" s="17" t="n">
        <v>5</v>
      </c>
      <c r="F7" s="17"/>
      <c r="G7" s="17"/>
      <c r="H7" s="17" t="n">
        <f aca="false">SUM(B7:E7)</f>
        <v>5</v>
      </c>
    </row>
    <row r="8" customFormat="false" ht="13.8" hidden="false" customHeight="false" outlineLevel="0" collapsed="false">
      <c r="A8" s="15" t="s">
        <v>28</v>
      </c>
      <c r="B8" s="17"/>
      <c r="C8" s="17"/>
      <c r="D8" s="17"/>
      <c r="E8" s="17" t="n">
        <v>5</v>
      </c>
      <c r="F8" s="17"/>
      <c r="G8" s="17"/>
      <c r="H8" s="17" t="n">
        <f aca="false">SUM(B8:E8)</f>
        <v>5</v>
      </c>
    </row>
    <row r="9" customFormat="false" ht="13.8" hidden="false" customHeight="false" outlineLevel="0" collapsed="false">
      <c r="A9" s="17" t="s">
        <v>29</v>
      </c>
      <c r="B9" s="17"/>
      <c r="C9" s="17"/>
      <c r="D9" s="17"/>
      <c r="E9" s="17" t="n">
        <v>5</v>
      </c>
      <c r="F9" s="17"/>
      <c r="G9" s="17"/>
      <c r="H9" s="17" t="n">
        <f aca="false">SUM(B9:E9)</f>
        <v>5</v>
      </c>
    </row>
    <row r="10" customFormat="false" ht="13.8" hidden="false" customHeight="false" outlineLevel="0" collapsed="false">
      <c r="A10" s="15" t="s">
        <v>30</v>
      </c>
      <c r="B10" s="17"/>
      <c r="C10" s="17"/>
      <c r="D10" s="17"/>
      <c r="E10" s="17" t="n">
        <v>5</v>
      </c>
      <c r="F10" s="17"/>
      <c r="G10" s="17"/>
      <c r="H10" s="17" t="n">
        <f aca="false">SUM(B10:E10)</f>
        <v>5</v>
      </c>
    </row>
    <row r="11" customFormat="false" ht="13.8" hidden="false" customHeight="false" outlineLevel="0" collapsed="false">
      <c r="A11" s="17" t="s">
        <v>31</v>
      </c>
      <c r="B11" s="17" t="n">
        <v>1</v>
      </c>
      <c r="C11" s="17"/>
      <c r="D11" s="17"/>
      <c r="E11" s="17" t="n">
        <v>5</v>
      </c>
      <c r="F11" s="17"/>
      <c r="G11" s="17"/>
      <c r="H11" s="17" t="n">
        <f aca="false">SUM(B11:E11)</f>
        <v>6</v>
      </c>
    </row>
    <row r="12" customFormat="false" ht="13.8" hidden="false" customHeight="false" outlineLevel="0" collapsed="false">
      <c r="A12" s="17" t="s">
        <v>32</v>
      </c>
      <c r="B12" s="17"/>
      <c r="C12" s="17"/>
      <c r="D12" s="17"/>
      <c r="E12" s="17" t="n">
        <v>5</v>
      </c>
      <c r="F12" s="17"/>
      <c r="G12" s="17"/>
      <c r="H12" s="17" t="n">
        <f aca="false">SUM(B12:E12)</f>
        <v>5</v>
      </c>
    </row>
    <row r="13" customFormat="false" ht="13.8" hidden="false" customHeight="false" outlineLevel="0" collapsed="false">
      <c r="A13" s="17" t="s">
        <v>33</v>
      </c>
      <c r="B13" s="17" t="n">
        <v>1</v>
      </c>
      <c r="C13" s="17"/>
      <c r="D13" s="17"/>
      <c r="E13" s="17" t="n">
        <v>5</v>
      </c>
      <c r="F13" s="17"/>
      <c r="G13" s="17"/>
      <c r="H13" s="17" t="n">
        <f aca="false">SUM(B13:E13)</f>
        <v>6</v>
      </c>
    </row>
    <row r="14" customFormat="false" ht="13.8" hidden="false" customHeight="false" outlineLevel="0" collapsed="false">
      <c r="A14" s="17" t="s">
        <v>34</v>
      </c>
      <c r="B14" s="17"/>
      <c r="C14" s="17"/>
      <c r="D14" s="17"/>
      <c r="E14" s="17" t="n">
        <v>5</v>
      </c>
      <c r="F14" s="17"/>
      <c r="G14" s="17"/>
      <c r="H14" s="17" t="n">
        <f aca="false">SUM(B14:E14)</f>
        <v>5</v>
      </c>
    </row>
    <row r="15" customFormat="false" ht="13.8" hidden="false" customHeight="false" outlineLevel="0" collapsed="false">
      <c r="A15" s="17" t="s">
        <v>35</v>
      </c>
      <c r="B15" s="17"/>
      <c r="C15" s="17"/>
      <c r="D15" s="17"/>
      <c r="E15" s="17" t="n">
        <v>5</v>
      </c>
      <c r="F15" s="17"/>
      <c r="G15" s="17"/>
      <c r="H15" s="17" t="n">
        <f aca="false">SUM(B15:E15)</f>
        <v>5</v>
      </c>
    </row>
    <row r="16" customFormat="false" ht="13.8" hidden="false" customHeight="false" outlineLevel="0" collapsed="false">
      <c r="A16" s="17" t="s">
        <v>36</v>
      </c>
      <c r="B16" s="17"/>
      <c r="C16" s="17"/>
      <c r="D16" s="17"/>
      <c r="E16" s="17" t="n">
        <v>4</v>
      </c>
      <c r="F16" s="17"/>
      <c r="G16" s="17"/>
      <c r="H16" s="17" t="n">
        <f aca="false">SUM(B16:E16)</f>
        <v>4</v>
      </c>
    </row>
    <row r="17" customFormat="false" ht="13.8" hidden="false" customHeight="false" outlineLevel="0" collapsed="false">
      <c r="A17" s="17" t="s">
        <v>37</v>
      </c>
      <c r="B17" s="17"/>
      <c r="C17" s="17"/>
      <c r="D17" s="17"/>
      <c r="E17" s="17" t="n">
        <v>5</v>
      </c>
      <c r="F17" s="17"/>
      <c r="G17" s="17"/>
      <c r="H17" s="17" t="n">
        <f aca="false">SUM(B17:E17)</f>
        <v>5</v>
      </c>
    </row>
    <row r="18" customFormat="false" ht="13.8" hidden="false" customHeight="false" outlineLevel="0" collapsed="false">
      <c r="A18" s="15" t="s">
        <v>38</v>
      </c>
      <c r="B18" s="17" t="n">
        <v>2</v>
      </c>
      <c r="C18" s="17"/>
      <c r="D18" s="17"/>
      <c r="E18" s="17" t="n">
        <v>5</v>
      </c>
      <c r="F18" s="17"/>
      <c r="G18" s="17"/>
      <c r="H18" s="17" t="n">
        <f aca="false">SUM(B18:E18)</f>
        <v>7</v>
      </c>
    </row>
    <row r="19" customFormat="false" ht="13.8" hidden="false" customHeight="false" outlineLevel="0" collapsed="false">
      <c r="A19" s="38" t="s">
        <v>39</v>
      </c>
      <c r="B19" s="17"/>
      <c r="C19" s="17"/>
      <c r="D19" s="17"/>
      <c r="E19" s="17" t="n">
        <v>5</v>
      </c>
      <c r="F19" s="17"/>
      <c r="G19" s="17"/>
      <c r="H19" s="17" t="n">
        <f aca="false">SUM(B19:E19)</f>
        <v>5</v>
      </c>
    </row>
    <row r="20" customFormat="false" ht="13.8" hidden="false" customHeight="false" outlineLevel="0" collapsed="false">
      <c r="A20" s="17" t="s">
        <v>40</v>
      </c>
      <c r="B20" s="17"/>
      <c r="C20" s="17"/>
      <c r="D20" s="17"/>
      <c r="E20" s="17" t="n">
        <v>4</v>
      </c>
      <c r="F20" s="17"/>
      <c r="G20" s="17"/>
      <c r="H20" s="17" t="n">
        <f aca="false">SUM(B20:E20)</f>
        <v>4</v>
      </c>
    </row>
    <row r="21" customFormat="false" ht="13.8" hidden="false" customHeight="false" outlineLevel="0" collapsed="false">
      <c r="A21" s="39" t="s">
        <v>41</v>
      </c>
      <c r="B21" s="13"/>
      <c r="C21" s="13"/>
      <c r="D21" s="13"/>
      <c r="E21" s="13"/>
      <c r="F21" s="13"/>
      <c r="G21" s="13"/>
      <c r="H21" s="13" t="n">
        <f aca="false">SUM(B21:E21)</f>
        <v>0</v>
      </c>
    </row>
    <row r="22" customFormat="false" ht="13.8" hidden="false" customHeight="false" outlineLevel="0" collapsed="false">
      <c r="A22" s="15" t="s">
        <v>42</v>
      </c>
      <c r="B22" s="17"/>
      <c r="C22" s="17"/>
      <c r="D22" s="17"/>
      <c r="E22" s="17" t="n">
        <v>5</v>
      </c>
      <c r="F22" s="17"/>
      <c r="G22" s="17"/>
      <c r="H22" s="17" t="n">
        <f aca="false">SUM(B22:E22)</f>
        <v>5</v>
      </c>
    </row>
    <row r="23" customFormat="false" ht="13.8" hidden="false" customHeight="false" outlineLevel="0" collapsed="false">
      <c r="A23" s="15" t="s">
        <v>43</v>
      </c>
      <c r="B23" s="17" t="n">
        <v>1</v>
      </c>
      <c r="C23" s="17"/>
      <c r="D23" s="17"/>
      <c r="E23" s="17" t="n">
        <v>5</v>
      </c>
      <c r="F23" s="17"/>
      <c r="G23" s="17"/>
      <c r="H23" s="17" t="n">
        <f aca="false">SUM(B23:E23)</f>
        <v>6</v>
      </c>
    </row>
    <row r="24" customFormat="false" ht="13.8" hidden="false" customHeight="false" outlineLevel="0" collapsed="false">
      <c r="A24" s="40" t="s">
        <v>44</v>
      </c>
      <c r="B24" s="13"/>
      <c r="C24" s="13"/>
      <c r="D24" s="13"/>
      <c r="E24" s="13"/>
      <c r="F24" s="13"/>
      <c r="G24" s="13"/>
      <c r="H24" s="13" t="n">
        <f aca="false">SUM(B24:E24)</f>
        <v>0</v>
      </c>
    </row>
    <row r="25" customFormat="false" ht="13.8" hidden="false" customHeight="false" outlineLevel="0" collapsed="false">
      <c r="A25" s="15" t="s">
        <v>45</v>
      </c>
      <c r="B25" s="17" t="n">
        <v>1</v>
      </c>
      <c r="C25" s="17"/>
      <c r="D25" s="17"/>
      <c r="E25" s="17" t="n">
        <v>5</v>
      </c>
      <c r="F25" s="17"/>
      <c r="G25" s="17"/>
      <c r="H25" s="17" t="n">
        <f aca="false">SUM(B25:E25)</f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417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2020-06-05T10:29:38Z</dcterms:created>
  <dc:creator>Иван Слеповичев</dc:creator>
  <dc:description/>
  <dc:language>ru-RU</dc:language>
  <cp:lastModifiedBy/>
  <dcterms:modified xsi:type="dcterms:W3CDTF">2024-01-20T17:23:54Z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