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9140" windowHeight="8496" activeTab="1"/>
  </bookViews>
  <sheets>
    <sheet name="531" sheetId="1" r:id="rId1"/>
    <sheet name="Работа" sheetId="3" r:id="rId2"/>
  </sheets>
  <calcPr calcId="145621"/>
</workbook>
</file>

<file path=xl/calcChain.xml><?xml version="1.0" encoding="utf-8"?>
<calcChain xmlns="http://schemas.openxmlformats.org/spreadsheetml/2006/main">
  <c r="G18" i="1" l="1"/>
  <c r="L18" i="1" s="1"/>
  <c r="S18" i="1" s="1"/>
  <c r="G19" i="1"/>
  <c r="L19" i="1" s="1"/>
  <c r="S19" i="1" s="1"/>
  <c r="G20" i="1"/>
  <c r="G21" i="1"/>
  <c r="L21" i="1" s="1"/>
  <c r="S21" i="1" s="1"/>
  <c r="G22" i="1"/>
  <c r="H18" i="1"/>
  <c r="H19" i="1"/>
  <c r="H20" i="1"/>
  <c r="H21" i="1"/>
  <c r="H22" i="1"/>
  <c r="I18" i="1"/>
  <c r="I19" i="1"/>
  <c r="I20" i="1"/>
  <c r="I21" i="1"/>
  <c r="I22" i="1"/>
  <c r="J18" i="1"/>
  <c r="J19" i="1"/>
  <c r="J20" i="1"/>
  <c r="J21" i="1"/>
  <c r="J22" i="1"/>
  <c r="K18" i="1"/>
  <c r="K19" i="1"/>
  <c r="K20" i="1"/>
  <c r="K21" i="1"/>
  <c r="K22" i="1"/>
  <c r="L20" i="1" l="1"/>
  <c r="S20" i="1" s="1"/>
  <c r="L22" i="1"/>
  <c r="S22" i="1" s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K5" i="1"/>
  <c r="K6" i="1"/>
  <c r="K7" i="1"/>
  <c r="K9" i="1"/>
  <c r="K10" i="1"/>
  <c r="K11" i="1"/>
  <c r="K12" i="1"/>
  <c r="K13" i="1"/>
  <c r="K14" i="1"/>
  <c r="K16" i="1"/>
  <c r="K17" i="1"/>
  <c r="K23" i="1"/>
  <c r="L25" i="1" l="1"/>
  <c r="S25" i="1" s="1"/>
  <c r="L26" i="1"/>
  <c r="S26" i="1" s="1"/>
  <c r="L27" i="1"/>
  <c r="S27" i="1" s="1"/>
  <c r="L28" i="1"/>
  <c r="S28" i="1" s="1"/>
  <c r="K15" i="1"/>
  <c r="K8" i="1"/>
  <c r="K24" i="1"/>
  <c r="J5" i="1" l="1"/>
  <c r="G5" i="1"/>
  <c r="J6" i="1"/>
  <c r="J7" i="1"/>
  <c r="J8" i="1"/>
  <c r="J10" i="1"/>
  <c r="J11" i="1"/>
  <c r="J12" i="1"/>
  <c r="J13" i="1"/>
  <c r="J14" i="1"/>
  <c r="J15" i="1"/>
  <c r="J16" i="1"/>
  <c r="J17" i="1"/>
  <c r="J23" i="1"/>
  <c r="J2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3" i="1"/>
  <c r="I24" i="1"/>
  <c r="G13" i="1"/>
  <c r="H6" i="1"/>
  <c r="H7" i="1"/>
  <c r="H8" i="1"/>
  <c r="H9" i="1"/>
  <c r="H10" i="1"/>
  <c r="H11" i="1"/>
  <c r="H12" i="1"/>
  <c r="H14" i="1"/>
  <c r="H15" i="1"/>
  <c r="H16" i="1"/>
  <c r="H17" i="1"/>
  <c r="H23" i="1"/>
  <c r="H24" i="1"/>
  <c r="H13" i="1"/>
  <c r="H5" i="1"/>
  <c r="J9" i="1"/>
  <c r="L13" i="1" l="1"/>
  <c r="S13" i="1" s="1"/>
  <c r="G6" i="1"/>
  <c r="G7" i="1"/>
  <c r="G8" i="1"/>
  <c r="G9" i="1"/>
  <c r="G10" i="1"/>
  <c r="G11" i="1"/>
  <c r="G12" i="1"/>
  <c r="G14" i="1"/>
  <c r="G15" i="1"/>
  <c r="G16" i="1"/>
  <c r="G17" i="1"/>
  <c r="G23" i="1"/>
  <c r="G24" i="1"/>
  <c r="L24" i="1" l="1"/>
  <c r="S24" i="1" s="1"/>
  <c r="L10" i="1"/>
  <c r="S10" i="1" s="1"/>
  <c r="L14" i="1"/>
  <c r="S14" i="1" s="1"/>
  <c r="L11" i="1"/>
  <c r="S11" i="1" s="1"/>
  <c r="L23" i="1"/>
  <c r="S23" i="1" s="1"/>
  <c r="L9" i="1"/>
  <c r="S9" i="1" s="1"/>
  <c r="L16" i="1"/>
  <c r="S16" i="1" s="1"/>
  <c r="L7" i="1"/>
  <c r="S7" i="1" s="1"/>
  <c r="L15" i="1"/>
  <c r="S15" i="1" s="1"/>
  <c r="L6" i="1"/>
  <c r="S6" i="1" s="1"/>
  <c r="L17" i="1"/>
  <c r="S17" i="1" s="1"/>
  <c r="L12" i="1"/>
  <c r="S12" i="1" s="1"/>
  <c r="L8" i="1"/>
  <c r="S8" i="1" s="1"/>
  <c r="L5" i="1"/>
  <c r="S5" i="1" s="1"/>
  <c r="L34" i="1" l="1"/>
  <c r="L33" i="1"/>
  <c r="L32" i="1"/>
  <c r="L31" i="1"/>
</calcChain>
</file>

<file path=xl/sharedStrings.xml><?xml version="1.0" encoding="utf-8"?>
<sst xmlns="http://schemas.openxmlformats.org/spreadsheetml/2006/main" count="96" uniqueCount="71">
  <si>
    <t>ФИО</t>
  </si>
  <si>
    <t>Лекции</t>
  </si>
  <si>
    <t>Баллы</t>
  </si>
  <si>
    <t>Успехи</t>
  </si>
  <si>
    <t>Максимальные баллы</t>
  </si>
  <si>
    <t>Итого</t>
  </si>
  <si>
    <t>Промежуточная аттестация (экзамен/критерии)</t>
  </si>
  <si>
    <t>Лекции (б)</t>
  </si>
  <si>
    <t>Лабораторные занятия</t>
  </si>
  <si>
    <t>Самостоятельная работа</t>
  </si>
  <si>
    <t>Лабораторные</t>
  </si>
  <si>
    <t>531 группа</t>
  </si>
  <si>
    <t>Другие виды уч.  де-сти</t>
  </si>
  <si>
    <t>Всего лекций:</t>
  </si>
  <si>
    <t xml:space="preserve">Другие виды уч. деятельности </t>
  </si>
  <si>
    <t>Самостоятельная работа (отчет)</t>
  </si>
  <si>
    <t>Промежуточная аттестация</t>
  </si>
  <si>
    <t xml:space="preserve"> Лабораторные (б)</t>
  </si>
  <si>
    <t>Самостоятельная работа (б)</t>
  </si>
  <si>
    <t>Другие виды уч.  де-сти (б)</t>
  </si>
  <si>
    <t>посещения - все что до 10</t>
  </si>
  <si>
    <t>практика - решение задач</t>
  </si>
  <si>
    <t>отчет по практике</t>
  </si>
  <si>
    <t>Пояснения</t>
  </si>
  <si>
    <t>экзамен/реферат</t>
  </si>
  <si>
    <t>Промежуточная аттестация (б)</t>
  </si>
  <si>
    <t>активность на занятиях, самостоятельные изыскания</t>
  </si>
  <si>
    <t>1</t>
  </si>
  <si>
    <t>2</t>
  </si>
  <si>
    <t>3</t>
  </si>
  <si>
    <t>4</t>
  </si>
  <si>
    <t>5</t>
  </si>
  <si>
    <t>6</t>
  </si>
  <si>
    <t>Данные для учета успеваемости студентов в БАРС</t>
  </si>
  <si>
    <t>86-100 баллов</t>
  </si>
  <si>
    <t>76-85 баллов</t>
  </si>
  <si>
    <t>60-75 баллов</t>
  </si>
  <si>
    <t>0-59 баллов</t>
  </si>
  <si>
    <t>Количество 5:</t>
  </si>
  <si>
    <t>Количество 4:</t>
  </si>
  <si>
    <t>Количество 3:</t>
  </si>
  <si>
    <t>Количество 2:</t>
  </si>
  <si>
    <t>Количество оценок</t>
  </si>
  <si>
    <t>Оценка</t>
  </si>
  <si>
    <t>Алексеев Александр Александрович</t>
  </si>
  <si>
    <t>Арбузов Матвей Александрович</t>
  </si>
  <si>
    <t>Бородин Артём Горович</t>
  </si>
  <si>
    <t>Гельфанов Даниил Русланович</t>
  </si>
  <si>
    <t>Грицков Данил Владимирович</t>
  </si>
  <si>
    <t>Гущин Андрей Юрьевич</t>
  </si>
  <si>
    <t>Ерофеева Дарья Дмитриевна</t>
  </si>
  <si>
    <t>Зимина Ирина Олеговна</t>
  </si>
  <si>
    <t>Никитин Арсений Владимирович</t>
  </si>
  <si>
    <t>Нориков Павел Сергеевич</t>
  </si>
  <si>
    <t>Окуньков Сергей Викторович</t>
  </si>
  <si>
    <t>Серебряков Алексей Владимирович</t>
  </si>
  <si>
    <t>Стаин Роман Игоревич</t>
  </si>
  <si>
    <t>Стыценкова Валерия Сергеевна</t>
  </si>
  <si>
    <t>Суслин Дмитирий Константинович</t>
  </si>
  <si>
    <t>Таранов Алексей Вадимович</t>
  </si>
  <si>
    <t>Токарев Никита Сергеевич</t>
  </si>
  <si>
    <t>Улитин Иван Владимирович</t>
  </si>
  <si>
    <t>Хрисанфов Алексей Александрович</t>
  </si>
  <si>
    <t>Хуторный Сергей Дмитриевич</t>
  </si>
  <si>
    <t>Чернышова Надежда Викторовна</t>
  </si>
  <si>
    <t>Шуликина Анастасия Александровна</t>
  </si>
  <si>
    <t xml:space="preserve">Шульдяков Александр Андреевич </t>
  </si>
  <si>
    <t>Яхин Шамиль Илдусович</t>
  </si>
  <si>
    <t>Приведение производной функции (30.09.23)</t>
  </si>
  <si>
    <t>Матрица связей НС</t>
  </si>
  <si>
    <t>Вычисления на графе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</si>
</sst>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49" fontId="5" fillId="0" borderId="4" xfId="2" applyNumberFormat="1" applyBorder="1" applyAlignment="1">
      <alignment vertical="center"/>
    </xf>
    <xf numFmtId="49" fontId="5" fillId="3" borderId="4" xfId="2" applyNumberFormat="1" applyFill="1" applyBorder="1" applyAlignment="1">
      <alignment vertical="center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NumberFormat="1" applyFill="1"/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5" borderId="14" xfId="0" applyFont="1" applyFill="1" applyBorder="1"/>
    <xf numFmtId="0" fontId="0" fillId="4" borderId="14" xfId="0" applyFont="1" applyFill="1" applyBorder="1"/>
    <xf numFmtId="0" fontId="0" fillId="4" borderId="13" xfId="0" applyFont="1" applyFill="1" applyBorder="1"/>
  </cellXfs>
  <cellStyles count="27">
    <cellStyle name="Гиперссылка" xfId="2" builtinId="8"/>
    <cellStyle name="Обычный" xfId="0" builtinId="0"/>
    <cellStyle name="Обычный 10" xfId="4"/>
    <cellStyle name="Обычный 11" xfId="5"/>
    <cellStyle name="Обычный 12" xfId="6"/>
    <cellStyle name="Обычный 13" xfId="7"/>
    <cellStyle name="Обычный 14" xfId="8"/>
    <cellStyle name="Обычный 15" xfId="9"/>
    <cellStyle name="Обычный 16" xfId="10"/>
    <cellStyle name="Обычный 17" xfId="11"/>
    <cellStyle name="Обычный 18" xfId="12"/>
    <cellStyle name="Обычный 19" xfId="13"/>
    <cellStyle name="Обычный 2" xfId="1"/>
    <cellStyle name="Обычный 2 2" xfId="14"/>
    <cellStyle name="Обычный 2 3" xfId="15"/>
    <cellStyle name="Обычный 20" xfId="3"/>
    <cellStyle name="Обычный 27" xfId="16"/>
    <cellStyle name="Обычный 29" xfId="17"/>
    <cellStyle name="Обычный 3" xfId="18"/>
    <cellStyle name="Обычный 30" xfId="19"/>
    <cellStyle name="Обычный 31" xfId="20"/>
    <cellStyle name="Обычный 4" xfId="21"/>
    <cellStyle name="Обычный 5" xfId="22"/>
    <cellStyle name="Обычный 6" xfId="23"/>
    <cellStyle name="Обычный 7" xfId="24"/>
    <cellStyle name="Обычный 8" xfId="25"/>
    <cellStyle name="Обычный 9" xfId="26"/>
  </cellStyles>
  <dxfs count="17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531" displayName="Таблица531" ref="A4:S28" totalsRowShown="0" headerRowDxfId="16" dataDxfId="14" headerRowBorderDxfId="15" tableBorderDxfId="13">
  <tableColumns count="19">
    <tableColumn id="1" name="ФИО" dataDxfId="12" dataCellStyle="Обычный"/>
    <tableColumn id="2" name="Лекции" dataCellStyle="Обычный"/>
    <tableColumn id="3" name="Лабораторные" dataCellStyle="Обычный"/>
    <tableColumn id="4" name="Самостоятельная работа" dataCellStyle="Обычный"/>
    <tableColumn id="5" name="Другие виды уч.  де-сти" dataCellStyle="Обычный"/>
    <tableColumn id="21" name="Промежуточная аттестация" dataCellStyle="Обычный"/>
    <tableColumn id="7" name="Лекции (б)" dataCellStyle="Обычный">
      <calculatedColumnFormula>MIN(Таблица531[[#This Row],[Лекции]],10)</calculatedColumnFormula>
    </tableColumn>
    <tableColumn id="8" name=" Лабораторные (б)" dataDxfId="11" dataCellStyle="Обычный">
      <calculatedColumnFormula>Таблица531[[#This Row],[Лабораторные]]*6</calculatedColumnFormula>
    </tableColumn>
    <tableColumn id="9" name="Самостоятельная работа (б)" dataDxfId="10" dataCellStyle="Обычный">
      <calculatedColumnFormula>Таблица531[[#This Row],[Самостоятельная работа]]*15</calculatedColumnFormula>
    </tableColumn>
    <tableColumn id="10" name="Другие виды уч.  де-сти (б)" dataDxfId="9" dataCellStyle="Обычный">
      <calculatedColumnFormula>MAX(0,Таблица531[[#This Row],[Лекции]]-10)+Таблица531[[#This Row],[Другие виды уч.  де-сти]]</calculatedColumnFormula>
    </tableColumn>
    <tableColumn id="11" name="Промежуточная аттестация (б)" dataDxfId="8" dataCellStyle="Обычный">
      <calculatedColumnFormula>Таблица531[[#This Row],[Промежуточная аттестация]]</calculatedColumnFormula>
    </tableColumn>
    <tableColumn id="12" name="Итого" dataDxfId="7" dataCellStyle="Обычный">
      <calculatedColumnFormula>SUM(Таблица531[[#This Row],[Лекции (б)]:[Промежуточная аттестация (б)]])</calculatedColumnFormula>
    </tableColumn>
    <tableColumn id="6" name="1" dataDxfId="6"/>
    <tableColumn id="22" name="2" dataDxfId="5"/>
    <tableColumn id="23" name="3" dataDxfId="4"/>
    <tableColumn id="24" name="4" dataDxfId="3"/>
    <tableColumn id="25" name="5" dataDxfId="2"/>
    <tableColumn id="26" name="6" dataDxfId="1"/>
    <tableColumn id="13" name="Оценка" dataDxfId="0">
      <calculatedColumnFormula>IF(Таблица531[[#This Row],[Итого]]&gt;=86,5,IF(Таблица531[[#This Row],[Итого]]&gt;=76,4,IF(Таблица531[[#This Row],[Итого]]&gt;=60,3,2)))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4" zoomScale="85" zoomScaleNormal="85" workbookViewId="0">
      <selection activeCell="A28" sqref="A5:A28"/>
    </sheetView>
  </sheetViews>
  <sheetFormatPr defaultRowHeight="14.4" x14ac:dyDescent="0.3"/>
  <cols>
    <col min="1" max="1" width="40.109375" customWidth="1"/>
    <col min="2" max="2" width="16.44140625" customWidth="1"/>
    <col min="3" max="12" width="18.5546875" customWidth="1"/>
    <col min="13" max="18" width="8.88671875" customWidth="1"/>
    <col min="19" max="19" width="18.33203125" customWidth="1"/>
    <col min="21" max="21" width="46.21875" customWidth="1"/>
  </cols>
  <sheetData>
    <row r="1" spans="1:21" x14ac:dyDescent="0.3">
      <c r="A1" s="3">
        <v>45170</v>
      </c>
    </row>
    <row r="2" spans="1:21" ht="25.2" customHeight="1" x14ac:dyDescent="0.45">
      <c r="A2" s="36" t="s">
        <v>11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1" ht="18" customHeight="1" x14ac:dyDescent="0.3">
      <c r="A3" s="13"/>
      <c r="B3" s="35" t="s">
        <v>3</v>
      </c>
      <c r="C3" s="35"/>
      <c r="D3" s="35"/>
      <c r="E3" s="35"/>
      <c r="F3" s="14"/>
      <c r="G3" s="35" t="s">
        <v>2</v>
      </c>
      <c r="H3" s="35"/>
      <c r="I3" s="35"/>
      <c r="J3" s="35"/>
      <c r="K3" s="35"/>
      <c r="L3" s="35"/>
      <c r="M3" s="31"/>
      <c r="N3" s="32"/>
      <c r="O3" s="32"/>
      <c r="P3" s="32"/>
      <c r="Q3" s="32"/>
      <c r="R3" s="32"/>
      <c r="S3" s="32"/>
    </row>
    <row r="4" spans="1:21" s="4" customFormat="1" ht="46.2" customHeight="1" thickBot="1" x14ac:dyDescent="0.35">
      <c r="A4" s="15" t="s">
        <v>0</v>
      </c>
      <c r="B4" s="15" t="s">
        <v>1</v>
      </c>
      <c r="C4" s="15" t="s">
        <v>10</v>
      </c>
      <c r="D4" s="15" t="s">
        <v>9</v>
      </c>
      <c r="E4" s="15" t="s">
        <v>12</v>
      </c>
      <c r="F4" s="15" t="s">
        <v>16</v>
      </c>
      <c r="G4" s="15" t="s">
        <v>7</v>
      </c>
      <c r="H4" s="15" t="s">
        <v>17</v>
      </c>
      <c r="I4" s="15" t="s">
        <v>18</v>
      </c>
      <c r="J4" s="15" t="s">
        <v>19</v>
      </c>
      <c r="K4" s="15" t="s">
        <v>25</v>
      </c>
      <c r="L4" s="15" t="s">
        <v>5</v>
      </c>
      <c r="M4" s="16" t="s">
        <v>27</v>
      </c>
      <c r="N4" s="16" t="s">
        <v>28</v>
      </c>
      <c r="O4" s="16" t="s">
        <v>29</v>
      </c>
      <c r="P4" s="16" t="s">
        <v>30</v>
      </c>
      <c r="Q4" s="16" t="s">
        <v>31</v>
      </c>
      <c r="R4" s="16" t="s">
        <v>32</v>
      </c>
      <c r="S4" s="25" t="s">
        <v>43</v>
      </c>
      <c r="U4" s="11"/>
    </row>
    <row r="5" spans="1:21" ht="18.600000000000001" customHeight="1" x14ac:dyDescent="0.3">
      <c r="A5" s="2" t="s">
        <v>44</v>
      </c>
      <c r="B5" s="2">
        <v>0</v>
      </c>
      <c r="C5" s="2"/>
      <c r="D5" s="2"/>
      <c r="E5" s="2"/>
      <c r="F5" s="2"/>
      <c r="G5" s="2">
        <f>MIN(Таблица531[[#This Row],[Лекции]],10)</f>
        <v>0</v>
      </c>
      <c r="H5" s="2">
        <f>Таблица531[[#This Row],[Лабораторные]]*6</f>
        <v>0</v>
      </c>
      <c r="I5" s="2">
        <f>Таблица531[[#This Row],[Самостоятельная работа]]*15</f>
        <v>0</v>
      </c>
      <c r="J5" s="2">
        <f>MAX(0,Таблица531[[#This Row],[Лекции]]-10)+Таблица531[[#This Row],[Другие виды уч.  де-сти]]</f>
        <v>0</v>
      </c>
      <c r="K5" s="2">
        <f>Таблица531[[#This Row],[Промежуточная аттестация]]</f>
        <v>0</v>
      </c>
      <c r="L5" s="2">
        <f>SUM(Таблица531[[#This Row],[Лекции (б)]:[Промежуточная аттестация (б)]])</f>
        <v>0</v>
      </c>
      <c r="M5" s="9"/>
      <c r="N5" s="9"/>
      <c r="O5" s="9"/>
      <c r="P5" s="9"/>
      <c r="Q5" s="9"/>
      <c r="R5" s="9"/>
      <c r="S5" s="4">
        <f>IF(Таблица531[[#This Row],[Итого]]&gt;=86,5,IF(Таблица531[[#This Row],[Итого]]&gt;=76,4,IF(Таблица531[[#This Row],[Итого]]&gt;=60,3,2)))</f>
        <v>2</v>
      </c>
    </row>
    <row r="6" spans="1:21" ht="18.600000000000001" customHeight="1" thickBot="1" x14ac:dyDescent="0.35">
      <c r="A6" s="2" t="s">
        <v>45</v>
      </c>
      <c r="B6" s="2">
        <v>0</v>
      </c>
      <c r="C6" s="2"/>
      <c r="D6" s="2"/>
      <c r="E6" s="2"/>
      <c r="F6" s="2"/>
      <c r="G6" s="2">
        <f>MIN(Таблица531[[#This Row],[Лекции]],10)</f>
        <v>0</v>
      </c>
      <c r="H6" s="2">
        <f>Таблица531[[#This Row],[Лабораторные]]*6</f>
        <v>0</v>
      </c>
      <c r="I6" s="2">
        <f>Таблица531[[#This Row],[Самостоятельная работа]]*15</f>
        <v>0</v>
      </c>
      <c r="J6" s="2">
        <f>MAX(0,Таблица531[[#This Row],[Лекции]]-10)+Таблица531[[#This Row],[Другие виды уч.  де-сти]]</f>
        <v>0</v>
      </c>
      <c r="K6" s="2">
        <f>Таблица531[[#This Row],[Промежуточная аттестация]]</f>
        <v>0</v>
      </c>
      <c r="L6" s="2">
        <f>SUM(Таблица531[[#This Row],[Лекции (б)]:[Промежуточная аттестация (б)]])</f>
        <v>0</v>
      </c>
      <c r="M6" s="9"/>
      <c r="N6" s="9"/>
      <c r="O6" s="9"/>
      <c r="P6" s="9"/>
      <c r="Q6" s="9"/>
      <c r="R6" s="9"/>
      <c r="S6" s="4">
        <f>IF(Таблица531[[#This Row],[Итого]]&gt;=86,5,IF(Таблица531[[#This Row],[Итого]]&gt;=76,4,IF(Таблица531[[#This Row],[Итого]]&gt;=60,3,2)))</f>
        <v>2</v>
      </c>
      <c r="U6" s="11"/>
    </row>
    <row r="7" spans="1:21" ht="18.600000000000001" customHeight="1" x14ac:dyDescent="0.3">
      <c r="A7" s="2" t="s">
        <v>46</v>
      </c>
      <c r="B7" s="2">
        <v>0</v>
      </c>
      <c r="C7" s="2"/>
      <c r="D7" s="2"/>
      <c r="E7" s="2"/>
      <c r="F7" s="2"/>
      <c r="G7" s="2">
        <f>MIN(Таблица531[[#This Row],[Лекции]],10)</f>
        <v>0</v>
      </c>
      <c r="H7" s="2">
        <f>Таблица531[[#This Row],[Лабораторные]]*6</f>
        <v>0</v>
      </c>
      <c r="I7" s="2">
        <f>Таблица531[[#This Row],[Самостоятельная работа]]*15</f>
        <v>0</v>
      </c>
      <c r="J7" s="2">
        <f>MAX(0,Таблица531[[#This Row],[Лекции]]-10)+Таблица531[[#This Row],[Другие виды уч.  де-сти]]</f>
        <v>0</v>
      </c>
      <c r="K7" s="2">
        <f>Таблица531[[#This Row],[Промежуточная аттестация]]</f>
        <v>0</v>
      </c>
      <c r="L7" s="2">
        <f>SUM(Таблица531[[#This Row],[Лекции (б)]:[Промежуточная аттестация (б)]])</f>
        <v>0</v>
      </c>
      <c r="M7" s="9"/>
      <c r="N7" s="9"/>
      <c r="O7" s="9"/>
      <c r="P7" s="9"/>
      <c r="Q7" s="9"/>
      <c r="R7" s="9"/>
      <c r="S7" s="4">
        <f>IF(Таблица531[[#This Row],[Итого]]&gt;=86,5,IF(Таблица531[[#This Row],[Итого]]&gt;=76,4,IF(Таблица531[[#This Row],[Итого]]&gt;=60,3,2)))</f>
        <v>2</v>
      </c>
    </row>
    <row r="8" spans="1:21" ht="18.600000000000001" customHeight="1" thickBot="1" x14ac:dyDescent="0.35">
      <c r="A8" s="2" t="s">
        <v>47</v>
      </c>
      <c r="B8" s="2">
        <v>0</v>
      </c>
      <c r="C8" s="2"/>
      <c r="D8" s="2"/>
      <c r="E8" s="2"/>
      <c r="F8" s="2"/>
      <c r="G8" s="2">
        <f>MIN(Таблица531[[#This Row],[Лекции]],10)</f>
        <v>0</v>
      </c>
      <c r="H8" s="2">
        <f>Таблица531[[#This Row],[Лабораторные]]*6</f>
        <v>0</v>
      </c>
      <c r="I8" s="2">
        <f>Таблица531[[#This Row],[Самостоятельная работа]]*15</f>
        <v>0</v>
      </c>
      <c r="J8" s="2">
        <f>MAX(0,Таблица531[[#This Row],[Лекции]]-10)+Таблица531[[#This Row],[Другие виды уч.  де-сти]]</f>
        <v>0</v>
      </c>
      <c r="K8" s="2">
        <f>Таблица531[[#This Row],[Промежуточная аттестация]]</f>
        <v>0</v>
      </c>
      <c r="L8" s="2">
        <f>SUM(Таблица531[[#This Row],[Лекции (б)]:[Промежуточная аттестация (б)]])</f>
        <v>0</v>
      </c>
      <c r="M8" s="9"/>
      <c r="N8" s="9"/>
      <c r="O8" s="9"/>
      <c r="P8" s="9"/>
      <c r="Q8" s="9"/>
      <c r="R8" s="9"/>
      <c r="S8" s="4">
        <f>IF(Таблица531[[#This Row],[Итого]]&gt;=86,5,IF(Таблица531[[#This Row],[Итого]]&gt;=76,4,IF(Таблица531[[#This Row],[Итого]]&gt;=60,3,2)))</f>
        <v>2</v>
      </c>
      <c r="U8" s="11"/>
    </row>
    <row r="9" spans="1:21" ht="18.600000000000001" customHeight="1" x14ac:dyDescent="0.3">
      <c r="A9" s="2" t="s">
        <v>48</v>
      </c>
      <c r="B9" s="2">
        <v>0</v>
      </c>
      <c r="C9" s="2"/>
      <c r="D9" s="2"/>
      <c r="E9" s="2"/>
      <c r="F9" s="10"/>
      <c r="G9" s="2">
        <f>MIN(Таблица531[[#This Row],[Лекции]],10)</f>
        <v>0</v>
      </c>
      <c r="H9" s="2">
        <f>Таблица531[[#This Row],[Лабораторные]]*6</f>
        <v>0</v>
      </c>
      <c r="I9" s="2">
        <f>Таблица531[[#This Row],[Самостоятельная работа]]*15</f>
        <v>0</v>
      </c>
      <c r="J9" s="2">
        <f>MAX(0,Таблица531[[#This Row],[Лекции]]-10)+Таблица531[[#This Row],[Другие виды уч.  де-сти]]</f>
        <v>0</v>
      </c>
      <c r="K9" s="2">
        <f>Таблица531[[#This Row],[Промежуточная аттестация]]</f>
        <v>0</v>
      </c>
      <c r="L9" s="2">
        <f>SUM(Таблица531[[#This Row],[Лекции (б)]:[Промежуточная аттестация (б)]])</f>
        <v>0</v>
      </c>
      <c r="M9" s="9"/>
      <c r="N9" s="9"/>
      <c r="O9" s="9"/>
      <c r="P9" s="9"/>
      <c r="Q9" s="9"/>
      <c r="R9" s="9"/>
      <c r="S9" s="4">
        <f>IF(Таблица531[[#This Row],[Итого]]&gt;=86,5,IF(Таблица531[[#This Row],[Итого]]&gt;=76,4,IF(Таблица531[[#This Row],[Итого]]&gt;=60,3,2)))</f>
        <v>2</v>
      </c>
    </row>
    <row r="10" spans="1:21" ht="18.600000000000001" customHeight="1" thickBot="1" x14ac:dyDescent="0.35">
      <c r="A10" s="2" t="s">
        <v>49</v>
      </c>
      <c r="B10" s="2">
        <v>0</v>
      </c>
      <c r="C10" s="2"/>
      <c r="D10" s="2"/>
      <c r="E10" s="2"/>
      <c r="F10" s="2"/>
      <c r="G10" s="2">
        <f>MIN(Таблица531[[#This Row],[Лекции]],10)</f>
        <v>0</v>
      </c>
      <c r="H10" s="2">
        <f>Таблица531[[#This Row],[Лабораторные]]*6</f>
        <v>0</v>
      </c>
      <c r="I10" s="2">
        <f>Таблица531[[#This Row],[Самостоятельная работа]]*15</f>
        <v>0</v>
      </c>
      <c r="J10" s="2">
        <f>MAX(0,Таблица531[[#This Row],[Лекции]]-10)+Таблица531[[#This Row],[Другие виды уч.  де-сти]]</f>
        <v>0</v>
      </c>
      <c r="K10" s="2">
        <f>Таблица531[[#This Row],[Промежуточная аттестация]]</f>
        <v>0</v>
      </c>
      <c r="L10" s="2">
        <f>SUM(Таблица531[[#This Row],[Лекции (б)]:[Промежуточная аттестация (б)]])</f>
        <v>0</v>
      </c>
      <c r="M10" s="2"/>
      <c r="N10" s="2"/>
      <c r="O10" s="2"/>
      <c r="P10" s="2"/>
      <c r="Q10" s="9"/>
      <c r="R10" s="9"/>
      <c r="S10" s="4">
        <f>IF(Таблица531[[#This Row],[Итого]]&gt;=86,5,IF(Таблица531[[#This Row],[Итого]]&gt;=76,4,IF(Таблица531[[#This Row],[Итого]]&gt;=60,3,2)))</f>
        <v>2</v>
      </c>
      <c r="U10" s="11"/>
    </row>
    <row r="11" spans="1:21" ht="18.600000000000001" customHeight="1" x14ac:dyDescent="0.3">
      <c r="A11" s="2" t="s">
        <v>50</v>
      </c>
      <c r="B11" s="2">
        <v>0</v>
      </c>
      <c r="C11" s="2"/>
      <c r="D11" s="2"/>
      <c r="E11" s="2"/>
      <c r="F11" s="2"/>
      <c r="G11" s="2">
        <f>MIN(Таблица531[[#This Row],[Лекции]],10)</f>
        <v>0</v>
      </c>
      <c r="H11" s="2">
        <f>Таблица531[[#This Row],[Лабораторные]]*6</f>
        <v>0</v>
      </c>
      <c r="I11" s="2">
        <f>Таблица531[[#This Row],[Самостоятельная работа]]*15</f>
        <v>0</v>
      </c>
      <c r="J11" s="2">
        <f>MAX(0,Таблица531[[#This Row],[Лекции]]-10)+Таблица531[[#This Row],[Другие виды уч.  де-сти]]</f>
        <v>0</v>
      </c>
      <c r="K11" s="2">
        <f>Таблица531[[#This Row],[Промежуточная аттестация]]</f>
        <v>0</v>
      </c>
      <c r="L11" s="2">
        <f>SUM(Таблица531[[#This Row],[Лекции (б)]:[Промежуточная аттестация (б)]])</f>
        <v>0</v>
      </c>
      <c r="M11" s="2"/>
      <c r="N11" s="2"/>
      <c r="O11" s="2"/>
      <c r="P11" s="2"/>
      <c r="Q11" s="9"/>
      <c r="R11" s="9"/>
      <c r="S11" s="4">
        <f>IF(Таблица531[[#This Row],[Итого]]&gt;=86,5,IF(Таблица531[[#This Row],[Итого]]&gt;=76,4,IF(Таблица531[[#This Row],[Итого]]&gt;=60,3,2)))</f>
        <v>2</v>
      </c>
    </row>
    <row r="12" spans="1:21" ht="18.600000000000001" customHeight="1" thickBot="1" x14ac:dyDescent="0.35">
      <c r="A12" s="2" t="s">
        <v>51</v>
      </c>
      <c r="B12" s="2">
        <v>0</v>
      </c>
      <c r="C12" s="2"/>
      <c r="D12" s="2"/>
      <c r="E12" s="2"/>
      <c r="F12" s="2"/>
      <c r="G12" s="2">
        <f>MIN(Таблица531[[#This Row],[Лекции]],10)</f>
        <v>0</v>
      </c>
      <c r="H12" s="2">
        <f>Таблица531[[#This Row],[Лабораторные]]*6</f>
        <v>0</v>
      </c>
      <c r="I12" s="2">
        <f>Таблица531[[#This Row],[Самостоятельная работа]]*15</f>
        <v>0</v>
      </c>
      <c r="J12" s="2">
        <f>MAX(0,Таблица531[[#This Row],[Лекции]]-10)+Таблица531[[#This Row],[Другие виды уч.  де-сти]]</f>
        <v>0</v>
      </c>
      <c r="K12" s="2">
        <f>Таблица531[[#This Row],[Промежуточная аттестация]]</f>
        <v>0</v>
      </c>
      <c r="L12" s="2">
        <f>SUM(Таблица531[[#This Row],[Лекции (б)]:[Промежуточная аттестация (б)]])</f>
        <v>0</v>
      </c>
      <c r="M12" s="2"/>
      <c r="N12" s="2"/>
      <c r="O12" s="2"/>
      <c r="P12" s="2"/>
      <c r="Q12" s="9"/>
      <c r="R12" s="9"/>
      <c r="S12" s="4">
        <f>IF(Таблица531[[#This Row],[Итого]]&gt;=86,5,IF(Таблица531[[#This Row],[Итого]]&gt;=76,4,IF(Таблица531[[#This Row],[Итого]]&gt;=60,3,2)))</f>
        <v>2</v>
      </c>
      <c r="U12" s="11"/>
    </row>
    <row r="13" spans="1:21" ht="18.600000000000001" customHeight="1" x14ac:dyDescent="0.3">
      <c r="A13" s="2" t="s">
        <v>52</v>
      </c>
      <c r="B13" s="2">
        <v>0</v>
      </c>
      <c r="C13" s="2"/>
      <c r="D13" s="2"/>
      <c r="E13" s="2"/>
      <c r="F13" s="2"/>
      <c r="G13" s="2">
        <f>MIN(Таблица531[[#This Row],[Лекции]],10)</f>
        <v>0</v>
      </c>
      <c r="H13" s="2">
        <f>Таблица531[[#This Row],[Лабораторные]]*6</f>
        <v>0</v>
      </c>
      <c r="I13" s="2">
        <f>Таблица531[[#This Row],[Самостоятельная работа]]*15</f>
        <v>0</v>
      </c>
      <c r="J13" s="2">
        <f>MAX(0,Таблица531[[#This Row],[Лекции]]-10)+Таблица531[[#This Row],[Другие виды уч.  де-сти]]</f>
        <v>0</v>
      </c>
      <c r="K13" s="2">
        <f>Таблица531[[#This Row],[Промежуточная аттестация]]</f>
        <v>0</v>
      </c>
      <c r="L13" s="2">
        <f>SUM(Таблица531[[#This Row],[Лекции (б)]:[Промежуточная аттестация (б)]])</f>
        <v>0</v>
      </c>
      <c r="M13" s="2"/>
      <c r="N13" s="2"/>
      <c r="O13" s="2"/>
      <c r="P13" s="2"/>
      <c r="Q13" s="9"/>
      <c r="R13" s="9"/>
      <c r="S13" s="4">
        <f>IF(Таблица531[[#This Row],[Итого]]&gt;=86,5,IF(Таблица531[[#This Row],[Итого]]&gt;=76,4,IF(Таблица531[[#This Row],[Итого]]&gt;=60,3,2)))</f>
        <v>2</v>
      </c>
    </row>
    <row r="14" spans="1:21" ht="18.600000000000001" customHeight="1" thickBot="1" x14ac:dyDescent="0.35">
      <c r="A14" s="2" t="s">
        <v>53</v>
      </c>
      <c r="B14" s="2">
        <v>0</v>
      </c>
      <c r="C14" s="2"/>
      <c r="D14" s="2"/>
      <c r="E14" s="2"/>
      <c r="F14" s="2"/>
      <c r="G14" s="2">
        <f>MIN(Таблица531[[#This Row],[Лекции]],10)</f>
        <v>0</v>
      </c>
      <c r="H14" s="2">
        <f>Таблица531[[#This Row],[Лабораторные]]*6</f>
        <v>0</v>
      </c>
      <c r="I14" s="2">
        <f>Таблица531[[#This Row],[Самостоятельная работа]]*15</f>
        <v>0</v>
      </c>
      <c r="J14" s="2">
        <f>MAX(0,Таблица531[[#This Row],[Лекции]]-10)+Таблица531[[#This Row],[Другие виды уч.  де-сти]]</f>
        <v>0</v>
      </c>
      <c r="K14" s="2">
        <f>Таблица531[[#This Row],[Промежуточная аттестация]]</f>
        <v>0</v>
      </c>
      <c r="L14" s="2">
        <f>SUM(Таблица531[[#This Row],[Лекции (б)]:[Промежуточная аттестация (б)]])</f>
        <v>0</v>
      </c>
      <c r="M14" s="2"/>
      <c r="N14" s="2"/>
      <c r="O14" s="2"/>
      <c r="P14" s="2"/>
      <c r="Q14" s="9"/>
      <c r="R14" s="9"/>
      <c r="S14" s="4">
        <f>IF(Таблица531[[#This Row],[Итого]]&gt;=86,5,IF(Таблица531[[#This Row],[Итого]]&gt;=76,4,IF(Таблица531[[#This Row],[Итого]]&gt;=60,3,2)))</f>
        <v>2</v>
      </c>
      <c r="U14" s="11"/>
    </row>
    <row r="15" spans="1:21" ht="18.600000000000001" customHeight="1" x14ac:dyDescent="0.3">
      <c r="A15" s="2" t="s">
        <v>54</v>
      </c>
      <c r="B15" s="2">
        <v>0</v>
      </c>
      <c r="C15" s="2"/>
      <c r="D15" s="2"/>
      <c r="E15" s="2"/>
      <c r="F15" s="2"/>
      <c r="G15" s="2">
        <f>MIN(Таблица531[[#This Row],[Лекции]],10)</f>
        <v>0</v>
      </c>
      <c r="H15" s="2">
        <f>Таблица531[[#This Row],[Лабораторные]]*6</f>
        <v>0</v>
      </c>
      <c r="I15" s="2">
        <f>Таблица531[[#This Row],[Самостоятельная работа]]*15</f>
        <v>0</v>
      </c>
      <c r="J15" s="2">
        <f>MAX(0,Таблица531[[#This Row],[Лекции]]-10)+Таблица531[[#This Row],[Другие виды уч.  де-сти]]</f>
        <v>0</v>
      </c>
      <c r="K15" s="2">
        <f>Таблица531[[#This Row],[Промежуточная аттестация]]</f>
        <v>0</v>
      </c>
      <c r="L15" s="2">
        <f>SUM(Таблица531[[#This Row],[Лекции (б)]:[Промежуточная аттестация (б)]])</f>
        <v>0</v>
      </c>
      <c r="M15" s="2"/>
      <c r="N15" s="2"/>
      <c r="O15" s="2"/>
      <c r="P15" s="2"/>
      <c r="Q15" s="9"/>
      <c r="R15" s="9"/>
      <c r="S15" s="4">
        <f>IF(Таблица531[[#This Row],[Итого]]&gt;=86,5,IF(Таблица531[[#This Row],[Итого]]&gt;=76,4,IF(Таблица531[[#This Row],[Итого]]&gt;=60,3,2)))</f>
        <v>2</v>
      </c>
    </row>
    <row r="16" spans="1:21" ht="18.600000000000001" customHeight="1" thickBot="1" x14ac:dyDescent="0.35">
      <c r="A16" s="2" t="s">
        <v>55</v>
      </c>
      <c r="B16" s="2">
        <v>0</v>
      </c>
      <c r="C16" s="2"/>
      <c r="D16" s="2"/>
      <c r="E16" s="2"/>
      <c r="F16" s="2"/>
      <c r="G16" s="2">
        <f>MIN(Таблица531[[#This Row],[Лекции]],10)</f>
        <v>0</v>
      </c>
      <c r="H16" s="2">
        <f>Таблица531[[#This Row],[Лабораторные]]*6</f>
        <v>0</v>
      </c>
      <c r="I16" s="2">
        <f>Таблица531[[#This Row],[Самостоятельная работа]]*15</f>
        <v>0</v>
      </c>
      <c r="J16" s="2">
        <f>MAX(0,Таблица531[[#This Row],[Лекции]]-10)+Таблица531[[#This Row],[Другие виды уч.  де-сти]]</f>
        <v>0</v>
      </c>
      <c r="K16" s="2">
        <f>Таблица531[[#This Row],[Промежуточная аттестация]]</f>
        <v>0</v>
      </c>
      <c r="L16" s="2">
        <f>SUM(Таблица531[[#This Row],[Лекции (б)]:[Промежуточная аттестация (б)]])</f>
        <v>0</v>
      </c>
      <c r="M16" s="2"/>
      <c r="N16" s="2"/>
      <c r="O16" s="2"/>
      <c r="P16" s="2"/>
      <c r="Q16" s="9"/>
      <c r="R16" s="9"/>
      <c r="S16" s="4">
        <f>IF(Таблица531[[#This Row],[Итого]]&gt;=86,5,IF(Таблица531[[#This Row],[Итого]]&gt;=76,4,IF(Таблица531[[#This Row],[Итого]]&gt;=60,3,2)))</f>
        <v>2</v>
      </c>
      <c r="U16" s="11"/>
    </row>
    <row r="17" spans="1:21" ht="18.600000000000001" customHeight="1" x14ac:dyDescent="0.3">
      <c r="A17" s="2" t="s">
        <v>56</v>
      </c>
      <c r="B17" s="2">
        <v>0</v>
      </c>
      <c r="C17" s="2"/>
      <c r="D17" s="2"/>
      <c r="E17" s="2"/>
      <c r="F17" s="2"/>
      <c r="G17" s="2">
        <f>MIN(Таблица531[[#This Row],[Лекции]],10)</f>
        <v>0</v>
      </c>
      <c r="H17" s="2">
        <f>Таблица531[[#This Row],[Лабораторные]]*6</f>
        <v>0</v>
      </c>
      <c r="I17" s="2">
        <f>Таблица531[[#This Row],[Самостоятельная работа]]*15</f>
        <v>0</v>
      </c>
      <c r="J17" s="2">
        <f>MAX(0,Таблица531[[#This Row],[Лекции]]-10)+Таблица531[[#This Row],[Другие виды уч.  де-сти]]</f>
        <v>0</v>
      </c>
      <c r="K17" s="2">
        <f>Таблица531[[#This Row],[Промежуточная аттестация]]</f>
        <v>0</v>
      </c>
      <c r="L17" s="2">
        <f>SUM(Таблица531[[#This Row],[Лекции (б)]:[Промежуточная аттестация (б)]])</f>
        <v>0</v>
      </c>
      <c r="M17" s="2"/>
      <c r="N17" s="2"/>
      <c r="O17" s="2"/>
      <c r="P17" s="2"/>
      <c r="Q17" s="9"/>
      <c r="R17" s="9"/>
      <c r="S17" s="4">
        <f>IF(Таблица531[[#This Row],[Итого]]&gt;=86,5,IF(Таблица531[[#This Row],[Итого]]&gt;=76,4,IF(Таблица531[[#This Row],[Итого]]&gt;=60,3,2)))</f>
        <v>2</v>
      </c>
    </row>
    <row r="18" spans="1:21" ht="18.600000000000001" customHeight="1" x14ac:dyDescent="0.3">
      <c r="A18" s="2" t="s">
        <v>57</v>
      </c>
      <c r="B18" s="2">
        <v>0</v>
      </c>
      <c r="C18" s="26"/>
      <c r="D18" s="26"/>
      <c r="E18" s="26"/>
      <c r="F18" s="26"/>
      <c r="G18" s="26">
        <f>MIN(Таблица531[[#This Row],[Лекции]],10)</f>
        <v>0</v>
      </c>
      <c r="H18" s="27">
        <f>Таблица531[[#This Row],[Лабораторные]]*6</f>
        <v>0</v>
      </c>
      <c r="I18" s="27">
        <f>Таблица531[[#This Row],[Самостоятельная работа]]*15</f>
        <v>0</v>
      </c>
      <c r="J18" s="27">
        <f>MAX(0,Таблица531[[#This Row],[Лекции]]-10)+Таблица531[[#This Row],[Другие виды уч.  де-сти]]</f>
        <v>0</v>
      </c>
      <c r="K18" s="27">
        <f>Таблица531[[#This Row],[Промежуточная аттестация]]</f>
        <v>0</v>
      </c>
      <c r="L18" s="27">
        <f>SUM(Таблица531[[#This Row],[Лекции (б)]:[Промежуточная аттестация (б)]])</f>
        <v>0</v>
      </c>
      <c r="M18" s="9"/>
      <c r="N18" s="9"/>
      <c r="O18" s="9"/>
      <c r="P18" s="9"/>
      <c r="Q18" s="9"/>
      <c r="R18" s="9"/>
      <c r="S18" s="28">
        <f>IF(Таблица531[[#This Row],[Итого]]&gt;=86,5,IF(Таблица531[[#This Row],[Итого]]&gt;=76,4,IF(Таблица531[[#This Row],[Итого]]&gt;=60,3,2)))</f>
        <v>2</v>
      </c>
    </row>
    <row r="19" spans="1:21" ht="18.600000000000001" customHeight="1" x14ac:dyDescent="0.3">
      <c r="A19" s="2" t="s">
        <v>58</v>
      </c>
      <c r="B19" s="2">
        <v>0</v>
      </c>
      <c r="C19" s="26"/>
      <c r="D19" s="26"/>
      <c r="E19" s="26"/>
      <c r="F19" s="26"/>
      <c r="G19" s="26">
        <f>MIN(Таблица531[[#This Row],[Лекции]],10)</f>
        <v>0</v>
      </c>
      <c r="H19" s="27">
        <f>Таблица531[[#This Row],[Лабораторные]]*6</f>
        <v>0</v>
      </c>
      <c r="I19" s="27">
        <f>Таблица531[[#This Row],[Самостоятельная работа]]*15</f>
        <v>0</v>
      </c>
      <c r="J19" s="27">
        <f>MAX(0,Таблица531[[#This Row],[Лекции]]-10)+Таблица531[[#This Row],[Другие виды уч.  де-сти]]</f>
        <v>0</v>
      </c>
      <c r="K19" s="27">
        <f>Таблица531[[#This Row],[Промежуточная аттестация]]</f>
        <v>0</v>
      </c>
      <c r="L19" s="27">
        <f>SUM(Таблица531[[#This Row],[Лекции (б)]:[Промежуточная аттестация (б)]])</f>
        <v>0</v>
      </c>
      <c r="M19" s="9"/>
      <c r="N19" s="9"/>
      <c r="O19" s="9"/>
      <c r="P19" s="9"/>
      <c r="Q19" s="9"/>
      <c r="R19" s="9"/>
      <c r="S19" s="28">
        <f>IF(Таблица531[[#This Row],[Итого]]&gt;=86,5,IF(Таблица531[[#This Row],[Итого]]&gt;=76,4,IF(Таблица531[[#This Row],[Итого]]&gt;=60,3,2)))</f>
        <v>2</v>
      </c>
    </row>
    <row r="20" spans="1:21" ht="18.600000000000001" customHeight="1" x14ac:dyDescent="0.3">
      <c r="A20" s="2" t="s">
        <v>59</v>
      </c>
      <c r="B20" s="2">
        <v>0</v>
      </c>
      <c r="C20" s="26"/>
      <c r="D20" s="26"/>
      <c r="E20" s="26"/>
      <c r="F20" s="26"/>
      <c r="G20" s="26">
        <f>MIN(Таблица531[[#This Row],[Лекции]],10)</f>
        <v>0</v>
      </c>
      <c r="H20" s="27">
        <f>Таблица531[[#This Row],[Лабораторные]]*6</f>
        <v>0</v>
      </c>
      <c r="I20" s="27">
        <f>Таблица531[[#This Row],[Самостоятельная работа]]*15</f>
        <v>0</v>
      </c>
      <c r="J20" s="27">
        <f>MAX(0,Таблица531[[#This Row],[Лекции]]-10)+Таблица531[[#This Row],[Другие виды уч.  де-сти]]</f>
        <v>0</v>
      </c>
      <c r="K20" s="27">
        <f>Таблица531[[#This Row],[Промежуточная аттестация]]</f>
        <v>0</v>
      </c>
      <c r="L20" s="27">
        <f>SUM(Таблица531[[#This Row],[Лекции (б)]:[Промежуточная аттестация (б)]])</f>
        <v>0</v>
      </c>
      <c r="M20" s="9"/>
      <c r="N20" s="9"/>
      <c r="O20" s="9"/>
      <c r="P20" s="9"/>
      <c r="Q20" s="9"/>
      <c r="R20" s="9"/>
      <c r="S20" s="28">
        <f>IF(Таблица531[[#This Row],[Итого]]&gt;=86,5,IF(Таблица531[[#This Row],[Итого]]&gt;=76,4,IF(Таблица531[[#This Row],[Итого]]&gt;=60,3,2)))</f>
        <v>2</v>
      </c>
    </row>
    <row r="21" spans="1:21" ht="18.600000000000001" customHeight="1" x14ac:dyDescent="0.3">
      <c r="A21" s="2" t="s">
        <v>60</v>
      </c>
      <c r="B21" s="2">
        <v>0</v>
      </c>
      <c r="C21" s="26"/>
      <c r="D21" s="26"/>
      <c r="E21" s="26"/>
      <c r="F21" s="26"/>
      <c r="G21" s="26">
        <f>MIN(Таблица531[[#This Row],[Лекции]],10)</f>
        <v>0</v>
      </c>
      <c r="H21" s="27">
        <f>Таблица531[[#This Row],[Лабораторные]]*6</f>
        <v>0</v>
      </c>
      <c r="I21" s="27">
        <f>Таблица531[[#This Row],[Самостоятельная работа]]*15</f>
        <v>0</v>
      </c>
      <c r="J21" s="27">
        <f>MAX(0,Таблица531[[#This Row],[Лекции]]-10)+Таблица531[[#This Row],[Другие виды уч.  де-сти]]</f>
        <v>0</v>
      </c>
      <c r="K21" s="27">
        <f>Таблица531[[#This Row],[Промежуточная аттестация]]</f>
        <v>0</v>
      </c>
      <c r="L21" s="27">
        <f>SUM(Таблица531[[#This Row],[Лекции (б)]:[Промежуточная аттестация (б)]])</f>
        <v>0</v>
      </c>
      <c r="M21" s="9"/>
      <c r="N21" s="9"/>
      <c r="O21" s="9"/>
      <c r="P21" s="9"/>
      <c r="Q21" s="9"/>
      <c r="R21" s="9"/>
      <c r="S21" s="28">
        <f>IF(Таблица531[[#This Row],[Итого]]&gt;=86,5,IF(Таблица531[[#This Row],[Итого]]&gt;=76,4,IF(Таблица531[[#This Row],[Итого]]&gt;=60,3,2)))</f>
        <v>2</v>
      </c>
    </row>
    <row r="22" spans="1:21" ht="18.600000000000001" customHeight="1" x14ac:dyDescent="0.3">
      <c r="A22" s="2" t="s">
        <v>61</v>
      </c>
      <c r="B22" s="2">
        <v>0</v>
      </c>
      <c r="C22" s="26"/>
      <c r="D22" s="26"/>
      <c r="E22" s="26"/>
      <c r="F22" s="26"/>
      <c r="G22" s="26">
        <f>MIN(Таблица531[[#This Row],[Лекции]],10)</f>
        <v>0</v>
      </c>
      <c r="H22" s="27">
        <f>Таблица531[[#This Row],[Лабораторные]]*6</f>
        <v>0</v>
      </c>
      <c r="I22" s="27">
        <f>Таблица531[[#This Row],[Самостоятельная работа]]*15</f>
        <v>0</v>
      </c>
      <c r="J22" s="27">
        <f>MAX(0,Таблица531[[#This Row],[Лекции]]-10)+Таблица531[[#This Row],[Другие виды уч.  де-сти]]</f>
        <v>0</v>
      </c>
      <c r="K22" s="27">
        <f>Таблица531[[#This Row],[Промежуточная аттестация]]</f>
        <v>0</v>
      </c>
      <c r="L22" s="27">
        <f>SUM(Таблица531[[#This Row],[Лекции (б)]:[Промежуточная аттестация (б)]])</f>
        <v>0</v>
      </c>
      <c r="M22" s="9"/>
      <c r="N22" s="9"/>
      <c r="O22" s="9"/>
      <c r="P22" s="9"/>
      <c r="Q22" s="9"/>
      <c r="R22" s="9"/>
      <c r="S22" s="28">
        <f>IF(Таблица531[[#This Row],[Итого]]&gt;=86,5,IF(Таблица531[[#This Row],[Итого]]&gt;=76,4,IF(Таблица531[[#This Row],[Итого]]&gt;=60,3,2)))</f>
        <v>2</v>
      </c>
    </row>
    <row r="23" spans="1:21" ht="18.600000000000001" customHeight="1" thickBot="1" x14ac:dyDescent="0.35">
      <c r="A23" s="2" t="s">
        <v>62</v>
      </c>
      <c r="B23" s="2">
        <v>0</v>
      </c>
      <c r="C23" s="2"/>
      <c r="D23" s="2"/>
      <c r="E23" s="2"/>
      <c r="F23" s="2"/>
      <c r="G23" s="2">
        <f>MIN(Таблица531[[#This Row],[Лекции]],10)</f>
        <v>0</v>
      </c>
      <c r="H23" s="2">
        <f>Таблица531[[#This Row],[Лабораторные]]*6</f>
        <v>0</v>
      </c>
      <c r="I23" s="2">
        <f>Таблица531[[#This Row],[Самостоятельная работа]]*15</f>
        <v>0</v>
      </c>
      <c r="J23" s="2">
        <f>MAX(0,Таблица531[[#This Row],[Лекции]]-10)+Таблица531[[#This Row],[Другие виды уч.  де-сти]]</f>
        <v>0</v>
      </c>
      <c r="K23" s="2">
        <f>Таблица531[[#This Row],[Промежуточная аттестация]]</f>
        <v>0</v>
      </c>
      <c r="L23" s="2">
        <f>SUM(Таблица531[[#This Row],[Лекции (б)]:[Промежуточная аттестация (б)]])</f>
        <v>0</v>
      </c>
      <c r="M23" s="2"/>
      <c r="N23" s="2"/>
      <c r="O23" s="2"/>
      <c r="P23" s="2"/>
      <c r="Q23" s="9"/>
      <c r="R23" s="9"/>
      <c r="S23" s="4">
        <f>IF(Таблица531[[#This Row],[Итого]]&gt;=86,5,IF(Таблица531[[#This Row],[Итого]]&gt;=76,4,IF(Таблица531[[#This Row],[Итого]]&gt;=60,3,2)))</f>
        <v>2</v>
      </c>
      <c r="U23" s="11"/>
    </row>
    <row r="24" spans="1:21" ht="18.600000000000001" customHeight="1" x14ac:dyDescent="0.3">
      <c r="A24" s="2" t="s">
        <v>63</v>
      </c>
      <c r="B24" s="2">
        <v>0</v>
      </c>
      <c r="C24" s="2"/>
      <c r="D24" s="2"/>
      <c r="E24" s="2"/>
      <c r="F24" s="2"/>
      <c r="G24" s="2">
        <f>MIN(Таблица531[[#This Row],[Лекции]],10)</f>
        <v>0</v>
      </c>
      <c r="H24" s="2">
        <f>Таблица531[[#This Row],[Лабораторные]]*6</f>
        <v>0</v>
      </c>
      <c r="I24" s="2">
        <f>Таблица531[[#This Row],[Самостоятельная работа]]*15</f>
        <v>0</v>
      </c>
      <c r="J24" s="2">
        <f>MAX(0,Таблица531[[#This Row],[Лекции]]-10)+Таблица531[[#This Row],[Другие виды уч.  де-сти]]</f>
        <v>0</v>
      </c>
      <c r="K24" s="2">
        <f>Таблица531[[#This Row],[Промежуточная аттестация]]</f>
        <v>0</v>
      </c>
      <c r="L24" s="2">
        <f>SUM(Таблица531[[#This Row],[Лекции (б)]:[Промежуточная аттестация (б)]])</f>
        <v>0</v>
      </c>
      <c r="M24" s="2"/>
      <c r="N24" s="2"/>
      <c r="O24" s="2"/>
      <c r="P24" s="2"/>
      <c r="Q24" s="9"/>
      <c r="R24" s="9"/>
      <c r="S24" s="4">
        <f>IF(Таблица531[[#This Row],[Итого]]&gt;=86,5,IF(Таблица531[[#This Row],[Итого]]&gt;=76,4,IF(Таблица531[[#This Row],[Итого]]&gt;=60,3,2)))</f>
        <v>2</v>
      </c>
    </row>
    <row r="25" spans="1:21" ht="18.600000000000001" customHeight="1" thickBot="1" x14ac:dyDescent="0.35">
      <c r="A25" s="2" t="s">
        <v>64</v>
      </c>
      <c r="B25" s="2">
        <v>0</v>
      </c>
      <c r="C25" s="2"/>
      <c r="D25" s="2"/>
      <c r="E25" s="2"/>
      <c r="F25" s="2"/>
      <c r="G25" s="2">
        <f>MIN(Таблица531[[#This Row],[Лекции]],10)</f>
        <v>0</v>
      </c>
      <c r="H25" s="2">
        <f>Таблица531[[#This Row],[Лабораторные]]*6</f>
        <v>0</v>
      </c>
      <c r="I25" s="2">
        <f>Таблица531[[#This Row],[Самостоятельная работа]]*15</f>
        <v>0</v>
      </c>
      <c r="J25" s="2">
        <f>MAX(0,Таблица531[[#This Row],[Лекции]]-10)+Таблица531[[#This Row],[Другие виды уч.  де-сти]]</f>
        <v>0</v>
      </c>
      <c r="K25" s="2">
        <f>Таблица531[[#This Row],[Промежуточная аттестация]]</f>
        <v>0</v>
      </c>
      <c r="L25" s="2">
        <f>SUM(Таблица531[[#This Row],[Лекции (б)]:[Промежуточная аттестация (б)]])</f>
        <v>0</v>
      </c>
      <c r="M25" s="2"/>
      <c r="N25" s="2"/>
      <c r="O25" s="2"/>
      <c r="P25" s="2"/>
      <c r="Q25" s="9"/>
      <c r="R25" s="9"/>
      <c r="S25" s="4">
        <f>IF(Таблица531[[#This Row],[Итого]]&gt;=86,5,IF(Таблица531[[#This Row],[Итого]]&gt;=76,4,IF(Таблица531[[#This Row],[Итого]]&gt;=60,3,2)))</f>
        <v>2</v>
      </c>
      <c r="U25" s="11"/>
    </row>
    <row r="26" spans="1:21" ht="18.600000000000001" customHeight="1" x14ac:dyDescent="0.3">
      <c r="A26" s="2" t="s">
        <v>65</v>
      </c>
      <c r="B26" s="2">
        <v>0</v>
      </c>
      <c r="C26" s="2"/>
      <c r="D26" s="2"/>
      <c r="E26" s="2"/>
      <c r="F26" s="2"/>
      <c r="G26" s="2">
        <f>MIN(Таблица531[[#This Row],[Лекции]],10)</f>
        <v>0</v>
      </c>
      <c r="H26" s="2">
        <f>Таблица531[[#This Row],[Лабораторные]]*6</f>
        <v>0</v>
      </c>
      <c r="I26" s="2">
        <f>Таблица531[[#This Row],[Самостоятельная работа]]*15</f>
        <v>0</v>
      </c>
      <c r="J26" s="2">
        <f>MAX(0,Таблица531[[#This Row],[Лекции]]-10)+Таблица531[[#This Row],[Другие виды уч.  де-сти]]</f>
        <v>0</v>
      </c>
      <c r="K26" s="2">
        <f>Таблица531[[#This Row],[Промежуточная аттестация]]</f>
        <v>0</v>
      </c>
      <c r="L26" s="2">
        <f>SUM(Таблица531[[#This Row],[Лекции (б)]:[Промежуточная аттестация (б)]])</f>
        <v>0</v>
      </c>
      <c r="M26" s="2"/>
      <c r="N26" s="2"/>
      <c r="O26" s="2"/>
      <c r="P26" s="2"/>
      <c r="Q26" s="9"/>
      <c r="R26" s="9"/>
      <c r="S26" s="4">
        <f>IF(Таблица531[[#This Row],[Итого]]&gt;=86,5,IF(Таблица531[[#This Row],[Итого]]&gt;=76,4,IF(Таблица531[[#This Row],[Итого]]&gt;=60,3,2)))</f>
        <v>2</v>
      </c>
    </row>
    <row r="27" spans="1:21" ht="18.600000000000001" customHeight="1" thickBot="1" x14ac:dyDescent="0.35">
      <c r="A27" s="2" t="s">
        <v>66</v>
      </c>
      <c r="B27" s="2">
        <v>0</v>
      </c>
      <c r="C27" s="2"/>
      <c r="D27" s="2"/>
      <c r="E27" s="2"/>
      <c r="F27" s="2"/>
      <c r="G27" s="2">
        <f>MIN(Таблица531[[#This Row],[Лекции]],10)</f>
        <v>0</v>
      </c>
      <c r="H27" s="2">
        <f>Таблица531[[#This Row],[Лабораторные]]*6</f>
        <v>0</v>
      </c>
      <c r="I27" s="2">
        <f>Таблица531[[#This Row],[Самостоятельная работа]]*15</f>
        <v>0</v>
      </c>
      <c r="J27" s="2">
        <f>MAX(0,Таблица531[[#This Row],[Лекции]]-10)+Таблица531[[#This Row],[Другие виды уч.  де-сти]]</f>
        <v>0</v>
      </c>
      <c r="K27" s="2">
        <f>Таблица531[[#This Row],[Промежуточная аттестация]]</f>
        <v>0</v>
      </c>
      <c r="L27" s="2">
        <f>SUM(Таблица531[[#This Row],[Лекции (б)]:[Промежуточная аттестация (б)]])</f>
        <v>0</v>
      </c>
      <c r="M27" s="2"/>
      <c r="N27" s="2"/>
      <c r="O27" s="2"/>
      <c r="P27" s="2"/>
      <c r="Q27" s="9"/>
      <c r="R27" s="9"/>
      <c r="S27" s="4">
        <f>IF(Таблица531[[#This Row],[Итого]]&gt;=86,5,IF(Таблица531[[#This Row],[Итого]]&gt;=76,4,IF(Таблица531[[#This Row],[Итого]]&gt;=60,3,2)))</f>
        <v>2</v>
      </c>
      <c r="U27" s="11"/>
    </row>
    <row r="28" spans="1:21" ht="18.600000000000001" customHeight="1" x14ac:dyDescent="0.3">
      <c r="A28" s="2" t="s">
        <v>67</v>
      </c>
      <c r="B28" s="2">
        <v>0</v>
      </c>
      <c r="C28" s="2"/>
      <c r="D28" s="2"/>
      <c r="E28" s="2"/>
      <c r="F28" s="2"/>
      <c r="G28" s="2">
        <f>MIN(Таблица531[[#This Row],[Лекции]],10)</f>
        <v>0</v>
      </c>
      <c r="H28" s="2">
        <f>Таблица531[[#This Row],[Лабораторные]]*6</f>
        <v>0</v>
      </c>
      <c r="I28" s="2">
        <f>Таблица531[[#This Row],[Самостоятельная работа]]*15</f>
        <v>0</v>
      </c>
      <c r="J28" s="2">
        <f>MAX(0,Таблица531[[#This Row],[Лекции]]-10)+Таблица531[[#This Row],[Другие виды уч.  де-сти]]</f>
        <v>0</v>
      </c>
      <c r="K28" s="2">
        <f>Таблица531[[#This Row],[Промежуточная аттестация]]</f>
        <v>0</v>
      </c>
      <c r="L28" s="2">
        <f>SUM(Таблица531[[#This Row],[Лекции (б)]:[Промежуточная аттестация (б)]])</f>
        <v>0</v>
      </c>
      <c r="M28" s="2"/>
      <c r="N28" s="2"/>
      <c r="O28" s="2"/>
      <c r="P28" s="2"/>
      <c r="Q28" s="9"/>
      <c r="R28" s="9"/>
      <c r="S28" s="4">
        <f>IF(Таблица531[[#This Row],[Итого]]&gt;=86,5,IF(Таблица531[[#This Row],[Итого]]&gt;=76,4,IF(Таблица531[[#This Row],[Итого]]&gt;=60,3,2)))</f>
        <v>2</v>
      </c>
    </row>
    <row r="29" spans="1:21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U29" s="11"/>
    </row>
    <row r="30" spans="1:21" x14ac:dyDescent="0.3">
      <c r="A30" s="1" t="s">
        <v>13</v>
      </c>
      <c r="B30" s="1">
        <v>16</v>
      </c>
      <c r="K30" s="40" t="s">
        <v>42</v>
      </c>
      <c r="L30" s="40"/>
    </row>
    <row r="31" spans="1:21" ht="16.2" customHeight="1" thickBot="1" x14ac:dyDescent="0.35">
      <c r="A31" s="34" t="s">
        <v>4</v>
      </c>
      <c r="B31" s="34"/>
      <c r="C31" s="37" t="s">
        <v>23</v>
      </c>
      <c r="D31" s="37"/>
      <c r="E31" s="37"/>
      <c r="F31" s="37"/>
      <c r="G31" s="2"/>
      <c r="K31" s="23" t="s">
        <v>38</v>
      </c>
      <c r="L31" s="24">
        <f>COUNTIFS(Таблица531[Итого],"&gt;=86")</f>
        <v>0</v>
      </c>
      <c r="U31" s="11"/>
    </row>
    <row r="32" spans="1:21" ht="16.2" customHeight="1" x14ac:dyDescent="0.3">
      <c r="A32" s="7" t="s">
        <v>1</v>
      </c>
      <c r="B32" s="8">
        <v>10</v>
      </c>
      <c r="C32" s="38" t="s">
        <v>20</v>
      </c>
      <c r="D32" s="38"/>
      <c r="E32" s="38"/>
      <c r="F32" s="38"/>
      <c r="K32" s="23" t="s">
        <v>39</v>
      </c>
      <c r="L32" s="24">
        <f>COUNTIFS(Таблица531[Итого],"&lt;86",Таблица531[Итого],"&gt;=76")</f>
        <v>0</v>
      </c>
    </row>
    <row r="33" spans="1:21" ht="16.2" customHeight="1" thickBot="1" x14ac:dyDescent="0.35">
      <c r="A33" s="5" t="s">
        <v>8</v>
      </c>
      <c r="B33" s="6">
        <v>30</v>
      </c>
      <c r="C33" s="33" t="s">
        <v>21</v>
      </c>
      <c r="D33" s="33"/>
      <c r="E33" s="33"/>
      <c r="F33" s="33"/>
      <c r="K33" s="23" t="s">
        <v>40</v>
      </c>
      <c r="L33" s="24">
        <f>COUNTIFS(Таблица531[Итого],"&lt;76",Таблица531[Итого],"&gt;=60")</f>
        <v>0</v>
      </c>
      <c r="U33" s="11"/>
    </row>
    <row r="34" spans="1:21" ht="16.2" customHeight="1" x14ac:dyDescent="0.3">
      <c r="A34" s="5" t="s">
        <v>15</v>
      </c>
      <c r="B34" s="6">
        <v>15</v>
      </c>
      <c r="C34" s="33" t="s">
        <v>22</v>
      </c>
      <c r="D34" s="33"/>
      <c r="E34" s="33"/>
      <c r="F34" s="33"/>
      <c r="K34" s="23" t="s">
        <v>41</v>
      </c>
      <c r="L34" s="24">
        <f>COUNTIFS(Таблица531[Итого],"&lt;60")</f>
        <v>24</v>
      </c>
    </row>
    <row r="35" spans="1:21" ht="16.2" customHeight="1" thickBot="1" x14ac:dyDescent="0.35">
      <c r="A35" s="5" t="s">
        <v>14</v>
      </c>
      <c r="B35" s="6">
        <v>15</v>
      </c>
      <c r="C35" s="39" t="s">
        <v>26</v>
      </c>
      <c r="D35" s="39"/>
      <c r="E35" s="39"/>
      <c r="F35" s="39"/>
      <c r="U35" s="11"/>
    </row>
    <row r="36" spans="1:21" ht="16.2" customHeight="1" x14ac:dyDescent="0.3">
      <c r="A36" s="5" t="s">
        <v>6</v>
      </c>
      <c r="B36" s="6">
        <v>30</v>
      </c>
      <c r="C36" s="33" t="s">
        <v>24</v>
      </c>
      <c r="D36" s="33"/>
      <c r="E36" s="33"/>
      <c r="F36" s="33"/>
    </row>
    <row r="37" spans="1:21" ht="15" thickBot="1" x14ac:dyDescent="0.35">
      <c r="U37" s="11"/>
    </row>
    <row r="39" spans="1:21" ht="15" thickBot="1" x14ac:dyDescent="0.35">
      <c r="A39" s="1" t="s">
        <v>33</v>
      </c>
      <c r="U39" s="11"/>
    </row>
    <row r="40" spans="1:21" ht="15.6" x14ac:dyDescent="0.3">
      <c r="A40" s="17" t="s">
        <v>34</v>
      </c>
      <c r="B40" s="18">
        <v>5</v>
      </c>
    </row>
    <row r="41" spans="1:21" ht="16.2" thickBot="1" x14ac:dyDescent="0.35">
      <c r="A41" s="19" t="s">
        <v>35</v>
      </c>
      <c r="B41" s="20">
        <v>4</v>
      </c>
      <c r="U41" s="12"/>
    </row>
    <row r="42" spans="1:21" ht="15.6" x14ac:dyDescent="0.3">
      <c r="A42" s="19" t="s">
        <v>36</v>
      </c>
      <c r="B42" s="20">
        <v>3</v>
      </c>
    </row>
    <row r="43" spans="1:21" ht="16.2" thickBot="1" x14ac:dyDescent="0.35">
      <c r="A43" s="21" t="s">
        <v>37</v>
      </c>
      <c r="B43" s="22">
        <v>2</v>
      </c>
    </row>
  </sheetData>
  <mergeCells count="12">
    <mergeCell ref="M3:S3"/>
    <mergeCell ref="C36:F36"/>
    <mergeCell ref="A31:B31"/>
    <mergeCell ref="G3:L3"/>
    <mergeCell ref="A2:L2"/>
    <mergeCell ref="B3:E3"/>
    <mergeCell ref="C31:F31"/>
    <mergeCell ref="C32:F32"/>
    <mergeCell ref="C33:F33"/>
    <mergeCell ref="C34:F34"/>
    <mergeCell ref="C35:F35"/>
    <mergeCell ref="K30:L30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34.21875" customWidth="1"/>
    <col min="2" max="2" width="22" customWidth="1"/>
    <col min="3" max="3" width="18.33203125" customWidth="1"/>
    <col min="4" max="4" width="22.5546875" customWidth="1"/>
  </cols>
  <sheetData>
    <row r="1" spans="1:4" ht="43.2" x14ac:dyDescent="0.3">
      <c r="B1" s="29" t="s">
        <v>68</v>
      </c>
      <c r="C1" s="30" t="s">
        <v>69</v>
      </c>
      <c r="D1" s="30" t="s">
        <v>70</v>
      </c>
    </row>
    <row r="2" spans="1:4" x14ac:dyDescent="0.3">
      <c r="A2" s="41" t="s">
        <v>44</v>
      </c>
      <c r="B2">
        <v>1</v>
      </c>
    </row>
    <row r="3" spans="1:4" x14ac:dyDescent="0.3">
      <c r="A3" s="42" t="s">
        <v>45</v>
      </c>
      <c r="B3">
        <v>1</v>
      </c>
    </row>
    <row r="4" spans="1:4" x14ac:dyDescent="0.3">
      <c r="A4" s="41" t="s">
        <v>46</v>
      </c>
      <c r="B4">
        <v>2</v>
      </c>
      <c r="C4">
        <v>1</v>
      </c>
      <c r="D4">
        <v>1</v>
      </c>
    </row>
    <row r="5" spans="1:4" x14ac:dyDescent="0.3">
      <c r="A5" s="42" t="s">
        <v>47</v>
      </c>
      <c r="B5">
        <v>1</v>
      </c>
    </row>
    <row r="6" spans="1:4" x14ac:dyDescent="0.3">
      <c r="A6" s="41" t="s">
        <v>48</v>
      </c>
    </row>
    <row r="7" spans="1:4" x14ac:dyDescent="0.3">
      <c r="A7" s="42" t="s">
        <v>49</v>
      </c>
    </row>
    <row r="8" spans="1:4" x14ac:dyDescent="0.3">
      <c r="A8" s="41" t="s">
        <v>50</v>
      </c>
    </row>
    <row r="9" spans="1:4" x14ac:dyDescent="0.3">
      <c r="A9" s="42" t="s">
        <v>51</v>
      </c>
    </row>
    <row r="10" spans="1:4" x14ac:dyDescent="0.3">
      <c r="A10" s="41" t="s">
        <v>52</v>
      </c>
    </row>
    <row r="11" spans="1:4" x14ac:dyDescent="0.3">
      <c r="A11" s="42" t="s">
        <v>53</v>
      </c>
      <c r="B11">
        <v>1</v>
      </c>
    </row>
    <row r="12" spans="1:4" x14ac:dyDescent="0.3">
      <c r="A12" s="41" t="s">
        <v>54</v>
      </c>
    </row>
    <row r="13" spans="1:4" x14ac:dyDescent="0.3">
      <c r="A13" s="42" t="s">
        <v>55</v>
      </c>
      <c r="B13">
        <v>1</v>
      </c>
    </row>
    <row r="14" spans="1:4" x14ac:dyDescent="0.3">
      <c r="A14" s="41" t="s">
        <v>56</v>
      </c>
    </row>
    <row r="15" spans="1:4" x14ac:dyDescent="0.3">
      <c r="A15" s="42" t="s">
        <v>57</v>
      </c>
    </row>
    <row r="16" spans="1:4" x14ac:dyDescent="0.3">
      <c r="A16" s="41" t="s">
        <v>58</v>
      </c>
    </row>
    <row r="17" spans="1:2" x14ac:dyDescent="0.3">
      <c r="A17" s="42" t="s">
        <v>59</v>
      </c>
    </row>
    <row r="18" spans="1:2" x14ac:dyDescent="0.3">
      <c r="A18" s="41" t="s">
        <v>60</v>
      </c>
      <c r="B18">
        <v>2</v>
      </c>
    </row>
    <row r="19" spans="1:2" x14ac:dyDescent="0.3">
      <c r="A19" s="42" t="s">
        <v>61</v>
      </c>
    </row>
    <row r="20" spans="1:2" x14ac:dyDescent="0.3">
      <c r="A20" s="41" t="s">
        <v>62</v>
      </c>
    </row>
    <row r="21" spans="1:2" x14ac:dyDescent="0.3">
      <c r="A21" s="42" t="s">
        <v>63</v>
      </c>
    </row>
    <row r="22" spans="1:2" x14ac:dyDescent="0.3">
      <c r="A22" s="41" t="s">
        <v>64</v>
      </c>
    </row>
    <row r="23" spans="1:2" x14ac:dyDescent="0.3">
      <c r="A23" s="42" t="s">
        <v>65</v>
      </c>
      <c r="B23">
        <v>1</v>
      </c>
    </row>
    <row r="24" spans="1:2" x14ac:dyDescent="0.3">
      <c r="A24" s="41" t="s">
        <v>66</v>
      </c>
    </row>
    <row r="25" spans="1:2" ht="15" thickBot="1" x14ac:dyDescent="0.35">
      <c r="A25" s="43" t="s">
        <v>67</v>
      </c>
      <c r="B2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531</vt:lpstr>
      <vt:lpstr>Работа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2020-06-05T10:29:38Z</dcterms:created>
  <dcterms:modified xsi:type="dcterms:W3CDTF">2023-10-14T14:44:38Z</dcterms:modified>
</cp:coreProperties>
</file>