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3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<sst xmlns="http://schemas.openxmlformats.org/spreadsheetml/2006/main" count="75" uniqueCount="72">
  <si>
    <t xml:space="preserve">Дата:</t>
  </si>
  <si>
    <t xml:space="preserve">431 группа</t>
  </si>
  <si>
    <t xml:space="preserve">Успехи</t>
  </si>
  <si>
    <t xml:space="preserve">Баллы</t>
  </si>
  <si>
    <t xml:space="preserve">Ответы на экзамене</t>
  </si>
  <si>
    <t xml:space="preserve">ФИО</t>
  </si>
  <si>
    <t xml:space="preserve">Лекции</t>
  </si>
  <si>
    <t xml:space="preserve">ГПСЧ</t>
  </si>
  <si>
    <t xml:space="preserve">Распределения</t>
  </si>
  <si>
    <t xml:space="preserve">Критерии</t>
  </si>
  <si>
    <t xml:space="preserve">Контрольная работа</t>
  </si>
  <si>
    <t xml:space="preserve">Работа на занятиях</t>
  </si>
  <si>
    <t xml:space="preserve">Отчет</t>
  </si>
  <si>
    <t xml:space="preserve">Лекции (б)</t>
  </si>
  <si>
    <t xml:space="preserve"> Лабораторные (б)</t>
  </si>
  <si>
    <t xml:space="preserve">Самостоятельная работа (б)</t>
  </si>
  <si>
    <t xml:space="preserve">Другие виды уч.  деятельности (б)</t>
  </si>
  <si>
    <t xml:space="preserve">Промежуточная аттестация (б)</t>
  </si>
  <si>
    <t xml:space="preserve">Итого</t>
  </si>
  <si>
    <t xml:space="preserve">Вопрос1</t>
  </si>
  <si>
    <t xml:space="preserve">Вопрос2</t>
  </si>
  <si>
    <t xml:space="preserve">Вопрос3</t>
  </si>
  <si>
    <t xml:space="preserve">Вопрос4</t>
  </si>
  <si>
    <t xml:space="preserve">Вопрос5</t>
  </si>
  <si>
    <t xml:space="preserve">Вопрос6</t>
  </si>
  <si>
    <t xml:space="preserve">Комментарий</t>
  </si>
  <si>
    <t xml:space="preserve">Оценка</t>
  </si>
  <si>
    <t xml:space="preserve">Богатова Екатерина</t>
  </si>
  <si>
    <t xml:space="preserve">Бочкарев Матвей</t>
  </si>
  <si>
    <t xml:space="preserve">Гендляр Сергей</t>
  </si>
  <si>
    <t xml:space="preserve">Дунаев Михаил</t>
  </si>
  <si>
    <t xml:space="preserve">Дусалиев Тахир</t>
  </si>
  <si>
    <t xml:space="preserve">Ежова Елена</t>
  </si>
  <si>
    <t xml:space="preserve">Змеева Вероника</t>
  </si>
  <si>
    <t xml:space="preserve">Иванова Ксения</t>
  </si>
  <si>
    <t xml:space="preserve">Кайдышева Дарья</t>
  </si>
  <si>
    <t xml:space="preserve">Костенко Владислав</t>
  </si>
  <si>
    <t xml:space="preserve">Кузнецов Егор</t>
  </si>
  <si>
    <t xml:space="preserve">Курдупов Никита</t>
  </si>
  <si>
    <t xml:space="preserve">Кухта Вероника</t>
  </si>
  <si>
    <t xml:space="preserve">Логинов Александр</t>
  </si>
  <si>
    <t xml:space="preserve">Муха Семён</t>
  </si>
  <si>
    <t xml:space="preserve">Мызников Сегрей</t>
  </si>
  <si>
    <t xml:space="preserve">Назаров Кирилл</t>
  </si>
  <si>
    <t xml:space="preserve">Романов Роман</t>
  </si>
  <si>
    <t xml:space="preserve">Сенокосов Владислав</t>
  </si>
  <si>
    <t xml:space="preserve">Сергеев Сергей</t>
  </si>
  <si>
    <t xml:space="preserve">Сметанкин Никита</t>
  </si>
  <si>
    <t xml:space="preserve">Торопова Татьяна</t>
  </si>
  <si>
    <t xml:space="preserve">Ухов Александр</t>
  </si>
  <si>
    <t xml:space="preserve">Фельк Елизавета</t>
  </si>
  <si>
    <t xml:space="preserve">Цыпин Андрей</t>
  </si>
  <si>
    <t xml:space="preserve">Черватюк Сергей</t>
  </si>
  <si>
    <t xml:space="preserve">Шашков Николай</t>
  </si>
  <si>
    <t xml:space="preserve">Щербакова Снежана</t>
  </si>
  <si>
    <t xml:space="preserve">Яшин Максим</t>
  </si>
  <si>
    <t xml:space="preserve">Всего лекций:</t>
  </si>
  <si>
    <t xml:space="preserve">Количество оценок</t>
  </si>
  <si>
    <t xml:space="preserve">Количество 5:</t>
  </si>
  <si>
    <t xml:space="preserve">Лабораторные занятия (ГПСЧ)</t>
  </si>
  <si>
    <t xml:space="preserve">Количество 4:</t>
  </si>
  <si>
    <t xml:space="preserve">Самостоятельная работа (Распределения-20)</t>
  </si>
  <si>
    <t xml:space="preserve">Количество 3:</t>
  </si>
  <si>
    <t xml:space="preserve">Другие виды уч. деятельности (Отчет-5, Контрольная-5, работа на занятиях-5)</t>
  </si>
  <si>
    <t xml:space="preserve">Количество 2:</t>
  </si>
  <si>
    <t xml:space="preserve">Промежуточная аттестация (экзамен - 6 вопросов по 5/критерии)</t>
  </si>
  <si>
    <t xml:space="preserve">от</t>
  </si>
  <si>
    <t xml:space="preserve">до</t>
  </si>
  <si>
    <t xml:space="preserve">"отлично"</t>
  </si>
  <si>
    <t xml:space="preserve">"хорошо"</t>
  </si>
  <si>
    <t xml:space="preserve">"удовлетворительно"</t>
  </si>
  <si>
    <t xml:space="preserve">"не удовлетворительно"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</si>
</sst>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"/>
    <numFmt numFmtId="167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B4C7DC"/>
      </patternFill>
    </fill>
    <fill>
      <patternFill patternType="solid">
        <fgColor rgb="FFB4C7DC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B4C7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47:C51" headerRowCount="1" totalsRowCount="0" totalsRowShown="0">
  <autoFilter ref="A47:C51"/>
  <tableColumns count="3">
    <tableColumn id="1" name="Оценка"/>
    <tableColumn id="2" name="от"/>
    <tableColumn id="3" name="до"/>
  </tableColumns>
</table>
</file>

<file path=xl/tables/table2.xml><?xml version="1.0" encoding="utf-8"?>
<table xmlns="http://schemas.openxmlformats.org/spreadsheetml/2006/main" id="2" name="Таблица3" displayName="Таблица3" ref="A4:V32" headerRowCount="1" totalsRowCount="0" totalsRowShown="0">
  <tableColumns count="22">
    <tableColumn id="1" name="ФИО"/>
    <tableColumn id="2" name="Лекции"/>
    <tableColumn id="3" name="ГПСЧ"/>
    <tableColumn id="4" name="Распределения"/>
    <tableColumn id="5" name="Критерии"/>
    <tableColumn id="6" name="Контрольная работа"/>
    <tableColumn id="7" name="Работа на занятиях"/>
    <tableColumn id="8" name="Отчет"/>
    <tableColumn id="9" name="Лекции (б)"/>
    <tableColumn id="10" name=" Лабораторные (б)"/>
    <tableColumn id="11" name="Самостоятельная работа (б)"/>
    <tableColumn id="12" name="Другие виды уч.  деятельности (б)"/>
    <tableColumn id="13" name="Промежуточная аттестация (б)"/>
    <tableColumn id="14" name="Итого"/>
    <tableColumn id="15" name="Вопрос1"/>
    <tableColumn id="16" name="Вопрос2"/>
    <tableColumn id="17" name="Вопрос3"/>
    <tableColumn id="18" name="Вопрос4"/>
    <tableColumn id="19" name="Вопрос5"/>
    <tableColumn id="20" name="Вопрос6"/>
    <tableColumn id="21" name="Комментарий"/>
    <tableColumn id="22" name="Оценка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C18" activeCellId="0" sqref="C1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6.66"/>
    <col collapsed="false" customWidth="true" hidden="false" outlineLevel="0" max="8" min="2" style="0" width="11.33"/>
    <col collapsed="false" customWidth="true" hidden="false" outlineLevel="0" max="13" min="9" style="0" width="16.44"/>
    <col collapsed="false" customWidth="true" hidden="false" outlineLevel="0" max="21" min="14" style="0" width="13.78"/>
    <col collapsed="false" customWidth="true" hidden="false" outlineLevel="0" max="22" min="22" style="1" width="13.78"/>
  </cols>
  <sheetData>
    <row r="1" customFormat="false" ht="14.25" hidden="false" customHeight="false" outlineLevel="0" collapsed="false">
      <c r="A1" s="2" t="s">
        <v>0</v>
      </c>
    </row>
    <row r="2" customFormat="false" ht="20.2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8" hidden="false" customHeight="tru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6" t="s">
        <v>3</v>
      </c>
      <c r="J3" s="6"/>
      <c r="K3" s="6"/>
      <c r="L3" s="6"/>
      <c r="M3" s="6"/>
      <c r="N3" s="6"/>
      <c r="O3" s="6" t="s">
        <v>4</v>
      </c>
      <c r="P3" s="6"/>
      <c r="Q3" s="6"/>
      <c r="R3" s="6"/>
      <c r="S3" s="6"/>
      <c r="T3" s="6"/>
      <c r="U3" s="7"/>
      <c r="V3" s="8"/>
    </row>
    <row r="4" customFormat="false" ht="47.25" hidden="false" customHeight="true" outlineLevel="0" collapsed="false">
      <c r="A4" s="9" t="s">
        <v>5</v>
      </c>
      <c r="B4" s="10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2" t="s">
        <v>12</v>
      </c>
      <c r="I4" s="10" t="s">
        <v>13</v>
      </c>
      <c r="J4" s="11" t="s">
        <v>14</v>
      </c>
      <c r="K4" s="11" t="s">
        <v>15</v>
      </c>
      <c r="L4" s="11" t="s">
        <v>16</v>
      </c>
      <c r="M4" s="11" t="s">
        <v>17</v>
      </c>
      <c r="N4" s="12" t="s">
        <v>18</v>
      </c>
      <c r="O4" s="11" t="s">
        <v>19</v>
      </c>
      <c r="P4" s="11" t="s">
        <v>20</v>
      </c>
      <c r="Q4" s="11" t="s">
        <v>21</v>
      </c>
      <c r="R4" s="11" t="s">
        <v>22</v>
      </c>
      <c r="S4" s="11" t="s">
        <v>23</v>
      </c>
      <c r="T4" s="11" t="s">
        <v>24</v>
      </c>
      <c r="U4" s="11" t="s">
        <v>25</v>
      </c>
      <c r="V4" s="11" t="s">
        <v>26</v>
      </c>
    </row>
    <row r="5" customFormat="false" ht="14.9" hidden="false" customHeight="false" outlineLevel="0" collapsed="false">
      <c r="A5" s="13" t="s">
        <v>27</v>
      </c>
      <c r="B5" s="14" t="n">
        <v>12</v>
      </c>
      <c r="C5" s="15" t="n">
        <v>1</v>
      </c>
      <c r="D5" s="15" t="n">
        <v>0.9</v>
      </c>
      <c r="E5" s="15" t="n">
        <v>0.9</v>
      </c>
      <c r="F5" s="16" t="n">
        <v>1</v>
      </c>
      <c r="G5" s="16" t="n">
        <v>0</v>
      </c>
      <c r="H5" s="14" t="n">
        <v>1</v>
      </c>
      <c r="I5" s="14" t="n">
        <f aca="false">ROUND(B5/$B$36*$B$38,0)</f>
        <v>8</v>
      </c>
      <c r="J5" s="14" t="n">
        <f aca="false">C5*$B$39</f>
        <v>25</v>
      </c>
      <c r="K5" s="14" t="n">
        <f aca="false">D5*$B$40</f>
        <v>18</v>
      </c>
      <c r="L5" s="14" t="n">
        <f aca="false">Таблица3[[#This Row],[Контрольная работа]]*$C$41+Таблица3[[#This Row],[Работа на занятиях]]*$D$41+ H5*$B$41</f>
        <v>10</v>
      </c>
      <c r="M5" s="14" t="n">
        <f aca="false">MAX(Таблица3[[#This Row],[Критерии]]*20,SUM(Таблица3[[#This Row],[Вопрос1]:[Вопрос6]]))</f>
        <v>18</v>
      </c>
      <c r="N5" s="14" t="n">
        <f aca="false">ROUND(SUM(I5:M5),0)</f>
        <v>79</v>
      </c>
      <c r="O5" s="14"/>
      <c r="P5" s="14"/>
      <c r="Q5" s="14"/>
      <c r="R5" s="14"/>
      <c r="S5" s="14"/>
      <c r="T5" s="14"/>
      <c r="U5" s="14"/>
      <c r="V5" s="14" t="n">
        <f aca="false">IF(Таблица3[[#This Row],[Итого]]&lt;60,2,IF(Таблица3[[#This Row],[Итого]]&lt;76,3,IF(Таблица3[[#This Row],[Итого]]&lt;86,4,5)))</f>
        <v>4</v>
      </c>
    </row>
    <row r="6" customFormat="false" ht="14.9" hidden="false" customHeight="false" outlineLevel="0" collapsed="false">
      <c r="A6" s="13" t="s">
        <v>28</v>
      </c>
      <c r="B6" s="14" t="n">
        <v>14</v>
      </c>
      <c r="C6" s="15" t="n">
        <v>1</v>
      </c>
      <c r="D6" s="15" t="n">
        <v>0.9</v>
      </c>
      <c r="E6" s="15" t="n">
        <v>0.9</v>
      </c>
      <c r="F6" s="16" t="n">
        <v>1</v>
      </c>
      <c r="G6" s="16" t="n">
        <v>0</v>
      </c>
      <c r="H6" s="14" t="n">
        <v>1</v>
      </c>
      <c r="I6" s="14" t="n">
        <f aca="false">ROUND(B6/$B$36*$B$38,0)</f>
        <v>9</v>
      </c>
      <c r="J6" s="14" t="n">
        <f aca="false">C6*$B$39</f>
        <v>25</v>
      </c>
      <c r="K6" s="14" t="n">
        <f aca="false">D6*$B$40</f>
        <v>18</v>
      </c>
      <c r="L6" s="14" t="n">
        <f aca="false">Таблица3[[#This Row],[Контрольная работа]]*$C$41+Таблица3[[#This Row],[Работа на занятиях]]*$D$41+ H6*$B$41</f>
        <v>10</v>
      </c>
      <c r="M6" s="14" t="n">
        <f aca="false">MAX(Таблица3[[#This Row],[Критерии]]*20,SUM(Таблица3[[#This Row],[Вопрос1]:[Вопрос6]]))</f>
        <v>18</v>
      </c>
      <c r="N6" s="14" t="n">
        <f aca="false">ROUND(SUM(I6:M6),0)</f>
        <v>80</v>
      </c>
      <c r="O6" s="14"/>
      <c r="P6" s="14"/>
      <c r="Q6" s="14"/>
      <c r="R6" s="14"/>
      <c r="S6" s="14"/>
      <c r="T6" s="14"/>
      <c r="U6" s="14"/>
      <c r="V6" s="14" t="n">
        <f aca="false">IF(Таблица3[[#This Row],[Итого]]&lt;60,2,IF(Таблица3[[#This Row],[Итого]]&lt;76,3,IF(Таблица3[[#This Row],[Итого]]&lt;86,4,5)))</f>
        <v>4</v>
      </c>
    </row>
    <row r="7" customFormat="false" ht="14.9" hidden="false" customHeight="false" outlineLevel="0" collapsed="false">
      <c r="A7" s="17" t="s">
        <v>29</v>
      </c>
      <c r="B7" s="14" t="n">
        <v>14</v>
      </c>
      <c r="C7" s="15" t="n">
        <v>0</v>
      </c>
      <c r="D7" s="15" t="n">
        <v>0</v>
      </c>
      <c r="E7" s="15" t="n">
        <v>0</v>
      </c>
      <c r="F7" s="16" t="n">
        <v>1</v>
      </c>
      <c r="G7" s="16" t="n">
        <v>0</v>
      </c>
      <c r="H7" s="14"/>
      <c r="I7" s="14" t="n">
        <f aca="false">ROUND(B7/$B$36*$B$38,0)</f>
        <v>9</v>
      </c>
      <c r="J7" s="14" t="n">
        <f aca="false">C7*$B$39</f>
        <v>0</v>
      </c>
      <c r="K7" s="14" t="n">
        <f aca="false">D7*$B$40</f>
        <v>0</v>
      </c>
      <c r="L7" s="14" t="n">
        <f aca="false">Таблица3[[#This Row],[Контрольная работа]]*$C$41+Таблица3[[#This Row],[Работа на занятиях]]*$D$41+ H7*$B$41</f>
        <v>5</v>
      </c>
      <c r="M7" s="14" t="n">
        <f aca="false">MAX(Таблица3[[#This Row],[Критерии]]*20,SUM(Таблица3[[#This Row],[Вопрос1]:[Вопрос6]]))</f>
        <v>0</v>
      </c>
      <c r="N7" s="14" t="n">
        <f aca="false">ROUND(SUM(I7:M7),0)</f>
        <v>14</v>
      </c>
      <c r="O7" s="14"/>
      <c r="P7" s="14"/>
      <c r="Q7" s="14"/>
      <c r="R7" s="14"/>
      <c r="S7" s="14"/>
      <c r="T7" s="14"/>
      <c r="U7" s="14"/>
      <c r="V7" s="14" t="n">
        <f aca="false">IF(Таблица3[[#This Row],[Итого]]&lt;60,2,IF(Таблица3[[#This Row],[Итого]]&lt;76,3,IF(Таблица3[[#This Row],[Итого]]&lt;86,4,5)))</f>
        <v>2</v>
      </c>
    </row>
    <row r="8" customFormat="false" ht="14.9" hidden="false" customHeight="false" outlineLevel="0" collapsed="false">
      <c r="A8" s="13" t="s">
        <v>30</v>
      </c>
      <c r="B8" s="14" t="n">
        <v>15</v>
      </c>
      <c r="C8" s="15" t="n">
        <v>1</v>
      </c>
      <c r="D8" s="15" t="n">
        <v>0.9</v>
      </c>
      <c r="E8" s="15" t="n">
        <v>0.9</v>
      </c>
      <c r="F8" s="16" t="n">
        <v>1</v>
      </c>
      <c r="G8" s="16" t="n">
        <v>0</v>
      </c>
      <c r="H8" s="14" t="n">
        <v>1</v>
      </c>
      <c r="I8" s="14" t="n">
        <f aca="false">ROUND(B8/$B$36*$B$38,0)</f>
        <v>9</v>
      </c>
      <c r="J8" s="14" t="n">
        <f aca="false">C8*$B$39</f>
        <v>25</v>
      </c>
      <c r="K8" s="14" t="n">
        <f aca="false">D8*$B$40</f>
        <v>18</v>
      </c>
      <c r="L8" s="14" t="n">
        <f aca="false">Таблица3[[#This Row],[Контрольная работа]]*$C$41+Таблица3[[#This Row],[Работа на занятиях]]*$D$41+ H8*$B$41</f>
        <v>10</v>
      </c>
      <c r="M8" s="18" t="n">
        <f aca="false">MAX(Таблица3[[#This Row],[Критерии]]*20,SUM(Таблица3[[#This Row],[Вопрос1]:[Вопрос6]]))</f>
        <v>18</v>
      </c>
      <c r="N8" s="14" t="n">
        <f aca="false">ROUND(SUM(I8:M8),0)</f>
        <v>80</v>
      </c>
      <c r="O8" s="14"/>
      <c r="P8" s="14"/>
      <c r="Q8" s="14"/>
      <c r="R8" s="14"/>
      <c r="S8" s="14"/>
      <c r="T8" s="14"/>
      <c r="U8" s="14"/>
      <c r="V8" s="14" t="n">
        <f aca="false">IF(Таблица3[[#This Row],[Итого]]&lt;60,2,IF(Таблица3[[#This Row],[Итого]]&lt;76,3,IF(Таблица3[[#This Row],[Итого]]&lt;86,4,5)))</f>
        <v>4</v>
      </c>
    </row>
    <row r="9" customFormat="false" ht="14.9" hidden="false" customHeight="false" outlineLevel="0" collapsed="false">
      <c r="A9" s="13" t="s">
        <v>31</v>
      </c>
      <c r="B9" s="14" t="n">
        <v>10</v>
      </c>
      <c r="C9" s="15" t="n">
        <v>1</v>
      </c>
      <c r="D9" s="15" t="n">
        <v>1</v>
      </c>
      <c r="E9" s="15" t="n">
        <v>1</v>
      </c>
      <c r="F9" s="16" t="n">
        <v>1</v>
      </c>
      <c r="G9" s="16" t="n">
        <v>0</v>
      </c>
      <c r="H9" s="14" t="n">
        <v>1</v>
      </c>
      <c r="I9" s="14" t="n">
        <f aca="false">ROUND(B9/$B$36*$B$38,0)</f>
        <v>6</v>
      </c>
      <c r="J9" s="14" t="n">
        <f aca="false">C9*$B$39</f>
        <v>25</v>
      </c>
      <c r="K9" s="14" t="n">
        <f aca="false">D9*$B$40</f>
        <v>20</v>
      </c>
      <c r="L9" s="14" t="n">
        <f aca="false">Таблица3[[#This Row],[Контрольная работа]]*$C$41+Таблица3[[#This Row],[Работа на занятиях]]*$D$41+ H9*$B$41</f>
        <v>10</v>
      </c>
      <c r="M9" s="18" t="n">
        <f aca="false">MAX(Таблица3[[#This Row],[Критерии]]*20,SUM(Таблица3[[#This Row],[Вопрос1]:[Вопрос6]]))</f>
        <v>20</v>
      </c>
      <c r="N9" s="14" t="n">
        <f aca="false">ROUND(SUM(I9:M9),0)</f>
        <v>81</v>
      </c>
      <c r="O9" s="14"/>
      <c r="P9" s="14"/>
      <c r="Q9" s="14"/>
      <c r="R9" s="14"/>
      <c r="S9" s="14"/>
      <c r="T9" s="14"/>
      <c r="U9" s="14"/>
      <c r="V9" s="14" t="n">
        <f aca="false">IF(Таблица3[[#This Row],[Итого]]&lt;60,2,IF(Таблица3[[#This Row],[Итого]]&lt;76,3,IF(Таблица3[[#This Row],[Итого]]&lt;86,4,5)))</f>
        <v>4</v>
      </c>
    </row>
    <row r="10" customFormat="false" ht="14.9" hidden="false" customHeight="false" outlineLevel="0" collapsed="false">
      <c r="A10" s="13" t="s">
        <v>32</v>
      </c>
      <c r="B10" s="14" t="n">
        <v>12</v>
      </c>
      <c r="C10" s="15" t="n">
        <v>1</v>
      </c>
      <c r="D10" s="15" t="n">
        <v>1</v>
      </c>
      <c r="E10" s="15" t="n">
        <v>1</v>
      </c>
      <c r="F10" s="16" t="n">
        <v>1</v>
      </c>
      <c r="G10" s="16" t="n">
        <v>0</v>
      </c>
      <c r="H10" s="14" t="n">
        <v>1</v>
      </c>
      <c r="I10" s="14" t="n">
        <f aca="false">ROUND(B10/$B$36*$B$38,0)</f>
        <v>8</v>
      </c>
      <c r="J10" s="14" t="n">
        <f aca="false">C10*$B$39</f>
        <v>25</v>
      </c>
      <c r="K10" s="14" t="n">
        <f aca="false">D10*$B$40</f>
        <v>20</v>
      </c>
      <c r="L10" s="14" t="n">
        <f aca="false">Таблица3[[#This Row],[Контрольная работа]]*$C$41+Таблица3[[#This Row],[Работа на занятиях]]*$D$41+ H10*$B$41</f>
        <v>10</v>
      </c>
      <c r="M10" s="18" t="n">
        <f aca="false">MAX(Таблица3[[#This Row],[Критерии]]*20,SUM(Таблица3[[#This Row],[Вопрос1]:[Вопрос6]]))</f>
        <v>20</v>
      </c>
      <c r="N10" s="14" t="n">
        <f aca="false">ROUND(SUM(I10:M10),0)</f>
        <v>83</v>
      </c>
      <c r="O10" s="14"/>
      <c r="P10" s="14"/>
      <c r="Q10" s="14"/>
      <c r="R10" s="14"/>
      <c r="S10" s="14"/>
      <c r="T10" s="14"/>
      <c r="U10" s="14"/>
      <c r="V10" s="14" t="n">
        <f aca="false">IF(Таблица3[[#This Row],[Итого]]&lt;60,2,IF(Таблица3[[#This Row],[Итого]]&lt;76,3,IF(Таблица3[[#This Row],[Итого]]&lt;86,4,5)))</f>
        <v>4</v>
      </c>
    </row>
    <row r="11" customFormat="false" ht="14.9" hidden="false" customHeight="false" outlineLevel="0" collapsed="false">
      <c r="A11" s="13" t="s">
        <v>33</v>
      </c>
      <c r="B11" s="14" t="n">
        <v>14</v>
      </c>
      <c r="C11" s="15" t="n">
        <v>1</v>
      </c>
      <c r="D11" s="15" t="n">
        <v>1</v>
      </c>
      <c r="E11" s="15" t="n">
        <v>1</v>
      </c>
      <c r="F11" s="16" t="n">
        <v>1</v>
      </c>
      <c r="G11" s="16" t="n">
        <v>0</v>
      </c>
      <c r="H11" s="14" t="n">
        <v>1</v>
      </c>
      <c r="I11" s="14" t="n">
        <f aca="false">ROUND(B11/$B$36*$B$38,0)</f>
        <v>9</v>
      </c>
      <c r="J11" s="14" t="n">
        <f aca="false">C11*$B$39</f>
        <v>25</v>
      </c>
      <c r="K11" s="14" t="n">
        <f aca="false">D11*$B$40</f>
        <v>20</v>
      </c>
      <c r="L11" s="14" t="n">
        <f aca="false">Таблица3[[#This Row],[Контрольная работа]]*$C$41+Таблица3[[#This Row],[Работа на занятиях]]*$D$41+ H11*$B$41</f>
        <v>10</v>
      </c>
      <c r="M11" s="18" t="n">
        <f aca="false">MAX(Таблица3[[#This Row],[Критерии]]*20,SUM(Таблица3[[#This Row],[Вопрос1]:[Вопрос6]]))</f>
        <v>20</v>
      </c>
      <c r="N11" s="14" t="n">
        <f aca="false">ROUND(SUM(I11:M11),0)</f>
        <v>84</v>
      </c>
      <c r="O11" s="14"/>
      <c r="P11" s="14"/>
      <c r="Q11" s="14"/>
      <c r="R11" s="14"/>
      <c r="S11" s="14"/>
      <c r="T11" s="14"/>
      <c r="U11" s="14"/>
      <c r="V11" s="14" t="n">
        <f aca="false">IF(Таблица3[[#This Row],[Итого]]&lt;60,2,IF(Таблица3[[#This Row],[Итого]]&lt;76,3,IF(Таблица3[[#This Row],[Итого]]&lt;86,4,5)))</f>
        <v>4</v>
      </c>
    </row>
    <row r="12" customFormat="false" ht="14.9" hidden="false" customHeight="false" outlineLevel="0" collapsed="false">
      <c r="A12" s="13" t="s">
        <v>34</v>
      </c>
      <c r="B12" s="14" t="n">
        <v>14</v>
      </c>
      <c r="C12" s="15" t="n">
        <v>1</v>
      </c>
      <c r="D12" s="15" t="n">
        <v>1</v>
      </c>
      <c r="E12" s="15" t="n">
        <v>0</v>
      </c>
      <c r="F12" s="16" t="n">
        <v>1</v>
      </c>
      <c r="G12" s="16" t="n">
        <v>0</v>
      </c>
      <c r="H12" s="14" t="n">
        <v>1</v>
      </c>
      <c r="I12" s="14" t="n">
        <f aca="false">ROUND(B12/$B$36*$B$38,0)</f>
        <v>9</v>
      </c>
      <c r="J12" s="14" t="n">
        <f aca="false">C12*$B$39</f>
        <v>25</v>
      </c>
      <c r="K12" s="14" t="n">
        <f aca="false">D12*$B$40</f>
        <v>20</v>
      </c>
      <c r="L12" s="14" t="n">
        <f aca="false">Таблица3[[#This Row],[Контрольная работа]]*$C$41+Таблица3[[#This Row],[Работа на занятиях]]*$D$41+ H12*$B$41</f>
        <v>10</v>
      </c>
      <c r="M12" s="18" t="n">
        <f aca="false">MAX(Таблица3[[#This Row],[Критерии]]*20,SUM(Таблица3[[#This Row],[Вопрос1]:[Вопрос6]]))</f>
        <v>0</v>
      </c>
      <c r="N12" s="14" t="n">
        <f aca="false">ROUND(SUM(I12:M12),0)</f>
        <v>64</v>
      </c>
      <c r="O12" s="14"/>
      <c r="P12" s="14"/>
      <c r="Q12" s="14"/>
      <c r="R12" s="14"/>
      <c r="S12" s="14"/>
      <c r="T12" s="14"/>
      <c r="U12" s="14"/>
      <c r="V12" s="14" t="n">
        <f aca="false">IF(Таблица3[[#This Row],[Итого]]&lt;60,2,IF(Таблица3[[#This Row],[Итого]]&lt;76,3,IF(Таблица3[[#This Row],[Итого]]&lt;86,4,5)))</f>
        <v>3</v>
      </c>
    </row>
    <row r="13" customFormat="false" ht="14.9" hidden="false" customHeight="false" outlineLevel="0" collapsed="false">
      <c r="A13" s="13" t="s">
        <v>35</v>
      </c>
      <c r="B13" s="14" t="n">
        <v>15</v>
      </c>
      <c r="C13" s="15" t="n">
        <v>1</v>
      </c>
      <c r="D13" s="15" t="n">
        <v>1</v>
      </c>
      <c r="E13" s="15" t="n">
        <v>0</v>
      </c>
      <c r="F13" s="16" t="n">
        <v>1</v>
      </c>
      <c r="G13" s="16" t="n">
        <v>0</v>
      </c>
      <c r="H13" s="14"/>
      <c r="I13" s="14" t="n">
        <f aca="false">ROUND(B13/$B$36*$B$38,0)</f>
        <v>9</v>
      </c>
      <c r="J13" s="14" t="n">
        <f aca="false">C13*$B$39</f>
        <v>25</v>
      </c>
      <c r="K13" s="14" t="n">
        <f aca="false">D13*$B$40</f>
        <v>20</v>
      </c>
      <c r="L13" s="14" t="n">
        <f aca="false">Таблица3[[#This Row],[Контрольная работа]]*$C$41+Таблица3[[#This Row],[Работа на занятиях]]*$D$41+ H13*$B$41</f>
        <v>5</v>
      </c>
      <c r="M13" s="18" t="n">
        <f aca="false">MAX(Таблица3[[#This Row],[Критерии]]*20,SUM(Таблица3[[#This Row],[Вопрос1]:[Вопрос6]]))</f>
        <v>0</v>
      </c>
      <c r="N13" s="14" t="n">
        <f aca="false">ROUND(SUM(I13:M13),0)</f>
        <v>59</v>
      </c>
      <c r="O13" s="14"/>
      <c r="P13" s="14"/>
      <c r="Q13" s="14"/>
      <c r="R13" s="14"/>
      <c r="S13" s="14"/>
      <c r="T13" s="14"/>
      <c r="U13" s="14"/>
      <c r="V13" s="14" t="n">
        <f aca="false">IF(Таблица3[[#This Row],[Итого]]&lt;60,2,IF(Таблица3[[#This Row],[Итого]]&lt;76,3,IF(Таблица3[[#This Row],[Итого]]&lt;86,4,5)))</f>
        <v>2</v>
      </c>
    </row>
    <row r="14" customFormat="false" ht="14.9" hidden="false" customHeight="false" outlineLevel="0" collapsed="false">
      <c r="A14" s="13" t="s">
        <v>36</v>
      </c>
      <c r="B14" s="14" t="n">
        <v>13</v>
      </c>
      <c r="C14" s="15" t="n">
        <v>1</v>
      </c>
      <c r="D14" s="15" t="n">
        <v>0.9</v>
      </c>
      <c r="E14" s="15" t="n">
        <v>0.9</v>
      </c>
      <c r="F14" s="16" t="n">
        <v>1</v>
      </c>
      <c r="G14" s="16" t="n">
        <v>0</v>
      </c>
      <c r="H14" s="14" t="n">
        <v>1</v>
      </c>
      <c r="I14" s="14" t="n">
        <f aca="false">ROUND(B14/$B$36*$B$38,0)</f>
        <v>8</v>
      </c>
      <c r="J14" s="14" t="n">
        <f aca="false">C14*$B$39</f>
        <v>25</v>
      </c>
      <c r="K14" s="14" t="n">
        <f aca="false">D14*$B$40</f>
        <v>18</v>
      </c>
      <c r="L14" s="14" t="n">
        <f aca="false">Таблица3[[#This Row],[Контрольная работа]]*$C$41+Таблица3[[#This Row],[Работа на занятиях]]*$D$41+ H14*$B$41</f>
        <v>10</v>
      </c>
      <c r="M14" s="18" t="n">
        <f aca="false">MAX(Таблица3[[#This Row],[Критерии]]*20,SUM(Таблица3[[#This Row],[Вопрос1]:[Вопрос6]]))</f>
        <v>18</v>
      </c>
      <c r="N14" s="14" t="n">
        <f aca="false">ROUND(SUM(I14:M14),0)</f>
        <v>79</v>
      </c>
      <c r="O14" s="14"/>
      <c r="P14" s="14"/>
      <c r="Q14" s="14"/>
      <c r="R14" s="14"/>
      <c r="S14" s="14"/>
      <c r="T14" s="14"/>
      <c r="U14" s="14"/>
      <c r="V14" s="14" t="n">
        <f aca="false">IF(Таблица3[[#This Row],[Итого]]&lt;60,2,IF(Таблица3[[#This Row],[Итого]]&lt;76,3,IF(Таблица3[[#This Row],[Итого]]&lt;86,4,5)))</f>
        <v>4</v>
      </c>
    </row>
    <row r="15" customFormat="false" ht="14.9" hidden="false" customHeight="false" outlineLevel="0" collapsed="false">
      <c r="A15" s="13" t="s">
        <v>37</v>
      </c>
      <c r="B15" s="14" t="n">
        <v>11</v>
      </c>
      <c r="C15" s="15" t="n">
        <v>0.9</v>
      </c>
      <c r="D15" s="15" t="n">
        <v>0.9</v>
      </c>
      <c r="E15" s="15" t="n">
        <v>0.9</v>
      </c>
      <c r="F15" s="16" t="n">
        <v>1</v>
      </c>
      <c r="G15" s="16" t="n">
        <v>0</v>
      </c>
      <c r="H15" s="14" t="n">
        <v>1</v>
      </c>
      <c r="I15" s="14" t="n">
        <f aca="false">ROUND(B15/$B$36*$B$38,0)</f>
        <v>7</v>
      </c>
      <c r="J15" s="14" t="n">
        <f aca="false">C15*$B$39</f>
        <v>22.5</v>
      </c>
      <c r="K15" s="14" t="n">
        <f aca="false">D15*$B$40</f>
        <v>18</v>
      </c>
      <c r="L15" s="14" t="n">
        <f aca="false">Таблица3[[#This Row],[Контрольная работа]]*$C$41+Таблица3[[#This Row],[Работа на занятиях]]*$D$41+ H15*$B$41</f>
        <v>10</v>
      </c>
      <c r="M15" s="18" t="n">
        <f aca="false">MAX(Таблица3[[#This Row],[Критерии]]*20,SUM(Таблица3[[#This Row],[Вопрос1]:[Вопрос6]]))</f>
        <v>18</v>
      </c>
      <c r="N15" s="14" t="n">
        <f aca="false">ROUND(SUM(I15:M15),0)</f>
        <v>76</v>
      </c>
      <c r="O15" s="14"/>
      <c r="P15" s="14"/>
      <c r="Q15" s="14"/>
      <c r="R15" s="14"/>
      <c r="S15" s="14"/>
      <c r="T15" s="14"/>
      <c r="U15" s="14"/>
      <c r="V15" s="14" t="n">
        <f aca="false">IF(Таблица3[[#This Row],[Итого]]&lt;60,2,IF(Таблица3[[#This Row],[Итого]]&lt;76,3,IF(Таблица3[[#This Row],[Итого]]&lt;86,4,5)))</f>
        <v>4</v>
      </c>
    </row>
    <row r="16" customFormat="false" ht="14.9" hidden="false" customHeight="false" outlineLevel="0" collapsed="false">
      <c r="A16" s="13" t="s">
        <v>38</v>
      </c>
      <c r="B16" s="14" t="n">
        <v>13</v>
      </c>
      <c r="C16" s="15" t="n">
        <v>1</v>
      </c>
      <c r="D16" s="15" t="n">
        <v>1</v>
      </c>
      <c r="E16" s="15" t="n">
        <v>1</v>
      </c>
      <c r="F16" s="16" t="n">
        <v>1</v>
      </c>
      <c r="G16" s="16" t="n">
        <v>0</v>
      </c>
      <c r="H16" s="14" t="n">
        <v>1</v>
      </c>
      <c r="I16" s="14" t="n">
        <f aca="false">ROUND(B16/$B$36*$B$38,0)</f>
        <v>8</v>
      </c>
      <c r="J16" s="14" t="n">
        <f aca="false">C16*$B$39</f>
        <v>25</v>
      </c>
      <c r="K16" s="14" t="n">
        <f aca="false">D16*$B$40</f>
        <v>20</v>
      </c>
      <c r="L16" s="14" t="n">
        <f aca="false">Таблица3[[#This Row],[Контрольная работа]]*$C$41+Таблица3[[#This Row],[Работа на занятиях]]*$D$41+ H16*$B$41</f>
        <v>10</v>
      </c>
      <c r="M16" s="18" t="n">
        <f aca="false">MAX(Таблица3[[#This Row],[Критерии]]*20,SUM(Таблица3[[#This Row],[Вопрос1]:[Вопрос6]]))</f>
        <v>20</v>
      </c>
      <c r="N16" s="14" t="n">
        <f aca="false">ROUND(SUM(I16:M16),0)</f>
        <v>83</v>
      </c>
      <c r="O16" s="14"/>
      <c r="P16" s="14"/>
      <c r="Q16" s="14"/>
      <c r="R16" s="14"/>
      <c r="S16" s="14"/>
      <c r="T16" s="14"/>
      <c r="U16" s="14"/>
      <c r="V16" s="14" t="n">
        <f aca="false">IF(Таблица3[[#This Row],[Итого]]&lt;60,2,IF(Таблица3[[#This Row],[Итого]]&lt;76,3,IF(Таблица3[[#This Row],[Итого]]&lt;86,4,5)))</f>
        <v>4</v>
      </c>
    </row>
    <row r="17" customFormat="false" ht="14.9" hidden="false" customHeight="false" outlineLevel="0" collapsed="false">
      <c r="A17" s="13" t="s">
        <v>39</v>
      </c>
      <c r="B17" s="14" t="n">
        <v>8</v>
      </c>
      <c r="C17" s="15" t="n">
        <v>0</v>
      </c>
      <c r="D17" s="15" t="n">
        <v>0</v>
      </c>
      <c r="E17" s="15" t="n">
        <v>0</v>
      </c>
      <c r="F17" s="16" t="n">
        <v>0</v>
      </c>
      <c r="G17" s="16" t="n">
        <v>0</v>
      </c>
      <c r="H17" s="14"/>
      <c r="I17" s="14" t="n">
        <f aca="false">ROUND(B17/$B$36*$B$38,0)</f>
        <v>5</v>
      </c>
      <c r="J17" s="14" t="n">
        <f aca="false">C17*$B$39</f>
        <v>0</v>
      </c>
      <c r="K17" s="14" t="n">
        <f aca="false">D17*$B$40</f>
        <v>0</v>
      </c>
      <c r="L17" s="14" t="n">
        <f aca="false">Таблица3[[#This Row],[Контрольная работа]]*$C$41+Таблица3[[#This Row],[Работа на занятиях]]*$D$41+ H17*$B$41</f>
        <v>0</v>
      </c>
      <c r="M17" s="18" t="n">
        <f aca="false">MAX(Таблица3[[#This Row],[Критерии]]*20,SUM(Таблица3[[#This Row],[Вопрос1]:[Вопрос6]]))</f>
        <v>0</v>
      </c>
      <c r="N17" s="14" t="n">
        <f aca="false">ROUND(SUM(I17:M17),0)</f>
        <v>5</v>
      </c>
      <c r="O17" s="14"/>
      <c r="P17" s="14"/>
      <c r="Q17" s="14"/>
      <c r="R17" s="14"/>
      <c r="S17" s="14"/>
      <c r="T17" s="14"/>
      <c r="U17" s="14"/>
      <c r="V17" s="14" t="n">
        <f aca="false">IF(Таблица3[[#This Row],[Итого]]&lt;60,2,IF(Таблица3[[#This Row],[Итого]]&lt;76,3,IF(Таблица3[[#This Row],[Итого]]&lt;86,4,5)))</f>
        <v>2</v>
      </c>
    </row>
    <row r="18" customFormat="false" ht="14.9" hidden="false" customHeight="false" outlineLevel="0" collapsed="false">
      <c r="A18" s="13" t="s">
        <v>40</v>
      </c>
      <c r="B18" s="14" t="n">
        <v>9</v>
      </c>
      <c r="C18" s="15" t="n">
        <v>0</v>
      </c>
      <c r="D18" s="15" t="n">
        <v>0</v>
      </c>
      <c r="E18" s="15" t="n">
        <v>0</v>
      </c>
      <c r="F18" s="16" t="n">
        <v>0</v>
      </c>
      <c r="G18" s="16" t="n">
        <v>0</v>
      </c>
      <c r="H18" s="14"/>
      <c r="I18" s="14" t="n">
        <f aca="false">ROUND(B18/$B$36*$B$38,0)</f>
        <v>6</v>
      </c>
      <c r="J18" s="14" t="n">
        <f aca="false">C18*$B$39</f>
        <v>0</v>
      </c>
      <c r="K18" s="14" t="n">
        <f aca="false">D18*$B$40</f>
        <v>0</v>
      </c>
      <c r="L18" s="14" t="n">
        <f aca="false">Таблица3[[#This Row],[Контрольная работа]]*$C$41+Таблица3[[#This Row],[Работа на занятиях]]*$D$41+ H18*$B$41</f>
        <v>0</v>
      </c>
      <c r="M18" s="18" t="n">
        <f aca="false">MAX(Таблица3[[#This Row],[Критерии]]*20,SUM(Таблица3[[#This Row],[Вопрос1]:[Вопрос6]]))</f>
        <v>0</v>
      </c>
      <c r="N18" s="14" t="n">
        <f aca="false">ROUND(SUM(I18:M18),0)</f>
        <v>6</v>
      </c>
      <c r="O18" s="14"/>
      <c r="P18" s="14"/>
      <c r="Q18" s="14"/>
      <c r="R18" s="14"/>
      <c r="S18" s="14"/>
      <c r="T18" s="14"/>
      <c r="U18" s="14"/>
      <c r="V18" s="14" t="n">
        <f aca="false">IF(Таблица3[[#This Row],[Итого]]&lt;60,2,IF(Таблица3[[#This Row],[Итого]]&lt;76,3,IF(Таблица3[[#This Row],[Итого]]&lt;86,4,5)))</f>
        <v>2</v>
      </c>
    </row>
    <row r="19" customFormat="false" ht="14.9" hidden="false" customHeight="false" outlineLevel="0" collapsed="false">
      <c r="A19" s="13" t="s">
        <v>41</v>
      </c>
      <c r="B19" s="14" t="n">
        <v>8</v>
      </c>
      <c r="C19" s="15" t="n">
        <v>1</v>
      </c>
      <c r="D19" s="15" t="n">
        <v>1</v>
      </c>
      <c r="E19" s="15" t="n">
        <v>0</v>
      </c>
      <c r="F19" s="16" t="n">
        <v>1</v>
      </c>
      <c r="G19" s="16" t="n">
        <v>0</v>
      </c>
      <c r="H19" s="14"/>
      <c r="I19" s="14" t="n">
        <f aca="false">ROUND(B19/$B$36*$B$38,0)</f>
        <v>5</v>
      </c>
      <c r="J19" s="14" t="n">
        <f aca="false">C19*$B$39</f>
        <v>25</v>
      </c>
      <c r="K19" s="14" t="n">
        <f aca="false">D19*$B$40</f>
        <v>20</v>
      </c>
      <c r="L19" s="14" t="n">
        <f aca="false">Таблица3[[#This Row],[Контрольная работа]]*$C$41+Таблица3[[#This Row],[Работа на занятиях]]*$D$41+ H19*$B$41</f>
        <v>5</v>
      </c>
      <c r="M19" s="18" t="n">
        <f aca="false">MAX(Таблица3[[#This Row],[Критерии]]*20,SUM(Таблица3[[#This Row],[Вопрос1]:[Вопрос6]]))</f>
        <v>0</v>
      </c>
      <c r="N19" s="14" t="n">
        <f aca="false">ROUND(SUM(I19:M19),0)</f>
        <v>55</v>
      </c>
      <c r="O19" s="14"/>
      <c r="P19" s="14"/>
      <c r="Q19" s="14"/>
      <c r="R19" s="14"/>
      <c r="S19" s="14"/>
      <c r="T19" s="14"/>
      <c r="U19" s="14"/>
      <c r="V19" s="14" t="n">
        <f aca="false">IF(Таблица3[[#This Row],[Итого]]&lt;60,2,IF(Таблица3[[#This Row],[Итого]]&lt;76,3,IF(Таблица3[[#This Row],[Итого]]&lt;86,4,5)))</f>
        <v>2</v>
      </c>
    </row>
    <row r="20" customFormat="false" ht="14.9" hidden="false" customHeight="false" outlineLevel="0" collapsed="false">
      <c r="A20" s="13" t="s">
        <v>42</v>
      </c>
      <c r="B20" s="14" t="n">
        <v>14</v>
      </c>
      <c r="C20" s="15" t="n">
        <v>1</v>
      </c>
      <c r="D20" s="15" t="n">
        <v>0.9</v>
      </c>
      <c r="E20" s="15" t="n">
        <v>0.9</v>
      </c>
      <c r="F20" s="16" t="n">
        <v>1</v>
      </c>
      <c r="G20" s="16" t="n">
        <v>0</v>
      </c>
      <c r="H20" s="14" t="n">
        <v>1</v>
      </c>
      <c r="I20" s="14" t="n">
        <f aca="false">ROUND(B20/$B$36*$B$38,0)</f>
        <v>9</v>
      </c>
      <c r="J20" s="14" t="n">
        <f aca="false">C20*$B$39</f>
        <v>25</v>
      </c>
      <c r="K20" s="14" t="n">
        <f aca="false">D20*$B$40</f>
        <v>18</v>
      </c>
      <c r="L20" s="14" t="n">
        <f aca="false">Таблица3[[#This Row],[Контрольная работа]]*$C$41+Таблица3[[#This Row],[Работа на занятиях]]*$D$41+ H20*$B$41</f>
        <v>10</v>
      </c>
      <c r="M20" s="18" t="n">
        <f aca="false">MAX(Таблица3[[#This Row],[Критерии]]*20,SUM(Таблица3[[#This Row],[Вопрос1]:[Вопрос6]]))</f>
        <v>18</v>
      </c>
      <c r="N20" s="14" t="n">
        <f aca="false">ROUND(SUM(I20:M20),0)</f>
        <v>80</v>
      </c>
      <c r="O20" s="14"/>
      <c r="P20" s="14"/>
      <c r="Q20" s="14"/>
      <c r="R20" s="14"/>
      <c r="S20" s="14"/>
      <c r="T20" s="14"/>
      <c r="U20" s="14"/>
      <c r="V20" s="14" t="n">
        <f aca="false">IF(Таблица3[[#This Row],[Итого]]&lt;60,2,IF(Таблица3[[#This Row],[Итого]]&lt;76,3,IF(Таблица3[[#This Row],[Итого]]&lt;86,4,5)))</f>
        <v>4</v>
      </c>
    </row>
    <row r="21" customFormat="false" ht="14.9" hidden="false" customHeight="false" outlineLevel="0" collapsed="false">
      <c r="A21" s="13" t="s">
        <v>43</v>
      </c>
      <c r="B21" s="14" t="n">
        <v>12</v>
      </c>
      <c r="C21" s="15" t="n">
        <v>1</v>
      </c>
      <c r="D21" s="15" t="n">
        <v>1</v>
      </c>
      <c r="E21" s="15" t="n">
        <v>1</v>
      </c>
      <c r="F21" s="16" t="n">
        <v>1</v>
      </c>
      <c r="G21" s="16" t="n">
        <v>0</v>
      </c>
      <c r="H21" s="14" t="n">
        <v>1</v>
      </c>
      <c r="I21" s="14" t="n">
        <f aca="false">ROUND(B21/$B$36*$B$38,0)</f>
        <v>8</v>
      </c>
      <c r="J21" s="14" t="n">
        <f aca="false">C21*$B$39</f>
        <v>25</v>
      </c>
      <c r="K21" s="14" t="n">
        <f aca="false">D21*$B$40</f>
        <v>20</v>
      </c>
      <c r="L21" s="14" t="n">
        <f aca="false">Таблица3[[#This Row],[Контрольная работа]]*$C$41+Таблица3[[#This Row],[Работа на занятиях]]*$D$41+ H21*$B$41</f>
        <v>10</v>
      </c>
      <c r="M21" s="14" t="n">
        <f aca="false">MAX(Таблица3[[#This Row],[Критерии]]*20,SUM(Таблица3[[#This Row],[Вопрос1]:[Вопрос6]]))</f>
        <v>20</v>
      </c>
      <c r="N21" s="14" t="n">
        <f aca="false">ROUND(SUM(I21:M21),0)</f>
        <v>83</v>
      </c>
      <c r="O21" s="14"/>
      <c r="P21" s="14"/>
      <c r="Q21" s="14"/>
      <c r="R21" s="14"/>
      <c r="S21" s="14"/>
      <c r="T21" s="14"/>
      <c r="U21" s="14"/>
      <c r="V21" s="14" t="n">
        <f aca="false">IF(Таблица3[[#This Row],[Итого]]&lt;60,2,IF(Таблица3[[#This Row],[Итого]]&lt;76,3,IF(Таблица3[[#This Row],[Итого]]&lt;86,4,5)))</f>
        <v>4</v>
      </c>
    </row>
    <row r="22" customFormat="false" ht="14.9" hidden="false" customHeight="false" outlineLevel="0" collapsed="false">
      <c r="A22" s="13" t="s">
        <v>44</v>
      </c>
      <c r="B22" s="14" t="n">
        <v>12</v>
      </c>
      <c r="C22" s="15" t="n">
        <v>1</v>
      </c>
      <c r="D22" s="15" t="n">
        <v>1</v>
      </c>
      <c r="E22" s="15" t="n">
        <v>0</v>
      </c>
      <c r="F22" s="16" t="n">
        <v>1</v>
      </c>
      <c r="G22" s="16" t="n">
        <v>0</v>
      </c>
      <c r="H22" s="14"/>
      <c r="I22" s="14" t="n">
        <f aca="false">ROUND(B22/$B$36*$B$38,0)</f>
        <v>8</v>
      </c>
      <c r="J22" s="14" t="n">
        <f aca="false">C22*$B$39</f>
        <v>25</v>
      </c>
      <c r="K22" s="14" t="n">
        <f aca="false">D22*$B$40</f>
        <v>20</v>
      </c>
      <c r="L22" s="14" t="n">
        <f aca="false">Таблица3[[#This Row],[Контрольная работа]]*$C$41+Таблица3[[#This Row],[Работа на занятиях]]*$D$41+ H22*$B$41</f>
        <v>5</v>
      </c>
      <c r="M22" s="14" t="n">
        <f aca="false">MAX(Таблица3[[#This Row],[Критерии]]*20,SUM(Таблица3[[#This Row],[Вопрос1]:[Вопрос6]]))</f>
        <v>0</v>
      </c>
      <c r="N22" s="14" t="n">
        <f aca="false">ROUND(SUM(I22:M22),0)</f>
        <v>58</v>
      </c>
      <c r="O22" s="14"/>
      <c r="P22" s="14"/>
      <c r="Q22" s="14"/>
      <c r="R22" s="14"/>
      <c r="S22" s="14"/>
      <c r="T22" s="14"/>
      <c r="U22" s="14"/>
      <c r="V22" s="14" t="n">
        <f aca="false">IF(Таблица3[[#This Row],[Итого]]&lt;60,2,IF(Таблица3[[#This Row],[Итого]]&lt;76,3,IF(Таблица3[[#This Row],[Итого]]&lt;86,4,5)))</f>
        <v>2</v>
      </c>
    </row>
    <row r="23" customFormat="false" ht="14.9" hidden="false" customHeight="false" outlineLevel="0" collapsed="false">
      <c r="A23" s="13" t="s">
        <v>45</v>
      </c>
      <c r="B23" s="14" t="n">
        <v>15</v>
      </c>
      <c r="C23" s="15" t="n">
        <v>1</v>
      </c>
      <c r="D23" s="15" t="n">
        <v>1</v>
      </c>
      <c r="E23" s="15" t="n">
        <v>1</v>
      </c>
      <c r="F23" s="16" t="n">
        <v>1</v>
      </c>
      <c r="G23" s="16" t="n">
        <v>0</v>
      </c>
      <c r="H23" s="14" t="n">
        <v>1</v>
      </c>
      <c r="I23" s="14" t="n">
        <f aca="false">ROUND(B23/$B$36*$B$38,0)</f>
        <v>9</v>
      </c>
      <c r="J23" s="14" t="n">
        <f aca="false">C23*$B$39</f>
        <v>25</v>
      </c>
      <c r="K23" s="14" t="n">
        <f aca="false">D23*$B$40</f>
        <v>20</v>
      </c>
      <c r="L23" s="14" t="n">
        <f aca="false">Таблица3[[#This Row],[Контрольная работа]]*$C$41+Таблица3[[#This Row],[Работа на занятиях]]*$D$41+ H23*$B$41</f>
        <v>10</v>
      </c>
      <c r="M23" s="14" t="n">
        <f aca="false">MAX(Таблица3[[#This Row],[Критерии]]*20,SUM(Таблица3[[#This Row],[Вопрос1]:[Вопрос6]]))</f>
        <v>20</v>
      </c>
      <c r="N23" s="14" t="n">
        <f aca="false">ROUND(SUM(I23:M23),0)</f>
        <v>84</v>
      </c>
      <c r="O23" s="14"/>
      <c r="P23" s="14"/>
      <c r="Q23" s="14"/>
      <c r="R23" s="14"/>
      <c r="S23" s="14"/>
      <c r="T23" s="14"/>
      <c r="U23" s="14"/>
      <c r="V23" s="14" t="n">
        <f aca="false">IF(Таблица3[[#This Row],[Итого]]&lt;60,2,IF(Таблица3[[#This Row],[Итого]]&lt;76,3,IF(Таблица3[[#This Row],[Итого]]&lt;86,4,5)))</f>
        <v>4</v>
      </c>
    </row>
    <row r="24" customFormat="false" ht="14.9" hidden="false" customHeight="false" outlineLevel="0" collapsed="false">
      <c r="A24" s="13" t="s">
        <v>46</v>
      </c>
      <c r="B24" s="14" t="n">
        <v>15</v>
      </c>
      <c r="C24" s="15" t="n">
        <v>1</v>
      </c>
      <c r="D24" s="15" t="n">
        <v>1</v>
      </c>
      <c r="E24" s="15" t="n">
        <v>0</v>
      </c>
      <c r="F24" s="16" t="n">
        <v>1</v>
      </c>
      <c r="G24" s="16" t="n">
        <v>0</v>
      </c>
      <c r="H24" s="14"/>
      <c r="I24" s="14" t="n">
        <f aca="false">ROUND(B24/$B$36*$B$38,0)</f>
        <v>9</v>
      </c>
      <c r="J24" s="14" t="n">
        <f aca="false">C24*$B$39</f>
        <v>25</v>
      </c>
      <c r="K24" s="14" t="n">
        <f aca="false">D24*$B$40</f>
        <v>20</v>
      </c>
      <c r="L24" s="14" t="n">
        <f aca="false">Таблица3[[#This Row],[Контрольная работа]]*$C$41+Таблица3[[#This Row],[Работа на занятиях]]*$D$41+ H24*$B$41</f>
        <v>5</v>
      </c>
      <c r="M24" s="14" t="n">
        <f aca="false">MAX(Таблица3[[#This Row],[Критерии]]*20,SUM(Таблица3[[#This Row],[Вопрос1]:[Вопрос6]]))</f>
        <v>0</v>
      </c>
      <c r="N24" s="14" t="n">
        <f aca="false">ROUND(SUM(I24:M24),0)</f>
        <v>59</v>
      </c>
      <c r="O24" s="14"/>
      <c r="P24" s="14"/>
      <c r="Q24" s="14"/>
      <c r="R24" s="14"/>
      <c r="S24" s="14"/>
      <c r="T24" s="14"/>
      <c r="U24" s="14"/>
      <c r="V24" s="14" t="n">
        <f aca="false">IF(Таблица3[[#This Row],[Итого]]&lt;60,2,IF(Таблица3[[#This Row],[Итого]]&lt;76,3,IF(Таблица3[[#This Row],[Итого]]&lt;86,4,5)))</f>
        <v>2</v>
      </c>
    </row>
    <row r="25" customFormat="false" ht="14.9" hidden="false" customHeight="false" outlineLevel="0" collapsed="false">
      <c r="A25" s="13" t="s">
        <v>47</v>
      </c>
      <c r="B25" s="14" t="n">
        <v>14</v>
      </c>
      <c r="C25" s="15" t="n">
        <v>1</v>
      </c>
      <c r="D25" s="15" t="n">
        <v>1</v>
      </c>
      <c r="E25" s="15" t="n">
        <v>1</v>
      </c>
      <c r="F25" s="16" t="n">
        <v>1</v>
      </c>
      <c r="G25" s="16" t="n">
        <v>0</v>
      </c>
      <c r="H25" s="14" t="n">
        <v>1</v>
      </c>
      <c r="I25" s="14" t="n">
        <f aca="false">ROUND(B25/$B$36*$B$38,0)</f>
        <v>9</v>
      </c>
      <c r="J25" s="14" t="n">
        <f aca="false">C25*$B$39</f>
        <v>25</v>
      </c>
      <c r="K25" s="14" t="n">
        <f aca="false">D25*$B$40</f>
        <v>20</v>
      </c>
      <c r="L25" s="14" t="n">
        <f aca="false">Таблица3[[#This Row],[Контрольная работа]]*$C$41+Таблица3[[#This Row],[Работа на занятиях]]*$D$41+ H25*$B$41</f>
        <v>10</v>
      </c>
      <c r="M25" s="14" t="n">
        <f aca="false">MAX(Таблица3[[#This Row],[Критерии]]*20,SUM(Таблица3[[#This Row],[Вопрос1]:[Вопрос6]]))</f>
        <v>20</v>
      </c>
      <c r="N25" s="14" t="n">
        <f aca="false">ROUND(SUM(I25:M25),0)</f>
        <v>84</v>
      </c>
      <c r="O25" s="14"/>
      <c r="P25" s="14"/>
      <c r="Q25" s="14"/>
      <c r="R25" s="14"/>
      <c r="S25" s="14"/>
      <c r="T25" s="14"/>
      <c r="U25" s="14"/>
      <c r="V25" s="14" t="n">
        <f aca="false">IF(Таблица3[[#This Row],[Итого]]&lt;60,2,IF(Таблица3[[#This Row],[Итого]]&lt;76,3,IF(Таблица3[[#This Row],[Итого]]&lt;86,4,5)))</f>
        <v>4</v>
      </c>
    </row>
    <row r="26" customFormat="false" ht="14.9" hidden="false" customHeight="false" outlineLevel="0" collapsed="false">
      <c r="A26" s="13" t="s">
        <v>48</v>
      </c>
      <c r="B26" s="14" t="n">
        <v>1</v>
      </c>
      <c r="C26" s="15" t="n">
        <v>0</v>
      </c>
      <c r="D26" s="15" t="n">
        <v>0</v>
      </c>
      <c r="E26" s="15" t="n">
        <v>0</v>
      </c>
      <c r="F26" s="16" t="n">
        <v>0</v>
      </c>
      <c r="G26" s="16" t="n">
        <v>0</v>
      </c>
      <c r="H26" s="14"/>
      <c r="I26" s="14" t="n">
        <f aca="false">ROUND(B26/$B$36*$B$38,0)</f>
        <v>1</v>
      </c>
      <c r="J26" s="14" t="n">
        <f aca="false">C26*$B$39</f>
        <v>0</v>
      </c>
      <c r="K26" s="14" t="n">
        <f aca="false">D26*$B$40</f>
        <v>0</v>
      </c>
      <c r="L26" s="14" t="n">
        <f aca="false">Таблица3[[#This Row],[Контрольная работа]]*$C$41+Таблица3[[#This Row],[Работа на занятиях]]*$D$41+ H26*$B$41</f>
        <v>0</v>
      </c>
      <c r="M26" s="14" t="n">
        <f aca="false">MAX(Таблица3[[#This Row],[Критерии]]*20,SUM(Таблица3[[#This Row],[Вопрос1]:[Вопрос6]]))</f>
        <v>0</v>
      </c>
      <c r="N26" s="14" t="n">
        <f aca="false">ROUND(SUM(I26:M26),0)</f>
        <v>1</v>
      </c>
      <c r="O26" s="14"/>
      <c r="P26" s="14"/>
      <c r="Q26" s="14"/>
      <c r="R26" s="14"/>
      <c r="S26" s="14"/>
      <c r="T26" s="14"/>
      <c r="U26" s="14"/>
      <c r="V26" s="14" t="n">
        <f aca="false">IF(Таблица3[[#This Row],[Итого]]&lt;60,2,IF(Таблица3[[#This Row],[Итого]]&lt;76,3,IF(Таблица3[[#This Row],[Итого]]&lt;86,4,5)))</f>
        <v>2</v>
      </c>
    </row>
    <row r="27" customFormat="false" ht="14.9" hidden="false" customHeight="false" outlineLevel="0" collapsed="false">
      <c r="A27" s="13" t="s">
        <v>49</v>
      </c>
      <c r="B27" s="14" t="n">
        <v>9</v>
      </c>
      <c r="C27" s="15" t="n">
        <v>1</v>
      </c>
      <c r="D27" s="15" t="n">
        <v>0.9</v>
      </c>
      <c r="E27" s="15" t="n">
        <v>0.9</v>
      </c>
      <c r="F27" s="16" t="n">
        <v>1</v>
      </c>
      <c r="G27" s="16" t="n">
        <v>0</v>
      </c>
      <c r="H27" s="14"/>
      <c r="I27" s="14" t="n">
        <f aca="false">ROUND(B27/$B$36*$B$38,0)</f>
        <v>6</v>
      </c>
      <c r="J27" s="14" t="n">
        <f aca="false">C27*$B$39</f>
        <v>25</v>
      </c>
      <c r="K27" s="14" t="n">
        <f aca="false">D27*$B$40</f>
        <v>18</v>
      </c>
      <c r="L27" s="14" t="n">
        <f aca="false">Таблица3[[#This Row],[Контрольная работа]]*$C$41+Таблица3[[#This Row],[Работа на занятиях]]*$D$41+ H27*$B$41</f>
        <v>5</v>
      </c>
      <c r="M27" s="14" t="n">
        <f aca="false">MAX(Таблица3[[#This Row],[Критерии]]*20,SUM(Таблица3[[#This Row],[Вопрос1]:[Вопрос6]]))</f>
        <v>18</v>
      </c>
      <c r="N27" s="14" t="n">
        <f aca="false">ROUND(SUM(I27:M27),0)</f>
        <v>72</v>
      </c>
      <c r="O27" s="14"/>
      <c r="P27" s="14"/>
      <c r="Q27" s="14"/>
      <c r="R27" s="14"/>
      <c r="S27" s="14"/>
      <c r="T27" s="14"/>
      <c r="U27" s="14"/>
      <c r="V27" s="14" t="n">
        <f aca="false">IF(Таблица3[[#This Row],[Итого]]&lt;60,2,IF(Таблица3[[#This Row],[Итого]]&lt;76,3,IF(Таблица3[[#This Row],[Итого]]&lt;86,4,5)))</f>
        <v>3</v>
      </c>
    </row>
    <row r="28" customFormat="false" ht="14.9" hidden="false" customHeight="false" outlineLevel="0" collapsed="false">
      <c r="A28" s="13" t="s">
        <v>50</v>
      </c>
      <c r="B28" s="14" t="n">
        <v>8</v>
      </c>
      <c r="C28" s="15" t="n">
        <v>0</v>
      </c>
      <c r="D28" s="15" t="n">
        <v>0</v>
      </c>
      <c r="E28" s="15" t="n">
        <v>0</v>
      </c>
      <c r="F28" s="16" t="n">
        <v>0</v>
      </c>
      <c r="G28" s="16" t="n">
        <v>0</v>
      </c>
      <c r="H28" s="14"/>
      <c r="I28" s="14" t="n">
        <f aca="false">ROUND(B28/$B$36*$B$38,0)</f>
        <v>5</v>
      </c>
      <c r="J28" s="14" t="n">
        <f aca="false">C28*$B$39</f>
        <v>0</v>
      </c>
      <c r="K28" s="14" t="n">
        <f aca="false">D28*$B$40</f>
        <v>0</v>
      </c>
      <c r="L28" s="14" t="n">
        <f aca="false">Таблица3[[#This Row],[Контрольная работа]]*$C$41+Таблица3[[#This Row],[Работа на занятиях]]*$D$41+ H28*$B$41</f>
        <v>0</v>
      </c>
      <c r="M28" s="14" t="n">
        <f aca="false">MAX(Таблица3[[#This Row],[Критерии]]*20,SUM(Таблица3[[#This Row],[Вопрос1]:[Вопрос6]]))</f>
        <v>0</v>
      </c>
      <c r="N28" s="14" t="n">
        <f aca="false">ROUND(SUM(I28:M28),0)</f>
        <v>5</v>
      </c>
      <c r="O28" s="14"/>
      <c r="P28" s="14"/>
      <c r="Q28" s="14"/>
      <c r="R28" s="14"/>
      <c r="S28" s="14"/>
      <c r="T28" s="14"/>
      <c r="U28" s="14"/>
      <c r="V28" s="14" t="n">
        <f aca="false">IF(Таблица3[[#This Row],[Итого]]&lt;60,2,IF(Таблица3[[#This Row],[Итого]]&lt;76,3,IF(Таблица3[[#This Row],[Итого]]&lt;86,4,5)))</f>
        <v>2</v>
      </c>
    </row>
    <row r="29" customFormat="false" ht="14.9" hidden="false" customHeight="false" outlineLevel="0" collapsed="false">
      <c r="A29" s="13" t="s">
        <v>51</v>
      </c>
      <c r="B29" s="14" t="n">
        <v>14</v>
      </c>
      <c r="C29" s="15" t="n">
        <v>1</v>
      </c>
      <c r="D29" s="15" t="n">
        <v>1</v>
      </c>
      <c r="E29" s="15" t="n">
        <v>1</v>
      </c>
      <c r="F29" s="16" t="n">
        <v>1</v>
      </c>
      <c r="G29" s="16" t="n">
        <v>0</v>
      </c>
      <c r="H29" s="14" t="n">
        <v>1</v>
      </c>
      <c r="I29" s="14" t="n">
        <f aca="false">ROUND(B29/$B$36*$B$38,0)</f>
        <v>9</v>
      </c>
      <c r="J29" s="14" t="n">
        <f aca="false">C29*$B$39</f>
        <v>25</v>
      </c>
      <c r="K29" s="14" t="n">
        <f aca="false">D29*$B$40</f>
        <v>20</v>
      </c>
      <c r="L29" s="14" t="n">
        <f aca="false">Таблица3[[#This Row],[Контрольная работа]]*$C$41+Таблица3[[#This Row],[Работа на занятиях]]*$D$41+ H29*$B$41</f>
        <v>10</v>
      </c>
      <c r="M29" s="14" t="n">
        <f aca="false">MAX(Таблица3[[#This Row],[Критерии]]*20,SUM(Таблица3[[#This Row],[Вопрос1]:[Вопрос6]]))</f>
        <v>20</v>
      </c>
      <c r="N29" s="14" t="n">
        <f aca="false">ROUND(SUM(I29:M29),0)</f>
        <v>84</v>
      </c>
      <c r="O29" s="14"/>
      <c r="P29" s="14"/>
      <c r="Q29" s="14"/>
      <c r="R29" s="14"/>
      <c r="S29" s="14"/>
      <c r="T29" s="14"/>
      <c r="U29" s="14"/>
      <c r="V29" s="14" t="n">
        <f aca="false">IF(Таблица3[[#This Row],[Итого]]&lt;60,2,IF(Таблица3[[#This Row],[Итого]]&lt;76,3,IF(Таблица3[[#This Row],[Итого]]&lt;86,4,5)))</f>
        <v>4</v>
      </c>
    </row>
    <row r="30" customFormat="false" ht="14.9" hidden="false" customHeight="false" outlineLevel="0" collapsed="false">
      <c r="A30" s="13" t="s">
        <v>52</v>
      </c>
      <c r="B30" s="14" t="n">
        <v>13</v>
      </c>
      <c r="C30" s="15" t="n">
        <v>0</v>
      </c>
      <c r="D30" s="15" t="n">
        <v>0</v>
      </c>
      <c r="E30" s="15" t="n">
        <v>0</v>
      </c>
      <c r="F30" s="16" t="n">
        <v>1</v>
      </c>
      <c r="G30" s="16" t="n">
        <v>0</v>
      </c>
      <c r="H30" s="14"/>
      <c r="I30" s="14" t="n">
        <f aca="false">ROUND(B30/$B$36*$B$38,0)</f>
        <v>8</v>
      </c>
      <c r="J30" s="14" t="n">
        <f aca="false">C30*$B$39</f>
        <v>0</v>
      </c>
      <c r="K30" s="14" t="n">
        <f aca="false">D30*$B$40</f>
        <v>0</v>
      </c>
      <c r="L30" s="14" t="n">
        <f aca="false">Таблица3[[#This Row],[Контрольная работа]]*$C$41+Таблица3[[#This Row],[Работа на занятиях]]*$D$41+ H30*$B$41</f>
        <v>5</v>
      </c>
      <c r="M30" s="14" t="n">
        <f aca="false">MAX(Таблица3[[#This Row],[Критерии]]*20,SUM(Таблица3[[#This Row],[Вопрос1]:[Вопрос6]]))</f>
        <v>0</v>
      </c>
      <c r="N30" s="14" t="n">
        <f aca="false">ROUND(SUM(I30:M30),0)</f>
        <v>13</v>
      </c>
      <c r="O30" s="14"/>
      <c r="P30" s="14"/>
      <c r="Q30" s="14"/>
      <c r="R30" s="14"/>
      <c r="S30" s="14"/>
      <c r="T30" s="14"/>
      <c r="U30" s="14"/>
      <c r="V30" s="14" t="n">
        <f aca="false">IF(Таблица3[[#This Row],[Итого]]&lt;60,2,IF(Таблица3[[#This Row],[Итого]]&lt;76,3,IF(Таблица3[[#This Row],[Итого]]&lt;86,4,5)))</f>
        <v>2</v>
      </c>
    </row>
    <row r="31" customFormat="false" ht="14.9" hidden="false" customHeight="false" outlineLevel="0" collapsed="false">
      <c r="A31" s="13" t="s">
        <v>53</v>
      </c>
      <c r="B31" s="14" t="n">
        <v>14</v>
      </c>
      <c r="C31" s="15" t="n">
        <v>1</v>
      </c>
      <c r="D31" s="15" t="n">
        <v>0.9</v>
      </c>
      <c r="E31" s="15" t="n">
        <v>0.9</v>
      </c>
      <c r="F31" s="16" t="n">
        <v>1</v>
      </c>
      <c r="G31" s="16" t="n">
        <v>0</v>
      </c>
      <c r="H31" s="14" t="n">
        <v>1</v>
      </c>
      <c r="I31" s="14" t="n">
        <f aca="false">ROUND(B31/$B$36*$B$38,0)</f>
        <v>9</v>
      </c>
      <c r="J31" s="14" t="n">
        <f aca="false">C31*$B$39</f>
        <v>25</v>
      </c>
      <c r="K31" s="14" t="n">
        <f aca="false">D31*$B$40</f>
        <v>18</v>
      </c>
      <c r="L31" s="14" t="n">
        <f aca="false">Таблица3[[#This Row],[Контрольная работа]]*$C$41+Таблица3[[#This Row],[Работа на занятиях]]*$D$41+ H31*$B$41</f>
        <v>10</v>
      </c>
      <c r="M31" s="14" t="n">
        <f aca="false">MAX(Таблица3[[#This Row],[Критерии]]*20,SUM(Таблица3[[#This Row],[Вопрос1]:[Вопрос6]]))</f>
        <v>18</v>
      </c>
      <c r="N31" s="14" t="n">
        <f aca="false">ROUND(SUM(I31:M31),0)</f>
        <v>80</v>
      </c>
      <c r="O31" s="14"/>
      <c r="P31" s="14"/>
      <c r="Q31" s="14"/>
      <c r="R31" s="14"/>
      <c r="S31" s="14"/>
      <c r="T31" s="14"/>
      <c r="U31" s="14"/>
      <c r="V31" s="14" t="n">
        <f aca="false">IF(Таблица3[[#This Row],[Итого]]&lt;60,2,IF(Таблица3[[#This Row],[Итого]]&lt;76,3,IF(Таблица3[[#This Row],[Итого]]&lt;86,4,5)))</f>
        <v>4</v>
      </c>
    </row>
    <row r="32" customFormat="false" ht="14.9" hidden="false" customHeight="false" outlineLevel="0" collapsed="false">
      <c r="A32" s="13" t="s">
        <v>54</v>
      </c>
      <c r="B32" s="14" t="n">
        <v>4</v>
      </c>
      <c r="C32" s="15" t="n">
        <v>0</v>
      </c>
      <c r="D32" s="15" t="n">
        <v>0</v>
      </c>
      <c r="E32" s="15" t="n">
        <v>0</v>
      </c>
      <c r="F32" s="16" t="n">
        <v>0</v>
      </c>
      <c r="G32" s="16" t="n">
        <v>0</v>
      </c>
      <c r="H32" s="14"/>
      <c r="I32" s="14" t="n">
        <f aca="false">ROUND(B32/$B$36*$B$38,0)</f>
        <v>3</v>
      </c>
      <c r="J32" s="14" t="n">
        <f aca="false">C32*$B$39</f>
        <v>0</v>
      </c>
      <c r="K32" s="14" t="n">
        <f aca="false">D32*$B$40</f>
        <v>0</v>
      </c>
      <c r="L32" s="14" t="n">
        <f aca="false">Таблица3[[#This Row],[Контрольная работа]]*$C$41+Таблица3[[#This Row],[Работа на занятиях]]*$D$41+ H32*$B$41</f>
        <v>0</v>
      </c>
      <c r="M32" s="14" t="n">
        <f aca="false">MAX(Таблица3[[#This Row],[Критерии]]*20,SUM(Таблица3[[#This Row],[Вопрос1]:[Вопрос6]]))</f>
        <v>0</v>
      </c>
      <c r="N32" s="14" t="n">
        <f aca="false">ROUND(SUM(I32:M32),0)</f>
        <v>3</v>
      </c>
      <c r="O32" s="14"/>
      <c r="P32" s="14"/>
      <c r="Q32" s="14"/>
      <c r="R32" s="14"/>
      <c r="S32" s="14"/>
      <c r="T32" s="14"/>
      <c r="U32" s="14"/>
      <c r="V32" s="14" t="n">
        <f aca="false">IF(Таблица3[[#This Row],[Итого]]&lt;60,2,IF(Таблица3[[#This Row],[Итого]]&lt;76,3,IF(Таблица3[[#This Row],[Итого]]&lt;86,4,5)))</f>
        <v>2</v>
      </c>
    </row>
    <row r="33" customFormat="false" ht="14.9" hidden="false" customHeight="false" outlineLevel="0" collapsed="false">
      <c r="A33" s="13" t="s">
        <v>55</v>
      </c>
      <c r="B33" s="14" t="n">
        <v>14</v>
      </c>
      <c r="C33" s="15" t="n">
        <v>1</v>
      </c>
      <c r="D33" s="15" t="n">
        <v>0.9</v>
      </c>
      <c r="E33" s="15" t="n">
        <v>0.9</v>
      </c>
      <c r="F33" s="16" t="n">
        <v>1</v>
      </c>
      <c r="G33" s="16" t="n">
        <v>0</v>
      </c>
      <c r="H33" s="14" t="n">
        <v>1</v>
      </c>
      <c r="I33" s="14" t="n">
        <f aca="false">ROUND(B33/$B$36*$B$38,0)</f>
        <v>9</v>
      </c>
      <c r="J33" s="14" t="n">
        <f aca="false">C33*$B$39</f>
        <v>25</v>
      </c>
      <c r="K33" s="14" t="n">
        <f aca="false">D33*$B$40</f>
        <v>18</v>
      </c>
      <c r="L33" s="14" t="n">
        <f aca="false">Таблица3[[#This Row],[Контрольная работа]]*$C$41+Таблица3[[#This Row],[Работа на занятиях]]*$D$41+ H33*$B$41</f>
        <v>10</v>
      </c>
      <c r="M33" s="14" t="n">
        <f aca="false">MAX(Таблица3[[#This Row],[Критерии]]*20,SUM(Таблица3[[#This Row],[Вопрос1]:[Вопрос6]]))</f>
        <v>18</v>
      </c>
      <c r="N33" s="14" t="n">
        <f aca="false">ROUND(SUM(I33:M33),0)</f>
        <v>80</v>
      </c>
      <c r="O33" s="14"/>
      <c r="P33" s="14"/>
      <c r="Q33" s="14"/>
      <c r="R33" s="14"/>
      <c r="S33" s="14"/>
      <c r="T33" s="14"/>
      <c r="U33" s="14"/>
      <c r="V33" s="14"/>
    </row>
    <row r="34" customFormat="false" ht="13.8" hidden="false" customHeight="false" outlineLevel="0" collapsed="false">
      <c r="A34" s="19"/>
      <c r="B34" s="14"/>
      <c r="C34" s="14"/>
      <c r="D34" s="14"/>
      <c r="E34" s="14"/>
      <c r="F34" s="1"/>
      <c r="G34" s="1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customFormat="false" ht="13.8" hidden="false" customHeight="false" outlineLevel="0" collapsed="false"/>
    <row r="36" customFormat="false" ht="14.25" hidden="false" customHeight="false" outlineLevel="0" collapsed="false">
      <c r="A36" s="20" t="s">
        <v>56</v>
      </c>
      <c r="B36" s="21" t="n">
        <v>16</v>
      </c>
    </row>
    <row r="37" customFormat="false" ht="14.25" hidden="false" customHeight="false" outlineLevel="0" collapsed="false">
      <c r="A37" s="22" t="s">
        <v>3</v>
      </c>
      <c r="B37" s="22"/>
      <c r="C37" s="23"/>
      <c r="D37" s="23"/>
      <c r="E37" s="23"/>
      <c r="F37" s="23"/>
      <c r="G37" s="23"/>
      <c r="H37" s="19"/>
      <c r="I37" s="19"/>
      <c r="O37" s="24" t="s">
        <v>57</v>
      </c>
      <c r="P37" s="24"/>
    </row>
    <row r="38" customFormat="false" ht="27" hidden="false" customHeight="true" outlineLevel="0" collapsed="false">
      <c r="A38" s="25" t="s">
        <v>6</v>
      </c>
      <c r="B38" s="26" t="n">
        <v>10</v>
      </c>
      <c r="C38" s="27"/>
      <c r="D38" s="27"/>
      <c r="E38" s="19"/>
      <c r="F38" s="19"/>
      <c r="G38" s="19"/>
      <c r="H38" s="19"/>
      <c r="O38" s="28" t="s">
        <v>58</v>
      </c>
      <c r="P38" s="27" t="n">
        <f aca="false">COUNTIFS(Таблица3[Оценка],"=5")</f>
        <v>0</v>
      </c>
    </row>
    <row r="39" customFormat="false" ht="27" hidden="false" customHeight="true" outlineLevel="0" collapsed="false">
      <c r="A39" s="25" t="s">
        <v>59</v>
      </c>
      <c r="B39" s="26" t="n">
        <v>25</v>
      </c>
      <c r="C39" s="27"/>
      <c r="D39" s="27"/>
      <c r="E39" s="19"/>
      <c r="F39" s="19"/>
      <c r="G39" s="19"/>
      <c r="H39" s="19"/>
      <c r="O39" s="28" t="s">
        <v>60</v>
      </c>
      <c r="P39" s="27" t="n">
        <f aca="false">COUNTIFS(Таблица3[Оценка],"=4")</f>
        <v>15</v>
      </c>
    </row>
    <row r="40" customFormat="false" ht="27" hidden="false" customHeight="true" outlineLevel="0" collapsed="false">
      <c r="A40" s="25" t="s">
        <v>61</v>
      </c>
      <c r="B40" s="26" t="n">
        <v>20</v>
      </c>
      <c r="C40" s="27"/>
      <c r="D40" s="27"/>
      <c r="E40" s="19"/>
      <c r="F40" s="19"/>
      <c r="G40" s="19"/>
      <c r="H40" s="19"/>
      <c r="O40" s="28" t="s">
        <v>62</v>
      </c>
      <c r="P40" s="27" t="n">
        <f aca="false">COUNTIFS(Таблица3[Оценка],"=3")</f>
        <v>2</v>
      </c>
    </row>
    <row r="41" customFormat="false" ht="27" hidden="false" customHeight="true" outlineLevel="0" collapsed="false">
      <c r="A41" s="25" t="s">
        <v>63</v>
      </c>
      <c r="B41" s="26" t="n">
        <v>5</v>
      </c>
      <c r="C41" s="26" t="n">
        <v>5</v>
      </c>
      <c r="D41" s="26" t="n">
        <v>5</v>
      </c>
      <c r="E41" s="19"/>
      <c r="F41" s="19"/>
      <c r="G41" s="19"/>
      <c r="H41" s="19"/>
      <c r="O41" s="28" t="s">
        <v>64</v>
      </c>
      <c r="P41" s="27" t="n">
        <f aca="false">COUNTIFS(Таблица3[Оценка],"=2")</f>
        <v>11</v>
      </c>
    </row>
    <row r="42" customFormat="false" ht="27" hidden="false" customHeight="true" outlineLevel="0" collapsed="false">
      <c r="A42" s="25" t="s">
        <v>65</v>
      </c>
      <c r="B42" s="26" t="n">
        <v>30</v>
      </c>
      <c r="C42" s="27"/>
      <c r="D42" s="27"/>
      <c r="E42" s="19"/>
      <c r="F42" s="19"/>
      <c r="G42" s="19"/>
      <c r="H42" s="19"/>
    </row>
    <row r="47" customFormat="false" ht="14.25" hidden="false" customHeight="false" outlineLevel="0" collapsed="false">
      <c r="A47" s="29" t="s">
        <v>26</v>
      </c>
      <c r="B47" s="30" t="s">
        <v>66</v>
      </c>
      <c r="C47" s="31" t="s">
        <v>67</v>
      </c>
    </row>
    <row r="48" customFormat="false" ht="14.25" hidden="false" customHeight="false" outlineLevel="0" collapsed="false">
      <c r="A48" s="32" t="s">
        <v>68</v>
      </c>
      <c r="B48" s="33" t="n">
        <v>86</v>
      </c>
      <c r="C48" s="34" t="n">
        <v>100</v>
      </c>
    </row>
    <row r="49" customFormat="false" ht="14.25" hidden="false" customHeight="false" outlineLevel="0" collapsed="false">
      <c r="A49" s="32" t="s">
        <v>69</v>
      </c>
      <c r="B49" s="33" t="n">
        <v>76</v>
      </c>
      <c r="C49" s="34" t="n">
        <v>85</v>
      </c>
    </row>
    <row r="50" customFormat="false" ht="14.25" hidden="false" customHeight="false" outlineLevel="0" collapsed="false">
      <c r="A50" s="32" t="s">
        <v>70</v>
      </c>
      <c r="B50" s="33" t="n">
        <v>60</v>
      </c>
      <c r="C50" s="34" t="n">
        <v>75</v>
      </c>
    </row>
    <row r="51" customFormat="false" ht="14.25" hidden="false" customHeight="false" outlineLevel="0" collapsed="false">
      <c r="A51" s="35" t="s">
        <v>71</v>
      </c>
      <c r="B51" s="36" t="n">
        <v>0</v>
      </c>
      <c r="C51" s="37" t="n">
        <v>59</v>
      </c>
    </row>
    <row r="53" customFormat="false" ht="14.25" hidden="false" customHeight="false" outlineLevel="0" collapsed="false">
      <c r="A53" s="20"/>
      <c r="B53" s="20"/>
      <c r="C53" s="20"/>
    </row>
  </sheetData>
  <mergeCells count="5">
    <mergeCell ref="A2:N2"/>
    <mergeCell ref="B3:H3"/>
    <mergeCell ref="I3:N3"/>
    <mergeCell ref="O3:T3"/>
    <mergeCell ref="O37:P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2020-06-05T10:29:38Z</dcterms:created>
  <dc:creator>Иван Слеповичев</dc:creator>
  <dc:description/>
  <dc:language>ru-RU</dc:language>
  <cp:lastModifiedBy>Иван Иванович Слеповичев</cp:lastModifiedBy>
  <dcterms:modified xsi:type="dcterms:W3CDTF">2024-06-01T12:17:17Z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