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akrkum\Desktop\Data Warehousing\course5\Assignment\module2\"/>
    </mc:Choice>
  </mc:AlternateContent>
  <bookViews>
    <workbookView xWindow="930" yWindow="0" windowWidth="27870" windowHeight="11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3" i="1" l="1"/>
  <c r="K43" i="1" s="1"/>
  <c r="G43" i="1"/>
  <c r="J43" i="1" s="1"/>
  <c r="F43" i="1"/>
  <c r="I43" i="1" s="1"/>
  <c r="E43" i="1"/>
  <c r="C43" i="1"/>
  <c r="B43" i="1"/>
  <c r="H42" i="1"/>
  <c r="G42" i="1"/>
  <c r="F42" i="1"/>
  <c r="E42" i="1"/>
  <c r="H41" i="1"/>
  <c r="G41" i="1"/>
  <c r="F41" i="1"/>
  <c r="E41" i="1"/>
  <c r="H40" i="1"/>
  <c r="G40" i="1"/>
  <c r="F40" i="1"/>
  <c r="E40" i="1"/>
  <c r="H39" i="1"/>
  <c r="G39" i="1"/>
  <c r="F39" i="1"/>
  <c r="E39" i="1"/>
  <c r="H38" i="1"/>
  <c r="G38" i="1"/>
  <c r="F38" i="1"/>
  <c r="E38" i="1"/>
  <c r="H37" i="1"/>
  <c r="G37" i="1"/>
  <c r="F37" i="1"/>
  <c r="E37" i="1"/>
  <c r="H36" i="1"/>
  <c r="G36" i="1"/>
  <c r="F36" i="1"/>
  <c r="E36" i="1"/>
  <c r="H35" i="1"/>
  <c r="G35" i="1"/>
  <c r="F35" i="1"/>
  <c r="E35" i="1"/>
  <c r="H34" i="1"/>
  <c r="G34" i="1"/>
  <c r="F34" i="1"/>
  <c r="E34" i="1"/>
  <c r="J33" i="1"/>
  <c r="J34" i="1" s="1"/>
  <c r="J35" i="1" s="1"/>
  <c r="J36" i="1" s="1"/>
  <c r="J37" i="1" s="1"/>
  <c r="J38" i="1" s="1"/>
  <c r="J39" i="1" s="1"/>
  <c r="J40" i="1" s="1"/>
  <c r="J41" i="1" s="1"/>
  <c r="J42" i="1" s="1"/>
  <c r="H33" i="1"/>
  <c r="G33" i="1"/>
  <c r="F33" i="1"/>
  <c r="E33" i="1"/>
  <c r="K32" i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J32" i="1"/>
  <c r="I32" i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H32" i="1"/>
  <c r="G32" i="1"/>
  <c r="F32" i="1"/>
  <c r="E32" i="1"/>
  <c r="C32" i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B32" i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18" i="1"/>
  <c r="B19" i="1" s="1"/>
  <c r="B20" i="1" s="1"/>
  <c r="B21" i="1" s="1"/>
  <c r="B22" i="1" s="1"/>
  <c r="B23" i="1" s="1"/>
  <c r="B24" i="1" s="1"/>
  <c r="B25" i="1" s="1"/>
  <c r="B26" i="1" s="1"/>
  <c r="B27" i="1" s="1"/>
  <c r="C17" i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B17" i="1"/>
  <c r="D10" i="1"/>
  <c r="D9" i="1"/>
</calcChain>
</file>

<file path=xl/sharedStrings.xml><?xml version="1.0" encoding="utf-8"?>
<sst xmlns="http://schemas.openxmlformats.org/spreadsheetml/2006/main" count="45" uniqueCount="38">
  <si>
    <t>Lead file</t>
  </si>
  <si>
    <t>Lead_Id</t>
  </si>
  <si>
    <t>Quote_Qty</t>
  </si>
  <si>
    <t>Quote_Price</t>
  </si>
  <si>
    <t>Quote_Value</t>
  </si>
  <si>
    <t>Success</t>
  </si>
  <si>
    <t>PO_Number</t>
  </si>
  <si>
    <t>Created_Date</t>
  </si>
  <si>
    <t>Cust_Id</t>
  </si>
  <si>
    <t>Location_Id</t>
  </si>
  <si>
    <t>Sales_Agent_Id</t>
  </si>
  <si>
    <t>Sales_Class_Id</t>
  </si>
  <si>
    <t>PO1</t>
  </si>
  <si>
    <t>PO2</t>
  </si>
  <si>
    <t>PO3</t>
  </si>
  <si>
    <t>PO4</t>
  </si>
  <si>
    <t>PO5</t>
  </si>
  <si>
    <t>PO6</t>
  </si>
  <si>
    <t>Sales Summary</t>
  </si>
  <si>
    <t>Summary_Sales_Id</t>
  </si>
  <si>
    <t>Actual_Units</t>
  </si>
  <si>
    <t>Actual_Amount</t>
  </si>
  <si>
    <t>Forecast_Units</t>
  </si>
  <si>
    <t>Forecast_Amount</t>
  </si>
  <si>
    <t>Begin_Date</t>
  </si>
  <si>
    <t>End_Date</t>
  </si>
  <si>
    <t>Cost Summary</t>
  </si>
  <si>
    <t>Summary_Cost_Id</t>
  </si>
  <si>
    <t>Actual_Labor_Cost</t>
  </si>
  <si>
    <t>Budget_Units</t>
  </si>
  <si>
    <t>Budget_Labor_Cost</t>
  </si>
  <si>
    <t>Budget_Material_Cost</t>
  </si>
  <si>
    <t>Budget_Overhead_Cost</t>
  </si>
  <si>
    <t>Budget_Machine_Cost</t>
  </si>
  <si>
    <t>Actual_Material_Cost</t>
  </si>
  <si>
    <t>Actual_Overhead_Cost</t>
  </si>
  <si>
    <t>Actual_Machine_Cost</t>
  </si>
  <si>
    <t>Machine_Type_Id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</si>
</sst>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5" formatCode="_(* #,##0_);_(* \(#,##0\);_(* &quot;-&quot;??_);_(@_)"/>
    <numFmt numFmtId="166" formatCode="&quot;$&quot;#,##0"/>
    <numFmt numFmtId="168" formatCode="&quot;$&quot;#,##0.0"/>
    <numFmt numFmtId="169" formatCode="_(* #,##0_);_(* \(#,##0\);_(* &quot;-&quot;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  <xf numFmtId="165" fontId="0" fillId="0" borderId="0" xfId="1" applyNumberFormat="1" applyFont="1"/>
    <xf numFmtId="166" fontId="0" fillId="0" borderId="0" xfId="0" applyNumberFormat="1"/>
    <xf numFmtId="43" fontId="0" fillId="0" borderId="0" xfId="1" applyFont="1"/>
    <xf numFmtId="166" fontId="0" fillId="0" borderId="0" xfId="2" applyNumberFormat="1" applyFont="1"/>
    <xf numFmtId="165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abSelected="1" workbookViewId="0">
      <selection activeCell="C13" sqref="C13"/>
    </sheetView>
  </sheetViews>
  <sheetFormatPr defaultColWidth="9" defaultRowHeight="15"/>
  <cols>
    <col min="1" max="1" width="18.28515625" customWidth="1"/>
    <col min="2" max="2" width="13.28515625" customWidth="1"/>
    <col min="3" max="3" width="18.28515625" customWidth="1"/>
    <col min="4" max="4" width="20.7109375" customWidth="1"/>
    <col min="5" max="5" width="22" customWidth="1"/>
    <col min="6" max="6" width="20.85546875" customWidth="1"/>
    <col min="7" max="7" width="21.28515625" customWidth="1"/>
    <col min="8" max="8" width="21.42578125" customWidth="1"/>
    <col min="9" max="9" width="21.28515625" customWidth="1"/>
    <col min="10" max="10" width="22.7109375" customWidth="1"/>
    <col min="11" max="11" width="21.7109375" customWidth="1"/>
    <col min="12" max="12" width="13.42578125" customWidth="1"/>
    <col min="13" max="13" width="17.140625" customWidth="1"/>
    <col min="14" max="14" width="14.28515625" customWidth="1"/>
    <col min="15" max="15" width="12.28515625" customWidth="1"/>
    <col min="16" max="16" width="11.5703125" customWidth="1"/>
    <col min="17" max="17" width="10" customWidth="1"/>
  </cols>
  <sheetData>
    <row r="1" spans="1:11">
      <c r="A1" s="1" t="s">
        <v>0</v>
      </c>
    </row>
    <row r="2" spans="1:1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>
      <c r="A3">
        <v>555555</v>
      </c>
      <c r="B3">
        <v>100000</v>
      </c>
      <c r="C3">
        <v>1.1000000000000001</v>
      </c>
      <c r="D3">
        <v>107800</v>
      </c>
      <c r="E3" t="b">
        <v>1</v>
      </c>
      <c r="F3" t="s">
        <v>12</v>
      </c>
      <c r="G3" s="3">
        <v>41613</v>
      </c>
      <c r="H3">
        <v>111111</v>
      </c>
      <c r="I3">
        <v>1</v>
      </c>
      <c r="J3">
        <v>1</v>
      </c>
      <c r="K3">
        <v>1</v>
      </c>
    </row>
    <row r="4" spans="1:11">
      <c r="A4">
        <v>665556</v>
      </c>
      <c r="B4">
        <v>200000</v>
      </c>
      <c r="C4">
        <v>0.8</v>
      </c>
      <c r="D4">
        <v>133000</v>
      </c>
      <c r="E4" t="b">
        <v>1</v>
      </c>
      <c r="F4" t="s">
        <v>13</v>
      </c>
      <c r="G4" s="3">
        <v>41963</v>
      </c>
      <c r="H4">
        <v>111112</v>
      </c>
      <c r="I4">
        <v>1</v>
      </c>
      <c r="J4">
        <v>2</v>
      </c>
      <c r="K4">
        <v>2</v>
      </c>
    </row>
    <row r="5" spans="1:11">
      <c r="A5">
        <v>690006</v>
      </c>
      <c r="B5">
        <v>175000</v>
      </c>
      <c r="C5">
        <v>0.7</v>
      </c>
      <c r="D5">
        <v>118825</v>
      </c>
      <c r="E5" t="b">
        <v>1</v>
      </c>
      <c r="F5" t="s">
        <v>14</v>
      </c>
      <c r="G5" s="3">
        <v>42111</v>
      </c>
      <c r="H5">
        <v>111113</v>
      </c>
      <c r="I5">
        <v>3</v>
      </c>
      <c r="J5">
        <v>3</v>
      </c>
      <c r="K5">
        <v>3</v>
      </c>
    </row>
    <row r="6" spans="1:11">
      <c r="A6">
        <v>734033</v>
      </c>
      <c r="B6">
        <v>50000</v>
      </c>
      <c r="C6">
        <v>1.5</v>
      </c>
      <c r="D6">
        <v>73500</v>
      </c>
      <c r="E6" t="b">
        <v>1</v>
      </c>
      <c r="F6" t="s">
        <v>15</v>
      </c>
      <c r="G6" s="3">
        <v>41861</v>
      </c>
      <c r="H6">
        <v>111113</v>
      </c>
      <c r="I6">
        <v>2</v>
      </c>
      <c r="J6">
        <v>1</v>
      </c>
      <c r="K6">
        <v>2</v>
      </c>
    </row>
    <row r="7" spans="1:11">
      <c r="A7">
        <v>633557</v>
      </c>
      <c r="B7">
        <v>80000</v>
      </c>
      <c r="C7">
        <v>1.5</v>
      </c>
      <c r="D7">
        <v>114000</v>
      </c>
      <c r="E7" t="b">
        <v>1</v>
      </c>
      <c r="F7" t="s">
        <v>16</v>
      </c>
      <c r="G7" s="3">
        <v>41776</v>
      </c>
      <c r="H7">
        <v>111111</v>
      </c>
      <c r="I7">
        <v>2</v>
      </c>
      <c r="J7">
        <v>1</v>
      </c>
      <c r="K7">
        <v>2</v>
      </c>
    </row>
    <row r="8" spans="1:11">
      <c r="A8">
        <v>756778</v>
      </c>
      <c r="B8">
        <v>160000</v>
      </c>
      <c r="C8">
        <v>1.3</v>
      </c>
      <c r="D8">
        <v>195520</v>
      </c>
      <c r="E8" t="b">
        <v>1</v>
      </c>
      <c r="F8" t="s">
        <v>17</v>
      </c>
      <c r="G8" s="3">
        <v>42199</v>
      </c>
      <c r="H8">
        <v>111111</v>
      </c>
      <c r="I8">
        <v>2</v>
      </c>
      <c r="J8">
        <v>1</v>
      </c>
      <c r="K8">
        <v>2</v>
      </c>
    </row>
    <row r="9" spans="1:11">
      <c r="A9">
        <v>333125</v>
      </c>
      <c r="B9">
        <v>95000</v>
      </c>
      <c r="C9">
        <v>0.9</v>
      </c>
      <c r="D9">
        <f>B9*C9*0.98</f>
        <v>83790</v>
      </c>
      <c r="E9" t="b">
        <v>0</v>
      </c>
      <c r="G9" s="3">
        <v>41433</v>
      </c>
      <c r="H9">
        <v>111114</v>
      </c>
      <c r="I9">
        <v>1</v>
      </c>
      <c r="J9">
        <v>3</v>
      </c>
      <c r="K9">
        <v>2</v>
      </c>
    </row>
    <row r="10" spans="1:11">
      <c r="A10">
        <v>673125</v>
      </c>
      <c r="B10">
        <v>115000</v>
      </c>
      <c r="C10">
        <v>0.9</v>
      </c>
      <c r="D10">
        <f>B10*C10*0.97</f>
        <v>100395</v>
      </c>
      <c r="E10" t="b">
        <v>0</v>
      </c>
      <c r="G10" s="3">
        <v>41713</v>
      </c>
      <c r="H10">
        <v>111112</v>
      </c>
      <c r="I10">
        <v>3</v>
      </c>
      <c r="J10">
        <v>2</v>
      </c>
      <c r="K10">
        <v>1</v>
      </c>
    </row>
    <row r="14" spans="1:11">
      <c r="A14" s="1" t="s">
        <v>18</v>
      </c>
    </row>
    <row r="15" spans="1:11">
      <c r="A15" s="2" t="s">
        <v>19</v>
      </c>
      <c r="B15" s="2" t="s">
        <v>20</v>
      </c>
      <c r="C15" s="2" t="s">
        <v>21</v>
      </c>
      <c r="D15" s="2" t="s">
        <v>22</v>
      </c>
      <c r="E15" s="2" t="s">
        <v>23</v>
      </c>
      <c r="F15" s="2" t="s">
        <v>9</v>
      </c>
      <c r="G15" s="2" t="s">
        <v>11</v>
      </c>
      <c r="H15" s="2" t="s">
        <v>24</v>
      </c>
      <c r="I15" s="2" t="s">
        <v>25</v>
      </c>
    </row>
    <row r="16" spans="1:11">
      <c r="A16">
        <v>1</v>
      </c>
      <c r="B16" s="4">
        <v>759000</v>
      </c>
      <c r="C16" s="5">
        <v>993800</v>
      </c>
      <c r="D16" s="6">
        <v>10000000</v>
      </c>
      <c r="E16" s="7">
        <v>13500000</v>
      </c>
      <c r="F16">
        <v>1</v>
      </c>
      <c r="G16">
        <v>1</v>
      </c>
      <c r="H16" s="3">
        <v>41640</v>
      </c>
      <c r="I16" s="3">
        <v>41670</v>
      </c>
    </row>
    <row r="17" spans="1:16">
      <c r="A17">
        <v>2</v>
      </c>
      <c r="B17" s="8">
        <f>B16+877000</f>
        <v>1636000</v>
      </c>
      <c r="C17" s="8">
        <f>C16+890000</f>
        <v>1883800</v>
      </c>
      <c r="D17" s="6">
        <v>10000000</v>
      </c>
      <c r="E17" s="7">
        <v>13500000</v>
      </c>
      <c r="F17">
        <v>1</v>
      </c>
      <c r="G17">
        <v>1</v>
      </c>
      <c r="H17" s="3">
        <v>41671</v>
      </c>
      <c r="I17" s="3">
        <v>41698</v>
      </c>
    </row>
    <row r="18" spans="1:16">
      <c r="A18">
        <v>3</v>
      </c>
      <c r="B18" s="8">
        <f>B17+687000</f>
        <v>2323000</v>
      </c>
      <c r="C18" s="8">
        <f t="shared" ref="C18:C27" si="0">C17+1220000</f>
        <v>3103800</v>
      </c>
      <c r="D18" s="6">
        <v>10000000</v>
      </c>
      <c r="E18" s="7">
        <v>13500000</v>
      </c>
      <c r="F18">
        <v>1</v>
      </c>
      <c r="G18">
        <v>1</v>
      </c>
      <c r="H18" s="3">
        <v>41699</v>
      </c>
      <c r="I18" s="3">
        <v>41729</v>
      </c>
    </row>
    <row r="19" spans="1:16">
      <c r="A19">
        <v>4</v>
      </c>
      <c r="B19" s="8">
        <f>B18+569000</f>
        <v>2892000</v>
      </c>
      <c r="C19" s="8">
        <f>C18+793000</f>
        <v>3896800</v>
      </c>
      <c r="D19" s="6">
        <v>10000000</v>
      </c>
      <c r="E19" s="7">
        <v>13500000</v>
      </c>
      <c r="F19">
        <v>1</v>
      </c>
      <c r="G19">
        <v>1</v>
      </c>
      <c r="H19" s="3">
        <v>41730</v>
      </c>
      <c r="I19" s="3">
        <v>41759</v>
      </c>
    </row>
    <row r="20" spans="1:16">
      <c r="A20">
        <v>5</v>
      </c>
      <c r="B20" s="8">
        <f t="shared" ref="B20:B27" si="1">B19+877000</f>
        <v>3769000</v>
      </c>
      <c r="C20" s="8">
        <f t="shared" si="0"/>
        <v>5116800</v>
      </c>
      <c r="D20" s="6">
        <v>10000000</v>
      </c>
      <c r="E20" s="7">
        <v>13500000</v>
      </c>
      <c r="F20">
        <v>1</v>
      </c>
      <c r="G20">
        <v>1</v>
      </c>
      <c r="H20" s="3">
        <v>41760</v>
      </c>
      <c r="I20" s="3">
        <v>41790</v>
      </c>
    </row>
    <row r="21" spans="1:16">
      <c r="A21">
        <v>6</v>
      </c>
      <c r="B21" s="8">
        <f t="shared" si="1"/>
        <v>4646000</v>
      </c>
      <c r="C21" s="8">
        <f t="shared" si="0"/>
        <v>6336800</v>
      </c>
      <c r="D21" s="6">
        <v>10000000</v>
      </c>
      <c r="E21" s="7">
        <v>13500000</v>
      </c>
      <c r="F21">
        <v>1</v>
      </c>
      <c r="G21">
        <v>1</v>
      </c>
      <c r="H21" s="3">
        <v>41791</v>
      </c>
      <c r="I21" s="3">
        <v>41820</v>
      </c>
    </row>
    <row r="22" spans="1:16">
      <c r="A22">
        <v>7</v>
      </c>
      <c r="B22" s="8">
        <f t="shared" si="1"/>
        <v>5523000</v>
      </c>
      <c r="C22" s="8">
        <f t="shared" si="0"/>
        <v>7556800</v>
      </c>
      <c r="D22" s="6">
        <v>10000000</v>
      </c>
      <c r="E22" s="7">
        <v>13500000</v>
      </c>
      <c r="F22">
        <v>1</v>
      </c>
      <c r="G22">
        <v>1</v>
      </c>
      <c r="H22" s="3">
        <v>41821</v>
      </c>
      <c r="I22" s="3">
        <v>41851</v>
      </c>
    </row>
    <row r="23" spans="1:16">
      <c r="A23">
        <v>8</v>
      </c>
      <c r="B23" s="8">
        <f t="shared" si="1"/>
        <v>6400000</v>
      </c>
      <c r="C23" s="8">
        <f t="shared" si="0"/>
        <v>8776800</v>
      </c>
      <c r="D23" s="6">
        <v>10000000</v>
      </c>
      <c r="E23" s="7">
        <v>13500000</v>
      </c>
      <c r="F23">
        <v>1</v>
      </c>
      <c r="G23">
        <v>1</v>
      </c>
      <c r="H23" s="3">
        <v>41852</v>
      </c>
      <c r="I23" s="3">
        <v>41882</v>
      </c>
    </row>
    <row r="24" spans="1:16">
      <c r="A24">
        <v>9</v>
      </c>
      <c r="B24" s="8">
        <f t="shared" si="1"/>
        <v>7277000</v>
      </c>
      <c r="C24" s="8">
        <f t="shared" si="0"/>
        <v>9996800</v>
      </c>
      <c r="D24" s="6">
        <v>10000000</v>
      </c>
      <c r="E24" s="7">
        <v>13500000</v>
      </c>
      <c r="F24">
        <v>1</v>
      </c>
      <c r="G24">
        <v>1</v>
      </c>
      <c r="H24" s="3">
        <v>41883</v>
      </c>
      <c r="I24" s="3">
        <v>41912</v>
      </c>
    </row>
    <row r="25" spans="1:16">
      <c r="A25">
        <v>10</v>
      </c>
      <c r="B25" s="8">
        <f t="shared" si="1"/>
        <v>8154000</v>
      </c>
      <c r="C25" s="8">
        <f t="shared" si="0"/>
        <v>11216800</v>
      </c>
      <c r="D25" s="6">
        <v>10000000</v>
      </c>
      <c r="E25" s="7">
        <v>13500000</v>
      </c>
      <c r="F25">
        <v>1</v>
      </c>
      <c r="G25">
        <v>1</v>
      </c>
      <c r="H25" s="3">
        <v>41913</v>
      </c>
      <c r="I25" s="3">
        <v>41943</v>
      </c>
    </row>
    <row r="26" spans="1:16">
      <c r="A26">
        <v>11</v>
      </c>
      <c r="B26" s="8">
        <f t="shared" si="1"/>
        <v>9031000</v>
      </c>
      <c r="C26" s="8">
        <f t="shared" si="0"/>
        <v>12436800</v>
      </c>
      <c r="D26" s="6">
        <v>10000000</v>
      </c>
      <c r="E26" s="7">
        <v>13500000</v>
      </c>
      <c r="F26">
        <v>1</v>
      </c>
      <c r="G26">
        <v>1</v>
      </c>
      <c r="H26" s="3">
        <v>41944</v>
      </c>
      <c r="I26" s="3">
        <v>41973</v>
      </c>
    </row>
    <row r="27" spans="1:16">
      <c r="A27">
        <v>12</v>
      </c>
      <c r="B27" s="8">
        <f t="shared" si="1"/>
        <v>9908000</v>
      </c>
      <c r="C27" s="8">
        <f t="shared" si="0"/>
        <v>13656800</v>
      </c>
      <c r="D27" s="6">
        <v>10000000</v>
      </c>
      <c r="E27" s="7">
        <v>13500000</v>
      </c>
      <c r="F27">
        <v>1</v>
      </c>
      <c r="G27">
        <v>1</v>
      </c>
      <c r="H27" s="3">
        <v>41974</v>
      </c>
      <c r="I27" s="3">
        <v>42004</v>
      </c>
    </row>
    <row r="30" spans="1:16">
      <c r="A30" s="1" t="s">
        <v>26</v>
      </c>
    </row>
    <row r="31" spans="1:16">
      <c r="A31" s="2" t="s">
        <v>27</v>
      </c>
      <c r="B31" s="2" t="s">
        <v>20</v>
      </c>
      <c r="C31" s="2" t="s">
        <v>28</v>
      </c>
      <c r="D31" s="2" t="s">
        <v>29</v>
      </c>
      <c r="E31" s="2" t="s">
        <v>30</v>
      </c>
      <c r="F31" s="2" t="s">
        <v>31</v>
      </c>
      <c r="G31" s="2" t="s">
        <v>32</v>
      </c>
      <c r="H31" s="2" t="s">
        <v>33</v>
      </c>
      <c r="I31" s="2" t="s">
        <v>34</v>
      </c>
      <c r="J31" s="2" t="s">
        <v>35</v>
      </c>
      <c r="K31" s="2" t="s">
        <v>36</v>
      </c>
      <c r="L31" s="2" t="s">
        <v>9</v>
      </c>
      <c r="M31" s="2" t="s">
        <v>37</v>
      </c>
      <c r="N31" s="2" t="s">
        <v>11</v>
      </c>
      <c r="O31" s="2" t="s">
        <v>24</v>
      </c>
      <c r="P31" s="2" t="s">
        <v>25</v>
      </c>
    </row>
    <row r="32" spans="1:16">
      <c r="A32">
        <v>1</v>
      </c>
      <c r="B32" s="8">
        <f>D$43/12</f>
        <v>1125000</v>
      </c>
      <c r="C32" s="5">
        <f>E$43/12</f>
        <v>326249.99999999994</v>
      </c>
      <c r="D32" s="4">
        <v>13500000</v>
      </c>
      <c r="E32" s="9">
        <f t="shared" ref="E32:E43" si="2">$E$27*0.29</f>
        <v>3914999.9999999995</v>
      </c>
      <c r="F32" s="5">
        <f t="shared" ref="F32:F43" si="3">$E$27*0.17</f>
        <v>2295000</v>
      </c>
      <c r="G32" s="5">
        <f t="shared" ref="G32:G43" si="4">$E$27*0.12</f>
        <v>1620000</v>
      </c>
      <c r="H32" s="5">
        <f t="shared" ref="H32:H43" si="5">$E$27*0.18</f>
        <v>2430000</v>
      </c>
      <c r="I32" s="5">
        <f>F$43/12</f>
        <v>191250</v>
      </c>
      <c r="J32" s="5">
        <f>G$43/12</f>
        <v>135000</v>
      </c>
      <c r="K32" s="5">
        <f>H$43/12</f>
        <v>202500</v>
      </c>
      <c r="L32">
        <v>1</v>
      </c>
      <c r="M32">
        <v>1</v>
      </c>
      <c r="N32">
        <v>1</v>
      </c>
      <c r="O32" s="3">
        <v>41640</v>
      </c>
      <c r="P32" s="3">
        <v>41670</v>
      </c>
    </row>
    <row r="33" spans="1:16">
      <c r="A33">
        <v>2</v>
      </c>
      <c r="B33" s="8">
        <f>B32+B$32*0.85</f>
        <v>2081250</v>
      </c>
      <c r="C33" s="5">
        <f>C32+C$32*0.85</f>
        <v>603562.49999999988</v>
      </c>
      <c r="D33" s="4">
        <v>13500000</v>
      </c>
      <c r="E33" s="9">
        <f t="shared" si="2"/>
        <v>3914999.9999999995</v>
      </c>
      <c r="F33" s="5">
        <f t="shared" si="3"/>
        <v>2295000</v>
      </c>
      <c r="G33" s="5">
        <f t="shared" si="4"/>
        <v>1620000</v>
      </c>
      <c r="H33" s="5">
        <f t="shared" si="5"/>
        <v>2430000</v>
      </c>
      <c r="I33" s="5">
        <f>I32+I$32*0.85</f>
        <v>353812.5</v>
      </c>
      <c r="J33" s="5">
        <f>J32+J$32*0.85</f>
        <v>249750</v>
      </c>
      <c r="K33" s="5">
        <f>K32+K$32*0.85</f>
        <v>374625</v>
      </c>
      <c r="L33">
        <v>1</v>
      </c>
      <c r="M33">
        <v>1</v>
      </c>
      <c r="N33">
        <v>1</v>
      </c>
      <c r="O33" s="3">
        <v>41671</v>
      </c>
      <c r="P33" s="3">
        <v>41698</v>
      </c>
    </row>
    <row r="34" spans="1:16">
      <c r="A34">
        <v>3</v>
      </c>
      <c r="B34" s="8">
        <f t="shared" ref="B34:C42" si="6">B33+B$32*0.85</f>
        <v>3037500</v>
      </c>
      <c r="C34" s="5">
        <f t="shared" si="6"/>
        <v>880874.99999999977</v>
      </c>
      <c r="D34" s="4">
        <v>13500000</v>
      </c>
      <c r="E34" s="9">
        <f t="shared" si="2"/>
        <v>3914999.9999999995</v>
      </c>
      <c r="F34" s="5">
        <f t="shared" si="3"/>
        <v>2295000</v>
      </c>
      <c r="G34" s="5">
        <f t="shared" si="4"/>
        <v>1620000</v>
      </c>
      <c r="H34" s="5">
        <f t="shared" si="5"/>
        <v>2430000</v>
      </c>
      <c r="I34" s="5">
        <f>I33+I$32*0.85</f>
        <v>516375</v>
      </c>
      <c r="J34" s="5">
        <f>J33+J$32*0.85</f>
        <v>364500</v>
      </c>
      <c r="K34" s="5">
        <f>K33+K$32*0.85</f>
        <v>546750</v>
      </c>
      <c r="L34">
        <v>1</v>
      </c>
      <c r="M34">
        <v>1</v>
      </c>
      <c r="N34">
        <v>1</v>
      </c>
      <c r="O34" s="3">
        <v>41699</v>
      </c>
      <c r="P34" s="3">
        <v>41729</v>
      </c>
    </row>
    <row r="35" spans="1:16">
      <c r="A35">
        <v>4</v>
      </c>
      <c r="B35" s="8">
        <f t="shared" si="6"/>
        <v>3993750</v>
      </c>
      <c r="C35" s="5">
        <f t="shared" si="6"/>
        <v>1158187.4999999998</v>
      </c>
      <c r="D35" s="4">
        <v>13500000</v>
      </c>
      <c r="E35" s="9">
        <f t="shared" si="2"/>
        <v>3914999.9999999995</v>
      </c>
      <c r="F35" s="5">
        <f t="shared" si="3"/>
        <v>2295000</v>
      </c>
      <c r="G35" s="5">
        <f t="shared" si="4"/>
        <v>1620000</v>
      </c>
      <c r="H35" s="5">
        <f t="shared" si="5"/>
        <v>2430000</v>
      </c>
      <c r="I35" s="5">
        <f>I34+I$32*0.85</f>
        <v>678937.5</v>
      </c>
      <c r="J35" s="5">
        <f>J34+J$32*0.85</f>
        <v>479250</v>
      </c>
      <c r="K35" s="5">
        <f>K34+K$32*0.85</f>
        <v>718875</v>
      </c>
      <c r="L35">
        <v>1</v>
      </c>
      <c r="M35">
        <v>1</v>
      </c>
      <c r="N35">
        <v>1</v>
      </c>
      <c r="O35" s="3">
        <v>41730</v>
      </c>
      <c r="P35" s="3">
        <v>41759</v>
      </c>
    </row>
    <row r="36" spans="1:16">
      <c r="A36">
        <v>5</v>
      </c>
      <c r="B36" s="8">
        <f t="shared" si="6"/>
        <v>4950000</v>
      </c>
      <c r="C36" s="5">
        <f t="shared" si="6"/>
        <v>1435499.9999999998</v>
      </c>
      <c r="D36" s="4">
        <v>13500000</v>
      </c>
      <c r="E36" s="9">
        <f t="shared" si="2"/>
        <v>3914999.9999999995</v>
      </c>
      <c r="F36" s="5">
        <f t="shared" si="3"/>
        <v>2295000</v>
      </c>
      <c r="G36" s="5">
        <f t="shared" si="4"/>
        <v>1620000</v>
      </c>
      <c r="H36" s="5">
        <f t="shared" si="5"/>
        <v>2430000</v>
      </c>
      <c r="I36" s="5">
        <f>I35+I$32*0.85</f>
        <v>841500</v>
      </c>
      <c r="J36" s="5">
        <f>J35+J$32*0.85</f>
        <v>594000</v>
      </c>
      <c r="K36" s="5">
        <f>K35+K$32*0.85</f>
        <v>891000</v>
      </c>
      <c r="L36">
        <v>1</v>
      </c>
      <c r="M36">
        <v>1</v>
      </c>
      <c r="N36">
        <v>1</v>
      </c>
      <c r="O36" s="3">
        <v>41760</v>
      </c>
      <c r="P36" s="3">
        <v>41790</v>
      </c>
    </row>
    <row r="37" spans="1:16">
      <c r="A37">
        <v>6</v>
      </c>
      <c r="B37" s="8">
        <f t="shared" si="6"/>
        <v>5906250</v>
      </c>
      <c r="C37" s="5">
        <f t="shared" si="6"/>
        <v>1712812.4999999998</v>
      </c>
      <c r="D37" s="4">
        <v>13500000</v>
      </c>
      <c r="E37" s="9">
        <f t="shared" si="2"/>
        <v>3914999.9999999995</v>
      </c>
      <c r="F37" s="5">
        <f t="shared" si="3"/>
        <v>2295000</v>
      </c>
      <c r="G37" s="5">
        <f t="shared" si="4"/>
        <v>1620000</v>
      </c>
      <c r="H37" s="5">
        <f t="shared" si="5"/>
        <v>2430000</v>
      </c>
      <c r="I37" s="5">
        <f>I36+I$32*0.85</f>
        <v>1004062.5</v>
      </c>
      <c r="J37" s="5">
        <f>J36+J$32*0.85</f>
        <v>708750</v>
      </c>
      <c r="K37" s="5">
        <f>K36+K$32*0.85</f>
        <v>1063125</v>
      </c>
      <c r="L37">
        <v>1</v>
      </c>
      <c r="M37">
        <v>1</v>
      </c>
      <c r="N37">
        <v>1</v>
      </c>
      <c r="O37" s="3">
        <v>41791</v>
      </c>
      <c r="P37" s="3">
        <v>41820</v>
      </c>
    </row>
    <row r="38" spans="1:16">
      <c r="A38">
        <v>7</v>
      </c>
      <c r="B38" s="8">
        <f t="shared" si="6"/>
        <v>6862500</v>
      </c>
      <c r="C38" s="5">
        <f t="shared" si="6"/>
        <v>1990124.9999999998</v>
      </c>
      <c r="D38" s="4">
        <v>13500000</v>
      </c>
      <c r="E38" s="9">
        <f t="shared" si="2"/>
        <v>3914999.9999999995</v>
      </c>
      <c r="F38" s="5">
        <f t="shared" si="3"/>
        <v>2295000</v>
      </c>
      <c r="G38" s="5">
        <f t="shared" si="4"/>
        <v>1620000</v>
      </c>
      <c r="H38" s="5">
        <f t="shared" si="5"/>
        <v>2430000</v>
      </c>
      <c r="I38" s="5">
        <f>I37+I$32*0.85</f>
        <v>1166625</v>
      </c>
      <c r="J38" s="5">
        <f>J37+J$32*0.85</f>
        <v>823500</v>
      </c>
      <c r="K38" s="5">
        <f>K37+K$32*0.85</f>
        <v>1235250</v>
      </c>
      <c r="L38">
        <v>1</v>
      </c>
      <c r="M38">
        <v>1</v>
      </c>
      <c r="N38">
        <v>1</v>
      </c>
      <c r="O38" s="3">
        <v>41821</v>
      </c>
      <c r="P38" s="3">
        <v>41851</v>
      </c>
    </row>
    <row r="39" spans="1:16">
      <c r="A39">
        <v>8</v>
      </c>
      <c r="B39" s="8">
        <f>B38+B$32*1.05</f>
        <v>8043750</v>
      </c>
      <c r="C39" s="5">
        <f>C38+C$32*1.05</f>
        <v>2332687.4999999995</v>
      </c>
      <c r="D39" s="4">
        <v>13500000</v>
      </c>
      <c r="E39" s="9">
        <f t="shared" si="2"/>
        <v>3914999.9999999995</v>
      </c>
      <c r="F39" s="5">
        <f t="shared" si="3"/>
        <v>2295000</v>
      </c>
      <c r="G39" s="5">
        <f t="shared" si="4"/>
        <v>1620000</v>
      </c>
      <c r="H39" s="5">
        <f t="shared" si="5"/>
        <v>2430000</v>
      </c>
      <c r="I39" s="5">
        <f>I38+I$32*1.05</f>
        <v>1367437.5</v>
      </c>
      <c r="J39" s="5">
        <f>J38+J$32*1.05</f>
        <v>965250</v>
      </c>
      <c r="K39" s="5">
        <f>K38+K$32*1.05</f>
        <v>1447875</v>
      </c>
      <c r="L39">
        <v>1</v>
      </c>
      <c r="M39">
        <v>1</v>
      </c>
      <c r="N39">
        <v>1</v>
      </c>
      <c r="O39" s="3">
        <v>41852</v>
      </c>
      <c r="P39" s="3">
        <v>41882</v>
      </c>
    </row>
    <row r="40" spans="1:16">
      <c r="A40">
        <v>9</v>
      </c>
      <c r="B40" s="8">
        <f t="shared" si="6"/>
        <v>9000000</v>
      </c>
      <c r="C40" s="5">
        <f t="shared" si="6"/>
        <v>2609999.9999999995</v>
      </c>
      <c r="D40" s="4">
        <v>13500000</v>
      </c>
      <c r="E40" s="9">
        <f t="shared" si="2"/>
        <v>3914999.9999999995</v>
      </c>
      <c r="F40" s="5">
        <f t="shared" si="3"/>
        <v>2295000</v>
      </c>
      <c r="G40" s="5">
        <f t="shared" si="4"/>
        <v>1620000</v>
      </c>
      <c r="H40" s="5">
        <f t="shared" si="5"/>
        <v>2430000</v>
      </c>
      <c r="I40" s="5">
        <f>I39+I$32*0.85</f>
        <v>1530000</v>
      </c>
      <c r="J40" s="5">
        <f>J39+J$32*0.85</f>
        <v>1080000</v>
      </c>
      <c r="K40" s="5">
        <f>K39+K$32*0.85</f>
        <v>1620000</v>
      </c>
      <c r="L40">
        <v>1</v>
      </c>
      <c r="M40">
        <v>1</v>
      </c>
      <c r="N40">
        <v>1</v>
      </c>
      <c r="O40" s="3">
        <v>41883</v>
      </c>
      <c r="P40" s="3">
        <v>41912</v>
      </c>
    </row>
    <row r="41" spans="1:16">
      <c r="A41">
        <v>10</v>
      </c>
      <c r="B41" s="8">
        <f>B40+B$32*0.97</f>
        <v>10091250</v>
      </c>
      <c r="C41" s="5">
        <f>C40+C$32*0.97</f>
        <v>2926462.4999999995</v>
      </c>
      <c r="D41" s="4">
        <v>13500000</v>
      </c>
      <c r="E41" s="9">
        <f t="shared" si="2"/>
        <v>3914999.9999999995</v>
      </c>
      <c r="F41" s="5">
        <f t="shared" si="3"/>
        <v>2295000</v>
      </c>
      <c r="G41" s="5">
        <f t="shared" si="4"/>
        <v>1620000</v>
      </c>
      <c r="H41" s="5">
        <f t="shared" si="5"/>
        <v>2430000</v>
      </c>
      <c r="I41" s="5">
        <f>I40+I$32*0.97</f>
        <v>1715512.5</v>
      </c>
      <c r="J41" s="5">
        <f>J40+J$32*0.97</f>
        <v>1210950</v>
      </c>
      <c r="K41" s="5">
        <f>K40+K$32*0.97</f>
        <v>1816425</v>
      </c>
      <c r="L41">
        <v>1</v>
      </c>
      <c r="M41">
        <v>1</v>
      </c>
      <c r="N41">
        <v>1</v>
      </c>
      <c r="O41" s="3">
        <v>41913</v>
      </c>
      <c r="P41" s="3">
        <v>41943</v>
      </c>
    </row>
    <row r="42" spans="1:16">
      <c r="A42">
        <v>11</v>
      </c>
      <c r="B42" s="8">
        <f t="shared" si="6"/>
        <v>11047500</v>
      </c>
      <c r="C42" s="5">
        <f t="shared" si="6"/>
        <v>3203774.9999999995</v>
      </c>
      <c r="D42" s="4">
        <v>13500000</v>
      </c>
      <c r="E42" s="9">
        <f t="shared" si="2"/>
        <v>3914999.9999999995</v>
      </c>
      <c r="F42" s="5">
        <f t="shared" si="3"/>
        <v>2295000</v>
      </c>
      <c r="G42" s="5">
        <f t="shared" si="4"/>
        <v>1620000</v>
      </c>
      <c r="H42" s="5">
        <f t="shared" si="5"/>
        <v>2430000</v>
      </c>
      <c r="I42" s="5">
        <f>I41+I$32*0.85</f>
        <v>1878075</v>
      </c>
      <c r="J42" s="5">
        <f>J41+J$32*0.85</f>
        <v>1325700</v>
      </c>
      <c r="K42" s="5">
        <f>K41+K$32*0.85</f>
        <v>1988550</v>
      </c>
      <c r="L42">
        <v>1</v>
      </c>
      <c r="M42">
        <v>1</v>
      </c>
      <c r="N42">
        <v>1</v>
      </c>
      <c r="O42" s="3">
        <v>41944</v>
      </c>
      <c r="P42" s="3">
        <v>41973</v>
      </c>
    </row>
    <row r="43" spans="1:16">
      <c r="A43">
        <v>12</v>
      </c>
      <c r="B43" s="10">
        <f>D43*0.9</f>
        <v>12150000</v>
      </c>
      <c r="C43" s="5">
        <f>E43*0.9</f>
        <v>3523499.9999999995</v>
      </c>
      <c r="D43" s="4">
        <v>13500000</v>
      </c>
      <c r="E43" s="9">
        <f t="shared" si="2"/>
        <v>3914999.9999999995</v>
      </c>
      <c r="F43" s="5">
        <f t="shared" si="3"/>
        <v>2295000</v>
      </c>
      <c r="G43" s="5">
        <f t="shared" si="4"/>
        <v>1620000</v>
      </c>
      <c r="H43" s="5">
        <f t="shared" si="5"/>
        <v>2430000</v>
      </c>
      <c r="I43" s="5">
        <f>F43*0.9</f>
        <v>2065500</v>
      </c>
      <c r="J43" s="5">
        <f>G43*0.9</f>
        <v>1458000</v>
      </c>
      <c r="K43" s="5">
        <f>H43*0.9</f>
        <v>2187000</v>
      </c>
      <c r="L43">
        <v>1</v>
      </c>
      <c r="M43">
        <v>1</v>
      </c>
      <c r="N43">
        <v>1</v>
      </c>
      <c r="O43" s="3">
        <v>41974</v>
      </c>
      <c r="P43" s="3">
        <v>42004</v>
      </c>
    </row>
    <row r="44" spans="1:16">
      <c r="D44" s="3"/>
      <c r="E44" s="3"/>
    </row>
    <row r="45" spans="1:16">
      <c r="D45" s="3"/>
      <c r="E45" s="3"/>
    </row>
    <row r="46" spans="1:16">
      <c r="D46" s="3"/>
      <c r="E46" s="3"/>
    </row>
    <row r="47" spans="1:16">
      <c r="D47" s="3"/>
      <c r="E47" s="3"/>
    </row>
    <row r="48" spans="1:16">
      <c r="D48" s="3"/>
      <c r="E4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Akriti Kumari (MAQ LLC)</dc:creator>
  <cp:lastModifiedBy>Akriti Kumari (MAQ LLC)</cp:lastModifiedBy>
  <dcterms:created xsi:type="dcterms:W3CDTF">2017-01-07T08:12:02Z</dcterms:created>
  <dcterms:modified xsi:type="dcterms:W3CDTF">2017-01-07T08:12:35Z</dcterms:modified>
</cp:coreProperties>
</file>