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7\htdocs\mosi\manual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F5" i="2" l="1"/>
  <c r="F7" i="2"/>
  <c r="F9" i="2"/>
  <c r="F11" i="2"/>
  <c r="F13" i="2"/>
  <c r="F15" i="2"/>
  <c r="F17" i="2"/>
  <c r="F3" i="2"/>
  <c r="E3" i="2"/>
  <c r="F4" i="2"/>
  <c r="F6" i="2"/>
  <c r="F8" i="2"/>
  <c r="F10" i="2"/>
  <c r="F12" i="2"/>
  <c r="F14" i="2"/>
  <c r="F16" i="2"/>
  <c r="E4" i="2"/>
  <c r="E5" i="2"/>
  <c r="E18" i="2" s="1"/>
  <c r="E6" i="2"/>
  <c r="E7" i="2"/>
  <c r="E8" i="2"/>
  <c r="E9" i="2"/>
  <c r="E10" i="2"/>
  <c r="E11" i="2"/>
  <c r="E12" i="2"/>
  <c r="E13" i="2"/>
  <c r="E14" i="2"/>
  <c r="E15" i="2"/>
  <c r="E16" i="2"/>
  <c r="E17" i="2"/>
  <c r="C25" i="2"/>
  <c r="C18" i="2"/>
  <c r="C19" i="2"/>
  <c r="B19" i="2"/>
  <c r="B18" i="2"/>
  <c r="R18" i="1"/>
  <c r="R1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18" i="1"/>
  <c r="P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D18" i="2" l="1"/>
  <c r="C21" i="2"/>
  <c r="D21" i="2" s="1"/>
  <c r="E19" i="2"/>
  <c r="D19" i="2"/>
  <c r="C24" i="2" s="1"/>
  <c r="F19" i="2"/>
  <c r="F18" i="2"/>
  <c r="F15" i="1"/>
  <c r="F13" i="1"/>
  <c r="I10" i="1"/>
  <c r="I11" i="1"/>
  <c r="I4" i="1"/>
  <c r="I5" i="1"/>
  <c r="I6" i="1"/>
  <c r="I7" i="1"/>
  <c r="I8" i="1"/>
  <c r="I9" i="1"/>
  <c r="I3" i="1"/>
  <c r="C22" i="2" l="1"/>
  <c r="D22" i="2" s="1"/>
  <c r="G6" i="2" s="1"/>
  <c r="J23" i="1"/>
  <c r="C15" i="1"/>
  <c r="J22" i="1"/>
  <c r="J25" i="1"/>
  <c r="J24" i="1"/>
  <c r="C17" i="1"/>
  <c r="C16" i="1"/>
  <c r="C14" i="1"/>
  <c r="J21" i="1"/>
  <c r="L18" i="1"/>
  <c r="M18" i="1"/>
  <c r="N18" i="1"/>
  <c r="O18" i="1"/>
  <c r="L19" i="1"/>
  <c r="M19" i="1"/>
  <c r="N19" i="1"/>
  <c r="O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19" i="1"/>
  <c r="J19" i="1"/>
  <c r="K18" i="1"/>
  <c r="J18" i="1"/>
  <c r="C13" i="1"/>
  <c r="D11" i="1"/>
  <c r="E11" i="1"/>
  <c r="G11" i="1"/>
  <c r="C11" i="1"/>
  <c r="H3" i="1"/>
  <c r="E10" i="1"/>
  <c r="G10" i="1"/>
  <c r="G4" i="1"/>
  <c r="G5" i="1"/>
  <c r="G6" i="1"/>
  <c r="G7" i="1"/>
  <c r="G8" i="1"/>
  <c r="G9" i="1"/>
  <c r="G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3" i="1"/>
  <c r="F11" i="1" s="1"/>
  <c r="E4" i="1"/>
  <c r="E5" i="1"/>
  <c r="E6" i="1"/>
  <c r="E7" i="1"/>
  <c r="E8" i="1"/>
  <c r="E9" i="1"/>
  <c r="E3" i="1"/>
  <c r="D10" i="1"/>
  <c r="C10" i="1"/>
  <c r="G17" i="2" l="1"/>
  <c r="H17" i="2" s="1"/>
  <c r="G13" i="2"/>
  <c r="H13" i="2" s="1"/>
  <c r="G9" i="2"/>
  <c r="H9" i="2" s="1"/>
  <c r="G5" i="2"/>
  <c r="H5" i="2" s="1"/>
  <c r="G16" i="2"/>
  <c r="H16" i="2" s="1"/>
  <c r="G12" i="2"/>
  <c r="H12" i="2" s="1"/>
  <c r="G8" i="2"/>
  <c r="H8" i="2" s="1"/>
  <c r="G4" i="2"/>
  <c r="H4" i="2" s="1"/>
  <c r="G15" i="2"/>
  <c r="H15" i="2" s="1"/>
  <c r="G11" i="2"/>
  <c r="H11" i="2" s="1"/>
  <c r="G7" i="2"/>
  <c r="G3" i="2"/>
  <c r="H3" i="2" s="1"/>
  <c r="G14" i="2"/>
  <c r="G10" i="2"/>
  <c r="H10" i="2" s="1"/>
  <c r="H14" i="2"/>
  <c r="H6" i="2"/>
  <c r="F10" i="1"/>
  <c r="H11" i="1"/>
  <c r="H10" i="1"/>
  <c r="G19" i="2" l="1"/>
  <c r="C26" i="2" s="1"/>
  <c r="G18" i="2"/>
  <c r="H7" i="2"/>
  <c r="H19" i="2" s="1"/>
  <c r="H18" i="2" l="1"/>
</calcChain>
</file>

<file path=xl/sharedStrings.xml><?xml version="1.0" encoding="utf-8"?>
<sst xmlns="http://schemas.openxmlformats.org/spreadsheetml/2006/main" count="47" uniqueCount="22">
  <si>
    <t>SUM</t>
  </si>
  <si>
    <t>AVG</t>
  </si>
  <si>
    <t>X</t>
  </si>
  <si>
    <t>Y</t>
  </si>
  <si>
    <t>x</t>
  </si>
  <si>
    <t>y</t>
  </si>
  <si>
    <t>X2</t>
  </si>
  <si>
    <t>XY</t>
  </si>
  <si>
    <t>a</t>
  </si>
  <si>
    <t>b</t>
  </si>
  <si>
    <t>ln(x)</t>
  </si>
  <si>
    <t>ln(y)</t>
  </si>
  <si>
    <t>ln(x)^2</t>
  </si>
  <si>
    <t>ln(x)*ln(y)</t>
  </si>
  <si>
    <t>c</t>
  </si>
  <si>
    <t>X^2</t>
  </si>
  <si>
    <t>x2</t>
  </si>
  <si>
    <t>x*ln(y)</t>
  </si>
  <si>
    <t>x^2</t>
  </si>
  <si>
    <t>y'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</si>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</sst>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"/>
    <numFmt numFmtId="165" formatCode="#,##0.0000"/>
    <numFmt numFmtId="166" formatCode="0.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Sheet2!$C$3:$C$17</c:f>
              <c:numCache>
                <c:formatCode>#,##0.0000</c:formatCode>
                <c:ptCount val="15"/>
                <c:pt idx="0">
                  <c:v>2.1749999999999998</c:v>
                </c:pt>
                <c:pt idx="1">
                  <c:v>3.7869999999999999</c:v>
                </c:pt>
                <c:pt idx="2">
                  <c:v>6.7</c:v>
                </c:pt>
                <c:pt idx="3">
                  <c:v>11.711</c:v>
                </c:pt>
                <c:pt idx="4">
                  <c:v>20.495000000000001</c:v>
                </c:pt>
                <c:pt idx="5">
                  <c:v>35.904000000000003</c:v>
                </c:pt>
                <c:pt idx="6">
                  <c:v>62.789000000000001</c:v>
                </c:pt>
                <c:pt idx="7">
                  <c:v>109.96</c:v>
                </c:pt>
                <c:pt idx="8">
                  <c:v>192.41900000000001</c:v>
                </c:pt>
                <c:pt idx="9">
                  <c:v>336.75</c:v>
                </c:pt>
                <c:pt idx="10">
                  <c:v>589.29999999999995</c:v>
                </c:pt>
                <c:pt idx="11">
                  <c:v>1031</c:v>
                </c:pt>
                <c:pt idx="12">
                  <c:v>1800.95</c:v>
                </c:pt>
                <c:pt idx="13">
                  <c:v>3157.9870000000001</c:v>
                </c:pt>
                <c:pt idx="14">
                  <c:v>5525.7659999999996</c:v>
                </c:pt>
              </c:numCache>
            </c:numRef>
          </c:val>
          <c:smooth val="0"/>
        </c:ser>
        <c:ser>
          <c:idx val="1"/>
          <c:order val="1"/>
          <c:tx>
            <c:v>Y'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Sheet2!$G$3:$G$17</c:f>
              <c:numCache>
                <c:formatCode>#,##0.0000</c:formatCode>
                <c:ptCount val="15"/>
                <c:pt idx="0">
                  <c:v>2.1789208512254308</c:v>
                </c:pt>
                <c:pt idx="1">
                  <c:v>3.8144639031664012</c:v>
                </c:pt>
                <c:pt idx="2">
                  <c:v>6.6776793936211245</c:v>
                </c:pt>
                <c:pt idx="3">
                  <c:v>11.690083643726892</c:v>
                </c:pt>
                <c:pt idx="4">
                  <c:v>20.464902182616623</c:v>
                </c:pt>
                <c:pt idx="5">
                  <c:v>35.826280983781388</c:v>
                </c:pt>
                <c:pt idx="6">
                  <c:v>62.718228392956149</c:v>
                </c:pt>
                <c:pt idx="7">
                  <c:v>109.79582766438264</c:v>
                </c:pt>
                <c:pt idx="8">
                  <c:v>192.21084653374425</c:v>
                </c:pt>
                <c:pt idx="9">
                  <c:v>336.48828294413772</c:v>
                </c:pt>
                <c:pt idx="10">
                  <c:v>589.06334684300248</c:v>
                </c:pt>
                <c:pt idx="11">
                  <c:v>1031.2264770642432</c:v>
                </c:pt>
                <c:pt idx="12">
                  <c:v>1805.286396951389</c:v>
                </c:pt>
                <c:pt idx="13">
                  <c:v>3160.371700594626</c:v>
                </c:pt>
                <c:pt idx="14">
                  <c:v>5532.6120568936594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64744"/>
        <c:axId val="200861216"/>
      </c:lineChart>
      <c:catAx>
        <c:axId val="200864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1216"/>
        <c:crosses val="autoZero"/>
        <c:auto val="1"/>
        <c:lblAlgn val="ctr"/>
        <c:lblOffset val="100"/>
        <c:noMultiLvlLbl val="0"/>
      </c:catAx>
      <c:valAx>
        <c:axId val="2008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104775</xdr:rowOff>
    </xdr:from>
    <xdr:to>
      <xdr:col>18</xdr:col>
      <xdr:colOff>85725</xdr:colOff>
      <xdr:row>15</xdr:row>
      <xdr:rowOff>57150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04775"/>
          <a:ext cx="3667125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142875</xdr:colOff>
      <xdr:row>16</xdr:row>
      <xdr:rowOff>76200</xdr:rowOff>
    </xdr:from>
    <xdr:to>
      <xdr:col>18</xdr:col>
      <xdr:colOff>142875</xdr:colOff>
      <xdr:row>33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workbookViewId="0">
      <selection activeCell="J22" sqref="J22"/>
    </sheetView>
  </sheetViews>
  <sheetFormatPr defaultRowHeight="15" x14ac:dyDescent="0.25"/>
  <cols>
    <col min="10" max="10" width="9.5703125" bestFit="1" customWidth="1"/>
    <col min="11" max="11" width="12.140625" bestFit="1" customWidth="1"/>
    <col min="15" max="15" width="10.5703125" customWidth="1"/>
    <col min="18" max="18" width="10.140625" bestFit="1" customWidth="1"/>
  </cols>
  <sheetData>
    <row r="2" spans="2:18" x14ac:dyDescent="0.25">
      <c r="C2" t="s">
        <v>4</v>
      </c>
      <c r="D2" t="s">
        <v>5</v>
      </c>
      <c r="E2" s="4" t="s">
        <v>2</v>
      </c>
      <c r="F2" s="4" t="s">
        <v>3</v>
      </c>
      <c r="G2" s="4" t="s">
        <v>6</v>
      </c>
      <c r="H2" s="4" t="s">
        <v>7</v>
      </c>
      <c r="I2" s="4" t="s">
        <v>16</v>
      </c>
      <c r="J2" t="s">
        <v>4</v>
      </c>
      <c r="K2" t="s">
        <v>5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17</v>
      </c>
      <c r="Q2" s="4" t="s">
        <v>15</v>
      </c>
      <c r="R2" s="4" t="s">
        <v>18</v>
      </c>
    </row>
    <row r="3" spans="2:18" x14ac:dyDescent="0.25">
      <c r="C3" s="1">
        <v>0.15</v>
      </c>
      <c r="D3" s="1">
        <v>4.4964000000000004</v>
      </c>
      <c r="E3" s="5">
        <f>LN(C3)</f>
        <v>-1.8971199848858813</v>
      </c>
      <c r="F3" s="5">
        <f>LN(D3)</f>
        <v>1.503277076605505</v>
      </c>
      <c r="G3" s="5">
        <f>(E3*E3)</f>
        <v>3.5990642370534065</v>
      </c>
      <c r="H3" s="5">
        <f>(E3*F3)</f>
        <v>-2.8518969848491276</v>
      </c>
      <c r="I3">
        <f>(C3*C3)</f>
        <v>2.2499999999999999E-2</v>
      </c>
      <c r="J3" s="2">
        <v>1</v>
      </c>
      <c r="K3" s="2">
        <v>2.1749999999999998</v>
      </c>
      <c r="L3" s="6">
        <f>LN(J3)</f>
        <v>0</v>
      </c>
      <c r="M3" s="6">
        <f>LN(K3)</f>
        <v>0.77702866454064734</v>
      </c>
      <c r="N3" s="6">
        <f>(L3*L3)</f>
        <v>0</v>
      </c>
      <c r="O3" s="6">
        <f>(L3*M3)</f>
        <v>0</v>
      </c>
      <c r="P3" s="2">
        <f>(J3*M3)</f>
        <v>0.77702866454064734</v>
      </c>
      <c r="Q3" s="1"/>
      <c r="R3">
        <f>(J3*J3)</f>
        <v>1</v>
      </c>
    </row>
    <row r="4" spans="2:18" x14ac:dyDescent="0.25">
      <c r="C4" s="1">
        <v>0.4</v>
      </c>
      <c r="D4" s="1">
        <v>5.1284000000000001</v>
      </c>
      <c r="E4" s="5">
        <f t="shared" ref="E4:E9" si="0">LN(C4)</f>
        <v>-0.916290731874155</v>
      </c>
      <c r="F4" s="5">
        <f t="shared" ref="F4:F9" si="1">LN(D4)</f>
        <v>1.6347937196964086</v>
      </c>
      <c r="G4" s="5">
        <f t="shared" ref="G4:G9" si="2">(E4*E4)</f>
        <v>0.83958870531847463</v>
      </c>
      <c r="H4" s="5">
        <f t="shared" ref="H4:H9" si="3">(E4*F4)</f>
        <v>-1.4979463338838945</v>
      </c>
      <c r="I4">
        <f t="shared" ref="I4:I9" si="4">(C4*C4)</f>
        <v>0.16000000000000003</v>
      </c>
      <c r="J4" s="2">
        <v>2</v>
      </c>
      <c r="K4" s="2">
        <v>3.7869999999999999</v>
      </c>
      <c r="L4" s="6">
        <f t="shared" ref="L4:M17" si="5">LN(J4)</f>
        <v>0.69314718055994529</v>
      </c>
      <c r="M4" s="6">
        <f t="shared" si="5"/>
        <v>1.3315741489196578</v>
      </c>
      <c r="N4" s="6">
        <f t="shared" ref="N4:N17" si="6">(L4*L4)</f>
        <v>0.48045301391820139</v>
      </c>
      <c r="O4" s="6">
        <f t="shared" ref="O4:O17" si="7">(L4*M4)</f>
        <v>0.92297686703016946</v>
      </c>
      <c r="P4" s="2">
        <f t="shared" ref="P4:P17" si="8">(J4*M4)</f>
        <v>2.6631482978393155</v>
      </c>
      <c r="Q4" s="1"/>
      <c r="R4">
        <f t="shared" ref="R4:R17" si="9">(J4*J4)</f>
        <v>4</v>
      </c>
    </row>
    <row r="5" spans="2:18" x14ac:dyDescent="0.25">
      <c r="C5" s="1">
        <v>0.6</v>
      </c>
      <c r="D5" s="1">
        <v>5.6931000000000003</v>
      </c>
      <c r="E5" s="5">
        <f t="shared" si="0"/>
        <v>-0.51082562376599072</v>
      </c>
      <c r="F5" s="5">
        <f t="shared" si="1"/>
        <v>1.7392549152459058</v>
      </c>
      <c r="G5" s="5">
        <f t="shared" si="2"/>
        <v>0.2609428178959135</v>
      </c>
      <c r="H5" s="5">
        <f t="shared" si="3"/>
        <v>-0.88845597696855516</v>
      </c>
      <c r="I5">
        <f t="shared" si="4"/>
        <v>0.36</v>
      </c>
      <c r="J5" s="2">
        <v>3</v>
      </c>
      <c r="K5" s="2">
        <v>6.7</v>
      </c>
      <c r="L5" s="6">
        <f t="shared" si="5"/>
        <v>1.0986122886681098</v>
      </c>
      <c r="M5" s="6">
        <f t="shared" si="5"/>
        <v>1.9021075263969205</v>
      </c>
      <c r="N5" s="6">
        <f t="shared" si="6"/>
        <v>1.2069489608125821</v>
      </c>
      <c r="O5" s="6">
        <f t="shared" si="7"/>
        <v>2.0896787028677579</v>
      </c>
      <c r="P5" s="2">
        <f t="shared" si="8"/>
        <v>5.7063225791907612</v>
      </c>
      <c r="Q5" s="1"/>
      <c r="R5">
        <f t="shared" si="9"/>
        <v>9</v>
      </c>
    </row>
    <row r="6" spans="2:18" x14ac:dyDescent="0.25">
      <c r="C6" s="1">
        <v>1.01</v>
      </c>
      <c r="D6" s="1">
        <v>6.2884000000000002</v>
      </c>
      <c r="E6" s="5">
        <f t="shared" si="0"/>
        <v>9.950330853168092E-3</v>
      </c>
      <c r="F6" s="5">
        <f t="shared" si="1"/>
        <v>1.8387066663352218</v>
      </c>
      <c r="G6" s="5">
        <f t="shared" si="2"/>
        <v>9.9009084087508847E-5</v>
      </c>
      <c r="H6" s="5">
        <f t="shared" si="3"/>
        <v>1.8295739671961207E-2</v>
      </c>
      <c r="I6">
        <f t="shared" si="4"/>
        <v>1.0201</v>
      </c>
      <c r="J6" s="2">
        <v>4</v>
      </c>
      <c r="K6" s="2">
        <v>11.711</v>
      </c>
      <c r="L6" s="6">
        <f t="shared" si="5"/>
        <v>1.3862943611198906</v>
      </c>
      <c r="M6" s="6">
        <f t="shared" si="5"/>
        <v>2.4605285710600002</v>
      </c>
      <c r="N6" s="6">
        <f t="shared" si="6"/>
        <v>1.9218120556728056</v>
      </c>
      <c r="O6" s="6">
        <f t="shared" si="7"/>
        <v>3.4110168834348604</v>
      </c>
      <c r="P6" s="2">
        <f t="shared" si="8"/>
        <v>9.8421142842400009</v>
      </c>
      <c r="Q6" s="1"/>
      <c r="R6">
        <f t="shared" si="9"/>
        <v>16</v>
      </c>
    </row>
    <row r="7" spans="2:18" x14ac:dyDescent="0.25">
      <c r="C7" s="1">
        <v>1.5</v>
      </c>
      <c r="D7" s="1">
        <v>7.0989000000000004</v>
      </c>
      <c r="E7" s="5">
        <f t="shared" si="0"/>
        <v>0.40546510810816438</v>
      </c>
      <c r="F7" s="5">
        <f t="shared" si="1"/>
        <v>1.9599398424669783</v>
      </c>
      <c r="G7" s="5">
        <f t="shared" si="2"/>
        <v>0.16440195389316542</v>
      </c>
      <c r="H7" s="5">
        <f t="shared" si="3"/>
        <v>0.79468722011137205</v>
      </c>
      <c r="I7">
        <f t="shared" si="4"/>
        <v>2.25</v>
      </c>
      <c r="J7" s="2">
        <v>5</v>
      </c>
      <c r="K7" s="2">
        <v>20.495000000000001</v>
      </c>
      <c r="L7" s="6">
        <f t="shared" si="5"/>
        <v>1.6094379124341003</v>
      </c>
      <c r="M7" s="6">
        <f t="shared" si="5"/>
        <v>3.0201809539563009</v>
      </c>
      <c r="N7" s="6">
        <f t="shared" si="6"/>
        <v>2.5902903939802346</v>
      </c>
      <c r="O7" s="6">
        <f t="shared" si="7"/>
        <v>4.8607937297086581</v>
      </c>
      <c r="P7" s="2">
        <f t="shared" si="8"/>
        <v>15.100904769781504</v>
      </c>
      <c r="Q7" s="1"/>
      <c r="R7">
        <f t="shared" si="9"/>
        <v>25</v>
      </c>
    </row>
    <row r="8" spans="2:18" x14ac:dyDescent="0.25">
      <c r="C8" s="1">
        <v>2.2000000000000002</v>
      </c>
      <c r="D8" s="1">
        <v>7.5507</v>
      </c>
      <c r="E8" s="5">
        <f t="shared" si="0"/>
        <v>0.78845736036427028</v>
      </c>
      <c r="F8" s="5">
        <f t="shared" si="1"/>
        <v>2.02164027419493</v>
      </c>
      <c r="G8" s="5">
        <f t="shared" si="2"/>
        <v>0.62166500911259281</v>
      </c>
      <c r="H8" s="5">
        <f t="shared" si="3"/>
        <v>1.593977154197834</v>
      </c>
      <c r="I8">
        <f t="shared" si="4"/>
        <v>4.8400000000000007</v>
      </c>
      <c r="J8" s="2">
        <v>6</v>
      </c>
      <c r="K8" s="2">
        <v>35.904000000000003</v>
      </c>
      <c r="L8" s="6">
        <f t="shared" si="5"/>
        <v>1.791759469228055</v>
      </c>
      <c r="M8" s="6">
        <f t="shared" si="5"/>
        <v>3.5808487099002311</v>
      </c>
      <c r="N8" s="6">
        <f t="shared" si="6"/>
        <v>3.2104019955684011</v>
      </c>
      <c r="O8" s="6">
        <f t="shared" si="7"/>
        <v>6.4160195838368033</v>
      </c>
      <c r="P8" s="2">
        <f t="shared" si="8"/>
        <v>21.485092259401387</v>
      </c>
      <c r="Q8" s="1"/>
      <c r="R8">
        <f t="shared" si="9"/>
        <v>36</v>
      </c>
    </row>
    <row r="9" spans="2:18" x14ac:dyDescent="0.25">
      <c r="C9" s="1">
        <v>2.4</v>
      </c>
      <c r="D9" s="1">
        <v>7.5106000000000002</v>
      </c>
      <c r="E9" s="5">
        <f t="shared" si="0"/>
        <v>0.87546873735389985</v>
      </c>
      <c r="F9" s="5">
        <f t="shared" si="1"/>
        <v>2.0163153560600957</v>
      </c>
      <c r="G9" s="5">
        <f t="shared" si="2"/>
        <v>0.76644551008403172</v>
      </c>
      <c r="H9" s="5">
        <f t="shared" si="3"/>
        <v>1.765221058877211</v>
      </c>
      <c r="I9">
        <f t="shared" si="4"/>
        <v>5.76</v>
      </c>
      <c r="J9" s="2">
        <v>7</v>
      </c>
      <c r="K9" s="2">
        <v>62.789000000000001</v>
      </c>
      <c r="L9" s="6">
        <f t="shared" si="5"/>
        <v>1.9459101490553132</v>
      </c>
      <c r="M9" s="6">
        <f t="shared" si="5"/>
        <v>4.1397798988963137</v>
      </c>
      <c r="N9" s="6">
        <f t="shared" si="6"/>
        <v>3.7865663081964716</v>
      </c>
      <c r="O9" s="6">
        <f t="shared" si="7"/>
        <v>8.0556397201175152</v>
      </c>
      <c r="P9" s="2">
        <f t="shared" si="8"/>
        <v>28.978459292274195</v>
      </c>
      <c r="Q9" s="1"/>
      <c r="R9">
        <f t="shared" si="9"/>
        <v>49</v>
      </c>
    </row>
    <row r="10" spans="2:18" x14ac:dyDescent="0.25">
      <c r="B10" t="s">
        <v>0</v>
      </c>
      <c r="C10" s="1">
        <f>SUM(C3:C9)</f>
        <v>8.26</v>
      </c>
      <c r="D10" s="1">
        <f>SUM(D3:D9)</f>
        <v>43.766500000000008</v>
      </c>
      <c r="E10" s="8">
        <f t="shared" ref="E10:H10" si="10">SUM(E3:E9)</f>
        <v>-1.2448948038465244</v>
      </c>
      <c r="F10" s="8">
        <f t="shared" si="10"/>
        <v>12.713927850605044</v>
      </c>
      <c r="G10" s="8">
        <f t="shared" si="10"/>
        <v>6.2522072424416724</v>
      </c>
      <c r="H10" s="8">
        <f t="shared" si="10"/>
        <v>-1.0661181228431991</v>
      </c>
      <c r="I10" s="8">
        <f t="shared" ref="I10" si="11">SUM(I3:I9)</f>
        <v>14.412599999999999</v>
      </c>
      <c r="J10" s="2">
        <v>8</v>
      </c>
      <c r="K10" s="2">
        <v>109.96</v>
      </c>
      <c r="L10" s="6">
        <f t="shared" si="5"/>
        <v>2.0794415416798357</v>
      </c>
      <c r="M10" s="6">
        <f t="shared" si="5"/>
        <v>4.7001166632970452</v>
      </c>
      <c r="N10" s="6">
        <f t="shared" si="6"/>
        <v>4.3240771252638117</v>
      </c>
      <c r="O10" s="6">
        <f t="shared" si="7"/>
        <v>9.773617840401494</v>
      </c>
      <c r="P10" s="2">
        <f t="shared" si="8"/>
        <v>37.600933306376362</v>
      </c>
      <c r="Q10" s="1"/>
      <c r="R10">
        <f t="shared" si="9"/>
        <v>64</v>
      </c>
    </row>
    <row r="11" spans="2:18" x14ac:dyDescent="0.25">
      <c r="B11" t="s">
        <v>1</v>
      </c>
      <c r="C11" s="1">
        <f>AVERAGE(C3:C9)</f>
        <v>1.18</v>
      </c>
      <c r="D11" s="1">
        <f t="shared" ref="D11:H11" si="12">AVERAGE(D3:D9)</f>
        <v>6.2523571428571438</v>
      </c>
      <c r="E11" s="8">
        <f t="shared" si="12"/>
        <v>-0.17784211483521778</v>
      </c>
      <c r="F11" s="8">
        <f t="shared" si="12"/>
        <v>1.8162754072292919</v>
      </c>
      <c r="G11" s="8">
        <f t="shared" si="12"/>
        <v>0.89317246320595323</v>
      </c>
      <c r="H11" s="8">
        <f t="shared" si="12"/>
        <v>-0.15230258897759988</v>
      </c>
      <c r="I11" s="8">
        <f t="shared" ref="I11" si="13">AVERAGE(I3:I9)</f>
        <v>2.0589428571428572</v>
      </c>
      <c r="J11" s="2">
        <v>9</v>
      </c>
      <c r="K11" s="2">
        <v>192.41900000000001</v>
      </c>
      <c r="L11" s="6">
        <f t="shared" si="5"/>
        <v>2.1972245773362196</v>
      </c>
      <c r="M11" s="6">
        <f t="shared" si="5"/>
        <v>5.2596752859546418</v>
      </c>
      <c r="N11" s="6">
        <f t="shared" si="6"/>
        <v>4.8277958432503283</v>
      </c>
      <c r="O11" s="6">
        <f t="shared" si="7"/>
        <v>11.556687807107448</v>
      </c>
      <c r="P11" s="2">
        <f t="shared" si="8"/>
        <v>47.337077573591777</v>
      </c>
      <c r="Q11" s="1"/>
      <c r="R11">
        <f t="shared" si="9"/>
        <v>81</v>
      </c>
    </row>
    <row r="12" spans="2:18" x14ac:dyDescent="0.25">
      <c r="J12" s="2">
        <v>10</v>
      </c>
      <c r="K12" s="2">
        <v>336.75</v>
      </c>
      <c r="L12" s="6">
        <f t="shared" si="5"/>
        <v>2.3025850929940459</v>
      </c>
      <c r="M12" s="6">
        <f t="shared" si="5"/>
        <v>5.8193408152904738</v>
      </c>
      <c r="N12" s="6">
        <f t="shared" si="6"/>
        <v>5.3018981104783993</v>
      </c>
      <c r="O12" s="6">
        <f t="shared" si="7"/>
        <v>13.399527412339662</v>
      </c>
      <c r="P12" s="2">
        <f t="shared" si="8"/>
        <v>58.193408152904738</v>
      </c>
      <c r="Q12" s="1"/>
      <c r="R12">
        <f t="shared" si="9"/>
        <v>100</v>
      </c>
    </row>
    <row r="13" spans="2:18" x14ac:dyDescent="0.25">
      <c r="B13" t="s">
        <v>8</v>
      </c>
      <c r="C13">
        <f>INTERCEPT(F3:F9,E3:E9)</f>
        <v>1.8515132945685935</v>
      </c>
      <c r="E13" t="s">
        <v>8</v>
      </c>
      <c r="F13">
        <f>INTERCEPT(F3:F9,I3:I9)</f>
        <v>1.6656100127944999</v>
      </c>
      <c r="J13" s="2">
        <v>11</v>
      </c>
      <c r="K13" s="2">
        <v>589.29999999999995</v>
      </c>
      <c r="L13" s="6">
        <f t="shared" si="5"/>
        <v>2.3978952727983707</v>
      </c>
      <c r="M13" s="6">
        <f t="shared" si="5"/>
        <v>6.3789353918438678</v>
      </c>
      <c r="N13" s="6">
        <f t="shared" si="6"/>
        <v>5.7499017393087728</v>
      </c>
      <c r="O13" s="6">
        <f t="shared" si="7"/>
        <v>15.296019021588632</v>
      </c>
      <c r="P13" s="2">
        <f t="shared" si="8"/>
        <v>70.168289310282546</v>
      </c>
      <c r="Q13" s="1"/>
      <c r="R13">
        <f t="shared" si="9"/>
        <v>121</v>
      </c>
    </row>
    <row r="14" spans="2:18" x14ac:dyDescent="0.25">
      <c r="B14" t="s">
        <v>9</v>
      </c>
      <c r="C14">
        <f>(C16-C13)/(C17)</f>
        <v>0.19814140971024627</v>
      </c>
      <c r="E14" t="s">
        <v>9</v>
      </c>
      <c r="J14" s="2">
        <v>12</v>
      </c>
      <c r="K14" s="2">
        <v>1031</v>
      </c>
      <c r="L14" s="6">
        <f t="shared" si="5"/>
        <v>2.4849066497880004</v>
      </c>
      <c r="M14" s="6">
        <f t="shared" si="5"/>
        <v>6.9382844840169602</v>
      </c>
      <c r="N14" s="6">
        <f t="shared" si="6"/>
        <v>6.174761058160624</v>
      </c>
      <c r="O14" s="6">
        <f t="shared" si="7"/>
        <v>17.24098925245465</v>
      </c>
      <c r="P14" s="2">
        <f t="shared" si="8"/>
        <v>83.259413808203519</v>
      </c>
      <c r="Q14" s="1"/>
      <c r="R14">
        <f t="shared" si="9"/>
        <v>144</v>
      </c>
    </row>
    <row r="15" spans="2:18" x14ac:dyDescent="0.25">
      <c r="B15" t="s">
        <v>14</v>
      </c>
      <c r="C15">
        <f>EXP(C13)</f>
        <v>6.3694510888029567</v>
      </c>
      <c r="E15" s="3" t="s">
        <v>14</v>
      </c>
      <c r="F15">
        <f>EXP(F13)</f>
        <v>5.2888985617114255</v>
      </c>
      <c r="J15" s="2">
        <v>13</v>
      </c>
      <c r="K15" s="2">
        <v>1800.95</v>
      </c>
      <c r="L15" s="6">
        <f t="shared" si="5"/>
        <v>2.5649493574615367</v>
      </c>
      <c r="M15" s="6">
        <f t="shared" si="5"/>
        <v>7.496069582436327</v>
      </c>
      <c r="N15" s="6">
        <f t="shared" si="6"/>
        <v>6.5789652063423505</v>
      </c>
      <c r="O15" s="6">
        <f t="shared" si="7"/>
        <v>19.227038858957027</v>
      </c>
      <c r="P15" s="2">
        <f t="shared" si="8"/>
        <v>97.448904571672244</v>
      </c>
      <c r="Q15" s="1"/>
      <c r="R15">
        <f t="shared" si="9"/>
        <v>169</v>
      </c>
    </row>
    <row r="16" spans="2:18" x14ac:dyDescent="0.25">
      <c r="B16" s="4" t="s">
        <v>5</v>
      </c>
      <c r="C16" s="5">
        <f>(F11)</f>
        <v>1.8162754072292919</v>
      </c>
      <c r="E16" t="s">
        <v>5</v>
      </c>
      <c r="J16" s="2">
        <v>14</v>
      </c>
      <c r="K16" s="2">
        <v>3157.9870000000001</v>
      </c>
      <c r="L16" s="6">
        <f t="shared" si="5"/>
        <v>2.6390573296152584</v>
      </c>
      <c r="M16" s="6">
        <f t="shared" si="5"/>
        <v>8.0576900782776661</v>
      </c>
      <c r="N16" s="6">
        <f t="shared" si="6"/>
        <v>6.9646235889960186</v>
      </c>
      <c r="O16" s="6">
        <f t="shared" si="7"/>
        <v>21.264706060846819</v>
      </c>
      <c r="P16" s="2">
        <f t="shared" si="8"/>
        <v>112.80766109588733</v>
      </c>
      <c r="Q16" s="1"/>
      <c r="R16">
        <f t="shared" si="9"/>
        <v>196</v>
      </c>
    </row>
    <row r="17" spans="2:18" x14ac:dyDescent="0.25">
      <c r="B17" s="4" t="s">
        <v>4</v>
      </c>
      <c r="C17" s="5">
        <f>(E11)</f>
        <v>-0.17784211483521778</v>
      </c>
      <c r="E17" t="s">
        <v>4</v>
      </c>
      <c r="J17" s="2">
        <v>15</v>
      </c>
      <c r="K17" s="2">
        <v>5525.7659999999996</v>
      </c>
      <c r="L17" s="6">
        <f t="shared" si="5"/>
        <v>2.7080502011022101</v>
      </c>
      <c r="M17" s="6">
        <f t="shared" si="5"/>
        <v>8.617177159309902</v>
      </c>
      <c r="N17" s="6">
        <f t="shared" si="6"/>
        <v>7.3335358916897206</v>
      </c>
      <c r="O17" s="6">
        <f t="shared" si="7"/>
        <v>23.335748339202553</v>
      </c>
      <c r="P17" s="2">
        <f t="shared" si="8"/>
        <v>129.25765738964853</v>
      </c>
      <c r="Q17" s="1"/>
      <c r="R17">
        <f t="shared" si="9"/>
        <v>225</v>
      </c>
    </row>
    <row r="18" spans="2:18" x14ac:dyDescent="0.25">
      <c r="I18" t="s">
        <v>0</v>
      </c>
      <c r="J18" s="2">
        <f>SUM(J3:J17)</f>
        <v>120</v>
      </c>
      <c r="K18" s="2">
        <f>SUM(K3:K17)</f>
        <v>12887.692999999999</v>
      </c>
      <c r="L18" s="7">
        <f t="shared" ref="L18:O18" si="14">SUM(L3:L17)</f>
        <v>27.899271383840894</v>
      </c>
      <c r="M18" s="7">
        <f t="shared" si="14"/>
        <v>70.479337934096961</v>
      </c>
      <c r="N18" s="7">
        <f t="shared" si="14"/>
        <v>60.452031291638733</v>
      </c>
      <c r="O18" s="7">
        <f t="shared" si="14"/>
        <v>156.85046007989405</v>
      </c>
      <c r="P18" s="7">
        <f t="shared" ref="P18:R18" si="15">SUM(P3:P17)</f>
        <v>720.62641535583487</v>
      </c>
      <c r="Q18" s="7"/>
      <c r="R18" s="7">
        <f t="shared" si="15"/>
        <v>1240</v>
      </c>
    </row>
    <row r="19" spans="2:18" x14ac:dyDescent="0.25">
      <c r="I19" t="s">
        <v>1</v>
      </c>
      <c r="J19" s="2">
        <f>AVERAGE(J3:J17)</f>
        <v>8</v>
      </c>
      <c r="K19" s="2">
        <f>AVERAGE(K3:K17)</f>
        <v>859.17953333333332</v>
      </c>
      <c r="L19" s="7">
        <f t="shared" ref="L19:O19" si="16">AVERAGE(L3:L17)</f>
        <v>1.859951425589393</v>
      </c>
      <c r="M19" s="7">
        <f t="shared" si="16"/>
        <v>4.6986225289397971</v>
      </c>
      <c r="N19" s="7">
        <f t="shared" si="16"/>
        <v>4.0301354194425825</v>
      </c>
      <c r="O19" s="7">
        <f t="shared" si="16"/>
        <v>10.456697338659604</v>
      </c>
      <c r="P19" s="7">
        <f t="shared" ref="P19:R19" si="17">AVERAGE(P3:P17)</f>
        <v>48.041761023722323</v>
      </c>
      <c r="Q19" s="7"/>
      <c r="R19" s="7">
        <f t="shared" si="17"/>
        <v>82.666666666666671</v>
      </c>
    </row>
    <row r="21" spans="2:18" x14ac:dyDescent="0.25">
      <c r="I21" t="s">
        <v>8</v>
      </c>
      <c r="J21">
        <f>INTERCEPT(M3:M17,L3:L17)</f>
        <v>-0.8986324952863125</v>
      </c>
    </row>
    <row r="22" spans="2:18" x14ac:dyDescent="0.25">
      <c r="I22" t="s">
        <v>9</v>
      </c>
      <c r="J22">
        <f>(J24-J21)/(J25)</f>
        <v>3.0093554848898361</v>
      </c>
    </row>
    <row r="23" spans="2:18" x14ac:dyDescent="0.25">
      <c r="I23" t="s">
        <v>14</v>
      </c>
      <c r="J23">
        <f>EXP(J21)</f>
        <v>0.407126025996772</v>
      </c>
    </row>
    <row r="24" spans="2:18" x14ac:dyDescent="0.25">
      <c r="I24" s="4" t="s">
        <v>5</v>
      </c>
      <c r="J24" s="4">
        <f>(M19)</f>
        <v>4.6986225289397971</v>
      </c>
    </row>
    <row r="25" spans="2:18" x14ac:dyDescent="0.25">
      <c r="I25" s="4" t="s">
        <v>4</v>
      </c>
      <c r="J25" s="4">
        <f>(L19)</f>
        <v>1.859951425589393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abSelected="1" topLeftCell="A4" workbookViewId="0">
      <selection activeCell="G3" sqref="G3"/>
    </sheetView>
  </sheetViews>
  <sheetFormatPr defaultRowHeight="15" x14ac:dyDescent="0.25"/>
  <cols>
    <col min="2" max="2" width="9.28515625" bestFit="1" customWidth="1"/>
    <col min="3" max="3" width="12.140625" bestFit="1" customWidth="1"/>
    <col min="4" max="4" width="9.28515625" bestFit="1" customWidth="1"/>
    <col min="5" max="6" width="10.140625" bestFit="1" customWidth="1"/>
    <col min="7" max="9" width="11.140625" bestFit="1" customWidth="1"/>
  </cols>
  <sheetData>
    <row r="2" spans="2:12" x14ac:dyDescent="0.25">
      <c r="B2" s="9" t="s">
        <v>4</v>
      </c>
      <c r="C2" s="9" t="s">
        <v>5</v>
      </c>
      <c r="D2" s="9" t="s">
        <v>11</v>
      </c>
      <c r="E2" s="9" t="s">
        <v>15</v>
      </c>
      <c r="F2" s="9" t="s">
        <v>7</v>
      </c>
      <c r="G2" s="9" t="s">
        <v>19</v>
      </c>
      <c r="H2" s="9" t="s">
        <v>21</v>
      </c>
      <c r="I2" s="9"/>
      <c r="J2" s="9"/>
      <c r="K2" s="9"/>
      <c r="L2" s="9"/>
    </row>
    <row r="3" spans="2:12" x14ac:dyDescent="0.25">
      <c r="B3" s="12">
        <v>1</v>
      </c>
      <c r="C3" s="10">
        <v>2.1749999999999998</v>
      </c>
      <c r="D3" s="10">
        <f>LN(C3)</f>
        <v>0.77702866454064734</v>
      </c>
      <c r="E3" s="10">
        <f>(B3*B3)</f>
        <v>1</v>
      </c>
      <c r="F3" s="10">
        <f>(B3*D3)</f>
        <v>0.77702866454064734</v>
      </c>
      <c r="G3" s="10">
        <f>($D$21*$D$22^B3)</f>
        <v>2.1789208512254308</v>
      </c>
      <c r="H3" s="10">
        <f t="shared" ref="H3:H17" si="0">ABS(C3-G3)</f>
        <v>3.9208512254309547E-3</v>
      </c>
      <c r="I3" s="9"/>
      <c r="J3" s="9"/>
      <c r="K3" s="9"/>
      <c r="L3" s="9"/>
    </row>
    <row r="4" spans="2:12" x14ac:dyDescent="0.25">
      <c r="B4" s="12">
        <v>2</v>
      </c>
      <c r="C4" s="10">
        <v>3.7869999999999999</v>
      </c>
      <c r="D4" s="10">
        <f t="shared" ref="D4:D17" si="1">LN(C4)</f>
        <v>1.3315741489196578</v>
      </c>
      <c r="E4" s="10">
        <f t="shared" ref="E4:E17" si="2">(B4*B4)</f>
        <v>4</v>
      </c>
      <c r="F4" s="10">
        <f t="shared" ref="F4:F17" si="3">(B4*D4)</f>
        <v>2.6631482978393155</v>
      </c>
      <c r="G4" s="10">
        <f t="shared" ref="G4:I17" si="4">($D$21*$D$22^B4)</f>
        <v>3.8144639031664012</v>
      </c>
      <c r="H4" s="10">
        <f t="shared" si="0"/>
        <v>2.7463903166401238E-2</v>
      </c>
      <c r="I4" s="9"/>
      <c r="J4" s="9"/>
      <c r="K4" s="9"/>
      <c r="L4" s="9"/>
    </row>
    <row r="5" spans="2:12" x14ac:dyDescent="0.25">
      <c r="B5" s="12">
        <v>3</v>
      </c>
      <c r="C5" s="10">
        <v>6.7</v>
      </c>
      <c r="D5" s="10">
        <f t="shared" si="1"/>
        <v>1.9021075263969205</v>
      </c>
      <c r="E5" s="10">
        <f t="shared" si="2"/>
        <v>9</v>
      </c>
      <c r="F5" s="10">
        <f t="shared" si="3"/>
        <v>5.7063225791907612</v>
      </c>
      <c r="G5" s="10">
        <f t="shared" si="4"/>
        <v>6.6776793936211245</v>
      </c>
      <c r="H5" s="10">
        <f t="shared" si="0"/>
        <v>2.2320606378875674E-2</v>
      </c>
      <c r="I5" s="9"/>
      <c r="J5" s="9"/>
      <c r="L5" s="9"/>
    </row>
    <row r="6" spans="2:12" x14ac:dyDescent="0.25">
      <c r="B6" s="12">
        <v>4</v>
      </c>
      <c r="C6" s="10">
        <v>11.711</v>
      </c>
      <c r="D6" s="10">
        <f t="shared" si="1"/>
        <v>2.4605285710600002</v>
      </c>
      <c r="E6" s="10">
        <f t="shared" si="2"/>
        <v>16</v>
      </c>
      <c r="F6" s="10">
        <f t="shared" si="3"/>
        <v>9.8421142842400009</v>
      </c>
      <c r="G6" s="10">
        <f t="shared" si="4"/>
        <v>11.690083643726892</v>
      </c>
      <c r="H6" s="10">
        <f t="shared" si="0"/>
        <v>2.0916356273108505E-2</v>
      </c>
      <c r="I6" s="9"/>
      <c r="J6" s="9"/>
      <c r="K6" s="9"/>
      <c r="L6" s="9"/>
    </row>
    <row r="7" spans="2:12" x14ac:dyDescent="0.25">
      <c r="B7" s="12">
        <v>5</v>
      </c>
      <c r="C7" s="10">
        <v>20.495000000000001</v>
      </c>
      <c r="D7" s="10">
        <f t="shared" si="1"/>
        <v>3.0201809539563009</v>
      </c>
      <c r="E7" s="10">
        <f t="shared" si="2"/>
        <v>25</v>
      </c>
      <c r="F7" s="10">
        <f t="shared" si="3"/>
        <v>15.100904769781504</v>
      </c>
      <c r="G7" s="10">
        <f t="shared" si="4"/>
        <v>20.464902182616623</v>
      </c>
      <c r="H7" s="10">
        <f t="shared" si="0"/>
        <v>3.0097817383378356E-2</v>
      </c>
      <c r="I7" s="9"/>
      <c r="J7" s="9"/>
      <c r="K7" s="9"/>
      <c r="L7" s="9"/>
    </row>
    <row r="8" spans="2:12" x14ac:dyDescent="0.25">
      <c r="B8" s="12">
        <v>6</v>
      </c>
      <c r="C8" s="10">
        <v>35.904000000000003</v>
      </c>
      <c r="D8" s="10">
        <f t="shared" si="1"/>
        <v>3.5808487099002311</v>
      </c>
      <c r="E8" s="10">
        <f t="shared" si="2"/>
        <v>36</v>
      </c>
      <c r="F8" s="10">
        <f t="shared" si="3"/>
        <v>21.485092259401387</v>
      </c>
      <c r="G8" s="10">
        <f t="shared" si="4"/>
        <v>35.826280983781388</v>
      </c>
      <c r="H8" s="10">
        <f t="shared" si="0"/>
        <v>7.7719016218615877E-2</v>
      </c>
      <c r="I8" s="9"/>
      <c r="J8" s="9"/>
      <c r="K8" s="9"/>
      <c r="L8" s="9"/>
    </row>
    <row r="9" spans="2:12" x14ac:dyDescent="0.25">
      <c r="B9" s="12">
        <v>7</v>
      </c>
      <c r="C9" s="10">
        <v>62.789000000000001</v>
      </c>
      <c r="D9" s="10">
        <f t="shared" si="1"/>
        <v>4.1397798988963137</v>
      </c>
      <c r="E9" s="10">
        <f t="shared" si="2"/>
        <v>49</v>
      </c>
      <c r="F9" s="10">
        <f t="shared" si="3"/>
        <v>28.978459292274195</v>
      </c>
      <c r="G9" s="10">
        <f t="shared" si="4"/>
        <v>62.718228392956149</v>
      </c>
      <c r="H9" s="10">
        <f t="shared" si="0"/>
        <v>7.0771607043852214E-2</v>
      </c>
      <c r="I9" s="9"/>
      <c r="J9" s="9"/>
      <c r="K9" s="9"/>
      <c r="L9" s="9"/>
    </row>
    <row r="10" spans="2:12" x14ac:dyDescent="0.25">
      <c r="B10" s="12">
        <v>8</v>
      </c>
      <c r="C10" s="10">
        <v>109.96</v>
      </c>
      <c r="D10" s="10">
        <f t="shared" si="1"/>
        <v>4.7001166632970452</v>
      </c>
      <c r="E10" s="10">
        <f t="shared" si="2"/>
        <v>64</v>
      </c>
      <c r="F10" s="10">
        <f t="shared" si="3"/>
        <v>37.600933306376362</v>
      </c>
      <c r="G10" s="10">
        <f t="shared" si="4"/>
        <v>109.79582766438264</v>
      </c>
      <c r="H10" s="10">
        <f t="shared" si="0"/>
        <v>0.16417233561735145</v>
      </c>
      <c r="I10" s="9"/>
      <c r="J10" s="9"/>
      <c r="K10" s="9"/>
      <c r="L10" s="9"/>
    </row>
    <row r="11" spans="2:12" x14ac:dyDescent="0.25">
      <c r="B11" s="12">
        <v>9</v>
      </c>
      <c r="C11" s="10">
        <v>192.41900000000001</v>
      </c>
      <c r="D11" s="10">
        <f t="shared" si="1"/>
        <v>5.2596752859546418</v>
      </c>
      <c r="E11" s="10">
        <f t="shared" si="2"/>
        <v>81</v>
      </c>
      <c r="F11" s="10">
        <f t="shared" si="3"/>
        <v>47.337077573591777</v>
      </c>
      <c r="G11" s="10">
        <f t="shared" si="4"/>
        <v>192.21084653374425</v>
      </c>
      <c r="H11" s="10">
        <f t="shared" si="0"/>
        <v>0.20815346625576581</v>
      </c>
      <c r="I11" s="9"/>
      <c r="J11" s="9"/>
      <c r="K11" s="9"/>
      <c r="L11" s="9"/>
    </row>
    <row r="12" spans="2:12" x14ac:dyDescent="0.25">
      <c r="B12" s="12">
        <v>10</v>
      </c>
      <c r="C12" s="10">
        <v>336.75</v>
      </c>
      <c r="D12" s="10">
        <f t="shared" si="1"/>
        <v>5.8193408152904738</v>
      </c>
      <c r="E12" s="10">
        <f t="shared" si="2"/>
        <v>100</v>
      </c>
      <c r="F12" s="10">
        <f t="shared" si="3"/>
        <v>58.193408152904738</v>
      </c>
      <c r="G12" s="10">
        <f t="shared" si="4"/>
        <v>336.48828294413772</v>
      </c>
      <c r="H12" s="10">
        <f t="shared" si="0"/>
        <v>0.26171705586227745</v>
      </c>
      <c r="I12" s="9"/>
      <c r="J12" s="9"/>
      <c r="K12" s="9"/>
      <c r="L12" s="9"/>
    </row>
    <row r="13" spans="2:12" x14ac:dyDescent="0.25">
      <c r="B13" s="12">
        <v>11</v>
      </c>
      <c r="C13" s="10">
        <v>589.29999999999995</v>
      </c>
      <c r="D13" s="10">
        <f t="shared" si="1"/>
        <v>6.3789353918438678</v>
      </c>
      <c r="E13" s="10">
        <f t="shared" si="2"/>
        <v>121</v>
      </c>
      <c r="F13" s="10">
        <f t="shared" si="3"/>
        <v>70.168289310282546</v>
      </c>
      <c r="G13" s="10">
        <f t="shared" si="4"/>
        <v>589.06334684300248</v>
      </c>
      <c r="H13" s="10">
        <f t="shared" si="0"/>
        <v>0.2366531569974768</v>
      </c>
      <c r="I13" s="9"/>
      <c r="J13" s="9"/>
      <c r="K13" s="9"/>
      <c r="L13" s="9"/>
    </row>
    <row r="14" spans="2:12" x14ac:dyDescent="0.25">
      <c r="B14" s="12">
        <v>12</v>
      </c>
      <c r="C14" s="10">
        <v>1031</v>
      </c>
      <c r="D14" s="10">
        <f t="shared" si="1"/>
        <v>6.9382844840169602</v>
      </c>
      <c r="E14" s="10">
        <f t="shared" si="2"/>
        <v>144</v>
      </c>
      <c r="F14" s="10">
        <f t="shared" si="3"/>
        <v>83.259413808203519</v>
      </c>
      <c r="G14" s="10">
        <f t="shared" si="4"/>
        <v>1031.2264770642432</v>
      </c>
      <c r="H14" s="10">
        <f t="shared" si="0"/>
        <v>0.22647706424322678</v>
      </c>
      <c r="I14" s="9"/>
      <c r="J14" s="9"/>
      <c r="K14" s="9"/>
      <c r="L14" s="9"/>
    </row>
    <row r="15" spans="2:12" x14ac:dyDescent="0.25">
      <c r="B15" s="12">
        <v>13</v>
      </c>
      <c r="C15" s="10">
        <v>1800.95</v>
      </c>
      <c r="D15" s="10">
        <f t="shared" si="1"/>
        <v>7.496069582436327</v>
      </c>
      <c r="E15" s="10">
        <f t="shared" si="2"/>
        <v>169</v>
      </c>
      <c r="F15" s="10">
        <f t="shared" si="3"/>
        <v>97.448904571672244</v>
      </c>
      <c r="G15" s="10">
        <f t="shared" si="4"/>
        <v>1805.286396951389</v>
      </c>
      <c r="H15" s="10">
        <f t="shared" si="0"/>
        <v>4.336396951388906</v>
      </c>
      <c r="I15" s="9"/>
      <c r="J15" s="9"/>
      <c r="K15" s="9"/>
      <c r="L15" s="9"/>
    </row>
    <row r="16" spans="2:12" x14ac:dyDescent="0.25">
      <c r="B16" s="12">
        <v>14</v>
      </c>
      <c r="C16" s="10">
        <v>3157.9870000000001</v>
      </c>
      <c r="D16" s="10">
        <f t="shared" si="1"/>
        <v>8.0576900782776661</v>
      </c>
      <c r="E16" s="10">
        <f t="shared" si="2"/>
        <v>196</v>
      </c>
      <c r="F16" s="10">
        <f t="shared" si="3"/>
        <v>112.80766109588733</v>
      </c>
      <c r="G16" s="10">
        <f t="shared" si="4"/>
        <v>3160.371700594626</v>
      </c>
      <c r="H16" s="10">
        <f t="shared" si="0"/>
        <v>2.3847005946258832</v>
      </c>
      <c r="I16" s="9"/>
      <c r="J16" s="9"/>
      <c r="K16" s="9"/>
      <c r="L16" s="9"/>
    </row>
    <row r="17" spans="2:13" x14ac:dyDescent="0.25">
      <c r="B17" s="12">
        <v>15</v>
      </c>
      <c r="C17" s="10">
        <v>5525.7659999999996</v>
      </c>
      <c r="D17" s="10">
        <f t="shared" si="1"/>
        <v>8.617177159309902</v>
      </c>
      <c r="E17" s="10">
        <f t="shared" si="2"/>
        <v>225</v>
      </c>
      <c r="F17" s="10">
        <f t="shared" si="3"/>
        <v>129.25765738964853</v>
      </c>
      <c r="G17" s="10">
        <f t="shared" si="4"/>
        <v>5532.6120568936594</v>
      </c>
      <c r="H17" s="10">
        <f t="shared" si="0"/>
        <v>6.8460568936598065</v>
      </c>
      <c r="I17" s="10">
        <f>($D$21*$D$22^16)</f>
        <v>9685.5050835716065</v>
      </c>
      <c r="J17" s="9"/>
      <c r="K17" s="9"/>
      <c r="L17" s="9"/>
    </row>
    <row r="18" spans="2:13" x14ac:dyDescent="0.25">
      <c r="B18" s="10">
        <f>SUM(B3:B17)</f>
        <v>120</v>
      </c>
      <c r="C18" s="10">
        <f t="shared" ref="C18:G18" si="5">SUM(C3:C17)</f>
        <v>12887.692999999999</v>
      </c>
      <c r="D18" s="10">
        <f t="shared" si="5"/>
        <v>70.479337934096961</v>
      </c>
      <c r="E18" s="10">
        <f t="shared" si="5"/>
        <v>1240</v>
      </c>
      <c r="F18" s="10">
        <f t="shared" si="5"/>
        <v>720.62641535583487</v>
      </c>
      <c r="G18" s="10">
        <f t="shared" si="5"/>
        <v>12900.425494840278</v>
      </c>
      <c r="H18" s="10">
        <f t="shared" ref="H18" si="6">SUM(H3:H17)</f>
        <v>14.917537676340357</v>
      </c>
      <c r="I18" s="9"/>
      <c r="J18" s="9"/>
      <c r="K18" s="9"/>
      <c r="L18" s="9"/>
    </row>
    <row r="19" spans="2:13" x14ac:dyDescent="0.25">
      <c r="B19" s="10">
        <f>AVERAGE(B3:B17)</f>
        <v>8</v>
      </c>
      <c r="C19" s="10">
        <f t="shared" ref="C19:F19" si="7">AVERAGE(C3:C17)</f>
        <v>859.17953333333332</v>
      </c>
      <c r="D19" s="10">
        <f t="shared" si="7"/>
        <v>4.6986225289397971</v>
      </c>
      <c r="E19" s="10">
        <f t="shared" si="7"/>
        <v>82.666666666666671</v>
      </c>
      <c r="F19" s="10">
        <f t="shared" si="7"/>
        <v>48.041761023722323</v>
      </c>
      <c r="G19" s="10">
        <f t="shared" ref="G19" si="8">AVERAGE(G3:G17)</f>
        <v>860.0283663226852</v>
      </c>
      <c r="H19" s="10">
        <f>AVERAGE(H3:H17)</f>
        <v>0.99450251175602378</v>
      </c>
      <c r="I19" s="9"/>
      <c r="J19" s="9"/>
      <c r="K19" s="9"/>
      <c r="L19" s="9"/>
    </row>
    <row r="20" spans="2:13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2:13" x14ac:dyDescent="0.25">
      <c r="B21" s="9" t="s">
        <v>8</v>
      </c>
      <c r="C21" s="10">
        <f>INTERCEPT(D3:D17,B3:B17)</f>
        <v>0.21885933228096288</v>
      </c>
      <c r="D21" s="9">
        <f>EXP(C21)</f>
        <v>1.2446561814266677</v>
      </c>
      <c r="E21" s="9"/>
      <c r="F21" s="9"/>
      <c r="G21" s="9"/>
      <c r="H21" s="9"/>
      <c r="I21" s="9"/>
      <c r="J21" s="9"/>
      <c r="K21" s="9"/>
      <c r="L21" s="9"/>
      <c r="M21" s="9"/>
    </row>
    <row r="22" spans="2:13" x14ac:dyDescent="0.25">
      <c r="B22" s="9" t="s">
        <v>9</v>
      </c>
      <c r="C22" s="10">
        <f>(C24-C21)/C25</f>
        <v>0.55997039958235428</v>
      </c>
      <c r="D22" s="9">
        <f>EXP(C22)</f>
        <v>1.7506206804258801</v>
      </c>
      <c r="E22" s="9"/>
      <c r="F22" s="9"/>
      <c r="G22" s="9"/>
      <c r="H22" s="9"/>
      <c r="I22" s="9"/>
      <c r="J22" s="9"/>
      <c r="K22" s="9"/>
      <c r="L22" s="9"/>
      <c r="M22" s="9"/>
    </row>
    <row r="23" spans="2:13" x14ac:dyDescent="0.25"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13" x14ac:dyDescent="0.25">
      <c r="B24" s="9" t="s">
        <v>5</v>
      </c>
      <c r="C24" s="10">
        <f>(D19)</f>
        <v>4.6986225289397971</v>
      </c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13" x14ac:dyDescent="0.25">
      <c r="B25" s="9" t="s">
        <v>4</v>
      </c>
      <c r="C25" s="10">
        <f>(B19)</f>
        <v>8</v>
      </c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x14ac:dyDescent="0.25">
      <c r="B26" s="9" t="s">
        <v>20</v>
      </c>
      <c r="C26" s="11">
        <f>(G19/C19)*100</f>
        <v>100.09879576461262</v>
      </c>
      <c r="D26" s="9"/>
      <c r="E26" s="9"/>
      <c r="F26" s="9"/>
      <c r="G26" s="9"/>
      <c r="H26" s="9"/>
      <c r="I26" s="9"/>
      <c r="J26" s="9"/>
      <c r="K26" s="9"/>
      <c r="L26" s="9"/>
      <c r="M26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Gurisa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 Suryaardi Widjaja</dc:creator>
  <cp:lastModifiedBy>Raka Suryaardi Widjaja</cp:lastModifiedBy>
  <dcterms:created xsi:type="dcterms:W3CDTF">2018-06-30T17:44:47Z</dcterms:created>
  <dcterms:modified xsi:type="dcterms:W3CDTF">2018-07-06T15:44:21Z</dcterms:modified>
</cp:coreProperties>
</file>