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od's pride\Desktop\Portfolio\excel\Fundamentals of Data Analytics\"/>
    </mc:Choice>
  </mc:AlternateContent>
  <xr:revisionPtr revIDLastSave="0" documentId="13_ncr:1_{718B900C-26AF-4DFA-BB09-B76FBA671367}" xr6:coauthVersionLast="47" xr6:coauthVersionMax="47" xr10:uidLastSave="{00000000-0000-0000-0000-000000000000}"/>
  <bookViews>
    <workbookView xWindow="-120" yWindow="-120" windowWidth="19740" windowHeight="11760" firstSheet="1" activeTab="2" xr2:uid="{00000000-000D-0000-FFFF-FFFF00000000}"/>
  </bookViews>
  <sheets>
    <sheet name="Variables" sheetId="7" r:id="rId1"/>
    <sheet name="Data Matrix" sheetId="1" r:id="rId2"/>
    <sheet name="Q1" sheetId="8" r:id="rId3"/>
    <sheet name="Q2" sheetId="9" r:id="rId4"/>
    <sheet name="Q3" sheetId="10" r:id="rId5"/>
    <sheet name="Q4" sheetId="11" r:id="rId6"/>
    <sheet name="Q5" sheetId="12" r:id="rId7"/>
    <sheet name="Q6" sheetId="13" r:id="rId8"/>
  </sheets>
  <definedNames>
    <definedName name="_xlnm._FilterDatabase" localSheetId="1" hidden="1">'Data Matrix'!$A$1:$BH$151</definedName>
    <definedName name="_xlnm._FilterDatabase" localSheetId="2" hidden="1">'Q1'!$M$12:$O$162</definedName>
    <definedName name="_xlnm._FilterDatabase" localSheetId="4" hidden="1">'Q3'!$S$6:$U$6</definedName>
    <definedName name="_xlnm._FilterDatabase" localSheetId="7" hidden="1">'Q6'!$H$2:$J$152</definedName>
    <definedName name="_xlchart.v1.0" hidden="1">'Q1'!$O$13:$O$162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8" l="1"/>
  <c r="D80" i="8"/>
  <c r="D79" i="8"/>
  <c r="D74" i="8"/>
  <c r="F8" i="13" l="1"/>
  <c r="F14" i="13" s="1"/>
  <c r="E21" i="10" l="1"/>
  <c r="D32" i="8" l="1"/>
  <c r="D28" i="8"/>
  <c r="D27" i="8"/>
  <c r="D25" i="8"/>
  <c r="D26" i="8"/>
  <c r="D24" i="8"/>
  <c r="D31" i="8" l="1"/>
  <c r="D9" i="12" l="1"/>
  <c r="E17" i="11" l="1"/>
  <c r="E18" i="11" l="1"/>
  <c r="C8" i="13"/>
  <c r="C13" i="13" l="1"/>
  <c r="C14" i="13" s="1"/>
  <c r="F17" i="13"/>
  <c r="F13" i="13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E15" i="11"/>
  <c r="E21" i="11"/>
  <c r="E14" i="11"/>
  <c r="L12" i="10"/>
  <c r="L11" i="10"/>
  <c r="L17" i="10" s="1"/>
  <c r="I11" i="10"/>
  <c r="I17" i="10" s="1"/>
  <c r="I12" i="10"/>
  <c r="L18" i="10"/>
  <c r="L19" i="10" s="1"/>
  <c r="I18" i="10"/>
  <c r="I19" i="10" s="1"/>
  <c r="E22" i="10"/>
  <c r="E16" i="10"/>
  <c r="I10" i="12" l="1"/>
  <c r="I13" i="12" s="1"/>
  <c r="C17" i="13"/>
  <c r="I22" i="12"/>
  <c r="E22" i="11"/>
  <c r="L20" i="10"/>
  <c r="L23" i="10" s="1"/>
  <c r="I20" i="10"/>
  <c r="I24" i="10" s="1"/>
  <c r="E23" i="10"/>
  <c r="B17" i="9"/>
  <c r="B16" i="9"/>
  <c r="B18" i="9" s="1"/>
  <c r="L24" i="10" l="1"/>
  <c r="I23" i="10"/>
  <c r="B19" i="9"/>
  <c r="B23" i="9" s="1"/>
  <c r="B22" i="9" l="1"/>
</calcChain>
</file>

<file path=xl/sharedStrings.xml><?xml version="1.0" encoding="utf-8"?>
<sst xmlns="http://schemas.openxmlformats.org/spreadsheetml/2006/main" count="4916" uniqueCount="366">
  <si>
    <t>What % of your sales are generated from Overseas?</t>
  </si>
  <si>
    <t>Business professional and commercial services</t>
  </si>
  <si>
    <t>Less than 2 years</t>
  </si>
  <si>
    <t>0 people - I operate the business myself</t>
  </si>
  <si>
    <t>No change</t>
  </si>
  <si>
    <t>No</t>
  </si>
  <si>
    <t/>
  </si>
  <si>
    <t>Increase moderately</t>
  </si>
  <si>
    <t>Yes</t>
  </si>
  <si>
    <t>Between 25% up to and including 49%</t>
  </si>
  <si>
    <t>Strongly Agree</t>
  </si>
  <si>
    <t>Agree</t>
  </si>
  <si>
    <t>High</t>
  </si>
  <si>
    <t>Medium</t>
  </si>
  <si>
    <t>Positive</t>
  </si>
  <si>
    <t>Negative</t>
  </si>
  <si>
    <t>Accommodation and Food services</t>
  </si>
  <si>
    <t>100 people up to and including 199 people</t>
  </si>
  <si>
    <t>Increased</t>
  </si>
  <si>
    <t>Increase</t>
  </si>
  <si>
    <t>Increase greatly</t>
  </si>
  <si>
    <t>Increase slightly</t>
  </si>
  <si>
    <t>Neither low nor high</t>
  </si>
  <si>
    <t>Neither Disagree or Agree</t>
  </si>
  <si>
    <t>10 years or more</t>
  </si>
  <si>
    <t>10 people up to and including 19 people</t>
  </si>
  <si>
    <t>Less than 10%</t>
  </si>
  <si>
    <t>Disagree</t>
  </si>
  <si>
    <t>Neither Agree nor Disagree</t>
  </si>
  <si>
    <t>Neither negative or positive</t>
  </si>
  <si>
    <t xml:space="preserve">Disagree </t>
  </si>
  <si>
    <t>From 2 years up to and including 4 years</t>
  </si>
  <si>
    <t>Decrease slightly</t>
  </si>
  <si>
    <t>50 people up to and including 99 people</t>
  </si>
  <si>
    <t>Very High</t>
  </si>
  <si>
    <t>Very negative</t>
  </si>
  <si>
    <t>1 person up to and including 4 people</t>
  </si>
  <si>
    <t>Low</t>
  </si>
  <si>
    <t>Service trades, electricity, gas, construction and wholesale trade</t>
  </si>
  <si>
    <t>200 people or more</t>
  </si>
  <si>
    <t>Disagree Strongly</t>
  </si>
  <si>
    <t>Manufacturing, transport and storage</t>
  </si>
  <si>
    <t>5 people up to and including 9 people</t>
  </si>
  <si>
    <t>Between 10% up to and including 24%</t>
  </si>
  <si>
    <t>Retail trade</t>
  </si>
  <si>
    <t>From 5 years up to and including 9 years</t>
  </si>
  <si>
    <t>Other services</t>
  </si>
  <si>
    <t>Decreased</t>
  </si>
  <si>
    <t>Decrease moderately</t>
  </si>
  <si>
    <t>Decrease</t>
  </si>
  <si>
    <t>Primary Industries</t>
  </si>
  <si>
    <t>20 people up to and including 49 people</t>
  </si>
  <si>
    <t>Very low</t>
  </si>
  <si>
    <t>Agree Strongly</t>
  </si>
  <si>
    <t>Decrease greatly</t>
  </si>
  <si>
    <t>Very positive</t>
  </si>
  <si>
    <t>50% or more</t>
  </si>
  <si>
    <t>Unsure</t>
  </si>
  <si>
    <t>Strongly Disagree</t>
  </si>
  <si>
    <t>CASE</t>
  </si>
  <si>
    <t>Gross Revenue ($'000)</t>
  </si>
  <si>
    <t>What % of your sales are generated from your local region?</t>
  </si>
  <si>
    <t>Training ($/pp/y)</t>
  </si>
  <si>
    <t>F</t>
  </si>
  <si>
    <t>M</t>
  </si>
  <si>
    <t>No of employees</t>
  </si>
  <si>
    <t>What percentage of your sales are generated outside your local region and yet within the state (of Victoria)?</t>
  </si>
  <si>
    <t>Approximately what percentage of your supplies are purchased from the Local region?</t>
  </si>
  <si>
    <t>Approximately what percentage of your supplies are purchased outside your local region and yet within the state of Victoria?</t>
  </si>
  <si>
    <t>Approximately what percentage of your supplies are purchased from Australia (excluding Victoria)?</t>
  </si>
  <si>
    <t>Approximately what percentage of your supplies are purchased from overseas?</t>
  </si>
  <si>
    <t>Business Owner</t>
  </si>
  <si>
    <t xml:space="preserve">Industry </t>
  </si>
  <si>
    <t xml:space="preserve">How many people do you employ, including full time, part time, and casual employees? </t>
  </si>
  <si>
    <t xml:space="preserve">Are there any key barriers to taking on new employees in your business? </t>
  </si>
  <si>
    <t xml:space="preserve">Does your business generate sales through the Internet? </t>
  </si>
  <si>
    <t xml:space="preserve">What percentage of your business sales are generated through the Internet? </t>
  </si>
  <si>
    <t xml:space="preserve">Access to reliable and fast broadband is important to my business </t>
  </si>
  <si>
    <t xml:space="preserve">The cost of Internet access is important to my business </t>
  </si>
  <si>
    <t xml:space="preserve">Understanding the Internet is important to my business </t>
  </si>
  <si>
    <t xml:space="preserve">Do you have a current Business Plan? </t>
  </si>
  <si>
    <t xml:space="preserve">Do you have a current Growth Strategy? </t>
  </si>
  <si>
    <t>The perception of the local business environment by people from WITHIN the area ..... ()</t>
  </si>
  <si>
    <t>Government, eduion and community services</t>
  </si>
  <si>
    <t xml:space="preserve">Years your business has been operating? </t>
  </si>
  <si>
    <t>Has the number of employees increased or decreased over / the last 12 months?</t>
  </si>
  <si>
    <t xml:space="preserve">Do you expect the number of employees in your business to increase or decrease over the next 12 months? </t>
  </si>
  <si>
    <t>What do you think the perception of the local business environment by people from OUTSIDE the local business environment would be....()</t>
  </si>
  <si>
    <t>HowLongTrading?</t>
  </si>
  <si>
    <t>NumberEmployeesRANK</t>
  </si>
  <si>
    <t>ACTUALNumberEmployees</t>
  </si>
  <si>
    <t>NumberEmployeesTEXT</t>
  </si>
  <si>
    <t>NumEmpCHANGE?</t>
  </si>
  <si>
    <t>NumEmplEXPECTATION</t>
  </si>
  <si>
    <t>EmpBarriers?</t>
  </si>
  <si>
    <t>BusAct</t>
  </si>
  <si>
    <t>COMPLastYrandNxtYrBusExp</t>
  </si>
  <si>
    <t>COMPLastYrandPrevYrBusProf</t>
  </si>
  <si>
    <t>COMPLastYrandNxtYrProf</t>
  </si>
  <si>
    <t>%SalesLocal</t>
  </si>
  <si>
    <t>What % of your sales are generated from outside Victoria?</t>
  </si>
  <si>
    <t>%SalesVic</t>
  </si>
  <si>
    <t>%SalesAust</t>
  </si>
  <si>
    <t>%SalesOS</t>
  </si>
  <si>
    <t>IntSales?</t>
  </si>
  <si>
    <t>%SalesInt</t>
  </si>
  <si>
    <t>AccessBroadbandIMP?</t>
  </si>
  <si>
    <t>AccessIntIMP?</t>
  </si>
  <si>
    <t>UndIntIMP?</t>
  </si>
  <si>
    <t>%SuppLoc</t>
  </si>
  <si>
    <t>%SuppVIC</t>
  </si>
  <si>
    <t>%SuppAus</t>
  </si>
  <si>
    <t>%SuppOS</t>
  </si>
  <si>
    <t>ProspectInvestment?</t>
  </si>
  <si>
    <t>CurrentBP?</t>
  </si>
  <si>
    <t>CurrentGS?</t>
  </si>
  <si>
    <t>NxtFinYrConfidence</t>
  </si>
  <si>
    <t>PerceptOfPeopleWithin</t>
  </si>
  <si>
    <t>PerceptPeopleOutside</t>
  </si>
  <si>
    <t>GrossRevenue($'000)</t>
  </si>
  <si>
    <t>Training($/pp/y)</t>
  </si>
  <si>
    <t>ManagerAnnualSalary($'000)</t>
  </si>
  <si>
    <t>BusinessOwner</t>
  </si>
  <si>
    <t>BusinessManager</t>
  </si>
  <si>
    <t>Business Manager</t>
  </si>
  <si>
    <t>A</t>
  </si>
  <si>
    <t>B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</si>
  <si>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</si>
  <si>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</si>
  <si>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</si>
  <si>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</si>
  <si>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</si>
  <si>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</si>
  <si>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</si>
  <si>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</si>
  <si>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</si>
  <si>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</si>
  <si>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</si>
  <si>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</si>
  <si>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</si>
  <si>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</si>
  <si>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</si>
  <si>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</si>
  <si>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</si>
  <si>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</si>
  <si>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</si>
  <si>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</si>
  <si>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</si>
  <si>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</si>
  <si>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</si>
  <si>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</si>
  <si>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</si>
  <si>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</si>
  <si>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</si>
  <si>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</si>
  <si>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</si>
  <si>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</si>
  <si>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</si>
  <si>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</si>
  <si>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</si>
  <si>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COLUMN</t>
  </si>
  <si>
    <t>Variable Name</t>
  </si>
  <si>
    <t>Variable Label</t>
  </si>
  <si>
    <t>Manager Annual Salary ($'000)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</si>
  <si>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</si>
  <si>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</si>
  <si>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</si>
  <si>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</si>
  <si>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</si>
  <si>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</si>
  <si>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</si>
  <si>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</si>
  <si>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</si>
  <si>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</si>
  <si>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</si>
  <si>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</si>
  <si>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</si>
  <si>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</si>
  <si>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</si>
  <si>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</si>
  <si>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</si>
  <si>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</si>
  <si>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</si>
  <si>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</si>
  <si>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</si>
  <si>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</si>
  <si>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Business managers age(yrs)</t>
  </si>
  <si>
    <t>BH</t>
  </si>
  <si>
    <t>BusinessMgrAge(yrs)</t>
  </si>
  <si>
    <t>Business managers age in years</t>
  </si>
  <si>
    <t xml:space="preserve">Which of the following best indicates your business activity this last financial year (2015-2016) compared to the previous financial year (2014-2015)? </t>
  </si>
  <si>
    <t xml:space="preserve">Compared to the last financial year (2015-2016), which of the following best indicates your expectations of business activity for the next financial year (2016-2017)? </t>
  </si>
  <si>
    <t xml:space="preserve">Which of the following best indicates your business profitability this last financial year (2015-2016) compared to the previous financial year (2014-2015)? </t>
  </si>
  <si>
    <t xml:space="preserve">Compared to the last financial year (2015-2016), which of the following best indicates your expectations of profitability for the next financial year (2016-2017)? </t>
  </si>
  <si>
    <t xml:space="preserve">What do you believe are the prospects for future investment in your business over the next financial year (2016-2017)? </t>
  </si>
  <si>
    <t xml:space="preserve">What is your level of confidence in the local region's business environment (i.e., growth, business prospects, and economic activity) over the next financial year (2016-2017)? </t>
  </si>
  <si>
    <t>CommonBallaratBrand?</t>
  </si>
  <si>
    <t xml:space="preserve">Please indicate your agreement or otherwise with the following statement: "A common brand for Ballarat will help businesses grow" </t>
  </si>
  <si>
    <t>Data</t>
  </si>
  <si>
    <t>Confidence Level</t>
  </si>
  <si>
    <t>Intermediate Calculations</t>
  </si>
  <si>
    <t>Z Value</t>
  </si>
  <si>
    <t>Confidence Interval</t>
  </si>
  <si>
    <t>Hypothesis Test for π (Proportion)</t>
  </si>
  <si>
    <t>Hypotheses</t>
  </si>
  <si>
    <t>Null Hypothesis</t>
  </si>
  <si>
    <t>π</t>
  </si>
  <si>
    <t>≥</t>
  </si>
  <si>
    <t>Alternative Hypothesis</t>
  </si>
  <si>
    <t>&lt;</t>
  </si>
  <si>
    <t>Test Type</t>
  </si>
  <si>
    <t>lower</t>
  </si>
  <si>
    <t>Level of significance</t>
  </si>
  <si>
    <t>α</t>
  </si>
  <si>
    <t>Critical Region</t>
  </si>
  <si>
    <t>Critical Value (s)</t>
  </si>
  <si>
    <t>Sample Data</t>
  </si>
  <si>
    <t>Sample Size</t>
  </si>
  <si>
    <t>Count of 'Successes'</t>
  </si>
  <si>
    <t>Sample proportion, p</t>
  </si>
  <si>
    <t>Standard Error</t>
  </si>
  <si>
    <t>Z Sample Statistic</t>
  </si>
  <si>
    <t>Decision</t>
  </si>
  <si>
    <r>
      <t>Confidence Interval for mean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)</t>
    </r>
  </si>
  <si>
    <r>
      <t>t</t>
    </r>
    <r>
      <rPr>
        <sz val="10"/>
        <rFont val="Arial"/>
        <family val="2"/>
      </rPr>
      <t xml:space="preserve">  Value</t>
    </r>
  </si>
  <si>
    <t xml:space="preserve">(b.) </t>
  </si>
  <si>
    <r>
      <t xml:space="preserve">Count of Successes ( number of businesses with a growth strategy)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>X</t>
    </r>
    <r>
      <rPr>
        <sz val="10"/>
        <color rgb="FFFF0000"/>
        <rFont val="Arial"/>
        <family val="2"/>
      </rPr>
      <t>)</t>
    </r>
  </si>
  <si>
    <t xml:space="preserve">Standard Error of the Proportion  </t>
  </si>
  <si>
    <r>
      <t>t</t>
    </r>
    <r>
      <rPr>
        <sz val="11"/>
        <rFont val="Calibri"/>
        <family val="2"/>
        <scheme val="minor"/>
      </rPr>
      <t xml:space="preserve"> Sample Statistic</t>
    </r>
  </si>
  <si>
    <t>Standard Error of the Mean</t>
  </si>
  <si>
    <t>Sample Mean</t>
  </si>
  <si>
    <t>Sample Standard Deviation</t>
  </si>
  <si>
    <t>Degrees of Freedom</t>
  </si>
  <si>
    <t xml:space="preserve"> µ</t>
  </si>
  <si>
    <t xml:space="preserve"> ≥ </t>
  </si>
  <si>
    <t>Hypothesis Test for µ (Mean)</t>
  </si>
  <si>
    <t xml:space="preserve"> businesses in Ballart is less than 50 years.</t>
  </si>
  <si>
    <t>Hypothesis test to check if the average age of managers of</t>
  </si>
  <si>
    <t>P(X)</t>
  </si>
  <si>
    <t>λ</t>
  </si>
  <si>
    <t>=</t>
  </si>
  <si>
    <t>P(X ≤ 5)</t>
  </si>
  <si>
    <t>Sample size for a Proportion</t>
  </si>
  <si>
    <t>Sample size for a Mean</t>
  </si>
  <si>
    <t>Sampling Error/Margin of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</si>
  <si>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</si>
  <si>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Calculated Sample Size</t>
  </si>
  <si>
    <t>Result</t>
  </si>
  <si>
    <t>Minimum Sample Size Needed</t>
  </si>
  <si>
    <t>P(X ≤ 15)</t>
  </si>
  <si>
    <t>P(X&gt;15)</t>
  </si>
  <si>
    <t xml:space="preserve"> 1 - P(X≤ 15)</t>
  </si>
  <si>
    <t>P(X=1)+ P(X=2)+ P(X=3)+ P(X=4)+P(X=5)</t>
  </si>
  <si>
    <r>
      <t>Sample Proportion (Percentage of businesses with a growth strategy)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>p</t>
    </r>
    <r>
      <rPr>
        <sz val="10"/>
        <color rgb="FFFF0000"/>
        <rFont val="Arial"/>
        <family val="2"/>
      </rPr>
      <t>)</t>
    </r>
  </si>
  <si>
    <r>
      <t>Confidence Interval for proportion (</t>
    </r>
    <r>
      <rPr>
        <b/>
        <sz val="12"/>
        <rFont val="Symbol"/>
        <family val="1"/>
        <charset val="2"/>
      </rPr>
      <t>p</t>
    </r>
    <r>
      <rPr>
        <b/>
        <sz val="12"/>
        <rFont val="Arial"/>
        <family val="2"/>
      </rPr>
      <t>)</t>
    </r>
  </si>
  <si>
    <r>
      <rPr>
        <b/>
        <u/>
        <sz val="14"/>
        <color theme="1"/>
        <rFont val="Calibri"/>
        <family val="2"/>
        <scheme val="minor"/>
      </rPr>
      <t xml:space="preserve">Confidence interval for propotion of businesses in </t>
    </r>
    <r>
      <rPr>
        <b/>
        <i/>
        <u/>
        <sz val="14"/>
        <color theme="1"/>
        <rFont val="Calibri"/>
        <family val="2"/>
        <scheme val="minor"/>
      </rPr>
      <t>Ballart</t>
    </r>
    <r>
      <rPr>
        <b/>
        <u/>
        <sz val="14"/>
        <color theme="1"/>
        <rFont val="Calibri"/>
        <family val="2"/>
        <scheme val="minor"/>
      </rPr>
      <t>region that have a growth strategy:</t>
    </r>
  </si>
  <si>
    <t>Data set in use:</t>
  </si>
  <si>
    <t>Estimation of sample size for nexy year's survey based on the constrainsts provided by the client (Ballarat City Council)</t>
  </si>
  <si>
    <t xml:space="preserve">        business employ within ±4 employees:</t>
  </si>
  <si>
    <t>(b.) Sample Size to determine the propotion of business</t>
  </si>
  <si>
    <t xml:space="preserve">(a.) Sample size to determine average number of people that local </t>
  </si>
  <si>
    <t xml:space="preserve">         with a growth strategy to within ±2%:</t>
  </si>
  <si>
    <t xml:space="preserve">than the critical bound t=-1.6551, we do not reject the null </t>
  </si>
  <si>
    <t>Using,  λ= 10, the probability that 15 businesses open in Ballart over the course of next year is 0.04874</t>
  </si>
  <si>
    <t>Using, λ= 10, the probability that 5 or less than 5 businesses will open in Ballart over the course of next year is 0.0670</t>
  </si>
  <si>
    <t>The following analysis gives insight into probabilties of different number of businesses opening in Ballart next year, as per the requirements of the client (Ballart City Council):</t>
  </si>
  <si>
    <t>Poission distribution has been employed to find the desired probabilities,</t>
  </si>
  <si>
    <t xml:space="preserve">  'λ': The expected number of businesses that open in one year.</t>
  </si>
  <si>
    <t>Poisson Distribution Table:</t>
  </si>
  <si>
    <t>(a.) To estimate the probability that more than 15 businesses will open in Ballart next year:</t>
  </si>
  <si>
    <t>(b.) To estimate the probability that 5 or less businesses will open in Ballart next year:</t>
  </si>
  <si>
    <t>(*the relevant final results have been stated in the attached memorandum.)</t>
  </si>
  <si>
    <r>
      <t xml:space="preserve">Sample Standard Deviation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>s</t>
    </r>
    <r>
      <rPr>
        <sz val="10"/>
        <color rgb="FFFF0000"/>
        <rFont val="Arial"/>
        <family val="2"/>
      </rPr>
      <t>)</t>
    </r>
  </si>
  <si>
    <r>
      <t xml:space="preserve">Sample Size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>n</t>
    </r>
    <r>
      <rPr>
        <sz val="10"/>
        <color rgb="FFFF0000"/>
        <rFont val="Arial"/>
        <family val="2"/>
      </rPr>
      <t>)</t>
    </r>
  </si>
  <si>
    <r>
      <t>Standard Error of the Mean</t>
    </r>
    <r>
      <rPr>
        <sz val="10"/>
        <color rgb="FFFF0000"/>
        <rFont val="Arial"/>
        <family val="2"/>
      </rPr>
      <t xml:space="preserve"> (                     )</t>
    </r>
  </si>
  <si>
    <r>
      <t xml:space="preserve">Degrees of Freedom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>df = n-1</t>
    </r>
    <r>
      <rPr>
        <sz val="10"/>
        <color rgb="FFFF0000"/>
        <rFont val="Arial"/>
        <family val="2"/>
      </rPr>
      <t>)</t>
    </r>
  </si>
  <si>
    <r>
      <t xml:space="preserve">Sampling Error/Margin of Error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>= SE * t Value</t>
    </r>
    <r>
      <rPr>
        <sz val="10"/>
        <color rgb="FFFF0000"/>
        <rFont val="Arial"/>
        <family val="2"/>
      </rPr>
      <t>)</t>
    </r>
  </si>
  <si>
    <r>
      <t xml:space="preserve">Interval Lower Limit </t>
    </r>
    <r>
      <rPr>
        <sz val="10"/>
        <color rgb="FFFF0000"/>
        <rFont val="Arial"/>
        <family val="2"/>
      </rPr>
      <t>(= Sample Mean - ME)</t>
    </r>
  </si>
  <si>
    <r>
      <t xml:space="preserve">Interval Upper Limit </t>
    </r>
    <r>
      <rPr>
        <sz val="10"/>
        <color rgb="FFFF0000"/>
        <rFont val="Arial"/>
        <family val="2"/>
      </rPr>
      <t>(= Sample Mean + ME)</t>
    </r>
  </si>
  <si>
    <r>
      <t>Interval Lower Limit</t>
    </r>
    <r>
      <rPr>
        <sz val="10"/>
        <color rgb="FFFF0000"/>
        <rFont val="Arial"/>
        <family val="2"/>
      </rPr>
      <t xml:space="preserve"> (= Sample Mean - ME)</t>
    </r>
  </si>
  <si>
    <r>
      <t>Interval Upper Limit</t>
    </r>
    <r>
      <rPr>
        <sz val="10"/>
        <color rgb="FFFF0000"/>
        <rFont val="Arial"/>
        <family val="2"/>
      </rPr>
      <t xml:space="preserve"> (= Sample Mean + ME)</t>
    </r>
  </si>
  <si>
    <t>Data in use:</t>
  </si>
  <si>
    <t>Analysis to ascertain if the average age of manager's in Ballart is less than 50 years:</t>
  </si>
  <si>
    <t>Dataset in use:</t>
  </si>
  <si>
    <t xml:space="preserve">*The sample standard deviation for section (a.) and true propotion for section (b.) have been estimated on the basis of  data available </t>
  </si>
  <si>
    <t>from the current survey.</t>
  </si>
  <si>
    <t>*the relevant final results have been stated in the attached memorandum.</t>
  </si>
  <si>
    <r>
      <t xml:space="preserve">Sample Mean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 xml:space="preserve">   </t>
    </r>
    <r>
      <rPr>
        <sz val="10"/>
        <color rgb="FFFF0000"/>
        <rFont val="Arial"/>
        <family val="2"/>
      </rPr>
      <t>)</t>
    </r>
  </si>
  <si>
    <t>23.65 &lt;µ&lt; 45.83</t>
  </si>
  <si>
    <r>
      <t xml:space="preserve">Sample Standard Deviation 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</rPr>
      <t>s</t>
    </r>
    <r>
      <rPr>
        <sz val="11"/>
        <color rgb="FFFF0000"/>
        <rFont val="Calibri"/>
        <family val="2"/>
        <scheme val="minor"/>
      </rPr>
      <t xml:space="preserve">) </t>
    </r>
  </si>
  <si>
    <r>
      <t xml:space="preserve">Estimate of True Proportion 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p</t>
    </r>
    <r>
      <rPr>
        <sz val="11"/>
        <color rgb="FFFF0000"/>
        <rFont val="Calibri"/>
        <family val="2"/>
        <scheme val="minor"/>
      </rPr>
      <t>)</t>
    </r>
  </si>
  <si>
    <r>
      <t xml:space="preserve">    of staff for businesses with a growth strategy in Ballart' (</t>
    </r>
    <r>
      <rPr>
        <sz val="11"/>
        <color theme="1"/>
        <rFont val="Calibri"/>
        <family val="2"/>
      </rPr>
      <t>µ</t>
    </r>
    <r>
      <rPr>
        <sz val="9.35"/>
        <color theme="1"/>
        <rFont val="Calibri"/>
        <family val="2"/>
      </rPr>
      <t>)</t>
    </r>
  </si>
  <si>
    <t xml:space="preserve">(ii) Confidence interval for 'average number  </t>
  </si>
  <si>
    <r>
      <t xml:space="preserve">      of staff for businesses without a growth strategy in Ballart'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)</t>
    </r>
  </si>
  <si>
    <t>The following section gives insight into details associated with businesses with and without a growth strategy in Ballart, as per the specifications made by the client, (Ballart City Council)</t>
  </si>
  <si>
    <r>
      <t xml:space="preserve">Confidence interval for 'propotion of businesses in </t>
    </r>
    <r>
      <rPr>
        <b/>
        <i/>
        <u/>
        <sz val="11"/>
        <color theme="1"/>
        <rFont val="Calibri"/>
        <family val="2"/>
        <scheme val="minor"/>
      </rPr>
      <t xml:space="preserve">Ballart </t>
    </r>
    <r>
      <rPr>
        <sz val="11"/>
        <color theme="1"/>
        <rFont val="Calibri"/>
        <family val="2"/>
        <scheme val="minor"/>
      </rPr>
      <t>with a growth strategy'</t>
    </r>
  </si>
  <si>
    <t>(π)</t>
  </si>
  <si>
    <r>
      <t xml:space="preserve">Summary of Sample Data </t>
    </r>
    <r>
      <rPr>
        <u/>
        <sz val="9"/>
        <color theme="1"/>
        <rFont val="Calibri"/>
        <family val="2"/>
        <scheme val="minor"/>
      </rPr>
      <t xml:space="preserve">(Overview of number of people that local businesses employ in </t>
    </r>
    <r>
      <rPr>
        <b/>
        <i/>
        <u/>
        <sz val="9"/>
        <color theme="1"/>
        <rFont val="Calibri"/>
        <family val="2"/>
        <scheme val="minor"/>
      </rPr>
      <t>Ballart)</t>
    </r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</si>
  <si>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</si>
  <si>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</si>
  <si>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</si>
  <si>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</si>
  <si>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</si>
  <si>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</si>
  <si>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</si>
  <si>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</si>
  <si>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</si>
  <si>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</si>
  <si>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</si>
  <si>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</si>
  <si>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(i) Confidence interval for average number  </t>
  </si>
  <si>
    <t>Date set in use:</t>
  </si>
  <si>
    <t>Bin</t>
  </si>
  <si>
    <t>More</t>
  </si>
  <si>
    <t>Frequency</t>
  </si>
  <si>
    <t>Cumulative %</t>
  </si>
  <si>
    <t xml:space="preserve">Minimum </t>
  </si>
  <si>
    <t>Lower Quartile (Q1)</t>
  </si>
  <si>
    <t>Median (Q2)</t>
  </si>
  <si>
    <t>Upper Quartile (Q3)</t>
  </si>
  <si>
    <t>Maximum (Q4)</t>
  </si>
  <si>
    <t>Interquartile Range:</t>
  </si>
  <si>
    <t xml:space="preserve">90th percentile: </t>
  </si>
  <si>
    <t>Descriptive Statistics</t>
  </si>
  <si>
    <t>(Categorical Data)</t>
  </si>
  <si>
    <t>(Numerical Data)</t>
  </si>
  <si>
    <t xml:space="preserve">For the above data, At 5% level of significance, </t>
  </si>
  <si>
    <t xml:space="preserve">Z sample statistic (-1.34) is greater than the critical value (-1.645), </t>
  </si>
  <si>
    <t>At, 5% level of significance, t(calculated)=-1.543 is greater</t>
  </si>
  <si>
    <t xml:space="preserve">hypothesis. </t>
  </si>
  <si>
    <t>*And The population standard deviation is unknown, therefore we use the 't' test.</t>
  </si>
  <si>
    <t>Key figures in the Actual number of employees Data set:</t>
  </si>
  <si>
    <t>Bin values, Frequency and Cummulative percentage for Actual number of employees Data</t>
  </si>
  <si>
    <t xml:space="preserve"> 64.10% &lt; π &lt; 78.57% ( at 95%  Confidence Level)</t>
  </si>
  <si>
    <t xml:space="preserve">Result </t>
  </si>
  <si>
    <t xml:space="preserve">Since, *n&gt;30 for n=107 and n=42 (and the Central Limit Theorem is met and we can assume that the sample comes from a normally distributed population. </t>
  </si>
  <si>
    <t>5.80&lt;µ&lt;30.80</t>
  </si>
  <si>
    <r>
      <t xml:space="preserve">Sample Size   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>n</t>
    </r>
    <r>
      <rPr>
        <sz val="10"/>
        <color rgb="FFFF0000"/>
        <rFont val="Arial"/>
        <family val="2"/>
      </rPr>
      <t>)</t>
    </r>
  </si>
  <si>
    <r>
      <t xml:space="preserve">Interval Upper Limit                             </t>
    </r>
    <r>
      <rPr>
        <sz val="10"/>
        <color rgb="FFFF0000"/>
        <rFont val="Arial"/>
        <family val="2"/>
      </rPr>
      <t>(= Sample Proportion + ME</t>
    </r>
    <r>
      <rPr>
        <sz val="10"/>
        <color theme="5"/>
        <rFont val="Arial"/>
        <family val="2"/>
      </rPr>
      <t>)</t>
    </r>
  </si>
  <si>
    <r>
      <t xml:space="preserve">Interval Lower Limit                            </t>
    </r>
    <r>
      <rPr>
        <sz val="10"/>
        <color rgb="FFFF0000"/>
        <rFont val="Arial"/>
        <family val="2"/>
      </rPr>
      <t>(= Sample Proportion - ME</t>
    </r>
    <r>
      <rPr>
        <sz val="10"/>
        <color theme="5"/>
        <rFont val="Arial"/>
        <family val="2"/>
      </rPr>
      <t>)</t>
    </r>
  </si>
  <si>
    <r>
      <t xml:space="preserve">Sampling Error/Margin of Error                                  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>= SE * Z Value</t>
    </r>
    <r>
      <rPr>
        <sz val="10"/>
        <color rgb="FFFF0000"/>
        <rFont val="Arial"/>
        <family val="2"/>
      </rPr>
      <t>)</t>
    </r>
  </si>
  <si>
    <t xml:space="preserve">Since, n*p&gt;5 (150*0.71&gt;5) and [n*(1-p)&gt;5]; [150*(1-0.71)]&gt;5. </t>
  </si>
  <si>
    <t>Therefore the null hypothesis is not rejected.</t>
  </si>
  <si>
    <r>
      <t xml:space="preserve">Sample Mean </t>
    </r>
    <r>
      <rPr>
        <sz val="10"/>
        <color rgb="FFFF0000"/>
        <rFont val="Arial"/>
        <family val="2"/>
      </rPr>
      <t>(</t>
    </r>
    <r>
      <rPr>
        <b/>
        <sz val="10"/>
        <color rgb="FFFF0000"/>
        <rFont val="Arial"/>
        <family val="2"/>
      </rPr>
      <t xml:space="preserve">    </t>
    </r>
    <r>
      <rPr>
        <sz val="10"/>
        <color rgb="FFFF0000"/>
        <rFont val="Arial"/>
        <family val="2"/>
      </rPr>
      <t>)</t>
    </r>
  </si>
  <si>
    <t>that the sample comes from a normally distributed population.</t>
  </si>
  <si>
    <t xml:space="preserve"> Therefore, the central limit theorem is met and it can assumed </t>
  </si>
  <si>
    <t xml:space="preserve">(a.) The hypothesis test to check if the propotion of Ballart's local </t>
  </si>
  <si>
    <r>
      <t>Standard Error of the Mean</t>
    </r>
    <r>
      <rPr>
        <sz val="10"/>
        <color rgb="FFFF0000"/>
        <rFont val="Arial"/>
        <family val="2"/>
      </rPr>
      <t xml:space="preserve"> (                        )</t>
    </r>
  </si>
  <si>
    <t>Industry</t>
  </si>
  <si>
    <t>Number of employees</t>
  </si>
  <si>
    <t>Retail Trade</t>
  </si>
  <si>
    <t>TOTAL</t>
  </si>
  <si>
    <t>Mean average of employees in industries:</t>
  </si>
  <si>
    <t>Standard Deviation of number of employees in industries:</t>
  </si>
  <si>
    <t>Mode average of the above data:</t>
  </si>
  <si>
    <t>Variance of the above data:</t>
  </si>
  <si>
    <t>Number of employees in different industries in Ballart</t>
  </si>
  <si>
    <t>YES</t>
  </si>
  <si>
    <t xml:space="preserve">YES </t>
  </si>
  <si>
    <t>NO</t>
  </si>
  <si>
    <t>Figure 5: graph showing crtical value and Z sample statistic for the relevant data.</t>
  </si>
  <si>
    <t xml:space="preserve">      businesses that do have a growth strategy  less than 76%.</t>
  </si>
  <si>
    <t xml:space="preserve"> Since, *n&gt;30, (it can be assumed that data is from a normally  </t>
  </si>
  <si>
    <t xml:space="preserve">distributed population as per central limit  theorem.) *And the  </t>
  </si>
  <si>
    <t xml:space="preserve">population standard deviation is unknown. Therefore, We used the 't' test. </t>
  </si>
  <si>
    <t>(Figure 7) Graph showing Critical Value and t sample statistic for the relevant data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</si>
</sst>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Arial"/>
      <family val="2"/>
    </font>
    <font>
      <sz val="10"/>
      <color theme="5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Symbol"/>
      <family val="1"/>
      <charset val="2"/>
    </font>
    <font>
      <b/>
      <sz val="12"/>
      <name val="Arial"/>
      <family val="2"/>
    </font>
    <font>
      <b/>
      <u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9.35"/>
      <color theme="1"/>
      <name val="Calibri"/>
      <family val="2"/>
    </font>
    <font>
      <b/>
      <u/>
      <sz val="16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" fillId="0" borderId="0"/>
  </cellStyleXfs>
  <cellXfs count="38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4" xfId="0" applyBorder="1"/>
    <xf numFmtId="0" fontId="0" fillId="0" borderId="23" xfId="0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2" fillId="0" borderId="12" xfId="2" applyFont="1" applyFill="1" applyBorder="1"/>
    <xf numFmtId="0" fontId="12" fillId="5" borderId="1" xfId="2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5" xfId="0" applyBorder="1"/>
    <xf numFmtId="0" fontId="0" fillId="0" borderId="42" xfId="0" applyBorder="1"/>
    <xf numFmtId="0" fontId="13" fillId="0" borderId="1" xfId="0" applyFont="1" applyBorder="1" applyAlignment="1">
      <alignment horizontal="center"/>
    </xf>
    <xf numFmtId="0" fontId="11" fillId="2" borderId="13" xfId="2" applyFont="1" applyFill="1" applyBorder="1" applyAlignment="1" applyProtection="1">
      <alignment horizontal="center"/>
      <protection locked="0"/>
    </xf>
    <xf numFmtId="0" fontId="12" fillId="0" borderId="40" xfId="2" applyFont="1" applyFill="1" applyBorder="1" applyAlignment="1">
      <alignment horizontal="center"/>
    </xf>
    <xf numFmtId="0" fontId="0" fillId="0" borderId="36" xfId="0" applyBorder="1"/>
    <xf numFmtId="0" fontId="11" fillId="4" borderId="14" xfId="2" applyFont="1" applyFill="1" applyBorder="1"/>
    <xf numFmtId="9" fontId="11" fillId="2" borderId="13" xfId="4" applyFont="1" applyFill="1" applyBorder="1" applyAlignment="1" applyProtection="1">
      <alignment horizontal="center"/>
      <protection locked="0"/>
    </xf>
    <xf numFmtId="1" fontId="11" fillId="2" borderId="16" xfId="2" applyNumberFormat="1" applyFont="1" applyFill="1" applyBorder="1" applyAlignment="1">
      <alignment horizontal="center"/>
    </xf>
    <xf numFmtId="9" fontId="11" fillId="2" borderId="13" xfId="3" applyFont="1" applyFill="1" applyBorder="1" applyAlignment="1" applyProtection="1">
      <alignment horizontal="center"/>
      <protection locked="0"/>
    </xf>
    <xf numFmtId="165" fontId="11" fillId="2" borderId="13" xfId="3" applyNumberFormat="1" applyFont="1" applyFill="1" applyBorder="1" applyAlignment="1" applyProtection="1">
      <alignment horizontal="center"/>
      <protection locked="0"/>
    </xf>
    <xf numFmtId="0" fontId="18" fillId="2" borderId="13" xfId="0" applyFont="1" applyFill="1" applyBorder="1"/>
    <xf numFmtId="164" fontId="12" fillId="2" borderId="13" xfId="2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13" xfId="2" applyFont="1" applyBorder="1" applyAlignment="1">
      <alignment horizontal="center"/>
    </xf>
    <xf numFmtId="0" fontId="11" fillId="0" borderId="12" xfId="2" applyFont="1" applyFill="1" applyBorder="1"/>
    <xf numFmtId="9" fontId="11" fillId="0" borderId="13" xfId="4" applyFont="1" applyFill="1" applyBorder="1" applyProtection="1">
      <protection locked="0"/>
    </xf>
    <xf numFmtId="0" fontId="12" fillId="0" borderId="13" xfId="2" applyFont="1" applyFill="1" applyBorder="1"/>
    <xf numFmtId="0" fontId="11" fillId="0" borderId="43" xfId="2" applyFont="1" applyBorder="1" applyAlignment="1">
      <alignment horizontal="center"/>
    </xf>
    <xf numFmtId="0" fontId="11" fillId="2" borderId="43" xfId="2" applyFont="1" applyFill="1" applyBorder="1" applyAlignment="1" applyProtection="1">
      <alignment horizontal="center"/>
      <protection locked="0"/>
    </xf>
    <xf numFmtId="9" fontId="11" fillId="2" borderId="43" xfId="4" applyFont="1" applyFill="1" applyBorder="1" applyAlignment="1" applyProtection="1">
      <alignment horizontal="center"/>
      <protection locked="0"/>
    </xf>
    <xf numFmtId="9" fontId="11" fillId="0" borderId="43" xfId="4" applyFont="1" applyFill="1" applyBorder="1" applyProtection="1">
      <protection locked="0"/>
    </xf>
    <xf numFmtId="0" fontId="18" fillId="2" borderId="43" xfId="0" applyFont="1" applyFill="1" applyBorder="1"/>
    <xf numFmtId="164" fontId="12" fillId="2" borderId="43" xfId="2" applyNumberFormat="1" applyFont="1" applyFill="1" applyBorder="1"/>
    <xf numFmtId="0" fontId="12" fillId="2" borderId="43" xfId="2" applyFont="1" applyFill="1" applyBorder="1"/>
    <xf numFmtId="0" fontId="0" fillId="6" borderId="9" xfId="0" applyFill="1" applyBorder="1"/>
    <xf numFmtId="0" fontId="11" fillId="4" borderId="18" xfId="2" applyFont="1" applyFill="1" applyBorder="1"/>
    <xf numFmtId="1" fontId="11" fillId="2" borderId="44" xfId="2" applyNumberFormat="1" applyFont="1" applyFill="1" applyBorder="1" applyAlignment="1">
      <alignment horizontal="center"/>
    </xf>
    <xf numFmtId="0" fontId="20" fillId="6" borderId="7" xfId="0" applyFont="1" applyFill="1" applyBorder="1"/>
    <xf numFmtId="0" fontId="0" fillId="6" borderId="27" xfId="0" applyFill="1" applyBorder="1"/>
    <xf numFmtId="0" fontId="0" fillId="6" borderId="28" xfId="0" applyFill="1" applyBorder="1"/>
    <xf numFmtId="0" fontId="0" fillId="6" borderId="29" xfId="0" applyFill="1" applyBorder="1"/>
    <xf numFmtId="0" fontId="3" fillId="6" borderId="36" xfId="0" applyFont="1" applyFill="1" applyBorder="1" applyAlignment="1">
      <alignment horizontal="right"/>
    </xf>
    <xf numFmtId="0" fontId="2" fillId="6" borderId="29" xfId="0" applyFont="1" applyFill="1" applyBorder="1" applyAlignment="1">
      <alignment horizontal="right"/>
    </xf>
    <xf numFmtId="0" fontId="0" fillId="4" borderId="29" xfId="0" applyFill="1" applyBorder="1"/>
    <xf numFmtId="0" fontId="24" fillId="0" borderId="0" xfId="0" applyFont="1" applyFill="1" applyAlignment="1">
      <alignment horizontal="center"/>
    </xf>
    <xf numFmtId="0" fontId="12" fillId="2" borderId="26" xfId="2" applyFont="1" applyFill="1" applyBorder="1" applyAlignment="1" applyProtection="1">
      <alignment horizontal="center"/>
      <protection locked="0"/>
    </xf>
    <xf numFmtId="0" fontId="12" fillId="2" borderId="20" xfId="2" applyFont="1" applyFill="1" applyBorder="1" applyAlignment="1">
      <alignment horizontal="center"/>
    </xf>
    <xf numFmtId="0" fontId="10" fillId="6" borderId="2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1" fillId="4" borderId="24" xfId="2" applyFont="1" applyFill="1" applyBorder="1" applyAlignment="1">
      <alignment horizontal="center"/>
    </xf>
    <xf numFmtId="0" fontId="11" fillId="4" borderId="45" xfId="2" applyFont="1" applyFill="1" applyBorder="1" applyAlignment="1">
      <alignment horizontal="center"/>
    </xf>
    <xf numFmtId="0" fontId="11" fillId="4" borderId="12" xfId="2" applyFont="1" applyFill="1" applyBorder="1" applyAlignment="1">
      <alignment horizontal="center"/>
    </xf>
    <xf numFmtId="0" fontId="11" fillId="4" borderId="43" xfId="2" applyFont="1" applyFill="1" applyBorder="1" applyAlignment="1">
      <alignment horizontal="center"/>
    </xf>
    <xf numFmtId="0" fontId="11" fillId="4" borderId="13" xfId="2" applyFont="1" applyFill="1" applyBorder="1" applyAlignment="1">
      <alignment horizontal="center"/>
    </xf>
    <xf numFmtId="0" fontId="11" fillId="4" borderId="10" xfId="2" applyFont="1" applyFill="1" applyBorder="1" applyAlignment="1">
      <alignment horizontal="center"/>
    </xf>
    <xf numFmtId="0" fontId="11" fillId="4" borderId="11" xfId="2" applyFont="1" applyFill="1" applyBorder="1" applyAlignment="1">
      <alignment horizontal="center"/>
    </xf>
    <xf numFmtId="0" fontId="0" fillId="5" borderId="0" xfId="0" applyFill="1" applyBorder="1"/>
    <xf numFmtId="0" fontId="12" fillId="5" borderId="0" xfId="0" applyFont="1" applyFill="1" applyBorder="1"/>
    <xf numFmtId="0" fontId="12" fillId="6" borderId="5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9" fontId="11" fillId="2" borderId="13" xfId="4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0" fillId="2" borderId="36" xfId="0" applyFill="1" applyBorder="1"/>
    <xf numFmtId="0" fontId="31" fillId="0" borderId="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22" xfId="0" applyFont="1" applyFill="1" applyBorder="1" applyAlignment="1">
      <alignment horizontal="center"/>
    </xf>
    <xf numFmtId="0" fontId="31" fillId="0" borderId="23" xfId="0" applyFont="1" applyFill="1" applyBorder="1" applyAlignment="1">
      <alignment horizontal="center"/>
    </xf>
    <xf numFmtId="0" fontId="12" fillId="5" borderId="0" xfId="2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12" fillId="5" borderId="0" xfId="2" applyFont="1" applyFill="1" applyBorder="1"/>
    <xf numFmtId="0" fontId="31" fillId="0" borderId="5" xfId="0" applyFont="1" applyFill="1" applyBorder="1" applyAlignment="1">
      <alignment horizontal="center"/>
    </xf>
    <xf numFmtId="0" fontId="0" fillId="0" borderId="0" xfId="0" applyBorder="1"/>
    <xf numFmtId="0" fontId="0" fillId="0" borderId="36" xfId="0" applyBorder="1"/>
    <xf numFmtId="0" fontId="0" fillId="0" borderId="0" xfId="0" applyBorder="1" applyAlignment="1">
      <alignment horizontal="center"/>
    </xf>
    <xf numFmtId="0" fontId="24" fillId="5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2" fillId="0" borderId="12" xfId="2" applyFont="1" applyFill="1" applyBorder="1" applyAlignment="1">
      <alignment horizontal="center"/>
    </xf>
    <xf numFmtId="0" fontId="12" fillId="0" borderId="1" xfId="2" applyFont="1" applyFill="1" applyBorder="1" applyAlignment="1">
      <alignment horizontal="center"/>
    </xf>
    <xf numFmtId="0" fontId="12" fillId="0" borderId="18" xfId="2" applyFont="1" applyFill="1" applyBorder="1" applyAlignment="1">
      <alignment horizontal="center"/>
    </xf>
    <xf numFmtId="0" fontId="12" fillId="0" borderId="19" xfId="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3" xfId="0" applyNumberFormat="1" applyFill="1" applyBorder="1" applyAlignment="1">
      <alignment horizontal="center"/>
    </xf>
    <xf numFmtId="0" fontId="0" fillId="0" borderId="18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10" fontId="0" fillId="0" borderId="20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0" fontId="0" fillId="0" borderId="2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6" fillId="2" borderId="13" xfId="0" applyFont="1" applyFill="1" applyBorder="1" applyAlignment="1" applyProtection="1">
      <alignment horizontal="center"/>
      <protection locked="0"/>
    </xf>
    <xf numFmtId="9" fontId="6" fillId="2" borderId="13" xfId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9" fontId="6" fillId="0" borderId="6" xfId="3" applyFont="1" applyFill="1" applyBorder="1" applyAlignment="1" applyProtection="1">
      <alignment horizontal="center"/>
      <protection locked="0"/>
    </xf>
    <xf numFmtId="0" fontId="12" fillId="0" borderId="12" xfId="2" applyFont="1" applyBorder="1" applyAlignment="1">
      <alignment horizontal="center"/>
    </xf>
    <xf numFmtId="2" fontId="11" fillId="2" borderId="13" xfId="2" applyNumberFormat="1" applyFont="1" applyFill="1" applyBorder="1" applyAlignment="1" applyProtection="1">
      <alignment horizontal="center"/>
      <protection locked="0"/>
    </xf>
    <xf numFmtId="164" fontId="8" fillId="2" borderId="13" xfId="0" applyNumberFormat="1" applyFont="1" applyFill="1" applyBorder="1" applyAlignment="1">
      <alignment horizontal="center"/>
    </xf>
    <xf numFmtId="164" fontId="12" fillId="2" borderId="13" xfId="2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0" fontId="12" fillId="2" borderId="13" xfId="4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2" fillId="5" borderId="0" xfId="2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6" fillId="2" borderId="13" xfId="1" applyNumberFormat="1" applyFont="1" applyFill="1" applyBorder="1" applyAlignment="1">
      <alignment horizontal="center"/>
    </xf>
    <xf numFmtId="10" fontId="6" fillId="2" borderId="16" xfId="1" applyNumberFormat="1" applyFont="1" applyFill="1" applyBorder="1" applyAlignment="1">
      <alignment horizontal="center"/>
    </xf>
    <xf numFmtId="0" fontId="12" fillId="0" borderId="24" xfId="2" applyFont="1" applyFill="1" applyBorder="1" applyAlignment="1">
      <alignment horizontal="center"/>
    </xf>
    <xf numFmtId="0" fontId="12" fillId="0" borderId="25" xfId="2" applyFont="1" applyFill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2" fillId="0" borderId="39" xfId="2" applyFont="1" applyBorder="1" applyAlignment="1">
      <alignment horizontal="center"/>
    </xf>
    <xf numFmtId="0" fontId="12" fillId="0" borderId="40" xfId="2" applyFont="1" applyBorder="1" applyAlignment="1">
      <alignment horizontal="center"/>
    </xf>
    <xf numFmtId="2" fontId="11" fillId="2" borderId="41" xfId="2" applyNumberFormat="1" applyFont="1" applyFill="1" applyBorder="1" applyAlignment="1" applyProtection="1">
      <alignment horizontal="center"/>
      <protection locked="0"/>
    </xf>
    <xf numFmtId="0" fontId="12" fillId="2" borderId="26" xfId="2" applyFont="1" applyFill="1" applyBorder="1" applyAlignment="1">
      <alignment horizontal="center"/>
    </xf>
    <xf numFmtId="0" fontId="1" fillId="0" borderId="0" xfId="5" applyAlignment="1">
      <alignment horizontal="center"/>
    </xf>
    <xf numFmtId="164" fontId="12" fillId="2" borderId="20" xfId="2" applyNumberFormat="1" applyFont="1" applyFill="1" applyBorder="1" applyAlignment="1">
      <alignment horizontal="center"/>
    </xf>
    <xf numFmtId="0" fontId="11" fillId="2" borderId="26" xfId="2" applyFont="1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2" fontId="11" fillId="2" borderId="43" xfId="2" applyNumberFormat="1" applyFont="1" applyFill="1" applyBorder="1" applyAlignment="1" applyProtection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12" fillId="0" borderId="12" xfId="2" applyFont="1" applyFill="1" applyBorder="1" applyAlignment="1">
      <alignment horizontal="center"/>
    </xf>
    <xf numFmtId="0" fontId="12" fillId="0" borderId="1" xfId="2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8" fillId="0" borderId="12" xfId="0" applyFont="1" applyFill="1" applyBorder="1" applyAlignment="1">
      <alignment horizontal="left"/>
    </xf>
    <xf numFmtId="0" fontId="6" fillId="2" borderId="13" xfId="0" applyFont="1" applyFill="1" applyBorder="1" applyAlignment="1" applyProtection="1">
      <alignment horizontal="left"/>
      <protection locked="0"/>
    </xf>
    <xf numFmtId="9" fontId="6" fillId="2" borderId="13" xfId="1" applyFont="1" applyFill="1" applyBorder="1" applyAlignment="1">
      <alignment horizontal="left"/>
    </xf>
    <xf numFmtId="9" fontId="8" fillId="0" borderId="13" xfId="1" applyFont="1" applyFill="1" applyBorder="1" applyAlignment="1">
      <alignment horizontal="left"/>
    </xf>
    <xf numFmtId="0" fontId="8" fillId="0" borderId="13" xfId="0" applyFont="1" applyFill="1" applyBorder="1" applyAlignment="1">
      <alignment horizontal="left"/>
    </xf>
    <xf numFmtId="10" fontId="8" fillId="2" borderId="13" xfId="0" applyNumberFormat="1" applyFont="1" applyFill="1" applyBorder="1" applyAlignment="1">
      <alignment horizontal="left"/>
    </xf>
    <xf numFmtId="164" fontId="8" fillId="2" borderId="13" xfId="0" applyNumberFormat="1" applyFont="1" applyFill="1" applyBorder="1" applyAlignment="1">
      <alignment horizontal="left"/>
    </xf>
    <xf numFmtId="0" fontId="8" fillId="2" borderId="1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5" fillId="0" borderId="12" xfId="0" applyFont="1" applyFill="1" applyBorder="1" applyAlignment="1">
      <alignment horizontal="left"/>
    </xf>
    <xf numFmtId="0" fontId="6" fillId="0" borderId="5" xfId="0" applyFont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21" xfId="0" applyBorder="1" applyAlignment="1"/>
    <xf numFmtId="0" fontId="0" fillId="0" borderId="24" xfId="0" applyBorder="1" applyAlignment="1"/>
    <xf numFmtId="0" fontId="0" fillId="0" borderId="18" xfId="0" applyBorder="1"/>
    <xf numFmtId="0" fontId="3" fillId="0" borderId="21" xfId="0" applyFont="1" applyBorder="1"/>
    <xf numFmtId="0" fontId="0" fillId="0" borderId="53" xfId="0" applyBorder="1"/>
    <xf numFmtId="0" fontId="0" fillId="0" borderId="5" xfId="0" applyBorder="1" applyAlignment="1"/>
    <xf numFmtId="0" fontId="0" fillId="0" borderId="0" xfId="0" applyBorder="1" applyAlignment="1"/>
    <xf numFmtId="0" fontId="0" fillId="5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12" fillId="5" borderId="6" xfId="2" applyFont="1" applyFill="1" applyBorder="1" applyAlignment="1">
      <alignment horizontal="center"/>
    </xf>
    <xf numFmtId="0" fontId="12" fillId="5" borderId="5" xfId="2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33" fillId="0" borderId="27" xfId="0" applyFont="1" applyBorder="1" applyAlignment="1">
      <alignment horizontal="right"/>
    </xf>
    <xf numFmtId="0" fontId="20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left"/>
    </xf>
    <xf numFmtId="10" fontId="11" fillId="2" borderId="13" xfId="3" applyNumberFormat="1" applyFont="1" applyFill="1" applyBorder="1" applyAlignment="1" applyProtection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2" fillId="4" borderId="27" xfId="0" applyFont="1" applyFill="1" applyBorder="1" applyAlignment="1">
      <alignment horizontal="center"/>
    </xf>
    <xf numFmtId="0" fontId="32" fillId="4" borderId="28" xfId="0" applyFont="1" applyFill="1" applyBorder="1" applyAlignment="1">
      <alignment horizontal="center"/>
    </xf>
    <xf numFmtId="0" fontId="31" fillId="0" borderId="10" xfId="0" applyFont="1" applyFill="1" applyBorder="1" applyAlignment="1">
      <alignment horizontal="center"/>
    </xf>
    <xf numFmtId="0" fontId="31" fillId="0" borderId="11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4" fillId="4" borderId="28" xfId="0" applyFont="1" applyFill="1" applyBorder="1" applyAlignment="1">
      <alignment horizontal="center"/>
    </xf>
    <xf numFmtId="0" fontId="24" fillId="4" borderId="29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24" fillId="4" borderId="34" xfId="0" applyFont="1" applyFill="1" applyBorder="1" applyAlignment="1">
      <alignment horizontal="center"/>
    </xf>
    <xf numFmtId="0" fontId="24" fillId="4" borderId="48" xfId="0" applyFont="1" applyFill="1" applyBorder="1" applyAlignment="1">
      <alignment horizontal="center"/>
    </xf>
    <xf numFmtId="0" fontId="24" fillId="4" borderId="4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4" fillId="5" borderId="5" xfId="0" applyFont="1" applyFill="1" applyBorder="1" applyAlignment="1">
      <alignment horizontal="center"/>
    </xf>
    <xf numFmtId="0" fontId="24" fillId="5" borderId="0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23" fillId="3" borderId="27" xfId="0" applyFont="1" applyFill="1" applyBorder="1" applyAlignment="1">
      <alignment horizontal="center"/>
    </xf>
    <xf numFmtId="0" fontId="23" fillId="3" borderId="28" xfId="0" applyFont="1" applyFill="1" applyBorder="1" applyAlignment="1">
      <alignment horizontal="center"/>
    </xf>
    <xf numFmtId="0" fontId="23" fillId="3" borderId="29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1" fillId="9" borderId="5" xfId="2" applyFont="1" applyFill="1" applyBorder="1" applyAlignment="1">
      <alignment horizontal="left"/>
    </xf>
    <xf numFmtId="0" fontId="11" fillId="9" borderId="0" xfId="2" applyFont="1" applyFill="1" applyBorder="1" applyAlignment="1">
      <alignment horizontal="left"/>
    </xf>
    <xf numFmtId="0" fontId="11" fillId="9" borderId="6" xfId="2" applyFont="1" applyFill="1" applyBorder="1" applyAlignment="1">
      <alignment horizontal="left"/>
    </xf>
    <xf numFmtId="0" fontId="11" fillId="9" borderId="2" xfId="2" applyFont="1" applyFill="1" applyBorder="1" applyAlignment="1">
      <alignment horizontal="left"/>
    </xf>
    <xf numFmtId="0" fontId="11" fillId="9" borderId="3" xfId="2" applyFont="1" applyFill="1" applyBorder="1" applyAlignment="1">
      <alignment horizontal="left"/>
    </xf>
    <xf numFmtId="0" fontId="11" fillId="9" borderId="4" xfId="2" applyFont="1" applyFill="1" applyBorder="1" applyAlignment="1">
      <alignment horizontal="left"/>
    </xf>
    <xf numFmtId="0" fontId="12" fillId="0" borderId="12" xfId="2" applyFont="1" applyFill="1" applyBorder="1" applyAlignment="1">
      <alignment horizontal="left"/>
    </xf>
    <xf numFmtId="0" fontId="12" fillId="0" borderId="1" xfId="2" applyFont="1" applyFill="1" applyBorder="1" applyAlignment="1">
      <alignment horizontal="left"/>
    </xf>
    <xf numFmtId="0" fontId="12" fillId="0" borderId="13" xfId="2" applyFont="1" applyFill="1" applyBorder="1" applyAlignment="1">
      <alignment horizontal="left"/>
    </xf>
    <xf numFmtId="0" fontId="28" fillId="8" borderId="27" xfId="0" applyFont="1" applyFill="1" applyBorder="1" applyAlignment="1">
      <alignment horizontal="center"/>
    </xf>
    <xf numFmtId="0" fontId="28" fillId="8" borderId="28" xfId="0" applyFont="1" applyFill="1" applyBorder="1" applyAlignment="1">
      <alignment horizontal="center"/>
    </xf>
    <xf numFmtId="0" fontId="28" fillId="8" borderId="3" xfId="0" applyFont="1" applyFill="1" applyBorder="1" applyAlignment="1">
      <alignment horizontal="center"/>
    </xf>
    <xf numFmtId="0" fontId="28" fillId="8" borderId="29" xfId="0" applyFont="1" applyFill="1" applyBorder="1" applyAlignment="1">
      <alignment horizontal="center"/>
    </xf>
    <xf numFmtId="0" fontId="11" fillId="4" borderId="10" xfId="2" applyFont="1" applyFill="1" applyBorder="1" applyAlignment="1">
      <alignment horizontal="center"/>
    </xf>
    <xf numFmtId="0" fontId="11" fillId="4" borderId="46" xfId="2" applyFont="1" applyFill="1" applyBorder="1" applyAlignment="1">
      <alignment horizontal="center"/>
    </xf>
    <xf numFmtId="0" fontId="11" fillId="4" borderId="11" xfId="2" applyFont="1" applyFill="1" applyBorder="1" applyAlignment="1">
      <alignment horizontal="center"/>
    </xf>
    <xf numFmtId="0" fontId="11" fillId="0" borderId="12" xfId="2" applyFont="1" applyBorder="1" applyAlignment="1">
      <alignment horizontal="left"/>
    </xf>
    <xf numFmtId="0" fontId="11" fillId="0" borderId="1" xfId="2" applyFont="1" applyBorder="1" applyAlignment="1">
      <alignment horizontal="left"/>
    </xf>
    <xf numFmtId="0" fontId="11" fillId="0" borderId="13" xfId="2" applyFont="1" applyBorder="1" applyAlignment="1">
      <alignment horizontal="left"/>
    </xf>
    <xf numFmtId="0" fontId="11" fillId="4" borderId="12" xfId="2" applyFont="1" applyFill="1" applyBorder="1" applyAlignment="1">
      <alignment horizontal="center"/>
    </xf>
    <xf numFmtId="0" fontId="11" fillId="4" borderId="1" xfId="2" applyFont="1" applyFill="1" applyBorder="1" applyAlignment="1">
      <alignment horizontal="center"/>
    </xf>
    <xf numFmtId="0" fontId="11" fillId="4" borderId="13" xfId="2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6" fillId="4" borderId="3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18" xfId="2" applyFont="1" applyFill="1" applyBorder="1" applyAlignment="1">
      <alignment horizontal="left"/>
    </xf>
    <xf numFmtId="0" fontId="12" fillId="0" borderId="19" xfId="2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2" fillId="0" borderId="43" xfId="2" applyFont="1" applyFill="1" applyBorder="1" applyAlignment="1">
      <alignment horizontal="center"/>
    </xf>
    <xf numFmtId="0" fontId="12" fillId="0" borderId="52" xfId="2" applyFont="1" applyFill="1" applyBorder="1" applyAlignment="1">
      <alignment horizontal="center"/>
    </xf>
    <xf numFmtId="0" fontId="11" fillId="4" borderId="12" xfId="2" applyFont="1" applyFill="1" applyBorder="1" applyAlignment="1">
      <alignment horizontal="left"/>
    </xf>
    <xf numFmtId="0" fontId="11" fillId="4" borderId="1" xfId="2" applyFont="1" applyFill="1" applyBorder="1" applyAlignment="1">
      <alignment horizontal="left"/>
    </xf>
    <xf numFmtId="0" fontId="11" fillId="4" borderId="13" xfId="2" applyFont="1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24" fillId="3" borderId="27" xfId="0" applyFont="1" applyFill="1" applyBorder="1" applyAlignment="1">
      <alignment horizontal="center"/>
    </xf>
    <xf numFmtId="0" fontId="24" fillId="3" borderId="28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9" borderId="2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11" fillId="4" borderId="21" xfId="2" applyFont="1" applyFill="1" applyBorder="1" applyAlignment="1">
      <alignment horizontal="center"/>
    </xf>
    <xf numFmtId="0" fontId="11" fillId="4" borderId="22" xfId="2" applyFont="1" applyFill="1" applyBorder="1" applyAlignment="1">
      <alignment horizontal="center"/>
    </xf>
    <xf numFmtId="0" fontId="11" fillId="4" borderId="23" xfId="2" applyFont="1" applyFill="1" applyBorder="1" applyAlignment="1">
      <alignment horizontal="center"/>
    </xf>
    <xf numFmtId="0" fontId="12" fillId="0" borderId="24" xfId="2" applyFont="1" applyFill="1" applyBorder="1" applyAlignment="1">
      <alignment horizontal="center"/>
    </xf>
    <xf numFmtId="0" fontId="12" fillId="0" borderId="25" xfId="2" applyFont="1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14" fillId="0" borderId="12" xfId="2" applyFont="1" applyFill="1" applyBorder="1" applyAlignment="1">
      <alignment horizontal="left"/>
    </xf>
    <xf numFmtId="0" fontId="14" fillId="0" borderId="1" xfId="2" applyFont="1" applyFill="1" applyBorder="1" applyAlignment="1">
      <alignment horizontal="left"/>
    </xf>
    <xf numFmtId="0" fontId="12" fillId="0" borderId="18" xfId="2" applyFont="1" applyFill="1" applyBorder="1" applyAlignment="1">
      <alignment horizontal="center"/>
    </xf>
    <xf numFmtId="0" fontId="12" fillId="0" borderId="19" xfId="2" applyFont="1" applyFill="1" applyBorder="1" applyAlignment="1">
      <alignment horizontal="center"/>
    </xf>
    <xf numFmtId="0" fontId="12" fillId="0" borderId="20" xfId="2" applyFont="1" applyFill="1" applyBorder="1" applyAlignment="1">
      <alignment horizontal="center"/>
    </xf>
    <xf numFmtId="0" fontId="11" fillId="2" borderId="21" xfId="2" applyFont="1" applyFill="1" applyBorder="1" applyAlignment="1">
      <alignment horizontal="center"/>
    </xf>
    <xf numFmtId="0" fontId="11" fillId="2" borderId="22" xfId="2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0" fontId="17" fillId="6" borderId="7" xfId="5" applyFont="1" applyFill="1" applyBorder="1" applyAlignment="1">
      <alignment horizontal="center"/>
    </xf>
    <xf numFmtId="0" fontId="17" fillId="6" borderId="8" xfId="5" applyFont="1" applyFill="1" applyBorder="1" applyAlignment="1">
      <alignment horizontal="center"/>
    </xf>
    <xf numFmtId="0" fontId="17" fillId="6" borderId="9" xfId="5" applyFont="1" applyFill="1" applyBorder="1" applyAlignment="1">
      <alignment horizontal="center"/>
    </xf>
    <xf numFmtId="0" fontId="11" fillId="4" borderId="49" xfId="2" applyFont="1" applyFill="1" applyBorder="1" applyAlignment="1">
      <alignment horizontal="center"/>
    </xf>
    <xf numFmtId="0" fontId="11" fillId="4" borderId="50" xfId="2" applyFont="1" applyFill="1" applyBorder="1" applyAlignment="1">
      <alignment horizontal="center"/>
    </xf>
    <xf numFmtId="0" fontId="11" fillId="4" borderId="51" xfId="2" applyFont="1" applyFill="1" applyBorder="1" applyAlignment="1">
      <alignment horizontal="center"/>
    </xf>
    <xf numFmtId="0" fontId="11" fillId="0" borderId="39" xfId="2" applyFont="1" applyBorder="1" applyAlignment="1">
      <alignment horizontal="center"/>
    </xf>
    <xf numFmtId="0" fontId="11" fillId="0" borderId="40" xfId="2" applyFont="1" applyBorder="1" applyAlignment="1">
      <alignment horizontal="center"/>
    </xf>
    <xf numFmtId="0" fontId="11" fillId="0" borderId="41" xfId="2" applyFont="1" applyBorder="1" applyAlignment="1">
      <alignment horizontal="center"/>
    </xf>
    <xf numFmtId="0" fontId="12" fillId="0" borderId="24" xfId="2" applyFont="1" applyFill="1" applyBorder="1" applyAlignment="1">
      <alignment horizontal="left"/>
    </xf>
    <xf numFmtId="0" fontId="12" fillId="0" borderId="25" xfId="2" applyFont="1" applyFill="1" applyBorder="1" applyAlignment="1">
      <alignment horizontal="left"/>
    </xf>
    <xf numFmtId="0" fontId="12" fillId="0" borderId="12" xfId="2" applyFont="1" applyFill="1" applyBorder="1" applyAlignment="1">
      <alignment horizontal="center"/>
    </xf>
    <xf numFmtId="0" fontId="12" fillId="0" borderId="1" xfId="2" applyFont="1" applyFill="1" applyBorder="1" applyAlignment="1">
      <alignment horizontal="center"/>
    </xf>
    <xf numFmtId="0" fontId="12" fillId="0" borderId="13" xfId="2" applyFont="1" applyFill="1" applyBorder="1" applyAlignment="1">
      <alignment horizontal="center"/>
    </xf>
    <xf numFmtId="0" fontId="0" fillId="4" borderId="27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6" borderId="28" xfId="0" applyFill="1" applyBorder="1" applyAlignment="1">
      <alignment horizontal="center"/>
    </xf>
    <xf numFmtId="0" fontId="24" fillId="7" borderId="27" xfId="0" applyFont="1" applyFill="1" applyBorder="1" applyAlignment="1">
      <alignment horizontal="left"/>
    </xf>
    <xf numFmtId="0" fontId="24" fillId="7" borderId="28" xfId="0" applyFont="1" applyFill="1" applyBorder="1" applyAlignment="1">
      <alignment horizontal="left"/>
    </xf>
    <xf numFmtId="0" fontId="24" fillId="7" borderId="29" xfId="0" applyFont="1" applyFill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24" fillId="6" borderId="27" xfId="0" applyFont="1" applyFill="1" applyBorder="1" applyAlignment="1">
      <alignment horizontal="center"/>
    </xf>
    <xf numFmtId="0" fontId="24" fillId="6" borderId="28" xfId="0" applyFont="1" applyFill="1" applyBorder="1" applyAlignment="1">
      <alignment horizontal="center"/>
    </xf>
    <xf numFmtId="0" fontId="24" fillId="6" borderId="29" xfId="0" applyFont="1" applyFill="1" applyBorder="1" applyAlignment="1">
      <alignment horizontal="center"/>
    </xf>
  </cellXfs>
  <cellStyles count="6">
    <cellStyle name="Normal" xfId="0" builtinId="0"/>
    <cellStyle name="Normal 3" xfId="5" xr:uid="{00000000-0005-0000-0000-000001000000}"/>
    <cellStyle name="Normal 3 2" xfId="2" xr:uid="{00000000-0005-0000-0000-000002000000}"/>
    <cellStyle name="Percent" xfId="1" builtinId="5"/>
    <cellStyle name="Percent 2 2" xfId="3" xr:uid="{00000000-0005-0000-0000-000004000000}"/>
    <cellStyle name="Percent 3 2" xfId="4" xr:uid="{00000000-0005-0000-0000-000005000000}"/>
  </cellStyles>
  <dxfs count="0"/>
  <tableStyles count="0" defaultTableStyle="TableStyleMedium2" defaultPivotStyle="PivotStyleLight16"/>
  <colors>
    <mruColors>
      <color rgb="FFE3CD2D"/>
      <color rgb="FFD65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(Figure 2) Histogram: Actual number of employees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'Q1'!$C$44:$C$57</c:f>
              <c:strCache>
                <c:ptCount val="1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More</c:v>
                </c:pt>
              </c:strCache>
            </c:strRef>
          </c:cat>
          <c:val>
            <c:numRef>
              <c:f>'Q1'!$D$44:$D$57</c:f>
              <c:numCache>
                <c:formatCode>General</c:formatCode>
                <c:ptCount val="14"/>
                <c:pt idx="0">
                  <c:v>106</c:v>
                </c:pt>
                <c:pt idx="1">
                  <c:v>19</c:v>
                </c:pt>
                <c:pt idx="2">
                  <c:v>6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2-4F29-9896-0CB2F6039F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478953632"/>
        <c:axId val="1576414736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dLbls>
            <c:delete val="1"/>
          </c:dLbls>
          <c:cat>
            <c:strRef>
              <c:f>'Q1'!$C$44:$C$57</c:f>
              <c:strCache>
                <c:ptCount val="1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More</c:v>
                </c:pt>
              </c:strCache>
            </c:strRef>
          </c:cat>
          <c:val>
            <c:numRef>
              <c:f>'Q1'!$E$44:$E$57</c:f>
              <c:numCache>
                <c:formatCode>0.00%</c:formatCode>
                <c:ptCount val="14"/>
                <c:pt idx="0">
                  <c:v>0.70666666666666667</c:v>
                </c:pt>
                <c:pt idx="1">
                  <c:v>0.83333333333333337</c:v>
                </c:pt>
                <c:pt idx="2">
                  <c:v>0.87333333333333329</c:v>
                </c:pt>
                <c:pt idx="3">
                  <c:v>0.94</c:v>
                </c:pt>
                <c:pt idx="4">
                  <c:v>0.94</c:v>
                </c:pt>
                <c:pt idx="5">
                  <c:v>0.94666666666666666</c:v>
                </c:pt>
                <c:pt idx="6">
                  <c:v>0.96</c:v>
                </c:pt>
                <c:pt idx="7">
                  <c:v>0.96</c:v>
                </c:pt>
                <c:pt idx="8">
                  <c:v>0.96666666666666667</c:v>
                </c:pt>
                <c:pt idx="9">
                  <c:v>0.99333333333333329</c:v>
                </c:pt>
                <c:pt idx="10">
                  <c:v>0.99333333333333329</c:v>
                </c:pt>
                <c:pt idx="11">
                  <c:v>0.99333333333333329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2-4F29-9896-0CB2F6039F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8259888"/>
        <c:axId val="1576408496"/>
      </c:lineChart>
      <c:catAx>
        <c:axId val="14789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AU"/>
              </a:p>
              <a:p>
                <a:pPr>
                  <a:defRPr/>
                </a:pPr>
                <a:endParaRPr lang="en-AU"/>
              </a:p>
              <a:p>
                <a:pPr>
                  <a:defRPr/>
                </a:pPr>
                <a:endParaRPr lang="en-AU"/>
              </a:p>
              <a:p>
                <a:pPr>
                  <a:defRPr/>
                </a:pPr>
                <a:r>
                  <a:rPr lang="en-AU"/>
                  <a:t>Number</a:t>
                </a:r>
                <a:r>
                  <a:rPr lang="en-AU" baseline="0"/>
                  <a:t> of Employees</a:t>
                </a:r>
              </a:p>
              <a:p>
                <a:pPr>
                  <a:defRPr/>
                </a:pP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414736"/>
        <c:crosses val="autoZero"/>
        <c:auto val="1"/>
        <c:lblAlgn val="ctr"/>
        <c:lblOffset val="100"/>
        <c:noMultiLvlLbl val="0"/>
      </c:catAx>
      <c:valAx>
        <c:axId val="157641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Number of</a:t>
                </a:r>
                <a:r>
                  <a:rPr lang="en-AU" baseline="0"/>
                  <a:t> businesses</a:t>
                </a: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953632"/>
        <c:crosses val="autoZero"/>
        <c:crossBetween val="between"/>
      </c:valAx>
      <c:valAx>
        <c:axId val="15764084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548259888"/>
        <c:crosses val="max"/>
        <c:crossBetween val="between"/>
      </c:valAx>
      <c:catAx>
        <c:axId val="154825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6408496"/>
        <c:crosses val="autoZero"/>
        <c:auto val="1"/>
        <c:lblAlgn val="ctr"/>
        <c:lblOffset val="100"/>
        <c:noMultiLvlLbl val="0"/>
      </c:cat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baseline="0">
                <a:effectLst/>
              </a:rPr>
              <a:t>(Figure 3) Column Chart: Number of employees in different industies in Ballart</a:t>
            </a:r>
            <a:endParaRPr lang="en-AU" sz="1200" b="1" i="0" u="non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'Q1'!$D$65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'Q1'!$C$66:$C$73</c:f>
              <c:strCache>
                <c:ptCount val="8"/>
                <c:pt idx="0">
                  <c:v>Accommodation and Food services</c:v>
                </c:pt>
                <c:pt idx="1">
                  <c:v>Business professional and commercial services</c:v>
                </c:pt>
                <c:pt idx="2">
                  <c:v>Government, eduion and community services</c:v>
                </c:pt>
                <c:pt idx="3">
                  <c:v>Manufacturing, transport and storage</c:v>
                </c:pt>
                <c:pt idx="4">
                  <c:v>Other services</c:v>
                </c:pt>
                <c:pt idx="5">
                  <c:v>Primary Industries</c:v>
                </c:pt>
                <c:pt idx="6">
                  <c:v>Retail Trade</c:v>
                </c:pt>
                <c:pt idx="7">
                  <c:v>Service trades, electricity, gas, construction and wholesale trade</c:v>
                </c:pt>
              </c:strCache>
            </c:strRef>
          </c:cat>
          <c:val>
            <c:numRef>
              <c:f>'Q1'!$D$66:$D$73</c:f>
              <c:numCache>
                <c:formatCode>General</c:formatCode>
                <c:ptCount val="8"/>
                <c:pt idx="0">
                  <c:v>490</c:v>
                </c:pt>
                <c:pt idx="1">
                  <c:v>1212</c:v>
                </c:pt>
                <c:pt idx="2">
                  <c:v>712</c:v>
                </c:pt>
                <c:pt idx="3">
                  <c:v>822</c:v>
                </c:pt>
                <c:pt idx="4">
                  <c:v>252</c:v>
                </c:pt>
                <c:pt idx="5">
                  <c:v>98</c:v>
                </c:pt>
                <c:pt idx="6">
                  <c:v>284</c:v>
                </c:pt>
                <c:pt idx="7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2-441C-8BEB-231A203CF5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4522576"/>
        <c:axId val="17781441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'Q1'!$E$65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'Q1'!$C$66:$C$73</c15:sqref>
                        </c15:formulaRef>
                      </c:ext>
                    </c:extLst>
                    <c:strCache>
                      <c:ptCount val="8"/>
                      <c:pt idx="0">
                        <c:v>Accommodation and Food services</c:v>
                      </c:pt>
                      <c:pt idx="1">
                        <c:v>Business professional and commercial services</c:v>
                      </c:pt>
                      <c:pt idx="2">
                        <c:v>Government, eduion and community services</c:v>
                      </c:pt>
                      <c:pt idx="3">
                        <c:v>Manufacturing, transport and storage</c:v>
                      </c:pt>
                      <c:pt idx="4">
                        <c:v>Other services</c:v>
                      </c:pt>
                      <c:pt idx="5">
                        <c:v>Primary Industries</c:v>
                      </c:pt>
                      <c:pt idx="6">
                        <c:v>Retail Trade</c:v>
                      </c:pt>
                      <c:pt idx="7">
                        <c:v>Service trades, electricity, gas, construction and wholesale trade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'Q1'!$E$66:$E$73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292-441C-8BEB-231A203CF503}"/>
                  </c:ext>
                </c:extLst>
              </c15:ser>
            </c15:filteredBarSeries>
          </c:ext>
        </c:extLst>
      </c:barChart>
      <c:catAx>
        <c:axId val="16645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Industries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44160"/>
        <c:crosses val="autoZero"/>
        <c:auto val="1"/>
        <c:lblAlgn val="ctr"/>
        <c:lblOffset val="100"/>
        <c:noMultiLvlLbl val="0"/>
      </c:catAx>
      <c:valAx>
        <c:axId val="17781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people employed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(Figure 4) Column Chart: Confidence</a:t>
            </a:r>
            <a:r>
              <a:rPr lang="en-AU" baseline="0"/>
              <a:t> Interval for propotion of businesses with a growth strategy (with an error bar of ±7.2%)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25484924140579"/>
          <c:y val="0.27777439223659273"/>
          <c:w val="0.81751634704198561"/>
          <c:h val="0.536147212733058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3625254582484725"/>
                  <c:y val="4.48179192628121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70-450D-A67C-D15C9A5181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'Q2'!$A$30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'Q2'!$A$31</c:f>
              <c:numCache>
                <c:formatCode>0.00%</c:formatCode>
                <c:ptCount val="1"/>
                <c:pt idx="0">
                  <c:v>0.71330000000000005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9-4E76-B152-598EC853D8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2425584"/>
        <c:axId val="1667543312"/>
      </c:barChart>
      <c:catAx>
        <c:axId val="16124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43312"/>
        <c:crosses val="autoZero"/>
        <c:auto val="1"/>
        <c:lblAlgn val="ctr"/>
        <c:lblOffset val="100"/>
        <c:noMultiLvlLbl val="0"/>
      </c:catAx>
      <c:valAx>
        <c:axId val="166754331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Propotion%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(Figure</a:t>
            </a:r>
            <a:r>
              <a:rPr lang="en-AU" baseline="0"/>
              <a:t> 6) Column Chart: Confidence interval of average businesses that with and without </a:t>
            </a:r>
          </a:p>
          <a:p>
            <a:pPr algn="ctr">
              <a:defRPr/>
            </a:pPr>
            <a:r>
              <a:rPr lang="en-AU" baseline="0"/>
              <a:t>a growth strategy </a:t>
            </a:r>
            <a:r>
              <a:rPr lang="en-AU" b="1" i="1" u="sng" baseline="0"/>
              <a:t>(with error bars</a:t>
            </a:r>
            <a:r>
              <a:rPr lang="en-AU" baseline="0"/>
              <a:t>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'Q3'!$H$31</c:f>
              <c:strCache>
                <c:ptCount val="1"/>
                <c:pt idx="0">
                  <c:v>YES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76746563514953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53-4384-89D9-3023747C4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'Q3'!$H$33</c:f>
                <c:numCache>
                  <c:formatCode>General</c:formatCode>
                  <c:ptCount val="1"/>
                  <c:pt idx="0">
                    <c:v>11.09</c:v>
                  </c:pt>
                </c:numCache>
              </c:numRef>
            </c:plus>
            <c:minus>
              <c:numRef>
                <c:f>'Q3'!$H$33</c:f>
                <c:numCache>
                  <c:formatCode>General</c:formatCode>
                  <c:ptCount val="1"/>
                  <c:pt idx="0">
                    <c:v>11.09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'Q3'!$H$32</c:f>
              <c:numCache>
                <c:formatCode>General</c:formatCode>
                <c:ptCount val="1"/>
                <c:pt idx="0">
                  <c:v>34.738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A-434F-B265-4F1549B89755}"/>
            </c:ext>
          </c:extLst>
        </c:ser>
        <c:ser>
          <c:idx val="1"/>
          <c:order val="1"/>
          <c:tx>
            <c:strRef>
              <c:f>'Q3'!$I$31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159287982404215E-2"/>
                  <c:y val="-9.57828880979328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53-4384-89D9-3023747C4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'Q3'!$I$33</c:f>
                <c:numCache>
                  <c:formatCode>General</c:formatCode>
                  <c:ptCount val="1"/>
                  <c:pt idx="0">
                    <c:v>12.500959999999999</c:v>
                  </c:pt>
                </c:numCache>
              </c:numRef>
            </c:plus>
            <c:minus>
              <c:numRef>
                <c:f>'Q3'!$I$33</c:f>
                <c:numCache>
                  <c:formatCode>General</c:formatCode>
                  <c:ptCount val="1"/>
                  <c:pt idx="0">
                    <c:v>12.500959999999999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'Q3'!$I$32</c:f>
              <c:numCache>
                <c:formatCode>General</c:formatCode>
                <c:ptCount val="1"/>
                <c:pt idx="0">
                  <c:v>18.302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7A-434F-B265-4F1549B897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5484272"/>
        <c:axId val="1667546640"/>
      </c:barChart>
      <c:catAx>
        <c:axId val="17654842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Response</a:t>
                </a:r>
                <a:r>
                  <a:rPr lang="en-AU" baseline="0"/>
                  <a:t> to 'Whether a business has a growth strategy or not</a:t>
                </a:r>
              </a:p>
              <a:p>
                <a:pPr>
                  <a:defRPr/>
                </a:pPr>
                <a:endParaRPr lang="en-AU"/>
              </a:p>
            </c:rich>
          </c:tx>
          <c:layout>
            <c:manualLayout>
              <c:xMode val="edge"/>
              <c:yMode val="edge"/>
              <c:x val="0.27063740653398688"/>
              <c:y val="0.89785848568510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67546640"/>
        <c:crosses val="autoZero"/>
        <c:auto val="1"/>
        <c:lblAlgn val="ctr"/>
        <c:lblOffset val="100"/>
        <c:noMultiLvlLbl val="0"/>
      </c:catAx>
      <c:valAx>
        <c:axId val="16675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busineses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737345938146719"/>
          <c:y val="0.82160399381961546"/>
          <c:w val="0.10611850245902892"/>
          <c:h val="5.3878251653071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(Figure 1) Box and whisker chart: Actual Number of Employees 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 sz="1800" b="1"/>
          </a:pPr>
          <a:r>
            <a:rPr lang="en-US" sz="1800" b="1"/>
            <a:t>(Figure 1) Box and whisker chart: Actual Number of Employees </a:t>
          </a:r>
        </a:p>
      </cx:txPr>
    </cx:title>
    <cx:plotArea>
      <cx:plotAreaRegion>
        <cx:series layoutId="boxWhisker" uniqueId="{3381A4C2-0654-4DA9-9DA0-0CB47715248F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Number of businesses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businesses</a:t>
              </a:r>
            </a:p>
          </cx:txPr>
        </cx:title>
        <cx:tickLabels/>
      </cx:axis>
      <cx:axis id="1">
        <cx:valScaling/>
        <cx:title>
          <cx:tx>
            <cx:txData>
              <cx:v>Number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employees</a:t>
              </a:r>
            </a:p>
          </cx:txPr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194580</xdr:colOff>
      <xdr:row>21</xdr:row>
      <xdr:rowOff>174625</xdr:rowOff>
    </xdr:from>
    <xdr:to>
      <xdr:col>10</xdr:col>
      <xdr:colOff>1455964</xdr:colOff>
      <xdr:row>38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9605" y="4375150"/>
              <a:ext cx="6290584" cy="335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400051</xdr:colOff>
      <xdr:row>41</xdr:row>
      <xdr:rowOff>127910</xdr:rowOff>
    </xdr:from>
    <xdr:to>
      <xdr:col>10</xdr:col>
      <xdr:colOff>1360715</xdr:colOff>
      <xdr:row>59</xdr:row>
      <xdr:rowOff>149681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116417</xdr:colOff>
      <xdr:row>62</xdr:row>
      <xdr:rowOff>173566</xdr:rowOff>
    </xdr:from>
    <xdr:to>
      <xdr:col>10</xdr:col>
      <xdr:colOff>1365249</xdr:colOff>
      <xdr:row>82</xdr:row>
      <xdr:rowOff>137583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01990-9761-4C17-A227-2A99CF3E2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2712720</xdr:colOff>
      <xdr:row>16</xdr:row>
      <xdr:rowOff>207645</xdr:rowOff>
    </xdr:from>
    <xdr:ext cx="1324017" cy="206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712720" y="3360420"/>
              <a:ext cx="132401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AU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d>
                              <m:dPr>
                                <m:ctrlPr>
                                  <a:rPr lang="en-AU" sz="1100" b="1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AU" sz="1100" b="1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𝟏</m:t>
                                </m:r>
                                <m:r>
                                  <a:rPr lang="en-AU" sz="1100" b="1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AU" sz="1100" b="1" i="1">
                                    <a:solidFill>
                                      <a:srgbClr val="FF0000"/>
                                    </a:solidFill>
                                    <a:latin typeface="Cambria Math" panose="02040503050406030204" pitchFamily="18" charset="0"/>
                                  </a:rPr>
                                  <m:t>𝒑</m:t>
                                </m:r>
                              </m:e>
                            </m:d>
                          </m:num>
                          <m:den>
                            <m:r>
                              <a:rPr lang="en-AU" sz="1100" b="1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  <m:r>
                      <a:rPr lang="en-AU" sz="11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AU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712720" y="3360420"/>
              <a:ext cx="1324017" cy="206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(𝑺𝑬=√(𝒑(𝟏−𝒑)∕𝒏))</a:t>
              </a:r>
              <a:endParaRPr lang="en-AU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25</xdr:row>
      <xdr:rowOff>166687</xdr:rowOff>
    </xdr:from>
    <xdr:to>
      <xdr:col>1</xdr:col>
      <xdr:colOff>542925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C4B8D-0594-49E7-94AF-F27E95094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2609850</xdr:colOff>
      <xdr:row>32</xdr:row>
      <xdr:rowOff>57150</xdr:rowOff>
    </xdr:from>
    <xdr:ext cx="453586" cy="20191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23C605-5E3B-4A99-A278-4207A6647F61}"/>
            </a:ext>
          </a:extLst>
        </xdr:cNvPr>
        <xdr:cNvSpPr txBox="1"/>
      </xdr:nvSpPr>
      <xdr:spPr>
        <a:xfrm>
          <a:off x="2609850" y="6381750"/>
          <a:ext cx="453586" cy="2019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700"/>
            <a:t>64.10%</a:t>
          </a:r>
          <a:endParaRPr lang="en-AU" sz="1100"/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0.55601</cdr:x>
      <cdr:y>0.34454</cdr:y>
    </cdr:from>
    <cdr:to>
      <cdr:x>0.75153</cdr:x>
      <cdr:y>0.66722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14F8D5-3299-4966-92F0-BC18C73F10EA}"/>
            </a:ext>
          </a:extLst>
        </cdr:cNvPr>
        <cdr:cNvSpPr txBox="1"/>
      </cdr:nvSpPr>
      <cdr:spPr>
        <a:xfrm xmlns:a="http://schemas.openxmlformats.org/drawingml/2006/main">
          <a:off x="2600318" y="976326"/>
          <a:ext cx="914403" cy="914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600"/>
            <a:t>78.57%</a:t>
          </a:r>
          <a:endParaRPr lang="en-AU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866775</xdr:colOff>
      <xdr:row>11</xdr:row>
      <xdr:rowOff>9525</xdr:rowOff>
    </xdr:from>
    <xdr:ext cx="1497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6638925" y="2228850"/>
              <a:ext cx="149714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6638925" y="2228850"/>
              <a:ext cx="149714" cy="172227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1478280</xdr:colOff>
      <xdr:row>14</xdr:row>
      <xdr:rowOff>110490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24103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7</xdr:col>
      <xdr:colOff>1668145</xdr:colOff>
      <xdr:row>16</xdr:row>
      <xdr:rowOff>11430</xdr:rowOff>
    </xdr:from>
    <xdr:ext cx="644728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7440295" y="3183255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FF0000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7440295" y="3183255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FF0000"/>
                  </a:solidFill>
                </a:rPr>
                <a:t>SE </a:t>
              </a:r>
              <a:r>
                <a:rPr lang="en-AU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665139</xdr:colOff>
      <xdr:row>11</xdr:row>
      <xdr:rowOff>5618</xdr:rowOff>
    </xdr:from>
    <xdr:ext cx="53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11371239" y="2224943"/>
              <a:ext cx="53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11371239" y="2224943"/>
              <a:ext cx="53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1478280</xdr:colOff>
      <xdr:row>14</xdr:row>
      <xdr:rowOff>110490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6051530" y="8568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10</xdr:col>
      <xdr:colOff>1725128</xdr:colOff>
      <xdr:row>16</xdr:row>
      <xdr:rowOff>24297</xdr:rowOff>
    </xdr:from>
    <xdr:ext cx="644728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3885378" y="3215172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FF0000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3885378" y="3215172"/>
              <a:ext cx="644728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FF0000"/>
                  </a:solidFill>
                </a:rPr>
                <a:t>SE </a:t>
              </a:r>
              <a:r>
                <a:rPr lang="en-AU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45</xdr:row>
      <xdr:rowOff>9525</xdr:rowOff>
    </xdr:from>
    <xdr:to>
      <xdr:col>4</xdr:col>
      <xdr:colOff>1028700</xdr:colOff>
      <xdr:row>45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0" y="8753475"/>
          <a:ext cx="4724400" cy="0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35</xdr:row>
      <xdr:rowOff>161832</xdr:rowOff>
    </xdr:from>
    <xdr:to>
      <xdr:col>4</xdr:col>
      <xdr:colOff>914400</xdr:colOff>
      <xdr:row>44</xdr:row>
      <xdr:rowOff>1671</xdr:rowOff>
    </xdr:to>
    <xdr:sp macro="" textlink="">
      <xdr:nvSpPr>
        <xdr:cNvPr id="9" name="Freefor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457200" y="7000782"/>
          <a:ext cx="4152900" cy="1554339"/>
        </a:xfrm>
        <a:custGeom>
          <a:avLst/>
          <a:gdLst>
            <a:gd name="connsiteX0" fmla="*/ 0 w 3819525"/>
            <a:gd name="connsiteY0" fmla="*/ 733596 h 782891"/>
            <a:gd name="connsiteX1" fmla="*/ 1171575 w 3819525"/>
            <a:gd name="connsiteY1" fmla="*/ 705021 h 782891"/>
            <a:gd name="connsiteX2" fmla="*/ 1895475 w 3819525"/>
            <a:gd name="connsiteY2" fmla="*/ 171 h 782891"/>
            <a:gd name="connsiteX3" fmla="*/ 2438400 w 3819525"/>
            <a:gd name="connsiteY3" fmla="*/ 638346 h 782891"/>
            <a:gd name="connsiteX4" fmla="*/ 3819525 w 3819525"/>
            <a:gd name="connsiteY4" fmla="*/ 695496 h 782891"/>
            <a:gd name="connsiteX5" fmla="*/ 3819525 w 3819525"/>
            <a:gd name="connsiteY5" fmla="*/ 695496 h 782891"/>
            <a:gd name="connsiteX6" fmla="*/ 3819525 w 3819525"/>
            <a:gd name="connsiteY6" fmla="*/ 695496 h 782891"/>
            <a:gd name="connsiteX0" fmla="*/ 0 w 3819525"/>
            <a:gd name="connsiteY0" fmla="*/ 733635 h 782930"/>
            <a:gd name="connsiteX1" fmla="*/ 1171575 w 3819525"/>
            <a:gd name="connsiteY1" fmla="*/ 705060 h 782930"/>
            <a:gd name="connsiteX2" fmla="*/ 1895475 w 3819525"/>
            <a:gd name="connsiteY2" fmla="*/ 210 h 782930"/>
            <a:gd name="connsiteX3" fmla="*/ 2438400 w 3819525"/>
            <a:gd name="connsiteY3" fmla="*/ 638385 h 782930"/>
            <a:gd name="connsiteX4" fmla="*/ 3819525 w 3819525"/>
            <a:gd name="connsiteY4" fmla="*/ 695535 h 782930"/>
            <a:gd name="connsiteX5" fmla="*/ 3819525 w 3819525"/>
            <a:gd name="connsiteY5" fmla="*/ 695535 h 782930"/>
            <a:gd name="connsiteX6" fmla="*/ 3819525 w 3819525"/>
            <a:gd name="connsiteY6" fmla="*/ 695535 h 782930"/>
            <a:gd name="connsiteX0" fmla="*/ 0 w 3819525"/>
            <a:gd name="connsiteY0" fmla="*/ 733642 h 782937"/>
            <a:gd name="connsiteX1" fmla="*/ 1171575 w 3819525"/>
            <a:gd name="connsiteY1" fmla="*/ 705067 h 782937"/>
            <a:gd name="connsiteX2" fmla="*/ 1895475 w 3819525"/>
            <a:gd name="connsiteY2" fmla="*/ 217 h 782937"/>
            <a:gd name="connsiteX3" fmla="*/ 2438400 w 3819525"/>
            <a:gd name="connsiteY3" fmla="*/ 638392 h 782937"/>
            <a:gd name="connsiteX4" fmla="*/ 3819525 w 3819525"/>
            <a:gd name="connsiteY4" fmla="*/ 695542 h 782937"/>
            <a:gd name="connsiteX5" fmla="*/ 3819525 w 3819525"/>
            <a:gd name="connsiteY5" fmla="*/ 695542 h 782937"/>
            <a:gd name="connsiteX6" fmla="*/ 3819525 w 3819525"/>
            <a:gd name="connsiteY6" fmla="*/ 695542 h 7829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9525" h="782937">
              <a:moveTo>
                <a:pt x="0" y="733642"/>
              </a:moveTo>
              <a:cubicBezTo>
                <a:pt x="427831" y="780473"/>
                <a:pt x="855663" y="827305"/>
                <a:pt x="1171575" y="705067"/>
              </a:cubicBezTo>
              <a:cubicBezTo>
                <a:pt x="1487488" y="582829"/>
                <a:pt x="1684338" y="11329"/>
                <a:pt x="1895475" y="217"/>
              </a:cubicBezTo>
              <a:cubicBezTo>
                <a:pt x="2106613" y="-10896"/>
                <a:pt x="2193925" y="406124"/>
                <a:pt x="2438400" y="638392"/>
              </a:cubicBezTo>
              <a:cubicBezTo>
                <a:pt x="2682875" y="870660"/>
                <a:pt x="3819525" y="695542"/>
                <a:pt x="3819525" y="695542"/>
              </a:cubicBezTo>
              <a:lnTo>
                <a:pt x="3819525" y="695542"/>
              </a:lnTo>
              <a:lnTo>
                <a:pt x="3819525" y="695542"/>
              </a:lnTo>
            </a:path>
          </a:pathLst>
        </a:cu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685800</xdr:colOff>
      <xdr:row>37</xdr:row>
      <xdr:rowOff>28575</xdr:rowOff>
    </xdr:from>
    <xdr:to>
      <xdr:col>1</xdr:col>
      <xdr:colOff>695325</xdr:colOff>
      <xdr:row>46</xdr:row>
      <xdr:rowOff>133350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1295400" y="7248525"/>
          <a:ext cx="9525" cy="1819275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171450</xdr:colOff>
      <xdr:row>46</xdr:row>
      <xdr:rowOff>107950</xdr:rowOff>
    </xdr:from>
    <xdr:ext cx="1419043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71450" y="9042400"/>
          <a:ext cx="14190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>
              <a:solidFill>
                <a:schemeClr val="accent1"/>
              </a:solidFill>
            </a:rPr>
            <a:t>-1.645 (Critical Value)</a:t>
          </a:r>
        </a:p>
      </xdr:txBody>
    </xdr:sp>
    <xdr:clientData/>
  </xdr:oneCellAnchor>
  <xdr:twoCellAnchor>
    <xdr:from>
      <xdr:col>0</xdr:col>
      <xdr:colOff>514804</xdr:colOff>
      <xdr:row>37</xdr:row>
      <xdr:rowOff>170997</xdr:rowOff>
    </xdr:from>
    <xdr:to>
      <xdr:col>1</xdr:col>
      <xdr:colOff>450851</xdr:colOff>
      <xdr:row>44</xdr:row>
      <xdr:rowOff>92076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flipH="1" flipV="1">
          <a:off x="514804" y="7390947"/>
          <a:ext cx="545647" cy="1254579"/>
        </a:xfrm>
        <a:prstGeom prst="straightConnector1">
          <a:avLst/>
        </a:prstGeom>
        <a:ln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161925</xdr:colOff>
      <xdr:row>32</xdr:row>
      <xdr:rowOff>93888</xdr:rowOff>
    </xdr:from>
    <xdr:to>
      <xdr:col>1</xdr:col>
      <xdr:colOff>590550</xdr:colOff>
      <xdr:row>37</xdr:row>
      <xdr:rowOff>38100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61925" y="6399438"/>
          <a:ext cx="1038225" cy="85861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>
              <a:latin typeface="+mn-lt"/>
            </a:rPr>
            <a:t>REJECTION</a:t>
          </a:r>
          <a:r>
            <a:rPr lang="en-AU" sz="1200" baseline="0">
              <a:latin typeface="+mn-lt"/>
            </a:rPr>
            <a:t> AREA FOR NULL HYPOTHESIS </a:t>
          </a:r>
          <a:endParaRPr lang="en-AU" sz="1200">
            <a:latin typeface="+mn-lt"/>
          </a:endParaRPr>
        </a:p>
      </xdr:txBody>
    </xdr:sp>
    <xdr:clientData/>
  </xdr:twoCellAnchor>
  <xdr:twoCellAnchor>
    <xdr:from>
      <xdr:col>2</xdr:col>
      <xdr:colOff>333375</xdr:colOff>
      <xdr:row>38</xdr:row>
      <xdr:rowOff>114300</xdr:rowOff>
    </xdr:from>
    <xdr:to>
      <xdr:col>3</xdr:col>
      <xdr:colOff>876300</xdr:colOff>
      <xdr:row>38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2524125" y="7524750"/>
          <a:ext cx="1114425" cy="0"/>
        </a:xfrm>
        <a:prstGeom prst="straightConnector1">
          <a:avLst/>
        </a:prstGeom>
        <a:ln>
          <a:solidFill>
            <a:schemeClr val="accent2">
              <a:lumMod val="40000"/>
              <a:lumOff val="6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22679</xdr:colOff>
      <xdr:row>34</xdr:row>
      <xdr:rowOff>78012</xdr:rowOff>
    </xdr:from>
    <xdr:to>
      <xdr:col>4</xdr:col>
      <xdr:colOff>1028701</xdr:colOff>
      <xdr:row>40</xdr:row>
      <xdr:rowOff>57149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3718379" y="6726462"/>
          <a:ext cx="1006022" cy="112213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>
              <a:latin typeface="+mn-lt"/>
            </a:rPr>
            <a:t>NON -</a:t>
          </a:r>
          <a:r>
            <a:rPr lang="en-AU" sz="1200" baseline="0">
              <a:latin typeface="+mn-lt"/>
            </a:rPr>
            <a:t> </a:t>
          </a:r>
          <a:r>
            <a:rPr lang="en-AU" sz="1200">
              <a:latin typeface="+mn-lt"/>
            </a:rPr>
            <a:t>REJECTION</a:t>
          </a:r>
          <a:r>
            <a:rPr lang="en-AU" sz="1200" baseline="0">
              <a:latin typeface="+mn-lt"/>
            </a:rPr>
            <a:t> AREA FOR NULL HYPOTHESIS  </a:t>
          </a:r>
          <a:endParaRPr lang="en-AU" sz="1200">
            <a:latin typeface="+mn-lt"/>
          </a:endParaRPr>
        </a:p>
      </xdr:txBody>
    </xdr:sp>
    <xdr:clientData/>
  </xdr:twoCellAnchor>
  <xdr:oneCellAnchor>
    <xdr:from>
      <xdr:col>1</xdr:col>
      <xdr:colOff>1095375</xdr:colOff>
      <xdr:row>46</xdr:row>
      <xdr:rowOff>107950</xdr:rowOff>
    </xdr:from>
    <xdr:ext cx="165276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04975" y="9042400"/>
          <a:ext cx="16527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>
              <a:solidFill>
                <a:schemeClr val="accent2">
                  <a:lumMod val="40000"/>
                  <a:lumOff val="60000"/>
                </a:schemeClr>
              </a:solidFill>
            </a:rPr>
            <a:t>-1.338 (Z sample statistic)</a:t>
          </a:r>
        </a:p>
      </xdr:txBody>
    </xdr:sp>
    <xdr:clientData/>
  </xdr:oneCellAnchor>
  <xdr:twoCellAnchor>
    <xdr:from>
      <xdr:col>1</xdr:col>
      <xdr:colOff>1162050</xdr:colOff>
      <xdr:row>42</xdr:row>
      <xdr:rowOff>78305</xdr:rowOff>
    </xdr:from>
    <xdr:to>
      <xdr:col>1</xdr:col>
      <xdr:colOff>1177925</xdr:colOff>
      <xdr:row>46</xdr:row>
      <xdr:rowOff>104775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DCD1753-9C21-40B5-80E7-7D885B0087A9}"/>
            </a:ext>
          </a:extLst>
        </xdr:cNvPr>
        <xdr:cNvCxnSpPr/>
      </xdr:nvCxnSpPr>
      <xdr:spPr>
        <a:xfrm>
          <a:off x="1771650" y="8250755"/>
          <a:ext cx="15875" cy="788470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692148</xdr:colOff>
      <xdr:row>29</xdr:row>
      <xdr:rowOff>48154</xdr:rowOff>
    </xdr:from>
    <xdr:to>
      <xdr:col>10</xdr:col>
      <xdr:colOff>2435224</xdr:colOff>
      <xdr:row>50</xdr:row>
      <xdr:rowOff>34925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C29580A-6658-42A0-8B64-EE88DA6E1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0.43153</cdr:x>
      <cdr:y>0.38503</cdr:y>
    </cdr:from>
    <cdr:to>
      <cdr:x>0.56847</cdr:x>
      <cdr:y>0.61497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7755F5-BC61-4679-8528-B8E883A3E7E1}"/>
            </a:ext>
          </a:extLst>
        </cdr:cNvPr>
        <cdr:cNvSpPr txBox="1"/>
      </cdr:nvSpPr>
      <cdr:spPr>
        <a:xfrm xmlns:a="http://schemas.openxmlformats.org/drawingml/2006/main">
          <a:off x="2881313" y="153114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0.52889</cdr:x>
      <cdr:y>0.39587</cdr:y>
    </cdr:from>
    <cdr:to>
      <cdr:x>0.66566</cdr:x>
      <cdr:y>0.62581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FC2B7D-8E29-46A7-A27C-6DE50681CC0A}"/>
            </a:ext>
          </a:extLst>
        </cdr:cNvPr>
        <cdr:cNvSpPr txBox="1"/>
      </cdr:nvSpPr>
      <cdr:spPr>
        <a:xfrm xmlns:a="http://schemas.openxmlformats.org/drawingml/2006/main">
          <a:off x="3535892" y="157427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0.40154</cdr:x>
      <cdr:y>0.24398</cdr:y>
    </cdr:from>
    <cdr:to>
      <cdr:x>0.50831</cdr:x>
      <cdr:y>0.4358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08900DD-B454-4C1E-8B57-300F0691365D}"/>
            </a:ext>
          </a:extLst>
        </cdr:cNvPr>
        <cdr:cNvSpPr txBox="1"/>
      </cdr:nvSpPr>
      <cdr:spPr>
        <a:xfrm xmlns:a="http://schemas.openxmlformats.org/drawingml/2006/main">
          <a:off x="2684462" y="970228"/>
          <a:ext cx="713846" cy="762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800"/>
            <a:t>45.83</a:t>
          </a:r>
          <a:endParaRPr lang="en-AU" sz="1050"/>
        </a:p>
      </cdr:txBody>
    </cdr:sp>
  </cdr:relSizeAnchor>
  <cdr:relSizeAnchor xmlns:cdr="http://schemas.openxmlformats.org/drawingml/2006/chartDrawing">
    <cdr:from>
      <cdr:x>0.65712</cdr:x>
      <cdr:y>0.45442</cdr:y>
    </cdr:from>
    <cdr:to>
      <cdr:x>0.79389</cdr:x>
      <cdr:y>0.68436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C871C7B-1B8E-4268-9502-1AED7750508D}"/>
            </a:ext>
          </a:extLst>
        </cdr:cNvPr>
        <cdr:cNvSpPr txBox="1"/>
      </cdr:nvSpPr>
      <cdr:spPr>
        <a:xfrm xmlns:a="http://schemas.openxmlformats.org/drawingml/2006/main">
          <a:off x="4393143" y="180710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AU" sz="1100"/>
        </a:p>
      </cdr:txBody>
    </cdr:sp>
  </cdr:relSizeAnchor>
  <cdr:relSizeAnchor xmlns:cdr="http://schemas.openxmlformats.org/drawingml/2006/chartDrawing">
    <cdr:from>
      <cdr:x>0.40067</cdr:x>
      <cdr:y>0.52096</cdr:y>
    </cdr:from>
    <cdr:to>
      <cdr:x>0.53744</cdr:x>
      <cdr:y>0.7509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CEEF19-B2E3-478B-ACC9-856A552D21B6}"/>
            </a:ext>
          </a:extLst>
        </cdr:cNvPr>
        <cdr:cNvSpPr txBox="1"/>
      </cdr:nvSpPr>
      <cdr:spPr>
        <a:xfrm xmlns:a="http://schemas.openxmlformats.org/drawingml/2006/main">
          <a:off x="2678643" y="207168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800"/>
            <a:t>23.65</a:t>
          </a:r>
          <a:endParaRPr lang="en-AU" sz="1100"/>
        </a:p>
      </cdr:txBody>
    </cdr:sp>
  </cdr:relSizeAnchor>
  <cdr:relSizeAnchor xmlns:cdr="http://schemas.openxmlformats.org/drawingml/2006/chartDrawing">
    <cdr:from>
      <cdr:x>0.66028</cdr:x>
      <cdr:y>0.40918</cdr:y>
    </cdr:from>
    <cdr:to>
      <cdr:x>0.79706</cdr:x>
      <cdr:y>0.63912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3B780F7-D13A-436C-A8D2-1737819D7D2F}"/>
            </a:ext>
          </a:extLst>
        </cdr:cNvPr>
        <cdr:cNvSpPr txBox="1"/>
      </cdr:nvSpPr>
      <cdr:spPr>
        <a:xfrm xmlns:a="http://schemas.openxmlformats.org/drawingml/2006/main">
          <a:off x="4414309" y="16271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800"/>
            <a:t>30.80</a:t>
          </a:r>
        </a:p>
      </cdr:txBody>
    </cdr:sp>
  </cdr:relSizeAnchor>
  <cdr:relSizeAnchor xmlns:cdr="http://schemas.openxmlformats.org/drawingml/2006/chartDrawing">
    <cdr:from>
      <cdr:x>0.6587</cdr:x>
      <cdr:y>0.71257</cdr:y>
    </cdr:from>
    <cdr:to>
      <cdr:x>0.79547</cdr:x>
      <cdr:y>0.94251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FB9B347-8233-4002-96B6-84714F6C1D82}"/>
            </a:ext>
          </a:extLst>
        </cdr:cNvPr>
        <cdr:cNvSpPr txBox="1"/>
      </cdr:nvSpPr>
      <cdr:spPr>
        <a:xfrm xmlns:a="http://schemas.openxmlformats.org/drawingml/2006/main">
          <a:off x="4403726" y="28336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800"/>
            <a:t>5.80</a:t>
          </a:r>
          <a:endParaRPr lang="en-AU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217564</xdr:colOff>
      <xdr:row>44</xdr:row>
      <xdr:rowOff>8468</xdr:rowOff>
    </xdr:from>
    <xdr:to>
      <xdr:col>5</xdr:col>
      <xdr:colOff>228601</xdr:colOff>
      <xdr:row>44</xdr:row>
      <xdr:rowOff>17993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flipV="1">
          <a:off x="831397" y="8655051"/>
          <a:ext cx="4456037" cy="9525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twoCellAnchor>
    <xdr:from>
      <xdr:col>1</xdr:col>
      <xdr:colOff>266248</xdr:colOff>
      <xdr:row>34</xdr:row>
      <xdr:rowOff>105741</xdr:rowOff>
    </xdr:from>
    <xdr:to>
      <xdr:col>5</xdr:col>
      <xdr:colOff>143934</xdr:colOff>
      <xdr:row>42</xdr:row>
      <xdr:rowOff>105834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880081" y="6847324"/>
          <a:ext cx="4322686" cy="1524093"/>
        </a:xfrm>
        <a:custGeom>
          <a:avLst/>
          <a:gdLst>
            <a:gd name="connsiteX0" fmla="*/ 0 w 3819525"/>
            <a:gd name="connsiteY0" fmla="*/ 733596 h 782891"/>
            <a:gd name="connsiteX1" fmla="*/ 1171575 w 3819525"/>
            <a:gd name="connsiteY1" fmla="*/ 705021 h 782891"/>
            <a:gd name="connsiteX2" fmla="*/ 1895475 w 3819525"/>
            <a:gd name="connsiteY2" fmla="*/ 171 h 782891"/>
            <a:gd name="connsiteX3" fmla="*/ 2438400 w 3819525"/>
            <a:gd name="connsiteY3" fmla="*/ 638346 h 782891"/>
            <a:gd name="connsiteX4" fmla="*/ 3819525 w 3819525"/>
            <a:gd name="connsiteY4" fmla="*/ 695496 h 782891"/>
            <a:gd name="connsiteX5" fmla="*/ 3819525 w 3819525"/>
            <a:gd name="connsiteY5" fmla="*/ 695496 h 782891"/>
            <a:gd name="connsiteX6" fmla="*/ 3819525 w 3819525"/>
            <a:gd name="connsiteY6" fmla="*/ 695496 h 782891"/>
            <a:gd name="connsiteX0" fmla="*/ 0 w 3819525"/>
            <a:gd name="connsiteY0" fmla="*/ 733635 h 782930"/>
            <a:gd name="connsiteX1" fmla="*/ 1171575 w 3819525"/>
            <a:gd name="connsiteY1" fmla="*/ 705060 h 782930"/>
            <a:gd name="connsiteX2" fmla="*/ 1895475 w 3819525"/>
            <a:gd name="connsiteY2" fmla="*/ 210 h 782930"/>
            <a:gd name="connsiteX3" fmla="*/ 2438400 w 3819525"/>
            <a:gd name="connsiteY3" fmla="*/ 638385 h 782930"/>
            <a:gd name="connsiteX4" fmla="*/ 3819525 w 3819525"/>
            <a:gd name="connsiteY4" fmla="*/ 695535 h 782930"/>
            <a:gd name="connsiteX5" fmla="*/ 3819525 w 3819525"/>
            <a:gd name="connsiteY5" fmla="*/ 695535 h 782930"/>
            <a:gd name="connsiteX6" fmla="*/ 3819525 w 3819525"/>
            <a:gd name="connsiteY6" fmla="*/ 695535 h 782930"/>
            <a:gd name="connsiteX0" fmla="*/ 0 w 3819525"/>
            <a:gd name="connsiteY0" fmla="*/ 733642 h 782937"/>
            <a:gd name="connsiteX1" fmla="*/ 1171575 w 3819525"/>
            <a:gd name="connsiteY1" fmla="*/ 705067 h 782937"/>
            <a:gd name="connsiteX2" fmla="*/ 1895475 w 3819525"/>
            <a:gd name="connsiteY2" fmla="*/ 217 h 782937"/>
            <a:gd name="connsiteX3" fmla="*/ 2438400 w 3819525"/>
            <a:gd name="connsiteY3" fmla="*/ 638392 h 782937"/>
            <a:gd name="connsiteX4" fmla="*/ 3819525 w 3819525"/>
            <a:gd name="connsiteY4" fmla="*/ 695542 h 782937"/>
            <a:gd name="connsiteX5" fmla="*/ 3819525 w 3819525"/>
            <a:gd name="connsiteY5" fmla="*/ 695542 h 782937"/>
            <a:gd name="connsiteX6" fmla="*/ 3819525 w 3819525"/>
            <a:gd name="connsiteY6" fmla="*/ 695542 h 7829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819525" h="782937">
              <a:moveTo>
                <a:pt x="0" y="733642"/>
              </a:moveTo>
              <a:cubicBezTo>
                <a:pt x="427831" y="780473"/>
                <a:pt x="855663" y="827305"/>
                <a:pt x="1171575" y="705067"/>
              </a:cubicBezTo>
              <a:cubicBezTo>
                <a:pt x="1487488" y="582829"/>
                <a:pt x="1684338" y="11329"/>
                <a:pt x="1895475" y="217"/>
              </a:cubicBezTo>
              <a:cubicBezTo>
                <a:pt x="2106613" y="-10896"/>
                <a:pt x="2193925" y="406124"/>
                <a:pt x="2438400" y="638392"/>
              </a:cubicBezTo>
              <a:cubicBezTo>
                <a:pt x="2682875" y="870660"/>
                <a:pt x="3819525" y="695542"/>
                <a:pt x="3819525" y="695542"/>
              </a:cubicBezTo>
              <a:lnTo>
                <a:pt x="3819525" y="695542"/>
              </a:lnTo>
              <a:lnTo>
                <a:pt x="3819525" y="695542"/>
              </a:lnTo>
            </a:path>
          </a:pathLst>
        </a:cu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894897</xdr:colOff>
      <xdr:row>40</xdr:row>
      <xdr:rowOff>105834</xdr:rowOff>
    </xdr:from>
    <xdr:to>
      <xdr:col>1</xdr:col>
      <xdr:colOff>894897</xdr:colOff>
      <xdr:row>45</xdr:row>
      <xdr:rowOff>115359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508730" y="7990417"/>
          <a:ext cx="0" cy="962025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  <xdr:oneCellAnchor>
    <xdr:from>
      <xdr:col>0</xdr:col>
      <xdr:colOff>223762</xdr:colOff>
      <xdr:row>45</xdr:row>
      <xdr:rowOff>138188</xdr:rowOff>
    </xdr:from>
    <xdr:ext cx="1617889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23762" y="8975271"/>
          <a:ext cx="1617889" cy="26456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1100">
              <a:solidFill>
                <a:schemeClr val="accent1">
                  <a:lumMod val="60000"/>
                  <a:lumOff val="40000"/>
                </a:schemeClr>
              </a:solidFill>
            </a:rPr>
            <a:t>-1.645 (critical Region)</a:t>
          </a:r>
        </a:p>
      </xdr:txBody>
    </xdr:sp>
    <xdr:clientData/>
  </xdr:oneCellAnchor>
  <xdr:twoCellAnchor>
    <xdr:from>
      <xdr:col>1</xdr:col>
      <xdr:colOff>90715</xdr:colOff>
      <xdr:row>37</xdr:row>
      <xdr:rowOff>122162</xdr:rowOff>
    </xdr:from>
    <xdr:to>
      <xdr:col>1</xdr:col>
      <xdr:colOff>742500</xdr:colOff>
      <xdr:row>43</xdr:row>
      <xdr:rowOff>153462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H="1" flipV="1">
          <a:off x="704548" y="7435245"/>
          <a:ext cx="651785" cy="1174300"/>
        </a:xfrm>
        <a:prstGeom prst="straightConnector1">
          <a:avLst/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190501</xdr:colOff>
      <xdr:row>33</xdr:row>
      <xdr:rowOff>108858</xdr:rowOff>
    </xdr:from>
    <xdr:to>
      <xdr:col>1</xdr:col>
      <xdr:colOff>772585</xdr:colOff>
      <xdr:row>37</xdr:row>
      <xdr:rowOff>42334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90501" y="6659941"/>
          <a:ext cx="1195917" cy="69547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>
              <a:latin typeface="+mn-lt"/>
            </a:rPr>
            <a:t>REJECTION</a:t>
          </a:r>
          <a:r>
            <a:rPr lang="en-AU" sz="1200" baseline="0">
              <a:latin typeface="+mn-lt"/>
            </a:rPr>
            <a:t> AREA FOR NULL HYPOTHESIS </a:t>
          </a:r>
          <a:endParaRPr lang="en-AU" sz="1200">
            <a:latin typeface="+mn-lt"/>
          </a:endParaRPr>
        </a:p>
      </xdr:txBody>
    </xdr:sp>
    <xdr:clientData/>
  </xdr:twoCellAnchor>
  <xdr:twoCellAnchor>
    <xdr:from>
      <xdr:col>2</xdr:col>
      <xdr:colOff>1111250</xdr:colOff>
      <xdr:row>34</xdr:row>
      <xdr:rowOff>67734</xdr:rowOff>
    </xdr:from>
    <xdr:to>
      <xdr:col>4</xdr:col>
      <xdr:colOff>44450</xdr:colOff>
      <xdr:row>39</xdr:row>
      <xdr:rowOff>67734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>
        <a:xfrm flipV="1">
          <a:off x="3153833" y="6809317"/>
          <a:ext cx="742950" cy="952500"/>
        </a:xfrm>
        <a:prstGeom prst="straightConnector1">
          <a:avLst/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75748</xdr:colOff>
      <xdr:row>32</xdr:row>
      <xdr:rowOff>74084</xdr:rowOff>
    </xdr:from>
    <xdr:to>
      <xdr:col>5</xdr:col>
      <xdr:colOff>127001</xdr:colOff>
      <xdr:row>36</xdr:row>
      <xdr:rowOff>169335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3928081" y="6434667"/>
          <a:ext cx="1257753" cy="85725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>
              <a:latin typeface="+mn-lt"/>
            </a:rPr>
            <a:t>NON -</a:t>
          </a:r>
          <a:r>
            <a:rPr lang="en-AU" sz="1200" baseline="0">
              <a:latin typeface="+mn-lt"/>
            </a:rPr>
            <a:t> </a:t>
          </a:r>
          <a:r>
            <a:rPr lang="en-AU" sz="1200">
              <a:latin typeface="+mn-lt"/>
            </a:rPr>
            <a:t>REJECTION</a:t>
          </a:r>
          <a:r>
            <a:rPr lang="en-AU" sz="1200" baseline="0">
              <a:latin typeface="+mn-lt"/>
            </a:rPr>
            <a:t> AREA FOR THE NULL HYPOTHESIS </a:t>
          </a:r>
          <a:endParaRPr lang="en-AU" sz="1200">
            <a:latin typeface="+mn-lt"/>
          </a:endParaRPr>
        </a:p>
      </xdr:txBody>
    </xdr:sp>
    <xdr:clientData/>
  </xdr:twoCellAnchor>
  <xdr:oneCellAnchor>
    <xdr:from>
      <xdr:col>1</xdr:col>
      <xdr:colOff>1187451</xdr:colOff>
      <xdr:row>45</xdr:row>
      <xdr:rowOff>171603</xdr:rowOff>
    </xdr:from>
    <xdr:ext cx="1926772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01284" y="9008686"/>
          <a:ext cx="192677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1100">
              <a:solidFill>
                <a:schemeClr val="accent2">
                  <a:lumMod val="60000"/>
                  <a:lumOff val="40000"/>
                </a:schemeClr>
              </a:solidFill>
            </a:rPr>
            <a:t>-1.537 (t sample statistic)</a:t>
          </a:r>
        </a:p>
      </xdr:txBody>
    </xdr:sp>
    <xdr:clientData/>
  </xdr:oneCellAnchor>
  <xdr:twoCellAnchor>
    <xdr:from>
      <xdr:col>1</xdr:col>
      <xdr:colOff>1354667</xdr:colOff>
      <xdr:row>41</xdr:row>
      <xdr:rowOff>95251</xdr:rowOff>
    </xdr:from>
    <xdr:to>
      <xdr:col>1</xdr:col>
      <xdr:colOff>1354668</xdr:colOff>
      <xdr:row>45</xdr:row>
      <xdr:rowOff>63501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F5627D5-A625-4F3B-B532-8983DB10A910}"/>
            </a:ext>
          </a:extLst>
        </xdr:cNvPr>
        <xdr:cNvCxnSpPr/>
      </xdr:nvCxnSpPr>
      <xdr:spPr>
        <a:xfrm>
          <a:off x="1968500" y="8170334"/>
          <a:ext cx="1" cy="730250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2"/>
  <sheetViews>
    <sheetView topLeftCell="A32" workbookViewId="0">
      <selection activeCell="C48" sqref="C48"/>
    </sheetView>
  </sheetViews>
  <sheetFormatPr defaultRowHeight="15" x14ac:dyDescent="0.25"/>
  <cols>
    <col min="2" max="2" width="28" bestFit="1" customWidth="1"/>
    <col min="3" max="3" width="158.7109375" bestFit="1" customWidth="1"/>
  </cols>
  <sheetData>
    <row r="2" spans="1:3" x14ac:dyDescent="0.25">
      <c r="A2" t="s">
        <v>160</v>
      </c>
      <c r="B2" t="s">
        <v>161</v>
      </c>
      <c r="C2" t="s">
        <v>162</v>
      </c>
    </row>
    <row r="3" spans="1:3" x14ac:dyDescent="0.25">
      <c r="A3" t="s">
        <v>125</v>
      </c>
      <c r="B3" t="s">
        <v>59</v>
      </c>
      <c r="C3" t="s">
        <v>59</v>
      </c>
    </row>
    <row r="4" spans="1:3" x14ac:dyDescent="0.25">
      <c r="A4" t="s">
        <v>126</v>
      </c>
      <c r="B4" t="s">
        <v>72</v>
      </c>
      <c r="C4" t="s">
        <v>72</v>
      </c>
    </row>
    <row r="5" spans="1:3" x14ac:dyDescent="0.25">
      <c r="A5" t="s">
        <v>164</v>
      </c>
      <c r="B5" t="s">
        <v>72</v>
      </c>
      <c r="C5" t="s">
        <v>72</v>
      </c>
    </row>
    <row r="6" spans="1:3" x14ac:dyDescent="0.25">
      <c r="A6" t="s">
        <v>165</v>
      </c>
      <c r="B6" t="s">
        <v>88</v>
      </c>
      <c r="C6" t="s">
        <v>84</v>
      </c>
    </row>
    <row r="7" spans="1:3" x14ac:dyDescent="0.25">
      <c r="A7" t="s">
        <v>166</v>
      </c>
      <c r="B7" t="s">
        <v>88</v>
      </c>
      <c r="C7" t="s">
        <v>84</v>
      </c>
    </row>
    <row r="8" spans="1:3" x14ac:dyDescent="0.25">
      <c r="A8" t="s">
        <v>63</v>
      </c>
      <c r="B8" t="s">
        <v>89</v>
      </c>
      <c r="C8" t="s">
        <v>73</v>
      </c>
    </row>
    <row r="9" spans="1:3" x14ac:dyDescent="0.25">
      <c r="A9" t="s">
        <v>167</v>
      </c>
      <c r="B9" t="s">
        <v>90</v>
      </c>
      <c r="C9" t="s">
        <v>65</v>
      </c>
    </row>
    <row r="10" spans="1:3" x14ac:dyDescent="0.25">
      <c r="A10" t="s">
        <v>168</v>
      </c>
      <c r="B10" t="s">
        <v>91</v>
      </c>
      <c r="C10" t="s">
        <v>73</v>
      </c>
    </row>
    <row r="11" spans="1:3" x14ac:dyDescent="0.25">
      <c r="A11" t="s">
        <v>169</v>
      </c>
      <c r="B11" t="s">
        <v>92</v>
      </c>
      <c r="C11" t="s">
        <v>85</v>
      </c>
    </row>
    <row r="12" spans="1:3" x14ac:dyDescent="0.25">
      <c r="A12" t="s">
        <v>170</v>
      </c>
      <c r="B12" t="s">
        <v>92</v>
      </c>
      <c r="C12" t="s">
        <v>85</v>
      </c>
    </row>
    <row r="13" spans="1:3" x14ac:dyDescent="0.25">
      <c r="A13" t="s">
        <v>171</v>
      </c>
      <c r="B13" t="s">
        <v>93</v>
      </c>
      <c r="C13" t="s">
        <v>86</v>
      </c>
    </row>
    <row r="14" spans="1:3" x14ac:dyDescent="0.25">
      <c r="A14" t="s">
        <v>172</v>
      </c>
      <c r="B14" t="s">
        <v>93</v>
      </c>
      <c r="C14" t="s">
        <v>86</v>
      </c>
    </row>
    <row r="15" spans="1:3" x14ac:dyDescent="0.25">
      <c r="A15" t="s">
        <v>64</v>
      </c>
      <c r="B15" t="s">
        <v>94</v>
      </c>
      <c r="C15" t="s">
        <v>74</v>
      </c>
    </row>
    <row r="16" spans="1:3" x14ac:dyDescent="0.25">
      <c r="A16" t="s">
        <v>173</v>
      </c>
      <c r="B16" t="s">
        <v>94</v>
      </c>
      <c r="C16" t="s">
        <v>74</v>
      </c>
    </row>
    <row r="17" spans="1:3" x14ac:dyDescent="0.25">
      <c r="A17" t="s">
        <v>174</v>
      </c>
      <c r="B17" t="s">
        <v>95</v>
      </c>
      <c r="C17" t="s">
        <v>190</v>
      </c>
    </row>
    <row r="18" spans="1:3" x14ac:dyDescent="0.25">
      <c r="A18" t="s">
        <v>175</v>
      </c>
      <c r="B18" t="s">
        <v>95</v>
      </c>
      <c r="C18" t="s">
        <v>190</v>
      </c>
    </row>
    <row r="19" spans="1:3" x14ac:dyDescent="0.25">
      <c r="A19" t="s">
        <v>176</v>
      </c>
      <c r="B19" t="s">
        <v>96</v>
      </c>
      <c r="C19" t="s">
        <v>191</v>
      </c>
    </row>
    <row r="20" spans="1:3" x14ac:dyDescent="0.25">
      <c r="A20" t="s">
        <v>177</v>
      </c>
      <c r="B20" t="s">
        <v>96</v>
      </c>
      <c r="C20" t="s">
        <v>191</v>
      </c>
    </row>
    <row r="21" spans="1:3" x14ac:dyDescent="0.25">
      <c r="A21" t="s">
        <v>178</v>
      </c>
      <c r="B21" t="s">
        <v>97</v>
      </c>
      <c r="C21" t="s">
        <v>192</v>
      </c>
    </row>
    <row r="22" spans="1:3" x14ac:dyDescent="0.25">
      <c r="A22" t="s">
        <v>179</v>
      </c>
      <c r="B22" t="s">
        <v>97</v>
      </c>
      <c r="C22" t="s">
        <v>192</v>
      </c>
    </row>
    <row r="23" spans="1:3" x14ac:dyDescent="0.25">
      <c r="A23" t="s">
        <v>180</v>
      </c>
      <c r="B23" t="s">
        <v>98</v>
      </c>
      <c r="C23" t="s">
        <v>193</v>
      </c>
    </row>
    <row r="24" spans="1:3" x14ac:dyDescent="0.25">
      <c r="A24" t="s">
        <v>181</v>
      </c>
      <c r="B24" t="s">
        <v>98</v>
      </c>
      <c r="C24" t="s">
        <v>193</v>
      </c>
    </row>
    <row r="25" spans="1:3" x14ac:dyDescent="0.25">
      <c r="A25" t="s">
        <v>182</v>
      </c>
      <c r="B25" t="s">
        <v>99</v>
      </c>
      <c r="C25" t="s">
        <v>61</v>
      </c>
    </row>
    <row r="26" spans="1:3" x14ac:dyDescent="0.25">
      <c r="A26" t="s">
        <v>183</v>
      </c>
      <c r="B26" t="s">
        <v>101</v>
      </c>
      <c r="C26" t="s">
        <v>66</v>
      </c>
    </row>
    <row r="27" spans="1:3" x14ac:dyDescent="0.25">
      <c r="A27" t="s">
        <v>184</v>
      </c>
      <c r="B27" t="s">
        <v>102</v>
      </c>
      <c r="C27" t="s">
        <v>100</v>
      </c>
    </row>
    <row r="28" spans="1:3" x14ac:dyDescent="0.25">
      <c r="A28" t="s">
        <v>185</v>
      </c>
      <c r="B28" t="s">
        <v>103</v>
      </c>
      <c r="C28" t="s">
        <v>0</v>
      </c>
    </row>
    <row r="29" spans="1:3" x14ac:dyDescent="0.25">
      <c r="A29" t="s">
        <v>127</v>
      </c>
      <c r="B29" t="s">
        <v>104</v>
      </c>
      <c r="C29" t="s">
        <v>75</v>
      </c>
    </row>
    <row r="30" spans="1:3" x14ac:dyDescent="0.25">
      <c r="A30" t="s">
        <v>128</v>
      </c>
      <c r="B30" t="s">
        <v>104</v>
      </c>
      <c r="C30" t="s">
        <v>75</v>
      </c>
    </row>
    <row r="31" spans="1:3" x14ac:dyDescent="0.25">
      <c r="A31" t="s">
        <v>129</v>
      </c>
      <c r="B31" t="s">
        <v>105</v>
      </c>
      <c r="C31" t="s">
        <v>76</v>
      </c>
    </row>
    <row r="32" spans="1:3" x14ac:dyDescent="0.25">
      <c r="A32" t="s">
        <v>130</v>
      </c>
      <c r="B32" t="s">
        <v>105</v>
      </c>
      <c r="C32" t="s">
        <v>76</v>
      </c>
    </row>
    <row r="33" spans="1:3" x14ac:dyDescent="0.25">
      <c r="A33" t="s">
        <v>131</v>
      </c>
      <c r="B33" t="s">
        <v>106</v>
      </c>
      <c r="C33" t="s">
        <v>77</v>
      </c>
    </row>
    <row r="34" spans="1:3" x14ac:dyDescent="0.25">
      <c r="A34" t="s">
        <v>132</v>
      </c>
      <c r="B34" t="s">
        <v>106</v>
      </c>
      <c r="C34" t="s">
        <v>77</v>
      </c>
    </row>
    <row r="35" spans="1:3" x14ac:dyDescent="0.25">
      <c r="A35" t="s">
        <v>133</v>
      </c>
      <c r="B35" t="s">
        <v>107</v>
      </c>
      <c r="C35" t="s">
        <v>78</v>
      </c>
    </row>
    <row r="36" spans="1:3" x14ac:dyDescent="0.25">
      <c r="A36" t="s">
        <v>134</v>
      </c>
      <c r="B36" t="s">
        <v>107</v>
      </c>
      <c r="C36" t="s">
        <v>78</v>
      </c>
    </row>
    <row r="37" spans="1:3" x14ac:dyDescent="0.25">
      <c r="A37" t="s">
        <v>135</v>
      </c>
      <c r="B37" t="s">
        <v>108</v>
      </c>
      <c r="C37" t="s">
        <v>79</v>
      </c>
    </row>
    <row r="38" spans="1:3" x14ac:dyDescent="0.25">
      <c r="A38" t="s">
        <v>136</v>
      </c>
      <c r="B38" t="s">
        <v>108</v>
      </c>
      <c r="C38" t="s">
        <v>79</v>
      </c>
    </row>
    <row r="39" spans="1:3" x14ac:dyDescent="0.25">
      <c r="A39" t="s">
        <v>137</v>
      </c>
      <c r="B39" t="s">
        <v>109</v>
      </c>
      <c r="C39" t="s">
        <v>67</v>
      </c>
    </row>
    <row r="40" spans="1:3" x14ac:dyDescent="0.25">
      <c r="A40" t="s">
        <v>138</v>
      </c>
      <c r="B40" t="s">
        <v>110</v>
      </c>
      <c r="C40" t="s">
        <v>68</v>
      </c>
    </row>
    <row r="41" spans="1:3" x14ac:dyDescent="0.25">
      <c r="A41" t="s">
        <v>139</v>
      </c>
      <c r="B41" t="s">
        <v>111</v>
      </c>
      <c r="C41" t="s">
        <v>69</v>
      </c>
    </row>
    <row r="42" spans="1:3" x14ac:dyDescent="0.25">
      <c r="A42" t="s">
        <v>140</v>
      </c>
      <c r="B42" t="s">
        <v>112</v>
      </c>
      <c r="C42" t="s">
        <v>70</v>
      </c>
    </row>
    <row r="43" spans="1:3" x14ac:dyDescent="0.25">
      <c r="A43" t="s">
        <v>141</v>
      </c>
      <c r="B43" t="s">
        <v>113</v>
      </c>
      <c r="C43" t="s">
        <v>194</v>
      </c>
    </row>
    <row r="44" spans="1:3" x14ac:dyDescent="0.25">
      <c r="A44" t="s">
        <v>142</v>
      </c>
      <c r="B44" t="s">
        <v>113</v>
      </c>
      <c r="C44" t="s">
        <v>194</v>
      </c>
    </row>
    <row r="45" spans="1:3" x14ac:dyDescent="0.25">
      <c r="A45" t="s">
        <v>143</v>
      </c>
      <c r="B45" t="s">
        <v>114</v>
      </c>
      <c r="C45" t="s">
        <v>80</v>
      </c>
    </row>
    <row r="46" spans="1:3" x14ac:dyDescent="0.25">
      <c r="A46" t="s">
        <v>144</v>
      </c>
      <c r="B46" t="s">
        <v>114</v>
      </c>
      <c r="C46" t="s">
        <v>80</v>
      </c>
    </row>
    <row r="47" spans="1:3" x14ac:dyDescent="0.25">
      <c r="A47" t="s">
        <v>145</v>
      </c>
      <c r="B47" t="s">
        <v>115</v>
      </c>
      <c r="C47" t="s">
        <v>81</v>
      </c>
    </row>
    <row r="48" spans="1:3" x14ac:dyDescent="0.25">
      <c r="A48" t="s">
        <v>146</v>
      </c>
      <c r="B48" t="s">
        <v>115</v>
      </c>
      <c r="C48" t="s">
        <v>81</v>
      </c>
    </row>
    <row r="49" spans="1:3" x14ac:dyDescent="0.25">
      <c r="A49" t="s">
        <v>147</v>
      </c>
      <c r="B49" t="s">
        <v>116</v>
      </c>
      <c r="C49" t="s">
        <v>195</v>
      </c>
    </row>
    <row r="50" spans="1:3" x14ac:dyDescent="0.25">
      <c r="A50" t="s">
        <v>148</v>
      </c>
      <c r="B50" t="s">
        <v>116</v>
      </c>
      <c r="C50" t="s">
        <v>195</v>
      </c>
    </row>
    <row r="51" spans="1:3" x14ac:dyDescent="0.25">
      <c r="A51" t="s">
        <v>149</v>
      </c>
      <c r="B51" t="s">
        <v>117</v>
      </c>
      <c r="C51" t="s">
        <v>82</v>
      </c>
    </row>
    <row r="52" spans="1:3" x14ac:dyDescent="0.25">
      <c r="A52" t="s">
        <v>150</v>
      </c>
      <c r="B52" t="s">
        <v>117</v>
      </c>
      <c r="C52" t="s">
        <v>82</v>
      </c>
    </row>
    <row r="53" spans="1:3" x14ac:dyDescent="0.25">
      <c r="A53" t="s">
        <v>151</v>
      </c>
      <c r="B53" t="s">
        <v>118</v>
      </c>
      <c r="C53" t="s">
        <v>87</v>
      </c>
    </row>
    <row r="54" spans="1:3" x14ac:dyDescent="0.25">
      <c r="A54" t="s">
        <v>152</v>
      </c>
      <c r="B54" t="s">
        <v>118</v>
      </c>
      <c r="C54" t="s">
        <v>87</v>
      </c>
    </row>
    <row r="55" spans="1:3" x14ac:dyDescent="0.25">
      <c r="A55" t="s">
        <v>153</v>
      </c>
      <c r="B55" t="s">
        <v>196</v>
      </c>
      <c r="C55" t="s">
        <v>197</v>
      </c>
    </row>
    <row r="56" spans="1:3" x14ac:dyDescent="0.25">
      <c r="A56" t="s">
        <v>154</v>
      </c>
      <c r="B56" t="s">
        <v>196</v>
      </c>
      <c r="C56" t="s">
        <v>197</v>
      </c>
    </row>
    <row r="57" spans="1:3" x14ac:dyDescent="0.25">
      <c r="A57" t="s">
        <v>155</v>
      </c>
      <c r="B57" t="s">
        <v>119</v>
      </c>
      <c r="C57" t="s">
        <v>60</v>
      </c>
    </row>
    <row r="58" spans="1:3" x14ac:dyDescent="0.25">
      <c r="A58" t="s">
        <v>156</v>
      </c>
      <c r="B58" t="s">
        <v>120</v>
      </c>
      <c r="C58" t="s">
        <v>62</v>
      </c>
    </row>
    <row r="59" spans="1:3" x14ac:dyDescent="0.25">
      <c r="A59" t="s">
        <v>157</v>
      </c>
      <c r="B59" t="s">
        <v>121</v>
      </c>
      <c r="C59" t="s">
        <v>163</v>
      </c>
    </row>
    <row r="60" spans="1:3" x14ac:dyDescent="0.25">
      <c r="A60" t="s">
        <v>158</v>
      </c>
      <c r="B60" t="s">
        <v>188</v>
      </c>
      <c r="C60" t="s">
        <v>189</v>
      </c>
    </row>
    <row r="61" spans="1:3" x14ac:dyDescent="0.25">
      <c r="A61" t="s">
        <v>159</v>
      </c>
      <c r="B61" t="s">
        <v>122</v>
      </c>
      <c r="C61" t="s">
        <v>71</v>
      </c>
    </row>
    <row r="62" spans="1:3" x14ac:dyDescent="0.25">
      <c r="A62" t="s">
        <v>187</v>
      </c>
      <c r="B62" t="s">
        <v>123</v>
      </c>
      <c r="C6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1"/>
  <sheetViews>
    <sheetView topLeftCell="AV1" zoomScale="55" zoomScaleNormal="55" workbookViewId="0">
      <selection activeCell="BA35" sqref="BA35"/>
    </sheetView>
  </sheetViews>
  <sheetFormatPr defaultRowHeight="15" x14ac:dyDescent="0.25"/>
  <cols>
    <col min="1" max="1" width="7.7109375" bestFit="1" customWidth="1"/>
    <col min="2" max="2" width="11" bestFit="1" customWidth="1"/>
    <col min="3" max="3" width="59.28515625" bestFit="1" customWidth="1"/>
    <col min="4" max="4" width="19.140625" bestFit="1" customWidth="1"/>
    <col min="5" max="5" width="36.85546875" bestFit="1" customWidth="1"/>
    <col min="6" max="6" width="25.7109375" bestFit="1" customWidth="1"/>
    <col min="7" max="7" width="27.5703125" bestFit="1" customWidth="1"/>
    <col min="8" max="8" width="39.140625" bestFit="1" customWidth="1"/>
    <col min="9" max="10" width="20.140625" bestFit="1" customWidth="1"/>
    <col min="11" max="12" width="24.5703125" bestFit="1" customWidth="1"/>
    <col min="13" max="14" width="15" bestFit="1" customWidth="1"/>
    <col min="15" max="15" width="9.28515625" bestFit="1" customWidth="1"/>
    <col min="16" max="16" width="20.140625" bestFit="1" customWidth="1"/>
    <col min="17" max="18" width="28.85546875" bestFit="1" customWidth="1"/>
    <col min="19" max="20" width="30.28515625" bestFit="1" customWidth="1"/>
    <col min="21" max="22" width="26.140625" bestFit="1" customWidth="1"/>
    <col min="23" max="23" width="13.85546875" bestFit="1" customWidth="1"/>
    <col min="24" max="24" width="12.140625" bestFit="1" customWidth="1"/>
    <col min="25" max="25" width="13.42578125" bestFit="1" customWidth="1"/>
    <col min="26" max="26" width="11.85546875" bestFit="1" customWidth="1"/>
    <col min="27" max="28" width="11.28515625" bestFit="1" customWidth="1"/>
    <col min="29" max="29" width="11.85546875" bestFit="1" customWidth="1"/>
    <col min="30" max="30" width="35.140625" bestFit="1" customWidth="1"/>
    <col min="31" max="31" width="23.42578125" bestFit="1" customWidth="1"/>
    <col min="32" max="32" width="25.7109375" bestFit="1" customWidth="1"/>
    <col min="33" max="33" width="16.140625" bestFit="1" customWidth="1"/>
    <col min="34" max="34" width="25.7109375" bestFit="1" customWidth="1"/>
    <col min="35" max="35" width="13.7109375" bestFit="1" customWidth="1"/>
    <col min="36" max="36" width="25.7109375" bestFit="1" customWidth="1"/>
    <col min="37" max="37" width="12.140625" bestFit="1" customWidth="1"/>
    <col min="38" max="38" width="12.28515625" bestFit="1" customWidth="1"/>
    <col min="39" max="39" width="12.5703125" bestFit="1" customWidth="1"/>
    <col min="40" max="40" width="11.7109375" bestFit="1" customWidth="1"/>
    <col min="41" max="42" width="22.42578125" bestFit="1" customWidth="1"/>
    <col min="43" max="46" width="13.28515625" bestFit="1" customWidth="1"/>
    <col min="47" max="48" width="21.28515625" bestFit="1" customWidth="1"/>
    <col min="49" max="49" width="25" bestFit="1" customWidth="1"/>
    <col min="50" max="50" width="26.42578125" bestFit="1" customWidth="1"/>
    <col min="51" max="51" width="23.85546875" bestFit="1" customWidth="1"/>
    <col min="52" max="52" width="26.42578125" bestFit="1" customWidth="1"/>
    <col min="53" max="54" width="24.5703125" bestFit="1" customWidth="1"/>
    <col min="55" max="55" width="22.140625" bestFit="1" customWidth="1"/>
    <col min="56" max="56" width="18" bestFit="1" customWidth="1"/>
    <col min="57" max="57" width="29" bestFit="1" customWidth="1"/>
    <col min="58" max="58" width="28.140625" bestFit="1" customWidth="1"/>
    <col min="59" max="59" width="17.140625" bestFit="1" customWidth="1"/>
    <col min="60" max="60" width="18.85546875" bestFit="1" customWidth="1"/>
  </cols>
  <sheetData>
    <row r="1" spans="1:60" x14ac:dyDescent="0.25">
      <c r="A1" t="s">
        <v>59</v>
      </c>
      <c r="B1" t="s">
        <v>72</v>
      </c>
      <c r="C1" t="s">
        <v>72</v>
      </c>
      <c r="D1" t="s">
        <v>88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92</v>
      </c>
      <c r="K1" t="s">
        <v>93</v>
      </c>
      <c r="L1" t="s">
        <v>93</v>
      </c>
      <c r="M1" t="s">
        <v>94</v>
      </c>
      <c r="N1" t="s">
        <v>94</v>
      </c>
      <c r="O1" t="s">
        <v>95</v>
      </c>
      <c r="P1" t="s">
        <v>95</v>
      </c>
      <c r="Q1" t="s">
        <v>96</v>
      </c>
      <c r="R1" t="s">
        <v>96</v>
      </c>
      <c r="S1" t="s">
        <v>97</v>
      </c>
      <c r="T1" t="s">
        <v>97</v>
      </c>
      <c r="U1" t="s">
        <v>98</v>
      </c>
      <c r="V1" t="s">
        <v>98</v>
      </c>
      <c r="W1" t="s">
        <v>99</v>
      </c>
      <c r="X1" t="s">
        <v>101</v>
      </c>
      <c r="Y1" t="s">
        <v>102</v>
      </c>
      <c r="Z1" t="s">
        <v>103</v>
      </c>
      <c r="AA1" t="s">
        <v>104</v>
      </c>
      <c r="AB1" t="s">
        <v>104</v>
      </c>
      <c r="AC1" t="s">
        <v>105</v>
      </c>
      <c r="AD1" t="s">
        <v>105</v>
      </c>
      <c r="AE1" t="s">
        <v>106</v>
      </c>
      <c r="AF1" t="s">
        <v>106</v>
      </c>
      <c r="AG1" t="s">
        <v>107</v>
      </c>
      <c r="AH1" t="s">
        <v>107</v>
      </c>
      <c r="AI1" t="s">
        <v>108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113</v>
      </c>
      <c r="AQ1" t="s">
        <v>114</v>
      </c>
      <c r="AR1" t="s">
        <v>114</v>
      </c>
      <c r="AS1" t="s">
        <v>115</v>
      </c>
      <c r="AT1" t="s">
        <v>115</v>
      </c>
      <c r="AU1" t="s">
        <v>116</v>
      </c>
      <c r="AV1" t="s">
        <v>116</v>
      </c>
      <c r="AW1" t="s">
        <v>117</v>
      </c>
      <c r="AX1" t="s">
        <v>117</v>
      </c>
      <c r="AY1" t="s">
        <v>118</v>
      </c>
      <c r="AZ1" t="s">
        <v>118</v>
      </c>
      <c r="BA1" t="s">
        <v>196</v>
      </c>
      <c r="BB1" t="s">
        <v>196</v>
      </c>
      <c r="BC1" t="s">
        <v>119</v>
      </c>
      <c r="BD1" t="s">
        <v>120</v>
      </c>
      <c r="BE1" t="s">
        <v>121</v>
      </c>
      <c r="BF1" t="s">
        <v>186</v>
      </c>
      <c r="BG1" t="s">
        <v>122</v>
      </c>
      <c r="BH1" t="s">
        <v>123</v>
      </c>
    </row>
    <row r="2" spans="1:60" x14ac:dyDescent="0.25">
      <c r="A2">
        <v>1</v>
      </c>
      <c r="B2">
        <v>8</v>
      </c>
      <c r="C2" t="s">
        <v>16</v>
      </c>
      <c r="D2">
        <v>1</v>
      </c>
      <c r="E2" t="s">
        <v>2</v>
      </c>
      <c r="F2">
        <v>7</v>
      </c>
      <c r="G2">
        <v>128</v>
      </c>
      <c r="H2" t="s">
        <v>17</v>
      </c>
      <c r="I2">
        <v>3</v>
      </c>
      <c r="J2" t="s">
        <v>18</v>
      </c>
      <c r="K2">
        <v>3</v>
      </c>
      <c r="L2" t="s">
        <v>19</v>
      </c>
      <c r="M2">
        <v>1</v>
      </c>
      <c r="N2" t="s">
        <v>8</v>
      </c>
      <c r="O2">
        <v>7</v>
      </c>
      <c r="P2" t="s">
        <v>20</v>
      </c>
      <c r="Q2">
        <v>6</v>
      </c>
      <c r="R2" t="s">
        <v>7</v>
      </c>
      <c r="S2">
        <v>5</v>
      </c>
      <c r="T2" t="s">
        <v>21</v>
      </c>
      <c r="U2">
        <v>6</v>
      </c>
      <c r="V2" t="s">
        <v>7</v>
      </c>
      <c r="W2">
        <v>5</v>
      </c>
      <c r="X2">
        <v>90</v>
      </c>
      <c r="Y2">
        <v>4</v>
      </c>
      <c r="Z2">
        <v>1</v>
      </c>
      <c r="AA2">
        <v>1</v>
      </c>
      <c r="AB2" t="s">
        <v>8</v>
      </c>
      <c r="AC2">
        <v>3</v>
      </c>
      <c r="AD2" t="s">
        <v>9</v>
      </c>
      <c r="AE2">
        <v>5</v>
      </c>
      <c r="AF2" t="s">
        <v>10</v>
      </c>
      <c r="AG2">
        <v>4</v>
      </c>
      <c r="AH2" t="s">
        <v>11</v>
      </c>
      <c r="AI2">
        <v>4</v>
      </c>
      <c r="AJ2" t="s">
        <v>11</v>
      </c>
      <c r="AK2">
        <v>30</v>
      </c>
      <c r="AL2">
        <v>70</v>
      </c>
      <c r="AM2">
        <v>0</v>
      </c>
      <c r="AN2">
        <v>0</v>
      </c>
      <c r="AO2">
        <v>3</v>
      </c>
      <c r="AP2" t="s">
        <v>22</v>
      </c>
      <c r="AQ2">
        <v>1</v>
      </c>
      <c r="AR2" t="s">
        <v>8</v>
      </c>
      <c r="AS2">
        <v>1</v>
      </c>
      <c r="AT2" t="s">
        <v>8</v>
      </c>
      <c r="AU2">
        <v>3</v>
      </c>
      <c r="AV2" t="s">
        <v>13</v>
      </c>
      <c r="AW2">
        <v>4</v>
      </c>
      <c r="AX2" t="s">
        <v>14</v>
      </c>
      <c r="AY2">
        <v>2</v>
      </c>
      <c r="AZ2" t="s">
        <v>15</v>
      </c>
      <c r="BA2">
        <v>3</v>
      </c>
      <c r="BB2" t="s">
        <v>23</v>
      </c>
      <c r="BC2">
        <v>11710.46</v>
      </c>
      <c r="BD2">
        <v>4530</v>
      </c>
      <c r="BE2">
        <v>114.1</v>
      </c>
      <c r="BF2">
        <v>49</v>
      </c>
      <c r="BG2" t="s">
        <v>64</v>
      </c>
      <c r="BH2" t="s">
        <v>64</v>
      </c>
    </row>
    <row r="3" spans="1:60" x14ac:dyDescent="0.25">
      <c r="A3">
        <v>2</v>
      </c>
      <c r="B3">
        <v>18</v>
      </c>
      <c r="C3" t="s">
        <v>83</v>
      </c>
      <c r="D3">
        <v>4</v>
      </c>
      <c r="E3" t="s">
        <v>24</v>
      </c>
      <c r="F3">
        <v>4</v>
      </c>
      <c r="G3">
        <v>11</v>
      </c>
      <c r="H3" t="s">
        <v>25</v>
      </c>
      <c r="I3">
        <v>3</v>
      </c>
      <c r="J3" t="s">
        <v>18</v>
      </c>
      <c r="K3">
        <v>3</v>
      </c>
      <c r="L3" t="s">
        <v>19</v>
      </c>
      <c r="M3">
        <v>1</v>
      </c>
      <c r="N3" t="s">
        <v>8</v>
      </c>
      <c r="O3">
        <v>5</v>
      </c>
      <c r="P3" t="s">
        <v>21</v>
      </c>
      <c r="Q3">
        <v>6</v>
      </c>
      <c r="R3" t="s">
        <v>7</v>
      </c>
      <c r="S3">
        <v>5</v>
      </c>
      <c r="T3" t="s">
        <v>21</v>
      </c>
      <c r="U3">
        <v>5</v>
      </c>
      <c r="V3" t="s">
        <v>21</v>
      </c>
      <c r="W3">
        <v>85</v>
      </c>
      <c r="X3">
        <v>15</v>
      </c>
      <c r="Y3">
        <v>0</v>
      </c>
      <c r="Z3">
        <v>0</v>
      </c>
      <c r="AA3">
        <v>1</v>
      </c>
      <c r="AB3" t="s">
        <v>8</v>
      </c>
      <c r="AC3">
        <v>1</v>
      </c>
      <c r="AD3" t="s">
        <v>26</v>
      </c>
      <c r="AE3">
        <v>2</v>
      </c>
      <c r="AF3" t="s">
        <v>27</v>
      </c>
      <c r="AG3">
        <v>3</v>
      </c>
      <c r="AH3" t="s">
        <v>28</v>
      </c>
      <c r="AI3">
        <v>4</v>
      </c>
      <c r="AJ3" t="s">
        <v>11</v>
      </c>
      <c r="AK3">
        <v>5</v>
      </c>
      <c r="AL3">
        <v>0</v>
      </c>
      <c r="AM3">
        <v>95</v>
      </c>
      <c r="AN3">
        <v>0</v>
      </c>
      <c r="AO3">
        <v>4</v>
      </c>
      <c r="AP3" t="s">
        <v>12</v>
      </c>
      <c r="AQ3">
        <v>2</v>
      </c>
      <c r="AR3" t="s">
        <v>5</v>
      </c>
      <c r="AS3">
        <v>2</v>
      </c>
      <c r="AT3" t="s">
        <v>5</v>
      </c>
      <c r="AU3">
        <v>3</v>
      </c>
      <c r="AV3" t="s">
        <v>13</v>
      </c>
      <c r="AW3">
        <v>2</v>
      </c>
      <c r="AX3" t="s">
        <v>15</v>
      </c>
      <c r="AY3">
        <v>3</v>
      </c>
      <c r="AZ3" t="s">
        <v>29</v>
      </c>
      <c r="BA3">
        <v>2</v>
      </c>
      <c r="BB3" t="s">
        <v>30</v>
      </c>
      <c r="BC3">
        <v>765.78</v>
      </c>
      <c r="BD3">
        <v>2210</v>
      </c>
      <c r="BE3">
        <v>84.800000000000011</v>
      </c>
      <c r="BF3">
        <v>54</v>
      </c>
      <c r="BG3" t="s">
        <v>63</v>
      </c>
      <c r="BH3" t="s">
        <v>64</v>
      </c>
    </row>
    <row r="4" spans="1:60" x14ac:dyDescent="0.25">
      <c r="A4">
        <v>3</v>
      </c>
      <c r="B4">
        <v>14</v>
      </c>
      <c r="C4" t="s">
        <v>1</v>
      </c>
      <c r="D4">
        <v>2</v>
      </c>
      <c r="E4" t="s">
        <v>31</v>
      </c>
      <c r="F4">
        <v>1</v>
      </c>
      <c r="G4">
        <v>1</v>
      </c>
      <c r="H4" t="s">
        <v>3</v>
      </c>
      <c r="I4">
        <v>2</v>
      </c>
      <c r="J4" t="s">
        <v>4</v>
      </c>
      <c r="K4">
        <v>2</v>
      </c>
      <c r="L4" t="s">
        <v>4</v>
      </c>
      <c r="M4">
        <v>2</v>
      </c>
      <c r="N4" t="s">
        <v>5</v>
      </c>
      <c r="O4">
        <v>3</v>
      </c>
      <c r="P4" t="s">
        <v>32</v>
      </c>
      <c r="Q4">
        <v>5</v>
      </c>
      <c r="R4" t="s">
        <v>21</v>
      </c>
      <c r="S4">
        <v>3</v>
      </c>
      <c r="T4" t="s">
        <v>32</v>
      </c>
      <c r="U4">
        <v>5</v>
      </c>
      <c r="V4" t="s">
        <v>21</v>
      </c>
      <c r="W4">
        <v>10</v>
      </c>
      <c r="X4">
        <v>30</v>
      </c>
      <c r="Y4">
        <v>60</v>
      </c>
      <c r="Z4">
        <v>0</v>
      </c>
      <c r="AA4">
        <v>2</v>
      </c>
      <c r="AB4" t="s">
        <v>5</v>
      </c>
      <c r="AC4" t="s">
        <v>6</v>
      </c>
      <c r="AD4" t="s">
        <v>6</v>
      </c>
      <c r="AE4">
        <v>5</v>
      </c>
      <c r="AF4" t="s">
        <v>10</v>
      </c>
      <c r="AG4">
        <v>5</v>
      </c>
      <c r="AH4" t="s">
        <v>10</v>
      </c>
      <c r="AI4">
        <v>4</v>
      </c>
      <c r="AJ4" t="s">
        <v>11</v>
      </c>
      <c r="AK4">
        <v>0</v>
      </c>
      <c r="AL4">
        <v>20</v>
      </c>
      <c r="AM4">
        <v>20</v>
      </c>
      <c r="AN4">
        <v>60</v>
      </c>
      <c r="AO4">
        <v>3</v>
      </c>
      <c r="AP4" t="s">
        <v>22</v>
      </c>
      <c r="AQ4">
        <v>1</v>
      </c>
      <c r="AR4" t="s">
        <v>8</v>
      </c>
      <c r="AS4">
        <v>2</v>
      </c>
      <c r="AT4" t="s">
        <v>5</v>
      </c>
      <c r="AU4">
        <v>3</v>
      </c>
      <c r="AV4" t="s">
        <v>13</v>
      </c>
      <c r="AW4">
        <v>4</v>
      </c>
      <c r="AX4" t="s">
        <v>14</v>
      </c>
      <c r="AY4">
        <v>3</v>
      </c>
      <c r="AZ4" t="s">
        <v>29</v>
      </c>
      <c r="BA4">
        <v>4</v>
      </c>
      <c r="BB4" t="s">
        <v>11</v>
      </c>
      <c r="BC4">
        <v>48.3</v>
      </c>
      <c r="BD4">
        <v>1510</v>
      </c>
      <c r="BE4">
        <v>36.4</v>
      </c>
      <c r="BF4">
        <v>28</v>
      </c>
      <c r="BG4" t="s">
        <v>63</v>
      </c>
      <c r="BH4" t="s">
        <v>64</v>
      </c>
    </row>
    <row r="5" spans="1:60" x14ac:dyDescent="0.25">
      <c r="A5">
        <v>4</v>
      </c>
      <c r="B5">
        <v>11</v>
      </c>
      <c r="C5" t="s">
        <v>1</v>
      </c>
      <c r="D5">
        <v>4</v>
      </c>
      <c r="E5" t="s">
        <v>24</v>
      </c>
      <c r="F5">
        <v>6</v>
      </c>
      <c r="G5">
        <v>54</v>
      </c>
      <c r="H5" t="s">
        <v>33</v>
      </c>
      <c r="I5">
        <v>3</v>
      </c>
      <c r="J5" t="s">
        <v>18</v>
      </c>
      <c r="K5">
        <v>3</v>
      </c>
      <c r="L5" t="s">
        <v>19</v>
      </c>
      <c r="M5">
        <v>1</v>
      </c>
      <c r="N5" t="s">
        <v>8</v>
      </c>
      <c r="O5">
        <v>5</v>
      </c>
      <c r="P5" t="s">
        <v>21</v>
      </c>
      <c r="Q5">
        <v>7</v>
      </c>
      <c r="R5" t="s">
        <v>20</v>
      </c>
      <c r="S5">
        <v>4</v>
      </c>
      <c r="T5" t="s">
        <v>4</v>
      </c>
      <c r="U5">
        <v>6</v>
      </c>
      <c r="V5" t="s">
        <v>7</v>
      </c>
      <c r="W5">
        <v>65</v>
      </c>
      <c r="X5">
        <v>30</v>
      </c>
      <c r="Y5">
        <v>5</v>
      </c>
      <c r="Z5">
        <v>0</v>
      </c>
      <c r="AA5">
        <v>1</v>
      </c>
      <c r="AB5" t="s">
        <v>8</v>
      </c>
      <c r="AC5">
        <v>1</v>
      </c>
      <c r="AD5" t="s">
        <v>26</v>
      </c>
      <c r="AE5">
        <v>4</v>
      </c>
      <c r="AF5" t="s">
        <v>11</v>
      </c>
      <c r="AG5">
        <v>3</v>
      </c>
      <c r="AH5" t="s">
        <v>28</v>
      </c>
      <c r="AI5">
        <v>4</v>
      </c>
      <c r="AJ5" t="s">
        <v>11</v>
      </c>
      <c r="AK5">
        <v>95</v>
      </c>
      <c r="AL5">
        <v>0</v>
      </c>
      <c r="AM5">
        <v>5</v>
      </c>
      <c r="AN5">
        <v>0</v>
      </c>
      <c r="AO5">
        <v>5</v>
      </c>
      <c r="AP5" t="s">
        <v>34</v>
      </c>
      <c r="AQ5">
        <v>1</v>
      </c>
      <c r="AR5" t="s">
        <v>8</v>
      </c>
      <c r="AS5">
        <v>1</v>
      </c>
      <c r="AT5" t="s">
        <v>8</v>
      </c>
      <c r="AU5">
        <v>4</v>
      </c>
      <c r="AV5" t="s">
        <v>12</v>
      </c>
      <c r="AW5">
        <v>1</v>
      </c>
      <c r="AX5" t="s">
        <v>35</v>
      </c>
      <c r="AY5">
        <v>4</v>
      </c>
      <c r="AZ5" t="s">
        <v>14</v>
      </c>
      <c r="BA5">
        <v>3</v>
      </c>
      <c r="BB5" t="s">
        <v>23</v>
      </c>
      <c r="BC5">
        <v>5860.13</v>
      </c>
      <c r="BD5">
        <v>4700</v>
      </c>
      <c r="BE5">
        <v>103.10000000000001</v>
      </c>
      <c r="BF5">
        <v>67</v>
      </c>
      <c r="BG5" t="s">
        <v>64</v>
      </c>
      <c r="BH5" t="s">
        <v>63</v>
      </c>
    </row>
    <row r="6" spans="1:60" x14ac:dyDescent="0.25">
      <c r="A6">
        <v>5</v>
      </c>
      <c r="B6">
        <v>13</v>
      </c>
      <c r="C6" t="s">
        <v>1</v>
      </c>
      <c r="D6">
        <v>4</v>
      </c>
      <c r="E6" t="s">
        <v>24</v>
      </c>
      <c r="F6">
        <v>4</v>
      </c>
      <c r="G6">
        <v>12</v>
      </c>
      <c r="H6" t="s">
        <v>25</v>
      </c>
      <c r="I6">
        <v>3</v>
      </c>
      <c r="J6" t="s">
        <v>18</v>
      </c>
      <c r="K6">
        <v>3</v>
      </c>
      <c r="L6" t="s">
        <v>19</v>
      </c>
      <c r="M6">
        <v>2</v>
      </c>
      <c r="N6" t="s">
        <v>5</v>
      </c>
      <c r="O6">
        <v>5</v>
      </c>
      <c r="P6" t="s">
        <v>21</v>
      </c>
      <c r="Q6">
        <v>6</v>
      </c>
      <c r="R6" t="s">
        <v>7</v>
      </c>
      <c r="S6">
        <v>5</v>
      </c>
      <c r="T6" t="s">
        <v>21</v>
      </c>
      <c r="U6">
        <v>6</v>
      </c>
      <c r="V6" t="s">
        <v>7</v>
      </c>
      <c r="W6">
        <v>85</v>
      </c>
      <c r="X6">
        <v>10</v>
      </c>
      <c r="Y6">
        <v>5</v>
      </c>
      <c r="Z6">
        <v>0</v>
      </c>
      <c r="AA6">
        <v>2</v>
      </c>
      <c r="AB6" t="s">
        <v>5</v>
      </c>
      <c r="AC6" t="s">
        <v>6</v>
      </c>
      <c r="AD6" t="s">
        <v>6</v>
      </c>
      <c r="AE6">
        <v>5</v>
      </c>
      <c r="AF6" t="s">
        <v>10</v>
      </c>
      <c r="AG6">
        <v>5</v>
      </c>
      <c r="AH6" t="s">
        <v>10</v>
      </c>
      <c r="AI6">
        <v>5</v>
      </c>
      <c r="AJ6" t="s">
        <v>10</v>
      </c>
      <c r="AK6">
        <v>60</v>
      </c>
      <c r="AL6">
        <v>40</v>
      </c>
      <c r="AM6">
        <v>0</v>
      </c>
      <c r="AN6">
        <v>0</v>
      </c>
      <c r="AO6">
        <v>4</v>
      </c>
      <c r="AP6" t="s">
        <v>12</v>
      </c>
      <c r="AQ6">
        <v>1</v>
      </c>
      <c r="AR6" t="s">
        <v>8</v>
      </c>
      <c r="AS6">
        <v>1</v>
      </c>
      <c r="AT6" t="s">
        <v>8</v>
      </c>
      <c r="AU6">
        <v>3</v>
      </c>
      <c r="AV6" t="s">
        <v>13</v>
      </c>
      <c r="AW6">
        <v>4</v>
      </c>
      <c r="AX6" t="s">
        <v>14</v>
      </c>
      <c r="AY6">
        <v>3</v>
      </c>
      <c r="AZ6" t="s">
        <v>29</v>
      </c>
      <c r="BA6">
        <v>4</v>
      </c>
      <c r="BB6" t="s">
        <v>11</v>
      </c>
      <c r="BC6">
        <v>817.5</v>
      </c>
      <c r="BD6">
        <v>2720</v>
      </c>
      <c r="BE6">
        <v>84.800000000000011</v>
      </c>
      <c r="BF6">
        <v>59</v>
      </c>
      <c r="BG6" t="s">
        <v>64</v>
      </c>
      <c r="BH6" t="s">
        <v>64</v>
      </c>
    </row>
    <row r="7" spans="1:60" x14ac:dyDescent="0.25">
      <c r="A7">
        <v>6</v>
      </c>
      <c r="B7">
        <v>10</v>
      </c>
      <c r="C7" t="s">
        <v>1</v>
      </c>
      <c r="D7">
        <v>4</v>
      </c>
      <c r="E7" t="s">
        <v>24</v>
      </c>
      <c r="F7">
        <v>2</v>
      </c>
      <c r="G7">
        <v>1</v>
      </c>
      <c r="H7" t="s">
        <v>36</v>
      </c>
      <c r="I7">
        <v>2</v>
      </c>
      <c r="J7" t="s">
        <v>4</v>
      </c>
      <c r="K7">
        <v>2</v>
      </c>
      <c r="L7" t="s">
        <v>4</v>
      </c>
      <c r="M7">
        <v>1</v>
      </c>
      <c r="N7" t="s">
        <v>8</v>
      </c>
      <c r="O7">
        <v>5</v>
      </c>
      <c r="P7" t="s">
        <v>21</v>
      </c>
      <c r="Q7">
        <v>5</v>
      </c>
      <c r="R7" t="s">
        <v>21</v>
      </c>
      <c r="S7">
        <v>5</v>
      </c>
      <c r="T7" t="s">
        <v>21</v>
      </c>
      <c r="U7">
        <v>5</v>
      </c>
      <c r="V7" t="s">
        <v>21</v>
      </c>
      <c r="W7">
        <v>70</v>
      </c>
      <c r="X7">
        <v>25</v>
      </c>
      <c r="Y7">
        <v>5</v>
      </c>
      <c r="Z7">
        <v>0</v>
      </c>
      <c r="AA7">
        <v>1</v>
      </c>
      <c r="AB7" t="s">
        <v>8</v>
      </c>
      <c r="AC7">
        <v>1</v>
      </c>
      <c r="AD7" t="s">
        <v>26</v>
      </c>
      <c r="AE7">
        <v>5</v>
      </c>
      <c r="AF7" t="s">
        <v>10</v>
      </c>
      <c r="AG7">
        <v>4</v>
      </c>
      <c r="AH7" t="s">
        <v>11</v>
      </c>
      <c r="AI7">
        <v>4</v>
      </c>
      <c r="AJ7" t="s">
        <v>11</v>
      </c>
      <c r="AK7">
        <v>40</v>
      </c>
      <c r="AL7">
        <v>40</v>
      </c>
      <c r="AM7">
        <v>10</v>
      </c>
      <c r="AN7">
        <v>10</v>
      </c>
      <c r="AO7">
        <v>2</v>
      </c>
      <c r="AP7" t="s">
        <v>37</v>
      </c>
      <c r="AQ7">
        <v>2</v>
      </c>
      <c r="AR7" t="s">
        <v>5</v>
      </c>
      <c r="AS7">
        <v>2</v>
      </c>
      <c r="AT7" t="s">
        <v>5</v>
      </c>
      <c r="AU7">
        <v>3</v>
      </c>
      <c r="AV7" t="s">
        <v>13</v>
      </c>
      <c r="AW7">
        <v>4</v>
      </c>
      <c r="AX7" t="s">
        <v>14</v>
      </c>
      <c r="AY7">
        <v>4</v>
      </c>
      <c r="AZ7" t="s">
        <v>14</v>
      </c>
      <c r="BA7">
        <v>2</v>
      </c>
      <c r="BB7" t="s">
        <v>30</v>
      </c>
      <c r="BC7">
        <v>56.83</v>
      </c>
      <c r="BD7">
        <v>740</v>
      </c>
      <c r="BE7">
        <v>60.300000000000004</v>
      </c>
      <c r="BF7">
        <v>37</v>
      </c>
      <c r="BG7" t="s">
        <v>64</v>
      </c>
      <c r="BH7" t="s">
        <v>64</v>
      </c>
    </row>
    <row r="8" spans="1:60" x14ac:dyDescent="0.25">
      <c r="A8">
        <v>7</v>
      </c>
      <c r="B8">
        <v>6</v>
      </c>
      <c r="C8" t="s">
        <v>38</v>
      </c>
      <c r="D8">
        <v>4</v>
      </c>
      <c r="E8" t="s">
        <v>24</v>
      </c>
      <c r="F8">
        <v>8</v>
      </c>
      <c r="G8">
        <v>205</v>
      </c>
      <c r="H8" t="s">
        <v>39</v>
      </c>
      <c r="I8">
        <v>2</v>
      </c>
      <c r="J8" t="s">
        <v>4</v>
      </c>
      <c r="K8">
        <v>2</v>
      </c>
      <c r="L8" t="s">
        <v>4</v>
      </c>
      <c r="M8">
        <v>2</v>
      </c>
      <c r="N8" t="s">
        <v>5</v>
      </c>
      <c r="O8">
        <v>6</v>
      </c>
      <c r="P8" t="s">
        <v>7</v>
      </c>
      <c r="Q8">
        <v>6</v>
      </c>
      <c r="R8" t="s">
        <v>7</v>
      </c>
      <c r="S8">
        <v>5</v>
      </c>
      <c r="T8" t="s">
        <v>21</v>
      </c>
      <c r="U8">
        <v>5</v>
      </c>
      <c r="V8" t="s">
        <v>21</v>
      </c>
      <c r="W8">
        <v>85</v>
      </c>
      <c r="X8">
        <v>15</v>
      </c>
      <c r="Y8">
        <v>0</v>
      </c>
      <c r="Z8">
        <v>0</v>
      </c>
      <c r="AA8">
        <v>1</v>
      </c>
      <c r="AB8" t="s">
        <v>8</v>
      </c>
      <c r="AC8">
        <v>1</v>
      </c>
      <c r="AD8" t="s">
        <v>26</v>
      </c>
      <c r="AE8">
        <v>5</v>
      </c>
      <c r="AF8" t="s">
        <v>10</v>
      </c>
      <c r="AG8">
        <v>4</v>
      </c>
      <c r="AH8" t="s">
        <v>11</v>
      </c>
      <c r="AI8">
        <v>4</v>
      </c>
      <c r="AJ8" t="s">
        <v>11</v>
      </c>
      <c r="AK8">
        <v>30</v>
      </c>
      <c r="AL8">
        <v>70</v>
      </c>
      <c r="AM8">
        <v>0</v>
      </c>
      <c r="AN8">
        <v>0</v>
      </c>
      <c r="AO8">
        <v>4</v>
      </c>
      <c r="AP8" t="s">
        <v>12</v>
      </c>
      <c r="AQ8">
        <v>1</v>
      </c>
      <c r="AR8" t="s">
        <v>8</v>
      </c>
      <c r="AS8">
        <v>1</v>
      </c>
      <c r="AT8" t="s">
        <v>8</v>
      </c>
      <c r="AU8">
        <v>3</v>
      </c>
      <c r="AV8" t="s">
        <v>13</v>
      </c>
      <c r="AW8">
        <v>4</v>
      </c>
      <c r="AX8" t="s">
        <v>14</v>
      </c>
      <c r="AY8">
        <v>3</v>
      </c>
      <c r="AZ8" t="s">
        <v>29</v>
      </c>
      <c r="BA8">
        <v>2</v>
      </c>
      <c r="BB8" t="s">
        <v>30</v>
      </c>
      <c r="BC8">
        <v>22948.46</v>
      </c>
      <c r="BD8">
        <v>4560</v>
      </c>
      <c r="BE8">
        <v>118.5</v>
      </c>
      <c r="BF8">
        <v>55</v>
      </c>
      <c r="BG8" t="s">
        <v>64</v>
      </c>
      <c r="BH8" t="s">
        <v>64</v>
      </c>
    </row>
    <row r="9" spans="1:60" x14ac:dyDescent="0.25">
      <c r="A9">
        <v>8</v>
      </c>
      <c r="B9">
        <v>13</v>
      </c>
      <c r="C9" t="s">
        <v>1</v>
      </c>
      <c r="D9">
        <v>1</v>
      </c>
      <c r="E9" t="s">
        <v>2</v>
      </c>
      <c r="F9">
        <v>1</v>
      </c>
      <c r="G9">
        <v>1</v>
      </c>
      <c r="H9" t="s">
        <v>3</v>
      </c>
      <c r="I9">
        <v>2</v>
      </c>
      <c r="J9" t="s">
        <v>4</v>
      </c>
      <c r="K9">
        <v>2</v>
      </c>
      <c r="L9" t="s">
        <v>4</v>
      </c>
      <c r="M9">
        <v>1</v>
      </c>
      <c r="N9" t="s">
        <v>8</v>
      </c>
      <c r="O9">
        <v>4</v>
      </c>
      <c r="P9" t="s">
        <v>4</v>
      </c>
      <c r="Q9">
        <v>4</v>
      </c>
      <c r="R9" t="s">
        <v>4</v>
      </c>
      <c r="S9">
        <v>4</v>
      </c>
      <c r="T9" t="s">
        <v>4</v>
      </c>
      <c r="U9">
        <v>4</v>
      </c>
      <c r="V9" t="s">
        <v>4</v>
      </c>
      <c r="W9">
        <v>50</v>
      </c>
      <c r="X9">
        <v>50</v>
      </c>
      <c r="Y9">
        <v>0</v>
      </c>
      <c r="Z9">
        <v>0</v>
      </c>
      <c r="AA9">
        <v>2</v>
      </c>
      <c r="AB9" t="s">
        <v>5</v>
      </c>
      <c r="AC9" t="s">
        <v>6</v>
      </c>
      <c r="AD9" t="s">
        <v>6</v>
      </c>
      <c r="AE9">
        <v>5</v>
      </c>
      <c r="AF9" t="s">
        <v>10</v>
      </c>
      <c r="AG9">
        <v>3</v>
      </c>
      <c r="AH9" t="s">
        <v>28</v>
      </c>
      <c r="AI9">
        <v>3</v>
      </c>
      <c r="AJ9" t="s">
        <v>28</v>
      </c>
      <c r="AK9">
        <v>50</v>
      </c>
      <c r="AL9">
        <v>50</v>
      </c>
      <c r="AM9">
        <v>0</v>
      </c>
      <c r="AN9">
        <v>0</v>
      </c>
      <c r="AO9">
        <v>4</v>
      </c>
      <c r="AP9" t="s">
        <v>12</v>
      </c>
      <c r="AQ9">
        <v>1</v>
      </c>
      <c r="AR9" t="s">
        <v>8</v>
      </c>
      <c r="AS9">
        <v>1</v>
      </c>
      <c r="AT9" t="s">
        <v>8</v>
      </c>
      <c r="AU9">
        <v>2</v>
      </c>
      <c r="AV9" t="s">
        <v>37</v>
      </c>
      <c r="AW9">
        <v>4</v>
      </c>
      <c r="AX9" t="s">
        <v>14</v>
      </c>
      <c r="AY9">
        <v>4</v>
      </c>
      <c r="AZ9" t="s">
        <v>14</v>
      </c>
      <c r="BA9">
        <v>1</v>
      </c>
      <c r="BB9" t="s">
        <v>40</v>
      </c>
      <c r="BC9">
        <v>56.16</v>
      </c>
      <c r="BD9">
        <v>0</v>
      </c>
      <c r="BE9">
        <v>37.599999999999994</v>
      </c>
      <c r="BF9">
        <v>40</v>
      </c>
      <c r="BG9" t="s">
        <v>63</v>
      </c>
      <c r="BH9" t="s">
        <v>64</v>
      </c>
    </row>
    <row r="10" spans="1:60" x14ac:dyDescent="0.25">
      <c r="A10">
        <v>9</v>
      </c>
      <c r="B10">
        <v>10</v>
      </c>
      <c r="C10" t="s">
        <v>1</v>
      </c>
      <c r="D10">
        <v>2</v>
      </c>
      <c r="E10" t="s">
        <v>31</v>
      </c>
      <c r="F10">
        <v>2</v>
      </c>
      <c r="G10">
        <v>1</v>
      </c>
      <c r="H10" t="s">
        <v>36</v>
      </c>
      <c r="I10">
        <v>2</v>
      </c>
      <c r="J10" t="s">
        <v>4</v>
      </c>
      <c r="K10">
        <v>2</v>
      </c>
      <c r="L10" t="s">
        <v>4</v>
      </c>
      <c r="M10">
        <v>2</v>
      </c>
      <c r="N10" t="s">
        <v>5</v>
      </c>
      <c r="O10">
        <v>5</v>
      </c>
      <c r="P10" t="s">
        <v>21</v>
      </c>
      <c r="Q10">
        <v>5</v>
      </c>
      <c r="R10" t="s">
        <v>21</v>
      </c>
      <c r="S10">
        <v>5</v>
      </c>
      <c r="T10" t="s">
        <v>21</v>
      </c>
      <c r="U10">
        <v>5</v>
      </c>
      <c r="V10" t="s">
        <v>21</v>
      </c>
      <c r="W10">
        <v>80</v>
      </c>
      <c r="X10">
        <v>18</v>
      </c>
      <c r="Y10">
        <v>2</v>
      </c>
      <c r="Z10">
        <v>0</v>
      </c>
      <c r="AA10">
        <v>1</v>
      </c>
      <c r="AB10" t="s">
        <v>8</v>
      </c>
      <c r="AC10">
        <v>1</v>
      </c>
      <c r="AD10" t="s">
        <v>26</v>
      </c>
      <c r="AE10">
        <v>5</v>
      </c>
      <c r="AF10" t="s">
        <v>10</v>
      </c>
      <c r="AG10">
        <v>5</v>
      </c>
      <c r="AH10" t="s">
        <v>10</v>
      </c>
      <c r="AI10">
        <v>5</v>
      </c>
      <c r="AJ10" t="s">
        <v>10</v>
      </c>
      <c r="AK10">
        <v>80</v>
      </c>
      <c r="AL10">
        <v>10</v>
      </c>
      <c r="AM10">
        <v>0</v>
      </c>
      <c r="AN10">
        <v>10</v>
      </c>
      <c r="AO10">
        <v>4</v>
      </c>
      <c r="AP10" t="s">
        <v>12</v>
      </c>
      <c r="AQ10">
        <v>1</v>
      </c>
      <c r="AR10" t="s">
        <v>8</v>
      </c>
      <c r="AS10">
        <v>2</v>
      </c>
      <c r="AT10" t="s">
        <v>5</v>
      </c>
      <c r="AU10">
        <v>4</v>
      </c>
      <c r="AV10" t="s">
        <v>12</v>
      </c>
      <c r="AW10">
        <v>3</v>
      </c>
      <c r="AX10" t="s">
        <v>29</v>
      </c>
      <c r="AY10">
        <v>2</v>
      </c>
      <c r="AZ10" t="s">
        <v>15</v>
      </c>
      <c r="BA10">
        <v>3</v>
      </c>
      <c r="BB10" t="s">
        <v>23</v>
      </c>
      <c r="BC10">
        <v>85.33</v>
      </c>
      <c r="BD10">
        <v>1480</v>
      </c>
      <c r="BE10">
        <v>61</v>
      </c>
      <c r="BF10">
        <v>51</v>
      </c>
      <c r="BG10" t="s">
        <v>63</v>
      </c>
      <c r="BH10" t="s">
        <v>64</v>
      </c>
    </row>
    <row r="11" spans="1:60" x14ac:dyDescent="0.25">
      <c r="A11">
        <v>10</v>
      </c>
      <c r="B11">
        <v>6</v>
      </c>
      <c r="C11" t="s">
        <v>38</v>
      </c>
      <c r="D11">
        <v>2</v>
      </c>
      <c r="E11" t="s">
        <v>31</v>
      </c>
      <c r="F11">
        <v>3</v>
      </c>
      <c r="G11">
        <v>5</v>
      </c>
      <c r="H11" t="s">
        <v>42</v>
      </c>
      <c r="I11">
        <v>3</v>
      </c>
      <c r="J11" t="s">
        <v>18</v>
      </c>
      <c r="K11">
        <v>3</v>
      </c>
      <c r="L11" t="s">
        <v>19</v>
      </c>
      <c r="M11">
        <v>1</v>
      </c>
      <c r="N11" t="s">
        <v>8</v>
      </c>
      <c r="O11">
        <v>7</v>
      </c>
      <c r="P11" t="s">
        <v>20</v>
      </c>
      <c r="Q11">
        <v>7</v>
      </c>
      <c r="R11" t="s">
        <v>20</v>
      </c>
      <c r="S11">
        <v>7</v>
      </c>
      <c r="T11" t="s">
        <v>20</v>
      </c>
      <c r="U11">
        <v>7</v>
      </c>
      <c r="V11" t="s">
        <v>20</v>
      </c>
      <c r="W11">
        <v>65</v>
      </c>
      <c r="X11">
        <v>35</v>
      </c>
      <c r="Y11">
        <v>0</v>
      </c>
      <c r="Z11">
        <v>0</v>
      </c>
      <c r="AA11">
        <v>1</v>
      </c>
      <c r="AB11" t="s">
        <v>8</v>
      </c>
      <c r="AC11">
        <v>2</v>
      </c>
      <c r="AD11" t="s">
        <v>43</v>
      </c>
      <c r="AE11">
        <v>5</v>
      </c>
      <c r="AF11" t="s">
        <v>10</v>
      </c>
      <c r="AG11">
        <v>5</v>
      </c>
      <c r="AH11" t="s">
        <v>10</v>
      </c>
      <c r="AI11">
        <v>5</v>
      </c>
      <c r="AJ11" t="s">
        <v>10</v>
      </c>
      <c r="AK11">
        <v>45</v>
      </c>
      <c r="AL11">
        <v>45</v>
      </c>
      <c r="AM11">
        <v>10</v>
      </c>
      <c r="AN11">
        <v>0</v>
      </c>
      <c r="AO11">
        <v>5</v>
      </c>
      <c r="AP11" t="s">
        <v>34</v>
      </c>
      <c r="AQ11">
        <v>1</v>
      </c>
      <c r="AR11" t="s">
        <v>8</v>
      </c>
      <c r="AS11">
        <v>1</v>
      </c>
      <c r="AT11" t="s">
        <v>8</v>
      </c>
      <c r="AU11">
        <v>5</v>
      </c>
      <c r="AV11" t="s">
        <v>34</v>
      </c>
      <c r="AW11">
        <v>4</v>
      </c>
      <c r="AX11" t="s">
        <v>14</v>
      </c>
      <c r="AY11">
        <v>4</v>
      </c>
      <c r="AZ11" t="s">
        <v>14</v>
      </c>
      <c r="BA11">
        <v>4</v>
      </c>
      <c r="BB11" t="s">
        <v>11</v>
      </c>
      <c r="BC11">
        <v>215.35</v>
      </c>
      <c r="BD11">
        <v>870</v>
      </c>
      <c r="BE11">
        <v>73.600000000000009</v>
      </c>
      <c r="BF11">
        <v>22</v>
      </c>
      <c r="BG11" t="s">
        <v>63</v>
      </c>
      <c r="BH11" t="s">
        <v>64</v>
      </c>
    </row>
    <row r="12" spans="1:60" x14ac:dyDescent="0.25">
      <c r="A12">
        <v>11</v>
      </c>
      <c r="B12">
        <v>7</v>
      </c>
      <c r="C12" t="s">
        <v>44</v>
      </c>
      <c r="D12">
        <v>4</v>
      </c>
      <c r="E12" t="s">
        <v>24</v>
      </c>
      <c r="F12">
        <v>2</v>
      </c>
      <c r="G12">
        <v>1</v>
      </c>
      <c r="H12" t="s">
        <v>36</v>
      </c>
      <c r="I12">
        <v>2</v>
      </c>
      <c r="J12" t="s">
        <v>4</v>
      </c>
      <c r="K12">
        <v>2</v>
      </c>
      <c r="L12" t="s">
        <v>4</v>
      </c>
      <c r="M12">
        <v>2</v>
      </c>
      <c r="N12" t="s">
        <v>5</v>
      </c>
      <c r="O12">
        <v>5</v>
      </c>
      <c r="P12" t="s">
        <v>21</v>
      </c>
      <c r="Q12">
        <v>5</v>
      </c>
      <c r="R12" t="s">
        <v>21</v>
      </c>
      <c r="S12">
        <v>5</v>
      </c>
      <c r="T12" t="s">
        <v>21</v>
      </c>
      <c r="U12">
        <v>5</v>
      </c>
      <c r="V12" t="s">
        <v>21</v>
      </c>
      <c r="W12">
        <v>45</v>
      </c>
      <c r="X12">
        <v>50</v>
      </c>
      <c r="Y12">
        <v>5</v>
      </c>
      <c r="Z12">
        <v>0</v>
      </c>
      <c r="AA12">
        <v>2</v>
      </c>
      <c r="AB12" t="s">
        <v>5</v>
      </c>
      <c r="AC12" t="s">
        <v>6</v>
      </c>
      <c r="AD12" t="s">
        <v>6</v>
      </c>
      <c r="AE12">
        <v>3</v>
      </c>
      <c r="AF12" t="s">
        <v>28</v>
      </c>
      <c r="AG12">
        <v>3</v>
      </c>
      <c r="AH12" t="s">
        <v>28</v>
      </c>
      <c r="AI12">
        <v>3</v>
      </c>
      <c r="AJ12" t="s">
        <v>28</v>
      </c>
      <c r="AK12">
        <v>10</v>
      </c>
      <c r="AL12">
        <v>0</v>
      </c>
      <c r="AM12">
        <v>90</v>
      </c>
      <c r="AN12">
        <v>0</v>
      </c>
      <c r="AO12">
        <v>3</v>
      </c>
      <c r="AP12" t="s">
        <v>22</v>
      </c>
      <c r="AQ12">
        <v>2</v>
      </c>
      <c r="AR12" t="s">
        <v>5</v>
      </c>
      <c r="AS12">
        <v>1</v>
      </c>
      <c r="AT12" t="s">
        <v>8</v>
      </c>
      <c r="AU12">
        <v>4</v>
      </c>
      <c r="AV12" t="s">
        <v>12</v>
      </c>
      <c r="AW12">
        <v>4</v>
      </c>
      <c r="AX12" t="s">
        <v>14</v>
      </c>
      <c r="AY12">
        <v>4</v>
      </c>
      <c r="AZ12" t="s">
        <v>14</v>
      </c>
      <c r="BA12">
        <v>3</v>
      </c>
      <c r="BB12" t="s">
        <v>23</v>
      </c>
      <c r="BC12">
        <v>85.23</v>
      </c>
      <c r="BD12">
        <v>340</v>
      </c>
      <c r="BE12">
        <v>61.4</v>
      </c>
      <c r="BF12">
        <v>30</v>
      </c>
      <c r="BG12" t="s">
        <v>63</v>
      </c>
      <c r="BH12" t="s">
        <v>64</v>
      </c>
    </row>
    <row r="13" spans="1:60" x14ac:dyDescent="0.25">
      <c r="A13">
        <v>12</v>
      </c>
      <c r="B13">
        <v>10</v>
      </c>
      <c r="C13" t="s">
        <v>1</v>
      </c>
      <c r="D13">
        <v>3</v>
      </c>
      <c r="E13" t="s">
        <v>45</v>
      </c>
      <c r="F13">
        <v>6</v>
      </c>
      <c r="G13">
        <v>59</v>
      </c>
      <c r="H13" t="s">
        <v>33</v>
      </c>
      <c r="I13">
        <v>3</v>
      </c>
      <c r="J13" t="s">
        <v>18</v>
      </c>
      <c r="K13">
        <v>3</v>
      </c>
      <c r="L13" t="s">
        <v>19</v>
      </c>
      <c r="M13">
        <v>1</v>
      </c>
      <c r="N13" t="s">
        <v>8</v>
      </c>
      <c r="O13">
        <v>7</v>
      </c>
      <c r="P13" t="s">
        <v>20</v>
      </c>
      <c r="Q13">
        <v>7</v>
      </c>
      <c r="R13" t="s">
        <v>20</v>
      </c>
      <c r="S13">
        <v>5</v>
      </c>
      <c r="T13" t="s">
        <v>21</v>
      </c>
      <c r="U13">
        <v>6</v>
      </c>
      <c r="V13" t="s">
        <v>7</v>
      </c>
      <c r="W13">
        <v>0</v>
      </c>
      <c r="X13">
        <v>20</v>
      </c>
      <c r="Y13">
        <v>50</v>
      </c>
      <c r="Z13">
        <v>30</v>
      </c>
      <c r="AA13">
        <v>1</v>
      </c>
      <c r="AB13" t="s">
        <v>8</v>
      </c>
      <c r="AC13">
        <v>1</v>
      </c>
      <c r="AD13" t="s">
        <v>26</v>
      </c>
      <c r="AE13">
        <v>5</v>
      </c>
      <c r="AF13" t="s">
        <v>10</v>
      </c>
      <c r="AG13">
        <v>5</v>
      </c>
      <c r="AH13" t="s">
        <v>10</v>
      </c>
      <c r="AI13">
        <v>5</v>
      </c>
      <c r="AJ13" t="s">
        <v>10</v>
      </c>
      <c r="AK13">
        <v>50</v>
      </c>
      <c r="AL13">
        <v>30</v>
      </c>
      <c r="AM13">
        <v>15</v>
      </c>
      <c r="AN13">
        <v>5</v>
      </c>
      <c r="AO13">
        <v>5</v>
      </c>
      <c r="AP13" t="s">
        <v>34</v>
      </c>
      <c r="AQ13">
        <v>1</v>
      </c>
      <c r="AR13" t="s">
        <v>8</v>
      </c>
      <c r="AS13">
        <v>1</v>
      </c>
      <c r="AT13" t="s">
        <v>8</v>
      </c>
      <c r="AU13">
        <v>3</v>
      </c>
      <c r="AV13" t="s">
        <v>13</v>
      </c>
      <c r="AW13">
        <v>3</v>
      </c>
      <c r="AX13" t="s">
        <v>29</v>
      </c>
      <c r="AY13">
        <v>2</v>
      </c>
      <c r="AZ13" t="s">
        <v>15</v>
      </c>
      <c r="BA13">
        <v>4</v>
      </c>
      <c r="BB13" t="s">
        <v>11</v>
      </c>
      <c r="BC13">
        <v>7256.68</v>
      </c>
      <c r="BD13">
        <v>3290</v>
      </c>
      <c r="BE13">
        <v>103.10000000000001</v>
      </c>
      <c r="BF13">
        <v>51</v>
      </c>
      <c r="BG13" t="s">
        <v>63</v>
      </c>
      <c r="BH13" t="s">
        <v>64</v>
      </c>
    </row>
    <row r="14" spans="1:60" x14ac:dyDescent="0.25">
      <c r="A14">
        <v>13</v>
      </c>
      <c r="B14">
        <v>9</v>
      </c>
      <c r="C14" t="s">
        <v>41</v>
      </c>
      <c r="D14">
        <v>4</v>
      </c>
      <c r="E14" t="s">
        <v>24</v>
      </c>
      <c r="F14">
        <v>4</v>
      </c>
      <c r="G14">
        <v>13</v>
      </c>
      <c r="H14" t="s">
        <v>25</v>
      </c>
      <c r="I14">
        <v>2</v>
      </c>
      <c r="J14" t="s">
        <v>4</v>
      </c>
      <c r="K14">
        <v>2</v>
      </c>
      <c r="L14" t="s">
        <v>4</v>
      </c>
      <c r="M14">
        <v>2</v>
      </c>
      <c r="N14" t="s">
        <v>5</v>
      </c>
      <c r="O14">
        <v>6</v>
      </c>
      <c r="P14" t="s">
        <v>7</v>
      </c>
      <c r="Q14">
        <v>6</v>
      </c>
      <c r="R14" t="s">
        <v>7</v>
      </c>
      <c r="S14">
        <v>6</v>
      </c>
      <c r="T14" t="s">
        <v>7</v>
      </c>
      <c r="U14">
        <v>6</v>
      </c>
      <c r="V14" t="s">
        <v>7</v>
      </c>
      <c r="W14">
        <v>0</v>
      </c>
      <c r="X14">
        <v>0</v>
      </c>
      <c r="Y14">
        <v>0</v>
      </c>
      <c r="Z14">
        <v>100</v>
      </c>
      <c r="AA14">
        <v>2</v>
      </c>
      <c r="AB14" t="s">
        <v>5</v>
      </c>
      <c r="AC14" t="s">
        <v>6</v>
      </c>
      <c r="AD14" t="s">
        <v>6</v>
      </c>
      <c r="AE14">
        <v>5</v>
      </c>
      <c r="AF14" t="s">
        <v>10</v>
      </c>
      <c r="AG14">
        <v>5</v>
      </c>
      <c r="AH14" t="s">
        <v>10</v>
      </c>
      <c r="AI14">
        <v>5</v>
      </c>
      <c r="AJ14" t="s">
        <v>10</v>
      </c>
      <c r="AK14">
        <v>80</v>
      </c>
      <c r="AL14">
        <v>5</v>
      </c>
      <c r="AM14">
        <v>5</v>
      </c>
      <c r="AN14">
        <v>10</v>
      </c>
      <c r="AO14">
        <v>4</v>
      </c>
      <c r="AP14" t="s">
        <v>12</v>
      </c>
      <c r="AQ14">
        <v>1</v>
      </c>
      <c r="AR14" t="s">
        <v>8</v>
      </c>
      <c r="AS14">
        <v>1</v>
      </c>
      <c r="AT14" t="s">
        <v>8</v>
      </c>
      <c r="AU14">
        <v>4</v>
      </c>
      <c r="AV14" t="s">
        <v>12</v>
      </c>
      <c r="AW14">
        <v>4</v>
      </c>
      <c r="AX14" t="s">
        <v>14</v>
      </c>
      <c r="AY14">
        <v>3</v>
      </c>
      <c r="AZ14" t="s">
        <v>29</v>
      </c>
      <c r="BA14">
        <v>3</v>
      </c>
      <c r="BB14" t="s">
        <v>23</v>
      </c>
      <c r="BC14">
        <v>911.95</v>
      </c>
      <c r="BD14">
        <v>1580</v>
      </c>
      <c r="BE14">
        <v>84.9</v>
      </c>
      <c r="BF14">
        <v>41</v>
      </c>
      <c r="BG14" t="s">
        <v>64</v>
      </c>
      <c r="BH14" t="s">
        <v>64</v>
      </c>
    </row>
    <row r="15" spans="1:60" x14ac:dyDescent="0.25">
      <c r="A15">
        <v>14</v>
      </c>
      <c r="B15">
        <v>11</v>
      </c>
      <c r="C15" t="s">
        <v>1</v>
      </c>
      <c r="D15">
        <v>4</v>
      </c>
      <c r="E15" t="s">
        <v>24</v>
      </c>
      <c r="F15">
        <v>4</v>
      </c>
      <c r="G15">
        <v>13</v>
      </c>
      <c r="H15" t="s">
        <v>25</v>
      </c>
      <c r="I15">
        <v>2</v>
      </c>
      <c r="J15" t="s">
        <v>4</v>
      </c>
      <c r="K15">
        <v>2</v>
      </c>
      <c r="L15" t="s">
        <v>4</v>
      </c>
      <c r="M15">
        <v>2</v>
      </c>
      <c r="N15" t="s">
        <v>5</v>
      </c>
      <c r="O15">
        <v>5</v>
      </c>
      <c r="P15" t="s">
        <v>21</v>
      </c>
      <c r="Q15">
        <v>5</v>
      </c>
      <c r="R15" t="s">
        <v>21</v>
      </c>
      <c r="S15">
        <v>5</v>
      </c>
      <c r="T15" t="s">
        <v>21</v>
      </c>
      <c r="U15">
        <v>5</v>
      </c>
      <c r="V15" t="s">
        <v>21</v>
      </c>
      <c r="W15">
        <v>90</v>
      </c>
      <c r="X15">
        <v>10</v>
      </c>
      <c r="Y15">
        <v>0</v>
      </c>
      <c r="Z15">
        <v>0</v>
      </c>
      <c r="AA15">
        <v>1</v>
      </c>
      <c r="AB15" t="s">
        <v>8</v>
      </c>
      <c r="AC15">
        <v>1</v>
      </c>
      <c r="AD15" t="s">
        <v>26</v>
      </c>
      <c r="AE15">
        <v>3</v>
      </c>
      <c r="AF15" t="s">
        <v>28</v>
      </c>
      <c r="AG15">
        <v>3</v>
      </c>
      <c r="AH15" t="s">
        <v>28</v>
      </c>
      <c r="AI15">
        <v>3</v>
      </c>
      <c r="AJ15" t="s">
        <v>28</v>
      </c>
      <c r="AK15">
        <v>0</v>
      </c>
      <c r="AL15">
        <v>100</v>
      </c>
      <c r="AM15">
        <v>0</v>
      </c>
      <c r="AN15">
        <v>0</v>
      </c>
      <c r="AO15">
        <v>3</v>
      </c>
      <c r="AP15" t="s">
        <v>22</v>
      </c>
      <c r="AQ15">
        <v>1</v>
      </c>
      <c r="AR15" t="s">
        <v>8</v>
      </c>
      <c r="AS15">
        <v>1</v>
      </c>
      <c r="AT15" t="s">
        <v>8</v>
      </c>
      <c r="AU15">
        <v>3</v>
      </c>
      <c r="AV15" t="s">
        <v>13</v>
      </c>
      <c r="AW15">
        <v>3</v>
      </c>
      <c r="AX15" t="s">
        <v>29</v>
      </c>
      <c r="AY15">
        <v>4</v>
      </c>
      <c r="AZ15" t="s">
        <v>14</v>
      </c>
      <c r="BA15">
        <v>4</v>
      </c>
      <c r="BB15" t="s">
        <v>11</v>
      </c>
      <c r="BC15">
        <v>877.85</v>
      </c>
      <c r="BD15">
        <v>1810</v>
      </c>
      <c r="BE15">
        <v>85.1</v>
      </c>
      <c r="BF15">
        <v>34</v>
      </c>
      <c r="BG15" t="s">
        <v>63</v>
      </c>
      <c r="BH15" t="s">
        <v>64</v>
      </c>
    </row>
    <row r="16" spans="1:60" x14ac:dyDescent="0.25">
      <c r="A16">
        <v>15</v>
      </c>
      <c r="B16">
        <v>9</v>
      </c>
      <c r="C16" t="s">
        <v>41</v>
      </c>
      <c r="D16">
        <v>1</v>
      </c>
      <c r="E16" t="s">
        <v>2</v>
      </c>
      <c r="F16">
        <v>1</v>
      </c>
      <c r="G16">
        <v>1</v>
      </c>
      <c r="H16" t="s">
        <v>3</v>
      </c>
      <c r="I16">
        <v>2</v>
      </c>
      <c r="J16" t="s">
        <v>4</v>
      </c>
      <c r="K16">
        <v>2</v>
      </c>
      <c r="L16" t="s">
        <v>4</v>
      </c>
      <c r="M16">
        <v>2</v>
      </c>
      <c r="N16" t="s">
        <v>5</v>
      </c>
      <c r="O16">
        <v>4</v>
      </c>
      <c r="P16" t="s">
        <v>4</v>
      </c>
      <c r="Q16">
        <v>5</v>
      </c>
      <c r="R16" t="s">
        <v>21</v>
      </c>
      <c r="S16">
        <v>5</v>
      </c>
      <c r="T16" t="s">
        <v>21</v>
      </c>
      <c r="U16">
        <v>5</v>
      </c>
      <c r="V16" t="s">
        <v>21</v>
      </c>
      <c r="W16">
        <v>100</v>
      </c>
      <c r="X16">
        <v>0</v>
      </c>
      <c r="Y16">
        <v>0</v>
      </c>
      <c r="Z16">
        <v>0</v>
      </c>
      <c r="AA16">
        <v>2</v>
      </c>
      <c r="AB16" t="s">
        <v>5</v>
      </c>
      <c r="AC16" t="s">
        <v>6</v>
      </c>
      <c r="AD16" t="s">
        <v>6</v>
      </c>
      <c r="AE16">
        <v>5</v>
      </c>
      <c r="AF16" t="s">
        <v>10</v>
      </c>
      <c r="AG16">
        <v>5</v>
      </c>
      <c r="AH16" t="s">
        <v>10</v>
      </c>
      <c r="AI16">
        <v>5</v>
      </c>
      <c r="AJ16" t="s">
        <v>10</v>
      </c>
      <c r="AK16">
        <v>100</v>
      </c>
      <c r="AL16">
        <v>0</v>
      </c>
      <c r="AM16">
        <v>0</v>
      </c>
      <c r="AN16">
        <v>0</v>
      </c>
      <c r="AO16">
        <v>2</v>
      </c>
      <c r="AP16" t="s">
        <v>37</v>
      </c>
      <c r="AQ16">
        <v>1</v>
      </c>
      <c r="AR16" t="s">
        <v>8</v>
      </c>
      <c r="AS16">
        <v>1</v>
      </c>
      <c r="AT16" t="s">
        <v>8</v>
      </c>
      <c r="AU16">
        <v>2</v>
      </c>
      <c r="AV16" t="s">
        <v>37</v>
      </c>
      <c r="AW16">
        <v>4</v>
      </c>
      <c r="AX16" t="s">
        <v>14</v>
      </c>
      <c r="AY16">
        <v>3</v>
      </c>
      <c r="AZ16" t="s">
        <v>29</v>
      </c>
      <c r="BA16">
        <v>4</v>
      </c>
      <c r="BB16" t="s">
        <v>11</v>
      </c>
      <c r="BC16">
        <v>64.59</v>
      </c>
      <c r="BD16">
        <v>700</v>
      </c>
      <c r="BE16">
        <v>40.599999999999994</v>
      </c>
      <c r="BF16">
        <v>28</v>
      </c>
      <c r="BG16" t="s">
        <v>64</v>
      </c>
      <c r="BH16" t="s">
        <v>64</v>
      </c>
    </row>
    <row r="17" spans="1:60" x14ac:dyDescent="0.25">
      <c r="A17">
        <v>16</v>
      </c>
      <c r="B17">
        <v>19</v>
      </c>
      <c r="C17" t="s">
        <v>46</v>
      </c>
      <c r="D17">
        <v>4</v>
      </c>
      <c r="E17" t="s">
        <v>24</v>
      </c>
      <c r="F17">
        <v>3</v>
      </c>
      <c r="G17">
        <v>6</v>
      </c>
      <c r="H17" t="s">
        <v>42</v>
      </c>
      <c r="I17">
        <v>3</v>
      </c>
      <c r="J17" t="s">
        <v>18</v>
      </c>
      <c r="K17">
        <v>3</v>
      </c>
      <c r="L17" t="s">
        <v>19</v>
      </c>
      <c r="M17">
        <v>1</v>
      </c>
      <c r="N17" t="s">
        <v>8</v>
      </c>
      <c r="O17">
        <v>6</v>
      </c>
      <c r="P17" t="s">
        <v>7</v>
      </c>
      <c r="Q17">
        <v>6</v>
      </c>
      <c r="R17" t="s">
        <v>7</v>
      </c>
      <c r="S17">
        <v>6</v>
      </c>
      <c r="T17" t="s">
        <v>7</v>
      </c>
      <c r="U17">
        <v>6</v>
      </c>
      <c r="V17" t="s">
        <v>7</v>
      </c>
      <c r="W17">
        <v>20</v>
      </c>
      <c r="X17">
        <v>35</v>
      </c>
      <c r="Y17">
        <v>35</v>
      </c>
      <c r="Z17">
        <v>10</v>
      </c>
      <c r="AA17">
        <v>1</v>
      </c>
      <c r="AB17" t="s">
        <v>8</v>
      </c>
      <c r="AC17">
        <v>2</v>
      </c>
      <c r="AD17" t="s">
        <v>43</v>
      </c>
      <c r="AE17">
        <v>5</v>
      </c>
      <c r="AF17" t="s">
        <v>10</v>
      </c>
      <c r="AG17">
        <v>3</v>
      </c>
      <c r="AH17" t="s">
        <v>28</v>
      </c>
      <c r="AI17">
        <v>4</v>
      </c>
      <c r="AJ17" t="s">
        <v>11</v>
      </c>
      <c r="AK17">
        <v>20</v>
      </c>
      <c r="AL17">
        <v>60</v>
      </c>
      <c r="AM17">
        <v>15</v>
      </c>
      <c r="AN17">
        <v>5</v>
      </c>
      <c r="AO17">
        <v>5</v>
      </c>
      <c r="AP17" t="s">
        <v>34</v>
      </c>
      <c r="AQ17">
        <v>1</v>
      </c>
      <c r="AR17" t="s">
        <v>8</v>
      </c>
      <c r="AS17">
        <v>1</v>
      </c>
      <c r="AT17" t="s">
        <v>8</v>
      </c>
      <c r="AU17">
        <v>5</v>
      </c>
      <c r="AV17" t="s">
        <v>34</v>
      </c>
      <c r="AW17">
        <v>4</v>
      </c>
      <c r="AX17" t="s">
        <v>14</v>
      </c>
      <c r="AY17">
        <v>2</v>
      </c>
      <c r="AZ17" t="s">
        <v>15</v>
      </c>
      <c r="BA17">
        <v>4</v>
      </c>
      <c r="BB17" t="s">
        <v>11</v>
      </c>
      <c r="BC17">
        <v>279.62</v>
      </c>
      <c r="BD17">
        <v>1040</v>
      </c>
      <c r="BE17">
        <v>75.199999999999989</v>
      </c>
      <c r="BF17">
        <v>36</v>
      </c>
      <c r="BG17" t="s">
        <v>64</v>
      </c>
      <c r="BH17" t="s">
        <v>64</v>
      </c>
    </row>
    <row r="18" spans="1:60" x14ac:dyDescent="0.25">
      <c r="A18">
        <v>17</v>
      </c>
      <c r="B18">
        <v>7</v>
      </c>
      <c r="C18" t="s">
        <v>44</v>
      </c>
      <c r="D18">
        <v>3</v>
      </c>
      <c r="E18" t="s">
        <v>45</v>
      </c>
      <c r="F18">
        <v>3</v>
      </c>
      <c r="G18">
        <v>6</v>
      </c>
      <c r="H18" t="s">
        <v>42</v>
      </c>
      <c r="I18">
        <v>1</v>
      </c>
      <c r="J18" t="s">
        <v>47</v>
      </c>
      <c r="K18">
        <v>2</v>
      </c>
      <c r="L18" t="s">
        <v>4</v>
      </c>
      <c r="M18">
        <v>1</v>
      </c>
      <c r="N18" t="s">
        <v>8</v>
      </c>
      <c r="O18">
        <v>2</v>
      </c>
      <c r="P18" t="s">
        <v>48</v>
      </c>
      <c r="Q18">
        <v>3</v>
      </c>
      <c r="R18" t="s">
        <v>32</v>
      </c>
      <c r="S18">
        <v>5</v>
      </c>
      <c r="T18" t="s">
        <v>21</v>
      </c>
      <c r="U18">
        <v>5</v>
      </c>
      <c r="V18" t="s">
        <v>21</v>
      </c>
      <c r="W18">
        <v>100</v>
      </c>
      <c r="X18">
        <v>0</v>
      </c>
      <c r="Y18">
        <v>0</v>
      </c>
      <c r="Z18">
        <v>0</v>
      </c>
      <c r="AA18">
        <v>2</v>
      </c>
      <c r="AB18" t="s">
        <v>5</v>
      </c>
      <c r="AC18" t="s">
        <v>6</v>
      </c>
      <c r="AD18" t="s">
        <v>6</v>
      </c>
      <c r="AE18">
        <v>5</v>
      </c>
      <c r="AF18" t="s">
        <v>10</v>
      </c>
      <c r="AG18">
        <v>5</v>
      </c>
      <c r="AH18" t="s">
        <v>10</v>
      </c>
      <c r="AI18">
        <v>5</v>
      </c>
      <c r="AJ18" t="s">
        <v>10</v>
      </c>
      <c r="AK18">
        <v>40</v>
      </c>
      <c r="AL18">
        <v>60</v>
      </c>
      <c r="AM18">
        <v>0</v>
      </c>
      <c r="AN18">
        <v>0</v>
      </c>
      <c r="AO18">
        <v>2</v>
      </c>
      <c r="AP18" t="s">
        <v>37</v>
      </c>
      <c r="AQ18">
        <v>1</v>
      </c>
      <c r="AR18" t="s">
        <v>8</v>
      </c>
      <c r="AS18">
        <v>1</v>
      </c>
      <c r="AT18" t="s">
        <v>8</v>
      </c>
      <c r="AU18">
        <v>3</v>
      </c>
      <c r="AV18" t="s">
        <v>13</v>
      </c>
      <c r="AW18">
        <v>2</v>
      </c>
      <c r="AX18" t="s">
        <v>15</v>
      </c>
      <c r="AY18">
        <v>3</v>
      </c>
      <c r="AZ18" t="s">
        <v>29</v>
      </c>
      <c r="BA18">
        <v>4</v>
      </c>
      <c r="BB18" t="s">
        <v>11</v>
      </c>
      <c r="BC18">
        <v>301.95</v>
      </c>
      <c r="BD18">
        <v>2009.9999999999998</v>
      </c>
      <c r="BE18">
        <v>75.199999999999989</v>
      </c>
      <c r="BF18">
        <v>55</v>
      </c>
      <c r="BG18" t="s">
        <v>63</v>
      </c>
      <c r="BH18" t="s">
        <v>64</v>
      </c>
    </row>
    <row r="19" spans="1:60" x14ac:dyDescent="0.25">
      <c r="A19">
        <v>18</v>
      </c>
      <c r="B19">
        <v>12</v>
      </c>
      <c r="C19" t="s">
        <v>1</v>
      </c>
      <c r="D19">
        <v>2</v>
      </c>
      <c r="E19" t="s">
        <v>31</v>
      </c>
      <c r="F19">
        <v>4</v>
      </c>
      <c r="G19">
        <v>13</v>
      </c>
      <c r="H19" t="s">
        <v>25</v>
      </c>
      <c r="I19">
        <v>2</v>
      </c>
      <c r="J19" t="s">
        <v>4</v>
      </c>
      <c r="K19">
        <v>1</v>
      </c>
      <c r="L19" t="s">
        <v>49</v>
      </c>
      <c r="M19">
        <v>1</v>
      </c>
      <c r="N19" t="s">
        <v>8</v>
      </c>
      <c r="O19">
        <v>3</v>
      </c>
      <c r="P19" t="s">
        <v>32</v>
      </c>
      <c r="Q19">
        <v>2</v>
      </c>
      <c r="R19" t="s">
        <v>48</v>
      </c>
      <c r="S19">
        <v>3</v>
      </c>
      <c r="T19" t="s">
        <v>32</v>
      </c>
      <c r="U19">
        <v>2</v>
      </c>
      <c r="V19" t="s">
        <v>48</v>
      </c>
      <c r="W19">
        <v>80</v>
      </c>
      <c r="X19">
        <v>10</v>
      </c>
      <c r="Y19">
        <v>5</v>
      </c>
      <c r="Z19">
        <v>5</v>
      </c>
      <c r="AA19">
        <v>1</v>
      </c>
      <c r="AB19" t="s">
        <v>8</v>
      </c>
      <c r="AC19">
        <v>3</v>
      </c>
      <c r="AD19" t="s">
        <v>9</v>
      </c>
      <c r="AE19">
        <v>4</v>
      </c>
      <c r="AF19" t="s">
        <v>11</v>
      </c>
      <c r="AG19">
        <v>4</v>
      </c>
      <c r="AH19" t="s">
        <v>11</v>
      </c>
      <c r="AI19">
        <v>4</v>
      </c>
      <c r="AJ19" t="s">
        <v>11</v>
      </c>
      <c r="AK19">
        <v>80</v>
      </c>
      <c r="AL19">
        <v>15</v>
      </c>
      <c r="AM19">
        <v>5</v>
      </c>
      <c r="AN19">
        <v>0</v>
      </c>
      <c r="AO19">
        <v>3</v>
      </c>
      <c r="AP19" t="s">
        <v>22</v>
      </c>
      <c r="AQ19">
        <v>1</v>
      </c>
      <c r="AR19" t="s">
        <v>8</v>
      </c>
      <c r="AS19">
        <v>1</v>
      </c>
      <c r="AT19" t="s">
        <v>8</v>
      </c>
      <c r="AU19">
        <v>2</v>
      </c>
      <c r="AV19" t="s">
        <v>37</v>
      </c>
      <c r="AW19">
        <v>4</v>
      </c>
      <c r="AX19" t="s">
        <v>14</v>
      </c>
      <c r="AY19">
        <v>4</v>
      </c>
      <c r="AZ19" t="s">
        <v>14</v>
      </c>
      <c r="BA19">
        <v>4</v>
      </c>
      <c r="BB19" t="s">
        <v>11</v>
      </c>
      <c r="BC19">
        <v>909.73</v>
      </c>
      <c r="BD19">
        <v>2820</v>
      </c>
      <c r="BE19">
        <v>85.8</v>
      </c>
      <c r="BF19">
        <v>66</v>
      </c>
      <c r="BG19" t="s">
        <v>64</v>
      </c>
      <c r="BH19" t="s">
        <v>64</v>
      </c>
    </row>
    <row r="20" spans="1:60" x14ac:dyDescent="0.25">
      <c r="A20">
        <v>19</v>
      </c>
      <c r="B20">
        <v>12</v>
      </c>
      <c r="C20" t="s">
        <v>1</v>
      </c>
      <c r="D20">
        <v>3</v>
      </c>
      <c r="E20" t="s">
        <v>45</v>
      </c>
      <c r="F20">
        <v>4</v>
      </c>
      <c r="G20">
        <v>13</v>
      </c>
      <c r="H20" t="s">
        <v>25</v>
      </c>
      <c r="I20">
        <v>2</v>
      </c>
      <c r="J20" t="s">
        <v>4</v>
      </c>
      <c r="K20">
        <v>3</v>
      </c>
      <c r="L20" t="s">
        <v>19</v>
      </c>
      <c r="M20">
        <v>1</v>
      </c>
      <c r="N20" t="s">
        <v>8</v>
      </c>
      <c r="O20">
        <v>6</v>
      </c>
      <c r="P20" t="s">
        <v>7</v>
      </c>
      <c r="Q20">
        <v>3</v>
      </c>
      <c r="R20" t="s">
        <v>32</v>
      </c>
      <c r="S20">
        <v>6</v>
      </c>
      <c r="T20" t="s">
        <v>7</v>
      </c>
      <c r="U20">
        <v>5</v>
      </c>
      <c r="V20" t="s">
        <v>21</v>
      </c>
      <c r="W20">
        <v>30</v>
      </c>
      <c r="X20">
        <v>70</v>
      </c>
      <c r="Y20">
        <v>0</v>
      </c>
      <c r="Z20">
        <v>0</v>
      </c>
      <c r="AA20">
        <v>1</v>
      </c>
      <c r="AB20" t="s">
        <v>8</v>
      </c>
      <c r="AC20">
        <v>3</v>
      </c>
      <c r="AD20" t="s">
        <v>9</v>
      </c>
      <c r="AE20">
        <v>5</v>
      </c>
      <c r="AF20" t="s">
        <v>10</v>
      </c>
      <c r="AG20">
        <v>4</v>
      </c>
      <c r="AH20" t="s">
        <v>11</v>
      </c>
      <c r="AI20">
        <v>5</v>
      </c>
      <c r="AJ20" t="s">
        <v>10</v>
      </c>
      <c r="AK20">
        <v>50</v>
      </c>
      <c r="AL20">
        <v>50</v>
      </c>
      <c r="AM20">
        <v>0</v>
      </c>
      <c r="AN20">
        <v>0</v>
      </c>
      <c r="AO20">
        <v>4</v>
      </c>
      <c r="AP20" t="s">
        <v>12</v>
      </c>
      <c r="AQ20">
        <v>1</v>
      </c>
      <c r="AR20" t="s">
        <v>8</v>
      </c>
      <c r="AS20">
        <v>1</v>
      </c>
      <c r="AT20" t="s">
        <v>8</v>
      </c>
      <c r="AU20">
        <v>4</v>
      </c>
      <c r="AV20" t="s">
        <v>12</v>
      </c>
      <c r="AW20">
        <v>4</v>
      </c>
      <c r="AX20" t="s">
        <v>14</v>
      </c>
      <c r="AY20">
        <v>2</v>
      </c>
      <c r="AZ20" t="s">
        <v>15</v>
      </c>
      <c r="BA20">
        <v>3</v>
      </c>
      <c r="BB20" t="s">
        <v>23</v>
      </c>
      <c r="BC20">
        <v>940.01</v>
      </c>
      <c r="BD20">
        <v>2320</v>
      </c>
      <c r="BE20">
        <v>86.1</v>
      </c>
      <c r="BF20">
        <v>61</v>
      </c>
      <c r="BG20" t="s">
        <v>64</v>
      </c>
      <c r="BH20" t="s">
        <v>64</v>
      </c>
    </row>
    <row r="21" spans="1:60" x14ac:dyDescent="0.25">
      <c r="A21">
        <v>20</v>
      </c>
      <c r="B21">
        <v>2</v>
      </c>
      <c r="C21" t="s">
        <v>50</v>
      </c>
      <c r="D21">
        <v>4</v>
      </c>
      <c r="E21" t="s">
        <v>24</v>
      </c>
      <c r="F21">
        <v>5</v>
      </c>
      <c r="G21">
        <v>22</v>
      </c>
      <c r="H21" t="s">
        <v>51</v>
      </c>
      <c r="I21">
        <v>1</v>
      </c>
      <c r="J21" t="s">
        <v>47</v>
      </c>
      <c r="K21">
        <v>1</v>
      </c>
      <c r="L21" t="s">
        <v>49</v>
      </c>
      <c r="M21">
        <v>1</v>
      </c>
      <c r="N21" t="s">
        <v>8</v>
      </c>
      <c r="O21">
        <v>2</v>
      </c>
      <c r="P21" t="s">
        <v>48</v>
      </c>
      <c r="Q21">
        <v>3</v>
      </c>
      <c r="R21" t="s">
        <v>32</v>
      </c>
      <c r="S21">
        <v>2</v>
      </c>
      <c r="T21" t="s">
        <v>48</v>
      </c>
      <c r="U21">
        <v>3</v>
      </c>
      <c r="V21" t="s">
        <v>32</v>
      </c>
      <c r="W21">
        <v>10</v>
      </c>
      <c r="X21">
        <v>70</v>
      </c>
      <c r="Y21">
        <v>20</v>
      </c>
      <c r="Z21">
        <v>0</v>
      </c>
      <c r="AA21">
        <v>1</v>
      </c>
      <c r="AB21" t="s">
        <v>8</v>
      </c>
      <c r="AC21">
        <v>1</v>
      </c>
      <c r="AD21" t="s">
        <v>26</v>
      </c>
      <c r="AE21">
        <v>3</v>
      </c>
      <c r="AF21" t="s">
        <v>28</v>
      </c>
      <c r="AG21">
        <v>3</v>
      </c>
      <c r="AH21" t="s">
        <v>28</v>
      </c>
      <c r="AI21">
        <v>3</v>
      </c>
      <c r="AJ21" t="s">
        <v>28</v>
      </c>
      <c r="AK21">
        <v>10</v>
      </c>
      <c r="AL21">
        <v>60</v>
      </c>
      <c r="AM21">
        <v>10</v>
      </c>
      <c r="AN21">
        <v>20</v>
      </c>
      <c r="AO21">
        <v>2</v>
      </c>
      <c r="AP21" t="s">
        <v>37</v>
      </c>
      <c r="AQ21">
        <v>1</v>
      </c>
      <c r="AR21" t="s">
        <v>8</v>
      </c>
      <c r="AS21">
        <v>1</v>
      </c>
      <c r="AT21" t="s">
        <v>8</v>
      </c>
      <c r="AU21">
        <v>1</v>
      </c>
      <c r="AV21" t="s">
        <v>52</v>
      </c>
      <c r="AW21">
        <v>1</v>
      </c>
      <c r="AX21" t="s">
        <v>35</v>
      </c>
      <c r="AY21">
        <v>1</v>
      </c>
      <c r="AZ21" t="s">
        <v>35</v>
      </c>
      <c r="BA21">
        <v>2</v>
      </c>
      <c r="BB21" t="s">
        <v>30</v>
      </c>
      <c r="BC21">
        <v>1813.3</v>
      </c>
      <c r="BD21">
        <v>2580</v>
      </c>
      <c r="BE21">
        <v>95.600000000000009</v>
      </c>
      <c r="BF21">
        <v>65</v>
      </c>
      <c r="BG21" t="s">
        <v>63</v>
      </c>
      <c r="BH21" t="s">
        <v>64</v>
      </c>
    </row>
    <row r="22" spans="1:60" x14ac:dyDescent="0.25">
      <c r="A22">
        <v>21</v>
      </c>
      <c r="B22">
        <v>10</v>
      </c>
      <c r="C22" t="s">
        <v>1</v>
      </c>
      <c r="D22">
        <v>4</v>
      </c>
      <c r="E22" t="s">
        <v>24</v>
      </c>
      <c r="F22">
        <v>4</v>
      </c>
      <c r="G22">
        <v>14</v>
      </c>
      <c r="H22" t="s">
        <v>25</v>
      </c>
      <c r="I22">
        <v>1</v>
      </c>
      <c r="J22" t="s">
        <v>47</v>
      </c>
      <c r="K22">
        <v>3</v>
      </c>
      <c r="L22" t="s">
        <v>19</v>
      </c>
      <c r="M22">
        <v>1</v>
      </c>
      <c r="N22" t="s">
        <v>8</v>
      </c>
      <c r="O22">
        <v>5</v>
      </c>
      <c r="P22" t="s">
        <v>21</v>
      </c>
      <c r="Q22">
        <v>3</v>
      </c>
      <c r="R22" t="s">
        <v>32</v>
      </c>
      <c r="S22">
        <v>2</v>
      </c>
      <c r="T22" t="s">
        <v>48</v>
      </c>
      <c r="U22">
        <v>6</v>
      </c>
      <c r="V22" t="s">
        <v>7</v>
      </c>
      <c r="W22">
        <v>60</v>
      </c>
      <c r="X22">
        <v>40</v>
      </c>
      <c r="Y22">
        <v>0</v>
      </c>
      <c r="Z22">
        <v>0</v>
      </c>
      <c r="AA22">
        <v>2</v>
      </c>
      <c r="AB22" t="s">
        <v>5</v>
      </c>
      <c r="AC22" t="s">
        <v>6</v>
      </c>
      <c r="AD22" t="s">
        <v>6</v>
      </c>
      <c r="AE22">
        <v>4</v>
      </c>
      <c r="AF22" t="s">
        <v>11</v>
      </c>
      <c r="AG22">
        <v>3</v>
      </c>
      <c r="AH22" t="s">
        <v>28</v>
      </c>
      <c r="AI22">
        <v>3</v>
      </c>
      <c r="AJ22" t="s">
        <v>28</v>
      </c>
      <c r="AK22">
        <v>80</v>
      </c>
      <c r="AL22">
        <v>20</v>
      </c>
      <c r="AM22">
        <v>0</v>
      </c>
      <c r="AN22">
        <v>0</v>
      </c>
      <c r="AO22">
        <v>4</v>
      </c>
      <c r="AP22" t="s">
        <v>12</v>
      </c>
      <c r="AQ22">
        <v>1</v>
      </c>
      <c r="AR22" t="s">
        <v>8</v>
      </c>
      <c r="AS22">
        <v>1</v>
      </c>
      <c r="AT22" t="s">
        <v>8</v>
      </c>
      <c r="AU22">
        <v>4</v>
      </c>
      <c r="AV22" t="s">
        <v>12</v>
      </c>
      <c r="AW22">
        <v>2</v>
      </c>
      <c r="AX22" t="s">
        <v>15</v>
      </c>
      <c r="AY22">
        <v>4</v>
      </c>
      <c r="AZ22" t="s">
        <v>14</v>
      </c>
      <c r="BA22">
        <v>3</v>
      </c>
      <c r="BB22" t="s">
        <v>23</v>
      </c>
      <c r="BC22">
        <v>922.3</v>
      </c>
      <c r="BD22">
        <v>2380</v>
      </c>
      <c r="BE22">
        <v>86.300000000000011</v>
      </c>
      <c r="BF22">
        <v>61</v>
      </c>
      <c r="BG22" t="s">
        <v>64</v>
      </c>
      <c r="BH22" t="s">
        <v>64</v>
      </c>
    </row>
    <row r="23" spans="1:60" x14ac:dyDescent="0.25">
      <c r="A23">
        <v>22</v>
      </c>
      <c r="B23">
        <v>13</v>
      </c>
      <c r="C23" t="s">
        <v>1</v>
      </c>
      <c r="D23">
        <v>1</v>
      </c>
      <c r="E23" t="s">
        <v>2</v>
      </c>
      <c r="F23">
        <v>1</v>
      </c>
      <c r="G23">
        <v>1</v>
      </c>
      <c r="H23" t="s">
        <v>3</v>
      </c>
      <c r="I23">
        <v>2</v>
      </c>
      <c r="J23" t="s">
        <v>4</v>
      </c>
      <c r="K23">
        <v>2</v>
      </c>
      <c r="L23" t="s">
        <v>4</v>
      </c>
      <c r="M23">
        <v>2</v>
      </c>
      <c r="N23" t="s">
        <v>5</v>
      </c>
      <c r="O23">
        <v>7</v>
      </c>
      <c r="P23" t="s">
        <v>20</v>
      </c>
      <c r="Q23">
        <v>6</v>
      </c>
      <c r="R23" t="s">
        <v>7</v>
      </c>
      <c r="S23">
        <v>7</v>
      </c>
      <c r="T23" t="s">
        <v>20</v>
      </c>
      <c r="U23">
        <v>6</v>
      </c>
      <c r="V23" t="s">
        <v>7</v>
      </c>
      <c r="W23">
        <v>75</v>
      </c>
      <c r="X23">
        <v>25</v>
      </c>
      <c r="Y23">
        <v>0</v>
      </c>
      <c r="Z23">
        <v>0</v>
      </c>
      <c r="AA23">
        <v>1</v>
      </c>
      <c r="AB23" t="s">
        <v>8</v>
      </c>
      <c r="AC23">
        <v>1</v>
      </c>
      <c r="AD23" t="s">
        <v>26</v>
      </c>
      <c r="AE23">
        <v>4</v>
      </c>
      <c r="AF23" t="s">
        <v>11</v>
      </c>
      <c r="AG23">
        <v>2</v>
      </c>
      <c r="AH23" t="s">
        <v>27</v>
      </c>
      <c r="AI23">
        <v>4</v>
      </c>
      <c r="AJ23" t="s">
        <v>11</v>
      </c>
      <c r="AK23">
        <v>100</v>
      </c>
      <c r="AL23">
        <v>0</v>
      </c>
      <c r="AM23">
        <v>0</v>
      </c>
      <c r="AN23">
        <v>0</v>
      </c>
      <c r="AO23">
        <v>2</v>
      </c>
      <c r="AP23" t="s">
        <v>37</v>
      </c>
      <c r="AQ23">
        <v>1</v>
      </c>
      <c r="AR23" t="s">
        <v>8</v>
      </c>
      <c r="AS23">
        <v>1</v>
      </c>
      <c r="AT23" t="s">
        <v>8</v>
      </c>
      <c r="AU23">
        <v>3</v>
      </c>
      <c r="AV23" t="s">
        <v>13</v>
      </c>
      <c r="AW23">
        <v>3</v>
      </c>
      <c r="AX23" t="s">
        <v>29</v>
      </c>
      <c r="AY23">
        <v>1</v>
      </c>
      <c r="AZ23" t="s">
        <v>35</v>
      </c>
      <c r="BA23">
        <v>5</v>
      </c>
      <c r="BB23" t="s">
        <v>53</v>
      </c>
      <c r="BC23">
        <v>65.77</v>
      </c>
      <c r="BD23">
        <v>400</v>
      </c>
      <c r="BE23">
        <v>45.4</v>
      </c>
      <c r="BF23">
        <v>21</v>
      </c>
      <c r="BG23" t="s">
        <v>63</v>
      </c>
      <c r="BH23" t="s">
        <v>64</v>
      </c>
    </row>
    <row r="24" spans="1:60" x14ac:dyDescent="0.25">
      <c r="A24">
        <v>23</v>
      </c>
      <c r="B24">
        <v>19</v>
      </c>
      <c r="C24" t="s">
        <v>46</v>
      </c>
      <c r="D24">
        <v>4</v>
      </c>
      <c r="E24" t="s">
        <v>24</v>
      </c>
      <c r="F24">
        <v>5</v>
      </c>
      <c r="G24">
        <v>25</v>
      </c>
      <c r="H24" t="s">
        <v>51</v>
      </c>
      <c r="I24">
        <v>3</v>
      </c>
      <c r="J24" t="s">
        <v>18</v>
      </c>
      <c r="K24">
        <v>3</v>
      </c>
      <c r="L24" t="s">
        <v>19</v>
      </c>
      <c r="M24">
        <v>1</v>
      </c>
      <c r="N24" t="s">
        <v>8</v>
      </c>
      <c r="O24">
        <v>6</v>
      </c>
      <c r="P24" t="s">
        <v>7</v>
      </c>
      <c r="Q24">
        <v>6</v>
      </c>
      <c r="R24" t="s">
        <v>7</v>
      </c>
      <c r="S24">
        <v>5</v>
      </c>
      <c r="T24" t="s">
        <v>21</v>
      </c>
      <c r="U24">
        <v>5</v>
      </c>
      <c r="V24" t="s">
        <v>21</v>
      </c>
      <c r="W24">
        <v>95</v>
      </c>
      <c r="X24">
        <v>5</v>
      </c>
      <c r="Y24">
        <v>0</v>
      </c>
      <c r="Z24">
        <v>0</v>
      </c>
      <c r="AA24">
        <v>2</v>
      </c>
      <c r="AB24" t="s">
        <v>5</v>
      </c>
      <c r="AC24" t="s">
        <v>6</v>
      </c>
      <c r="AD24" t="s">
        <v>6</v>
      </c>
      <c r="AE24">
        <v>5</v>
      </c>
      <c r="AF24" t="s">
        <v>10</v>
      </c>
      <c r="AG24">
        <v>5</v>
      </c>
      <c r="AH24" t="s">
        <v>10</v>
      </c>
      <c r="AI24">
        <v>5</v>
      </c>
      <c r="AJ24" t="s">
        <v>10</v>
      </c>
      <c r="AK24">
        <v>0</v>
      </c>
      <c r="AL24">
        <v>0</v>
      </c>
      <c r="AM24">
        <v>0</v>
      </c>
      <c r="AN24">
        <v>100</v>
      </c>
      <c r="AO24">
        <v>5</v>
      </c>
      <c r="AP24" t="s">
        <v>34</v>
      </c>
      <c r="AQ24">
        <v>1</v>
      </c>
      <c r="AR24" t="s">
        <v>8</v>
      </c>
      <c r="AS24">
        <v>2</v>
      </c>
      <c r="AT24" t="s">
        <v>5</v>
      </c>
      <c r="AU24">
        <v>5</v>
      </c>
      <c r="AV24" t="s">
        <v>34</v>
      </c>
      <c r="AW24">
        <v>2</v>
      </c>
      <c r="AX24" t="s">
        <v>15</v>
      </c>
      <c r="AY24">
        <v>2</v>
      </c>
      <c r="AZ24" t="s">
        <v>15</v>
      </c>
      <c r="BA24">
        <v>5</v>
      </c>
      <c r="BB24" t="s">
        <v>53</v>
      </c>
      <c r="BC24">
        <v>1996.51</v>
      </c>
      <c r="BD24">
        <v>4300</v>
      </c>
      <c r="BE24">
        <v>95.9</v>
      </c>
      <c r="BF24">
        <v>51</v>
      </c>
      <c r="BG24" t="s">
        <v>64</v>
      </c>
      <c r="BH24" t="s">
        <v>64</v>
      </c>
    </row>
    <row r="25" spans="1:60" x14ac:dyDescent="0.25">
      <c r="A25">
        <v>24</v>
      </c>
      <c r="B25">
        <v>3</v>
      </c>
      <c r="C25" t="s">
        <v>41</v>
      </c>
      <c r="D25">
        <v>4</v>
      </c>
      <c r="E25" t="s">
        <v>24</v>
      </c>
      <c r="F25">
        <v>5</v>
      </c>
      <c r="G25">
        <v>28</v>
      </c>
      <c r="H25" t="s">
        <v>51</v>
      </c>
      <c r="I25">
        <v>1</v>
      </c>
      <c r="J25" t="s">
        <v>47</v>
      </c>
      <c r="K25">
        <v>3</v>
      </c>
      <c r="L25" t="s">
        <v>19</v>
      </c>
      <c r="M25">
        <v>1</v>
      </c>
      <c r="N25" t="s">
        <v>8</v>
      </c>
      <c r="O25">
        <v>2</v>
      </c>
      <c r="P25" t="s">
        <v>48</v>
      </c>
      <c r="Q25">
        <v>6</v>
      </c>
      <c r="R25" t="s">
        <v>7</v>
      </c>
      <c r="S25">
        <v>1</v>
      </c>
      <c r="T25" t="s">
        <v>54</v>
      </c>
      <c r="U25">
        <v>5</v>
      </c>
      <c r="V25" t="s">
        <v>21</v>
      </c>
      <c r="W25">
        <v>44</v>
      </c>
      <c r="X25">
        <v>55</v>
      </c>
      <c r="Y25">
        <v>1</v>
      </c>
      <c r="Z25">
        <v>0</v>
      </c>
      <c r="AA25">
        <v>2</v>
      </c>
      <c r="AB25" t="s">
        <v>5</v>
      </c>
      <c r="AC25" t="s">
        <v>6</v>
      </c>
      <c r="AD25" t="s">
        <v>6</v>
      </c>
      <c r="AE25">
        <v>5</v>
      </c>
      <c r="AF25" t="s">
        <v>10</v>
      </c>
      <c r="AG25">
        <v>2</v>
      </c>
      <c r="AH25" t="s">
        <v>27</v>
      </c>
      <c r="AI25">
        <v>4</v>
      </c>
      <c r="AJ25" t="s">
        <v>11</v>
      </c>
      <c r="AK25">
        <v>10</v>
      </c>
      <c r="AL25">
        <v>75</v>
      </c>
      <c r="AM25">
        <v>5</v>
      </c>
      <c r="AN25">
        <v>10</v>
      </c>
      <c r="AO25">
        <v>4</v>
      </c>
      <c r="AP25" t="s">
        <v>12</v>
      </c>
      <c r="AQ25">
        <v>1</v>
      </c>
      <c r="AR25" t="s">
        <v>8</v>
      </c>
      <c r="AS25">
        <v>1</v>
      </c>
      <c r="AT25" t="s">
        <v>8</v>
      </c>
      <c r="AU25">
        <v>4</v>
      </c>
      <c r="AV25" t="s">
        <v>12</v>
      </c>
      <c r="AW25">
        <v>5</v>
      </c>
      <c r="AX25" t="s">
        <v>55</v>
      </c>
      <c r="AY25">
        <v>3</v>
      </c>
      <c r="AZ25" t="s">
        <v>29</v>
      </c>
      <c r="BA25">
        <v>4</v>
      </c>
      <c r="BB25" t="s">
        <v>11</v>
      </c>
      <c r="BC25">
        <v>2461.41</v>
      </c>
      <c r="BD25">
        <v>3050</v>
      </c>
      <c r="BE25">
        <v>96</v>
      </c>
      <c r="BF25">
        <v>51</v>
      </c>
      <c r="BG25" t="s">
        <v>64</v>
      </c>
      <c r="BH25" t="s">
        <v>64</v>
      </c>
    </row>
    <row r="26" spans="1:60" x14ac:dyDescent="0.25">
      <c r="A26">
        <v>25</v>
      </c>
      <c r="B26">
        <v>3</v>
      </c>
      <c r="C26" t="s">
        <v>41</v>
      </c>
      <c r="D26">
        <v>4</v>
      </c>
      <c r="E26" t="s">
        <v>24</v>
      </c>
      <c r="F26">
        <v>2</v>
      </c>
      <c r="G26">
        <v>1</v>
      </c>
      <c r="H26" t="s">
        <v>36</v>
      </c>
      <c r="I26">
        <v>2</v>
      </c>
      <c r="J26" t="s">
        <v>4</v>
      </c>
      <c r="K26">
        <v>3</v>
      </c>
      <c r="L26" t="s">
        <v>19</v>
      </c>
      <c r="M26">
        <v>1</v>
      </c>
      <c r="N26" t="s">
        <v>8</v>
      </c>
      <c r="O26">
        <v>5</v>
      </c>
      <c r="P26" t="s">
        <v>21</v>
      </c>
      <c r="Q26">
        <v>5</v>
      </c>
      <c r="R26" t="s">
        <v>21</v>
      </c>
      <c r="S26">
        <v>4</v>
      </c>
      <c r="T26" t="s">
        <v>4</v>
      </c>
      <c r="U26">
        <v>4</v>
      </c>
      <c r="V26" t="s">
        <v>4</v>
      </c>
      <c r="W26">
        <v>10</v>
      </c>
      <c r="X26">
        <v>20</v>
      </c>
      <c r="Y26">
        <v>70</v>
      </c>
      <c r="Z26">
        <v>0</v>
      </c>
      <c r="AA26">
        <v>1</v>
      </c>
      <c r="AB26" t="s">
        <v>8</v>
      </c>
      <c r="AC26">
        <v>4</v>
      </c>
      <c r="AD26" t="s">
        <v>56</v>
      </c>
      <c r="AE26">
        <v>5</v>
      </c>
      <c r="AF26" t="s">
        <v>10</v>
      </c>
      <c r="AG26">
        <v>4</v>
      </c>
      <c r="AH26" t="s">
        <v>11</v>
      </c>
      <c r="AI26">
        <v>5</v>
      </c>
      <c r="AJ26" t="s">
        <v>10</v>
      </c>
      <c r="AK26">
        <v>0</v>
      </c>
      <c r="AL26">
        <v>90</v>
      </c>
      <c r="AM26">
        <v>5</v>
      </c>
      <c r="AN26">
        <v>5</v>
      </c>
      <c r="AO26">
        <v>3</v>
      </c>
      <c r="AP26" t="s">
        <v>22</v>
      </c>
      <c r="AQ26">
        <v>1</v>
      </c>
      <c r="AR26" t="s">
        <v>8</v>
      </c>
      <c r="AS26">
        <v>2</v>
      </c>
      <c r="AT26" t="s">
        <v>5</v>
      </c>
      <c r="AU26">
        <v>3</v>
      </c>
      <c r="AV26" t="s">
        <v>13</v>
      </c>
      <c r="AW26">
        <v>2</v>
      </c>
      <c r="AX26" t="s">
        <v>15</v>
      </c>
      <c r="AY26">
        <v>3</v>
      </c>
      <c r="AZ26" t="s">
        <v>29</v>
      </c>
      <c r="BA26">
        <v>4</v>
      </c>
      <c r="BB26" t="s">
        <v>11</v>
      </c>
      <c r="BC26">
        <v>91.72</v>
      </c>
      <c r="BD26">
        <v>1640</v>
      </c>
      <c r="BE26">
        <v>61.5</v>
      </c>
      <c r="BF26">
        <v>39</v>
      </c>
      <c r="BG26" t="s">
        <v>63</v>
      </c>
      <c r="BH26" t="s">
        <v>64</v>
      </c>
    </row>
    <row r="27" spans="1:60" x14ac:dyDescent="0.25">
      <c r="A27">
        <v>26</v>
      </c>
      <c r="B27">
        <v>16</v>
      </c>
      <c r="C27" t="s">
        <v>83</v>
      </c>
      <c r="D27">
        <v>4</v>
      </c>
      <c r="E27" t="s">
        <v>24</v>
      </c>
      <c r="F27">
        <v>8</v>
      </c>
      <c r="G27">
        <v>250</v>
      </c>
      <c r="H27" t="s">
        <v>39</v>
      </c>
      <c r="I27">
        <v>1</v>
      </c>
      <c r="J27" t="s">
        <v>47</v>
      </c>
      <c r="K27">
        <v>2</v>
      </c>
      <c r="L27" t="s">
        <v>4</v>
      </c>
      <c r="M27">
        <v>1</v>
      </c>
      <c r="N27" t="s">
        <v>8</v>
      </c>
      <c r="O27">
        <v>2</v>
      </c>
      <c r="P27" t="s">
        <v>48</v>
      </c>
      <c r="Q27">
        <v>4</v>
      </c>
      <c r="R27" t="s">
        <v>4</v>
      </c>
      <c r="S27">
        <v>2</v>
      </c>
      <c r="T27" t="s">
        <v>48</v>
      </c>
      <c r="U27">
        <v>4</v>
      </c>
      <c r="V27" t="s">
        <v>4</v>
      </c>
      <c r="W27">
        <v>70</v>
      </c>
      <c r="X27">
        <v>30</v>
      </c>
      <c r="Y27">
        <v>0</v>
      </c>
      <c r="Z27">
        <v>0</v>
      </c>
      <c r="AA27">
        <v>1</v>
      </c>
      <c r="AB27" t="s">
        <v>8</v>
      </c>
      <c r="AC27">
        <v>2</v>
      </c>
      <c r="AD27" t="s">
        <v>43</v>
      </c>
      <c r="AE27">
        <v>5</v>
      </c>
      <c r="AF27" t="s">
        <v>10</v>
      </c>
      <c r="AG27">
        <v>5</v>
      </c>
      <c r="AH27" t="s">
        <v>10</v>
      </c>
      <c r="AI27">
        <v>5</v>
      </c>
      <c r="AJ27" t="s">
        <v>10</v>
      </c>
      <c r="AK27">
        <v>70</v>
      </c>
      <c r="AL27">
        <v>20</v>
      </c>
      <c r="AM27">
        <v>10</v>
      </c>
      <c r="AN27">
        <v>0</v>
      </c>
      <c r="AO27">
        <v>3</v>
      </c>
      <c r="AP27" t="s">
        <v>22</v>
      </c>
      <c r="AQ27">
        <v>1</v>
      </c>
      <c r="AR27" t="s">
        <v>8</v>
      </c>
      <c r="AS27">
        <v>1</v>
      </c>
      <c r="AT27" t="s">
        <v>8</v>
      </c>
      <c r="AU27">
        <v>3</v>
      </c>
      <c r="AV27" t="s">
        <v>13</v>
      </c>
      <c r="AW27">
        <v>4</v>
      </c>
      <c r="AX27" t="s">
        <v>14</v>
      </c>
      <c r="AY27">
        <v>4</v>
      </c>
      <c r="AZ27" t="s">
        <v>14</v>
      </c>
      <c r="BA27">
        <v>4</v>
      </c>
      <c r="BB27" t="s">
        <v>11</v>
      </c>
      <c r="BC27">
        <v>24147.97</v>
      </c>
      <c r="BD27">
        <v>4400</v>
      </c>
      <c r="BE27">
        <v>119.7</v>
      </c>
      <c r="BF27">
        <v>59</v>
      </c>
      <c r="BG27" t="s">
        <v>64</v>
      </c>
      <c r="BH27" t="s">
        <v>63</v>
      </c>
    </row>
    <row r="28" spans="1:60" x14ac:dyDescent="0.25">
      <c r="A28">
        <v>27</v>
      </c>
      <c r="B28">
        <v>13</v>
      </c>
      <c r="C28" t="s">
        <v>1</v>
      </c>
      <c r="D28">
        <v>4</v>
      </c>
      <c r="E28" t="s">
        <v>24</v>
      </c>
      <c r="F28">
        <v>5</v>
      </c>
      <c r="G28">
        <v>31</v>
      </c>
      <c r="H28" t="s">
        <v>51</v>
      </c>
      <c r="I28">
        <v>1</v>
      </c>
      <c r="J28" t="s">
        <v>47</v>
      </c>
      <c r="K28">
        <v>2</v>
      </c>
      <c r="L28" t="s">
        <v>4</v>
      </c>
      <c r="M28">
        <v>2</v>
      </c>
      <c r="N28" t="s">
        <v>5</v>
      </c>
      <c r="O28">
        <v>6</v>
      </c>
      <c r="P28" t="s">
        <v>7</v>
      </c>
      <c r="Q28">
        <v>5</v>
      </c>
      <c r="R28" t="s">
        <v>21</v>
      </c>
      <c r="S28">
        <v>5</v>
      </c>
      <c r="T28" t="s">
        <v>21</v>
      </c>
      <c r="U28">
        <v>4</v>
      </c>
      <c r="V28" t="s">
        <v>4</v>
      </c>
      <c r="W28">
        <v>1</v>
      </c>
      <c r="X28">
        <v>50</v>
      </c>
      <c r="Y28">
        <v>49</v>
      </c>
      <c r="Z28">
        <v>0</v>
      </c>
      <c r="AA28">
        <v>2</v>
      </c>
      <c r="AB28" t="s">
        <v>5</v>
      </c>
      <c r="AC28" t="s">
        <v>6</v>
      </c>
      <c r="AD28" t="s">
        <v>6</v>
      </c>
      <c r="AE28">
        <v>4</v>
      </c>
      <c r="AF28" t="s">
        <v>11</v>
      </c>
      <c r="AG28">
        <v>5</v>
      </c>
      <c r="AH28" t="s">
        <v>10</v>
      </c>
      <c r="AI28">
        <v>4</v>
      </c>
      <c r="AJ28" t="s">
        <v>11</v>
      </c>
      <c r="AK28">
        <v>0</v>
      </c>
      <c r="AL28">
        <v>60</v>
      </c>
      <c r="AM28">
        <v>40</v>
      </c>
      <c r="AN28">
        <v>0</v>
      </c>
      <c r="AO28">
        <v>2</v>
      </c>
      <c r="AP28" t="s">
        <v>37</v>
      </c>
      <c r="AQ28">
        <v>1</v>
      </c>
      <c r="AR28" t="s">
        <v>8</v>
      </c>
      <c r="AS28">
        <v>1</v>
      </c>
      <c r="AT28" t="s">
        <v>8</v>
      </c>
      <c r="AU28">
        <v>2</v>
      </c>
      <c r="AV28" t="s">
        <v>37</v>
      </c>
      <c r="AW28">
        <v>2</v>
      </c>
      <c r="AX28" t="s">
        <v>15</v>
      </c>
      <c r="AY28">
        <v>3</v>
      </c>
      <c r="AZ28" t="s">
        <v>29</v>
      </c>
      <c r="BA28">
        <v>3</v>
      </c>
      <c r="BB28" t="s">
        <v>23</v>
      </c>
      <c r="BC28">
        <v>3298.11</v>
      </c>
      <c r="BD28">
        <v>4460</v>
      </c>
      <c r="BE28">
        <v>97.300000000000011</v>
      </c>
      <c r="BF28">
        <v>56</v>
      </c>
      <c r="BG28" t="s">
        <v>63</v>
      </c>
      <c r="BH28" t="s">
        <v>64</v>
      </c>
    </row>
    <row r="29" spans="1:60" x14ac:dyDescent="0.25">
      <c r="A29">
        <v>28</v>
      </c>
      <c r="B29">
        <v>19</v>
      </c>
      <c r="C29" t="s">
        <v>46</v>
      </c>
      <c r="D29">
        <v>2</v>
      </c>
      <c r="E29" t="s">
        <v>31</v>
      </c>
      <c r="F29">
        <v>2</v>
      </c>
      <c r="G29">
        <v>1</v>
      </c>
      <c r="H29" t="s">
        <v>36</v>
      </c>
      <c r="I29">
        <v>3</v>
      </c>
      <c r="J29" t="s">
        <v>18</v>
      </c>
      <c r="K29">
        <v>3</v>
      </c>
      <c r="L29" t="s">
        <v>19</v>
      </c>
      <c r="M29">
        <v>1</v>
      </c>
      <c r="N29" t="s">
        <v>8</v>
      </c>
      <c r="O29">
        <v>7</v>
      </c>
      <c r="P29" t="s">
        <v>20</v>
      </c>
      <c r="Q29">
        <v>7</v>
      </c>
      <c r="R29" t="s">
        <v>20</v>
      </c>
      <c r="S29">
        <v>7</v>
      </c>
      <c r="T29" t="s">
        <v>20</v>
      </c>
      <c r="U29">
        <v>7</v>
      </c>
      <c r="V29" t="s">
        <v>20</v>
      </c>
      <c r="W29">
        <v>100</v>
      </c>
      <c r="X29">
        <v>0</v>
      </c>
      <c r="Y29">
        <v>0</v>
      </c>
      <c r="Z29">
        <v>0</v>
      </c>
      <c r="AA29">
        <v>1</v>
      </c>
      <c r="AB29" t="s">
        <v>8</v>
      </c>
      <c r="AC29">
        <v>3</v>
      </c>
      <c r="AD29" t="s">
        <v>9</v>
      </c>
      <c r="AE29">
        <v>4</v>
      </c>
      <c r="AF29" t="s">
        <v>11</v>
      </c>
      <c r="AG29">
        <v>4</v>
      </c>
      <c r="AH29" t="s">
        <v>11</v>
      </c>
      <c r="AI29">
        <v>4</v>
      </c>
      <c r="AJ29" t="s">
        <v>11</v>
      </c>
      <c r="AK29">
        <v>100</v>
      </c>
      <c r="AL29">
        <v>0</v>
      </c>
      <c r="AM29">
        <v>0</v>
      </c>
      <c r="AN29">
        <v>0</v>
      </c>
      <c r="AO29">
        <v>4</v>
      </c>
      <c r="AP29" t="s">
        <v>12</v>
      </c>
      <c r="AQ29">
        <v>2</v>
      </c>
      <c r="AR29" t="s">
        <v>5</v>
      </c>
      <c r="AS29">
        <v>1</v>
      </c>
      <c r="AT29" t="s">
        <v>8</v>
      </c>
      <c r="AU29">
        <v>3</v>
      </c>
      <c r="AV29" t="s">
        <v>13</v>
      </c>
      <c r="AW29">
        <v>2</v>
      </c>
      <c r="AX29" t="s">
        <v>15</v>
      </c>
      <c r="AY29">
        <v>3</v>
      </c>
      <c r="AZ29" t="s">
        <v>29</v>
      </c>
      <c r="BA29">
        <v>3</v>
      </c>
      <c r="BB29" t="s">
        <v>23</v>
      </c>
      <c r="BC29">
        <v>85.84</v>
      </c>
      <c r="BD29">
        <v>2110</v>
      </c>
      <c r="BE29">
        <v>61.6</v>
      </c>
      <c r="BF29">
        <v>33</v>
      </c>
      <c r="BG29" t="s">
        <v>63</v>
      </c>
      <c r="BH29" t="s">
        <v>64</v>
      </c>
    </row>
    <row r="30" spans="1:60" x14ac:dyDescent="0.25">
      <c r="A30">
        <v>29</v>
      </c>
      <c r="B30">
        <v>17</v>
      </c>
      <c r="C30" t="s">
        <v>83</v>
      </c>
      <c r="D30">
        <v>2</v>
      </c>
      <c r="E30" t="s">
        <v>31</v>
      </c>
      <c r="F30">
        <v>1</v>
      </c>
      <c r="G30">
        <v>1</v>
      </c>
      <c r="H30" t="s">
        <v>3</v>
      </c>
      <c r="I30">
        <v>2</v>
      </c>
      <c r="J30" t="s">
        <v>4</v>
      </c>
      <c r="K30">
        <v>2</v>
      </c>
      <c r="L30" t="s">
        <v>4</v>
      </c>
      <c r="M30">
        <v>1</v>
      </c>
      <c r="N30" t="s">
        <v>8</v>
      </c>
      <c r="O30">
        <v>2</v>
      </c>
      <c r="P30" t="s">
        <v>48</v>
      </c>
      <c r="Q30">
        <v>5</v>
      </c>
      <c r="R30" t="s">
        <v>21</v>
      </c>
      <c r="S30">
        <v>2</v>
      </c>
      <c r="T30" t="s">
        <v>48</v>
      </c>
      <c r="U30">
        <v>5</v>
      </c>
      <c r="V30" t="s">
        <v>21</v>
      </c>
      <c r="W30">
        <v>100</v>
      </c>
      <c r="X30">
        <v>0</v>
      </c>
      <c r="Y30">
        <v>0</v>
      </c>
      <c r="Z30">
        <v>0</v>
      </c>
      <c r="AA30">
        <v>2</v>
      </c>
      <c r="AB30" t="s">
        <v>5</v>
      </c>
      <c r="AC30" t="s">
        <v>6</v>
      </c>
      <c r="AD30" t="s">
        <v>6</v>
      </c>
      <c r="AE30">
        <v>5</v>
      </c>
      <c r="AF30" t="s">
        <v>10</v>
      </c>
      <c r="AG30">
        <v>5</v>
      </c>
      <c r="AH30" t="s">
        <v>10</v>
      </c>
      <c r="AI30">
        <v>5</v>
      </c>
      <c r="AJ30" t="s">
        <v>10</v>
      </c>
      <c r="AK30">
        <v>80</v>
      </c>
      <c r="AL30">
        <v>20</v>
      </c>
      <c r="AM30">
        <v>0</v>
      </c>
      <c r="AN30">
        <v>0</v>
      </c>
      <c r="AO30">
        <v>2</v>
      </c>
      <c r="AP30" t="s">
        <v>37</v>
      </c>
      <c r="AQ30">
        <v>1</v>
      </c>
      <c r="AR30" t="s">
        <v>8</v>
      </c>
      <c r="AS30">
        <v>1</v>
      </c>
      <c r="AT30" t="s">
        <v>8</v>
      </c>
      <c r="AU30">
        <v>2</v>
      </c>
      <c r="AV30" t="s">
        <v>37</v>
      </c>
      <c r="AW30">
        <v>4</v>
      </c>
      <c r="AX30" t="s">
        <v>14</v>
      </c>
      <c r="AY30">
        <v>3</v>
      </c>
      <c r="AZ30" t="s">
        <v>29</v>
      </c>
      <c r="BA30">
        <v>4</v>
      </c>
      <c r="BB30" t="s">
        <v>11</v>
      </c>
      <c r="BC30">
        <v>71.25</v>
      </c>
      <c r="BD30">
        <v>370</v>
      </c>
      <c r="BE30">
        <v>46.6</v>
      </c>
      <c r="BF30">
        <v>50</v>
      </c>
      <c r="BG30" t="s">
        <v>63</v>
      </c>
      <c r="BH30" t="s">
        <v>64</v>
      </c>
    </row>
    <row r="31" spans="1:60" x14ac:dyDescent="0.25">
      <c r="A31">
        <v>30</v>
      </c>
      <c r="B31">
        <v>13</v>
      </c>
      <c r="C31" t="s">
        <v>1</v>
      </c>
      <c r="D31">
        <v>4</v>
      </c>
      <c r="E31" t="s">
        <v>24</v>
      </c>
      <c r="F31">
        <v>3</v>
      </c>
      <c r="G31">
        <v>6</v>
      </c>
      <c r="H31" t="s">
        <v>42</v>
      </c>
      <c r="I31">
        <v>2</v>
      </c>
      <c r="J31" t="s">
        <v>4</v>
      </c>
      <c r="K31">
        <v>2</v>
      </c>
      <c r="L31" t="s">
        <v>4</v>
      </c>
      <c r="M31">
        <v>1</v>
      </c>
      <c r="N31" t="s">
        <v>8</v>
      </c>
      <c r="O31">
        <v>6</v>
      </c>
      <c r="P31" t="s">
        <v>7</v>
      </c>
      <c r="Q31">
        <v>5</v>
      </c>
      <c r="R31" t="s">
        <v>21</v>
      </c>
      <c r="S31">
        <v>5</v>
      </c>
      <c r="T31" t="s">
        <v>21</v>
      </c>
      <c r="U31">
        <v>5</v>
      </c>
      <c r="V31" t="s">
        <v>21</v>
      </c>
      <c r="W31">
        <v>99</v>
      </c>
      <c r="X31">
        <v>1</v>
      </c>
      <c r="Y31">
        <v>0</v>
      </c>
      <c r="Z31">
        <v>0</v>
      </c>
      <c r="AA31">
        <v>1</v>
      </c>
      <c r="AB31" t="s">
        <v>8</v>
      </c>
      <c r="AC31">
        <v>1</v>
      </c>
      <c r="AD31" t="s">
        <v>26</v>
      </c>
      <c r="AE31">
        <v>5</v>
      </c>
      <c r="AF31" t="s">
        <v>10</v>
      </c>
      <c r="AG31">
        <v>5</v>
      </c>
      <c r="AH31" t="s">
        <v>10</v>
      </c>
      <c r="AI31">
        <v>5</v>
      </c>
      <c r="AJ31" t="s">
        <v>10</v>
      </c>
      <c r="AK31">
        <v>100</v>
      </c>
      <c r="AL31">
        <v>0</v>
      </c>
      <c r="AM31">
        <v>0</v>
      </c>
      <c r="AN31">
        <v>0</v>
      </c>
      <c r="AO31">
        <v>3</v>
      </c>
      <c r="AP31" t="s">
        <v>22</v>
      </c>
      <c r="AQ31">
        <v>1</v>
      </c>
      <c r="AR31" t="s">
        <v>8</v>
      </c>
      <c r="AS31">
        <v>1</v>
      </c>
      <c r="AT31" t="s">
        <v>8</v>
      </c>
      <c r="AU31">
        <v>4</v>
      </c>
      <c r="AV31" t="s">
        <v>12</v>
      </c>
      <c r="AW31">
        <v>4</v>
      </c>
      <c r="AX31" t="s">
        <v>14</v>
      </c>
      <c r="AY31">
        <v>2</v>
      </c>
      <c r="AZ31" t="s">
        <v>15</v>
      </c>
      <c r="BA31">
        <v>5</v>
      </c>
      <c r="BB31" t="s">
        <v>53</v>
      </c>
      <c r="BC31">
        <v>289.05</v>
      </c>
      <c r="BD31">
        <v>2280</v>
      </c>
      <c r="BE31">
        <v>75.3</v>
      </c>
      <c r="BF31">
        <v>29</v>
      </c>
      <c r="BG31" t="s">
        <v>63</v>
      </c>
      <c r="BH31" t="s">
        <v>64</v>
      </c>
    </row>
    <row r="32" spans="1:60" x14ac:dyDescent="0.25">
      <c r="A32">
        <v>31</v>
      </c>
      <c r="B32">
        <v>4</v>
      </c>
      <c r="C32" t="s">
        <v>38</v>
      </c>
      <c r="D32">
        <v>2</v>
      </c>
      <c r="E32" t="s">
        <v>31</v>
      </c>
      <c r="F32">
        <v>2</v>
      </c>
      <c r="G32">
        <v>2</v>
      </c>
      <c r="H32" t="s">
        <v>36</v>
      </c>
      <c r="I32">
        <v>3</v>
      </c>
      <c r="J32" t="s">
        <v>18</v>
      </c>
      <c r="K32">
        <v>3</v>
      </c>
      <c r="L32" t="s">
        <v>19</v>
      </c>
      <c r="M32">
        <v>1</v>
      </c>
      <c r="N32" t="s">
        <v>8</v>
      </c>
      <c r="O32">
        <v>7</v>
      </c>
      <c r="P32" t="s">
        <v>20</v>
      </c>
      <c r="Q32">
        <v>7</v>
      </c>
      <c r="R32" t="s">
        <v>20</v>
      </c>
      <c r="S32">
        <v>5</v>
      </c>
      <c r="T32" t="s">
        <v>21</v>
      </c>
      <c r="U32">
        <v>6</v>
      </c>
      <c r="V32" t="s">
        <v>7</v>
      </c>
      <c r="W32">
        <v>80</v>
      </c>
      <c r="X32">
        <v>20</v>
      </c>
      <c r="Y32">
        <v>0</v>
      </c>
      <c r="Z32">
        <v>0</v>
      </c>
      <c r="AA32">
        <v>1</v>
      </c>
      <c r="AB32" t="s">
        <v>8</v>
      </c>
      <c r="AC32">
        <v>4</v>
      </c>
      <c r="AD32" t="s">
        <v>56</v>
      </c>
      <c r="AE32">
        <v>2</v>
      </c>
      <c r="AF32" t="s">
        <v>27</v>
      </c>
      <c r="AG32">
        <v>2</v>
      </c>
      <c r="AH32" t="s">
        <v>27</v>
      </c>
      <c r="AI32">
        <v>5</v>
      </c>
      <c r="AJ32" t="s">
        <v>10</v>
      </c>
      <c r="AK32">
        <v>10</v>
      </c>
      <c r="AL32">
        <v>90</v>
      </c>
      <c r="AM32">
        <v>0</v>
      </c>
      <c r="AN32">
        <v>0</v>
      </c>
      <c r="AO32">
        <v>3</v>
      </c>
      <c r="AP32" t="s">
        <v>22</v>
      </c>
      <c r="AQ32">
        <v>2</v>
      </c>
      <c r="AR32" t="s">
        <v>5</v>
      </c>
      <c r="AS32">
        <v>2</v>
      </c>
      <c r="AT32" t="s">
        <v>5</v>
      </c>
      <c r="AU32">
        <v>4</v>
      </c>
      <c r="AV32" t="s">
        <v>12</v>
      </c>
      <c r="AW32">
        <v>4</v>
      </c>
      <c r="AX32" t="s">
        <v>14</v>
      </c>
      <c r="AY32">
        <v>3</v>
      </c>
      <c r="AZ32" t="s">
        <v>29</v>
      </c>
      <c r="BA32">
        <v>4</v>
      </c>
      <c r="BB32" t="s">
        <v>11</v>
      </c>
      <c r="BC32">
        <v>89.47</v>
      </c>
      <c r="BD32">
        <v>1780</v>
      </c>
      <c r="BE32">
        <v>62.400000000000006</v>
      </c>
      <c r="BF32">
        <v>42</v>
      </c>
      <c r="BG32" t="s">
        <v>63</v>
      </c>
      <c r="BH32" t="s">
        <v>64</v>
      </c>
    </row>
    <row r="33" spans="1:60" x14ac:dyDescent="0.25">
      <c r="A33">
        <v>32</v>
      </c>
      <c r="B33">
        <v>7</v>
      </c>
      <c r="C33" t="s">
        <v>44</v>
      </c>
      <c r="D33">
        <v>3</v>
      </c>
      <c r="E33" t="s">
        <v>45</v>
      </c>
      <c r="F33">
        <v>5</v>
      </c>
      <c r="G33">
        <v>31</v>
      </c>
      <c r="H33" t="s">
        <v>51</v>
      </c>
      <c r="I33">
        <v>3</v>
      </c>
      <c r="J33" t="s">
        <v>18</v>
      </c>
      <c r="K33">
        <v>2</v>
      </c>
      <c r="L33" t="s">
        <v>4</v>
      </c>
      <c r="M33">
        <v>1</v>
      </c>
      <c r="N33" t="s">
        <v>8</v>
      </c>
      <c r="O33">
        <v>6</v>
      </c>
      <c r="P33" t="s">
        <v>7</v>
      </c>
      <c r="Q33">
        <v>4</v>
      </c>
      <c r="R33" t="s">
        <v>4</v>
      </c>
      <c r="S33">
        <v>3</v>
      </c>
      <c r="T33" t="s">
        <v>32</v>
      </c>
      <c r="U33">
        <v>3</v>
      </c>
      <c r="V33" t="s">
        <v>32</v>
      </c>
      <c r="W33">
        <v>92</v>
      </c>
      <c r="X33">
        <v>6</v>
      </c>
      <c r="Y33">
        <v>2</v>
      </c>
      <c r="Z33">
        <v>0</v>
      </c>
      <c r="AA33">
        <v>1</v>
      </c>
      <c r="AB33" t="s">
        <v>8</v>
      </c>
      <c r="AC33">
        <v>1</v>
      </c>
      <c r="AD33" t="s">
        <v>26</v>
      </c>
      <c r="AE33">
        <v>5</v>
      </c>
      <c r="AF33" t="s">
        <v>10</v>
      </c>
      <c r="AG33">
        <v>5</v>
      </c>
      <c r="AH33" t="s">
        <v>10</v>
      </c>
      <c r="AI33">
        <v>5</v>
      </c>
      <c r="AJ33" t="s">
        <v>10</v>
      </c>
      <c r="AK33">
        <v>3</v>
      </c>
      <c r="AL33">
        <v>95</v>
      </c>
      <c r="AM33">
        <v>2</v>
      </c>
      <c r="AN33">
        <v>0</v>
      </c>
      <c r="AO33">
        <v>4</v>
      </c>
      <c r="AP33" t="s">
        <v>12</v>
      </c>
      <c r="AQ33">
        <v>1</v>
      </c>
      <c r="AR33" t="s">
        <v>8</v>
      </c>
      <c r="AS33">
        <v>1</v>
      </c>
      <c r="AT33" t="s">
        <v>8</v>
      </c>
      <c r="AU33">
        <v>3</v>
      </c>
      <c r="AV33" t="s">
        <v>13</v>
      </c>
      <c r="AW33">
        <v>3</v>
      </c>
      <c r="AX33" t="s">
        <v>29</v>
      </c>
      <c r="AY33">
        <v>2</v>
      </c>
      <c r="AZ33" t="s">
        <v>15</v>
      </c>
      <c r="BA33">
        <v>4</v>
      </c>
      <c r="BB33" t="s">
        <v>11</v>
      </c>
      <c r="BC33">
        <v>3397.03</v>
      </c>
      <c r="BD33">
        <v>4059.9999999999995</v>
      </c>
      <c r="BE33">
        <v>97.5</v>
      </c>
      <c r="BF33">
        <v>74</v>
      </c>
      <c r="BG33" t="s">
        <v>64</v>
      </c>
      <c r="BH33" t="s">
        <v>64</v>
      </c>
    </row>
    <row r="34" spans="1:60" x14ac:dyDescent="0.25">
      <c r="A34">
        <v>33</v>
      </c>
      <c r="B34">
        <v>7</v>
      </c>
      <c r="C34" t="s">
        <v>44</v>
      </c>
      <c r="D34">
        <v>4</v>
      </c>
      <c r="E34" t="s">
        <v>24</v>
      </c>
      <c r="F34">
        <v>4</v>
      </c>
      <c r="G34">
        <v>14</v>
      </c>
      <c r="H34" t="s">
        <v>25</v>
      </c>
      <c r="I34">
        <v>1</v>
      </c>
      <c r="J34" t="s">
        <v>47</v>
      </c>
      <c r="K34">
        <v>3</v>
      </c>
      <c r="L34" t="s">
        <v>19</v>
      </c>
      <c r="M34">
        <v>1</v>
      </c>
      <c r="N34" t="s">
        <v>8</v>
      </c>
      <c r="O34">
        <v>4</v>
      </c>
      <c r="P34" t="s">
        <v>4</v>
      </c>
      <c r="Q34">
        <v>4</v>
      </c>
      <c r="R34" t="s">
        <v>4</v>
      </c>
      <c r="S34">
        <v>4</v>
      </c>
      <c r="T34" t="s">
        <v>4</v>
      </c>
      <c r="U34">
        <v>4</v>
      </c>
      <c r="V34" t="s">
        <v>4</v>
      </c>
      <c r="W34">
        <v>75</v>
      </c>
      <c r="X34">
        <v>22</v>
      </c>
      <c r="Y34">
        <v>3</v>
      </c>
      <c r="Z34">
        <v>0</v>
      </c>
      <c r="AA34">
        <v>1</v>
      </c>
      <c r="AB34" t="s">
        <v>8</v>
      </c>
      <c r="AC34">
        <v>2</v>
      </c>
      <c r="AD34" t="s">
        <v>43</v>
      </c>
      <c r="AE34">
        <v>4</v>
      </c>
      <c r="AF34" t="s">
        <v>11</v>
      </c>
      <c r="AG34">
        <v>4</v>
      </c>
      <c r="AH34" t="s">
        <v>11</v>
      </c>
      <c r="AI34">
        <v>4</v>
      </c>
      <c r="AJ34" t="s">
        <v>11</v>
      </c>
      <c r="AK34">
        <v>0</v>
      </c>
      <c r="AL34">
        <v>40</v>
      </c>
      <c r="AM34">
        <v>30</v>
      </c>
      <c r="AN34">
        <v>30</v>
      </c>
      <c r="AO34">
        <v>3</v>
      </c>
      <c r="AP34" t="s">
        <v>22</v>
      </c>
      <c r="AQ34">
        <v>2</v>
      </c>
      <c r="AR34" t="s">
        <v>5</v>
      </c>
      <c r="AS34">
        <v>1</v>
      </c>
      <c r="AT34" t="s">
        <v>8</v>
      </c>
      <c r="AU34">
        <v>2</v>
      </c>
      <c r="AV34" t="s">
        <v>37</v>
      </c>
      <c r="AW34">
        <v>3</v>
      </c>
      <c r="AX34" t="s">
        <v>29</v>
      </c>
      <c r="AY34">
        <v>4</v>
      </c>
      <c r="AZ34" t="s">
        <v>14</v>
      </c>
      <c r="BA34">
        <v>4</v>
      </c>
      <c r="BB34" t="s">
        <v>11</v>
      </c>
      <c r="BC34">
        <v>963.22</v>
      </c>
      <c r="BD34">
        <v>3360</v>
      </c>
      <c r="BE34">
        <v>86.899999999999991</v>
      </c>
      <c r="BF34">
        <v>64</v>
      </c>
      <c r="BG34" t="s">
        <v>64</v>
      </c>
      <c r="BH34" t="s">
        <v>64</v>
      </c>
    </row>
    <row r="35" spans="1:60" x14ac:dyDescent="0.25">
      <c r="A35">
        <v>34</v>
      </c>
      <c r="B35">
        <v>13</v>
      </c>
      <c r="C35" t="s">
        <v>1</v>
      </c>
      <c r="D35">
        <v>3</v>
      </c>
      <c r="E35" t="s">
        <v>45</v>
      </c>
      <c r="F35">
        <v>2</v>
      </c>
      <c r="G35">
        <v>2</v>
      </c>
      <c r="H35" t="s">
        <v>36</v>
      </c>
      <c r="I35">
        <v>1</v>
      </c>
      <c r="J35" t="s">
        <v>47</v>
      </c>
      <c r="K35">
        <v>2</v>
      </c>
      <c r="L35" t="s">
        <v>4</v>
      </c>
      <c r="M35">
        <v>1</v>
      </c>
      <c r="N35" t="s">
        <v>8</v>
      </c>
      <c r="O35">
        <v>3</v>
      </c>
      <c r="P35" t="s">
        <v>32</v>
      </c>
      <c r="Q35">
        <v>4</v>
      </c>
      <c r="R35" t="s">
        <v>4</v>
      </c>
      <c r="S35">
        <v>3</v>
      </c>
      <c r="T35" t="s">
        <v>32</v>
      </c>
      <c r="U35">
        <v>3</v>
      </c>
      <c r="V35" t="s">
        <v>32</v>
      </c>
      <c r="W35">
        <v>90</v>
      </c>
      <c r="X35">
        <v>10</v>
      </c>
      <c r="Y35">
        <v>0</v>
      </c>
      <c r="Z35">
        <v>0</v>
      </c>
      <c r="AA35">
        <v>2</v>
      </c>
      <c r="AB35" t="s">
        <v>5</v>
      </c>
      <c r="AC35" t="s">
        <v>6</v>
      </c>
      <c r="AD35" t="s">
        <v>6</v>
      </c>
      <c r="AE35">
        <v>5</v>
      </c>
      <c r="AF35" t="s">
        <v>10</v>
      </c>
      <c r="AG35">
        <v>5</v>
      </c>
      <c r="AH35" t="s">
        <v>10</v>
      </c>
      <c r="AI35">
        <v>5</v>
      </c>
      <c r="AJ35" t="s">
        <v>10</v>
      </c>
      <c r="AK35">
        <v>90</v>
      </c>
      <c r="AL35">
        <v>10</v>
      </c>
      <c r="AM35">
        <v>0</v>
      </c>
      <c r="AN35">
        <v>0</v>
      </c>
      <c r="AO35">
        <v>2</v>
      </c>
      <c r="AP35" t="s">
        <v>37</v>
      </c>
      <c r="AQ35">
        <v>2</v>
      </c>
      <c r="AR35" t="s">
        <v>5</v>
      </c>
      <c r="AS35">
        <v>2</v>
      </c>
      <c r="AT35" t="s">
        <v>5</v>
      </c>
      <c r="AU35">
        <v>3</v>
      </c>
      <c r="AV35" t="s">
        <v>13</v>
      </c>
      <c r="AW35">
        <v>2</v>
      </c>
      <c r="AX35" t="s">
        <v>15</v>
      </c>
      <c r="AY35">
        <v>2</v>
      </c>
      <c r="AZ35" t="s">
        <v>15</v>
      </c>
      <c r="BA35">
        <v>5</v>
      </c>
      <c r="BB35" t="s">
        <v>53</v>
      </c>
      <c r="BC35">
        <v>98.38</v>
      </c>
      <c r="BD35">
        <v>910</v>
      </c>
      <c r="BE35">
        <v>62.599999999999994</v>
      </c>
      <c r="BF35">
        <v>37</v>
      </c>
      <c r="BG35" t="s">
        <v>63</v>
      </c>
      <c r="BH35" t="s">
        <v>64</v>
      </c>
    </row>
    <row r="36" spans="1:60" x14ac:dyDescent="0.25">
      <c r="A36">
        <v>35</v>
      </c>
      <c r="B36">
        <v>19</v>
      </c>
      <c r="C36" t="s">
        <v>46</v>
      </c>
      <c r="D36">
        <v>2</v>
      </c>
      <c r="E36" t="s">
        <v>31</v>
      </c>
      <c r="F36">
        <v>2</v>
      </c>
      <c r="G36">
        <v>2</v>
      </c>
      <c r="H36" t="s">
        <v>36</v>
      </c>
      <c r="I36">
        <v>2</v>
      </c>
      <c r="J36" t="s">
        <v>4</v>
      </c>
      <c r="K36">
        <v>2</v>
      </c>
      <c r="L36" t="s">
        <v>4</v>
      </c>
      <c r="M36">
        <v>2</v>
      </c>
      <c r="N36" t="s">
        <v>5</v>
      </c>
      <c r="O36">
        <v>3</v>
      </c>
      <c r="P36" t="s">
        <v>32</v>
      </c>
      <c r="Q36">
        <v>1</v>
      </c>
      <c r="R36" t="s">
        <v>54</v>
      </c>
      <c r="S36">
        <v>1</v>
      </c>
      <c r="T36" t="s">
        <v>54</v>
      </c>
      <c r="U36">
        <v>1</v>
      </c>
      <c r="V36" t="s">
        <v>54</v>
      </c>
      <c r="W36">
        <v>25</v>
      </c>
      <c r="X36">
        <v>75</v>
      </c>
      <c r="Y36">
        <v>0</v>
      </c>
      <c r="Z36">
        <v>0</v>
      </c>
      <c r="AA36">
        <v>2</v>
      </c>
      <c r="AB36" t="s">
        <v>5</v>
      </c>
      <c r="AC36" t="s">
        <v>6</v>
      </c>
      <c r="AD36" t="s">
        <v>6</v>
      </c>
      <c r="AE36">
        <v>5</v>
      </c>
      <c r="AF36" t="s">
        <v>10</v>
      </c>
      <c r="AG36">
        <v>5</v>
      </c>
      <c r="AH36" t="s">
        <v>10</v>
      </c>
      <c r="AI36">
        <v>5</v>
      </c>
      <c r="AJ36" t="s">
        <v>10</v>
      </c>
      <c r="AK36">
        <v>0</v>
      </c>
      <c r="AL36">
        <v>0</v>
      </c>
      <c r="AM36">
        <v>100</v>
      </c>
      <c r="AN36">
        <v>0</v>
      </c>
      <c r="AO36">
        <v>1</v>
      </c>
      <c r="AP36" t="s">
        <v>52</v>
      </c>
      <c r="AQ36">
        <v>1</v>
      </c>
      <c r="AR36" t="s">
        <v>8</v>
      </c>
      <c r="AS36">
        <v>2</v>
      </c>
      <c r="AT36" t="s">
        <v>5</v>
      </c>
      <c r="AU36">
        <v>3</v>
      </c>
      <c r="AV36" t="s">
        <v>13</v>
      </c>
      <c r="AW36">
        <v>4</v>
      </c>
      <c r="AX36" t="s">
        <v>14</v>
      </c>
      <c r="AY36">
        <v>4</v>
      </c>
      <c r="AZ36" t="s">
        <v>14</v>
      </c>
      <c r="BA36">
        <v>4</v>
      </c>
      <c r="BB36" t="s">
        <v>11</v>
      </c>
      <c r="BC36">
        <v>93.37</v>
      </c>
      <c r="BD36">
        <v>670</v>
      </c>
      <c r="BE36">
        <v>63.3</v>
      </c>
      <c r="BF36">
        <v>43</v>
      </c>
      <c r="BG36" t="s">
        <v>63</v>
      </c>
      <c r="BH36" t="s">
        <v>64</v>
      </c>
    </row>
    <row r="37" spans="1:60" x14ac:dyDescent="0.25">
      <c r="A37">
        <v>36</v>
      </c>
      <c r="B37">
        <v>11</v>
      </c>
      <c r="C37" t="s">
        <v>1</v>
      </c>
      <c r="D37">
        <v>4</v>
      </c>
      <c r="E37" t="s">
        <v>24</v>
      </c>
      <c r="F37">
        <v>6</v>
      </c>
      <c r="G37">
        <v>62</v>
      </c>
      <c r="H37" t="s">
        <v>33</v>
      </c>
      <c r="I37">
        <v>2</v>
      </c>
      <c r="J37" t="s">
        <v>4</v>
      </c>
      <c r="K37">
        <v>2</v>
      </c>
      <c r="L37" t="s">
        <v>4</v>
      </c>
      <c r="M37">
        <v>2</v>
      </c>
      <c r="N37" t="s">
        <v>5</v>
      </c>
      <c r="O37">
        <v>4</v>
      </c>
      <c r="P37" t="s">
        <v>4</v>
      </c>
      <c r="Q37">
        <v>5</v>
      </c>
      <c r="R37" t="s">
        <v>21</v>
      </c>
      <c r="S37">
        <v>5</v>
      </c>
      <c r="T37" t="s">
        <v>21</v>
      </c>
      <c r="U37">
        <v>5</v>
      </c>
      <c r="V37" t="s">
        <v>21</v>
      </c>
      <c r="W37">
        <v>90</v>
      </c>
      <c r="X37">
        <v>10</v>
      </c>
      <c r="Y37">
        <v>0</v>
      </c>
      <c r="Z37">
        <v>0</v>
      </c>
      <c r="AA37">
        <v>2</v>
      </c>
      <c r="AB37" t="s">
        <v>5</v>
      </c>
      <c r="AC37" t="s">
        <v>6</v>
      </c>
      <c r="AD37" t="s">
        <v>6</v>
      </c>
      <c r="AE37">
        <v>5</v>
      </c>
      <c r="AF37" t="s">
        <v>10</v>
      </c>
      <c r="AG37">
        <v>4</v>
      </c>
      <c r="AH37" t="s">
        <v>11</v>
      </c>
      <c r="AI37">
        <v>5</v>
      </c>
      <c r="AJ37" t="s">
        <v>10</v>
      </c>
      <c r="AK37">
        <v>50</v>
      </c>
      <c r="AL37">
        <v>50</v>
      </c>
      <c r="AM37">
        <v>0</v>
      </c>
      <c r="AN37">
        <v>0</v>
      </c>
      <c r="AO37">
        <v>2</v>
      </c>
      <c r="AP37" t="s">
        <v>37</v>
      </c>
      <c r="AQ37">
        <v>1</v>
      </c>
      <c r="AR37" t="s">
        <v>8</v>
      </c>
      <c r="AS37">
        <v>1</v>
      </c>
      <c r="AT37" t="s">
        <v>8</v>
      </c>
      <c r="AU37">
        <v>3</v>
      </c>
      <c r="AV37" t="s">
        <v>13</v>
      </c>
      <c r="AW37">
        <v>4</v>
      </c>
      <c r="AX37" t="s">
        <v>14</v>
      </c>
      <c r="AY37">
        <v>2</v>
      </c>
      <c r="AZ37" t="s">
        <v>15</v>
      </c>
      <c r="BA37">
        <v>4</v>
      </c>
      <c r="BB37" t="s">
        <v>11</v>
      </c>
      <c r="BC37">
        <v>7201.52</v>
      </c>
      <c r="BD37">
        <v>3990</v>
      </c>
      <c r="BE37">
        <v>103.2</v>
      </c>
      <c r="BF37">
        <v>64</v>
      </c>
      <c r="BG37" t="s">
        <v>64</v>
      </c>
      <c r="BH37" t="s">
        <v>64</v>
      </c>
    </row>
    <row r="38" spans="1:60" x14ac:dyDescent="0.25">
      <c r="A38">
        <v>37</v>
      </c>
      <c r="B38">
        <v>19</v>
      </c>
      <c r="C38" t="s">
        <v>46</v>
      </c>
      <c r="D38">
        <v>2</v>
      </c>
      <c r="E38" t="s">
        <v>31</v>
      </c>
      <c r="F38">
        <v>2</v>
      </c>
      <c r="G38">
        <v>2</v>
      </c>
      <c r="H38" t="s">
        <v>36</v>
      </c>
      <c r="I38">
        <v>2</v>
      </c>
      <c r="J38" t="s">
        <v>4</v>
      </c>
      <c r="K38">
        <v>2</v>
      </c>
      <c r="L38" t="s">
        <v>4</v>
      </c>
      <c r="M38">
        <v>1</v>
      </c>
      <c r="N38" t="s">
        <v>8</v>
      </c>
      <c r="O38">
        <v>6</v>
      </c>
      <c r="P38" t="s">
        <v>7</v>
      </c>
      <c r="Q38">
        <v>6</v>
      </c>
      <c r="R38" t="s">
        <v>7</v>
      </c>
      <c r="S38">
        <v>6</v>
      </c>
      <c r="T38" t="s">
        <v>7</v>
      </c>
      <c r="U38">
        <v>6</v>
      </c>
      <c r="V38" t="s">
        <v>7</v>
      </c>
      <c r="W38">
        <v>95</v>
      </c>
      <c r="X38">
        <v>5</v>
      </c>
      <c r="Y38">
        <v>0</v>
      </c>
      <c r="Z38">
        <v>0</v>
      </c>
      <c r="AA38">
        <v>2</v>
      </c>
      <c r="AB38" t="s">
        <v>5</v>
      </c>
      <c r="AC38" t="s">
        <v>6</v>
      </c>
      <c r="AD38" t="s">
        <v>6</v>
      </c>
      <c r="AE38">
        <v>3</v>
      </c>
      <c r="AF38" t="s">
        <v>28</v>
      </c>
      <c r="AG38">
        <v>3</v>
      </c>
      <c r="AH38" t="s">
        <v>28</v>
      </c>
      <c r="AI38">
        <v>3</v>
      </c>
      <c r="AJ38" t="s">
        <v>28</v>
      </c>
      <c r="AK38">
        <v>95</v>
      </c>
      <c r="AL38">
        <v>5</v>
      </c>
      <c r="AM38">
        <v>0</v>
      </c>
      <c r="AN38">
        <v>0</v>
      </c>
      <c r="AO38">
        <v>3</v>
      </c>
      <c r="AP38" t="s">
        <v>22</v>
      </c>
      <c r="AQ38">
        <v>1</v>
      </c>
      <c r="AR38" t="s">
        <v>8</v>
      </c>
      <c r="AS38">
        <v>2</v>
      </c>
      <c r="AT38" t="s">
        <v>5</v>
      </c>
      <c r="AU38">
        <v>3</v>
      </c>
      <c r="AV38" t="s">
        <v>13</v>
      </c>
      <c r="AW38">
        <v>3</v>
      </c>
      <c r="AX38" t="s">
        <v>29</v>
      </c>
      <c r="AY38">
        <v>2</v>
      </c>
      <c r="AZ38" t="s">
        <v>15</v>
      </c>
      <c r="BA38">
        <v>4</v>
      </c>
      <c r="BB38" t="s">
        <v>11</v>
      </c>
      <c r="BC38">
        <v>97.12</v>
      </c>
      <c r="BD38">
        <v>1280</v>
      </c>
      <c r="BE38">
        <v>63.7</v>
      </c>
      <c r="BF38">
        <v>54</v>
      </c>
      <c r="BG38" t="s">
        <v>63</v>
      </c>
      <c r="BH38" t="s">
        <v>64</v>
      </c>
    </row>
    <row r="39" spans="1:60" x14ac:dyDescent="0.25">
      <c r="A39">
        <v>38</v>
      </c>
      <c r="B39">
        <v>16</v>
      </c>
      <c r="C39" t="s">
        <v>83</v>
      </c>
      <c r="D39">
        <v>4</v>
      </c>
      <c r="E39" t="s">
        <v>24</v>
      </c>
      <c r="F39">
        <v>2</v>
      </c>
      <c r="G39">
        <v>2</v>
      </c>
      <c r="H39" t="s">
        <v>36</v>
      </c>
      <c r="I39">
        <v>2</v>
      </c>
      <c r="J39" t="s">
        <v>4</v>
      </c>
      <c r="K39">
        <v>2</v>
      </c>
      <c r="L39" t="s">
        <v>4</v>
      </c>
      <c r="M39">
        <v>2</v>
      </c>
      <c r="N39" t="s">
        <v>5</v>
      </c>
      <c r="O39">
        <v>4</v>
      </c>
      <c r="P39" t="s">
        <v>4</v>
      </c>
      <c r="Q39">
        <v>1</v>
      </c>
      <c r="R39" t="s">
        <v>54</v>
      </c>
      <c r="S39">
        <v>4</v>
      </c>
      <c r="T39" t="s">
        <v>4</v>
      </c>
      <c r="U39">
        <v>1</v>
      </c>
      <c r="V39" t="s">
        <v>54</v>
      </c>
      <c r="W39">
        <v>25</v>
      </c>
      <c r="X39">
        <v>75</v>
      </c>
      <c r="Y39">
        <v>0</v>
      </c>
      <c r="Z39">
        <v>0</v>
      </c>
      <c r="AA39">
        <v>2</v>
      </c>
      <c r="AB39" t="s">
        <v>5</v>
      </c>
      <c r="AC39" t="s">
        <v>6</v>
      </c>
      <c r="AD39" t="s">
        <v>6</v>
      </c>
      <c r="AE39">
        <v>5</v>
      </c>
      <c r="AF39" t="s">
        <v>10</v>
      </c>
      <c r="AG39">
        <v>4</v>
      </c>
      <c r="AH39" t="s">
        <v>11</v>
      </c>
      <c r="AI39">
        <v>4</v>
      </c>
      <c r="AJ39" t="s">
        <v>11</v>
      </c>
      <c r="AK39">
        <v>25</v>
      </c>
      <c r="AL39">
        <v>50</v>
      </c>
      <c r="AM39">
        <v>25</v>
      </c>
      <c r="AN39">
        <v>0</v>
      </c>
      <c r="AO39">
        <v>4</v>
      </c>
      <c r="AP39" t="s">
        <v>12</v>
      </c>
      <c r="AQ39">
        <v>1</v>
      </c>
      <c r="AR39" t="s">
        <v>8</v>
      </c>
      <c r="AS39">
        <v>1</v>
      </c>
      <c r="AT39" t="s">
        <v>8</v>
      </c>
      <c r="AU39">
        <v>3</v>
      </c>
      <c r="AV39" t="s">
        <v>13</v>
      </c>
      <c r="AW39">
        <v>3</v>
      </c>
      <c r="AX39" t="s">
        <v>29</v>
      </c>
      <c r="AY39">
        <v>2</v>
      </c>
      <c r="AZ39" t="s">
        <v>15</v>
      </c>
      <c r="BA39">
        <v>4</v>
      </c>
      <c r="BB39" t="s">
        <v>11</v>
      </c>
      <c r="BC39">
        <v>95.72</v>
      </c>
      <c r="BD39">
        <v>1610</v>
      </c>
      <c r="BE39">
        <v>64.3</v>
      </c>
      <c r="BF39">
        <v>31</v>
      </c>
      <c r="BG39" t="s">
        <v>64</v>
      </c>
      <c r="BH39" t="s">
        <v>64</v>
      </c>
    </row>
    <row r="40" spans="1:60" x14ac:dyDescent="0.25">
      <c r="A40">
        <v>39</v>
      </c>
      <c r="B40">
        <v>10</v>
      </c>
      <c r="C40" t="s">
        <v>1</v>
      </c>
      <c r="D40">
        <v>4</v>
      </c>
      <c r="E40" t="s">
        <v>24</v>
      </c>
      <c r="F40">
        <v>5</v>
      </c>
      <c r="G40">
        <v>32</v>
      </c>
      <c r="H40" t="s">
        <v>51</v>
      </c>
      <c r="I40">
        <v>3</v>
      </c>
      <c r="J40" t="s">
        <v>18</v>
      </c>
      <c r="K40">
        <v>3</v>
      </c>
      <c r="L40" t="s">
        <v>19</v>
      </c>
      <c r="M40">
        <v>1</v>
      </c>
      <c r="N40" t="s">
        <v>8</v>
      </c>
      <c r="O40">
        <v>6</v>
      </c>
      <c r="P40" t="s">
        <v>7</v>
      </c>
      <c r="Q40">
        <v>6</v>
      </c>
      <c r="R40" t="s">
        <v>7</v>
      </c>
      <c r="S40">
        <v>6</v>
      </c>
      <c r="T40" t="s">
        <v>7</v>
      </c>
      <c r="U40">
        <v>6</v>
      </c>
      <c r="V40" t="s">
        <v>7</v>
      </c>
      <c r="W40">
        <v>100</v>
      </c>
      <c r="X40">
        <v>0</v>
      </c>
      <c r="Y40">
        <v>0</v>
      </c>
      <c r="Z40">
        <v>0</v>
      </c>
      <c r="AA40">
        <v>2</v>
      </c>
      <c r="AB40" t="s">
        <v>5</v>
      </c>
      <c r="AC40" t="s">
        <v>6</v>
      </c>
      <c r="AD40" t="s">
        <v>6</v>
      </c>
      <c r="AE40">
        <v>5</v>
      </c>
      <c r="AF40" t="s">
        <v>10</v>
      </c>
      <c r="AG40">
        <v>5</v>
      </c>
      <c r="AH40" t="s">
        <v>10</v>
      </c>
      <c r="AI40">
        <v>5</v>
      </c>
      <c r="AJ40" t="s">
        <v>10</v>
      </c>
      <c r="AK40">
        <v>20</v>
      </c>
      <c r="AL40">
        <v>80</v>
      </c>
      <c r="AM40" t="s">
        <v>6</v>
      </c>
      <c r="AN40">
        <v>0</v>
      </c>
      <c r="AO40">
        <v>5</v>
      </c>
      <c r="AP40" t="s">
        <v>34</v>
      </c>
      <c r="AQ40">
        <v>1</v>
      </c>
      <c r="AR40" t="s">
        <v>8</v>
      </c>
      <c r="AS40">
        <v>1</v>
      </c>
      <c r="AT40" t="s">
        <v>8</v>
      </c>
      <c r="AU40">
        <v>4</v>
      </c>
      <c r="AV40" t="s">
        <v>12</v>
      </c>
      <c r="AW40">
        <v>4</v>
      </c>
      <c r="AX40" t="s">
        <v>14</v>
      </c>
      <c r="AY40">
        <v>2</v>
      </c>
      <c r="AZ40" t="s">
        <v>15</v>
      </c>
      <c r="BA40">
        <v>5</v>
      </c>
      <c r="BB40" t="s">
        <v>53</v>
      </c>
      <c r="BC40">
        <v>3210.71</v>
      </c>
      <c r="BD40">
        <v>4090</v>
      </c>
      <c r="BE40">
        <v>97.699999999999989</v>
      </c>
      <c r="BF40">
        <v>74</v>
      </c>
      <c r="BG40" t="s">
        <v>64</v>
      </c>
      <c r="BH40" t="s">
        <v>64</v>
      </c>
    </row>
    <row r="41" spans="1:60" x14ac:dyDescent="0.25">
      <c r="A41">
        <v>40</v>
      </c>
      <c r="B41">
        <v>11</v>
      </c>
      <c r="C41" t="s">
        <v>1</v>
      </c>
      <c r="D41">
        <v>4</v>
      </c>
      <c r="E41" t="s">
        <v>24</v>
      </c>
      <c r="F41">
        <v>8</v>
      </c>
      <c r="G41">
        <v>245</v>
      </c>
      <c r="H41" t="s">
        <v>39</v>
      </c>
      <c r="I41">
        <v>3</v>
      </c>
      <c r="J41" t="s">
        <v>18</v>
      </c>
      <c r="K41">
        <v>2</v>
      </c>
      <c r="L41" t="s">
        <v>4</v>
      </c>
      <c r="M41">
        <v>2</v>
      </c>
      <c r="N41" t="s">
        <v>5</v>
      </c>
      <c r="O41">
        <v>4</v>
      </c>
      <c r="P41" t="s">
        <v>4</v>
      </c>
      <c r="Q41">
        <v>4</v>
      </c>
      <c r="R41" t="s">
        <v>4</v>
      </c>
      <c r="S41">
        <v>5</v>
      </c>
      <c r="T41" t="s">
        <v>21</v>
      </c>
      <c r="U41">
        <v>4</v>
      </c>
      <c r="V41" t="s">
        <v>4</v>
      </c>
      <c r="W41">
        <v>80</v>
      </c>
      <c r="X41">
        <v>20</v>
      </c>
      <c r="Y41">
        <v>0</v>
      </c>
      <c r="Z41">
        <v>0</v>
      </c>
      <c r="AA41">
        <v>1</v>
      </c>
      <c r="AB41" t="s">
        <v>8</v>
      </c>
      <c r="AC41">
        <v>3</v>
      </c>
      <c r="AD41" t="s">
        <v>9</v>
      </c>
      <c r="AE41">
        <v>3</v>
      </c>
      <c r="AF41" t="s">
        <v>28</v>
      </c>
      <c r="AG41">
        <v>2</v>
      </c>
      <c r="AH41" t="s">
        <v>27</v>
      </c>
      <c r="AI41">
        <v>4</v>
      </c>
      <c r="AJ41" t="s">
        <v>11</v>
      </c>
      <c r="AK41">
        <v>40</v>
      </c>
      <c r="AL41">
        <v>60</v>
      </c>
      <c r="AM41">
        <v>0</v>
      </c>
      <c r="AN41">
        <v>0</v>
      </c>
      <c r="AO41">
        <v>4</v>
      </c>
      <c r="AP41" t="s">
        <v>12</v>
      </c>
      <c r="AQ41">
        <v>1</v>
      </c>
      <c r="AR41" t="s">
        <v>8</v>
      </c>
      <c r="AS41">
        <v>1</v>
      </c>
      <c r="AT41" t="s">
        <v>8</v>
      </c>
      <c r="AU41">
        <v>4</v>
      </c>
      <c r="AV41" t="s">
        <v>12</v>
      </c>
      <c r="AW41">
        <v>4</v>
      </c>
      <c r="AX41" t="s">
        <v>14</v>
      </c>
      <c r="AY41">
        <v>2</v>
      </c>
      <c r="AZ41" t="s">
        <v>15</v>
      </c>
      <c r="BA41">
        <v>2</v>
      </c>
      <c r="BB41" t="s">
        <v>30</v>
      </c>
      <c r="BC41">
        <v>24749.07</v>
      </c>
      <c r="BD41">
        <v>5000</v>
      </c>
      <c r="BE41">
        <v>120.39999999999999</v>
      </c>
      <c r="BF41">
        <v>68</v>
      </c>
      <c r="BG41" t="s">
        <v>64</v>
      </c>
      <c r="BH41" t="s">
        <v>64</v>
      </c>
    </row>
    <row r="42" spans="1:60" x14ac:dyDescent="0.25">
      <c r="A42">
        <v>41</v>
      </c>
      <c r="B42">
        <v>13</v>
      </c>
      <c r="C42" t="s">
        <v>1</v>
      </c>
      <c r="D42">
        <v>3</v>
      </c>
      <c r="E42" t="s">
        <v>45</v>
      </c>
      <c r="F42">
        <v>1</v>
      </c>
      <c r="G42">
        <v>1</v>
      </c>
      <c r="H42" t="s">
        <v>3</v>
      </c>
      <c r="I42">
        <v>2</v>
      </c>
      <c r="J42" t="s">
        <v>4</v>
      </c>
      <c r="K42">
        <v>2</v>
      </c>
      <c r="L42" t="s">
        <v>4</v>
      </c>
      <c r="M42">
        <v>1</v>
      </c>
      <c r="N42" t="s">
        <v>8</v>
      </c>
      <c r="O42">
        <v>4</v>
      </c>
      <c r="P42" t="s">
        <v>4</v>
      </c>
      <c r="Q42">
        <v>5</v>
      </c>
      <c r="R42" t="s">
        <v>21</v>
      </c>
      <c r="S42">
        <v>3</v>
      </c>
      <c r="T42" t="s">
        <v>32</v>
      </c>
      <c r="U42">
        <v>5</v>
      </c>
      <c r="V42" t="s">
        <v>21</v>
      </c>
      <c r="W42">
        <v>100</v>
      </c>
      <c r="X42">
        <v>0</v>
      </c>
      <c r="Y42">
        <v>0</v>
      </c>
      <c r="Z42">
        <v>0</v>
      </c>
      <c r="AA42">
        <v>1</v>
      </c>
      <c r="AB42" t="s">
        <v>8</v>
      </c>
      <c r="AC42">
        <v>1</v>
      </c>
      <c r="AD42" t="s">
        <v>26</v>
      </c>
      <c r="AE42">
        <v>5</v>
      </c>
      <c r="AF42" t="s">
        <v>10</v>
      </c>
      <c r="AG42">
        <v>3</v>
      </c>
      <c r="AH42" t="s">
        <v>28</v>
      </c>
      <c r="AI42">
        <v>4</v>
      </c>
      <c r="AJ42" t="s">
        <v>11</v>
      </c>
      <c r="AK42">
        <v>100</v>
      </c>
      <c r="AL42">
        <v>0</v>
      </c>
      <c r="AM42">
        <v>0</v>
      </c>
      <c r="AN42">
        <v>0</v>
      </c>
      <c r="AO42">
        <v>2</v>
      </c>
      <c r="AP42" t="s">
        <v>37</v>
      </c>
      <c r="AQ42">
        <v>1</v>
      </c>
      <c r="AR42" t="s">
        <v>8</v>
      </c>
      <c r="AS42">
        <v>2</v>
      </c>
      <c r="AT42" t="s">
        <v>5</v>
      </c>
      <c r="AU42">
        <v>2</v>
      </c>
      <c r="AV42" t="s">
        <v>37</v>
      </c>
      <c r="AW42">
        <v>2</v>
      </c>
      <c r="AX42" t="s">
        <v>15</v>
      </c>
      <c r="AY42">
        <v>1</v>
      </c>
      <c r="AZ42" t="s">
        <v>35</v>
      </c>
      <c r="BA42">
        <v>4</v>
      </c>
      <c r="BB42" t="s">
        <v>11</v>
      </c>
      <c r="BC42">
        <v>69.06</v>
      </c>
      <c r="BD42">
        <v>270</v>
      </c>
      <c r="BE42">
        <v>48</v>
      </c>
      <c r="BF42">
        <v>39</v>
      </c>
      <c r="BG42" t="s">
        <v>64</v>
      </c>
      <c r="BH42" t="s">
        <v>64</v>
      </c>
    </row>
    <row r="43" spans="1:60" x14ac:dyDescent="0.25">
      <c r="A43">
        <v>42</v>
      </c>
      <c r="B43">
        <v>17</v>
      </c>
      <c r="C43" t="s">
        <v>83</v>
      </c>
      <c r="D43">
        <v>4</v>
      </c>
      <c r="E43" t="s">
        <v>24</v>
      </c>
      <c r="F43">
        <v>5</v>
      </c>
      <c r="G43">
        <v>34</v>
      </c>
      <c r="H43" t="s">
        <v>51</v>
      </c>
      <c r="I43">
        <v>3</v>
      </c>
      <c r="J43" t="s">
        <v>18</v>
      </c>
      <c r="K43">
        <v>3</v>
      </c>
      <c r="L43" t="s">
        <v>19</v>
      </c>
      <c r="M43">
        <v>2</v>
      </c>
      <c r="N43" t="s">
        <v>5</v>
      </c>
      <c r="O43">
        <v>5</v>
      </c>
      <c r="P43" t="s">
        <v>21</v>
      </c>
      <c r="Q43">
        <v>6</v>
      </c>
      <c r="R43" t="s">
        <v>7</v>
      </c>
      <c r="S43">
        <v>5</v>
      </c>
      <c r="T43" t="s">
        <v>21</v>
      </c>
      <c r="U43">
        <v>6</v>
      </c>
      <c r="V43" t="s">
        <v>7</v>
      </c>
      <c r="W43">
        <v>100</v>
      </c>
      <c r="X43">
        <v>0</v>
      </c>
      <c r="Y43">
        <v>0</v>
      </c>
      <c r="Z43">
        <v>0</v>
      </c>
      <c r="AA43">
        <v>2</v>
      </c>
      <c r="AB43" t="s">
        <v>5</v>
      </c>
      <c r="AC43" t="s">
        <v>6</v>
      </c>
      <c r="AD43" t="s">
        <v>6</v>
      </c>
      <c r="AE43">
        <v>5</v>
      </c>
      <c r="AF43" t="s">
        <v>10</v>
      </c>
      <c r="AG43">
        <v>3</v>
      </c>
      <c r="AH43" t="s">
        <v>28</v>
      </c>
      <c r="AI43">
        <v>5</v>
      </c>
      <c r="AJ43" t="s">
        <v>10</v>
      </c>
      <c r="AK43">
        <v>98</v>
      </c>
      <c r="AL43">
        <v>2</v>
      </c>
      <c r="AM43">
        <v>0</v>
      </c>
      <c r="AN43">
        <v>0</v>
      </c>
      <c r="AO43">
        <v>1</v>
      </c>
      <c r="AP43" t="s">
        <v>52</v>
      </c>
      <c r="AQ43">
        <v>2</v>
      </c>
      <c r="AR43" t="s">
        <v>5</v>
      </c>
      <c r="AS43">
        <v>2</v>
      </c>
      <c r="AT43" t="s">
        <v>5</v>
      </c>
      <c r="AU43">
        <v>2</v>
      </c>
      <c r="AV43" t="s">
        <v>37</v>
      </c>
      <c r="AW43">
        <v>2</v>
      </c>
      <c r="AX43" t="s">
        <v>15</v>
      </c>
      <c r="AY43">
        <v>2</v>
      </c>
      <c r="AZ43" t="s">
        <v>15</v>
      </c>
      <c r="BA43">
        <v>3</v>
      </c>
      <c r="BB43" t="s">
        <v>23</v>
      </c>
      <c r="BC43">
        <v>3524.05</v>
      </c>
      <c r="BD43">
        <v>4930</v>
      </c>
      <c r="BE43">
        <v>98.2</v>
      </c>
      <c r="BF43">
        <v>63</v>
      </c>
      <c r="BG43" t="s">
        <v>64</v>
      </c>
      <c r="BH43" t="s">
        <v>64</v>
      </c>
    </row>
    <row r="44" spans="1:60" x14ac:dyDescent="0.25">
      <c r="A44">
        <v>43</v>
      </c>
      <c r="B44">
        <v>17</v>
      </c>
      <c r="C44" t="s">
        <v>83</v>
      </c>
      <c r="D44">
        <v>2</v>
      </c>
      <c r="E44" t="s">
        <v>31</v>
      </c>
      <c r="F44">
        <v>1</v>
      </c>
      <c r="G44">
        <v>1</v>
      </c>
      <c r="H44" t="s">
        <v>3</v>
      </c>
      <c r="I44">
        <v>2</v>
      </c>
      <c r="J44" t="s">
        <v>4</v>
      </c>
      <c r="K44">
        <v>4</v>
      </c>
      <c r="L44" t="s">
        <v>57</v>
      </c>
      <c r="M44">
        <v>2</v>
      </c>
      <c r="N44" t="s">
        <v>5</v>
      </c>
      <c r="O44">
        <v>6</v>
      </c>
      <c r="P44" t="s">
        <v>7</v>
      </c>
      <c r="Q44">
        <v>6</v>
      </c>
      <c r="R44" t="s">
        <v>7</v>
      </c>
      <c r="S44">
        <v>6</v>
      </c>
      <c r="T44" t="s">
        <v>7</v>
      </c>
      <c r="U44">
        <v>6</v>
      </c>
      <c r="V44" t="s">
        <v>7</v>
      </c>
      <c r="W44">
        <v>90</v>
      </c>
      <c r="X44">
        <v>9</v>
      </c>
      <c r="Y44">
        <v>1</v>
      </c>
      <c r="Z44">
        <v>0</v>
      </c>
      <c r="AA44">
        <v>1</v>
      </c>
      <c r="AB44" t="s">
        <v>8</v>
      </c>
      <c r="AC44">
        <v>3</v>
      </c>
      <c r="AD44" t="s">
        <v>9</v>
      </c>
      <c r="AE44">
        <v>5</v>
      </c>
      <c r="AF44" t="s">
        <v>10</v>
      </c>
      <c r="AG44">
        <v>5</v>
      </c>
      <c r="AH44" t="s">
        <v>10</v>
      </c>
      <c r="AI44">
        <v>5</v>
      </c>
      <c r="AJ44" t="s">
        <v>10</v>
      </c>
      <c r="AK44">
        <v>1</v>
      </c>
      <c r="AL44">
        <v>73</v>
      </c>
      <c r="AM44">
        <v>25</v>
      </c>
      <c r="AN44">
        <v>1</v>
      </c>
      <c r="AO44">
        <v>4</v>
      </c>
      <c r="AP44" t="s">
        <v>12</v>
      </c>
      <c r="AQ44">
        <v>2</v>
      </c>
      <c r="AR44" t="s">
        <v>5</v>
      </c>
      <c r="AS44">
        <v>1</v>
      </c>
      <c r="AT44" t="s">
        <v>8</v>
      </c>
      <c r="AU44">
        <v>3</v>
      </c>
      <c r="AV44" t="s">
        <v>13</v>
      </c>
      <c r="AW44">
        <v>4</v>
      </c>
      <c r="AX44" t="s">
        <v>14</v>
      </c>
      <c r="AY44">
        <v>2</v>
      </c>
      <c r="AZ44" t="s">
        <v>15</v>
      </c>
      <c r="BA44">
        <v>3</v>
      </c>
      <c r="BB44" t="s">
        <v>23</v>
      </c>
      <c r="BC44">
        <v>68.400000000000006</v>
      </c>
      <c r="BD44">
        <v>200</v>
      </c>
      <c r="BE44">
        <v>48.2</v>
      </c>
      <c r="BF44">
        <v>38</v>
      </c>
      <c r="BG44" t="s">
        <v>63</v>
      </c>
      <c r="BH44" t="s">
        <v>64</v>
      </c>
    </row>
    <row r="45" spans="1:60" x14ac:dyDescent="0.25">
      <c r="A45">
        <v>44</v>
      </c>
      <c r="B45">
        <v>8</v>
      </c>
      <c r="C45" t="s">
        <v>16</v>
      </c>
      <c r="D45">
        <v>3</v>
      </c>
      <c r="E45" t="s">
        <v>45</v>
      </c>
      <c r="F45">
        <v>5</v>
      </c>
      <c r="G45">
        <v>34</v>
      </c>
      <c r="H45" t="s">
        <v>51</v>
      </c>
      <c r="I45">
        <v>1</v>
      </c>
      <c r="J45" t="s">
        <v>47</v>
      </c>
      <c r="K45">
        <v>2</v>
      </c>
      <c r="L45" t="s">
        <v>4</v>
      </c>
      <c r="M45">
        <v>1</v>
      </c>
      <c r="N45" t="s">
        <v>8</v>
      </c>
      <c r="O45">
        <v>3</v>
      </c>
      <c r="P45" t="s">
        <v>32</v>
      </c>
      <c r="Q45">
        <v>5</v>
      </c>
      <c r="R45" t="s">
        <v>21</v>
      </c>
      <c r="S45">
        <v>5</v>
      </c>
      <c r="T45" t="s">
        <v>21</v>
      </c>
      <c r="U45">
        <v>5</v>
      </c>
      <c r="V45" t="s">
        <v>21</v>
      </c>
      <c r="W45">
        <v>15</v>
      </c>
      <c r="X45">
        <v>70</v>
      </c>
      <c r="Y45">
        <v>10</v>
      </c>
      <c r="Z45">
        <v>5</v>
      </c>
      <c r="AA45">
        <v>1</v>
      </c>
      <c r="AB45" t="s">
        <v>8</v>
      </c>
      <c r="AC45">
        <v>3</v>
      </c>
      <c r="AD45" t="s">
        <v>9</v>
      </c>
      <c r="AE45">
        <v>5</v>
      </c>
      <c r="AF45" t="s">
        <v>10</v>
      </c>
      <c r="AG45">
        <v>5</v>
      </c>
      <c r="AH45" t="s">
        <v>10</v>
      </c>
      <c r="AI45">
        <v>5</v>
      </c>
      <c r="AJ45" t="s">
        <v>10</v>
      </c>
      <c r="AK45">
        <v>20</v>
      </c>
      <c r="AL45">
        <v>60</v>
      </c>
      <c r="AM45">
        <v>10</v>
      </c>
      <c r="AN45">
        <v>10</v>
      </c>
      <c r="AO45">
        <v>4</v>
      </c>
      <c r="AP45" t="s">
        <v>12</v>
      </c>
      <c r="AQ45">
        <v>1</v>
      </c>
      <c r="AR45" t="s">
        <v>8</v>
      </c>
      <c r="AS45">
        <v>1</v>
      </c>
      <c r="AT45" t="s">
        <v>8</v>
      </c>
      <c r="AU45">
        <v>2</v>
      </c>
      <c r="AV45" t="s">
        <v>37</v>
      </c>
      <c r="AW45">
        <v>2</v>
      </c>
      <c r="AX45" t="s">
        <v>15</v>
      </c>
      <c r="AY45">
        <v>2</v>
      </c>
      <c r="AZ45" t="s">
        <v>15</v>
      </c>
      <c r="BA45">
        <v>5</v>
      </c>
      <c r="BB45" t="s">
        <v>53</v>
      </c>
      <c r="BC45">
        <v>3532.17</v>
      </c>
      <c r="BD45">
        <v>4360</v>
      </c>
      <c r="BE45">
        <v>98.2</v>
      </c>
      <c r="BF45">
        <v>55</v>
      </c>
      <c r="BG45" t="s">
        <v>64</v>
      </c>
      <c r="BH45" t="s">
        <v>64</v>
      </c>
    </row>
    <row r="46" spans="1:60" x14ac:dyDescent="0.25">
      <c r="A46">
        <v>45</v>
      </c>
      <c r="B46">
        <v>17</v>
      </c>
      <c r="C46" t="s">
        <v>83</v>
      </c>
      <c r="D46">
        <v>1</v>
      </c>
      <c r="E46" t="s">
        <v>2</v>
      </c>
      <c r="F46">
        <v>1</v>
      </c>
      <c r="G46">
        <v>1</v>
      </c>
      <c r="H46" t="s">
        <v>3</v>
      </c>
      <c r="I46">
        <v>2</v>
      </c>
      <c r="J46" t="s">
        <v>4</v>
      </c>
      <c r="K46">
        <v>2</v>
      </c>
      <c r="L46" t="s">
        <v>4</v>
      </c>
      <c r="M46">
        <v>2</v>
      </c>
      <c r="N46" t="s">
        <v>5</v>
      </c>
      <c r="O46">
        <v>5</v>
      </c>
      <c r="P46" t="s">
        <v>21</v>
      </c>
      <c r="Q46" t="s">
        <v>6</v>
      </c>
      <c r="R46" t="s">
        <v>6</v>
      </c>
      <c r="S46" t="s">
        <v>6</v>
      </c>
      <c r="T46" t="s">
        <v>6</v>
      </c>
      <c r="U46">
        <v>6</v>
      </c>
      <c r="V46" t="s">
        <v>7</v>
      </c>
      <c r="W46">
        <v>100</v>
      </c>
      <c r="X46">
        <v>0</v>
      </c>
      <c r="Y46">
        <v>0</v>
      </c>
      <c r="Z46">
        <v>0</v>
      </c>
      <c r="AA46">
        <v>2</v>
      </c>
      <c r="AB46" t="s">
        <v>5</v>
      </c>
      <c r="AC46" t="s">
        <v>6</v>
      </c>
      <c r="AD46" t="s">
        <v>6</v>
      </c>
      <c r="AE46">
        <v>5</v>
      </c>
      <c r="AF46" t="s">
        <v>10</v>
      </c>
      <c r="AG46">
        <v>5</v>
      </c>
      <c r="AH46" t="s">
        <v>10</v>
      </c>
      <c r="AI46">
        <v>4</v>
      </c>
      <c r="AJ46" t="s">
        <v>11</v>
      </c>
      <c r="AK46">
        <v>100</v>
      </c>
      <c r="AL46">
        <v>0</v>
      </c>
      <c r="AM46">
        <v>0</v>
      </c>
      <c r="AN46">
        <v>0</v>
      </c>
      <c r="AO46">
        <v>6</v>
      </c>
      <c r="AP46" t="s">
        <v>57</v>
      </c>
      <c r="AQ46">
        <v>1</v>
      </c>
      <c r="AR46" t="s">
        <v>8</v>
      </c>
      <c r="AS46">
        <v>1</v>
      </c>
      <c r="AT46" t="s">
        <v>8</v>
      </c>
      <c r="AU46">
        <v>3</v>
      </c>
      <c r="AV46" t="s">
        <v>13</v>
      </c>
      <c r="AW46">
        <v>3</v>
      </c>
      <c r="AX46" t="s">
        <v>29</v>
      </c>
      <c r="AY46">
        <v>3</v>
      </c>
      <c r="AZ46" t="s">
        <v>29</v>
      </c>
      <c r="BA46">
        <v>3</v>
      </c>
      <c r="BB46" t="s">
        <v>23</v>
      </c>
      <c r="BC46">
        <v>73.8</v>
      </c>
      <c r="BD46">
        <v>540</v>
      </c>
      <c r="BE46">
        <v>48.5</v>
      </c>
      <c r="BF46">
        <v>52</v>
      </c>
      <c r="BG46" t="s">
        <v>63</v>
      </c>
      <c r="BH46" t="s">
        <v>64</v>
      </c>
    </row>
    <row r="47" spans="1:60" x14ac:dyDescent="0.25">
      <c r="A47">
        <v>46</v>
      </c>
      <c r="B47">
        <v>13</v>
      </c>
      <c r="C47" t="s">
        <v>1</v>
      </c>
      <c r="D47">
        <v>2</v>
      </c>
      <c r="E47" t="s">
        <v>31</v>
      </c>
      <c r="F47">
        <v>2</v>
      </c>
      <c r="G47">
        <v>2</v>
      </c>
      <c r="H47" t="s">
        <v>36</v>
      </c>
      <c r="I47">
        <v>2</v>
      </c>
      <c r="J47" t="s">
        <v>4</v>
      </c>
      <c r="K47">
        <v>4</v>
      </c>
      <c r="L47" t="s">
        <v>57</v>
      </c>
      <c r="M47">
        <v>2</v>
      </c>
      <c r="N47" t="s">
        <v>5</v>
      </c>
      <c r="O47">
        <v>6</v>
      </c>
      <c r="P47" t="s">
        <v>7</v>
      </c>
      <c r="Q47">
        <v>6</v>
      </c>
      <c r="R47" t="s">
        <v>7</v>
      </c>
      <c r="S47">
        <v>6</v>
      </c>
      <c r="T47" t="s">
        <v>7</v>
      </c>
      <c r="U47">
        <v>6</v>
      </c>
      <c r="V47" t="s">
        <v>7</v>
      </c>
      <c r="W47">
        <v>100</v>
      </c>
      <c r="X47">
        <v>0</v>
      </c>
      <c r="Y47">
        <v>0</v>
      </c>
      <c r="Z47">
        <v>0</v>
      </c>
      <c r="AA47">
        <v>1</v>
      </c>
      <c r="AB47" t="s">
        <v>8</v>
      </c>
      <c r="AC47">
        <v>2</v>
      </c>
      <c r="AD47" t="s">
        <v>43</v>
      </c>
      <c r="AE47">
        <v>5</v>
      </c>
      <c r="AF47" t="s">
        <v>10</v>
      </c>
      <c r="AG47">
        <v>5</v>
      </c>
      <c r="AH47" t="s">
        <v>10</v>
      </c>
      <c r="AI47">
        <v>5</v>
      </c>
      <c r="AJ47" t="s">
        <v>10</v>
      </c>
      <c r="AK47">
        <v>100</v>
      </c>
      <c r="AL47">
        <v>0</v>
      </c>
      <c r="AM47">
        <v>0</v>
      </c>
      <c r="AN47">
        <v>0</v>
      </c>
      <c r="AO47">
        <v>3</v>
      </c>
      <c r="AP47" t="s">
        <v>22</v>
      </c>
      <c r="AQ47">
        <v>1</v>
      </c>
      <c r="AR47" t="s">
        <v>8</v>
      </c>
      <c r="AS47">
        <v>1</v>
      </c>
      <c r="AT47" t="s">
        <v>8</v>
      </c>
      <c r="AU47">
        <v>3</v>
      </c>
      <c r="AV47" t="s">
        <v>13</v>
      </c>
      <c r="AW47">
        <v>4</v>
      </c>
      <c r="AX47" t="s">
        <v>14</v>
      </c>
      <c r="AY47">
        <v>3</v>
      </c>
      <c r="AZ47" t="s">
        <v>29</v>
      </c>
      <c r="BA47">
        <v>3</v>
      </c>
      <c r="BB47" t="s">
        <v>23</v>
      </c>
      <c r="BC47">
        <v>105.52</v>
      </c>
      <c r="BD47">
        <v>1140</v>
      </c>
      <c r="BE47">
        <v>64.5</v>
      </c>
      <c r="BF47">
        <v>25</v>
      </c>
      <c r="BG47" t="s">
        <v>63</v>
      </c>
      <c r="BH47" t="s">
        <v>64</v>
      </c>
    </row>
    <row r="48" spans="1:60" x14ac:dyDescent="0.25">
      <c r="A48">
        <v>47</v>
      </c>
      <c r="B48">
        <v>5</v>
      </c>
      <c r="C48" t="s">
        <v>38</v>
      </c>
      <c r="D48">
        <v>4</v>
      </c>
      <c r="E48" t="s">
        <v>24</v>
      </c>
      <c r="F48">
        <v>5</v>
      </c>
      <c r="G48">
        <v>34</v>
      </c>
      <c r="H48" t="s">
        <v>51</v>
      </c>
      <c r="I48">
        <v>3</v>
      </c>
      <c r="J48" t="s">
        <v>18</v>
      </c>
      <c r="K48">
        <v>3</v>
      </c>
      <c r="L48" t="s">
        <v>19</v>
      </c>
      <c r="M48">
        <v>1</v>
      </c>
      <c r="N48" t="s">
        <v>8</v>
      </c>
      <c r="O48">
        <v>5</v>
      </c>
      <c r="P48" t="s">
        <v>21</v>
      </c>
      <c r="Q48">
        <v>6</v>
      </c>
      <c r="R48" t="s">
        <v>7</v>
      </c>
      <c r="S48">
        <v>5</v>
      </c>
      <c r="T48" t="s">
        <v>21</v>
      </c>
      <c r="U48">
        <v>5</v>
      </c>
      <c r="V48" t="s">
        <v>21</v>
      </c>
      <c r="W48">
        <v>65</v>
      </c>
      <c r="X48">
        <v>35</v>
      </c>
      <c r="Y48">
        <v>0</v>
      </c>
      <c r="Z48" t="s">
        <v>6</v>
      </c>
      <c r="AA48">
        <v>1</v>
      </c>
      <c r="AB48" t="s">
        <v>8</v>
      </c>
      <c r="AC48">
        <v>2</v>
      </c>
      <c r="AD48" t="s">
        <v>43</v>
      </c>
      <c r="AE48">
        <v>5</v>
      </c>
      <c r="AF48" t="s">
        <v>10</v>
      </c>
      <c r="AG48">
        <v>4</v>
      </c>
      <c r="AH48" t="s">
        <v>11</v>
      </c>
      <c r="AI48">
        <v>4</v>
      </c>
      <c r="AJ48" t="s">
        <v>11</v>
      </c>
      <c r="AK48">
        <v>40</v>
      </c>
      <c r="AL48">
        <v>60</v>
      </c>
      <c r="AM48">
        <v>0</v>
      </c>
      <c r="AN48">
        <v>0</v>
      </c>
      <c r="AO48">
        <v>3</v>
      </c>
      <c r="AP48" t="s">
        <v>22</v>
      </c>
      <c r="AQ48">
        <v>1</v>
      </c>
      <c r="AR48" t="s">
        <v>8</v>
      </c>
      <c r="AS48">
        <v>1</v>
      </c>
      <c r="AT48" t="s">
        <v>8</v>
      </c>
      <c r="AU48">
        <v>4</v>
      </c>
      <c r="AV48" t="s">
        <v>12</v>
      </c>
      <c r="AW48">
        <v>3</v>
      </c>
      <c r="AX48" t="s">
        <v>29</v>
      </c>
      <c r="AY48">
        <v>4</v>
      </c>
      <c r="AZ48" t="s">
        <v>14</v>
      </c>
      <c r="BA48">
        <v>3</v>
      </c>
      <c r="BB48" t="s">
        <v>23</v>
      </c>
      <c r="BC48">
        <v>3441.39</v>
      </c>
      <c r="BD48">
        <v>3190</v>
      </c>
      <c r="BE48">
        <v>98.699999999999989</v>
      </c>
      <c r="BF48">
        <v>69</v>
      </c>
      <c r="BG48" t="s">
        <v>63</v>
      </c>
      <c r="BH48" t="s">
        <v>63</v>
      </c>
    </row>
    <row r="49" spans="1:60" x14ac:dyDescent="0.25">
      <c r="A49">
        <v>48</v>
      </c>
      <c r="B49">
        <v>12</v>
      </c>
      <c r="C49" t="s">
        <v>1</v>
      </c>
      <c r="D49">
        <v>3</v>
      </c>
      <c r="E49" t="s">
        <v>45</v>
      </c>
      <c r="F49">
        <v>3</v>
      </c>
      <c r="G49">
        <v>7</v>
      </c>
      <c r="H49" t="s">
        <v>42</v>
      </c>
      <c r="I49">
        <v>3</v>
      </c>
      <c r="J49" t="s">
        <v>18</v>
      </c>
      <c r="K49">
        <v>4</v>
      </c>
      <c r="L49" t="s">
        <v>57</v>
      </c>
      <c r="M49">
        <v>1</v>
      </c>
      <c r="N49" t="s">
        <v>8</v>
      </c>
      <c r="O49">
        <v>6</v>
      </c>
      <c r="P49" t="s">
        <v>7</v>
      </c>
      <c r="Q49">
        <v>6</v>
      </c>
      <c r="R49" t="s">
        <v>7</v>
      </c>
      <c r="S49">
        <v>6</v>
      </c>
      <c r="T49" t="s">
        <v>7</v>
      </c>
      <c r="U49">
        <v>6</v>
      </c>
      <c r="V49" t="s">
        <v>7</v>
      </c>
      <c r="W49">
        <v>80</v>
      </c>
      <c r="X49">
        <v>13</v>
      </c>
      <c r="Y49">
        <v>7</v>
      </c>
      <c r="Z49">
        <v>0</v>
      </c>
      <c r="AA49">
        <v>1</v>
      </c>
      <c r="AB49" t="s">
        <v>8</v>
      </c>
      <c r="AC49">
        <v>3</v>
      </c>
      <c r="AD49" t="s">
        <v>9</v>
      </c>
      <c r="AE49">
        <v>5</v>
      </c>
      <c r="AF49" t="s">
        <v>10</v>
      </c>
      <c r="AG49">
        <v>5</v>
      </c>
      <c r="AH49" t="s">
        <v>10</v>
      </c>
      <c r="AI49">
        <v>5</v>
      </c>
      <c r="AJ49" t="s">
        <v>10</v>
      </c>
      <c r="AK49">
        <v>0</v>
      </c>
      <c r="AL49">
        <v>0</v>
      </c>
      <c r="AM49">
        <v>0</v>
      </c>
      <c r="AN49">
        <v>100</v>
      </c>
      <c r="AO49">
        <v>4</v>
      </c>
      <c r="AP49" t="s">
        <v>12</v>
      </c>
      <c r="AQ49">
        <v>1</v>
      </c>
      <c r="AR49" t="s">
        <v>8</v>
      </c>
      <c r="AS49">
        <v>2</v>
      </c>
      <c r="AT49" t="s">
        <v>5</v>
      </c>
      <c r="AU49">
        <v>1</v>
      </c>
      <c r="AV49" t="s">
        <v>52</v>
      </c>
      <c r="AW49">
        <v>3</v>
      </c>
      <c r="AX49" t="s">
        <v>29</v>
      </c>
      <c r="AY49">
        <v>1</v>
      </c>
      <c r="AZ49" t="s">
        <v>35</v>
      </c>
      <c r="BA49">
        <v>3</v>
      </c>
      <c r="BB49" t="s">
        <v>23</v>
      </c>
      <c r="BC49">
        <v>337</v>
      </c>
      <c r="BD49">
        <v>1240</v>
      </c>
      <c r="BE49">
        <v>76.5</v>
      </c>
      <c r="BF49">
        <v>32</v>
      </c>
      <c r="BG49" t="s">
        <v>63</v>
      </c>
      <c r="BH49" t="s">
        <v>64</v>
      </c>
    </row>
    <row r="50" spans="1:60" x14ac:dyDescent="0.25">
      <c r="A50">
        <v>49</v>
      </c>
      <c r="B50">
        <v>19</v>
      </c>
      <c r="C50" t="s">
        <v>46</v>
      </c>
      <c r="D50">
        <v>2</v>
      </c>
      <c r="E50" t="s">
        <v>31</v>
      </c>
      <c r="F50">
        <v>3</v>
      </c>
      <c r="G50">
        <v>7</v>
      </c>
      <c r="H50" t="s">
        <v>42</v>
      </c>
      <c r="I50">
        <v>2</v>
      </c>
      <c r="J50" t="s">
        <v>4</v>
      </c>
      <c r="K50">
        <v>2</v>
      </c>
      <c r="L50" t="s">
        <v>4</v>
      </c>
      <c r="M50">
        <v>1</v>
      </c>
      <c r="N50" t="s">
        <v>8</v>
      </c>
      <c r="O50">
        <v>6</v>
      </c>
      <c r="P50" t="s">
        <v>7</v>
      </c>
      <c r="Q50">
        <v>6</v>
      </c>
      <c r="R50" t="s">
        <v>7</v>
      </c>
      <c r="S50">
        <v>5</v>
      </c>
      <c r="T50" t="s">
        <v>21</v>
      </c>
      <c r="U50">
        <v>5</v>
      </c>
      <c r="V50" t="s">
        <v>21</v>
      </c>
      <c r="W50">
        <v>80</v>
      </c>
      <c r="X50">
        <v>20</v>
      </c>
      <c r="Y50">
        <v>0</v>
      </c>
      <c r="Z50">
        <v>0</v>
      </c>
      <c r="AA50">
        <v>2</v>
      </c>
      <c r="AB50" t="s">
        <v>5</v>
      </c>
      <c r="AC50" t="s">
        <v>6</v>
      </c>
      <c r="AD50" t="s">
        <v>6</v>
      </c>
      <c r="AE50">
        <v>5</v>
      </c>
      <c r="AF50" t="s">
        <v>10</v>
      </c>
      <c r="AG50">
        <v>5</v>
      </c>
      <c r="AH50" t="s">
        <v>10</v>
      </c>
      <c r="AI50">
        <v>5</v>
      </c>
      <c r="AJ50" t="s">
        <v>10</v>
      </c>
      <c r="AK50">
        <v>90</v>
      </c>
      <c r="AL50">
        <v>0</v>
      </c>
      <c r="AM50">
        <v>0</v>
      </c>
      <c r="AN50">
        <v>10</v>
      </c>
      <c r="AO50">
        <v>3</v>
      </c>
      <c r="AP50" t="s">
        <v>22</v>
      </c>
      <c r="AQ50">
        <v>1</v>
      </c>
      <c r="AR50" t="s">
        <v>8</v>
      </c>
      <c r="AS50">
        <v>2</v>
      </c>
      <c r="AT50" t="s">
        <v>5</v>
      </c>
      <c r="AU50">
        <v>3</v>
      </c>
      <c r="AV50" t="s">
        <v>13</v>
      </c>
      <c r="AW50">
        <v>4</v>
      </c>
      <c r="AX50" t="s">
        <v>14</v>
      </c>
      <c r="AY50">
        <v>4</v>
      </c>
      <c r="AZ50" t="s">
        <v>14</v>
      </c>
      <c r="BA50">
        <v>4</v>
      </c>
      <c r="BB50" t="s">
        <v>11</v>
      </c>
      <c r="BC50">
        <v>314.08</v>
      </c>
      <c r="BD50">
        <v>3020</v>
      </c>
      <c r="BE50">
        <v>77.400000000000006</v>
      </c>
      <c r="BF50">
        <v>65</v>
      </c>
      <c r="BG50" t="s">
        <v>63</v>
      </c>
      <c r="BH50" t="s">
        <v>64</v>
      </c>
    </row>
    <row r="51" spans="1:60" x14ac:dyDescent="0.25">
      <c r="A51">
        <v>50</v>
      </c>
      <c r="B51">
        <v>19</v>
      </c>
      <c r="C51" t="s">
        <v>46</v>
      </c>
      <c r="D51">
        <v>4</v>
      </c>
      <c r="E51" t="s">
        <v>24</v>
      </c>
      <c r="F51">
        <v>5</v>
      </c>
      <c r="G51">
        <v>35</v>
      </c>
      <c r="H51" t="s">
        <v>51</v>
      </c>
      <c r="I51">
        <v>1</v>
      </c>
      <c r="J51" t="s">
        <v>47</v>
      </c>
      <c r="K51">
        <v>2</v>
      </c>
      <c r="L51" t="s">
        <v>4</v>
      </c>
      <c r="M51">
        <v>1</v>
      </c>
      <c r="N51" t="s">
        <v>8</v>
      </c>
      <c r="O51">
        <v>5</v>
      </c>
      <c r="P51" t="s">
        <v>21</v>
      </c>
      <c r="Q51">
        <v>5</v>
      </c>
      <c r="R51" t="s">
        <v>21</v>
      </c>
      <c r="S51">
        <v>5</v>
      </c>
      <c r="T51" t="s">
        <v>21</v>
      </c>
      <c r="U51">
        <v>4</v>
      </c>
      <c r="V51" t="s">
        <v>4</v>
      </c>
      <c r="W51">
        <v>100</v>
      </c>
      <c r="X51">
        <v>0</v>
      </c>
      <c r="Y51">
        <v>0</v>
      </c>
      <c r="Z51">
        <v>0</v>
      </c>
      <c r="AA51">
        <v>2</v>
      </c>
      <c r="AB51" t="s">
        <v>5</v>
      </c>
      <c r="AC51" t="s">
        <v>6</v>
      </c>
      <c r="AD51" t="s">
        <v>6</v>
      </c>
      <c r="AE51">
        <v>3</v>
      </c>
      <c r="AF51" t="s">
        <v>28</v>
      </c>
      <c r="AG51">
        <v>4</v>
      </c>
      <c r="AH51" t="s">
        <v>11</v>
      </c>
      <c r="AI51">
        <v>5</v>
      </c>
      <c r="AJ51" t="s">
        <v>10</v>
      </c>
      <c r="AK51">
        <v>0</v>
      </c>
      <c r="AL51">
        <v>95</v>
      </c>
      <c r="AM51">
        <v>5</v>
      </c>
      <c r="AN51">
        <v>0</v>
      </c>
      <c r="AO51">
        <v>3</v>
      </c>
      <c r="AP51" t="s">
        <v>22</v>
      </c>
      <c r="AQ51">
        <v>1</v>
      </c>
      <c r="AR51" t="s">
        <v>8</v>
      </c>
      <c r="AS51">
        <v>1</v>
      </c>
      <c r="AT51" t="s">
        <v>8</v>
      </c>
      <c r="AU51">
        <v>2</v>
      </c>
      <c r="AV51" t="s">
        <v>37</v>
      </c>
      <c r="AW51">
        <v>4</v>
      </c>
      <c r="AX51" t="s">
        <v>14</v>
      </c>
      <c r="AY51">
        <v>5</v>
      </c>
      <c r="AZ51" t="s">
        <v>55</v>
      </c>
      <c r="BA51">
        <v>3</v>
      </c>
      <c r="BB51" t="s">
        <v>23</v>
      </c>
      <c r="BC51">
        <v>3592.07</v>
      </c>
      <c r="BD51">
        <v>3890</v>
      </c>
      <c r="BE51">
        <v>99</v>
      </c>
      <c r="BF51">
        <v>59</v>
      </c>
      <c r="BG51" t="s">
        <v>64</v>
      </c>
      <c r="BH51" t="s">
        <v>64</v>
      </c>
    </row>
    <row r="52" spans="1:60" x14ac:dyDescent="0.25">
      <c r="A52">
        <v>51</v>
      </c>
      <c r="B52">
        <v>8</v>
      </c>
      <c r="C52" t="s">
        <v>16</v>
      </c>
      <c r="D52">
        <v>4</v>
      </c>
      <c r="E52" t="s">
        <v>24</v>
      </c>
      <c r="F52">
        <v>6</v>
      </c>
      <c r="G52">
        <v>64</v>
      </c>
      <c r="H52" t="s">
        <v>33</v>
      </c>
      <c r="I52">
        <v>1</v>
      </c>
      <c r="J52" t="s">
        <v>47</v>
      </c>
      <c r="K52">
        <v>1</v>
      </c>
      <c r="L52" t="s">
        <v>49</v>
      </c>
      <c r="M52">
        <v>1</v>
      </c>
      <c r="N52" t="s">
        <v>8</v>
      </c>
      <c r="O52">
        <v>4</v>
      </c>
      <c r="P52" t="s">
        <v>4</v>
      </c>
      <c r="Q52">
        <v>4</v>
      </c>
      <c r="R52" t="s">
        <v>4</v>
      </c>
      <c r="S52">
        <v>4</v>
      </c>
      <c r="T52" t="s">
        <v>4</v>
      </c>
      <c r="U52">
        <v>3</v>
      </c>
      <c r="V52" t="s">
        <v>32</v>
      </c>
      <c r="W52">
        <v>70</v>
      </c>
      <c r="X52">
        <v>22</v>
      </c>
      <c r="Y52">
        <v>5</v>
      </c>
      <c r="Z52">
        <v>3</v>
      </c>
      <c r="AA52">
        <v>2</v>
      </c>
      <c r="AB52" t="s">
        <v>5</v>
      </c>
      <c r="AC52" t="s">
        <v>6</v>
      </c>
      <c r="AD52" t="s">
        <v>6</v>
      </c>
      <c r="AE52">
        <v>2</v>
      </c>
      <c r="AF52" t="s">
        <v>27</v>
      </c>
      <c r="AG52">
        <v>2</v>
      </c>
      <c r="AH52" t="s">
        <v>27</v>
      </c>
      <c r="AI52">
        <v>4</v>
      </c>
      <c r="AJ52" t="s">
        <v>11</v>
      </c>
      <c r="AK52">
        <v>80</v>
      </c>
      <c r="AL52">
        <v>14</v>
      </c>
      <c r="AM52">
        <v>4</v>
      </c>
      <c r="AN52">
        <v>2</v>
      </c>
      <c r="AO52">
        <v>3</v>
      </c>
      <c r="AP52" t="s">
        <v>22</v>
      </c>
      <c r="AQ52">
        <v>1</v>
      </c>
      <c r="AR52" t="s">
        <v>8</v>
      </c>
      <c r="AS52">
        <v>1</v>
      </c>
      <c r="AT52" t="s">
        <v>8</v>
      </c>
      <c r="AU52">
        <v>2</v>
      </c>
      <c r="AV52" t="s">
        <v>37</v>
      </c>
      <c r="AW52">
        <v>3</v>
      </c>
      <c r="AX52" t="s">
        <v>29</v>
      </c>
      <c r="AY52">
        <v>1</v>
      </c>
      <c r="AZ52" t="s">
        <v>35</v>
      </c>
      <c r="BA52">
        <v>4</v>
      </c>
      <c r="BB52" t="s">
        <v>11</v>
      </c>
      <c r="BC52">
        <v>7915.75</v>
      </c>
      <c r="BD52">
        <v>3760</v>
      </c>
      <c r="BE52">
        <v>103.6</v>
      </c>
      <c r="BF52">
        <v>50</v>
      </c>
      <c r="BG52" t="s">
        <v>64</v>
      </c>
      <c r="BH52" t="s">
        <v>63</v>
      </c>
    </row>
    <row r="53" spans="1:60" x14ac:dyDescent="0.25">
      <c r="A53">
        <v>52</v>
      </c>
      <c r="B53">
        <v>19</v>
      </c>
      <c r="C53" t="s">
        <v>46</v>
      </c>
      <c r="D53">
        <v>4</v>
      </c>
      <c r="E53" t="s">
        <v>24</v>
      </c>
      <c r="F53">
        <v>4</v>
      </c>
      <c r="G53">
        <v>14</v>
      </c>
      <c r="H53" t="s">
        <v>25</v>
      </c>
      <c r="I53">
        <v>1</v>
      </c>
      <c r="J53" t="s">
        <v>47</v>
      </c>
      <c r="K53">
        <v>4</v>
      </c>
      <c r="L53" t="s">
        <v>57</v>
      </c>
      <c r="M53">
        <v>1</v>
      </c>
      <c r="N53" t="s">
        <v>8</v>
      </c>
      <c r="O53">
        <v>3</v>
      </c>
      <c r="P53" t="s">
        <v>32</v>
      </c>
      <c r="Q53" t="s">
        <v>6</v>
      </c>
      <c r="R53" t="s">
        <v>6</v>
      </c>
      <c r="S53">
        <v>3</v>
      </c>
      <c r="T53" t="s">
        <v>32</v>
      </c>
      <c r="U53" t="s">
        <v>6</v>
      </c>
      <c r="V53" t="s">
        <v>6</v>
      </c>
      <c r="W53">
        <v>80</v>
      </c>
      <c r="X53">
        <v>20</v>
      </c>
      <c r="Y53">
        <v>0</v>
      </c>
      <c r="Z53">
        <v>0</v>
      </c>
      <c r="AA53">
        <v>2</v>
      </c>
      <c r="AB53" t="s">
        <v>5</v>
      </c>
      <c r="AC53" t="s">
        <v>6</v>
      </c>
      <c r="AD53" t="s">
        <v>6</v>
      </c>
      <c r="AE53">
        <v>3</v>
      </c>
      <c r="AF53" t="s">
        <v>28</v>
      </c>
      <c r="AG53">
        <v>3</v>
      </c>
      <c r="AH53" t="s">
        <v>28</v>
      </c>
      <c r="AI53">
        <v>3</v>
      </c>
      <c r="AJ53" t="s">
        <v>28</v>
      </c>
      <c r="AK53">
        <v>20</v>
      </c>
      <c r="AL53">
        <v>0</v>
      </c>
      <c r="AM53">
        <v>50</v>
      </c>
      <c r="AN53">
        <v>30</v>
      </c>
      <c r="AO53">
        <v>2</v>
      </c>
      <c r="AP53" t="s">
        <v>37</v>
      </c>
      <c r="AQ53">
        <v>1</v>
      </c>
      <c r="AR53" t="s">
        <v>8</v>
      </c>
      <c r="AS53">
        <v>1</v>
      </c>
      <c r="AT53" t="s">
        <v>8</v>
      </c>
      <c r="AU53">
        <v>1</v>
      </c>
      <c r="AV53" t="s">
        <v>52</v>
      </c>
      <c r="AW53">
        <v>1</v>
      </c>
      <c r="AX53" t="s">
        <v>35</v>
      </c>
      <c r="AY53">
        <v>2</v>
      </c>
      <c r="AZ53" t="s">
        <v>15</v>
      </c>
      <c r="BA53">
        <v>4</v>
      </c>
      <c r="BB53" t="s">
        <v>11</v>
      </c>
      <c r="BC53">
        <v>970.57</v>
      </c>
      <c r="BD53">
        <v>2680</v>
      </c>
      <c r="BE53">
        <v>86.899999999999991</v>
      </c>
      <c r="BF53">
        <v>34</v>
      </c>
      <c r="BG53" t="s">
        <v>64</v>
      </c>
      <c r="BH53" t="s">
        <v>64</v>
      </c>
    </row>
    <row r="54" spans="1:60" x14ac:dyDescent="0.25">
      <c r="A54">
        <v>53</v>
      </c>
      <c r="B54">
        <v>3</v>
      </c>
      <c r="C54" t="s">
        <v>41</v>
      </c>
      <c r="D54">
        <v>2</v>
      </c>
      <c r="E54" t="s">
        <v>31</v>
      </c>
      <c r="F54">
        <v>2</v>
      </c>
      <c r="G54">
        <v>2</v>
      </c>
      <c r="H54" t="s">
        <v>36</v>
      </c>
      <c r="I54">
        <v>3</v>
      </c>
      <c r="J54" t="s">
        <v>18</v>
      </c>
      <c r="K54">
        <v>4</v>
      </c>
      <c r="L54" t="s">
        <v>57</v>
      </c>
      <c r="M54">
        <v>2</v>
      </c>
      <c r="N54" t="s">
        <v>5</v>
      </c>
      <c r="O54">
        <v>5</v>
      </c>
      <c r="P54" t="s">
        <v>21</v>
      </c>
      <c r="Q54">
        <v>6</v>
      </c>
      <c r="R54" t="s">
        <v>7</v>
      </c>
      <c r="S54">
        <v>6</v>
      </c>
      <c r="T54" t="s">
        <v>7</v>
      </c>
      <c r="U54">
        <v>6</v>
      </c>
      <c r="V54" t="s">
        <v>7</v>
      </c>
      <c r="W54">
        <v>100</v>
      </c>
      <c r="X54">
        <v>0</v>
      </c>
      <c r="Y54">
        <v>0</v>
      </c>
      <c r="Z54">
        <v>0</v>
      </c>
      <c r="AA54">
        <v>2</v>
      </c>
      <c r="AB54" t="s">
        <v>5</v>
      </c>
      <c r="AC54" t="s">
        <v>6</v>
      </c>
      <c r="AD54" t="s">
        <v>6</v>
      </c>
      <c r="AE54">
        <v>4</v>
      </c>
      <c r="AF54" t="s">
        <v>11</v>
      </c>
      <c r="AG54">
        <v>3</v>
      </c>
      <c r="AH54" t="s">
        <v>28</v>
      </c>
      <c r="AI54">
        <v>3</v>
      </c>
      <c r="AJ54" t="s">
        <v>28</v>
      </c>
      <c r="AK54">
        <v>0</v>
      </c>
      <c r="AL54">
        <v>75</v>
      </c>
      <c r="AM54">
        <v>25</v>
      </c>
      <c r="AN54">
        <v>0</v>
      </c>
      <c r="AO54">
        <v>4</v>
      </c>
      <c r="AP54" t="s">
        <v>12</v>
      </c>
      <c r="AQ54">
        <v>1</v>
      </c>
      <c r="AR54" t="s">
        <v>8</v>
      </c>
      <c r="AS54">
        <v>1</v>
      </c>
      <c r="AT54" t="s">
        <v>8</v>
      </c>
      <c r="AU54">
        <v>4</v>
      </c>
      <c r="AV54" t="s">
        <v>12</v>
      </c>
      <c r="AW54">
        <v>4</v>
      </c>
      <c r="AX54" t="s">
        <v>14</v>
      </c>
      <c r="AY54">
        <v>3</v>
      </c>
      <c r="AZ54" t="s">
        <v>29</v>
      </c>
      <c r="BA54">
        <v>4</v>
      </c>
      <c r="BB54" t="s">
        <v>11</v>
      </c>
      <c r="BC54">
        <v>107.16</v>
      </c>
      <c r="BD54">
        <v>70</v>
      </c>
      <c r="BE54">
        <v>64.900000000000006</v>
      </c>
      <c r="BF54">
        <v>27</v>
      </c>
      <c r="BG54" t="s">
        <v>63</v>
      </c>
      <c r="BH54" t="s">
        <v>64</v>
      </c>
    </row>
    <row r="55" spans="1:60" x14ac:dyDescent="0.25">
      <c r="A55">
        <v>54</v>
      </c>
      <c r="B55">
        <v>7</v>
      </c>
      <c r="C55" t="s">
        <v>44</v>
      </c>
      <c r="D55">
        <v>4</v>
      </c>
      <c r="E55" t="s">
        <v>24</v>
      </c>
      <c r="F55">
        <v>5</v>
      </c>
      <c r="G55">
        <v>35</v>
      </c>
      <c r="H55" t="s">
        <v>51</v>
      </c>
      <c r="I55">
        <v>2</v>
      </c>
      <c r="J55" t="s">
        <v>4</v>
      </c>
      <c r="K55">
        <v>4</v>
      </c>
      <c r="L55" t="s">
        <v>57</v>
      </c>
      <c r="M55">
        <v>1</v>
      </c>
      <c r="N55" t="s">
        <v>8</v>
      </c>
      <c r="O55">
        <v>5</v>
      </c>
      <c r="P55" t="s">
        <v>21</v>
      </c>
      <c r="Q55">
        <v>5</v>
      </c>
      <c r="R55" t="s">
        <v>21</v>
      </c>
      <c r="S55">
        <v>5</v>
      </c>
      <c r="T55" t="s">
        <v>21</v>
      </c>
      <c r="U55">
        <v>5</v>
      </c>
      <c r="V55" t="s">
        <v>21</v>
      </c>
      <c r="W55">
        <v>30</v>
      </c>
      <c r="X55">
        <v>40</v>
      </c>
      <c r="Y55">
        <v>30</v>
      </c>
      <c r="Z55">
        <v>0</v>
      </c>
      <c r="AA55">
        <v>1</v>
      </c>
      <c r="AB55" t="s">
        <v>8</v>
      </c>
      <c r="AC55">
        <v>3</v>
      </c>
      <c r="AD55" t="s">
        <v>9</v>
      </c>
      <c r="AE55">
        <v>5</v>
      </c>
      <c r="AF55" t="s">
        <v>10</v>
      </c>
      <c r="AG55">
        <v>4</v>
      </c>
      <c r="AH55" t="s">
        <v>11</v>
      </c>
      <c r="AI55">
        <v>5</v>
      </c>
      <c r="AJ55" t="s">
        <v>10</v>
      </c>
      <c r="AK55">
        <v>5</v>
      </c>
      <c r="AL55">
        <v>30</v>
      </c>
      <c r="AM55">
        <v>0</v>
      </c>
      <c r="AN55">
        <v>65</v>
      </c>
      <c r="AO55">
        <v>3</v>
      </c>
      <c r="AP55" t="s">
        <v>22</v>
      </c>
      <c r="AQ55">
        <v>1</v>
      </c>
      <c r="AR55" t="s">
        <v>8</v>
      </c>
      <c r="AS55">
        <v>1</v>
      </c>
      <c r="AT55" t="s">
        <v>8</v>
      </c>
      <c r="AU55">
        <v>2</v>
      </c>
      <c r="AV55" t="s">
        <v>37</v>
      </c>
      <c r="AW55">
        <v>3</v>
      </c>
      <c r="AX55" t="s">
        <v>29</v>
      </c>
      <c r="AY55">
        <v>4</v>
      </c>
      <c r="AZ55" t="s">
        <v>14</v>
      </c>
      <c r="BA55">
        <v>5</v>
      </c>
      <c r="BB55" t="s">
        <v>53</v>
      </c>
      <c r="BC55">
        <v>3529.28</v>
      </c>
      <c r="BD55">
        <v>4630</v>
      </c>
      <c r="BE55">
        <v>99.3</v>
      </c>
      <c r="BF55">
        <v>44</v>
      </c>
      <c r="BG55" t="s">
        <v>64</v>
      </c>
      <c r="BH55" t="s">
        <v>64</v>
      </c>
    </row>
    <row r="56" spans="1:60" x14ac:dyDescent="0.25">
      <c r="A56">
        <v>55</v>
      </c>
      <c r="B56">
        <v>13</v>
      </c>
      <c r="C56" t="s">
        <v>1</v>
      </c>
      <c r="D56">
        <v>4</v>
      </c>
      <c r="E56" t="s">
        <v>24</v>
      </c>
      <c r="F56">
        <v>4</v>
      </c>
      <c r="G56">
        <v>14</v>
      </c>
      <c r="H56" t="s">
        <v>25</v>
      </c>
      <c r="I56">
        <v>3</v>
      </c>
      <c r="J56" t="s">
        <v>18</v>
      </c>
      <c r="K56">
        <v>3</v>
      </c>
      <c r="L56" t="s">
        <v>19</v>
      </c>
      <c r="M56">
        <v>2</v>
      </c>
      <c r="N56" t="s">
        <v>5</v>
      </c>
      <c r="O56">
        <v>6</v>
      </c>
      <c r="P56" t="s">
        <v>7</v>
      </c>
      <c r="Q56">
        <v>6</v>
      </c>
      <c r="R56" t="s">
        <v>7</v>
      </c>
      <c r="S56">
        <v>6</v>
      </c>
      <c r="T56" t="s">
        <v>7</v>
      </c>
      <c r="U56">
        <v>6</v>
      </c>
      <c r="V56" t="s">
        <v>7</v>
      </c>
      <c r="W56">
        <v>0</v>
      </c>
      <c r="X56">
        <v>10</v>
      </c>
      <c r="Y56">
        <v>60</v>
      </c>
      <c r="Z56">
        <v>30</v>
      </c>
      <c r="AA56">
        <v>1</v>
      </c>
      <c r="AB56" t="s">
        <v>8</v>
      </c>
      <c r="AC56">
        <v>3</v>
      </c>
      <c r="AD56" t="s">
        <v>9</v>
      </c>
      <c r="AE56">
        <v>5</v>
      </c>
      <c r="AF56" t="s">
        <v>10</v>
      </c>
      <c r="AG56">
        <v>5</v>
      </c>
      <c r="AH56" t="s">
        <v>10</v>
      </c>
      <c r="AI56">
        <v>5</v>
      </c>
      <c r="AJ56" t="s">
        <v>10</v>
      </c>
      <c r="AK56">
        <v>80</v>
      </c>
      <c r="AL56">
        <v>10</v>
      </c>
      <c r="AM56">
        <v>5</v>
      </c>
      <c r="AN56">
        <v>5</v>
      </c>
      <c r="AO56">
        <v>5</v>
      </c>
      <c r="AP56" t="s">
        <v>34</v>
      </c>
      <c r="AQ56">
        <v>1</v>
      </c>
      <c r="AR56" t="s">
        <v>8</v>
      </c>
      <c r="AS56">
        <v>1</v>
      </c>
      <c r="AT56" t="s">
        <v>8</v>
      </c>
      <c r="AU56">
        <v>4</v>
      </c>
      <c r="AV56" t="s">
        <v>12</v>
      </c>
      <c r="AW56">
        <v>4</v>
      </c>
      <c r="AX56" t="s">
        <v>14</v>
      </c>
      <c r="AY56">
        <v>2</v>
      </c>
      <c r="AZ56" t="s">
        <v>15</v>
      </c>
      <c r="BA56">
        <v>3</v>
      </c>
      <c r="BB56" t="s">
        <v>23</v>
      </c>
      <c r="BC56">
        <v>918.95</v>
      </c>
      <c r="BD56">
        <v>4160</v>
      </c>
      <c r="BE56">
        <v>87</v>
      </c>
      <c r="BF56">
        <v>61</v>
      </c>
      <c r="BG56" t="s">
        <v>64</v>
      </c>
      <c r="BH56" t="s">
        <v>64</v>
      </c>
    </row>
    <row r="57" spans="1:60" x14ac:dyDescent="0.25">
      <c r="A57">
        <v>56</v>
      </c>
      <c r="B57">
        <v>7</v>
      </c>
      <c r="C57" t="s">
        <v>44</v>
      </c>
      <c r="D57">
        <v>4</v>
      </c>
      <c r="E57" t="s">
        <v>24</v>
      </c>
      <c r="F57">
        <v>2</v>
      </c>
      <c r="G57">
        <v>2</v>
      </c>
      <c r="H57" t="s">
        <v>36</v>
      </c>
      <c r="I57">
        <v>2</v>
      </c>
      <c r="J57" t="s">
        <v>4</v>
      </c>
      <c r="K57">
        <v>2</v>
      </c>
      <c r="L57" t="s">
        <v>4</v>
      </c>
      <c r="M57">
        <v>2</v>
      </c>
      <c r="N57" t="s">
        <v>5</v>
      </c>
      <c r="O57">
        <v>1</v>
      </c>
      <c r="P57" t="s">
        <v>54</v>
      </c>
      <c r="Q57" t="s">
        <v>6</v>
      </c>
      <c r="R57" t="s">
        <v>6</v>
      </c>
      <c r="S57">
        <v>1</v>
      </c>
      <c r="T57" t="s">
        <v>54</v>
      </c>
      <c r="U57">
        <v>2</v>
      </c>
      <c r="V57" t="s">
        <v>48</v>
      </c>
      <c r="W57">
        <v>30</v>
      </c>
      <c r="X57">
        <v>50</v>
      </c>
      <c r="Y57">
        <v>10</v>
      </c>
      <c r="Z57">
        <v>10</v>
      </c>
      <c r="AA57">
        <v>1</v>
      </c>
      <c r="AB57" t="s">
        <v>8</v>
      </c>
      <c r="AC57">
        <v>2</v>
      </c>
      <c r="AD57" t="s">
        <v>43</v>
      </c>
      <c r="AE57">
        <v>3</v>
      </c>
      <c r="AF57" t="s">
        <v>28</v>
      </c>
      <c r="AG57">
        <v>4</v>
      </c>
      <c r="AH57" t="s">
        <v>11</v>
      </c>
      <c r="AI57">
        <v>4</v>
      </c>
      <c r="AJ57" t="s">
        <v>11</v>
      </c>
      <c r="AK57">
        <v>0</v>
      </c>
      <c r="AL57">
        <v>50</v>
      </c>
      <c r="AM57">
        <v>10</v>
      </c>
      <c r="AN57">
        <v>40</v>
      </c>
      <c r="AO57">
        <v>2</v>
      </c>
      <c r="AP57" t="s">
        <v>37</v>
      </c>
      <c r="AQ57">
        <v>2</v>
      </c>
      <c r="AR57" t="s">
        <v>5</v>
      </c>
      <c r="AS57">
        <v>2</v>
      </c>
      <c r="AT57" t="s">
        <v>5</v>
      </c>
      <c r="AU57">
        <v>1</v>
      </c>
      <c r="AV57" t="s">
        <v>52</v>
      </c>
      <c r="AW57">
        <v>1</v>
      </c>
      <c r="AX57" t="s">
        <v>35</v>
      </c>
      <c r="AY57">
        <v>2</v>
      </c>
      <c r="AZ57" t="s">
        <v>15</v>
      </c>
      <c r="BA57">
        <v>2</v>
      </c>
      <c r="BB57" t="s">
        <v>30</v>
      </c>
      <c r="BC57">
        <v>101.51</v>
      </c>
      <c r="BD57">
        <v>1170</v>
      </c>
      <c r="BE57">
        <v>66.5</v>
      </c>
      <c r="BF57">
        <v>49</v>
      </c>
      <c r="BG57" t="s">
        <v>63</v>
      </c>
      <c r="BH57" t="s">
        <v>64</v>
      </c>
    </row>
    <row r="58" spans="1:60" x14ac:dyDescent="0.25">
      <c r="A58">
        <v>57</v>
      </c>
      <c r="B58">
        <v>7</v>
      </c>
      <c r="C58" t="s">
        <v>44</v>
      </c>
      <c r="D58">
        <v>3</v>
      </c>
      <c r="E58" t="s">
        <v>45</v>
      </c>
      <c r="F58">
        <v>4</v>
      </c>
      <c r="G58">
        <v>14</v>
      </c>
      <c r="H58" t="s">
        <v>25</v>
      </c>
      <c r="I58">
        <v>1</v>
      </c>
      <c r="J58" t="s">
        <v>47</v>
      </c>
      <c r="K58">
        <v>1</v>
      </c>
      <c r="L58" t="s">
        <v>49</v>
      </c>
      <c r="M58">
        <v>1</v>
      </c>
      <c r="N58" t="s">
        <v>8</v>
      </c>
      <c r="O58">
        <v>2</v>
      </c>
      <c r="P58" t="s">
        <v>48</v>
      </c>
      <c r="Q58">
        <v>3</v>
      </c>
      <c r="R58" t="s">
        <v>32</v>
      </c>
      <c r="S58">
        <v>2</v>
      </c>
      <c r="T58" t="s">
        <v>48</v>
      </c>
      <c r="U58">
        <v>1</v>
      </c>
      <c r="V58" t="s">
        <v>54</v>
      </c>
      <c r="W58">
        <v>100</v>
      </c>
      <c r="X58">
        <v>0</v>
      </c>
      <c r="Y58">
        <v>0</v>
      </c>
      <c r="Z58">
        <v>0</v>
      </c>
      <c r="AA58">
        <v>2</v>
      </c>
      <c r="AB58" t="s">
        <v>5</v>
      </c>
      <c r="AC58" t="s">
        <v>6</v>
      </c>
      <c r="AD58" t="s">
        <v>6</v>
      </c>
      <c r="AE58">
        <v>3</v>
      </c>
      <c r="AF58" t="s">
        <v>28</v>
      </c>
      <c r="AG58">
        <v>3</v>
      </c>
      <c r="AH58" t="s">
        <v>28</v>
      </c>
      <c r="AI58">
        <v>3</v>
      </c>
      <c r="AJ58" t="s">
        <v>28</v>
      </c>
      <c r="AK58">
        <v>50</v>
      </c>
      <c r="AL58">
        <v>50</v>
      </c>
      <c r="AM58">
        <v>0</v>
      </c>
      <c r="AN58">
        <v>0</v>
      </c>
      <c r="AO58">
        <v>1</v>
      </c>
      <c r="AP58" t="s">
        <v>52</v>
      </c>
      <c r="AQ58">
        <v>1</v>
      </c>
      <c r="AR58" t="s">
        <v>8</v>
      </c>
      <c r="AS58">
        <v>2</v>
      </c>
      <c r="AT58" t="s">
        <v>5</v>
      </c>
      <c r="AU58">
        <v>2</v>
      </c>
      <c r="AV58" t="s">
        <v>37</v>
      </c>
      <c r="AW58">
        <v>4</v>
      </c>
      <c r="AX58" t="s">
        <v>14</v>
      </c>
      <c r="AY58">
        <v>2</v>
      </c>
      <c r="AZ58" t="s">
        <v>15</v>
      </c>
      <c r="BA58">
        <v>1</v>
      </c>
      <c r="BB58" t="s">
        <v>40</v>
      </c>
      <c r="BC58">
        <v>930.58</v>
      </c>
      <c r="BD58">
        <v>2180</v>
      </c>
      <c r="BE58">
        <v>87.699999999999989</v>
      </c>
      <c r="BF58">
        <v>46</v>
      </c>
      <c r="BG58" t="s">
        <v>64</v>
      </c>
      <c r="BH58" t="s">
        <v>64</v>
      </c>
    </row>
    <row r="59" spans="1:60" x14ac:dyDescent="0.25">
      <c r="A59">
        <v>58</v>
      </c>
      <c r="B59">
        <v>5</v>
      </c>
      <c r="C59" t="s">
        <v>38</v>
      </c>
      <c r="D59">
        <v>4</v>
      </c>
      <c r="E59" t="s">
        <v>24</v>
      </c>
      <c r="F59">
        <v>7</v>
      </c>
      <c r="G59">
        <v>156</v>
      </c>
      <c r="H59" t="s">
        <v>17</v>
      </c>
      <c r="I59">
        <v>1</v>
      </c>
      <c r="J59" t="s">
        <v>47</v>
      </c>
      <c r="K59">
        <v>2</v>
      </c>
      <c r="L59" t="s">
        <v>4</v>
      </c>
      <c r="M59">
        <v>1</v>
      </c>
      <c r="N59" t="s">
        <v>8</v>
      </c>
      <c r="O59">
        <v>2</v>
      </c>
      <c r="P59" t="s">
        <v>48</v>
      </c>
      <c r="Q59">
        <v>4</v>
      </c>
      <c r="R59" t="s">
        <v>4</v>
      </c>
      <c r="S59">
        <v>2</v>
      </c>
      <c r="T59" t="s">
        <v>48</v>
      </c>
      <c r="U59">
        <v>5</v>
      </c>
      <c r="V59" t="s">
        <v>21</v>
      </c>
      <c r="W59">
        <v>75</v>
      </c>
      <c r="X59">
        <v>25</v>
      </c>
      <c r="Y59">
        <v>0</v>
      </c>
      <c r="Z59">
        <v>0</v>
      </c>
      <c r="AA59">
        <v>2</v>
      </c>
      <c r="AB59" t="s">
        <v>5</v>
      </c>
      <c r="AC59" t="s">
        <v>6</v>
      </c>
      <c r="AD59" t="s">
        <v>6</v>
      </c>
      <c r="AE59">
        <v>4</v>
      </c>
      <c r="AF59" t="s">
        <v>11</v>
      </c>
      <c r="AG59">
        <v>5</v>
      </c>
      <c r="AH59" t="s">
        <v>10</v>
      </c>
      <c r="AI59">
        <v>4</v>
      </c>
      <c r="AJ59" t="s">
        <v>11</v>
      </c>
      <c r="AK59">
        <v>70</v>
      </c>
      <c r="AL59">
        <v>30</v>
      </c>
      <c r="AM59">
        <v>0</v>
      </c>
      <c r="AN59">
        <v>0</v>
      </c>
      <c r="AO59">
        <v>2</v>
      </c>
      <c r="AP59" t="s">
        <v>37</v>
      </c>
      <c r="AQ59">
        <v>1</v>
      </c>
      <c r="AR59" t="s">
        <v>8</v>
      </c>
      <c r="AS59">
        <v>1</v>
      </c>
      <c r="AT59" t="s">
        <v>8</v>
      </c>
      <c r="AU59">
        <v>2</v>
      </c>
      <c r="AV59" t="s">
        <v>37</v>
      </c>
      <c r="AW59">
        <v>4</v>
      </c>
      <c r="AX59" t="s">
        <v>14</v>
      </c>
      <c r="AY59">
        <v>2</v>
      </c>
      <c r="AZ59" t="s">
        <v>15</v>
      </c>
      <c r="BA59">
        <v>2</v>
      </c>
      <c r="BB59" t="s">
        <v>30</v>
      </c>
      <c r="BC59">
        <v>16058.77</v>
      </c>
      <c r="BD59">
        <v>4970</v>
      </c>
      <c r="BE59">
        <v>115.9</v>
      </c>
      <c r="BF59">
        <v>57</v>
      </c>
      <c r="BG59" t="s">
        <v>64</v>
      </c>
      <c r="BH59" t="s">
        <v>64</v>
      </c>
    </row>
    <row r="60" spans="1:60" x14ac:dyDescent="0.25">
      <c r="A60">
        <v>59</v>
      </c>
      <c r="B60">
        <v>18</v>
      </c>
      <c r="C60" t="s">
        <v>83</v>
      </c>
      <c r="D60">
        <v>3</v>
      </c>
      <c r="E60" t="s">
        <v>45</v>
      </c>
      <c r="F60">
        <v>1</v>
      </c>
      <c r="G60">
        <v>1</v>
      </c>
      <c r="H60" t="s">
        <v>3</v>
      </c>
      <c r="I60">
        <v>2</v>
      </c>
      <c r="J60" t="s">
        <v>4</v>
      </c>
      <c r="K60">
        <v>2</v>
      </c>
      <c r="L60" t="s">
        <v>4</v>
      </c>
      <c r="M60">
        <v>2</v>
      </c>
      <c r="N60" t="s">
        <v>5</v>
      </c>
      <c r="O60">
        <v>5</v>
      </c>
      <c r="P60" t="s">
        <v>21</v>
      </c>
      <c r="Q60">
        <v>5</v>
      </c>
      <c r="R60" t="s">
        <v>21</v>
      </c>
      <c r="S60">
        <v>4</v>
      </c>
      <c r="T60" t="s">
        <v>4</v>
      </c>
      <c r="U60">
        <v>5</v>
      </c>
      <c r="V60" t="s">
        <v>21</v>
      </c>
      <c r="W60">
        <v>80</v>
      </c>
      <c r="X60">
        <v>20</v>
      </c>
      <c r="Y60">
        <v>0</v>
      </c>
      <c r="Z60">
        <v>0</v>
      </c>
      <c r="AA60">
        <v>2</v>
      </c>
      <c r="AB60" t="s">
        <v>5</v>
      </c>
      <c r="AC60" t="s">
        <v>6</v>
      </c>
      <c r="AD60" t="s">
        <v>6</v>
      </c>
      <c r="AE60">
        <v>3</v>
      </c>
      <c r="AF60" t="s">
        <v>28</v>
      </c>
      <c r="AG60">
        <v>4</v>
      </c>
      <c r="AH60" t="s">
        <v>11</v>
      </c>
      <c r="AI60">
        <v>4</v>
      </c>
      <c r="AJ60" t="s">
        <v>11</v>
      </c>
      <c r="AK60">
        <v>90</v>
      </c>
      <c r="AL60">
        <v>10</v>
      </c>
      <c r="AM60">
        <v>0</v>
      </c>
      <c r="AN60">
        <v>0</v>
      </c>
      <c r="AO60">
        <v>3</v>
      </c>
      <c r="AP60" t="s">
        <v>22</v>
      </c>
      <c r="AQ60">
        <v>1</v>
      </c>
      <c r="AR60" t="s">
        <v>8</v>
      </c>
      <c r="AS60">
        <v>1</v>
      </c>
      <c r="AT60" t="s">
        <v>8</v>
      </c>
      <c r="AU60">
        <v>4</v>
      </c>
      <c r="AV60" t="s">
        <v>12</v>
      </c>
      <c r="AW60">
        <v>4</v>
      </c>
      <c r="AX60" t="s">
        <v>14</v>
      </c>
      <c r="AY60">
        <v>3</v>
      </c>
      <c r="AZ60" t="s">
        <v>29</v>
      </c>
      <c r="BA60">
        <v>4</v>
      </c>
      <c r="BB60" t="s">
        <v>11</v>
      </c>
      <c r="BC60">
        <v>75.36</v>
      </c>
      <c r="BD60">
        <v>170</v>
      </c>
      <c r="BE60">
        <v>48.5</v>
      </c>
      <c r="BF60">
        <v>37</v>
      </c>
      <c r="BG60" t="s">
        <v>63</v>
      </c>
      <c r="BH60" t="s">
        <v>64</v>
      </c>
    </row>
    <row r="61" spans="1:60" x14ac:dyDescent="0.25">
      <c r="A61">
        <v>60</v>
      </c>
      <c r="B61">
        <v>7</v>
      </c>
      <c r="C61" t="s">
        <v>44</v>
      </c>
      <c r="D61">
        <v>4</v>
      </c>
      <c r="E61" t="s">
        <v>24</v>
      </c>
      <c r="F61">
        <v>3</v>
      </c>
      <c r="G61">
        <v>7</v>
      </c>
      <c r="H61" t="s">
        <v>42</v>
      </c>
      <c r="I61">
        <v>2</v>
      </c>
      <c r="J61" t="s">
        <v>4</v>
      </c>
      <c r="K61">
        <v>2</v>
      </c>
      <c r="L61" t="s">
        <v>4</v>
      </c>
      <c r="M61">
        <v>1</v>
      </c>
      <c r="N61" t="s">
        <v>8</v>
      </c>
      <c r="O61">
        <v>3</v>
      </c>
      <c r="P61" t="s">
        <v>32</v>
      </c>
      <c r="Q61">
        <v>4</v>
      </c>
      <c r="R61" t="s">
        <v>4</v>
      </c>
      <c r="S61">
        <v>3</v>
      </c>
      <c r="T61" t="s">
        <v>32</v>
      </c>
      <c r="U61">
        <v>3</v>
      </c>
      <c r="V61" t="s">
        <v>32</v>
      </c>
      <c r="W61">
        <v>50</v>
      </c>
      <c r="X61">
        <v>35</v>
      </c>
      <c r="Y61">
        <v>15</v>
      </c>
      <c r="Z61">
        <v>0</v>
      </c>
      <c r="AA61">
        <v>1</v>
      </c>
      <c r="AB61" t="s">
        <v>8</v>
      </c>
      <c r="AC61">
        <v>2</v>
      </c>
      <c r="AD61" t="s">
        <v>43</v>
      </c>
      <c r="AE61">
        <v>5</v>
      </c>
      <c r="AF61" t="s">
        <v>10</v>
      </c>
      <c r="AG61">
        <v>5</v>
      </c>
      <c r="AH61" t="s">
        <v>10</v>
      </c>
      <c r="AI61">
        <v>5</v>
      </c>
      <c r="AJ61" t="s">
        <v>10</v>
      </c>
      <c r="AK61">
        <v>0</v>
      </c>
      <c r="AL61">
        <v>40</v>
      </c>
      <c r="AM61">
        <v>60</v>
      </c>
      <c r="AN61">
        <v>0</v>
      </c>
      <c r="AO61">
        <v>3</v>
      </c>
      <c r="AP61" t="s">
        <v>22</v>
      </c>
      <c r="AQ61">
        <v>2</v>
      </c>
      <c r="AR61" t="s">
        <v>5</v>
      </c>
      <c r="AS61">
        <v>2</v>
      </c>
      <c r="AT61" t="s">
        <v>5</v>
      </c>
      <c r="AU61">
        <v>3</v>
      </c>
      <c r="AV61" t="s">
        <v>13</v>
      </c>
      <c r="AW61">
        <v>3</v>
      </c>
      <c r="AX61" t="s">
        <v>29</v>
      </c>
      <c r="AY61">
        <v>3</v>
      </c>
      <c r="AZ61" t="s">
        <v>29</v>
      </c>
      <c r="BA61">
        <v>3</v>
      </c>
      <c r="BB61" t="s">
        <v>23</v>
      </c>
      <c r="BC61">
        <v>327.11</v>
      </c>
      <c r="BD61">
        <v>2790</v>
      </c>
      <c r="BE61">
        <v>78.5</v>
      </c>
      <c r="BF61">
        <v>56</v>
      </c>
      <c r="BG61" t="s">
        <v>63</v>
      </c>
      <c r="BH61" t="s">
        <v>63</v>
      </c>
    </row>
    <row r="62" spans="1:60" x14ac:dyDescent="0.25">
      <c r="A62">
        <v>61</v>
      </c>
      <c r="B62">
        <v>7</v>
      </c>
      <c r="C62" t="s">
        <v>44</v>
      </c>
      <c r="D62">
        <v>4</v>
      </c>
      <c r="E62" t="s">
        <v>24</v>
      </c>
      <c r="F62">
        <v>2</v>
      </c>
      <c r="G62">
        <v>2</v>
      </c>
      <c r="H62" t="s">
        <v>36</v>
      </c>
      <c r="I62">
        <v>1</v>
      </c>
      <c r="J62" t="s">
        <v>47</v>
      </c>
      <c r="K62">
        <v>2</v>
      </c>
      <c r="L62" t="s">
        <v>4</v>
      </c>
      <c r="M62">
        <v>1</v>
      </c>
      <c r="N62" t="s">
        <v>8</v>
      </c>
      <c r="O62">
        <v>2</v>
      </c>
      <c r="P62" t="s">
        <v>48</v>
      </c>
      <c r="Q62">
        <v>4</v>
      </c>
      <c r="R62" t="s">
        <v>4</v>
      </c>
      <c r="S62">
        <v>1</v>
      </c>
      <c r="T62" t="s">
        <v>54</v>
      </c>
      <c r="U62">
        <v>4</v>
      </c>
      <c r="V62" t="s">
        <v>4</v>
      </c>
      <c r="W62">
        <v>70</v>
      </c>
      <c r="X62">
        <v>30</v>
      </c>
      <c r="Y62">
        <v>0</v>
      </c>
      <c r="Z62">
        <v>0</v>
      </c>
      <c r="AA62">
        <v>2</v>
      </c>
      <c r="AB62" t="s">
        <v>5</v>
      </c>
      <c r="AC62" t="s">
        <v>6</v>
      </c>
      <c r="AD62" t="s">
        <v>6</v>
      </c>
      <c r="AE62">
        <v>3</v>
      </c>
      <c r="AF62" t="s">
        <v>28</v>
      </c>
      <c r="AG62">
        <v>3</v>
      </c>
      <c r="AH62" t="s">
        <v>28</v>
      </c>
      <c r="AI62">
        <v>3</v>
      </c>
      <c r="AJ62" t="s">
        <v>28</v>
      </c>
      <c r="AK62">
        <v>0</v>
      </c>
      <c r="AL62">
        <v>40</v>
      </c>
      <c r="AM62">
        <v>60</v>
      </c>
      <c r="AN62">
        <v>0</v>
      </c>
      <c r="AO62">
        <v>2</v>
      </c>
      <c r="AP62" t="s">
        <v>37</v>
      </c>
      <c r="AQ62">
        <v>1</v>
      </c>
      <c r="AR62" t="s">
        <v>8</v>
      </c>
      <c r="AS62">
        <v>1</v>
      </c>
      <c r="AT62" t="s">
        <v>8</v>
      </c>
      <c r="AU62">
        <v>1</v>
      </c>
      <c r="AV62" t="s">
        <v>52</v>
      </c>
      <c r="AW62">
        <v>1</v>
      </c>
      <c r="AX62" t="s">
        <v>35</v>
      </c>
      <c r="AY62">
        <v>2</v>
      </c>
      <c r="AZ62" t="s">
        <v>15</v>
      </c>
      <c r="BA62">
        <v>2</v>
      </c>
      <c r="BB62" t="s">
        <v>30</v>
      </c>
      <c r="BC62">
        <v>107.49</v>
      </c>
      <c r="BD62">
        <v>1880</v>
      </c>
      <c r="BE62">
        <v>66.5</v>
      </c>
      <c r="BF62">
        <v>58</v>
      </c>
      <c r="BG62" t="s">
        <v>63</v>
      </c>
      <c r="BH62" t="s">
        <v>64</v>
      </c>
    </row>
    <row r="63" spans="1:60" x14ac:dyDescent="0.25">
      <c r="A63">
        <v>62</v>
      </c>
      <c r="B63">
        <v>8</v>
      </c>
      <c r="C63" t="s">
        <v>16</v>
      </c>
      <c r="D63">
        <v>4</v>
      </c>
      <c r="E63" t="s">
        <v>24</v>
      </c>
      <c r="F63">
        <v>4</v>
      </c>
      <c r="G63">
        <v>15</v>
      </c>
      <c r="H63" t="s">
        <v>25</v>
      </c>
      <c r="I63">
        <v>1</v>
      </c>
      <c r="J63" t="s">
        <v>47</v>
      </c>
      <c r="K63">
        <v>1</v>
      </c>
      <c r="L63" t="s">
        <v>49</v>
      </c>
      <c r="M63">
        <v>1</v>
      </c>
      <c r="N63" t="s">
        <v>8</v>
      </c>
      <c r="O63">
        <v>3</v>
      </c>
      <c r="P63" t="s">
        <v>32</v>
      </c>
      <c r="Q63">
        <v>3</v>
      </c>
      <c r="R63" t="s">
        <v>32</v>
      </c>
      <c r="S63">
        <v>3</v>
      </c>
      <c r="T63" t="s">
        <v>32</v>
      </c>
      <c r="U63">
        <v>3</v>
      </c>
      <c r="V63" t="s">
        <v>32</v>
      </c>
      <c r="W63">
        <v>100</v>
      </c>
      <c r="X63">
        <v>0</v>
      </c>
      <c r="Y63">
        <v>0</v>
      </c>
      <c r="Z63">
        <v>0</v>
      </c>
      <c r="AA63">
        <v>2</v>
      </c>
      <c r="AB63" t="s">
        <v>5</v>
      </c>
      <c r="AC63" t="s">
        <v>6</v>
      </c>
      <c r="AD63" t="s">
        <v>6</v>
      </c>
      <c r="AE63">
        <v>4</v>
      </c>
      <c r="AF63" t="s">
        <v>11</v>
      </c>
      <c r="AG63">
        <v>5</v>
      </c>
      <c r="AH63" t="s">
        <v>10</v>
      </c>
      <c r="AI63">
        <v>3</v>
      </c>
      <c r="AJ63" t="s">
        <v>28</v>
      </c>
      <c r="AK63">
        <v>95</v>
      </c>
      <c r="AL63">
        <v>5</v>
      </c>
      <c r="AM63">
        <v>0</v>
      </c>
      <c r="AN63">
        <v>0</v>
      </c>
      <c r="AO63">
        <v>1</v>
      </c>
      <c r="AP63" t="s">
        <v>52</v>
      </c>
      <c r="AQ63">
        <v>2</v>
      </c>
      <c r="AR63" t="s">
        <v>5</v>
      </c>
      <c r="AS63">
        <v>2</v>
      </c>
      <c r="AT63" t="s">
        <v>5</v>
      </c>
      <c r="AU63">
        <v>2</v>
      </c>
      <c r="AV63" t="s">
        <v>37</v>
      </c>
      <c r="AW63">
        <v>2</v>
      </c>
      <c r="AX63" t="s">
        <v>15</v>
      </c>
      <c r="AY63">
        <v>4</v>
      </c>
      <c r="AZ63" t="s">
        <v>14</v>
      </c>
      <c r="BA63">
        <v>2</v>
      </c>
      <c r="BB63" t="s">
        <v>30</v>
      </c>
      <c r="BC63">
        <v>925.23</v>
      </c>
      <c r="BD63">
        <v>1910</v>
      </c>
      <c r="BE63">
        <v>87.8</v>
      </c>
      <c r="BF63">
        <v>41</v>
      </c>
      <c r="BG63" t="s">
        <v>64</v>
      </c>
      <c r="BH63" t="s">
        <v>63</v>
      </c>
    </row>
    <row r="64" spans="1:60" x14ac:dyDescent="0.25">
      <c r="A64">
        <v>63</v>
      </c>
      <c r="B64">
        <v>19</v>
      </c>
      <c r="C64" t="s">
        <v>46</v>
      </c>
      <c r="D64">
        <v>4</v>
      </c>
      <c r="E64" t="s">
        <v>24</v>
      </c>
      <c r="F64">
        <v>3</v>
      </c>
      <c r="G64">
        <v>7</v>
      </c>
      <c r="H64" t="s">
        <v>42</v>
      </c>
      <c r="I64">
        <v>2</v>
      </c>
      <c r="J64" t="s">
        <v>4</v>
      </c>
      <c r="K64">
        <v>1</v>
      </c>
      <c r="L64" t="s">
        <v>49</v>
      </c>
      <c r="M64">
        <v>1</v>
      </c>
      <c r="N64" t="s">
        <v>8</v>
      </c>
      <c r="O64">
        <v>4</v>
      </c>
      <c r="P64" t="s">
        <v>4</v>
      </c>
      <c r="Q64">
        <v>4</v>
      </c>
      <c r="R64" t="s">
        <v>4</v>
      </c>
      <c r="S64">
        <v>4</v>
      </c>
      <c r="T64" t="s">
        <v>4</v>
      </c>
      <c r="U64">
        <v>3</v>
      </c>
      <c r="V64" t="s">
        <v>32</v>
      </c>
      <c r="W64">
        <v>70</v>
      </c>
      <c r="X64">
        <v>30</v>
      </c>
      <c r="Y64">
        <v>0</v>
      </c>
      <c r="Z64">
        <v>0</v>
      </c>
      <c r="AA64">
        <v>2</v>
      </c>
      <c r="AB64" t="s">
        <v>5</v>
      </c>
      <c r="AC64" t="s">
        <v>6</v>
      </c>
      <c r="AD64" t="s">
        <v>6</v>
      </c>
      <c r="AE64">
        <v>5</v>
      </c>
      <c r="AF64" t="s">
        <v>10</v>
      </c>
      <c r="AG64">
        <v>4</v>
      </c>
      <c r="AH64" t="s">
        <v>11</v>
      </c>
      <c r="AI64">
        <v>5</v>
      </c>
      <c r="AJ64" t="s">
        <v>10</v>
      </c>
      <c r="AK64">
        <v>15</v>
      </c>
      <c r="AL64">
        <v>80</v>
      </c>
      <c r="AM64">
        <v>5</v>
      </c>
      <c r="AN64">
        <v>0</v>
      </c>
      <c r="AO64">
        <v>3</v>
      </c>
      <c r="AP64" t="s">
        <v>22</v>
      </c>
      <c r="AQ64">
        <v>1</v>
      </c>
      <c r="AR64" t="s">
        <v>8</v>
      </c>
      <c r="AS64">
        <v>1</v>
      </c>
      <c r="AT64" t="s">
        <v>8</v>
      </c>
      <c r="AU64">
        <v>2</v>
      </c>
      <c r="AV64" t="s">
        <v>37</v>
      </c>
      <c r="AW64">
        <v>2</v>
      </c>
      <c r="AX64" t="s">
        <v>15</v>
      </c>
      <c r="AY64">
        <v>3</v>
      </c>
      <c r="AZ64" t="s">
        <v>29</v>
      </c>
      <c r="BA64">
        <v>3</v>
      </c>
      <c r="BB64" t="s">
        <v>23</v>
      </c>
      <c r="BC64">
        <v>356.95</v>
      </c>
      <c r="BD64">
        <v>2080</v>
      </c>
      <c r="BE64">
        <v>78.600000000000009</v>
      </c>
      <c r="BF64">
        <v>41</v>
      </c>
      <c r="BG64" t="s">
        <v>63</v>
      </c>
      <c r="BH64" t="s">
        <v>64</v>
      </c>
    </row>
    <row r="65" spans="1:60" x14ac:dyDescent="0.25">
      <c r="A65">
        <v>64</v>
      </c>
      <c r="B65">
        <v>3</v>
      </c>
      <c r="C65" t="s">
        <v>41</v>
      </c>
      <c r="D65">
        <v>4</v>
      </c>
      <c r="E65" t="s">
        <v>24</v>
      </c>
      <c r="F65">
        <v>6</v>
      </c>
      <c r="G65">
        <v>70</v>
      </c>
      <c r="H65" t="s">
        <v>33</v>
      </c>
      <c r="I65">
        <v>3</v>
      </c>
      <c r="J65" t="s">
        <v>18</v>
      </c>
      <c r="K65">
        <v>2</v>
      </c>
      <c r="L65" t="s">
        <v>4</v>
      </c>
      <c r="M65">
        <v>2</v>
      </c>
      <c r="N65" t="s">
        <v>5</v>
      </c>
      <c r="O65">
        <v>4</v>
      </c>
      <c r="P65" t="s">
        <v>4</v>
      </c>
      <c r="Q65">
        <v>4</v>
      </c>
      <c r="R65" t="s">
        <v>4</v>
      </c>
      <c r="S65">
        <v>3</v>
      </c>
      <c r="T65" t="s">
        <v>32</v>
      </c>
      <c r="U65">
        <v>4</v>
      </c>
      <c r="V65" t="s">
        <v>4</v>
      </c>
      <c r="W65">
        <v>20</v>
      </c>
      <c r="X65">
        <v>79</v>
      </c>
      <c r="Y65">
        <v>1</v>
      </c>
      <c r="Z65">
        <v>0</v>
      </c>
      <c r="AA65">
        <v>1</v>
      </c>
      <c r="AB65" t="s">
        <v>8</v>
      </c>
      <c r="AC65">
        <v>3</v>
      </c>
      <c r="AD65" t="s">
        <v>9</v>
      </c>
      <c r="AE65">
        <v>5</v>
      </c>
      <c r="AF65" t="s">
        <v>10</v>
      </c>
      <c r="AG65">
        <v>4</v>
      </c>
      <c r="AH65" t="s">
        <v>11</v>
      </c>
      <c r="AI65">
        <v>5</v>
      </c>
      <c r="AJ65" t="s">
        <v>10</v>
      </c>
      <c r="AK65">
        <v>5</v>
      </c>
      <c r="AL65">
        <v>10</v>
      </c>
      <c r="AM65">
        <v>85</v>
      </c>
      <c r="AN65">
        <v>0</v>
      </c>
      <c r="AO65">
        <v>1</v>
      </c>
      <c r="AP65" t="s">
        <v>52</v>
      </c>
      <c r="AQ65">
        <v>2</v>
      </c>
      <c r="AR65" t="s">
        <v>5</v>
      </c>
      <c r="AS65">
        <v>2</v>
      </c>
      <c r="AT65" t="s">
        <v>5</v>
      </c>
      <c r="AU65">
        <v>2</v>
      </c>
      <c r="AV65" t="s">
        <v>37</v>
      </c>
      <c r="AW65">
        <v>3</v>
      </c>
      <c r="AX65" t="s">
        <v>29</v>
      </c>
      <c r="AY65">
        <v>3</v>
      </c>
      <c r="AZ65" t="s">
        <v>29</v>
      </c>
      <c r="BA65">
        <v>3</v>
      </c>
      <c r="BB65" t="s">
        <v>23</v>
      </c>
      <c r="BC65">
        <v>7815.58</v>
      </c>
      <c r="BD65">
        <v>2990</v>
      </c>
      <c r="BE65">
        <v>106.1</v>
      </c>
      <c r="BF65">
        <v>38</v>
      </c>
      <c r="BG65" t="s">
        <v>63</v>
      </c>
      <c r="BH65" t="s">
        <v>64</v>
      </c>
    </row>
    <row r="66" spans="1:60" x14ac:dyDescent="0.25">
      <c r="A66">
        <v>65</v>
      </c>
      <c r="B66">
        <v>7</v>
      </c>
      <c r="C66" t="s">
        <v>44</v>
      </c>
      <c r="D66">
        <v>4</v>
      </c>
      <c r="E66" t="s">
        <v>24</v>
      </c>
      <c r="F66">
        <v>3</v>
      </c>
      <c r="G66">
        <v>7</v>
      </c>
      <c r="H66" t="s">
        <v>42</v>
      </c>
      <c r="I66">
        <v>2</v>
      </c>
      <c r="J66" t="s">
        <v>4</v>
      </c>
      <c r="K66">
        <v>1</v>
      </c>
      <c r="L66" t="s">
        <v>49</v>
      </c>
      <c r="M66">
        <v>1</v>
      </c>
      <c r="N66" t="s">
        <v>8</v>
      </c>
      <c r="O66">
        <v>2</v>
      </c>
      <c r="P66" t="s">
        <v>48</v>
      </c>
      <c r="Q66">
        <v>2</v>
      </c>
      <c r="R66" t="s">
        <v>48</v>
      </c>
      <c r="S66">
        <v>5</v>
      </c>
      <c r="T66" t="s">
        <v>21</v>
      </c>
      <c r="U66">
        <v>2</v>
      </c>
      <c r="V66" t="s">
        <v>48</v>
      </c>
      <c r="W66">
        <v>96</v>
      </c>
      <c r="X66">
        <v>2</v>
      </c>
      <c r="Y66">
        <v>1</v>
      </c>
      <c r="Z66">
        <v>1</v>
      </c>
      <c r="AA66">
        <v>2</v>
      </c>
      <c r="AB66" t="s">
        <v>5</v>
      </c>
      <c r="AC66" t="s">
        <v>6</v>
      </c>
      <c r="AD66" t="s">
        <v>6</v>
      </c>
      <c r="AE66">
        <v>5</v>
      </c>
      <c r="AF66" t="s">
        <v>10</v>
      </c>
      <c r="AG66">
        <v>3</v>
      </c>
      <c r="AH66" t="s">
        <v>28</v>
      </c>
      <c r="AI66">
        <v>5</v>
      </c>
      <c r="AJ66" t="s">
        <v>10</v>
      </c>
      <c r="AK66">
        <v>0</v>
      </c>
      <c r="AL66">
        <v>10</v>
      </c>
      <c r="AM66">
        <v>0</v>
      </c>
      <c r="AN66">
        <v>90</v>
      </c>
      <c r="AO66">
        <v>3</v>
      </c>
      <c r="AP66" t="s">
        <v>22</v>
      </c>
      <c r="AQ66">
        <v>1</v>
      </c>
      <c r="AR66" t="s">
        <v>8</v>
      </c>
      <c r="AS66">
        <v>1</v>
      </c>
      <c r="AT66" t="s">
        <v>8</v>
      </c>
      <c r="AU66">
        <v>2</v>
      </c>
      <c r="AV66" t="s">
        <v>37</v>
      </c>
      <c r="AW66">
        <v>2</v>
      </c>
      <c r="AX66" t="s">
        <v>15</v>
      </c>
      <c r="AY66">
        <v>3</v>
      </c>
      <c r="AZ66" t="s">
        <v>29</v>
      </c>
      <c r="BA66">
        <v>5</v>
      </c>
      <c r="BB66" t="s">
        <v>53</v>
      </c>
      <c r="BC66">
        <v>345.56</v>
      </c>
      <c r="BD66">
        <v>2620</v>
      </c>
      <c r="BE66">
        <v>79.2</v>
      </c>
      <c r="BF66">
        <v>36</v>
      </c>
      <c r="BG66" t="s">
        <v>63</v>
      </c>
      <c r="BH66" t="s">
        <v>64</v>
      </c>
    </row>
    <row r="67" spans="1:60" x14ac:dyDescent="0.25">
      <c r="A67">
        <v>66</v>
      </c>
      <c r="B67">
        <v>7</v>
      </c>
      <c r="C67" t="s">
        <v>44</v>
      </c>
      <c r="D67">
        <v>3</v>
      </c>
      <c r="E67" t="s">
        <v>45</v>
      </c>
      <c r="F67">
        <v>3</v>
      </c>
      <c r="G67">
        <v>7</v>
      </c>
      <c r="H67" t="s">
        <v>42</v>
      </c>
      <c r="I67">
        <v>2</v>
      </c>
      <c r="J67" t="s">
        <v>4</v>
      </c>
      <c r="K67">
        <v>4</v>
      </c>
      <c r="L67" t="s">
        <v>57</v>
      </c>
      <c r="M67">
        <v>1</v>
      </c>
      <c r="N67" t="s">
        <v>8</v>
      </c>
      <c r="O67">
        <v>2</v>
      </c>
      <c r="P67" t="s">
        <v>48</v>
      </c>
      <c r="Q67">
        <v>1</v>
      </c>
      <c r="R67" t="s">
        <v>54</v>
      </c>
      <c r="S67">
        <v>2</v>
      </c>
      <c r="T67" t="s">
        <v>48</v>
      </c>
      <c r="U67">
        <v>1</v>
      </c>
      <c r="V67" t="s">
        <v>54</v>
      </c>
      <c r="W67">
        <v>95</v>
      </c>
      <c r="X67">
        <v>5</v>
      </c>
      <c r="Y67">
        <v>0</v>
      </c>
      <c r="Z67">
        <v>0</v>
      </c>
      <c r="AA67">
        <v>1</v>
      </c>
      <c r="AB67" t="s">
        <v>8</v>
      </c>
      <c r="AC67">
        <v>1</v>
      </c>
      <c r="AD67" t="s">
        <v>26</v>
      </c>
      <c r="AE67">
        <v>5</v>
      </c>
      <c r="AF67" t="s">
        <v>10</v>
      </c>
      <c r="AG67">
        <v>5</v>
      </c>
      <c r="AH67" t="s">
        <v>10</v>
      </c>
      <c r="AI67">
        <v>5</v>
      </c>
      <c r="AJ67" t="s">
        <v>10</v>
      </c>
      <c r="AK67">
        <v>10</v>
      </c>
      <c r="AL67">
        <v>55</v>
      </c>
      <c r="AM67">
        <v>25</v>
      </c>
      <c r="AN67">
        <v>10</v>
      </c>
      <c r="AO67">
        <v>2</v>
      </c>
      <c r="AP67" t="s">
        <v>37</v>
      </c>
      <c r="AQ67">
        <v>1</v>
      </c>
      <c r="AR67" t="s">
        <v>8</v>
      </c>
      <c r="AS67">
        <v>1</v>
      </c>
      <c r="AT67" t="s">
        <v>8</v>
      </c>
      <c r="AU67">
        <v>1</v>
      </c>
      <c r="AV67" t="s">
        <v>52</v>
      </c>
      <c r="AW67">
        <v>2</v>
      </c>
      <c r="AX67" t="s">
        <v>15</v>
      </c>
      <c r="AY67">
        <v>2</v>
      </c>
      <c r="AZ67" t="s">
        <v>15</v>
      </c>
      <c r="BA67">
        <v>3</v>
      </c>
      <c r="BB67" t="s">
        <v>23</v>
      </c>
      <c r="BC67">
        <v>347.1</v>
      </c>
      <c r="BD67">
        <v>2650</v>
      </c>
      <c r="BE67">
        <v>79.5</v>
      </c>
      <c r="BF67">
        <v>35</v>
      </c>
      <c r="BG67" t="s">
        <v>63</v>
      </c>
      <c r="BH67" t="s">
        <v>64</v>
      </c>
    </row>
    <row r="68" spans="1:60" x14ac:dyDescent="0.25">
      <c r="A68">
        <v>67</v>
      </c>
      <c r="B68">
        <v>8</v>
      </c>
      <c r="C68" t="s">
        <v>16</v>
      </c>
      <c r="D68">
        <v>1</v>
      </c>
      <c r="E68" t="s">
        <v>2</v>
      </c>
      <c r="F68">
        <v>2</v>
      </c>
      <c r="G68">
        <v>2</v>
      </c>
      <c r="H68" t="s">
        <v>36</v>
      </c>
      <c r="I68">
        <v>3</v>
      </c>
      <c r="J68" t="s">
        <v>18</v>
      </c>
      <c r="K68">
        <v>2</v>
      </c>
      <c r="L68" t="s">
        <v>4</v>
      </c>
      <c r="M68">
        <v>2</v>
      </c>
      <c r="N68" t="s">
        <v>5</v>
      </c>
      <c r="O68" t="s">
        <v>6</v>
      </c>
      <c r="P68" t="s">
        <v>6</v>
      </c>
      <c r="Q68">
        <v>6</v>
      </c>
      <c r="R68" t="s">
        <v>7</v>
      </c>
      <c r="S68" t="s">
        <v>6</v>
      </c>
      <c r="T68" t="s">
        <v>6</v>
      </c>
      <c r="U68">
        <v>6</v>
      </c>
      <c r="V68" t="s">
        <v>7</v>
      </c>
      <c r="W68">
        <v>82</v>
      </c>
      <c r="X68">
        <v>15</v>
      </c>
      <c r="Y68">
        <v>2</v>
      </c>
      <c r="Z68">
        <v>1</v>
      </c>
      <c r="AA68">
        <v>2</v>
      </c>
      <c r="AB68" t="s">
        <v>5</v>
      </c>
      <c r="AC68" t="s">
        <v>6</v>
      </c>
      <c r="AD68" t="s">
        <v>6</v>
      </c>
      <c r="AE68">
        <v>4</v>
      </c>
      <c r="AF68" t="s">
        <v>11</v>
      </c>
      <c r="AG68">
        <v>4</v>
      </c>
      <c r="AH68" t="s">
        <v>11</v>
      </c>
      <c r="AI68">
        <v>4</v>
      </c>
      <c r="AJ68" t="s">
        <v>11</v>
      </c>
      <c r="AK68">
        <v>90</v>
      </c>
      <c r="AL68">
        <v>9</v>
      </c>
      <c r="AM68">
        <v>0</v>
      </c>
      <c r="AN68">
        <v>1</v>
      </c>
      <c r="AO68">
        <v>6</v>
      </c>
      <c r="AP68" t="s">
        <v>57</v>
      </c>
      <c r="AQ68">
        <v>1</v>
      </c>
      <c r="AR68" t="s">
        <v>8</v>
      </c>
      <c r="AS68">
        <v>2</v>
      </c>
      <c r="AT68" t="s">
        <v>5</v>
      </c>
      <c r="AU68">
        <v>4</v>
      </c>
      <c r="AV68" t="s">
        <v>12</v>
      </c>
      <c r="AW68">
        <v>3</v>
      </c>
      <c r="AX68" t="s">
        <v>29</v>
      </c>
      <c r="AY68">
        <v>3</v>
      </c>
      <c r="AZ68" t="s">
        <v>29</v>
      </c>
      <c r="BA68">
        <v>3</v>
      </c>
      <c r="BB68" t="s">
        <v>23</v>
      </c>
      <c r="BC68">
        <v>113.09</v>
      </c>
      <c r="BD68">
        <v>1310</v>
      </c>
      <c r="BE68">
        <v>66.7</v>
      </c>
      <c r="BF68">
        <v>24</v>
      </c>
      <c r="BG68" t="s">
        <v>63</v>
      </c>
      <c r="BH68" t="s">
        <v>64</v>
      </c>
    </row>
    <row r="69" spans="1:60" x14ac:dyDescent="0.25">
      <c r="A69">
        <v>68</v>
      </c>
      <c r="B69">
        <v>19</v>
      </c>
      <c r="C69" t="s">
        <v>46</v>
      </c>
      <c r="D69">
        <v>4</v>
      </c>
      <c r="E69" t="s">
        <v>24</v>
      </c>
      <c r="F69">
        <v>5</v>
      </c>
      <c r="G69">
        <v>36</v>
      </c>
      <c r="H69" t="s">
        <v>51</v>
      </c>
      <c r="I69">
        <v>1</v>
      </c>
      <c r="J69" t="s">
        <v>47</v>
      </c>
      <c r="K69">
        <v>3</v>
      </c>
      <c r="L69" t="s">
        <v>19</v>
      </c>
      <c r="M69">
        <v>2</v>
      </c>
      <c r="N69" t="s">
        <v>5</v>
      </c>
      <c r="O69">
        <v>5</v>
      </c>
      <c r="P69" t="s">
        <v>21</v>
      </c>
      <c r="Q69">
        <v>6</v>
      </c>
      <c r="R69" t="s">
        <v>7</v>
      </c>
      <c r="S69">
        <v>5</v>
      </c>
      <c r="T69" t="s">
        <v>21</v>
      </c>
      <c r="U69">
        <v>5</v>
      </c>
      <c r="V69" t="s">
        <v>21</v>
      </c>
      <c r="W69">
        <v>100</v>
      </c>
      <c r="X69">
        <v>0</v>
      </c>
      <c r="Y69">
        <v>0</v>
      </c>
      <c r="Z69">
        <v>0</v>
      </c>
      <c r="AA69">
        <v>1</v>
      </c>
      <c r="AB69" t="s">
        <v>8</v>
      </c>
      <c r="AC69">
        <v>1</v>
      </c>
      <c r="AD69" t="s">
        <v>26</v>
      </c>
      <c r="AE69">
        <v>4</v>
      </c>
      <c r="AF69" t="s">
        <v>11</v>
      </c>
      <c r="AG69">
        <v>3</v>
      </c>
      <c r="AH69" t="s">
        <v>28</v>
      </c>
      <c r="AI69">
        <v>5</v>
      </c>
      <c r="AJ69" t="s">
        <v>10</v>
      </c>
      <c r="AK69">
        <v>80</v>
      </c>
      <c r="AL69">
        <v>20</v>
      </c>
      <c r="AM69">
        <v>0</v>
      </c>
      <c r="AN69">
        <v>0</v>
      </c>
      <c r="AO69">
        <v>3</v>
      </c>
      <c r="AP69" t="s">
        <v>22</v>
      </c>
      <c r="AQ69">
        <v>1</v>
      </c>
      <c r="AR69" t="s">
        <v>8</v>
      </c>
      <c r="AS69">
        <v>1</v>
      </c>
      <c r="AT69" t="s">
        <v>8</v>
      </c>
      <c r="AU69">
        <v>2</v>
      </c>
      <c r="AV69" t="s">
        <v>37</v>
      </c>
      <c r="AW69">
        <v>2</v>
      </c>
      <c r="AX69" t="s">
        <v>15</v>
      </c>
      <c r="AY69">
        <v>1</v>
      </c>
      <c r="AZ69" t="s">
        <v>35</v>
      </c>
      <c r="BA69">
        <v>3</v>
      </c>
      <c r="BB69" t="s">
        <v>23</v>
      </c>
      <c r="BC69">
        <v>3421.64</v>
      </c>
      <c r="BD69">
        <v>3590</v>
      </c>
      <c r="BE69">
        <v>99.399999999999991</v>
      </c>
      <c r="BF69">
        <v>61</v>
      </c>
      <c r="BG69" t="s">
        <v>64</v>
      </c>
      <c r="BH69" t="s">
        <v>64</v>
      </c>
    </row>
    <row r="70" spans="1:60" x14ac:dyDescent="0.25">
      <c r="A70">
        <v>69</v>
      </c>
      <c r="B70">
        <v>7</v>
      </c>
      <c r="C70" t="s">
        <v>44</v>
      </c>
      <c r="D70">
        <v>4</v>
      </c>
      <c r="E70" t="s">
        <v>24</v>
      </c>
      <c r="F70">
        <v>1</v>
      </c>
      <c r="G70">
        <v>1</v>
      </c>
      <c r="H70" t="s">
        <v>3</v>
      </c>
      <c r="I70">
        <v>2</v>
      </c>
      <c r="J70" t="s">
        <v>4</v>
      </c>
      <c r="K70">
        <v>2</v>
      </c>
      <c r="L70" t="s">
        <v>4</v>
      </c>
      <c r="M70">
        <v>1</v>
      </c>
      <c r="N70" t="s">
        <v>8</v>
      </c>
      <c r="O70">
        <v>2</v>
      </c>
      <c r="P70" t="s">
        <v>48</v>
      </c>
      <c r="Q70">
        <v>5</v>
      </c>
      <c r="R70" t="s">
        <v>21</v>
      </c>
      <c r="S70">
        <v>3</v>
      </c>
      <c r="T70" t="s">
        <v>32</v>
      </c>
      <c r="U70">
        <v>5</v>
      </c>
      <c r="V70" t="s">
        <v>21</v>
      </c>
      <c r="W70">
        <v>78</v>
      </c>
      <c r="X70">
        <v>18</v>
      </c>
      <c r="Y70">
        <v>2</v>
      </c>
      <c r="Z70">
        <v>2</v>
      </c>
      <c r="AA70">
        <v>1</v>
      </c>
      <c r="AB70" t="s">
        <v>8</v>
      </c>
      <c r="AC70">
        <v>1</v>
      </c>
      <c r="AD70" t="s">
        <v>26</v>
      </c>
      <c r="AE70">
        <v>4</v>
      </c>
      <c r="AF70" t="s">
        <v>11</v>
      </c>
      <c r="AG70">
        <v>4</v>
      </c>
      <c r="AH70" t="s">
        <v>11</v>
      </c>
      <c r="AI70">
        <v>4</v>
      </c>
      <c r="AJ70" t="s">
        <v>11</v>
      </c>
      <c r="AK70">
        <v>10</v>
      </c>
      <c r="AL70">
        <v>0</v>
      </c>
      <c r="AM70">
        <v>0</v>
      </c>
      <c r="AN70">
        <v>90</v>
      </c>
      <c r="AO70">
        <v>3</v>
      </c>
      <c r="AP70" t="s">
        <v>22</v>
      </c>
      <c r="AQ70">
        <v>1</v>
      </c>
      <c r="AR70" t="s">
        <v>8</v>
      </c>
      <c r="AS70">
        <v>1</v>
      </c>
      <c r="AT70" t="s">
        <v>8</v>
      </c>
      <c r="AU70">
        <v>2</v>
      </c>
      <c r="AV70" t="s">
        <v>37</v>
      </c>
      <c r="AW70">
        <v>3</v>
      </c>
      <c r="AX70" t="s">
        <v>29</v>
      </c>
      <c r="AY70">
        <v>4</v>
      </c>
      <c r="AZ70" t="s">
        <v>14</v>
      </c>
      <c r="BA70">
        <v>4</v>
      </c>
      <c r="BB70" t="s">
        <v>11</v>
      </c>
      <c r="BC70">
        <v>75.67</v>
      </c>
      <c r="BD70">
        <v>130</v>
      </c>
      <c r="BE70">
        <v>50.599999999999994</v>
      </c>
      <c r="BF70">
        <v>40</v>
      </c>
      <c r="BG70" t="s">
        <v>63</v>
      </c>
      <c r="BH70" t="s">
        <v>64</v>
      </c>
    </row>
    <row r="71" spans="1:60" x14ac:dyDescent="0.25">
      <c r="A71">
        <v>70</v>
      </c>
      <c r="B71">
        <v>8</v>
      </c>
      <c r="C71" t="s">
        <v>16</v>
      </c>
      <c r="D71">
        <v>4</v>
      </c>
      <c r="E71" t="s">
        <v>24</v>
      </c>
      <c r="F71">
        <v>6</v>
      </c>
      <c r="G71">
        <v>74</v>
      </c>
      <c r="H71" t="s">
        <v>33</v>
      </c>
      <c r="I71">
        <v>1</v>
      </c>
      <c r="J71" t="s">
        <v>47</v>
      </c>
      <c r="K71">
        <v>2</v>
      </c>
      <c r="L71" t="s">
        <v>4</v>
      </c>
      <c r="M71">
        <v>1</v>
      </c>
      <c r="N71" t="s">
        <v>8</v>
      </c>
      <c r="O71">
        <v>3</v>
      </c>
      <c r="P71" t="s">
        <v>32</v>
      </c>
      <c r="Q71">
        <v>6</v>
      </c>
      <c r="R71" t="s">
        <v>7</v>
      </c>
      <c r="S71">
        <v>3</v>
      </c>
      <c r="T71" t="s">
        <v>32</v>
      </c>
      <c r="U71">
        <v>5</v>
      </c>
      <c r="V71" t="s">
        <v>21</v>
      </c>
      <c r="W71">
        <v>30</v>
      </c>
      <c r="X71">
        <v>60</v>
      </c>
      <c r="Y71">
        <v>5</v>
      </c>
      <c r="Z71">
        <v>5</v>
      </c>
      <c r="AA71">
        <v>1</v>
      </c>
      <c r="AB71" t="s">
        <v>8</v>
      </c>
      <c r="AC71">
        <v>3</v>
      </c>
      <c r="AD71" t="s">
        <v>9</v>
      </c>
      <c r="AE71">
        <v>5</v>
      </c>
      <c r="AF71" t="s">
        <v>10</v>
      </c>
      <c r="AG71">
        <v>5</v>
      </c>
      <c r="AH71" t="s">
        <v>10</v>
      </c>
      <c r="AI71">
        <v>5</v>
      </c>
      <c r="AJ71" t="s">
        <v>10</v>
      </c>
      <c r="AK71">
        <v>30</v>
      </c>
      <c r="AL71">
        <v>50</v>
      </c>
      <c r="AM71">
        <v>20</v>
      </c>
      <c r="AN71">
        <v>0</v>
      </c>
      <c r="AO71">
        <v>4</v>
      </c>
      <c r="AP71" t="s">
        <v>12</v>
      </c>
      <c r="AQ71">
        <v>1</v>
      </c>
      <c r="AR71" t="s">
        <v>8</v>
      </c>
      <c r="AS71">
        <v>1</v>
      </c>
      <c r="AT71" t="s">
        <v>8</v>
      </c>
      <c r="AU71">
        <v>3</v>
      </c>
      <c r="AV71" t="s">
        <v>13</v>
      </c>
      <c r="AW71">
        <v>4</v>
      </c>
      <c r="AX71" t="s">
        <v>14</v>
      </c>
      <c r="AY71">
        <v>4</v>
      </c>
      <c r="AZ71" t="s">
        <v>14</v>
      </c>
      <c r="BA71">
        <v>4</v>
      </c>
      <c r="BB71" t="s">
        <v>11</v>
      </c>
      <c r="BC71">
        <v>8004.38</v>
      </c>
      <c r="BD71">
        <v>4030.0000000000005</v>
      </c>
      <c r="BE71">
        <v>107.69999999999999</v>
      </c>
      <c r="BF71">
        <v>61</v>
      </c>
      <c r="BG71" t="s">
        <v>64</v>
      </c>
      <c r="BH71" t="s">
        <v>64</v>
      </c>
    </row>
    <row r="72" spans="1:60" x14ac:dyDescent="0.25">
      <c r="A72">
        <v>71</v>
      </c>
      <c r="B72">
        <v>13</v>
      </c>
      <c r="C72" t="s">
        <v>1</v>
      </c>
      <c r="D72">
        <v>2</v>
      </c>
      <c r="E72" t="s">
        <v>31</v>
      </c>
      <c r="F72">
        <v>2</v>
      </c>
      <c r="G72">
        <v>2</v>
      </c>
      <c r="H72" t="s">
        <v>36</v>
      </c>
      <c r="I72">
        <v>2</v>
      </c>
      <c r="J72" t="s">
        <v>4</v>
      </c>
      <c r="K72">
        <v>3</v>
      </c>
      <c r="L72" t="s">
        <v>19</v>
      </c>
      <c r="M72">
        <v>1</v>
      </c>
      <c r="N72" t="s">
        <v>8</v>
      </c>
      <c r="O72">
        <v>6</v>
      </c>
      <c r="P72" t="s">
        <v>7</v>
      </c>
      <c r="Q72">
        <v>6</v>
      </c>
      <c r="R72" t="s">
        <v>7</v>
      </c>
      <c r="S72">
        <v>3</v>
      </c>
      <c r="T72" t="s">
        <v>32</v>
      </c>
      <c r="U72">
        <v>7</v>
      </c>
      <c r="V72" t="s">
        <v>20</v>
      </c>
      <c r="W72">
        <v>99</v>
      </c>
      <c r="X72">
        <v>0</v>
      </c>
      <c r="Y72">
        <v>0</v>
      </c>
      <c r="Z72">
        <v>1</v>
      </c>
      <c r="AA72">
        <v>1</v>
      </c>
      <c r="AB72" t="s">
        <v>8</v>
      </c>
      <c r="AC72">
        <v>4</v>
      </c>
      <c r="AD72" t="s">
        <v>56</v>
      </c>
      <c r="AE72">
        <v>5</v>
      </c>
      <c r="AF72" t="s">
        <v>10</v>
      </c>
      <c r="AG72">
        <v>5</v>
      </c>
      <c r="AH72" t="s">
        <v>10</v>
      </c>
      <c r="AI72">
        <v>5</v>
      </c>
      <c r="AJ72" t="s">
        <v>10</v>
      </c>
      <c r="AK72">
        <v>20</v>
      </c>
      <c r="AL72">
        <v>20</v>
      </c>
      <c r="AM72">
        <v>50</v>
      </c>
      <c r="AN72">
        <v>10</v>
      </c>
      <c r="AO72">
        <v>4</v>
      </c>
      <c r="AP72" t="s">
        <v>12</v>
      </c>
      <c r="AQ72">
        <v>1</v>
      </c>
      <c r="AR72" t="s">
        <v>8</v>
      </c>
      <c r="AS72">
        <v>1</v>
      </c>
      <c r="AT72" t="s">
        <v>8</v>
      </c>
      <c r="AU72">
        <v>4</v>
      </c>
      <c r="AV72" t="s">
        <v>12</v>
      </c>
      <c r="AW72">
        <v>2</v>
      </c>
      <c r="AX72" t="s">
        <v>15</v>
      </c>
      <c r="AY72">
        <v>4</v>
      </c>
      <c r="AZ72" t="s">
        <v>14</v>
      </c>
      <c r="BA72">
        <v>4</v>
      </c>
      <c r="BB72" t="s">
        <v>11</v>
      </c>
      <c r="BC72">
        <v>111.64</v>
      </c>
      <c r="BD72">
        <v>1850</v>
      </c>
      <c r="BE72">
        <v>66.7</v>
      </c>
      <c r="BF72">
        <v>41</v>
      </c>
      <c r="BG72" t="s">
        <v>63</v>
      </c>
      <c r="BH72" t="s">
        <v>64</v>
      </c>
    </row>
    <row r="73" spans="1:60" x14ac:dyDescent="0.25">
      <c r="A73">
        <v>72</v>
      </c>
      <c r="B73">
        <v>17</v>
      </c>
      <c r="C73" t="s">
        <v>83</v>
      </c>
      <c r="D73">
        <v>4</v>
      </c>
      <c r="E73" t="s">
        <v>24</v>
      </c>
      <c r="F73">
        <v>4</v>
      </c>
      <c r="G73">
        <v>15</v>
      </c>
      <c r="H73" t="s">
        <v>25</v>
      </c>
      <c r="I73">
        <v>3</v>
      </c>
      <c r="J73" t="s">
        <v>18</v>
      </c>
      <c r="K73">
        <v>4</v>
      </c>
      <c r="L73" t="s">
        <v>57</v>
      </c>
      <c r="M73">
        <v>1</v>
      </c>
      <c r="N73" t="s">
        <v>8</v>
      </c>
      <c r="O73">
        <v>5</v>
      </c>
      <c r="P73" t="s">
        <v>21</v>
      </c>
      <c r="Q73">
        <v>5</v>
      </c>
      <c r="R73" t="s">
        <v>21</v>
      </c>
      <c r="S73">
        <v>5</v>
      </c>
      <c r="T73" t="s">
        <v>21</v>
      </c>
      <c r="U73">
        <v>5</v>
      </c>
      <c r="V73" t="s">
        <v>21</v>
      </c>
      <c r="W73">
        <v>100</v>
      </c>
      <c r="X73">
        <v>0</v>
      </c>
      <c r="Y73">
        <v>0</v>
      </c>
      <c r="Z73">
        <v>0</v>
      </c>
      <c r="AA73">
        <v>2</v>
      </c>
      <c r="AB73" t="s">
        <v>5</v>
      </c>
      <c r="AC73" t="s">
        <v>6</v>
      </c>
      <c r="AD73" t="s">
        <v>6</v>
      </c>
      <c r="AE73">
        <v>5</v>
      </c>
      <c r="AF73" t="s">
        <v>10</v>
      </c>
      <c r="AG73">
        <v>4</v>
      </c>
      <c r="AH73" t="s">
        <v>11</v>
      </c>
      <c r="AI73">
        <v>5</v>
      </c>
      <c r="AJ73" t="s">
        <v>10</v>
      </c>
      <c r="AK73">
        <v>80</v>
      </c>
      <c r="AL73">
        <v>10</v>
      </c>
      <c r="AM73">
        <v>10</v>
      </c>
      <c r="AN73">
        <v>0</v>
      </c>
      <c r="AO73">
        <v>3</v>
      </c>
      <c r="AP73" t="s">
        <v>22</v>
      </c>
      <c r="AQ73">
        <v>2</v>
      </c>
      <c r="AR73" t="s">
        <v>5</v>
      </c>
      <c r="AS73">
        <v>2</v>
      </c>
      <c r="AT73" t="s">
        <v>5</v>
      </c>
      <c r="AU73">
        <v>4</v>
      </c>
      <c r="AV73" t="s">
        <v>12</v>
      </c>
      <c r="AW73">
        <v>5</v>
      </c>
      <c r="AX73" t="s">
        <v>55</v>
      </c>
      <c r="AY73">
        <v>5</v>
      </c>
      <c r="AZ73" t="s">
        <v>55</v>
      </c>
      <c r="BA73">
        <v>4</v>
      </c>
      <c r="BB73" t="s">
        <v>11</v>
      </c>
      <c r="BC73">
        <v>992.86</v>
      </c>
      <c r="BD73">
        <v>2550</v>
      </c>
      <c r="BE73">
        <v>88.4</v>
      </c>
      <c r="BF73">
        <v>60</v>
      </c>
      <c r="BG73" t="s">
        <v>64</v>
      </c>
      <c r="BH73" t="s">
        <v>64</v>
      </c>
    </row>
    <row r="74" spans="1:60" x14ac:dyDescent="0.25">
      <c r="A74">
        <v>73</v>
      </c>
      <c r="B74">
        <v>13</v>
      </c>
      <c r="C74" t="s">
        <v>1</v>
      </c>
      <c r="D74">
        <v>3</v>
      </c>
      <c r="E74" t="s">
        <v>45</v>
      </c>
      <c r="F74">
        <v>2</v>
      </c>
      <c r="G74">
        <v>2</v>
      </c>
      <c r="H74" t="s">
        <v>36</v>
      </c>
      <c r="I74">
        <v>3</v>
      </c>
      <c r="J74" t="s">
        <v>18</v>
      </c>
      <c r="K74">
        <v>3</v>
      </c>
      <c r="L74" t="s">
        <v>19</v>
      </c>
      <c r="M74">
        <v>2</v>
      </c>
      <c r="N74" t="s">
        <v>5</v>
      </c>
      <c r="O74">
        <v>5</v>
      </c>
      <c r="P74" t="s">
        <v>21</v>
      </c>
      <c r="Q74">
        <v>5</v>
      </c>
      <c r="R74" t="s">
        <v>21</v>
      </c>
      <c r="S74">
        <v>6</v>
      </c>
      <c r="T74" t="s">
        <v>7</v>
      </c>
      <c r="U74">
        <v>6</v>
      </c>
      <c r="V74" t="s">
        <v>7</v>
      </c>
      <c r="W74">
        <v>0</v>
      </c>
      <c r="X74">
        <v>20</v>
      </c>
      <c r="Y74">
        <v>10</v>
      </c>
      <c r="Z74">
        <v>70</v>
      </c>
      <c r="AA74">
        <v>2</v>
      </c>
      <c r="AB74" t="s">
        <v>5</v>
      </c>
      <c r="AC74" t="s">
        <v>6</v>
      </c>
      <c r="AD74" t="s">
        <v>6</v>
      </c>
      <c r="AE74">
        <v>5</v>
      </c>
      <c r="AF74" t="s">
        <v>10</v>
      </c>
      <c r="AG74">
        <v>5</v>
      </c>
      <c r="AH74" t="s">
        <v>10</v>
      </c>
      <c r="AI74">
        <v>5</v>
      </c>
      <c r="AJ74" t="s">
        <v>10</v>
      </c>
      <c r="AK74">
        <v>70</v>
      </c>
      <c r="AL74">
        <v>20</v>
      </c>
      <c r="AM74">
        <v>0</v>
      </c>
      <c r="AN74">
        <v>10</v>
      </c>
      <c r="AO74">
        <v>4</v>
      </c>
      <c r="AP74" t="s">
        <v>12</v>
      </c>
      <c r="AQ74">
        <v>1</v>
      </c>
      <c r="AR74" t="s">
        <v>8</v>
      </c>
      <c r="AS74">
        <v>1</v>
      </c>
      <c r="AT74" t="s">
        <v>8</v>
      </c>
      <c r="AU74">
        <v>3</v>
      </c>
      <c r="AV74" t="s">
        <v>13</v>
      </c>
      <c r="AW74">
        <v>1</v>
      </c>
      <c r="AX74" t="s">
        <v>35</v>
      </c>
      <c r="AY74">
        <v>4</v>
      </c>
      <c r="AZ74" t="s">
        <v>14</v>
      </c>
      <c r="BA74">
        <v>4</v>
      </c>
      <c r="BB74" t="s">
        <v>11</v>
      </c>
      <c r="BC74">
        <v>111.18</v>
      </c>
      <c r="BD74">
        <v>1980</v>
      </c>
      <c r="BE74">
        <v>67.099999999999994</v>
      </c>
      <c r="BF74">
        <v>40</v>
      </c>
      <c r="BG74" t="s">
        <v>63</v>
      </c>
      <c r="BH74" t="s">
        <v>64</v>
      </c>
    </row>
    <row r="75" spans="1:60" x14ac:dyDescent="0.25">
      <c r="A75">
        <v>74</v>
      </c>
      <c r="B75">
        <v>10</v>
      </c>
      <c r="C75" t="s">
        <v>1</v>
      </c>
      <c r="D75">
        <v>3</v>
      </c>
      <c r="E75" t="s">
        <v>45</v>
      </c>
      <c r="F75">
        <v>4</v>
      </c>
      <c r="G75">
        <v>15</v>
      </c>
      <c r="H75" t="s">
        <v>25</v>
      </c>
      <c r="I75">
        <v>3</v>
      </c>
      <c r="J75" t="s">
        <v>18</v>
      </c>
      <c r="K75">
        <v>3</v>
      </c>
      <c r="L75" t="s">
        <v>19</v>
      </c>
      <c r="M75">
        <v>1</v>
      </c>
      <c r="N75" t="s">
        <v>8</v>
      </c>
      <c r="O75">
        <v>6</v>
      </c>
      <c r="P75" t="s">
        <v>7</v>
      </c>
      <c r="Q75">
        <v>7</v>
      </c>
      <c r="R75" t="s">
        <v>20</v>
      </c>
      <c r="S75">
        <v>6</v>
      </c>
      <c r="T75" t="s">
        <v>7</v>
      </c>
      <c r="U75">
        <v>7</v>
      </c>
      <c r="V75" t="s">
        <v>20</v>
      </c>
      <c r="W75">
        <v>65</v>
      </c>
      <c r="X75">
        <v>25</v>
      </c>
      <c r="Y75">
        <v>10</v>
      </c>
      <c r="Z75">
        <v>0</v>
      </c>
      <c r="AA75">
        <v>1</v>
      </c>
      <c r="AB75" t="s">
        <v>8</v>
      </c>
      <c r="AC75">
        <v>2</v>
      </c>
      <c r="AD75" t="s">
        <v>43</v>
      </c>
      <c r="AE75">
        <v>5</v>
      </c>
      <c r="AF75" t="s">
        <v>10</v>
      </c>
      <c r="AG75">
        <v>5</v>
      </c>
      <c r="AH75" t="s">
        <v>10</v>
      </c>
      <c r="AI75">
        <v>5</v>
      </c>
      <c r="AJ75" t="s">
        <v>10</v>
      </c>
      <c r="AK75">
        <v>99</v>
      </c>
      <c r="AL75">
        <v>0</v>
      </c>
      <c r="AM75">
        <v>0</v>
      </c>
      <c r="AN75">
        <v>1</v>
      </c>
      <c r="AO75">
        <v>5</v>
      </c>
      <c r="AP75" t="s">
        <v>34</v>
      </c>
      <c r="AQ75">
        <v>1</v>
      </c>
      <c r="AR75" t="s">
        <v>8</v>
      </c>
      <c r="AS75">
        <v>1</v>
      </c>
      <c r="AT75" t="s">
        <v>8</v>
      </c>
      <c r="AU75">
        <v>5</v>
      </c>
      <c r="AV75" t="s">
        <v>34</v>
      </c>
      <c r="AW75">
        <v>4</v>
      </c>
      <c r="AX75" t="s">
        <v>14</v>
      </c>
      <c r="AY75">
        <v>1</v>
      </c>
      <c r="AZ75" t="s">
        <v>35</v>
      </c>
      <c r="BA75">
        <v>4</v>
      </c>
      <c r="BB75" t="s">
        <v>11</v>
      </c>
      <c r="BC75">
        <v>983.83</v>
      </c>
      <c r="BD75">
        <v>2750</v>
      </c>
      <c r="BE75">
        <v>89</v>
      </c>
      <c r="BF75">
        <v>48</v>
      </c>
      <c r="BG75" t="s">
        <v>64</v>
      </c>
      <c r="BH75" t="s">
        <v>64</v>
      </c>
    </row>
    <row r="76" spans="1:60" x14ac:dyDescent="0.25">
      <c r="A76">
        <v>75</v>
      </c>
      <c r="B76">
        <v>13</v>
      </c>
      <c r="C76" t="s">
        <v>1</v>
      </c>
      <c r="D76">
        <v>2</v>
      </c>
      <c r="E76" t="s">
        <v>31</v>
      </c>
      <c r="F76">
        <v>5</v>
      </c>
      <c r="G76">
        <v>37</v>
      </c>
      <c r="H76" t="s">
        <v>51</v>
      </c>
      <c r="I76">
        <v>3</v>
      </c>
      <c r="J76" t="s">
        <v>18</v>
      </c>
      <c r="K76">
        <v>3</v>
      </c>
      <c r="L76" t="s">
        <v>19</v>
      </c>
      <c r="M76">
        <v>1</v>
      </c>
      <c r="N76" t="s">
        <v>8</v>
      </c>
      <c r="O76">
        <v>6</v>
      </c>
      <c r="P76" t="s">
        <v>7</v>
      </c>
      <c r="Q76">
        <v>7</v>
      </c>
      <c r="R76" t="s">
        <v>20</v>
      </c>
      <c r="S76">
        <v>5</v>
      </c>
      <c r="T76" t="s">
        <v>21</v>
      </c>
      <c r="U76">
        <v>6</v>
      </c>
      <c r="V76" t="s">
        <v>7</v>
      </c>
      <c r="W76">
        <v>15</v>
      </c>
      <c r="X76">
        <v>65</v>
      </c>
      <c r="Y76">
        <v>20</v>
      </c>
      <c r="Z76">
        <v>0</v>
      </c>
      <c r="AA76">
        <v>1</v>
      </c>
      <c r="AB76" t="s">
        <v>8</v>
      </c>
      <c r="AC76">
        <v>3</v>
      </c>
      <c r="AD76" t="s">
        <v>9</v>
      </c>
      <c r="AE76">
        <v>5</v>
      </c>
      <c r="AF76" t="s">
        <v>10</v>
      </c>
      <c r="AG76">
        <v>4</v>
      </c>
      <c r="AH76" t="s">
        <v>11</v>
      </c>
      <c r="AI76">
        <v>5</v>
      </c>
      <c r="AJ76" t="s">
        <v>10</v>
      </c>
      <c r="AK76">
        <v>20</v>
      </c>
      <c r="AL76">
        <v>70</v>
      </c>
      <c r="AM76">
        <v>10</v>
      </c>
      <c r="AN76">
        <v>0</v>
      </c>
      <c r="AO76">
        <v>5</v>
      </c>
      <c r="AP76" t="s">
        <v>34</v>
      </c>
      <c r="AQ76">
        <v>1</v>
      </c>
      <c r="AR76" t="s">
        <v>8</v>
      </c>
      <c r="AS76">
        <v>1</v>
      </c>
      <c r="AT76" t="s">
        <v>8</v>
      </c>
      <c r="AU76">
        <v>5</v>
      </c>
      <c r="AV76" t="s">
        <v>34</v>
      </c>
      <c r="AW76">
        <v>5</v>
      </c>
      <c r="AX76" t="s">
        <v>55</v>
      </c>
      <c r="AY76">
        <v>2</v>
      </c>
      <c r="AZ76" t="s">
        <v>15</v>
      </c>
      <c r="BA76">
        <v>4</v>
      </c>
      <c r="BB76" t="s">
        <v>11</v>
      </c>
      <c r="BC76">
        <v>3700.49</v>
      </c>
      <c r="BD76">
        <v>4190</v>
      </c>
      <c r="BE76">
        <v>99.5</v>
      </c>
      <c r="BF76">
        <v>57</v>
      </c>
      <c r="BG76" t="s">
        <v>63</v>
      </c>
      <c r="BH76" t="s">
        <v>64</v>
      </c>
    </row>
    <row r="77" spans="1:60" x14ac:dyDescent="0.25">
      <c r="A77">
        <v>76</v>
      </c>
      <c r="B77">
        <v>13</v>
      </c>
      <c r="C77" t="s">
        <v>1</v>
      </c>
      <c r="D77">
        <v>3</v>
      </c>
      <c r="E77" t="s">
        <v>45</v>
      </c>
      <c r="F77">
        <v>2</v>
      </c>
      <c r="G77">
        <v>2</v>
      </c>
      <c r="H77" t="s">
        <v>36</v>
      </c>
      <c r="I77">
        <v>2</v>
      </c>
      <c r="J77" t="s">
        <v>4</v>
      </c>
      <c r="K77">
        <v>2</v>
      </c>
      <c r="L77" t="s">
        <v>4</v>
      </c>
      <c r="M77">
        <v>2</v>
      </c>
      <c r="N77" t="s">
        <v>5</v>
      </c>
      <c r="O77">
        <v>6</v>
      </c>
      <c r="P77" t="s">
        <v>7</v>
      </c>
      <c r="Q77">
        <v>6</v>
      </c>
      <c r="R77" t="s">
        <v>7</v>
      </c>
      <c r="S77">
        <v>6</v>
      </c>
      <c r="T77" t="s">
        <v>7</v>
      </c>
      <c r="U77">
        <v>6</v>
      </c>
      <c r="V77" t="s">
        <v>7</v>
      </c>
      <c r="W77">
        <v>10</v>
      </c>
      <c r="X77">
        <v>50</v>
      </c>
      <c r="Y77">
        <v>40</v>
      </c>
      <c r="Z77">
        <v>0</v>
      </c>
      <c r="AA77">
        <v>2</v>
      </c>
      <c r="AB77" t="s">
        <v>5</v>
      </c>
      <c r="AC77" t="s">
        <v>6</v>
      </c>
      <c r="AD77" t="s">
        <v>6</v>
      </c>
      <c r="AE77">
        <v>5</v>
      </c>
      <c r="AF77" t="s">
        <v>10</v>
      </c>
      <c r="AG77">
        <v>5</v>
      </c>
      <c r="AH77" t="s">
        <v>10</v>
      </c>
      <c r="AI77">
        <v>5</v>
      </c>
      <c r="AJ77" t="s">
        <v>10</v>
      </c>
      <c r="AK77">
        <v>0</v>
      </c>
      <c r="AL77">
        <v>10</v>
      </c>
      <c r="AM77">
        <v>10</v>
      </c>
      <c r="AN77">
        <v>80</v>
      </c>
      <c r="AO77">
        <v>2</v>
      </c>
      <c r="AP77" t="s">
        <v>37</v>
      </c>
      <c r="AQ77">
        <v>2</v>
      </c>
      <c r="AR77" t="s">
        <v>5</v>
      </c>
      <c r="AS77">
        <v>2</v>
      </c>
      <c r="AT77" t="s">
        <v>5</v>
      </c>
      <c r="AU77">
        <v>3</v>
      </c>
      <c r="AV77" t="s">
        <v>13</v>
      </c>
      <c r="AW77">
        <v>4</v>
      </c>
      <c r="AX77" t="s">
        <v>14</v>
      </c>
      <c r="AY77">
        <v>4</v>
      </c>
      <c r="AZ77" t="s">
        <v>14</v>
      </c>
      <c r="BA77">
        <v>4</v>
      </c>
      <c r="BB77" t="s">
        <v>11</v>
      </c>
      <c r="BC77">
        <v>108.42</v>
      </c>
      <c r="BD77">
        <v>3420</v>
      </c>
      <c r="BE77">
        <v>67.599999999999994</v>
      </c>
      <c r="BF77">
        <v>56</v>
      </c>
      <c r="BG77" t="s">
        <v>63</v>
      </c>
      <c r="BH77" t="s">
        <v>64</v>
      </c>
    </row>
    <row r="78" spans="1:60" x14ac:dyDescent="0.25">
      <c r="A78">
        <v>77</v>
      </c>
      <c r="B78">
        <v>3</v>
      </c>
      <c r="C78" t="s">
        <v>41</v>
      </c>
      <c r="D78">
        <v>4</v>
      </c>
      <c r="E78" t="s">
        <v>24</v>
      </c>
      <c r="F78">
        <v>8</v>
      </c>
      <c r="G78">
        <v>308</v>
      </c>
      <c r="H78" t="s">
        <v>39</v>
      </c>
      <c r="I78">
        <v>2</v>
      </c>
      <c r="J78" t="s">
        <v>4</v>
      </c>
      <c r="K78">
        <v>3</v>
      </c>
      <c r="L78" t="s">
        <v>19</v>
      </c>
      <c r="M78">
        <v>2</v>
      </c>
      <c r="N78" t="s">
        <v>5</v>
      </c>
      <c r="O78">
        <v>6</v>
      </c>
      <c r="P78" t="s">
        <v>7</v>
      </c>
      <c r="Q78">
        <v>6</v>
      </c>
      <c r="R78" t="s">
        <v>7</v>
      </c>
      <c r="S78">
        <v>6</v>
      </c>
      <c r="T78" t="s">
        <v>7</v>
      </c>
      <c r="U78">
        <v>6</v>
      </c>
      <c r="V78" t="s">
        <v>7</v>
      </c>
      <c r="W78">
        <v>20</v>
      </c>
      <c r="X78">
        <v>50</v>
      </c>
      <c r="Y78">
        <v>30</v>
      </c>
      <c r="Z78">
        <v>0</v>
      </c>
      <c r="AA78">
        <v>1</v>
      </c>
      <c r="AB78" t="s">
        <v>8</v>
      </c>
      <c r="AC78">
        <v>1</v>
      </c>
      <c r="AD78" t="s">
        <v>26</v>
      </c>
      <c r="AE78">
        <v>4</v>
      </c>
      <c r="AF78" t="s">
        <v>11</v>
      </c>
      <c r="AG78">
        <v>4</v>
      </c>
      <c r="AH78" t="s">
        <v>11</v>
      </c>
      <c r="AI78">
        <v>4</v>
      </c>
      <c r="AJ78" t="s">
        <v>11</v>
      </c>
      <c r="AK78">
        <v>10</v>
      </c>
      <c r="AL78">
        <v>80</v>
      </c>
      <c r="AM78">
        <v>0</v>
      </c>
      <c r="AN78">
        <v>10</v>
      </c>
      <c r="AO78">
        <v>5</v>
      </c>
      <c r="AP78" t="s">
        <v>34</v>
      </c>
      <c r="AQ78">
        <v>2</v>
      </c>
      <c r="AR78" t="s">
        <v>5</v>
      </c>
      <c r="AS78">
        <v>1</v>
      </c>
      <c r="AT78" t="s">
        <v>8</v>
      </c>
      <c r="AU78">
        <v>4</v>
      </c>
      <c r="AV78" t="s">
        <v>12</v>
      </c>
      <c r="AW78">
        <v>4</v>
      </c>
      <c r="AX78" t="s">
        <v>14</v>
      </c>
      <c r="AY78">
        <v>2</v>
      </c>
      <c r="AZ78" t="s">
        <v>15</v>
      </c>
      <c r="BA78">
        <v>3</v>
      </c>
      <c r="BB78" t="s">
        <v>23</v>
      </c>
      <c r="BC78">
        <v>25470.22</v>
      </c>
      <c r="BD78">
        <v>4770</v>
      </c>
      <c r="BE78">
        <v>122.10000000000001</v>
      </c>
      <c r="BF78">
        <v>67</v>
      </c>
      <c r="BG78" t="s">
        <v>64</v>
      </c>
      <c r="BH78" t="s">
        <v>64</v>
      </c>
    </row>
    <row r="79" spans="1:60" x14ac:dyDescent="0.25">
      <c r="A79">
        <v>78</v>
      </c>
      <c r="B79">
        <v>9</v>
      </c>
      <c r="C79" t="s">
        <v>41</v>
      </c>
      <c r="D79">
        <v>4</v>
      </c>
      <c r="E79" t="s">
        <v>24</v>
      </c>
      <c r="F79">
        <v>3</v>
      </c>
      <c r="G79">
        <v>7</v>
      </c>
      <c r="H79" t="s">
        <v>42</v>
      </c>
      <c r="I79">
        <v>2</v>
      </c>
      <c r="J79" t="s">
        <v>4</v>
      </c>
      <c r="K79">
        <v>2</v>
      </c>
      <c r="L79" t="s">
        <v>4</v>
      </c>
      <c r="M79">
        <v>2</v>
      </c>
      <c r="N79" t="s">
        <v>5</v>
      </c>
      <c r="O79">
        <v>6</v>
      </c>
      <c r="P79" t="s">
        <v>7</v>
      </c>
      <c r="Q79">
        <v>6</v>
      </c>
      <c r="R79" t="s">
        <v>7</v>
      </c>
      <c r="S79">
        <v>6</v>
      </c>
      <c r="T79" t="s">
        <v>7</v>
      </c>
      <c r="U79">
        <v>6</v>
      </c>
      <c r="V79" t="s">
        <v>7</v>
      </c>
      <c r="W79">
        <v>0</v>
      </c>
      <c r="X79">
        <v>0</v>
      </c>
      <c r="Y79">
        <v>0</v>
      </c>
      <c r="Z79">
        <v>100</v>
      </c>
      <c r="AA79">
        <v>2</v>
      </c>
      <c r="AB79" t="s">
        <v>5</v>
      </c>
      <c r="AC79" t="s">
        <v>6</v>
      </c>
      <c r="AD79" t="s">
        <v>6</v>
      </c>
      <c r="AE79">
        <v>5</v>
      </c>
      <c r="AF79" t="s">
        <v>10</v>
      </c>
      <c r="AG79">
        <v>4</v>
      </c>
      <c r="AH79" t="s">
        <v>11</v>
      </c>
      <c r="AI79">
        <v>5</v>
      </c>
      <c r="AJ79" t="s">
        <v>10</v>
      </c>
      <c r="AK79">
        <v>20</v>
      </c>
      <c r="AL79">
        <v>40</v>
      </c>
      <c r="AM79">
        <v>20</v>
      </c>
      <c r="AN79">
        <v>20</v>
      </c>
      <c r="AO79">
        <v>5</v>
      </c>
      <c r="AP79" t="s">
        <v>34</v>
      </c>
      <c r="AQ79">
        <v>1</v>
      </c>
      <c r="AR79" t="s">
        <v>8</v>
      </c>
      <c r="AS79">
        <v>1</v>
      </c>
      <c r="AT79" t="s">
        <v>8</v>
      </c>
      <c r="AU79">
        <v>4</v>
      </c>
      <c r="AV79" t="s">
        <v>12</v>
      </c>
      <c r="AW79">
        <v>4</v>
      </c>
      <c r="AX79" t="s">
        <v>14</v>
      </c>
      <c r="AY79">
        <v>3</v>
      </c>
      <c r="AZ79" t="s">
        <v>29</v>
      </c>
      <c r="BA79">
        <v>3</v>
      </c>
      <c r="BB79" t="s">
        <v>23</v>
      </c>
      <c r="BC79">
        <v>388.39</v>
      </c>
      <c r="BD79">
        <v>3260</v>
      </c>
      <c r="BE79">
        <v>80.399999999999991</v>
      </c>
      <c r="BF79">
        <v>68</v>
      </c>
      <c r="BG79" t="s">
        <v>63</v>
      </c>
      <c r="BH79" t="s">
        <v>64</v>
      </c>
    </row>
    <row r="80" spans="1:60" x14ac:dyDescent="0.25">
      <c r="A80">
        <v>79</v>
      </c>
      <c r="B80">
        <v>13</v>
      </c>
      <c r="C80" t="s">
        <v>1</v>
      </c>
      <c r="D80">
        <v>4</v>
      </c>
      <c r="E80" t="s">
        <v>24</v>
      </c>
      <c r="F80">
        <v>3</v>
      </c>
      <c r="G80">
        <v>8</v>
      </c>
      <c r="H80" t="s">
        <v>42</v>
      </c>
      <c r="I80">
        <v>3</v>
      </c>
      <c r="J80" t="s">
        <v>18</v>
      </c>
      <c r="K80">
        <v>3</v>
      </c>
      <c r="L80" t="s">
        <v>19</v>
      </c>
      <c r="M80">
        <v>2</v>
      </c>
      <c r="N80" t="s">
        <v>5</v>
      </c>
      <c r="O80">
        <v>5</v>
      </c>
      <c r="P80" t="s">
        <v>21</v>
      </c>
      <c r="Q80">
        <v>5</v>
      </c>
      <c r="R80" t="s">
        <v>21</v>
      </c>
      <c r="S80">
        <v>5</v>
      </c>
      <c r="T80" t="s">
        <v>21</v>
      </c>
      <c r="U80">
        <v>5</v>
      </c>
      <c r="V80" t="s">
        <v>21</v>
      </c>
      <c r="W80">
        <v>80</v>
      </c>
      <c r="X80">
        <v>20</v>
      </c>
      <c r="Y80">
        <v>0</v>
      </c>
      <c r="Z80">
        <v>0</v>
      </c>
      <c r="AA80">
        <v>1</v>
      </c>
      <c r="AB80" t="s">
        <v>8</v>
      </c>
      <c r="AC80">
        <v>2</v>
      </c>
      <c r="AD80" t="s">
        <v>43</v>
      </c>
      <c r="AE80">
        <v>5</v>
      </c>
      <c r="AF80" t="s">
        <v>10</v>
      </c>
      <c r="AG80">
        <v>5</v>
      </c>
      <c r="AH80" t="s">
        <v>10</v>
      </c>
      <c r="AI80">
        <v>5</v>
      </c>
      <c r="AJ80" t="s">
        <v>10</v>
      </c>
      <c r="AK80">
        <v>80</v>
      </c>
      <c r="AL80">
        <v>0</v>
      </c>
      <c r="AM80">
        <v>20</v>
      </c>
      <c r="AN80">
        <v>0</v>
      </c>
      <c r="AO80">
        <v>4</v>
      </c>
      <c r="AP80" t="s">
        <v>12</v>
      </c>
      <c r="AQ80">
        <v>2</v>
      </c>
      <c r="AR80" t="s">
        <v>5</v>
      </c>
      <c r="AS80">
        <v>1</v>
      </c>
      <c r="AT80" t="s">
        <v>8</v>
      </c>
      <c r="AU80">
        <v>3</v>
      </c>
      <c r="AV80" t="s">
        <v>13</v>
      </c>
      <c r="AW80">
        <v>4</v>
      </c>
      <c r="AX80" t="s">
        <v>14</v>
      </c>
      <c r="AY80">
        <v>4</v>
      </c>
      <c r="AZ80" t="s">
        <v>14</v>
      </c>
      <c r="BA80">
        <v>3</v>
      </c>
      <c r="BB80" t="s">
        <v>23</v>
      </c>
      <c r="BC80">
        <v>383.77</v>
      </c>
      <c r="BD80">
        <v>2250</v>
      </c>
      <c r="BE80">
        <v>80.7</v>
      </c>
      <c r="BF80">
        <v>61</v>
      </c>
      <c r="BG80" t="s">
        <v>63</v>
      </c>
      <c r="BH80" t="s">
        <v>64</v>
      </c>
    </row>
    <row r="81" spans="1:60" x14ac:dyDescent="0.25">
      <c r="A81">
        <v>80</v>
      </c>
      <c r="B81">
        <v>5</v>
      </c>
      <c r="C81" t="s">
        <v>38</v>
      </c>
      <c r="D81">
        <v>4</v>
      </c>
      <c r="E81" t="s">
        <v>24</v>
      </c>
      <c r="F81">
        <v>1</v>
      </c>
      <c r="G81">
        <v>1</v>
      </c>
      <c r="H81" t="s">
        <v>3</v>
      </c>
      <c r="I81">
        <v>2</v>
      </c>
      <c r="J81" t="s">
        <v>4</v>
      </c>
      <c r="K81">
        <v>2</v>
      </c>
      <c r="L81" t="s">
        <v>4</v>
      </c>
      <c r="M81">
        <v>1</v>
      </c>
      <c r="N81" t="s">
        <v>8</v>
      </c>
      <c r="O81">
        <v>4</v>
      </c>
      <c r="P81" t="s">
        <v>4</v>
      </c>
      <c r="Q81">
        <v>4</v>
      </c>
      <c r="R81" t="s">
        <v>4</v>
      </c>
      <c r="S81">
        <v>4</v>
      </c>
      <c r="T81" t="s">
        <v>4</v>
      </c>
      <c r="U81">
        <v>4</v>
      </c>
      <c r="V81" t="s">
        <v>4</v>
      </c>
      <c r="W81">
        <v>100</v>
      </c>
      <c r="X81">
        <v>0</v>
      </c>
      <c r="Y81">
        <v>0</v>
      </c>
      <c r="Z81">
        <v>0</v>
      </c>
      <c r="AA81">
        <v>2</v>
      </c>
      <c r="AB81" t="s">
        <v>5</v>
      </c>
      <c r="AC81" t="s">
        <v>6</v>
      </c>
      <c r="AD81" t="s">
        <v>6</v>
      </c>
      <c r="AE81">
        <v>5</v>
      </c>
      <c r="AF81" t="s">
        <v>10</v>
      </c>
      <c r="AG81">
        <v>5</v>
      </c>
      <c r="AH81" t="s">
        <v>10</v>
      </c>
      <c r="AI81">
        <v>5</v>
      </c>
      <c r="AJ81" t="s">
        <v>10</v>
      </c>
      <c r="AK81">
        <v>100</v>
      </c>
      <c r="AL81">
        <v>0</v>
      </c>
      <c r="AM81">
        <v>0</v>
      </c>
      <c r="AN81">
        <v>0</v>
      </c>
      <c r="AO81">
        <v>1</v>
      </c>
      <c r="AP81" t="s">
        <v>52</v>
      </c>
      <c r="AQ81">
        <v>1</v>
      </c>
      <c r="AR81" t="s">
        <v>8</v>
      </c>
      <c r="AS81">
        <v>2</v>
      </c>
      <c r="AT81" t="s">
        <v>5</v>
      </c>
      <c r="AU81">
        <v>2</v>
      </c>
      <c r="AV81" t="s">
        <v>37</v>
      </c>
      <c r="AW81">
        <v>2</v>
      </c>
      <c r="AX81" t="s">
        <v>15</v>
      </c>
      <c r="AY81">
        <v>1</v>
      </c>
      <c r="AZ81" t="s">
        <v>35</v>
      </c>
      <c r="BA81">
        <v>4</v>
      </c>
      <c r="BB81" t="s">
        <v>11</v>
      </c>
      <c r="BC81">
        <v>73.12</v>
      </c>
      <c r="BD81">
        <v>440</v>
      </c>
      <c r="BE81">
        <v>50.9</v>
      </c>
      <c r="BF81">
        <v>26</v>
      </c>
      <c r="BG81" t="s">
        <v>63</v>
      </c>
      <c r="BH81" t="s">
        <v>64</v>
      </c>
    </row>
    <row r="82" spans="1:60" x14ac:dyDescent="0.25">
      <c r="A82">
        <v>81</v>
      </c>
      <c r="B82">
        <v>13</v>
      </c>
      <c r="C82" t="s">
        <v>1</v>
      </c>
      <c r="D82">
        <v>1</v>
      </c>
      <c r="E82" t="s">
        <v>2</v>
      </c>
      <c r="F82">
        <v>1</v>
      </c>
      <c r="G82">
        <v>1</v>
      </c>
      <c r="H82" t="s">
        <v>3</v>
      </c>
      <c r="I82">
        <v>2</v>
      </c>
      <c r="J82" t="s">
        <v>4</v>
      </c>
      <c r="K82">
        <v>2</v>
      </c>
      <c r="L82" t="s">
        <v>4</v>
      </c>
      <c r="M82">
        <v>2</v>
      </c>
      <c r="N82" t="s">
        <v>5</v>
      </c>
      <c r="O82">
        <v>6</v>
      </c>
      <c r="P82" t="s">
        <v>7</v>
      </c>
      <c r="Q82">
        <v>7</v>
      </c>
      <c r="R82" t="s">
        <v>20</v>
      </c>
      <c r="S82">
        <v>5</v>
      </c>
      <c r="T82" t="s">
        <v>21</v>
      </c>
      <c r="U82">
        <v>7</v>
      </c>
      <c r="V82" t="s">
        <v>20</v>
      </c>
      <c r="W82">
        <v>80</v>
      </c>
      <c r="X82">
        <v>10</v>
      </c>
      <c r="Y82">
        <v>10</v>
      </c>
      <c r="Z82">
        <v>0</v>
      </c>
      <c r="AA82">
        <v>1</v>
      </c>
      <c r="AB82" t="s">
        <v>8</v>
      </c>
      <c r="AC82">
        <v>3</v>
      </c>
      <c r="AD82" t="s">
        <v>9</v>
      </c>
      <c r="AE82">
        <v>5</v>
      </c>
      <c r="AF82" t="s">
        <v>10</v>
      </c>
      <c r="AG82">
        <v>5</v>
      </c>
      <c r="AH82" t="s">
        <v>10</v>
      </c>
      <c r="AI82">
        <v>5</v>
      </c>
      <c r="AJ82" t="s">
        <v>10</v>
      </c>
      <c r="AK82">
        <v>75</v>
      </c>
      <c r="AL82">
        <v>10</v>
      </c>
      <c r="AM82">
        <v>10</v>
      </c>
      <c r="AN82">
        <v>5</v>
      </c>
      <c r="AO82">
        <v>1</v>
      </c>
      <c r="AP82" t="s">
        <v>52</v>
      </c>
      <c r="AQ82">
        <v>1</v>
      </c>
      <c r="AR82" t="s">
        <v>8</v>
      </c>
      <c r="AS82">
        <v>2</v>
      </c>
      <c r="AT82" t="s">
        <v>5</v>
      </c>
      <c r="AU82">
        <v>4</v>
      </c>
      <c r="AV82" t="s">
        <v>12</v>
      </c>
      <c r="AW82">
        <v>2</v>
      </c>
      <c r="AX82" t="s">
        <v>15</v>
      </c>
      <c r="AY82">
        <v>4</v>
      </c>
      <c r="AZ82" t="s">
        <v>14</v>
      </c>
      <c r="BA82">
        <v>4</v>
      </c>
      <c r="BB82" t="s">
        <v>11</v>
      </c>
      <c r="BC82">
        <v>72.73</v>
      </c>
      <c r="BD82">
        <v>1210</v>
      </c>
      <c r="BE82">
        <v>51.2</v>
      </c>
      <c r="BF82">
        <v>49</v>
      </c>
      <c r="BG82" t="s">
        <v>63</v>
      </c>
      <c r="BH82" t="s">
        <v>64</v>
      </c>
    </row>
    <row r="83" spans="1:60" x14ac:dyDescent="0.25">
      <c r="A83">
        <v>82</v>
      </c>
      <c r="B83">
        <v>3</v>
      </c>
      <c r="C83" t="s">
        <v>41</v>
      </c>
      <c r="D83">
        <v>4</v>
      </c>
      <c r="E83" t="s">
        <v>24</v>
      </c>
      <c r="F83">
        <v>8</v>
      </c>
      <c r="G83">
        <v>227</v>
      </c>
      <c r="H83" t="s">
        <v>39</v>
      </c>
      <c r="I83">
        <v>2</v>
      </c>
      <c r="J83" t="s">
        <v>4</v>
      </c>
      <c r="K83">
        <v>2</v>
      </c>
      <c r="L83" t="s">
        <v>4</v>
      </c>
      <c r="M83">
        <v>2</v>
      </c>
      <c r="N83" t="s">
        <v>5</v>
      </c>
      <c r="O83">
        <v>4</v>
      </c>
      <c r="P83" t="s">
        <v>4</v>
      </c>
      <c r="Q83">
        <v>5</v>
      </c>
      <c r="R83" t="s">
        <v>21</v>
      </c>
      <c r="S83">
        <v>3</v>
      </c>
      <c r="T83" t="s">
        <v>32</v>
      </c>
      <c r="U83">
        <v>3</v>
      </c>
      <c r="V83" t="s">
        <v>32</v>
      </c>
      <c r="W83">
        <v>10</v>
      </c>
      <c r="X83">
        <v>80</v>
      </c>
      <c r="Y83">
        <v>10</v>
      </c>
      <c r="Z83">
        <v>0</v>
      </c>
      <c r="AA83">
        <v>2</v>
      </c>
      <c r="AB83" t="s">
        <v>5</v>
      </c>
      <c r="AC83" t="s">
        <v>6</v>
      </c>
      <c r="AD83" t="s">
        <v>6</v>
      </c>
      <c r="AE83">
        <v>3</v>
      </c>
      <c r="AF83" t="s">
        <v>28</v>
      </c>
      <c r="AG83">
        <v>3</v>
      </c>
      <c r="AH83" t="s">
        <v>28</v>
      </c>
      <c r="AI83">
        <v>3</v>
      </c>
      <c r="AJ83" t="s">
        <v>28</v>
      </c>
      <c r="AK83">
        <v>30</v>
      </c>
      <c r="AL83">
        <v>20</v>
      </c>
      <c r="AM83">
        <v>20</v>
      </c>
      <c r="AN83">
        <v>30</v>
      </c>
      <c r="AO83">
        <v>5</v>
      </c>
      <c r="AP83" t="s">
        <v>34</v>
      </c>
      <c r="AQ83">
        <v>1</v>
      </c>
      <c r="AR83" t="s">
        <v>8</v>
      </c>
      <c r="AS83">
        <v>2</v>
      </c>
      <c r="AT83" t="s">
        <v>5</v>
      </c>
      <c r="AU83">
        <v>3</v>
      </c>
      <c r="AV83" t="s">
        <v>13</v>
      </c>
      <c r="AW83">
        <v>3</v>
      </c>
      <c r="AX83" t="s">
        <v>29</v>
      </c>
      <c r="AY83">
        <v>2</v>
      </c>
      <c r="AZ83" t="s">
        <v>15</v>
      </c>
      <c r="BA83">
        <v>4</v>
      </c>
      <c r="BB83" t="s">
        <v>11</v>
      </c>
      <c r="BC83">
        <v>28706.66</v>
      </c>
      <c r="BD83">
        <v>4870</v>
      </c>
      <c r="BE83">
        <v>162.5</v>
      </c>
      <c r="BF83">
        <v>68</v>
      </c>
      <c r="BG83" t="s">
        <v>64</v>
      </c>
      <c r="BH83" t="s">
        <v>64</v>
      </c>
    </row>
    <row r="84" spans="1:60" x14ac:dyDescent="0.25">
      <c r="A84">
        <v>83</v>
      </c>
      <c r="B84">
        <v>10</v>
      </c>
      <c r="C84" t="s">
        <v>1</v>
      </c>
      <c r="D84">
        <v>4</v>
      </c>
      <c r="E84" t="s">
        <v>24</v>
      </c>
      <c r="F84">
        <v>4</v>
      </c>
      <c r="G84">
        <v>15</v>
      </c>
      <c r="H84" t="s">
        <v>25</v>
      </c>
      <c r="I84">
        <v>1</v>
      </c>
      <c r="J84" t="s">
        <v>47</v>
      </c>
      <c r="K84">
        <v>3</v>
      </c>
      <c r="L84" t="s">
        <v>19</v>
      </c>
      <c r="M84">
        <v>1</v>
      </c>
      <c r="N84" t="s">
        <v>8</v>
      </c>
      <c r="O84">
        <v>5</v>
      </c>
      <c r="P84" t="s">
        <v>21</v>
      </c>
      <c r="Q84">
        <v>3</v>
      </c>
      <c r="R84" t="s">
        <v>32</v>
      </c>
      <c r="S84">
        <v>5</v>
      </c>
      <c r="T84" t="s">
        <v>21</v>
      </c>
      <c r="U84">
        <v>3</v>
      </c>
      <c r="V84" t="s">
        <v>32</v>
      </c>
      <c r="W84">
        <v>80</v>
      </c>
      <c r="X84">
        <v>20</v>
      </c>
      <c r="Y84">
        <v>0</v>
      </c>
      <c r="Z84">
        <v>0</v>
      </c>
      <c r="AA84">
        <v>2</v>
      </c>
      <c r="AB84" t="s">
        <v>5</v>
      </c>
      <c r="AC84" t="s">
        <v>6</v>
      </c>
      <c r="AD84" t="s">
        <v>6</v>
      </c>
      <c r="AE84">
        <v>4</v>
      </c>
      <c r="AF84" t="s">
        <v>11</v>
      </c>
      <c r="AG84">
        <v>3</v>
      </c>
      <c r="AH84" t="s">
        <v>28</v>
      </c>
      <c r="AI84">
        <v>4</v>
      </c>
      <c r="AJ84" t="s">
        <v>11</v>
      </c>
      <c r="AK84">
        <v>85</v>
      </c>
      <c r="AL84">
        <v>15</v>
      </c>
      <c r="AM84">
        <v>0</v>
      </c>
      <c r="AN84">
        <v>0</v>
      </c>
      <c r="AO84">
        <v>3</v>
      </c>
      <c r="AP84" t="s">
        <v>22</v>
      </c>
      <c r="AQ84">
        <v>1</v>
      </c>
      <c r="AR84" t="s">
        <v>8</v>
      </c>
      <c r="AS84">
        <v>1</v>
      </c>
      <c r="AT84" t="s">
        <v>8</v>
      </c>
      <c r="AU84">
        <v>4</v>
      </c>
      <c r="AV84" t="s">
        <v>12</v>
      </c>
      <c r="AW84">
        <v>4</v>
      </c>
      <c r="AX84" t="s">
        <v>14</v>
      </c>
      <c r="AY84">
        <v>4</v>
      </c>
      <c r="AZ84" t="s">
        <v>14</v>
      </c>
      <c r="BA84">
        <v>3</v>
      </c>
      <c r="BB84" t="s">
        <v>23</v>
      </c>
      <c r="BC84">
        <v>1033</v>
      </c>
      <c r="BD84">
        <v>4430</v>
      </c>
      <c r="BE84">
        <v>89.1</v>
      </c>
      <c r="BF84">
        <v>75</v>
      </c>
      <c r="BG84" t="s">
        <v>64</v>
      </c>
      <c r="BH84" t="s">
        <v>64</v>
      </c>
    </row>
    <row r="85" spans="1:60" x14ac:dyDescent="0.25">
      <c r="A85">
        <v>84</v>
      </c>
      <c r="B85">
        <v>13</v>
      </c>
      <c r="C85" t="s">
        <v>1</v>
      </c>
      <c r="D85">
        <v>2</v>
      </c>
      <c r="E85" t="s">
        <v>31</v>
      </c>
      <c r="F85">
        <v>1</v>
      </c>
      <c r="G85">
        <v>1</v>
      </c>
      <c r="H85" t="s">
        <v>3</v>
      </c>
      <c r="I85">
        <v>2</v>
      </c>
      <c r="J85" t="s">
        <v>4</v>
      </c>
      <c r="K85">
        <v>2</v>
      </c>
      <c r="L85" t="s">
        <v>4</v>
      </c>
      <c r="M85">
        <v>2</v>
      </c>
      <c r="N85" t="s">
        <v>5</v>
      </c>
      <c r="O85">
        <v>7</v>
      </c>
      <c r="P85" t="s">
        <v>20</v>
      </c>
      <c r="Q85">
        <v>3</v>
      </c>
      <c r="R85" t="s">
        <v>32</v>
      </c>
      <c r="S85">
        <v>7</v>
      </c>
      <c r="T85" t="s">
        <v>20</v>
      </c>
      <c r="U85">
        <v>3</v>
      </c>
      <c r="V85" t="s">
        <v>32</v>
      </c>
      <c r="W85">
        <v>70</v>
      </c>
      <c r="X85">
        <v>15</v>
      </c>
      <c r="Y85">
        <v>10</v>
      </c>
      <c r="Z85">
        <v>5</v>
      </c>
      <c r="AA85">
        <v>1</v>
      </c>
      <c r="AB85" t="s">
        <v>8</v>
      </c>
      <c r="AC85">
        <v>4</v>
      </c>
      <c r="AD85" t="s">
        <v>56</v>
      </c>
      <c r="AE85">
        <v>5</v>
      </c>
      <c r="AF85" t="s">
        <v>10</v>
      </c>
      <c r="AG85">
        <v>4</v>
      </c>
      <c r="AH85" t="s">
        <v>11</v>
      </c>
      <c r="AI85">
        <v>5</v>
      </c>
      <c r="AJ85" t="s">
        <v>10</v>
      </c>
      <c r="AK85">
        <v>10</v>
      </c>
      <c r="AL85">
        <v>0</v>
      </c>
      <c r="AM85">
        <v>30</v>
      </c>
      <c r="AN85">
        <v>60</v>
      </c>
      <c r="AO85">
        <v>3</v>
      </c>
      <c r="AP85" t="s">
        <v>22</v>
      </c>
      <c r="AQ85">
        <v>2</v>
      </c>
      <c r="AR85" t="s">
        <v>5</v>
      </c>
      <c r="AS85">
        <v>1</v>
      </c>
      <c r="AT85" t="s">
        <v>8</v>
      </c>
      <c r="AU85">
        <v>3</v>
      </c>
      <c r="AV85" t="s">
        <v>13</v>
      </c>
      <c r="AW85">
        <v>4</v>
      </c>
      <c r="AX85" t="s">
        <v>14</v>
      </c>
      <c r="AY85">
        <v>2</v>
      </c>
      <c r="AZ85" t="s">
        <v>15</v>
      </c>
      <c r="BA85">
        <v>4</v>
      </c>
      <c r="BB85" t="s">
        <v>11</v>
      </c>
      <c r="BC85">
        <v>78.5</v>
      </c>
      <c r="BD85">
        <v>300</v>
      </c>
      <c r="BE85">
        <v>51.5</v>
      </c>
      <c r="BF85">
        <v>20</v>
      </c>
      <c r="BG85" t="s">
        <v>63</v>
      </c>
      <c r="BH85" t="s">
        <v>64</v>
      </c>
    </row>
    <row r="86" spans="1:60" x14ac:dyDescent="0.25">
      <c r="A86">
        <v>85</v>
      </c>
      <c r="B86">
        <v>2</v>
      </c>
      <c r="C86" t="s">
        <v>50</v>
      </c>
      <c r="D86">
        <v>4</v>
      </c>
      <c r="E86" t="s">
        <v>24</v>
      </c>
      <c r="F86">
        <v>5</v>
      </c>
      <c r="G86">
        <v>37</v>
      </c>
      <c r="H86" t="s">
        <v>51</v>
      </c>
      <c r="I86">
        <v>1</v>
      </c>
      <c r="J86" t="s">
        <v>47</v>
      </c>
      <c r="K86">
        <v>2</v>
      </c>
      <c r="L86" t="s">
        <v>4</v>
      </c>
      <c r="M86">
        <v>1</v>
      </c>
      <c r="N86" t="s">
        <v>8</v>
      </c>
      <c r="O86">
        <v>3</v>
      </c>
      <c r="P86" t="s">
        <v>32</v>
      </c>
      <c r="Q86">
        <v>5</v>
      </c>
      <c r="R86" t="s">
        <v>21</v>
      </c>
      <c r="S86">
        <v>2</v>
      </c>
      <c r="T86" t="s">
        <v>48</v>
      </c>
      <c r="U86">
        <v>5</v>
      </c>
      <c r="V86" t="s">
        <v>21</v>
      </c>
      <c r="W86">
        <v>15</v>
      </c>
      <c r="X86">
        <v>60</v>
      </c>
      <c r="Y86">
        <v>25</v>
      </c>
      <c r="Z86">
        <v>0</v>
      </c>
      <c r="AA86">
        <v>1</v>
      </c>
      <c r="AB86" t="s">
        <v>8</v>
      </c>
      <c r="AC86">
        <v>1</v>
      </c>
      <c r="AD86" t="s">
        <v>26</v>
      </c>
      <c r="AE86">
        <v>3</v>
      </c>
      <c r="AF86" t="s">
        <v>28</v>
      </c>
      <c r="AG86">
        <v>3</v>
      </c>
      <c r="AH86" t="s">
        <v>28</v>
      </c>
      <c r="AI86">
        <v>2</v>
      </c>
      <c r="AJ86" t="s">
        <v>27</v>
      </c>
      <c r="AK86">
        <v>20</v>
      </c>
      <c r="AL86">
        <v>30</v>
      </c>
      <c r="AM86">
        <v>30</v>
      </c>
      <c r="AN86">
        <v>20</v>
      </c>
      <c r="AO86">
        <v>5</v>
      </c>
      <c r="AP86" t="s">
        <v>34</v>
      </c>
      <c r="AQ86">
        <v>1</v>
      </c>
      <c r="AR86" t="s">
        <v>8</v>
      </c>
      <c r="AS86">
        <v>1</v>
      </c>
      <c r="AT86" t="s">
        <v>8</v>
      </c>
      <c r="AU86">
        <v>1</v>
      </c>
      <c r="AV86" t="s">
        <v>52</v>
      </c>
      <c r="AW86">
        <v>1</v>
      </c>
      <c r="AX86" t="s">
        <v>35</v>
      </c>
      <c r="AY86">
        <v>1</v>
      </c>
      <c r="AZ86" t="s">
        <v>35</v>
      </c>
      <c r="BA86">
        <v>1</v>
      </c>
      <c r="BB86" t="s">
        <v>40</v>
      </c>
      <c r="BC86">
        <v>3600.43</v>
      </c>
      <c r="BD86">
        <v>4830</v>
      </c>
      <c r="BE86">
        <v>100.1</v>
      </c>
      <c r="BF86">
        <v>60</v>
      </c>
      <c r="BG86" t="s">
        <v>64</v>
      </c>
      <c r="BH86" t="s">
        <v>64</v>
      </c>
    </row>
    <row r="87" spans="1:60" x14ac:dyDescent="0.25">
      <c r="A87">
        <v>86</v>
      </c>
      <c r="B87">
        <v>16</v>
      </c>
      <c r="C87" t="s">
        <v>83</v>
      </c>
      <c r="D87">
        <v>1</v>
      </c>
      <c r="E87" t="s">
        <v>2</v>
      </c>
      <c r="F87">
        <v>4</v>
      </c>
      <c r="G87">
        <v>15</v>
      </c>
      <c r="H87" t="s">
        <v>25</v>
      </c>
      <c r="I87">
        <v>3</v>
      </c>
      <c r="J87" t="s">
        <v>18</v>
      </c>
      <c r="K87">
        <v>3</v>
      </c>
      <c r="L87" t="s">
        <v>19</v>
      </c>
      <c r="M87">
        <v>1</v>
      </c>
      <c r="N87" t="s">
        <v>8</v>
      </c>
      <c r="O87">
        <v>3</v>
      </c>
      <c r="P87" t="s">
        <v>32</v>
      </c>
      <c r="Q87">
        <v>7</v>
      </c>
      <c r="R87" t="s">
        <v>20</v>
      </c>
      <c r="S87">
        <v>4</v>
      </c>
      <c r="T87" t="s">
        <v>4</v>
      </c>
      <c r="U87">
        <v>7</v>
      </c>
      <c r="V87" t="s">
        <v>20</v>
      </c>
      <c r="W87">
        <v>80</v>
      </c>
      <c r="X87">
        <v>0</v>
      </c>
      <c r="Y87">
        <v>20</v>
      </c>
      <c r="Z87">
        <v>0</v>
      </c>
      <c r="AA87">
        <v>1</v>
      </c>
      <c r="AB87" t="s">
        <v>8</v>
      </c>
      <c r="AC87">
        <v>3</v>
      </c>
      <c r="AD87" t="s">
        <v>9</v>
      </c>
      <c r="AE87">
        <v>5</v>
      </c>
      <c r="AF87" t="s">
        <v>10</v>
      </c>
      <c r="AG87">
        <v>5</v>
      </c>
      <c r="AH87" t="s">
        <v>10</v>
      </c>
      <c r="AI87">
        <v>5</v>
      </c>
      <c r="AJ87" t="s">
        <v>10</v>
      </c>
      <c r="AK87">
        <v>90</v>
      </c>
      <c r="AL87">
        <v>0</v>
      </c>
      <c r="AM87">
        <v>10</v>
      </c>
      <c r="AN87">
        <v>0</v>
      </c>
      <c r="AO87">
        <v>5</v>
      </c>
      <c r="AP87" t="s">
        <v>34</v>
      </c>
      <c r="AQ87">
        <v>1</v>
      </c>
      <c r="AR87" t="s">
        <v>8</v>
      </c>
      <c r="AS87">
        <v>1</v>
      </c>
      <c r="AT87" t="s">
        <v>8</v>
      </c>
      <c r="AU87">
        <v>2</v>
      </c>
      <c r="AV87" t="s">
        <v>37</v>
      </c>
      <c r="AW87">
        <v>4</v>
      </c>
      <c r="AX87" t="s">
        <v>14</v>
      </c>
      <c r="AY87">
        <v>2</v>
      </c>
      <c r="AZ87" t="s">
        <v>15</v>
      </c>
      <c r="BA87">
        <v>4</v>
      </c>
      <c r="BB87" t="s">
        <v>11</v>
      </c>
      <c r="BC87">
        <v>1109.5999999999999</v>
      </c>
      <c r="BD87">
        <v>1380</v>
      </c>
      <c r="BE87">
        <v>89.399999999999991</v>
      </c>
      <c r="BF87">
        <v>29</v>
      </c>
      <c r="BG87" t="s">
        <v>64</v>
      </c>
      <c r="BH87" t="s">
        <v>64</v>
      </c>
    </row>
    <row r="88" spans="1:60" x14ac:dyDescent="0.25">
      <c r="A88">
        <v>87</v>
      </c>
      <c r="B88">
        <v>13</v>
      </c>
      <c r="C88" t="s">
        <v>1</v>
      </c>
      <c r="D88">
        <v>4</v>
      </c>
      <c r="E88" t="s">
        <v>24</v>
      </c>
      <c r="F88">
        <v>6</v>
      </c>
      <c r="G88">
        <v>76</v>
      </c>
      <c r="H88" t="s">
        <v>33</v>
      </c>
      <c r="I88">
        <v>3</v>
      </c>
      <c r="J88" t="s">
        <v>18</v>
      </c>
      <c r="K88">
        <v>3</v>
      </c>
      <c r="L88" t="s">
        <v>19</v>
      </c>
      <c r="M88">
        <v>2</v>
      </c>
      <c r="N88" t="s">
        <v>5</v>
      </c>
      <c r="O88">
        <v>5</v>
      </c>
      <c r="P88" t="s">
        <v>21</v>
      </c>
      <c r="Q88">
        <v>5</v>
      </c>
      <c r="R88" t="s">
        <v>21</v>
      </c>
      <c r="S88">
        <v>6</v>
      </c>
      <c r="T88" t="s">
        <v>7</v>
      </c>
      <c r="U88">
        <v>5</v>
      </c>
      <c r="V88" t="s">
        <v>21</v>
      </c>
      <c r="W88">
        <v>15</v>
      </c>
      <c r="X88">
        <v>45</v>
      </c>
      <c r="Y88">
        <v>40</v>
      </c>
      <c r="Z88">
        <v>0</v>
      </c>
      <c r="AA88">
        <v>2</v>
      </c>
      <c r="AB88" t="s">
        <v>5</v>
      </c>
      <c r="AC88" t="s">
        <v>6</v>
      </c>
      <c r="AD88" t="s">
        <v>6</v>
      </c>
      <c r="AE88">
        <v>4</v>
      </c>
      <c r="AF88" t="s">
        <v>11</v>
      </c>
      <c r="AG88">
        <v>4</v>
      </c>
      <c r="AH88" t="s">
        <v>11</v>
      </c>
      <c r="AI88">
        <v>4</v>
      </c>
      <c r="AJ88" t="s">
        <v>11</v>
      </c>
      <c r="AK88">
        <v>0</v>
      </c>
      <c r="AL88">
        <v>100</v>
      </c>
      <c r="AM88">
        <v>0</v>
      </c>
      <c r="AN88">
        <v>0</v>
      </c>
      <c r="AO88">
        <v>4</v>
      </c>
      <c r="AP88" t="s">
        <v>12</v>
      </c>
      <c r="AQ88">
        <v>1</v>
      </c>
      <c r="AR88" t="s">
        <v>8</v>
      </c>
      <c r="AS88">
        <v>1</v>
      </c>
      <c r="AT88" t="s">
        <v>8</v>
      </c>
      <c r="AU88">
        <v>4</v>
      </c>
      <c r="AV88" t="s">
        <v>12</v>
      </c>
      <c r="AW88">
        <v>2</v>
      </c>
      <c r="AX88" t="s">
        <v>15</v>
      </c>
      <c r="AY88">
        <v>1</v>
      </c>
      <c r="AZ88" t="s">
        <v>35</v>
      </c>
      <c r="BA88">
        <v>3</v>
      </c>
      <c r="BB88" t="s">
        <v>23</v>
      </c>
      <c r="BC88">
        <v>7999.18</v>
      </c>
      <c r="BD88">
        <v>3720</v>
      </c>
      <c r="BE88">
        <v>108.80000000000001</v>
      </c>
      <c r="BF88">
        <v>39</v>
      </c>
      <c r="BG88" t="s">
        <v>64</v>
      </c>
      <c r="BH88" t="s">
        <v>64</v>
      </c>
    </row>
    <row r="89" spans="1:60" x14ac:dyDescent="0.25">
      <c r="A89">
        <v>88</v>
      </c>
      <c r="B89">
        <v>13</v>
      </c>
      <c r="C89" t="s">
        <v>1</v>
      </c>
      <c r="D89">
        <v>4</v>
      </c>
      <c r="E89" t="s">
        <v>24</v>
      </c>
      <c r="F89">
        <v>4</v>
      </c>
      <c r="G89">
        <v>15</v>
      </c>
      <c r="H89" t="s">
        <v>25</v>
      </c>
      <c r="I89">
        <v>3</v>
      </c>
      <c r="J89" t="s">
        <v>18</v>
      </c>
      <c r="K89">
        <v>3</v>
      </c>
      <c r="L89" t="s">
        <v>19</v>
      </c>
      <c r="M89">
        <v>2</v>
      </c>
      <c r="N89" t="s">
        <v>5</v>
      </c>
      <c r="O89">
        <v>6</v>
      </c>
      <c r="P89" t="s">
        <v>7</v>
      </c>
      <c r="Q89">
        <v>6</v>
      </c>
      <c r="R89" t="s">
        <v>7</v>
      </c>
      <c r="S89">
        <v>5</v>
      </c>
      <c r="T89" t="s">
        <v>21</v>
      </c>
      <c r="U89">
        <v>6</v>
      </c>
      <c r="V89" t="s">
        <v>7</v>
      </c>
      <c r="W89">
        <v>88</v>
      </c>
      <c r="X89">
        <v>12</v>
      </c>
      <c r="Y89">
        <v>0</v>
      </c>
      <c r="Z89">
        <v>0</v>
      </c>
      <c r="AA89">
        <v>1</v>
      </c>
      <c r="AB89" t="s">
        <v>8</v>
      </c>
      <c r="AC89">
        <v>1</v>
      </c>
      <c r="AD89" t="s">
        <v>26</v>
      </c>
      <c r="AE89">
        <v>5</v>
      </c>
      <c r="AF89" t="s">
        <v>10</v>
      </c>
      <c r="AG89">
        <v>4</v>
      </c>
      <c r="AH89" t="s">
        <v>11</v>
      </c>
      <c r="AI89">
        <v>5</v>
      </c>
      <c r="AJ89" t="s">
        <v>10</v>
      </c>
      <c r="AK89">
        <v>95</v>
      </c>
      <c r="AL89">
        <v>5</v>
      </c>
      <c r="AM89">
        <v>0</v>
      </c>
      <c r="AN89">
        <v>0</v>
      </c>
      <c r="AO89">
        <v>5</v>
      </c>
      <c r="AP89" t="s">
        <v>34</v>
      </c>
      <c r="AQ89">
        <v>1</v>
      </c>
      <c r="AR89" t="s">
        <v>8</v>
      </c>
      <c r="AS89">
        <v>1</v>
      </c>
      <c r="AT89" t="s">
        <v>8</v>
      </c>
      <c r="AU89">
        <v>4</v>
      </c>
      <c r="AV89" t="s">
        <v>12</v>
      </c>
      <c r="AW89">
        <v>2</v>
      </c>
      <c r="AX89" t="s">
        <v>15</v>
      </c>
      <c r="AY89">
        <v>2</v>
      </c>
      <c r="AZ89" t="s">
        <v>15</v>
      </c>
      <c r="BA89">
        <v>4</v>
      </c>
      <c r="BB89" t="s">
        <v>11</v>
      </c>
      <c r="BC89">
        <v>1049.71</v>
      </c>
      <c r="BD89">
        <v>3490</v>
      </c>
      <c r="BE89">
        <v>89.5</v>
      </c>
      <c r="BF89">
        <v>64</v>
      </c>
      <c r="BG89" t="s">
        <v>64</v>
      </c>
      <c r="BH89" t="s">
        <v>64</v>
      </c>
    </row>
    <row r="90" spans="1:60" x14ac:dyDescent="0.25">
      <c r="A90">
        <v>89</v>
      </c>
      <c r="B90">
        <v>8</v>
      </c>
      <c r="C90" t="s">
        <v>16</v>
      </c>
      <c r="D90">
        <v>3</v>
      </c>
      <c r="E90" t="s">
        <v>45</v>
      </c>
      <c r="F90">
        <v>6</v>
      </c>
      <c r="G90">
        <v>77</v>
      </c>
      <c r="H90" t="s">
        <v>33</v>
      </c>
      <c r="I90">
        <v>3</v>
      </c>
      <c r="J90" t="s">
        <v>18</v>
      </c>
      <c r="K90">
        <v>3</v>
      </c>
      <c r="L90" t="s">
        <v>19</v>
      </c>
      <c r="M90">
        <v>1</v>
      </c>
      <c r="N90" t="s">
        <v>8</v>
      </c>
      <c r="O90">
        <v>6</v>
      </c>
      <c r="P90" t="s">
        <v>7</v>
      </c>
      <c r="Q90">
        <v>6</v>
      </c>
      <c r="R90" t="s">
        <v>7</v>
      </c>
      <c r="S90">
        <v>6</v>
      </c>
      <c r="T90" t="s">
        <v>7</v>
      </c>
      <c r="U90">
        <v>6</v>
      </c>
      <c r="V90" t="s">
        <v>7</v>
      </c>
      <c r="W90">
        <v>50</v>
      </c>
      <c r="X90">
        <v>40</v>
      </c>
      <c r="Y90">
        <v>5</v>
      </c>
      <c r="Z90">
        <v>5</v>
      </c>
      <c r="AA90">
        <v>1</v>
      </c>
      <c r="AB90" t="s">
        <v>8</v>
      </c>
      <c r="AC90">
        <v>1</v>
      </c>
      <c r="AD90" t="s">
        <v>26</v>
      </c>
      <c r="AE90">
        <v>5</v>
      </c>
      <c r="AF90" t="s">
        <v>10</v>
      </c>
      <c r="AG90">
        <v>5</v>
      </c>
      <c r="AH90" t="s">
        <v>10</v>
      </c>
      <c r="AI90">
        <v>5</v>
      </c>
      <c r="AJ90" t="s">
        <v>10</v>
      </c>
      <c r="AK90">
        <v>50</v>
      </c>
      <c r="AL90">
        <v>50</v>
      </c>
      <c r="AM90">
        <v>0</v>
      </c>
      <c r="AN90">
        <v>0</v>
      </c>
      <c r="AO90">
        <v>5</v>
      </c>
      <c r="AP90" t="s">
        <v>34</v>
      </c>
      <c r="AQ90">
        <v>1</v>
      </c>
      <c r="AR90" t="s">
        <v>8</v>
      </c>
      <c r="AS90">
        <v>1</v>
      </c>
      <c r="AT90" t="s">
        <v>8</v>
      </c>
      <c r="AU90">
        <v>5</v>
      </c>
      <c r="AV90" t="s">
        <v>34</v>
      </c>
      <c r="AW90">
        <v>3</v>
      </c>
      <c r="AX90" t="s">
        <v>29</v>
      </c>
      <c r="AY90">
        <v>3</v>
      </c>
      <c r="AZ90" t="s">
        <v>29</v>
      </c>
      <c r="BA90">
        <v>5</v>
      </c>
      <c r="BB90" t="s">
        <v>53</v>
      </c>
      <c r="BC90">
        <v>8068.01</v>
      </c>
      <c r="BD90">
        <v>4500</v>
      </c>
      <c r="BE90">
        <v>108.9</v>
      </c>
      <c r="BF90">
        <v>57</v>
      </c>
      <c r="BG90" t="s">
        <v>64</v>
      </c>
      <c r="BH90" t="s">
        <v>63</v>
      </c>
    </row>
    <row r="91" spans="1:60" x14ac:dyDescent="0.25">
      <c r="A91">
        <v>90</v>
      </c>
      <c r="B91">
        <v>19</v>
      </c>
      <c r="C91" t="s">
        <v>46</v>
      </c>
      <c r="D91">
        <v>4</v>
      </c>
      <c r="E91" t="s">
        <v>24</v>
      </c>
      <c r="F91">
        <v>1</v>
      </c>
      <c r="G91">
        <v>1</v>
      </c>
      <c r="H91" t="s">
        <v>3</v>
      </c>
      <c r="I91">
        <v>2</v>
      </c>
      <c r="J91" t="s">
        <v>4</v>
      </c>
      <c r="K91">
        <v>2</v>
      </c>
      <c r="L91" t="s">
        <v>4</v>
      </c>
      <c r="M91">
        <v>2</v>
      </c>
      <c r="N91" t="s">
        <v>5</v>
      </c>
      <c r="O91">
        <v>3</v>
      </c>
      <c r="P91" t="s">
        <v>32</v>
      </c>
      <c r="Q91">
        <v>3</v>
      </c>
      <c r="R91" t="s">
        <v>32</v>
      </c>
      <c r="S91">
        <v>3</v>
      </c>
      <c r="T91" t="s">
        <v>32</v>
      </c>
      <c r="U91">
        <v>3</v>
      </c>
      <c r="V91" t="s">
        <v>32</v>
      </c>
      <c r="W91">
        <v>80</v>
      </c>
      <c r="X91">
        <v>18</v>
      </c>
      <c r="Y91">
        <v>1</v>
      </c>
      <c r="Z91">
        <v>1</v>
      </c>
      <c r="AA91">
        <v>1</v>
      </c>
      <c r="AB91" t="s">
        <v>8</v>
      </c>
      <c r="AC91">
        <v>1</v>
      </c>
      <c r="AD91" t="s">
        <v>26</v>
      </c>
      <c r="AE91">
        <v>4</v>
      </c>
      <c r="AF91" t="s">
        <v>11</v>
      </c>
      <c r="AG91">
        <v>4</v>
      </c>
      <c r="AH91" t="s">
        <v>11</v>
      </c>
      <c r="AI91">
        <v>4</v>
      </c>
      <c r="AJ91" t="s">
        <v>11</v>
      </c>
      <c r="AK91">
        <v>80</v>
      </c>
      <c r="AL91">
        <v>15</v>
      </c>
      <c r="AM91">
        <v>5</v>
      </c>
      <c r="AN91">
        <v>0</v>
      </c>
      <c r="AO91">
        <v>3</v>
      </c>
      <c r="AP91" t="s">
        <v>22</v>
      </c>
      <c r="AQ91">
        <v>2</v>
      </c>
      <c r="AR91" t="s">
        <v>5</v>
      </c>
      <c r="AS91">
        <v>2</v>
      </c>
      <c r="AT91" t="s">
        <v>5</v>
      </c>
      <c r="AU91">
        <v>3</v>
      </c>
      <c r="AV91" t="s">
        <v>13</v>
      </c>
      <c r="AW91">
        <v>3</v>
      </c>
      <c r="AX91" t="s">
        <v>29</v>
      </c>
      <c r="AY91">
        <v>3</v>
      </c>
      <c r="AZ91" t="s">
        <v>29</v>
      </c>
      <c r="BA91">
        <v>3</v>
      </c>
      <c r="BB91" t="s">
        <v>23</v>
      </c>
      <c r="BC91">
        <v>78.5</v>
      </c>
      <c r="BD91">
        <v>600</v>
      </c>
      <c r="BE91">
        <v>52.599999999999994</v>
      </c>
      <c r="BF91">
        <v>41</v>
      </c>
      <c r="BG91" t="s">
        <v>63</v>
      </c>
      <c r="BH91" t="s">
        <v>64</v>
      </c>
    </row>
    <row r="92" spans="1:60" x14ac:dyDescent="0.25">
      <c r="A92">
        <v>91</v>
      </c>
      <c r="B92">
        <v>13</v>
      </c>
      <c r="C92" t="s">
        <v>1</v>
      </c>
      <c r="D92">
        <v>1</v>
      </c>
      <c r="E92" t="s">
        <v>2</v>
      </c>
      <c r="F92">
        <v>1</v>
      </c>
      <c r="G92">
        <v>1</v>
      </c>
      <c r="H92" t="s">
        <v>3</v>
      </c>
      <c r="I92">
        <v>2</v>
      </c>
      <c r="J92" t="s">
        <v>4</v>
      </c>
      <c r="K92">
        <v>2</v>
      </c>
      <c r="L92" t="s">
        <v>4</v>
      </c>
      <c r="M92">
        <v>2</v>
      </c>
      <c r="N92" t="s">
        <v>5</v>
      </c>
      <c r="O92" t="s">
        <v>6</v>
      </c>
      <c r="P92" t="s">
        <v>6</v>
      </c>
      <c r="Q92">
        <v>5</v>
      </c>
      <c r="R92" t="s">
        <v>21</v>
      </c>
      <c r="S92" t="s">
        <v>6</v>
      </c>
      <c r="T92" t="s">
        <v>6</v>
      </c>
      <c r="U92">
        <v>5</v>
      </c>
      <c r="V92" t="s">
        <v>21</v>
      </c>
      <c r="W92">
        <v>100</v>
      </c>
      <c r="X92">
        <v>0</v>
      </c>
      <c r="Y92">
        <v>0</v>
      </c>
      <c r="Z92">
        <v>0</v>
      </c>
      <c r="AA92">
        <v>2</v>
      </c>
      <c r="AB92" t="s">
        <v>5</v>
      </c>
      <c r="AC92" t="s">
        <v>6</v>
      </c>
      <c r="AD92" t="s">
        <v>6</v>
      </c>
      <c r="AE92">
        <v>5</v>
      </c>
      <c r="AF92" t="s">
        <v>10</v>
      </c>
      <c r="AG92">
        <v>5</v>
      </c>
      <c r="AH92" t="s">
        <v>10</v>
      </c>
      <c r="AI92">
        <v>5</v>
      </c>
      <c r="AJ92" t="s">
        <v>10</v>
      </c>
      <c r="AK92">
        <v>70</v>
      </c>
      <c r="AL92">
        <v>0</v>
      </c>
      <c r="AM92">
        <v>20</v>
      </c>
      <c r="AN92">
        <v>10</v>
      </c>
      <c r="AO92">
        <v>6</v>
      </c>
      <c r="AP92" t="s">
        <v>57</v>
      </c>
      <c r="AQ92">
        <v>1</v>
      </c>
      <c r="AR92" t="s">
        <v>8</v>
      </c>
      <c r="AS92">
        <v>2</v>
      </c>
      <c r="AT92" t="s">
        <v>5</v>
      </c>
      <c r="AU92">
        <v>3</v>
      </c>
      <c r="AV92" t="s">
        <v>13</v>
      </c>
      <c r="AW92">
        <v>4</v>
      </c>
      <c r="AX92" t="s">
        <v>14</v>
      </c>
      <c r="AY92">
        <v>3</v>
      </c>
      <c r="AZ92" t="s">
        <v>29</v>
      </c>
      <c r="BA92">
        <v>2</v>
      </c>
      <c r="BB92" t="s">
        <v>30</v>
      </c>
      <c r="BC92">
        <v>78.05</v>
      </c>
      <c r="BD92">
        <v>770</v>
      </c>
      <c r="BE92">
        <v>52.699999999999996</v>
      </c>
      <c r="BF92">
        <v>31</v>
      </c>
      <c r="BG92" t="s">
        <v>63</v>
      </c>
      <c r="BH92" t="s">
        <v>64</v>
      </c>
    </row>
    <row r="93" spans="1:60" x14ac:dyDescent="0.25">
      <c r="A93">
        <v>92</v>
      </c>
      <c r="B93">
        <v>13</v>
      </c>
      <c r="C93" t="s">
        <v>1</v>
      </c>
      <c r="D93">
        <v>3</v>
      </c>
      <c r="E93" t="s">
        <v>45</v>
      </c>
      <c r="F93">
        <v>2</v>
      </c>
      <c r="G93">
        <v>2</v>
      </c>
      <c r="H93" t="s">
        <v>36</v>
      </c>
      <c r="I93">
        <v>2</v>
      </c>
      <c r="J93" t="s">
        <v>4</v>
      </c>
      <c r="K93">
        <v>3</v>
      </c>
      <c r="L93" t="s">
        <v>19</v>
      </c>
      <c r="M93">
        <v>2</v>
      </c>
      <c r="N93" t="s">
        <v>5</v>
      </c>
      <c r="O93">
        <v>6</v>
      </c>
      <c r="P93" t="s">
        <v>7</v>
      </c>
      <c r="Q93">
        <v>6</v>
      </c>
      <c r="R93" t="s">
        <v>7</v>
      </c>
      <c r="S93">
        <v>6</v>
      </c>
      <c r="T93" t="s">
        <v>7</v>
      </c>
      <c r="U93">
        <v>6</v>
      </c>
      <c r="V93" t="s">
        <v>7</v>
      </c>
      <c r="W93">
        <v>80</v>
      </c>
      <c r="X93">
        <v>20</v>
      </c>
      <c r="Y93">
        <v>0</v>
      </c>
      <c r="Z93">
        <v>0</v>
      </c>
      <c r="AA93">
        <v>2</v>
      </c>
      <c r="AB93" t="s">
        <v>5</v>
      </c>
      <c r="AC93" t="s">
        <v>6</v>
      </c>
      <c r="AD93" t="s">
        <v>6</v>
      </c>
      <c r="AE93">
        <v>5</v>
      </c>
      <c r="AF93" t="s">
        <v>10</v>
      </c>
      <c r="AG93">
        <v>5</v>
      </c>
      <c r="AH93" t="s">
        <v>10</v>
      </c>
      <c r="AI93">
        <v>5</v>
      </c>
      <c r="AJ93" t="s">
        <v>10</v>
      </c>
      <c r="AK93">
        <v>95</v>
      </c>
      <c r="AL93">
        <v>5</v>
      </c>
      <c r="AM93">
        <v>0</v>
      </c>
      <c r="AN93">
        <v>0</v>
      </c>
      <c r="AO93">
        <v>2</v>
      </c>
      <c r="AP93" t="s">
        <v>37</v>
      </c>
      <c r="AQ93">
        <v>1</v>
      </c>
      <c r="AR93" t="s">
        <v>8</v>
      </c>
      <c r="AS93">
        <v>1</v>
      </c>
      <c r="AT93" t="s">
        <v>8</v>
      </c>
      <c r="AU93">
        <v>3</v>
      </c>
      <c r="AV93" t="s">
        <v>13</v>
      </c>
      <c r="AW93">
        <v>3</v>
      </c>
      <c r="AX93" t="s">
        <v>29</v>
      </c>
      <c r="AY93">
        <v>2</v>
      </c>
      <c r="AZ93" t="s">
        <v>15</v>
      </c>
      <c r="BA93">
        <v>2</v>
      </c>
      <c r="BB93" t="s">
        <v>30</v>
      </c>
      <c r="BC93">
        <v>112.29</v>
      </c>
      <c r="BD93">
        <v>2150</v>
      </c>
      <c r="BE93">
        <v>68</v>
      </c>
      <c r="BF93">
        <v>36</v>
      </c>
      <c r="BG93" t="s">
        <v>63</v>
      </c>
      <c r="BH93" t="s">
        <v>64</v>
      </c>
    </row>
    <row r="94" spans="1:60" x14ac:dyDescent="0.25">
      <c r="A94">
        <v>93</v>
      </c>
      <c r="B94">
        <v>14</v>
      </c>
      <c r="C94" t="s">
        <v>1</v>
      </c>
      <c r="D94">
        <v>4</v>
      </c>
      <c r="E94" t="s">
        <v>24</v>
      </c>
      <c r="F94">
        <v>2</v>
      </c>
      <c r="G94">
        <v>2</v>
      </c>
      <c r="H94" t="s">
        <v>36</v>
      </c>
      <c r="I94">
        <v>3</v>
      </c>
      <c r="J94" t="s">
        <v>18</v>
      </c>
      <c r="K94">
        <v>3</v>
      </c>
      <c r="L94" t="s">
        <v>19</v>
      </c>
      <c r="M94">
        <v>2</v>
      </c>
      <c r="N94" t="s">
        <v>5</v>
      </c>
      <c r="O94">
        <v>7</v>
      </c>
      <c r="P94" t="s">
        <v>20</v>
      </c>
      <c r="Q94">
        <v>7</v>
      </c>
      <c r="R94" t="s">
        <v>20</v>
      </c>
      <c r="S94">
        <v>6</v>
      </c>
      <c r="T94" t="s">
        <v>7</v>
      </c>
      <c r="U94">
        <v>7</v>
      </c>
      <c r="V94" t="s">
        <v>20</v>
      </c>
      <c r="W94">
        <v>35</v>
      </c>
      <c r="X94">
        <v>60</v>
      </c>
      <c r="Y94">
        <v>5</v>
      </c>
      <c r="Z94">
        <v>0</v>
      </c>
      <c r="AA94">
        <v>1</v>
      </c>
      <c r="AB94" t="s">
        <v>8</v>
      </c>
      <c r="AC94">
        <v>4</v>
      </c>
      <c r="AD94" t="s">
        <v>56</v>
      </c>
      <c r="AE94">
        <v>5</v>
      </c>
      <c r="AF94" t="s">
        <v>10</v>
      </c>
      <c r="AG94">
        <v>5</v>
      </c>
      <c r="AH94" t="s">
        <v>10</v>
      </c>
      <c r="AI94">
        <v>4</v>
      </c>
      <c r="AJ94" t="s">
        <v>11</v>
      </c>
      <c r="AK94">
        <v>95</v>
      </c>
      <c r="AL94">
        <v>0</v>
      </c>
      <c r="AM94">
        <v>0</v>
      </c>
      <c r="AN94">
        <v>5</v>
      </c>
      <c r="AO94">
        <v>5</v>
      </c>
      <c r="AP94" t="s">
        <v>34</v>
      </c>
      <c r="AQ94">
        <v>1</v>
      </c>
      <c r="AR94" t="s">
        <v>8</v>
      </c>
      <c r="AS94">
        <v>1</v>
      </c>
      <c r="AT94" t="s">
        <v>8</v>
      </c>
      <c r="AU94">
        <v>4</v>
      </c>
      <c r="AV94" t="s">
        <v>12</v>
      </c>
      <c r="AW94">
        <v>3</v>
      </c>
      <c r="AX94" t="s">
        <v>29</v>
      </c>
      <c r="AY94">
        <v>2</v>
      </c>
      <c r="AZ94" t="s">
        <v>15</v>
      </c>
      <c r="BA94">
        <v>4</v>
      </c>
      <c r="BB94" t="s">
        <v>11</v>
      </c>
      <c r="BC94">
        <v>113.42</v>
      </c>
      <c r="BD94">
        <v>2520</v>
      </c>
      <c r="BE94">
        <v>68.600000000000009</v>
      </c>
      <c r="BF94">
        <v>50</v>
      </c>
      <c r="BG94" t="s">
        <v>63</v>
      </c>
      <c r="BH94" t="s">
        <v>64</v>
      </c>
    </row>
    <row r="95" spans="1:60" x14ac:dyDescent="0.25">
      <c r="A95">
        <v>94</v>
      </c>
      <c r="B95">
        <v>7</v>
      </c>
      <c r="C95" t="s">
        <v>44</v>
      </c>
      <c r="D95">
        <v>4</v>
      </c>
      <c r="E95" t="s">
        <v>24</v>
      </c>
      <c r="F95">
        <v>6</v>
      </c>
      <c r="G95">
        <v>80</v>
      </c>
      <c r="H95" t="s">
        <v>33</v>
      </c>
      <c r="I95">
        <v>3</v>
      </c>
      <c r="J95" t="s">
        <v>18</v>
      </c>
      <c r="K95">
        <v>2</v>
      </c>
      <c r="L95" t="s">
        <v>4</v>
      </c>
      <c r="M95">
        <v>1</v>
      </c>
      <c r="N95" t="s">
        <v>8</v>
      </c>
      <c r="O95">
        <v>6</v>
      </c>
      <c r="P95" t="s">
        <v>7</v>
      </c>
      <c r="Q95">
        <v>5</v>
      </c>
      <c r="R95" t="s">
        <v>21</v>
      </c>
      <c r="S95">
        <v>3</v>
      </c>
      <c r="T95" t="s">
        <v>32</v>
      </c>
      <c r="U95">
        <v>2</v>
      </c>
      <c r="V95" t="s">
        <v>48</v>
      </c>
      <c r="W95">
        <v>95</v>
      </c>
      <c r="X95">
        <v>5</v>
      </c>
      <c r="Y95">
        <v>0</v>
      </c>
      <c r="Z95">
        <v>0</v>
      </c>
      <c r="AA95">
        <v>2</v>
      </c>
      <c r="AB95" t="s">
        <v>5</v>
      </c>
      <c r="AC95" t="s">
        <v>6</v>
      </c>
      <c r="AD95" t="s">
        <v>6</v>
      </c>
      <c r="AE95">
        <v>1</v>
      </c>
      <c r="AF95" t="s">
        <v>58</v>
      </c>
      <c r="AG95">
        <v>1</v>
      </c>
      <c r="AH95" t="s">
        <v>58</v>
      </c>
      <c r="AI95">
        <v>1</v>
      </c>
      <c r="AJ95" t="s">
        <v>58</v>
      </c>
      <c r="AK95">
        <v>90</v>
      </c>
      <c r="AL95">
        <v>10</v>
      </c>
      <c r="AM95">
        <v>0</v>
      </c>
      <c r="AN95">
        <v>0</v>
      </c>
      <c r="AO95">
        <v>3</v>
      </c>
      <c r="AP95" t="s">
        <v>22</v>
      </c>
      <c r="AQ95">
        <v>1</v>
      </c>
      <c r="AR95" t="s">
        <v>8</v>
      </c>
      <c r="AS95">
        <v>2</v>
      </c>
      <c r="AT95" t="s">
        <v>5</v>
      </c>
      <c r="AU95">
        <v>3</v>
      </c>
      <c r="AV95" t="s">
        <v>13</v>
      </c>
      <c r="AW95">
        <v>3</v>
      </c>
      <c r="AX95" t="s">
        <v>29</v>
      </c>
      <c r="AY95">
        <v>2</v>
      </c>
      <c r="AZ95" t="s">
        <v>15</v>
      </c>
      <c r="BA95">
        <v>4</v>
      </c>
      <c r="BB95" t="s">
        <v>11</v>
      </c>
      <c r="BC95">
        <v>8140.56</v>
      </c>
      <c r="BD95">
        <v>3520</v>
      </c>
      <c r="BE95">
        <v>109.9</v>
      </c>
      <c r="BF95">
        <v>48</v>
      </c>
      <c r="BG95" t="s">
        <v>64</v>
      </c>
      <c r="BH95" t="s">
        <v>64</v>
      </c>
    </row>
    <row r="96" spans="1:60" x14ac:dyDescent="0.25">
      <c r="A96">
        <v>95</v>
      </c>
      <c r="B96">
        <v>19</v>
      </c>
      <c r="C96" t="s">
        <v>46</v>
      </c>
      <c r="D96">
        <v>2</v>
      </c>
      <c r="E96" t="s">
        <v>31</v>
      </c>
      <c r="F96">
        <v>2</v>
      </c>
      <c r="G96">
        <v>2</v>
      </c>
      <c r="H96" t="s">
        <v>36</v>
      </c>
      <c r="I96">
        <v>3</v>
      </c>
      <c r="J96" t="s">
        <v>18</v>
      </c>
      <c r="K96">
        <v>3</v>
      </c>
      <c r="L96" t="s">
        <v>19</v>
      </c>
      <c r="M96">
        <v>1</v>
      </c>
      <c r="N96" t="s">
        <v>8</v>
      </c>
      <c r="O96">
        <v>6</v>
      </c>
      <c r="P96" t="s">
        <v>7</v>
      </c>
      <c r="Q96">
        <v>5</v>
      </c>
      <c r="R96" t="s">
        <v>21</v>
      </c>
      <c r="S96">
        <v>3</v>
      </c>
      <c r="T96" t="s">
        <v>32</v>
      </c>
      <c r="U96">
        <v>5</v>
      </c>
      <c r="V96" t="s">
        <v>21</v>
      </c>
      <c r="W96">
        <v>100</v>
      </c>
      <c r="X96">
        <v>0</v>
      </c>
      <c r="Y96">
        <v>0</v>
      </c>
      <c r="Z96">
        <v>0</v>
      </c>
      <c r="AA96">
        <v>1</v>
      </c>
      <c r="AB96" t="s">
        <v>8</v>
      </c>
      <c r="AC96">
        <v>1</v>
      </c>
      <c r="AD96" t="s">
        <v>26</v>
      </c>
      <c r="AE96">
        <v>3</v>
      </c>
      <c r="AF96" t="s">
        <v>28</v>
      </c>
      <c r="AG96">
        <v>3</v>
      </c>
      <c r="AH96" t="s">
        <v>28</v>
      </c>
      <c r="AI96">
        <v>4</v>
      </c>
      <c r="AJ96" t="s">
        <v>11</v>
      </c>
      <c r="AK96">
        <v>30</v>
      </c>
      <c r="AL96">
        <v>70</v>
      </c>
      <c r="AM96">
        <v>0</v>
      </c>
      <c r="AN96">
        <v>0</v>
      </c>
      <c r="AO96">
        <v>6</v>
      </c>
      <c r="AP96" t="s">
        <v>57</v>
      </c>
      <c r="AQ96">
        <v>1</v>
      </c>
      <c r="AR96" t="s">
        <v>8</v>
      </c>
      <c r="AS96">
        <v>1</v>
      </c>
      <c r="AT96" t="s">
        <v>8</v>
      </c>
      <c r="AU96">
        <v>3</v>
      </c>
      <c r="AV96" t="s">
        <v>13</v>
      </c>
      <c r="AW96">
        <v>4</v>
      </c>
      <c r="AX96" t="s">
        <v>14</v>
      </c>
      <c r="AY96">
        <v>4</v>
      </c>
      <c r="AZ96" t="s">
        <v>14</v>
      </c>
      <c r="BA96">
        <v>3</v>
      </c>
      <c r="BB96" t="s">
        <v>23</v>
      </c>
      <c r="BC96">
        <v>109.43</v>
      </c>
      <c r="BD96">
        <v>2950</v>
      </c>
      <c r="BE96">
        <v>68.7</v>
      </c>
      <c r="BF96">
        <v>33</v>
      </c>
      <c r="BG96" t="s">
        <v>63</v>
      </c>
      <c r="BH96" t="s">
        <v>64</v>
      </c>
    </row>
    <row r="97" spans="1:60" x14ac:dyDescent="0.25">
      <c r="A97">
        <v>96</v>
      </c>
      <c r="B97">
        <v>19</v>
      </c>
      <c r="C97" t="s">
        <v>46</v>
      </c>
      <c r="D97">
        <v>4</v>
      </c>
      <c r="E97" t="s">
        <v>24</v>
      </c>
      <c r="F97">
        <v>2</v>
      </c>
      <c r="G97">
        <v>3</v>
      </c>
      <c r="H97" t="s">
        <v>36</v>
      </c>
      <c r="I97">
        <v>3</v>
      </c>
      <c r="J97" t="s">
        <v>18</v>
      </c>
      <c r="K97">
        <v>3</v>
      </c>
      <c r="L97" t="s">
        <v>19</v>
      </c>
      <c r="M97">
        <v>2</v>
      </c>
      <c r="N97" t="s">
        <v>5</v>
      </c>
      <c r="O97">
        <v>6</v>
      </c>
      <c r="P97" t="s">
        <v>7</v>
      </c>
      <c r="Q97">
        <v>6</v>
      </c>
      <c r="R97" t="s">
        <v>7</v>
      </c>
      <c r="S97">
        <v>6</v>
      </c>
      <c r="T97" t="s">
        <v>7</v>
      </c>
      <c r="U97">
        <v>6</v>
      </c>
      <c r="V97" t="s">
        <v>7</v>
      </c>
      <c r="W97">
        <v>90</v>
      </c>
      <c r="X97">
        <v>10</v>
      </c>
      <c r="Y97">
        <v>0</v>
      </c>
      <c r="Z97">
        <v>0</v>
      </c>
      <c r="AA97">
        <v>1</v>
      </c>
      <c r="AB97" t="s">
        <v>8</v>
      </c>
      <c r="AC97">
        <v>1</v>
      </c>
      <c r="AD97" t="s">
        <v>26</v>
      </c>
      <c r="AE97">
        <v>4</v>
      </c>
      <c r="AF97" t="s">
        <v>11</v>
      </c>
      <c r="AG97">
        <v>4</v>
      </c>
      <c r="AH97" t="s">
        <v>11</v>
      </c>
      <c r="AI97">
        <v>4</v>
      </c>
      <c r="AJ97" t="s">
        <v>11</v>
      </c>
      <c r="AK97">
        <v>50</v>
      </c>
      <c r="AL97">
        <v>50</v>
      </c>
      <c r="AM97">
        <v>0</v>
      </c>
      <c r="AN97">
        <v>0</v>
      </c>
      <c r="AO97">
        <v>4</v>
      </c>
      <c r="AP97" t="s">
        <v>12</v>
      </c>
      <c r="AQ97">
        <v>1</v>
      </c>
      <c r="AR97" t="s">
        <v>8</v>
      </c>
      <c r="AS97">
        <v>1</v>
      </c>
      <c r="AT97" t="s">
        <v>8</v>
      </c>
      <c r="AU97">
        <v>3</v>
      </c>
      <c r="AV97" t="s">
        <v>13</v>
      </c>
      <c r="AW97">
        <v>2</v>
      </c>
      <c r="AX97" t="s">
        <v>15</v>
      </c>
      <c r="AY97">
        <v>2</v>
      </c>
      <c r="AZ97" t="s">
        <v>15</v>
      </c>
      <c r="BA97">
        <v>5</v>
      </c>
      <c r="BB97" t="s">
        <v>53</v>
      </c>
      <c r="BC97">
        <v>119.13</v>
      </c>
      <c r="BD97">
        <v>1110</v>
      </c>
      <c r="BE97">
        <v>69.400000000000006</v>
      </c>
      <c r="BF97">
        <v>31</v>
      </c>
      <c r="BG97" t="s">
        <v>63</v>
      </c>
      <c r="BH97" t="s">
        <v>64</v>
      </c>
    </row>
    <row r="98" spans="1:60" x14ac:dyDescent="0.25">
      <c r="A98">
        <v>97</v>
      </c>
      <c r="B98">
        <v>8</v>
      </c>
      <c r="C98" t="s">
        <v>16</v>
      </c>
      <c r="D98">
        <v>3</v>
      </c>
      <c r="E98" t="s">
        <v>45</v>
      </c>
      <c r="F98">
        <v>4</v>
      </c>
      <c r="G98">
        <v>15</v>
      </c>
      <c r="H98" t="s">
        <v>25</v>
      </c>
      <c r="I98">
        <v>2</v>
      </c>
      <c r="J98" t="s">
        <v>4</v>
      </c>
      <c r="K98">
        <v>2</v>
      </c>
      <c r="L98" t="s">
        <v>4</v>
      </c>
      <c r="M98">
        <v>1</v>
      </c>
      <c r="N98" t="s">
        <v>8</v>
      </c>
      <c r="O98">
        <v>3</v>
      </c>
      <c r="P98" t="s">
        <v>32</v>
      </c>
      <c r="Q98">
        <v>5</v>
      </c>
      <c r="R98" t="s">
        <v>21</v>
      </c>
      <c r="S98">
        <v>2</v>
      </c>
      <c r="T98" t="s">
        <v>48</v>
      </c>
      <c r="U98">
        <v>5</v>
      </c>
      <c r="V98" t="s">
        <v>21</v>
      </c>
      <c r="W98">
        <v>0</v>
      </c>
      <c r="X98">
        <v>40</v>
      </c>
      <c r="Y98">
        <v>40</v>
      </c>
      <c r="Z98">
        <v>20</v>
      </c>
      <c r="AA98">
        <v>1</v>
      </c>
      <c r="AB98" t="s">
        <v>8</v>
      </c>
      <c r="AC98">
        <v>4</v>
      </c>
      <c r="AD98" t="s">
        <v>56</v>
      </c>
      <c r="AE98">
        <v>5</v>
      </c>
      <c r="AF98" t="s">
        <v>10</v>
      </c>
      <c r="AG98">
        <v>5</v>
      </c>
      <c r="AH98" t="s">
        <v>10</v>
      </c>
      <c r="AI98">
        <v>5</v>
      </c>
      <c r="AJ98" t="s">
        <v>10</v>
      </c>
      <c r="AK98">
        <v>50</v>
      </c>
      <c r="AL98">
        <v>50</v>
      </c>
      <c r="AM98">
        <v>0</v>
      </c>
      <c r="AN98">
        <v>0</v>
      </c>
      <c r="AO98">
        <v>3</v>
      </c>
      <c r="AP98" t="s">
        <v>22</v>
      </c>
      <c r="AQ98">
        <v>1</v>
      </c>
      <c r="AR98" t="s">
        <v>8</v>
      </c>
      <c r="AS98">
        <v>1</v>
      </c>
      <c r="AT98" t="s">
        <v>8</v>
      </c>
      <c r="AU98">
        <v>2</v>
      </c>
      <c r="AV98" t="s">
        <v>37</v>
      </c>
      <c r="AW98">
        <v>2</v>
      </c>
      <c r="AX98" t="s">
        <v>15</v>
      </c>
      <c r="AY98">
        <v>2</v>
      </c>
      <c r="AZ98" t="s">
        <v>15</v>
      </c>
      <c r="BA98">
        <v>4</v>
      </c>
      <c r="BB98" t="s">
        <v>11</v>
      </c>
      <c r="BC98">
        <v>1058.95</v>
      </c>
      <c r="BD98">
        <v>3150</v>
      </c>
      <c r="BE98">
        <v>89.9</v>
      </c>
      <c r="BF98">
        <v>59</v>
      </c>
      <c r="BG98" t="s">
        <v>63</v>
      </c>
      <c r="BH98" t="s">
        <v>64</v>
      </c>
    </row>
    <row r="99" spans="1:60" x14ac:dyDescent="0.25">
      <c r="A99">
        <v>98</v>
      </c>
      <c r="B99">
        <v>7</v>
      </c>
      <c r="C99" t="s">
        <v>44</v>
      </c>
      <c r="D99">
        <v>1</v>
      </c>
      <c r="E99" t="s">
        <v>2</v>
      </c>
      <c r="F99">
        <v>3</v>
      </c>
      <c r="G99">
        <v>8</v>
      </c>
      <c r="H99" t="s">
        <v>42</v>
      </c>
      <c r="I99">
        <v>3</v>
      </c>
      <c r="J99" t="s">
        <v>18</v>
      </c>
      <c r="K99">
        <v>3</v>
      </c>
      <c r="L99" t="s">
        <v>19</v>
      </c>
      <c r="M99">
        <v>2</v>
      </c>
      <c r="N99" t="s">
        <v>5</v>
      </c>
      <c r="O99">
        <v>6</v>
      </c>
      <c r="P99" t="s">
        <v>7</v>
      </c>
      <c r="Q99">
        <v>6</v>
      </c>
      <c r="R99" t="s">
        <v>7</v>
      </c>
      <c r="S99">
        <v>6</v>
      </c>
      <c r="T99" t="s">
        <v>7</v>
      </c>
      <c r="U99">
        <v>6</v>
      </c>
      <c r="V99" t="s">
        <v>7</v>
      </c>
      <c r="W99">
        <v>50</v>
      </c>
      <c r="X99">
        <v>40</v>
      </c>
      <c r="Y99">
        <v>5</v>
      </c>
      <c r="Z99">
        <v>5</v>
      </c>
      <c r="AA99">
        <v>1</v>
      </c>
      <c r="AB99" t="s">
        <v>8</v>
      </c>
      <c r="AC99">
        <v>4</v>
      </c>
      <c r="AD99" t="s">
        <v>56</v>
      </c>
      <c r="AE99">
        <v>5</v>
      </c>
      <c r="AF99" t="s">
        <v>10</v>
      </c>
      <c r="AG99">
        <v>5</v>
      </c>
      <c r="AH99" t="s">
        <v>10</v>
      </c>
      <c r="AI99">
        <v>5</v>
      </c>
      <c r="AJ99" t="s">
        <v>10</v>
      </c>
      <c r="AK99">
        <v>100</v>
      </c>
      <c r="AL99">
        <v>0</v>
      </c>
      <c r="AM99">
        <v>0</v>
      </c>
      <c r="AN99">
        <v>0</v>
      </c>
      <c r="AO99">
        <v>6</v>
      </c>
      <c r="AP99" t="s">
        <v>57</v>
      </c>
      <c r="AQ99">
        <v>1</v>
      </c>
      <c r="AR99" t="s">
        <v>8</v>
      </c>
      <c r="AS99">
        <v>1</v>
      </c>
      <c r="AT99" t="s">
        <v>8</v>
      </c>
      <c r="AU99">
        <v>3</v>
      </c>
      <c r="AV99" t="s">
        <v>13</v>
      </c>
      <c r="AW99">
        <v>4</v>
      </c>
      <c r="AX99" t="s">
        <v>14</v>
      </c>
      <c r="AY99">
        <v>4</v>
      </c>
      <c r="AZ99" t="s">
        <v>14</v>
      </c>
      <c r="BA99">
        <v>5</v>
      </c>
      <c r="BB99" t="s">
        <v>53</v>
      </c>
      <c r="BC99">
        <v>412.53</v>
      </c>
      <c r="BD99">
        <v>3090</v>
      </c>
      <c r="BE99">
        <v>81.899999999999991</v>
      </c>
      <c r="BF99">
        <v>35</v>
      </c>
      <c r="BG99" t="s">
        <v>64</v>
      </c>
      <c r="BH99" t="s">
        <v>64</v>
      </c>
    </row>
    <row r="100" spans="1:60" x14ac:dyDescent="0.25">
      <c r="A100">
        <v>99</v>
      </c>
      <c r="B100">
        <v>19</v>
      </c>
      <c r="C100" t="s">
        <v>46</v>
      </c>
      <c r="D100">
        <v>1</v>
      </c>
      <c r="E100" t="s">
        <v>2</v>
      </c>
      <c r="F100">
        <v>2</v>
      </c>
      <c r="G100">
        <v>3</v>
      </c>
      <c r="H100" t="s">
        <v>36</v>
      </c>
      <c r="I100">
        <v>2</v>
      </c>
      <c r="J100" t="s">
        <v>4</v>
      </c>
      <c r="K100">
        <v>2</v>
      </c>
      <c r="L100" t="s">
        <v>4</v>
      </c>
      <c r="M100">
        <v>1</v>
      </c>
      <c r="N100" t="s">
        <v>8</v>
      </c>
      <c r="O100">
        <v>1</v>
      </c>
      <c r="P100" t="s">
        <v>54</v>
      </c>
      <c r="Q100">
        <v>1</v>
      </c>
      <c r="R100" t="s">
        <v>54</v>
      </c>
      <c r="S100">
        <v>1</v>
      </c>
      <c r="T100" t="s">
        <v>54</v>
      </c>
      <c r="U100">
        <v>1</v>
      </c>
      <c r="V100" t="s">
        <v>54</v>
      </c>
      <c r="W100">
        <v>100</v>
      </c>
      <c r="X100">
        <v>0</v>
      </c>
      <c r="Y100">
        <v>0</v>
      </c>
      <c r="Z100">
        <v>0</v>
      </c>
      <c r="AA100">
        <v>1</v>
      </c>
      <c r="AB100" t="s">
        <v>8</v>
      </c>
      <c r="AC100">
        <v>1</v>
      </c>
      <c r="AD100" t="s">
        <v>26</v>
      </c>
      <c r="AE100">
        <v>3</v>
      </c>
      <c r="AF100" t="s">
        <v>28</v>
      </c>
      <c r="AG100">
        <v>3</v>
      </c>
      <c r="AH100" t="s">
        <v>28</v>
      </c>
      <c r="AI100">
        <v>3</v>
      </c>
      <c r="AJ100" t="s">
        <v>28</v>
      </c>
      <c r="AK100">
        <v>100</v>
      </c>
      <c r="AL100">
        <v>0</v>
      </c>
      <c r="AM100">
        <v>0</v>
      </c>
      <c r="AN100">
        <v>0</v>
      </c>
      <c r="AO100">
        <v>1</v>
      </c>
      <c r="AP100" t="s">
        <v>52</v>
      </c>
      <c r="AQ100">
        <v>2</v>
      </c>
      <c r="AR100" t="s">
        <v>5</v>
      </c>
      <c r="AS100">
        <v>2</v>
      </c>
      <c r="AT100" t="s">
        <v>5</v>
      </c>
      <c r="AU100">
        <v>2</v>
      </c>
      <c r="AV100" t="s">
        <v>37</v>
      </c>
      <c r="AW100">
        <v>1</v>
      </c>
      <c r="AX100" t="s">
        <v>35</v>
      </c>
      <c r="AY100">
        <v>1</v>
      </c>
      <c r="AZ100" t="s">
        <v>35</v>
      </c>
      <c r="BA100">
        <v>1</v>
      </c>
      <c r="BB100" t="s">
        <v>40</v>
      </c>
      <c r="BC100">
        <v>116.3</v>
      </c>
      <c r="BD100">
        <v>1950</v>
      </c>
      <c r="BE100">
        <v>70.5</v>
      </c>
      <c r="BF100">
        <v>52</v>
      </c>
      <c r="BG100" t="s">
        <v>63</v>
      </c>
      <c r="BH100" t="s">
        <v>64</v>
      </c>
    </row>
    <row r="101" spans="1:60" x14ac:dyDescent="0.25">
      <c r="A101">
        <v>100</v>
      </c>
      <c r="B101">
        <v>18</v>
      </c>
      <c r="C101" t="s">
        <v>83</v>
      </c>
      <c r="D101">
        <v>4</v>
      </c>
      <c r="E101" t="s">
        <v>24</v>
      </c>
      <c r="F101">
        <v>5</v>
      </c>
      <c r="G101">
        <v>38</v>
      </c>
      <c r="H101" t="s">
        <v>51</v>
      </c>
      <c r="I101">
        <v>3</v>
      </c>
      <c r="J101" t="s">
        <v>18</v>
      </c>
      <c r="K101">
        <v>1</v>
      </c>
      <c r="L101" t="s">
        <v>49</v>
      </c>
      <c r="M101">
        <v>1</v>
      </c>
      <c r="N101" t="s">
        <v>8</v>
      </c>
      <c r="O101">
        <v>3</v>
      </c>
      <c r="P101" t="s">
        <v>32</v>
      </c>
      <c r="Q101">
        <v>3</v>
      </c>
      <c r="R101" t="s">
        <v>32</v>
      </c>
      <c r="S101">
        <v>4</v>
      </c>
      <c r="T101" t="s">
        <v>4</v>
      </c>
      <c r="U101">
        <v>4</v>
      </c>
      <c r="V101" t="s">
        <v>4</v>
      </c>
      <c r="W101">
        <v>45</v>
      </c>
      <c r="X101">
        <v>46</v>
      </c>
      <c r="Y101">
        <v>6</v>
      </c>
      <c r="Z101">
        <v>3</v>
      </c>
      <c r="AA101">
        <v>2</v>
      </c>
      <c r="AB101" t="s">
        <v>5</v>
      </c>
      <c r="AC101" t="s">
        <v>6</v>
      </c>
      <c r="AD101" t="s">
        <v>6</v>
      </c>
      <c r="AE101">
        <v>5</v>
      </c>
      <c r="AF101" t="s">
        <v>10</v>
      </c>
      <c r="AG101">
        <v>5</v>
      </c>
      <c r="AH101" t="s">
        <v>10</v>
      </c>
      <c r="AI101">
        <v>5</v>
      </c>
      <c r="AJ101" t="s">
        <v>10</v>
      </c>
      <c r="AK101">
        <v>61</v>
      </c>
      <c r="AL101">
        <v>35</v>
      </c>
      <c r="AM101">
        <v>4</v>
      </c>
      <c r="AN101">
        <v>0</v>
      </c>
      <c r="AO101">
        <v>5</v>
      </c>
      <c r="AP101" t="s">
        <v>34</v>
      </c>
      <c r="AQ101">
        <v>1</v>
      </c>
      <c r="AR101" t="s">
        <v>8</v>
      </c>
      <c r="AS101">
        <v>1</v>
      </c>
      <c r="AT101" t="s">
        <v>8</v>
      </c>
      <c r="AU101">
        <v>4</v>
      </c>
      <c r="AV101" t="s">
        <v>12</v>
      </c>
      <c r="AW101">
        <v>2</v>
      </c>
      <c r="AX101" t="s">
        <v>15</v>
      </c>
      <c r="AY101">
        <v>2</v>
      </c>
      <c r="AZ101" t="s">
        <v>15</v>
      </c>
      <c r="BA101">
        <v>5</v>
      </c>
      <c r="BB101" t="s">
        <v>53</v>
      </c>
      <c r="BC101">
        <v>4111.59</v>
      </c>
      <c r="BD101">
        <v>3930</v>
      </c>
      <c r="BE101">
        <v>100.1</v>
      </c>
      <c r="BF101">
        <v>61</v>
      </c>
      <c r="BG101" t="s">
        <v>64</v>
      </c>
      <c r="BH101" t="s">
        <v>64</v>
      </c>
    </row>
    <row r="102" spans="1:60" x14ac:dyDescent="0.25">
      <c r="A102">
        <v>101</v>
      </c>
      <c r="B102">
        <v>8</v>
      </c>
      <c r="C102" t="s">
        <v>16</v>
      </c>
      <c r="D102">
        <v>2</v>
      </c>
      <c r="E102" t="s">
        <v>31</v>
      </c>
      <c r="F102">
        <v>6</v>
      </c>
      <c r="G102">
        <v>80</v>
      </c>
      <c r="H102" t="s">
        <v>33</v>
      </c>
      <c r="I102">
        <v>2</v>
      </c>
      <c r="J102" t="s">
        <v>4</v>
      </c>
      <c r="K102">
        <v>2</v>
      </c>
      <c r="L102" t="s">
        <v>4</v>
      </c>
      <c r="M102">
        <v>1</v>
      </c>
      <c r="N102" t="s">
        <v>8</v>
      </c>
      <c r="O102">
        <v>4</v>
      </c>
      <c r="P102" t="s">
        <v>4</v>
      </c>
      <c r="Q102">
        <v>5</v>
      </c>
      <c r="R102" t="s">
        <v>21</v>
      </c>
      <c r="S102">
        <v>4</v>
      </c>
      <c r="T102" t="s">
        <v>4</v>
      </c>
      <c r="U102">
        <v>5</v>
      </c>
      <c r="V102" t="s">
        <v>21</v>
      </c>
      <c r="W102">
        <v>85</v>
      </c>
      <c r="X102">
        <v>13</v>
      </c>
      <c r="Y102">
        <v>2</v>
      </c>
      <c r="Z102">
        <v>0</v>
      </c>
      <c r="AA102">
        <v>1</v>
      </c>
      <c r="AB102" t="s">
        <v>8</v>
      </c>
      <c r="AC102">
        <v>1</v>
      </c>
      <c r="AD102" t="s">
        <v>26</v>
      </c>
      <c r="AE102">
        <v>5</v>
      </c>
      <c r="AF102" t="s">
        <v>10</v>
      </c>
      <c r="AG102">
        <v>5</v>
      </c>
      <c r="AH102" t="s">
        <v>10</v>
      </c>
      <c r="AI102">
        <v>5</v>
      </c>
      <c r="AJ102" t="s">
        <v>10</v>
      </c>
      <c r="AK102">
        <v>50</v>
      </c>
      <c r="AL102">
        <v>20</v>
      </c>
      <c r="AM102">
        <v>20</v>
      </c>
      <c r="AN102">
        <v>10</v>
      </c>
      <c r="AO102">
        <v>4</v>
      </c>
      <c r="AP102" t="s">
        <v>12</v>
      </c>
      <c r="AQ102">
        <v>1</v>
      </c>
      <c r="AR102" t="s">
        <v>8</v>
      </c>
      <c r="AS102">
        <v>1</v>
      </c>
      <c r="AT102" t="s">
        <v>8</v>
      </c>
      <c r="AU102">
        <v>3</v>
      </c>
      <c r="AV102" t="s">
        <v>13</v>
      </c>
      <c r="AW102">
        <v>4</v>
      </c>
      <c r="AX102" t="s">
        <v>14</v>
      </c>
      <c r="AY102">
        <v>3</v>
      </c>
      <c r="AZ102" t="s">
        <v>29</v>
      </c>
      <c r="BA102">
        <v>4</v>
      </c>
      <c r="BB102" t="s">
        <v>11</v>
      </c>
      <c r="BC102">
        <v>8253.64</v>
      </c>
      <c r="BD102">
        <v>3690</v>
      </c>
      <c r="BE102">
        <v>109.9</v>
      </c>
      <c r="BF102">
        <v>45</v>
      </c>
      <c r="BG102" t="s">
        <v>64</v>
      </c>
      <c r="BH102" t="s">
        <v>64</v>
      </c>
    </row>
    <row r="103" spans="1:60" x14ac:dyDescent="0.25">
      <c r="A103">
        <v>102</v>
      </c>
      <c r="B103">
        <v>13</v>
      </c>
      <c r="C103" t="s">
        <v>1</v>
      </c>
      <c r="D103">
        <v>4</v>
      </c>
      <c r="E103" t="s">
        <v>24</v>
      </c>
      <c r="F103">
        <v>4</v>
      </c>
      <c r="G103">
        <v>16</v>
      </c>
      <c r="H103" t="s">
        <v>25</v>
      </c>
      <c r="I103">
        <v>3</v>
      </c>
      <c r="J103" t="s">
        <v>18</v>
      </c>
      <c r="K103">
        <v>3</v>
      </c>
      <c r="L103" t="s">
        <v>19</v>
      </c>
      <c r="M103">
        <v>2</v>
      </c>
      <c r="N103" t="s">
        <v>5</v>
      </c>
      <c r="O103">
        <v>3</v>
      </c>
      <c r="P103" t="s">
        <v>32</v>
      </c>
      <c r="Q103">
        <v>5</v>
      </c>
      <c r="R103" t="s">
        <v>21</v>
      </c>
      <c r="S103">
        <v>6</v>
      </c>
      <c r="T103" t="s">
        <v>7</v>
      </c>
      <c r="U103">
        <v>6</v>
      </c>
      <c r="V103" t="s">
        <v>7</v>
      </c>
      <c r="W103">
        <v>10</v>
      </c>
      <c r="X103">
        <v>90</v>
      </c>
      <c r="Y103">
        <v>0</v>
      </c>
      <c r="Z103">
        <v>0</v>
      </c>
      <c r="AA103">
        <v>2</v>
      </c>
      <c r="AB103" t="s">
        <v>5</v>
      </c>
      <c r="AC103" t="s">
        <v>6</v>
      </c>
      <c r="AD103" t="s">
        <v>6</v>
      </c>
      <c r="AE103">
        <v>4</v>
      </c>
      <c r="AF103" t="s">
        <v>11</v>
      </c>
      <c r="AG103">
        <v>3</v>
      </c>
      <c r="AH103" t="s">
        <v>28</v>
      </c>
      <c r="AI103">
        <v>5</v>
      </c>
      <c r="AJ103" t="s">
        <v>10</v>
      </c>
      <c r="AK103">
        <v>20</v>
      </c>
      <c r="AL103">
        <v>80</v>
      </c>
      <c r="AM103">
        <v>0</v>
      </c>
      <c r="AN103">
        <v>0</v>
      </c>
      <c r="AO103">
        <v>3</v>
      </c>
      <c r="AP103" t="s">
        <v>22</v>
      </c>
      <c r="AQ103">
        <v>1</v>
      </c>
      <c r="AR103" t="s">
        <v>8</v>
      </c>
      <c r="AS103">
        <v>1</v>
      </c>
      <c r="AT103" t="s">
        <v>8</v>
      </c>
      <c r="AU103">
        <v>3</v>
      </c>
      <c r="AV103" t="s">
        <v>13</v>
      </c>
      <c r="AW103">
        <v>3</v>
      </c>
      <c r="AX103" t="s">
        <v>29</v>
      </c>
      <c r="AY103">
        <v>3</v>
      </c>
      <c r="AZ103" t="s">
        <v>29</v>
      </c>
      <c r="BA103">
        <v>4</v>
      </c>
      <c r="BB103" t="s">
        <v>11</v>
      </c>
      <c r="BC103">
        <v>1064.49</v>
      </c>
      <c r="BD103">
        <v>4230</v>
      </c>
      <c r="BE103">
        <v>92.699999999999989</v>
      </c>
      <c r="BF103">
        <v>59</v>
      </c>
      <c r="BG103" t="s">
        <v>64</v>
      </c>
      <c r="BH103" t="s">
        <v>64</v>
      </c>
    </row>
    <row r="104" spans="1:60" x14ac:dyDescent="0.25">
      <c r="A104">
        <v>103</v>
      </c>
      <c r="B104">
        <v>7</v>
      </c>
      <c r="C104" t="s">
        <v>44</v>
      </c>
      <c r="D104">
        <v>4</v>
      </c>
      <c r="E104" t="s">
        <v>24</v>
      </c>
      <c r="F104">
        <v>2</v>
      </c>
      <c r="G104">
        <v>3</v>
      </c>
      <c r="H104" t="s">
        <v>36</v>
      </c>
      <c r="I104">
        <v>2</v>
      </c>
      <c r="J104" t="s">
        <v>4</v>
      </c>
      <c r="K104">
        <v>4</v>
      </c>
      <c r="L104" t="s">
        <v>57</v>
      </c>
      <c r="M104">
        <v>1</v>
      </c>
      <c r="N104" t="s">
        <v>8</v>
      </c>
      <c r="O104">
        <v>3</v>
      </c>
      <c r="P104" t="s">
        <v>32</v>
      </c>
      <c r="Q104">
        <v>4</v>
      </c>
      <c r="R104" t="s">
        <v>4</v>
      </c>
      <c r="S104">
        <v>5</v>
      </c>
      <c r="T104" t="s">
        <v>21</v>
      </c>
      <c r="U104">
        <v>5</v>
      </c>
      <c r="V104" t="s">
        <v>21</v>
      </c>
      <c r="W104">
        <v>90</v>
      </c>
      <c r="X104">
        <v>10</v>
      </c>
      <c r="Y104">
        <v>0</v>
      </c>
      <c r="Z104">
        <v>0</v>
      </c>
      <c r="AA104">
        <v>1</v>
      </c>
      <c r="AB104" t="s">
        <v>8</v>
      </c>
      <c r="AC104">
        <v>2</v>
      </c>
      <c r="AD104" t="s">
        <v>43</v>
      </c>
      <c r="AE104">
        <v>4</v>
      </c>
      <c r="AF104" t="s">
        <v>11</v>
      </c>
      <c r="AG104">
        <v>4</v>
      </c>
      <c r="AH104" t="s">
        <v>11</v>
      </c>
      <c r="AI104">
        <v>4</v>
      </c>
      <c r="AJ104" t="s">
        <v>11</v>
      </c>
      <c r="AK104">
        <v>5</v>
      </c>
      <c r="AL104">
        <v>90</v>
      </c>
      <c r="AM104">
        <v>5</v>
      </c>
      <c r="AN104">
        <v>0</v>
      </c>
      <c r="AO104">
        <v>2</v>
      </c>
      <c r="AP104" t="s">
        <v>37</v>
      </c>
      <c r="AQ104">
        <v>1</v>
      </c>
      <c r="AR104" t="s">
        <v>8</v>
      </c>
      <c r="AS104">
        <v>1</v>
      </c>
      <c r="AT104" t="s">
        <v>8</v>
      </c>
      <c r="AU104">
        <v>1</v>
      </c>
      <c r="AV104" t="s">
        <v>52</v>
      </c>
      <c r="AW104">
        <v>2</v>
      </c>
      <c r="AX104" t="s">
        <v>15</v>
      </c>
      <c r="AY104">
        <v>3</v>
      </c>
      <c r="AZ104" t="s">
        <v>29</v>
      </c>
      <c r="BA104">
        <v>3</v>
      </c>
      <c r="BB104" t="s">
        <v>23</v>
      </c>
      <c r="BC104">
        <v>118.05</v>
      </c>
      <c r="BD104">
        <v>2480</v>
      </c>
      <c r="BE104">
        <v>70.599999999999994</v>
      </c>
      <c r="BF104">
        <v>58</v>
      </c>
      <c r="BG104" t="s">
        <v>63</v>
      </c>
      <c r="BH104" t="s">
        <v>64</v>
      </c>
    </row>
    <row r="105" spans="1:60" x14ac:dyDescent="0.25">
      <c r="A105">
        <v>104</v>
      </c>
      <c r="B105">
        <v>17</v>
      </c>
      <c r="C105" t="s">
        <v>83</v>
      </c>
      <c r="D105">
        <v>4</v>
      </c>
      <c r="E105" t="s">
        <v>24</v>
      </c>
      <c r="F105">
        <v>7</v>
      </c>
      <c r="G105">
        <v>171</v>
      </c>
      <c r="H105" t="s">
        <v>17</v>
      </c>
      <c r="I105">
        <v>3</v>
      </c>
      <c r="J105" t="s">
        <v>18</v>
      </c>
      <c r="K105">
        <v>4</v>
      </c>
      <c r="L105" t="s">
        <v>57</v>
      </c>
      <c r="M105">
        <v>1</v>
      </c>
      <c r="N105" t="s">
        <v>8</v>
      </c>
      <c r="O105">
        <v>5</v>
      </c>
      <c r="P105" t="s">
        <v>21</v>
      </c>
      <c r="Q105">
        <v>4</v>
      </c>
      <c r="R105" t="s">
        <v>4</v>
      </c>
      <c r="S105">
        <v>5</v>
      </c>
      <c r="T105" t="s">
        <v>21</v>
      </c>
      <c r="U105">
        <v>4</v>
      </c>
      <c r="V105" t="s">
        <v>4</v>
      </c>
      <c r="W105">
        <v>99</v>
      </c>
      <c r="X105">
        <v>0</v>
      </c>
      <c r="Y105">
        <v>1</v>
      </c>
      <c r="Z105">
        <v>0</v>
      </c>
      <c r="AA105">
        <v>1</v>
      </c>
      <c r="AB105" t="s">
        <v>8</v>
      </c>
      <c r="AC105">
        <v>1</v>
      </c>
      <c r="AD105" t="s">
        <v>26</v>
      </c>
      <c r="AE105">
        <v>4</v>
      </c>
      <c r="AF105" t="s">
        <v>11</v>
      </c>
      <c r="AG105">
        <v>4</v>
      </c>
      <c r="AH105" t="s">
        <v>11</v>
      </c>
      <c r="AI105">
        <v>5</v>
      </c>
      <c r="AJ105" t="s">
        <v>10</v>
      </c>
      <c r="AK105">
        <v>50</v>
      </c>
      <c r="AL105">
        <v>40</v>
      </c>
      <c r="AM105">
        <v>10</v>
      </c>
      <c r="AN105">
        <v>0</v>
      </c>
      <c r="AO105">
        <v>4</v>
      </c>
      <c r="AP105" t="s">
        <v>12</v>
      </c>
      <c r="AQ105">
        <v>1</v>
      </c>
      <c r="AR105" t="s">
        <v>8</v>
      </c>
      <c r="AS105">
        <v>1</v>
      </c>
      <c r="AT105" t="s">
        <v>8</v>
      </c>
      <c r="AU105">
        <v>3</v>
      </c>
      <c r="AV105" t="s">
        <v>13</v>
      </c>
      <c r="AW105">
        <v>2</v>
      </c>
      <c r="AX105" t="s">
        <v>15</v>
      </c>
      <c r="AY105">
        <v>1</v>
      </c>
      <c r="AZ105" t="s">
        <v>35</v>
      </c>
      <c r="BA105">
        <v>3</v>
      </c>
      <c r="BB105" t="s">
        <v>23</v>
      </c>
      <c r="BC105">
        <v>19176.52</v>
      </c>
      <c r="BD105">
        <v>4800</v>
      </c>
      <c r="BE105">
        <v>118.2</v>
      </c>
      <c r="BF105">
        <v>65</v>
      </c>
      <c r="BG105" t="s">
        <v>64</v>
      </c>
      <c r="BH105" t="s">
        <v>64</v>
      </c>
    </row>
    <row r="106" spans="1:60" x14ac:dyDescent="0.25">
      <c r="A106">
        <v>105</v>
      </c>
      <c r="B106">
        <v>17</v>
      </c>
      <c r="C106" t="s">
        <v>83</v>
      </c>
      <c r="D106">
        <v>1</v>
      </c>
      <c r="E106" t="s">
        <v>2</v>
      </c>
      <c r="F106">
        <v>5</v>
      </c>
      <c r="G106">
        <v>38</v>
      </c>
      <c r="H106" t="s">
        <v>51</v>
      </c>
      <c r="I106">
        <v>3</v>
      </c>
      <c r="J106" t="s">
        <v>18</v>
      </c>
      <c r="K106">
        <v>3</v>
      </c>
      <c r="L106" t="s">
        <v>19</v>
      </c>
      <c r="M106">
        <v>2</v>
      </c>
      <c r="N106" t="s">
        <v>5</v>
      </c>
      <c r="O106">
        <v>7</v>
      </c>
      <c r="P106" t="s">
        <v>20</v>
      </c>
      <c r="Q106">
        <v>7</v>
      </c>
      <c r="R106" t="s">
        <v>20</v>
      </c>
      <c r="S106">
        <v>7</v>
      </c>
      <c r="T106" t="s">
        <v>20</v>
      </c>
      <c r="U106">
        <v>7</v>
      </c>
      <c r="V106" t="s">
        <v>20</v>
      </c>
      <c r="W106">
        <v>100</v>
      </c>
      <c r="X106">
        <v>0</v>
      </c>
      <c r="Y106">
        <v>0</v>
      </c>
      <c r="Z106">
        <v>0</v>
      </c>
      <c r="AA106">
        <v>2</v>
      </c>
      <c r="AB106" t="s">
        <v>5</v>
      </c>
      <c r="AC106" t="s">
        <v>6</v>
      </c>
      <c r="AD106" t="s">
        <v>6</v>
      </c>
      <c r="AE106">
        <v>5</v>
      </c>
      <c r="AF106" t="s">
        <v>10</v>
      </c>
      <c r="AG106">
        <v>4</v>
      </c>
      <c r="AH106" t="s">
        <v>11</v>
      </c>
      <c r="AI106">
        <v>4</v>
      </c>
      <c r="AJ106" t="s">
        <v>11</v>
      </c>
      <c r="AK106">
        <v>80</v>
      </c>
      <c r="AL106">
        <v>20</v>
      </c>
      <c r="AM106">
        <v>0</v>
      </c>
      <c r="AN106">
        <v>0</v>
      </c>
      <c r="AO106">
        <v>3</v>
      </c>
      <c r="AP106" t="s">
        <v>22</v>
      </c>
      <c r="AQ106">
        <v>1</v>
      </c>
      <c r="AR106" t="s">
        <v>8</v>
      </c>
      <c r="AS106">
        <v>1</v>
      </c>
      <c r="AT106" t="s">
        <v>8</v>
      </c>
      <c r="AU106">
        <v>3</v>
      </c>
      <c r="AV106" t="s">
        <v>13</v>
      </c>
      <c r="AW106">
        <v>3</v>
      </c>
      <c r="AX106" t="s">
        <v>29</v>
      </c>
      <c r="AY106">
        <v>3</v>
      </c>
      <c r="AZ106" t="s">
        <v>29</v>
      </c>
      <c r="BA106">
        <v>3</v>
      </c>
      <c r="BB106" t="s">
        <v>23</v>
      </c>
      <c r="BC106">
        <v>4074.33</v>
      </c>
      <c r="BD106">
        <v>3790</v>
      </c>
      <c r="BE106">
        <v>100.3</v>
      </c>
      <c r="BF106">
        <v>69</v>
      </c>
      <c r="BG106" t="s">
        <v>64</v>
      </c>
      <c r="BH106" t="s">
        <v>63</v>
      </c>
    </row>
    <row r="107" spans="1:60" x14ac:dyDescent="0.25">
      <c r="A107">
        <v>106</v>
      </c>
      <c r="B107">
        <v>13</v>
      </c>
      <c r="C107" t="s">
        <v>1</v>
      </c>
      <c r="D107">
        <v>3</v>
      </c>
      <c r="E107" t="s">
        <v>45</v>
      </c>
      <c r="F107">
        <v>6</v>
      </c>
      <c r="G107">
        <v>86</v>
      </c>
      <c r="H107" t="s">
        <v>33</v>
      </c>
      <c r="I107">
        <v>2</v>
      </c>
      <c r="J107" t="s">
        <v>4</v>
      </c>
      <c r="K107">
        <v>2</v>
      </c>
      <c r="L107" t="s">
        <v>4</v>
      </c>
      <c r="M107">
        <v>1</v>
      </c>
      <c r="N107" t="s">
        <v>8</v>
      </c>
      <c r="O107">
        <v>3</v>
      </c>
      <c r="P107" t="s">
        <v>32</v>
      </c>
      <c r="Q107">
        <v>3</v>
      </c>
      <c r="R107" t="s">
        <v>32</v>
      </c>
      <c r="S107">
        <v>3</v>
      </c>
      <c r="T107" t="s">
        <v>32</v>
      </c>
      <c r="U107">
        <v>3</v>
      </c>
      <c r="V107" t="s">
        <v>32</v>
      </c>
      <c r="W107">
        <v>100</v>
      </c>
      <c r="X107">
        <v>0</v>
      </c>
      <c r="Y107">
        <v>0</v>
      </c>
      <c r="Z107">
        <v>0</v>
      </c>
      <c r="AA107">
        <v>2</v>
      </c>
      <c r="AB107" t="s">
        <v>5</v>
      </c>
      <c r="AC107" t="s">
        <v>6</v>
      </c>
      <c r="AD107" t="s">
        <v>6</v>
      </c>
      <c r="AE107">
        <v>4</v>
      </c>
      <c r="AF107" t="s">
        <v>11</v>
      </c>
      <c r="AG107">
        <v>4</v>
      </c>
      <c r="AH107" t="s">
        <v>11</v>
      </c>
      <c r="AI107">
        <v>4</v>
      </c>
      <c r="AJ107" t="s">
        <v>11</v>
      </c>
      <c r="AK107">
        <v>50</v>
      </c>
      <c r="AL107">
        <v>50</v>
      </c>
      <c r="AM107">
        <v>0</v>
      </c>
      <c r="AN107">
        <v>0</v>
      </c>
      <c r="AO107">
        <v>3</v>
      </c>
      <c r="AP107" t="s">
        <v>22</v>
      </c>
      <c r="AQ107">
        <v>1</v>
      </c>
      <c r="AR107" t="s">
        <v>8</v>
      </c>
      <c r="AS107">
        <v>1</v>
      </c>
      <c r="AT107" t="s">
        <v>8</v>
      </c>
      <c r="AU107">
        <v>3</v>
      </c>
      <c r="AV107" t="s">
        <v>13</v>
      </c>
      <c r="AW107">
        <v>4</v>
      </c>
      <c r="AX107" t="s">
        <v>14</v>
      </c>
      <c r="AY107">
        <v>2</v>
      </c>
      <c r="AZ107" t="s">
        <v>15</v>
      </c>
      <c r="BA107">
        <v>4</v>
      </c>
      <c r="BB107" t="s">
        <v>11</v>
      </c>
      <c r="BC107">
        <v>8302.7800000000007</v>
      </c>
      <c r="BD107">
        <v>4260</v>
      </c>
      <c r="BE107">
        <v>110.19999999999999</v>
      </c>
      <c r="BF107">
        <v>72</v>
      </c>
      <c r="BG107" t="s">
        <v>64</v>
      </c>
      <c r="BH107" t="s">
        <v>64</v>
      </c>
    </row>
    <row r="108" spans="1:60" x14ac:dyDescent="0.25">
      <c r="A108">
        <v>107</v>
      </c>
      <c r="B108">
        <v>17</v>
      </c>
      <c r="C108" t="s">
        <v>83</v>
      </c>
      <c r="D108">
        <v>1</v>
      </c>
      <c r="E108" t="s">
        <v>2</v>
      </c>
      <c r="F108">
        <v>1</v>
      </c>
      <c r="G108">
        <v>1</v>
      </c>
      <c r="H108" t="s">
        <v>3</v>
      </c>
      <c r="I108">
        <v>2</v>
      </c>
      <c r="J108" t="s">
        <v>4</v>
      </c>
      <c r="K108">
        <v>2</v>
      </c>
      <c r="L108" t="s">
        <v>4</v>
      </c>
      <c r="M108">
        <v>2</v>
      </c>
      <c r="N108" t="s">
        <v>5</v>
      </c>
      <c r="O108">
        <v>1</v>
      </c>
      <c r="P108" t="s">
        <v>54</v>
      </c>
      <c r="Q108">
        <v>1</v>
      </c>
      <c r="R108" t="s">
        <v>54</v>
      </c>
      <c r="S108">
        <v>1</v>
      </c>
      <c r="T108" t="s">
        <v>54</v>
      </c>
      <c r="U108">
        <v>1</v>
      </c>
      <c r="V108" t="s">
        <v>54</v>
      </c>
      <c r="W108">
        <v>50</v>
      </c>
      <c r="X108">
        <v>50</v>
      </c>
      <c r="Y108">
        <v>0</v>
      </c>
      <c r="Z108">
        <v>0</v>
      </c>
      <c r="AA108">
        <v>1</v>
      </c>
      <c r="AB108" t="s">
        <v>8</v>
      </c>
      <c r="AC108">
        <v>3</v>
      </c>
      <c r="AD108" t="s">
        <v>9</v>
      </c>
      <c r="AE108">
        <v>5</v>
      </c>
      <c r="AF108" t="s">
        <v>10</v>
      </c>
      <c r="AG108">
        <v>5</v>
      </c>
      <c r="AH108" t="s">
        <v>10</v>
      </c>
      <c r="AI108">
        <v>5</v>
      </c>
      <c r="AJ108" t="s">
        <v>10</v>
      </c>
      <c r="AK108">
        <v>0</v>
      </c>
      <c r="AL108">
        <v>0</v>
      </c>
      <c r="AM108">
        <v>50</v>
      </c>
      <c r="AN108">
        <v>50</v>
      </c>
      <c r="AO108">
        <v>1</v>
      </c>
      <c r="AP108" t="s">
        <v>52</v>
      </c>
      <c r="AQ108">
        <v>1</v>
      </c>
      <c r="AR108" t="s">
        <v>8</v>
      </c>
      <c r="AS108">
        <v>2</v>
      </c>
      <c r="AT108" t="s">
        <v>5</v>
      </c>
      <c r="AU108">
        <v>1</v>
      </c>
      <c r="AV108" t="s">
        <v>52</v>
      </c>
      <c r="AW108">
        <v>2</v>
      </c>
      <c r="AX108" t="s">
        <v>15</v>
      </c>
      <c r="AY108">
        <v>1</v>
      </c>
      <c r="AZ108" t="s">
        <v>35</v>
      </c>
      <c r="BA108">
        <v>3</v>
      </c>
      <c r="BB108" t="s">
        <v>23</v>
      </c>
      <c r="BC108">
        <v>80.97</v>
      </c>
      <c r="BD108">
        <v>970</v>
      </c>
      <c r="BE108">
        <v>54.800000000000004</v>
      </c>
      <c r="BF108">
        <v>48</v>
      </c>
      <c r="BG108" t="s">
        <v>63</v>
      </c>
      <c r="BH108" t="s">
        <v>64</v>
      </c>
    </row>
    <row r="109" spans="1:60" x14ac:dyDescent="0.25">
      <c r="A109">
        <v>108</v>
      </c>
      <c r="B109">
        <v>7</v>
      </c>
      <c r="C109" t="s">
        <v>44</v>
      </c>
      <c r="D109">
        <v>4</v>
      </c>
      <c r="E109" t="s">
        <v>24</v>
      </c>
      <c r="F109">
        <v>1</v>
      </c>
      <c r="G109">
        <v>1</v>
      </c>
      <c r="H109" t="s">
        <v>3</v>
      </c>
      <c r="I109">
        <v>2</v>
      </c>
      <c r="J109" t="s">
        <v>4</v>
      </c>
      <c r="K109">
        <v>3</v>
      </c>
      <c r="L109" t="s">
        <v>19</v>
      </c>
      <c r="M109">
        <v>1</v>
      </c>
      <c r="N109" t="s">
        <v>8</v>
      </c>
      <c r="O109">
        <v>1</v>
      </c>
      <c r="P109" t="s">
        <v>54</v>
      </c>
      <c r="Q109">
        <v>6</v>
      </c>
      <c r="R109" t="s">
        <v>7</v>
      </c>
      <c r="S109">
        <v>1</v>
      </c>
      <c r="T109" t="s">
        <v>54</v>
      </c>
      <c r="U109">
        <v>6</v>
      </c>
      <c r="V109" t="s">
        <v>7</v>
      </c>
      <c r="W109">
        <v>70</v>
      </c>
      <c r="X109">
        <v>10</v>
      </c>
      <c r="Y109">
        <v>20</v>
      </c>
      <c r="Z109">
        <v>0</v>
      </c>
      <c r="AA109">
        <v>1</v>
      </c>
      <c r="AB109" t="s">
        <v>8</v>
      </c>
      <c r="AC109">
        <v>1</v>
      </c>
      <c r="AD109" t="s">
        <v>26</v>
      </c>
      <c r="AE109">
        <v>3</v>
      </c>
      <c r="AF109" t="s">
        <v>28</v>
      </c>
      <c r="AG109">
        <v>4</v>
      </c>
      <c r="AH109" t="s">
        <v>11</v>
      </c>
      <c r="AI109">
        <v>4</v>
      </c>
      <c r="AJ109" t="s">
        <v>11</v>
      </c>
      <c r="AK109">
        <v>0</v>
      </c>
      <c r="AL109">
        <v>20</v>
      </c>
      <c r="AM109">
        <v>80</v>
      </c>
      <c r="AN109">
        <v>0</v>
      </c>
      <c r="AO109">
        <v>4</v>
      </c>
      <c r="AP109" t="s">
        <v>12</v>
      </c>
      <c r="AQ109">
        <v>1</v>
      </c>
      <c r="AR109" t="s">
        <v>8</v>
      </c>
      <c r="AS109">
        <v>1</v>
      </c>
      <c r="AT109" t="s">
        <v>8</v>
      </c>
      <c r="AU109">
        <v>3</v>
      </c>
      <c r="AV109" t="s">
        <v>13</v>
      </c>
      <c r="AW109">
        <v>2</v>
      </c>
      <c r="AX109" t="s">
        <v>15</v>
      </c>
      <c r="AY109">
        <v>2</v>
      </c>
      <c r="AZ109" t="s">
        <v>15</v>
      </c>
      <c r="BA109">
        <v>4</v>
      </c>
      <c r="BB109" t="s">
        <v>11</v>
      </c>
      <c r="BC109">
        <v>77.34</v>
      </c>
      <c r="BD109">
        <v>570</v>
      </c>
      <c r="BE109">
        <v>56.4</v>
      </c>
      <c r="BF109">
        <v>38</v>
      </c>
      <c r="BG109" t="s">
        <v>63</v>
      </c>
      <c r="BH109" t="s">
        <v>64</v>
      </c>
    </row>
    <row r="110" spans="1:60" x14ac:dyDescent="0.25">
      <c r="A110">
        <v>109</v>
      </c>
      <c r="B110">
        <v>3</v>
      </c>
      <c r="C110" t="s">
        <v>41</v>
      </c>
      <c r="D110">
        <v>4</v>
      </c>
      <c r="E110" t="s">
        <v>24</v>
      </c>
      <c r="F110">
        <v>5</v>
      </c>
      <c r="G110">
        <v>38</v>
      </c>
      <c r="H110" t="s">
        <v>51</v>
      </c>
      <c r="I110">
        <v>3</v>
      </c>
      <c r="J110" t="s">
        <v>18</v>
      </c>
      <c r="K110">
        <v>2</v>
      </c>
      <c r="L110" t="s">
        <v>4</v>
      </c>
      <c r="M110">
        <v>2</v>
      </c>
      <c r="N110" t="s">
        <v>5</v>
      </c>
      <c r="O110">
        <v>5</v>
      </c>
      <c r="P110" t="s">
        <v>21</v>
      </c>
      <c r="Q110">
        <v>5</v>
      </c>
      <c r="R110" t="s">
        <v>21</v>
      </c>
      <c r="S110">
        <v>5</v>
      </c>
      <c r="T110" t="s">
        <v>21</v>
      </c>
      <c r="U110">
        <v>5</v>
      </c>
      <c r="V110" t="s">
        <v>21</v>
      </c>
      <c r="W110">
        <v>30</v>
      </c>
      <c r="X110">
        <v>45</v>
      </c>
      <c r="Y110">
        <v>15</v>
      </c>
      <c r="Z110">
        <v>10</v>
      </c>
      <c r="AA110">
        <v>2</v>
      </c>
      <c r="AB110" t="s">
        <v>5</v>
      </c>
      <c r="AC110" t="s">
        <v>6</v>
      </c>
      <c r="AD110" t="s">
        <v>6</v>
      </c>
      <c r="AE110">
        <v>3</v>
      </c>
      <c r="AF110" t="s">
        <v>28</v>
      </c>
      <c r="AG110">
        <v>3</v>
      </c>
      <c r="AH110" t="s">
        <v>28</v>
      </c>
      <c r="AI110">
        <v>3</v>
      </c>
      <c r="AJ110" t="s">
        <v>28</v>
      </c>
      <c r="AK110">
        <v>20</v>
      </c>
      <c r="AL110">
        <v>65</v>
      </c>
      <c r="AM110">
        <v>5</v>
      </c>
      <c r="AN110">
        <v>10</v>
      </c>
      <c r="AO110">
        <v>4</v>
      </c>
      <c r="AP110" t="s">
        <v>12</v>
      </c>
      <c r="AQ110">
        <v>1</v>
      </c>
      <c r="AR110" t="s">
        <v>8</v>
      </c>
      <c r="AS110">
        <v>2</v>
      </c>
      <c r="AT110" t="s">
        <v>5</v>
      </c>
      <c r="AU110">
        <v>4</v>
      </c>
      <c r="AV110" t="s">
        <v>12</v>
      </c>
      <c r="AW110">
        <v>4</v>
      </c>
      <c r="AX110" t="s">
        <v>14</v>
      </c>
      <c r="AY110">
        <v>3</v>
      </c>
      <c r="AZ110" t="s">
        <v>29</v>
      </c>
      <c r="BA110">
        <v>3</v>
      </c>
      <c r="BB110" t="s">
        <v>23</v>
      </c>
      <c r="BC110">
        <v>4388.12</v>
      </c>
      <c r="BD110">
        <v>4600</v>
      </c>
      <c r="BE110">
        <v>101</v>
      </c>
      <c r="BF110">
        <v>46</v>
      </c>
      <c r="BG110" t="s">
        <v>64</v>
      </c>
      <c r="BH110" t="s">
        <v>64</v>
      </c>
    </row>
    <row r="111" spans="1:60" x14ac:dyDescent="0.25">
      <c r="A111">
        <v>110</v>
      </c>
      <c r="B111">
        <v>18</v>
      </c>
      <c r="C111" t="s">
        <v>83</v>
      </c>
      <c r="D111">
        <v>4</v>
      </c>
      <c r="E111" t="s">
        <v>24</v>
      </c>
      <c r="F111">
        <v>2</v>
      </c>
      <c r="G111">
        <v>3</v>
      </c>
      <c r="H111" t="s">
        <v>36</v>
      </c>
      <c r="I111">
        <v>3</v>
      </c>
      <c r="J111" t="s">
        <v>18</v>
      </c>
      <c r="K111">
        <v>3</v>
      </c>
      <c r="L111" t="s">
        <v>19</v>
      </c>
      <c r="M111">
        <v>2</v>
      </c>
      <c r="N111" t="s">
        <v>5</v>
      </c>
      <c r="O111">
        <v>5</v>
      </c>
      <c r="P111" t="s">
        <v>21</v>
      </c>
      <c r="Q111">
        <v>5</v>
      </c>
      <c r="R111" t="s">
        <v>21</v>
      </c>
      <c r="S111">
        <v>5</v>
      </c>
      <c r="T111" t="s">
        <v>21</v>
      </c>
      <c r="U111">
        <v>5</v>
      </c>
      <c r="V111" t="s">
        <v>21</v>
      </c>
      <c r="W111">
        <v>60</v>
      </c>
      <c r="X111">
        <v>40</v>
      </c>
      <c r="Y111">
        <v>0</v>
      </c>
      <c r="Z111">
        <v>0</v>
      </c>
      <c r="AA111">
        <v>1</v>
      </c>
      <c r="AB111" t="s">
        <v>8</v>
      </c>
      <c r="AC111">
        <v>4</v>
      </c>
      <c r="AD111" t="s">
        <v>56</v>
      </c>
      <c r="AE111">
        <v>5</v>
      </c>
      <c r="AF111" t="s">
        <v>10</v>
      </c>
      <c r="AG111">
        <v>5</v>
      </c>
      <c r="AH111" t="s">
        <v>10</v>
      </c>
      <c r="AI111">
        <v>5</v>
      </c>
      <c r="AJ111" t="s">
        <v>10</v>
      </c>
      <c r="AK111">
        <v>90</v>
      </c>
      <c r="AL111">
        <v>5</v>
      </c>
      <c r="AM111">
        <v>0</v>
      </c>
      <c r="AN111">
        <v>5</v>
      </c>
      <c r="AO111">
        <v>4</v>
      </c>
      <c r="AP111" t="s">
        <v>12</v>
      </c>
      <c r="AQ111">
        <v>2</v>
      </c>
      <c r="AR111" t="s">
        <v>5</v>
      </c>
      <c r="AS111">
        <v>2</v>
      </c>
      <c r="AT111" t="s">
        <v>5</v>
      </c>
      <c r="AU111">
        <v>5</v>
      </c>
      <c r="AV111" t="s">
        <v>34</v>
      </c>
      <c r="AW111">
        <v>4</v>
      </c>
      <c r="AX111" t="s">
        <v>14</v>
      </c>
      <c r="AY111">
        <v>2</v>
      </c>
      <c r="AZ111" t="s">
        <v>15</v>
      </c>
      <c r="BA111">
        <v>5</v>
      </c>
      <c r="BB111" t="s">
        <v>53</v>
      </c>
      <c r="BC111">
        <v>119.91</v>
      </c>
      <c r="BD111">
        <v>2420</v>
      </c>
      <c r="BE111">
        <v>70.7</v>
      </c>
      <c r="BF111">
        <v>51</v>
      </c>
      <c r="BG111" t="s">
        <v>63</v>
      </c>
      <c r="BH111" t="s">
        <v>64</v>
      </c>
    </row>
    <row r="112" spans="1:60" x14ac:dyDescent="0.25">
      <c r="A112">
        <v>111</v>
      </c>
      <c r="B112">
        <v>19</v>
      </c>
      <c r="C112" t="s">
        <v>46</v>
      </c>
      <c r="D112">
        <v>4</v>
      </c>
      <c r="E112" t="s">
        <v>24</v>
      </c>
      <c r="F112">
        <v>4</v>
      </c>
      <c r="G112">
        <v>16</v>
      </c>
      <c r="H112" t="s">
        <v>25</v>
      </c>
      <c r="I112">
        <v>1</v>
      </c>
      <c r="J112" t="s">
        <v>47</v>
      </c>
      <c r="K112">
        <v>2</v>
      </c>
      <c r="L112" t="s">
        <v>4</v>
      </c>
      <c r="M112">
        <v>1</v>
      </c>
      <c r="N112" t="s">
        <v>8</v>
      </c>
      <c r="O112">
        <v>5</v>
      </c>
      <c r="P112" t="s">
        <v>21</v>
      </c>
      <c r="Q112">
        <v>3</v>
      </c>
      <c r="R112" t="s">
        <v>32</v>
      </c>
      <c r="S112">
        <v>4</v>
      </c>
      <c r="T112" t="s">
        <v>4</v>
      </c>
      <c r="U112">
        <v>3</v>
      </c>
      <c r="V112" t="s">
        <v>32</v>
      </c>
      <c r="W112">
        <v>100</v>
      </c>
      <c r="X112">
        <v>0</v>
      </c>
      <c r="Y112">
        <v>0</v>
      </c>
      <c r="Z112">
        <v>0</v>
      </c>
      <c r="AA112">
        <v>1</v>
      </c>
      <c r="AB112" t="s">
        <v>8</v>
      </c>
      <c r="AC112">
        <v>1</v>
      </c>
      <c r="AD112" t="s">
        <v>26</v>
      </c>
      <c r="AE112">
        <v>5</v>
      </c>
      <c r="AF112" t="s">
        <v>10</v>
      </c>
      <c r="AG112">
        <v>4</v>
      </c>
      <c r="AH112" t="s">
        <v>11</v>
      </c>
      <c r="AI112">
        <v>5</v>
      </c>
      <c r="AJ112" t="s">
        <v>10</v>
      </c>
      <c r="AK112">
        <v>80</v>
      </c>
      <c r="AL112">
        <v>10</v>
      </c>
      <c r="AM112">
        <v>10</v>
      </c>
      <c r="AN112">
        <v>0</v>
      </c>
      <c r="AO112">
        <v>3</v>
      </c>
      <c r="AP112" t="s">
        <v>22</v>
      </c>
      <c r="AQ112">
        <v>1</v>
      </c>
      <c r="AR112" t="s">
        <v>8</v>
      </c>
      <c r="AS112">
        <v>1</v>
      </c>
      <c r="AT112" t="s">
        <v>8</v>
      </c>
      <c r="AU112">
        <v>2</v>
      </c>
      <c r="AV112" t="s">
        <v>37</v>
      </c>
      <c r="AW112">
        <v>4</v>
      </c>
      <c r="AX112" t="s">
        <v>14</v>
      </c>
      <c r="AY112">
        <v>2</v>
      </c>
      <c r="AZ112" t="s">
        <v>15</v>
      </c>
      <c r="BA112">
        <v>3</v>
      </c>
      <c r="BB112" t="s">
        <v>23</v>
      </c>
      <c r="BC112">
        <v>1112.04</v>
      </c>
      <c r="BD112">
        <v>2350</v>
      </c>
      <c r="BE112">
        <v>93</v>
      </c>
      <c r="BF112">
        <v>56</v>
      </c>
      <c r="BG112" t="s">
        <v>64</v>
      </c>
      <c r="BH112" t="s">
        <v>64</v>
      </c>
    </row>
    <row r="113" spans="1:60" x14ac:dyDescent="0.25">
      <c r="A113">
        <v>112</v>
      </c>
      <c r="B113">
        <v>13</v>
      </c>
      <c r="C113" t="s">
        <v>1</v>
      </c>
      <c r="D113">
        <v>3</v>
      </c>
      <c r="E113" t="s">
        <v>45</v>
      </c>
      <c r="F113">
        <v>2</v>
      </c>
      <c r="G113">
        <v>3</v>
      </c>
      <c r="H113" t="s">
        <v>36</v>
      </c>
      <c r="I113">
        <v>1</v>
      </c>
      <c r="J113" t="s">
        <v>47</v>
      </c>
      <c r="K113">
        <v>3</v>
      </c>
      <c r="L113" t="s">
        <v>19</v>
      </c>
      <c r="M113">
        <v>1</v>
      </c>
      <c r="N113" t="s">
        <v>8</v>
      </c>
      <c r="O113">
        <v>6</v>
      </c>
      <c r="P113" t="s">
        <v>7</v>
      </c>
      <c r="Q113">
        <v>4</v>
      </c>
      <c r="R113" t="s">
        <v>4</v>
      </c>
      <c r="S113">
        <v>7</v>
      </c>
      <c r="T113" t="s">
        <v>20</v>
      </c>
      <c r="U113">
        <v>3</v>
      </c>
      <c r="V113" t="s">
        <v>32</v>
      </c>
      <c r="W113">
        <v>20</v>
      </c>
      <c r="X113">
        <v>80</v>
      </c>
      <c r="Y113">
        <v>0</v>
      </c>
      <c r="Z113">
        <v>0</v>
      </c>
      <c r="AA113">
        <v>2</v>
      </c>
      <c r="AB113" t="s">
        <v>5</v>
      </c>
      <c r="AC113" t="s">
        <v>6</v>
      </c>
      <c r="AD113" t="s">
        <v>6</v>
      </c>
      <c r="AE113">
        <v>5</v>
      </c>
      <c r="AF113" t="s">
        <v>10</v>
      </c>
      <c r="AG113">
        <v>3</v>
      </c>
      <c r="AH113" t="s">
        <v>28</v>
      </c>
      <c r="AI113">
        <v>4</v>
      </c>
      <c r="AJ113" t="s">
        <v>11</v>
      </c>
      <c r="AK113">
        <v>100</v>
      </c>
      <c r="AL113">
        <v>0</v>
      </c>
      <c r="AM113">
        <v>0</v>
      </c>
      <c r="AN113">
        <v>0</v>
      </c>
      <c r="AO113">
        <v>2</v>
      </c>
      <c r="AP113" t="s">
        <v>37</v>
      </c>
      <c r="AQ113">
        <v>1</v>
      </c>
      <c r="AR113" t="s">
        <v>8</v>
      </c>
      <c r="AS113">
        <v>1</v>
      </c>
      <c r="AT113" t="s">
        <v>8</v>
      </c>
      <c r="AU113">
        <v>3</v>
      </c>
      <c r="AV113" t="s">
        <v>13</v>
      </c>
      <c r="AW113">
        <v>4</v>
      </c>
      <c r="AX113" t="s">
        <v>14</v>
      </c>
      <c r="AY113">
        <v>4</v>
      </c>
      <c r="AZ113" t="s">
        <v>14</v>
      </c>
      <c r="BA113">
        <v>4</v>
      </c>
      <c r="BB113" t="s">
        <v>11</v>
      </c>
      <c r="BC113">
        <v>117.9</v>
      </c>
      <c r="BD113">
        <v>1440</v>
      </c>
      <c r="BE113">
        <v>71</v>
      </c>
      <c r="BF113">
        <v>59</v>
      </c>
      <c r="BG113" t="s">
        <v>63</v>
      </c>
      <c r="BH113" t="s">
        <v>64</v>
      </c>
    </row>
    <row r="114" spans="1:60" x14ac:dyDescent="0.25">
      <c r="A114">
        <v>113</v>
      </c>
      <c r="B114">
        <v>16</v>
      </c>
      <c r="C114" t="s">
        <v>83</v>
      </c>
      <c r="D114">
        <v>1</v>
      </c>
      <c r="E114" t="s">
        <v>2</v>
      </c>
      <c r="F114">
        <v>1</v>
      </c>
      <c r="G114">
        <v>1</v>
      </c>
      <c r="H114" t="s">
        <v>3</v>
      </c>
      <c r="I114">
        <v>2</v>
      </c>
      <c r="J114" t="s">
        <v>4</v>
      </c>
      <c r="K114">
        <v>2</v>
      </c>
      <c r="L114" t="s">
        <v>4</v>
      </c>
      <c r="M114">
        <v>1</v>
      </c>
      <c r="N114" t="s">
        <v>8</v>
      </c>
      <c r="O114">
        <v>3</v>
      </c>
      <c r="P114" t="s">
        <v>32</v>
      </c>
      <c r="Q114">
        <v>5</v>
      </c>
      <c r="R114" t="s">
        <v>21</v>
      </c>
      <c r="S114">
        <v>3</v>
      </c>
      <c r="T114" t="s">
        <v>32</v>
      </c>
      <c r="U114">
        <v>5</v>
      </c>
      <c r="V114" t="s">
        <v>21</v>
      </c>
      <c r="W114">
        <v>0</v>
      </c>
      <c r="X114">
        <v>80</v>
      </c>
      <c r="Y114">
        <v>20</v>
      </c>
      <c r="Z114">
        <v>0</v>
      </c>
      <c r="AA114">
        <v>1</v>
      </c>
      <c r="AB114" t="s">
        <v>8</v>
      </c>
      <c r="AC114">
        <v>4</v>
      </c>
      <c r="AD114" t="s">
        <v>56</v>
      </c>
      <c r="AE114">
        <v>1</v>
      </c>
      <c r="AF114" t="s">
        <v>58</v>
      </c>
      <c r="AG114">
        <v>1</v>
      </c>
      <c r="AH114" t="s">
        <v>58</v>
      </c>
      <c r="AI114">
        <v>1</v>
      </c>
      <c r="AJ114" t="s">
        <v>58</v>
      </c>
      <c r="AK114">
        <v>20</v>
      </c>
      <c r="AL114">
        <v>0</v>
      </c>
      <c r="AM114">
        <v>40</v>
      </c>
      <c r="AN114">
        <v>40</v>
      </c>
      <c r="AO114">
        <v>6</v>
      </c>
      <c r="AP114" t="s">
        <v>57</v>
      </c>
      <c r="AQ114">
        <v>2</v>
      </c>
      <c r="AR114" t="s">
        <v>5</v>
      </c>
      <c r="AS114">
        <v>2</v>
      </c>
      <c r="AT114" t="s">
        <v>5</v>
      </c>
      <c r="AU114">
        <v>2</v>
      </c>
      <c r="AV114" t="s">
        <v>37</v>
      </c>
      <c r="AW114">
        <v>3</v>
      </c>
      <c r="AX114" t="s">
        <v>29</v>
      </c>
      <c r="AY114">
        <v>2</v>
      </c>
      <c r="AZ114" t="s">
        <v>15</v>
      </c>
      <c r="BA114">
        <v>4</v>
      </c>
      <c r="BB114" t="s">
        <v>11</v>
      </c>
      <c r="BC114">
        <v>78.81</v>
      </c>
      <c r="BD114">
        <v>100</v>
      </c>
      <c r="BE114">
        <v>56.6</v>
      </c>
      <c r="BF114">
        <v>23</v>
      </c>
      <c r="BG114" t="s">
        <v>63</v>
      </c>
      <c r="BH114" t="s">
        <v>64</v>
      </c>
    </row>
    <row r="115" spans="1:60" x14ac:dyDescent="0.25">
      <c r="A115">
        <v>114</v>
      </c>
      <c r="B115">
        <v>7</v>
      </c>
      <c r="C115" t="s">
        <v>44</v>
      </c>
      <c r="D115">
        <v>4</v>
      </c>
      <c r="E115" t="s">
        <v>24</v>
      </c>
      <c r="F115">
        <v>1</v>
      </c>
      <c r="G115">
        <v>1</v>
      </c>
      <c r="H115" t="s">
        <v>3</v>
      </c>
      <c r="I115">
        <v>2</v>
      </c>
      <c r="J115" t="s">
        <v>4</v>
      </c>
      <c r="K115">
        <v>3</v>
      </c>
      <c r="L115" t="s">
        <v>19</v>
      </c>
      <c r="M115">
        <v>2</v>
      </c>
      <c r="N115" t="s">
        <v>5</v>
      </c>
      <c r="O115">
        <v>5</v>
      </c>
      <c r="P115" t="s">
        <v>21</v>
      </c>
      <c r="Q115">
        <v>6</v>
      </c>
      <c r="R115" t="s">
        <v>7</v>
      </c>
      <c r="S115">
        <v>5</v>
      </c>
      <c r="T115" t="s">
        <v>21</v>
      </c>
      <c r="U115">
        <v>6</v>
      </c>
      <c r="V115" t="s">
        <v>7</v>
      </c>
      <c r="W115">
        <v>90</v>
      </c>
      <c r="X115">
        <v>10</v>
      </c>
      <c r="Y115">
        <v>0</v>
      </c>
      <c r="Z115">
        <v>0</v>
      </c>
      <c r="AA115">
        <v>1</v>
      </c>
      <c r="AB115" t="s">
        <v>8</v>
      </c>
      <c r="AC115">
        <v>2</v>
      </c>
      <c r="AD115" t="s">
        <v>43</v>
      </c>
      <c r="AE115">
        <v>5</v>
      </c>
      <c r="AF115" t="s">
        <v>10</v>
      </c>
      <c r="AG115">
        <v>5</v>
      </c>
      <c r="AH115" t="s">
        <v>10</v>
      </c>
      <c r="AI115">
        <v>5</v>
      </c>
      <c r="AJ115" t="s">
        <v>10</v>
      </c>
      <c r="AK115">
        <v>0</v>
      </c>
      <c r="AL115">
        <v>100</v>
      </c>
      <c r="AM115">
        <v>0</v>
      </c>
      <c r="AN115">
        <v>0</v>
      </c>
      <c r="AO115">
        <v>4</v>
      </c>
      <c r="AP115" t="s">
        <v>12</v>
      </c>
      <c r="AQ115">
        <v>2</v>
      </c>
      <c r="AR115" t="s">
        <v>5</v>
      </c>
      <c r="AS115">
        <v>2</v>
      </c>
      <c r="AT115" t="s">
        <v>5</v>
      </c>
      <c r="AU115">
        <v>4</v>
      </c>
      <c r="AV115" t="s">
        <v>12</v>
      </c>
      <c r="AW115">
        <v>3</v>
      </c>
      <c r="AX115" t="s">
        <v>29</v>
      </c>
      <c r="AY115">
        <v>2</v>
      </c>
      <c r="AZ115" t="s">
        <v>15</v>
      </c>
      <c r="BA115">
        <v>4</v>
      </c>
      <c r="BB115" t="s">
        <v>11</v>
      </c>
      <c r="BC115">
        <v>84.99</v>
      </c>
      <c r="BD115">
        <v>1740</v>
      </c>
      <c r="BE115">
        <v>56.6</v>
      </c>
      <c r="BF115">
        <v>42</v>
      </c>
      <c r="BG115" t="s">
        <v>63</v>
      </c>
      <c r="BH115" t="s">
        <v>64</v>
      </c>
    </row>
    <row r="116" spans="1:60" x14ac:dyDescent="0.25">
      <c r="A116">
        <v>115</v>
      </c>
      <c r="B116">
        <v>11</v>
      </c>
      <c r="C116" t="s">
        <v>1</v>
      </c>
      <c r="D116">
        <v>1</v>
      </c>
      <c r="E116" t="s">
        <v>2</v>
      </c>
      <c r="F116">
        <v>1</v>
      </c>
      <c r="G116">
        <v>1</v>
      </c>
      <c r="H116" t="s">
        <v>3</v>
      </c>
      <c r="I116">
        <v>2</v>
      </c>
      <c r="J116" t="s">
        <v>4</v>
      </c>
      <c r="K116">
        <v>2</v>
      </c>
      <c r="L116" t="s">
        <v>4</v>
      </c>
      <c r="M116">
        <v>1</v>
      </c>
      <c r="N116" t="s">
        <v>8</v>
      </c>
      <c r="O116">
        <v>4</v>
      </c>
      <c r="P116" t="s">
        <v>4</v>
      </c>
      <c r="Q116">
        <v>7</v>
      </c>
      <c r="R116" t="s">
        <v>20</v>
      </c>
      <c r="S116">
        <v>6</v>
      </c>
      <c r="T116" t="s">
        <v>7</v>
      </c>
      <c r="U116">
        <v>6</v>
      </c>
      <c r="V116" t="s">
        <v>7</v>
      </c>
      <c r="W116">
        <v>80</v>
      </c>
      <c r="X116">
        <v>20</v>
      </c>
      <c r="Y116">
        <v>0</v>
      </c>
      <c r="Z116">
        <v>0</v>
      </c>
      <c r="AA116">
        <v>1</v>
      </c>
      <c r="AB116" t="s">
        <v>8</v>
      </c>
      <c r="AC116">
        <v>3</v>
      </c>
      <c r="AD116" t="s">
        <v>9</v>
      </c>
      <c r="AE116">
        <v>5</v>
      </c>
      <c r="AF116" t="s">
        <v>10</v>
      </c>
      <c r="AG116">
        <v>4</v>
      </c>
      <c r="AH116" t="s">
        <v>11</v>
      </c>
      <c r="AI116">
        <v>4</v>
      </c>
      <c r="AJ116" t="s">
        <v>11</v>
      </c>
      <c r="AK116">
        <v>90</v>
      </c>
      <c r="AL116">
        <v>10</v>
      </c>
      <c r="AM116">
        <v>0</v>
      </c>
      <c r="AN116">
        <v>0</v>
      </c>
      <c r="AO116">
        <v>4</v>
      </c>
      <c r="AP116" t="s">
        <v>12</v>
      </c>
      <c r="AQ116">
        <v>1</v>
      </c>
      <c r="AR116" t="s">
        <v>8</v>
      </c>
      <c r="AS116">
        <v>1</v>
      </c>
      <c r="AT116" t="s">
        <v>8</v>
      </c>
      <c r="AU116">
        <v>3</v>
      </c>
      <c r="AV116" t="s">
        <v>13</v>
      </c>
      <c r="AW116">
        <v>3</v>
      </c>
      <c r="AX116" t="s">
        <v>29</v>
      </c>
      <c r="AY116">
        <v>2</v>
      </c>
      <c r="AZ116" t="s">
        <v>15</v>
      </c>
      <c r="BA116">
        <v>4</v>
      </c>
      <c r="BB116" t="s">
        <v>11</v>
      </c>
      <c r="BC116">
        <v>82.48</v>
      </c>
      <c r="BD116">
        <v>1070</v>
      </c>
      <c r="BE116">
        <v>56.6</v>
      </c>
      <c r="BF116">
        <v>33</v>
      </c>
      <c r="BG116" t="s">
        <v>63</v>
      </c>
      <c r="BH116" t="s">
        <v>64</v>
      </c>
    </row>
    <row r="117" spans="1:60" x14ac:dyDescent="0.25">
      <c r="A117">
        <v>116</v>
      </c>
      <c r="B117">
        <v>13</v>
      </c>
      <c r="C117" t="s">
        <v>1</v>
      </c>
      <c r="D117">
        <v>4</v>
      </c>
      <c r="E117" t="s">
        <v>24</v>
      </c>
      <c r="F117">
        <v>3</v>
      </c>
      <c r="G117">
        <v>8</v>
      </c>
      <c r="H117" t="s">
        <v>42</v>
      </c>
      <c r="I117">
        <v>3</v>
      </c>
      <c r="J117" t="s">
        <v>18</v>
      </c>
      <c r="K117">
        <v>3</v>
      </c>
      <c r="L117" t="s">
        <v>19</v>
      </c>
      <c r="M117">
        <v>1</v>
      </c>
      <c r="N117" t="s">
        <v>8</v>
      </c>
      <c r="O117">
        <v>6</v>
      </c>
      <c r="P117" t="s">
        <v>7</v>
      </c>
      <c r="Q117">
        <v>6</v>
      </c>
      <c r="R117" t="s">
        <v>7</v>
      </c>
      <c r="S117">
        <v>6</v>
      </c>
      <c r="T117" t="s">
        <v>7</v>
      </c>
      <c r="U117">
        <v>3</v>
      </c>
      <c r="V117" t="s">
        <v>32</v>
      </c>
      <c r="W117">
        <v>4</v>
      </c>
      <c r="X117">
        <v>6</v>
      </c>
      <c r="Y117">
        <v>5</v>
      </c>
      <c r="Z117">
        <v>85</v>
      </c>
      <c r="AA117">
        <v>1</v>
      </c>
      <c r="AB117" t="s">
        <v>8</v>
      </c>
      <c r="AC117">
        <v>1</v>
      </c>
      <c r="AD117" t="s">
        <v>26</v>
      </c>
      <c r="AE117">
        <v>5</v>
      </c>
      <c r="AF117" t="s">
        <v>10</v>
      </c>
      <c r="AG117">
        <v>5</v>
      </c>
      <c r="AH117" t="s">
        <v>10</v>
      </c>
      <c r="AI117">
        <v>5</v>
      </c>
      <c r="AJ117" t="s">
        <v>10</v>
      </c>
      <c r="AK117">
        <v>10</v>
      </c>
      <c r="AL117">
        <v>30</v>
      </c>
      <c r="AM117">
        <v>40</v>
      </c>
      <c r="AN117">
        <v>20</v>
      </c>
      <c r="AO117">
        <v>4</v>
      </c>
      <c r="AP117" t="s">
        <v>12</v>
      </c>
      <c r="AQ117">
        <v>1</v>
      </c>
      <c r="AR117" t="s">
        <v>8</v>
      </c>
      <c r="AS117">
        <v>1</v>
      </c>
      <c r="AT117" t="s">
        <v>8</v>
      </c>
      <c r="AU117">
        <v>2</v>
      </c>
      <c r="AV117" t="s">
        <v>37</v>
      </c>
      <c r="AW117">
        <v>4</v>
      </c>
      <c r="AX117" t="s">
        <v>14</v>
      </c>
      <c r="AY117">
        <v>4</v>
      </c>
      <c r="AZ117" t="s">
        <v>14</v>
      </c>
      <c r="BA117">
        <v>3</v>
      </c>
      <c r="BB117" t="s">
        <v>23</v>
      </c>
      <c r="BC117">
        <v>410.22</v>
      </c>
      <c r="BD117">
        <v>1410</v>
      </c>
      <c r="BE117">
        <v>82.100000000000009</v>
      </c>
      <c r="BF117">
        <v>40</v>
      </c>
      <c r="BG117" t="s">
        <v>64</v>
      </c>
      <c r="BH117" t="s">
        <v>64</v>
      </c>
    </row>
    <row r="118" spans="1:60" x14ac:dyDescent="0.25">
      <c r="A118">
        <v>117</v>
      </c>
      <c r="B118">
        <v>2</v>
      </c>
      <c r="C118" t="s">
        <v>50</v>
      </c>
      <c r="D118">
        <v>4</v>
      </c>
      <c r="E118" t="s">
        <v>24</v>
      </c>
      <c r="F118">
        <v>5</v>
      </c>
      <c r="G118">
        <v>39</v>
      </c>
      <c r="H118" t="s">
        <v>51</v>
      </c>
      <c r="I118">
        <v>1</v>
      </c>
      <c r="J118" t="s">
        <v>47</v>
      </c>
      <c r="K118">
        <v>2</v>
      </c>
      <c r="L118" t="s">
        <v>4</v>
      </c>
      <c r="M118">
        <v>1</v>
      </c>
      <c r="N118" t="s">
        <v>8</v>
      </c>
      <c r="O118">
        <v>2</v>
      </c>
      <c r="P118" t="s">
        <v>48</v>
      </c>
      <c r="Q118">
        <v>4</v>
      </c>
      <c r="R118" t="s">
        <v>4</v>
      </c>
      <c r="S118">
        <v>2</v>
      </c>
      <c r="T118" t="s">
        <v>48</v>
      </c>
      <c r="U118">
        <v>4</v>
      </c>
      <c r="V118" t="s">
        <v>4</v>
      </c>
      <c r="W118">
        <v>25</v>
      </c>
      <c r="X118">
        <v>50</v>
      </c>
      <c r="Y118">
        <v>25</v>
      </c>
      <c r="Z118">
        <v>0</v>
      </c>
      <c r="AA118">
        <v>2</v>
      </c>
      <c r="AB118" t="s">
        <v>5</v>
      </c>
      <c r="AC118" t="s">
        <v>6</v>
      </c>
      <c r="AD118" t="s">
        <v>6</v>
      </c>
      <c r="AE118">
        <v>2</v>
      </c>
      <c r="AF118" t="s">
        <v>27</v>
      </c>
      <c r="AG118">
        <v>2</v>
      </c>
      <c r="AH118" t="s">
        <v>27</v>
      </c>
      <c r="AI118">
        <v>2</v>
      </c>
      <c r="AJ118" t="s">
        <v>27</v>
      </c>
      <c r="AK118">
        <v>10</v>
      </c>
      <c r="AL118">
        <v>80</v>
      </c>
      <c r="AM118">
        <v>0</v>
      </c>
      <c r="AN118">
        <v>10</v>
      </c>
      <c r="AO118">
        <v>2</v>
      </c>
      <c r="AP118" t="s">
        <v>37</v>
      </c>
      <c r="AQ118">
        <v>1</v>
      </c>
      <c r="AR118" t="s">
        <v>8</v>
      </c>
      <c r="AS118">
        <v>1</v>
      </c>
      <c r="AT118" t="s">
        <v>8</v>
      </c>
      <c r="AU118">
        <v>1</v>
      </c>
      <c r="AV118" t="s">
        <v>52</v>
      </c>
      <c r="AW118">
        <v>2</v>
      </c>
      <c r="AX118" t="s">
        <v>15</v>
      </c>
      <c r="AY118">
        <v>1</v>
      </c>
      <c r="AZ118" t="s">
        <v>35</v>
      </c>
      <c r="BA118">
        <v>1</v>
      </c>
      <c r="BB118" t="s">
        <v>40</v>
      </c>
      <c r="BC118">
        <v>4590.18</v>
      </c>
      <c r="BD118">
        <v>3120</v>
      </c>
      <c r="BE118">
        <v>101.5</v>
      </c>
      <c r="BF118">
        <v>53</v>
      </c>
      <c r="BG118" t="s">
        <v>64</v>
      </c>
      <c r="BH118" t="s">
        <v>64</v>
      </c>
    </row>
    <row r="119" spans="1:60" x14ac:dyDescent="0.25">
      <c r="A119">
        <v>118</v>
      </c>
      <c r="B119">
        <v>14</v>
      </c>
      <c r="C119" t="s">
        <v>1</v>
      </c>
      <c r="D119">
        <v>1</v>
      </c>
      <c r="E119" t="s">
        <v>2</v>
      </c>
      <c r="F119">
        <v>2</v>
      </c>
      <c r="G119">
        <v>3</v>
      </c>
      <c r="H119" t="s">
        <v>36</v>
      </c>
      <c r="I119">
        <v>2</v>
      </c>
      <c r="J119" t="s">
        <v>4</v>
      </c>
      <c r="K119">
        <v>2</v>
      </c>
      <c r="L119" t="s">
        <v>4</v>
      </c>
      <c r="M119">
        <v>1</v>
      </c>
      <c r="N119" t="s">
        <v>8</v>
      </c>
      <c r="O119">
        <v>5</v>
      </c>
      <c r="P119" t="s">
        <v>21</v>
      </c>
      <c r="Q119">
        <v>5</v>
      </c>
      <c r="R119" t="s">
        <v>21</v>
      </c>
      <c r="S119">
        <v>4</v>
      </c>
      <c r="T119" t="s">
        <v>4</v>
      </c>
      <c r="U119">
        <v>3</v>
      </c>
      <c r="V119" t="s">
        <v>32</v>
      </c>
      <c r="W119">
        <v>60</v>
      </c>
      <c r="X119">
        <v>40</v>
      </c>
      <c r="Y119">
        <v>0</v>
      </c>
      <c r="Z119">
        <v>0</v>
      </c>
      <c r="AA119">
        <v>1</v>
      </c>
      <c r="AB119" t="s">
        <v>8</v>
      </c>
      <c r="AC119">
        <v>3</v>
      </c>
      <c r="AD119" t="s">
        <v>9</v>
      </c>
      <c r="AE119">
        <v>5</v>
      </c>
      <c r="AF119" t="s">
        <v>10</v>
      </c>
      <c r="AG119">
        <v>4</v>
      </c>
      <c r="AH119" t="s">
        <v>11</v>
      </c>
      <c r="AI119">
        <v>4</v>
      </c>
      <c r="AJ119" t="s">
        <v>11</v>
      </c>
      <c r="AK119">
        <v>90</v>
      </c>
      <c r="AL119">
        <v>10</v>
      </c>
      <c r="AM119">
        <v>0</v>
      </c>
      <c r="AN119">
        <v>0</v>
      </c>
      <c r="AO119">
        <v>3</v>
      </c>
      <c r="AP119" t="s">
        <v>22</v>
      </c>
      <c r="AQ119">
        <v>1</v>
      </c>
      <c r="AR119" t="s">
        <v>8</v>
      </c>
      <c r="AS119">
        <v>1</v>
      </c>
      <c r="AT119" t="s">
        <v>8</v>
      </c>
      <c r="AU119">
        <v>3</v>
      </c>
      <c r="AV119" t="s">
        <v>13</v>
      </c>
      <c r="AW119">
        <v>2</v>
      </c>
      <c r="AX119" t="s">
        <v>15</v>
      </c>
      <c r="AY119">
        <v>1</v>
      </c>
      <c r="AZ119" t="s">
        <v>35</v>
      </c>
      <c r="BA119">
        <v>3</v>
      </c>
      <c r="BB119" t="s">
        <v>23</v>
      </c>
      <c r="BC119">
        <v>126.66</v>
      </c>
      <c r="BD119">
        <v>3220</v>
      </c>
      <c r="BE119">
        <v>71.399999999999991</v>
      </c>
      <c r="BF119">
        <v>61</v>
      </c>
      <c r="BG119" t="s">
        <v>63</v>
      </c>
      <c r="BH119" t="s">
        <v>64</v>
      </c>
    </row>
    <row r="120" spans="1:60" x14ac:dyDescent="0.25">
      <c r="A120">
        <v>119</v>
      </c>
      <c r="B120">
        <v>9</v>
      </c>
      <c r="C120" t="s">
        <v>41</v>
      </c>
      <c r="D120">
        <v>4</v>
      </c>
      <c r="E120" t="s">
        <v>24</v>
      </c>
      <c r="F120">
        <v>3</v>
      </c>
      <c r="G120">
        <v>8</v>
      </c>
      <c r="H120" t="s">
        <v>42</v>
      </c>
      <c r="I120">
        <v>2</v>
      </c>
      <c r="J120" t="s">
        <v>4</v>
      </c>
      <c r="K120">
        <v>2</v>
      </c>
      <c r="L120" t="s">
        <v>4</v>
      </c>
      <c r="M120">
        <v>2</v>
      </c>
      <c r="N120" t="s">
        <v>5</v>
      </c>
      <c r="O120">
        <v>5</v>
      </c>
      <c r="P120" t="s">
        <v>21</v>
      </c>
      <c r="Q120">
        <v>6</v>
      </c>
      <c r="R120" t="s">
        <v>7</v>
      </c>
      <c r="S120">
        <v>5</v>
      </c>
      <c r="T120" t="s">
        <v>21</v>
      </c>
      <c r="U120">
        <v>6</v>
      </c>
      <c r="V120" t="s">
        <v>7</v>
      </c>
      <c r="W120">
        <v>0</v>
      </c>
      <c r="X120">
        <v>50</v>
      </c>
      <c r="Y120">
        <v>20</v>
      </c>
      <c r="Z120">
        <v>30</v>
      </c>
      <c r="AA120">
        <v>2</v>
      </c>
      <c r="AB120" t="s">
        <v>5</v>
      </c>
      <c r="AC120" t="s">
        <v>6</v>
      </c>
      <c r="AD120" t="s">
        <v>6</v>
      </c>
      <c r="AE120">
        <v>5</v>
      </c>
      <c r="AF120" t="s">
        <v>10</v>
      </c>
      <c r="AG120">
        <v>4</v>
      </c>
      <c r="AH120" t="s">
        <v>11</v>
      </c>
      <c r="AI120">
        <v>5</v>
      </c>
      <c r="AJ120" t="s">
        <v>10</v>
      </c>
      <c r="AK120">
        <v>60</v>
      </c>
      <c r="AL120">
        <v>40</v>
      </c>
      <c r="AM120">
        <v>0</v>
      </c>
      <c r="AN120">
        <v>0</v>
      </c>
      <c r="AO120">
        <v>5</v>
      </c>
      <c r="AP120" t="s">
        <v>34</v>
      </c>
      <c r="AQ120">
        <v>1</v>
      </c>
      <c r="AR120" t="s">
        <v>8</v>
      </c>
      <c r="AS120">
        <v>1</v>
      </c>
      <c r="AT120" t="s">
        <v>8</v>
      </c>
      <c r="AU120">
        <v>4</v>
      </c>
      <c r="AV120" t="s">
        <v>12</v>
      </c>
      <c r="AW120">
        <v>4</v>
      </c>
      <c r="AX120" t="s">
        <v>14</v>
      </c>
      <c r="AY120">
        <v>3</v>
      </c>
      <c r="AZ120" t="s">
        <v>29</v>
      </c>
      <c r="BA120">
        <v>3</v>
      </c>
      <c r="BB120" t="s">
        <v>23</v>
      </c>
      <c r="BC120">
        <v>466.82</v>
      </c>
      <c r="BD120">
        <v>2920</v>
      </c>
      <c r="BE120">
        <v>82.8</v>
      </c>
      <c r="BF120">
        <v>68</v>
      </c>
      <c r="BG120" t="s">
        <v>64</v>
      </c>
      <c r="BH120" t="s">
        <v>64</v>
      </c>
    </row>
    <row r="121" spans="1:60" x14ac:dyDescent="0.25">
      <c r="A121">
        <v>120</v>
      </c>
      <c r="B121">
        <v>10</v>
      </c>
      <c r="C121" t="s">
        <v>1</v>
      </c>
      <c r="D121">
        <v>2</v>
      </c>
      <c r="E121" t="s">
        <v>31</v>
      </c>
      <c r="F121">
        <v>3</v>
      </c>
      <c r="G121">
        <v>8</v>
      </c>
      <c r="H121" t="s">
        <v>42</v>
      </c>
      <c r="I121">
        <v>3</v>
      </c>
      <c r="J121" t="s">
        <v>18</v>
      </c>
      <c r="K121">
        <v>3</v>
      </c>
      <c r="L121" t="s">
        <v>19</v>
      </c>
      <c r="M121">
        <v>2</v>
      </c>
      <c r="N121" t="s">
        <v>5</v>
      </c>
      <c r="O121">
        <v>6</v>
      </c>
      <c r="P121" t="s">
        <v>7</v>
      </c>
      <c r="Q121">
        <v>6</v>
      </c>
      <c r="R121" t="s">
        <v>7</v>
      </c>
      <c r="S121">
        <v>6</v>
      </c>
      <c r="T121" t="s">
        <v>7</v>
      </c>
      <c r="U121">
        <v>6</v>
      </c>
      <c r="V121" t="s">
        <v>7</v>
      </c>
      <c r="W121">
        <v>99</v>
      </c>
      <c r="X121">
        <v>1</v>
      </c>
      <c r="Y121">
        <v>0</v>
      </c>
      <c r="Z121">
        <v>0</v>
      </c>
      <c r="AA121">
        <v>2</v>
      </c>
      <c r="AB121" t="s">
        <v>5</v>
      </c>
      <c r="AC121" t="s">
        <v>6</v>
      </c>
      <c r="AD121" t="s">
        <v>6</v>
      </c>
      <c r="AE121">
        <v>5</v>
      </c>
      <c r="AF121" t="s">
        <v>10</v>
      </c>
      <c r="AG121">
        <v>5</v>
      </c>
      <c r="AH121" t="s">
        <v>10</v>
      </c>
      <c r="AI121">
        <v>5</v>
      </c>
      <c r="AJ121" t="s">
        <v>10</v>
      </c>
      <c r="AK121">
        <v>90</v>
      </c>
      <c r="AL121">
        <v>10</v>
      </c>
      <c r="AM121">
        <v>0</v>
      </c>
      <c r="AN121">
        <v>0</v>
      </c>
      <c r="AO121">
        <v>5</v>
      </c>
      <c r="AP121" t="s">
        <v>34</v>
      </c>
      <c r="AQ121">
        <v>1</v>
      </c>
      <c r="AR121" t="s">
        <v>8</v>
      </c>
      <c r="AS121">
        <v>1</v>
      </c>
      <c r="AT121" t="s">
        <v>8</v>
      </c>
      <c r="AU121">
        <v>3</v>
      </c>
      <c r="AV121" t="s">
        <v>13</v>
      </c>
      <c r="AW121">
        <v>1</v>
      </c>
      <c r="AX121" t="s">
        <v>35</v>
      </c>
      <c r="AY121">
        <v>2</v>
      </c>
      <c r="AZ121" t="s">
        <v>15</v>
      </c>
      <c r="BA121">
        <v>4</v>
      </c>
      <c r="BB121" t="s">
        <v>11</v>
      </c>
      <c r="BC121">
        <v>511.56</v>
      </c>
      <c r="BD121">
        <v>3390</v>
      </c>
      <c r="BE121">
        <v>82.899999999999991</v>
      </c>
      <c r="BF121">
        <v>55</v>
      </c>
      <c r="BG121" t="s">
        <v>64</v>
      </c>
      <c r="BH121" t="s">
        <v>64</v>
      </c>
    </row>
    <row r="122" spans="1:60" x14ac:dyDescent="0.25">
      <c r="A122">
        <v>121</v>
      </c>
      <c r="B122">
        <v>7</v>
      </c>
      <c r="C122" t="s">
        <v>44</v>
      </c>
      <c r="D122">
        <v>1</v>
      </c>
      <c r="E122" t="s">
        <v>2</v>
      </c>
      <c r="F122">
        <v>1</v>
      </c>
      <c r="G122">
        <v>1</v>
      </c>
      <c r="H122" t="s">
        <v>3</v>
      </c>
      <c r="I122">
        <v>2</v>
      </c>
      <c r="J122" t="s">
        <v>4</v>
      </c>
      <c r="K122">
        <v>3</v>
      </c>
      <c r="L122" t="s">
        <v>19</v>
      </c>
      <c r="M122">
        <v>2</v>
      </c>
      <c r="N122" t="s">
        <v>5</v>
      </c>
      <c r="O122">
        <v>5</v>
      </c>
      <c r="P122" t="s">
        <v>21</v>
      </c>
      <c r="Q122">
        <v>6</v>
      </c>
      <c r="R122" t="s">
        <v>7</v>
      </c>
      <c r="S122" t="s">
        <v>6</v>
      </c>
      <c r="T122" t="s">
        <v>6</v>
      </c>
      <c r="U122">
        <v>6</v>
      </c>
      <c r="V122" t="s">
        <v>7</v>
      </c>
      <c r="W122">
        <v>100</v>
      </c>
      <c r="X122">
        <v>0</v>
      </c>
      <c r="Y122">
        <v>0</v>
      </c>
      <c r="Z122">
        <v>0</v>
      </c>
      <c r="AA122">
        <v>2</v>
      </c>
      <c r="AB122" t="s">
        <v>5</v>
      </c>
      <c r="AC122" t="s">
        <v>6</v>
      </c>
      <c r="AD122" t="s">
        <v>6</v>
      </c>
      <c r="AE122">
        <v>5</v>
      </c>
      <c r="AF122" t="s">
        <v>10</v>
      </c>
      <c r="AG122">
        <v>5</v>
      </c>
      <c r="AH122" t="s">
        <v>10</v>
      </c>
      <c r="AI122">
        <v>5</v>
      </c>
      <c r="AJ122" t="s">
        <v>10</v>
      </c>
      <c r="AK122">
        <v>100</v>
      </c>
      <c r="AL122">
        <v>0</v>
      </c>
      <c r="AM122">
        <v>0</v>
      </c>
      <c r="AN122">
        <v>0</v>
      </c>
      <c r="AO122">
        <v>5</v>
      </c>
      <c r="AP122" t="s">
        <v>34</v>
      </c>
      <c r="AQ122">
        <v>1</v>
      </c>
      <c r="AR122" t="s">
        <v>8</v>
      </c>
      <c r="AS122">
        <v>1</v>
      </c>
      <c r="AT122" t="s">
        <v>8</v>
      </c>
      <c r="AU122">
        <v>4</v>
      </c>
      <c r="AV122" t="s">
        <v>12</v>
      </c>
      <c r="AW122">
        <v>5</v>
      </c>
      <c r="AX122" t="s">
        <v>55</v>
      </c>
      <c r="AY122">
        <v>3</v>
      </c>
      <c r="AZ122" t="s">
        <v>29</v>
      </c>
      <c r="BA122">
        <v>3</v>
      </c>
      <c r="BB122" t="s">
        <v>23</v>
      </c>
      <c r="BC122">
        <v>83.2</v>
      </c>
      <c r="BD122">
        <v>230</v>
      </c>
      <c r="BE122">
        <v>56.7</v>
      </c>
      <c r="BF122">
        <v>33</v>
      </c>
      <c r="BG122" t="s">
        <v>63</v>
      </c>
      <c r="BH122" t="s">
        <v>64</v>
      </c>
    </row>
    <row r="123" spans="1:60" x14ac:dyDescent="0.25">
      <c r="A123">
        <v>122</v>
      </c>
      <c r="B123">
        <v>11</v>
      </c>
      <c r="C123" t="s">
        <v>1</v>
      </c>
      <c r="D123">
        <v>4</v>
      </c>
      <c r="E123" t="s">
        <v>24</v>
      </c>
      <c r="F123">
        <v>6</v>
      </c>
      <c r="G123">
        <v>91</v>
      </c>
      <c r="H123" t="s">
        <v>33</v>
      </c>
      <c r="I123">
        <v>2</v>
      </c>
      <c r="J123" t="s">
        <v>4</v>
      </c>
      <c r="K123">
        <v>3</v>
      </c>
      <c r="L123" t="s">
        <v>19</v>
      </c>
      <c r="M123">
        <v>1</v>
      </c>
      <c r="N123" t="s">
        <v>8</v>
      </c>
      <c r="O123">
        <v>1</v>
      </c>
      <c r="P123" t="s">
        <v>54</v>
      </c>
      <c r="Q123">
        <v>5</v>
      </c>
      <c r="R123" t="s">
        <v>21</v>
      </c>
      <c r="S123">
        <v>1</v>
      </c>
      <c r="T123" t="s">
        <v>54</v>
      </c>
      <c r="U123">
        <v>5</v>
      </c>
      <c r="V123" t="s">
        <v>21</v>
      </c>
      <c r="W123">
        <v>80</v>
      </c>
      <c r="X123">
        <v>15</v>
      </c>
      <c r="Y123">
        <v>5</v>
      </c>
      <c r="Z123">
        <v>0</v>
      </c>
      <c r="AA123">
        <v>2</v>
      </c>
      <c r="AB123" t="s">
        <v>5</v>
      </c>
      <c r="AC123" t="s">
        <v>6</v>
      </c>
      <c r="AD123" t="s">
        <v>6</v>
      </c>
      <c r="AE123">
        <v>5</v>
      </c>
      <c r="AF123" t="s">
        <v>10</v>
      </c>
      <c r="AG123">
        <v>5</v>
      </c>
      <c r="AH123" t="s">
        <v>10</v>
      </c>
      <c r="AI123">
        <v>5</v>
      </c>
      <c r="AJ123" t="s">
        <v>10</v>
      </c>
      <c r="AK123">
        <v>95</v>
      </c>
      <c r="AL123">
        <v>5</v>
      </c>
      <c r="AM123">
        <v>0</v>
      </c>
      <c r="AN123">
        <v>0</v>
      </c>
      <c r="AO123">
        <v>4</v>
      </c>
      <c r="AP123" t="s">
        <v>12</v>
      </c>
      <c r="AQ123">
        <v>1</v>
      </c>
      <c r="AR123" t="s">
        <v>8</v>
      </c>
      <c r="AS123">
        <v>2</v>
      </c>
      <c r="AT123" t="s">
        <v>5</v>
      </c>
      <c r="AU123">
        <v>3</v>
      </c>
      <c r="AV123" t="s">
        <v>13</v>
      </c>
      <c r="AW123">
        <v>4</v>
      </c>
      <c r="AX123" t="s">
        <v>14</v>
      </c>
      <c r="AY123">
        <v>2</v>
      </c>
      <c r="AZ123" t="s">
        <v>15</v>
      </c>
      <c r="BA123">
        <v>4</v>
      </c>
      <c r="BB123" t="s">
        <v>11</v>
      </c>
      <c r="BC123">
        <v>8910.5400000000009</v>
      </c>
      <c r="BD123">
        <v>3560</v>
      </c>
      <c r="BE123">
        <v>110.3</v>
      </c>
      <c r="BF123">
        <v>43</v>
      </c>
      <c r="BG123" t="s">
        <v>63</v>
      </c>
      <c r="BH123" t="s">
        <v>63</v>
      </c>
    </row>
    <row r="124" spans="1:60" x14ac:dyDescent="0.25">
      <c r="A124">
        <v>123</v>
      </c>
      <c r="B124">
        <v>10</v>
      </c>
      <c r="C124" t="s">
        <v>1</v>
      </c>
      <c r="D124">
        <v>2</v>
      </c>
      <c r="E124" t="s">
        <v>31</v>
      </c>
      <c r="F124">
        <v>2</v>
      </c>
      <c r="G124">
        <v>4</v>
      </c>
      <c r="H124" t="s">
        <v>36</v>
      </c>
      <c r="I124">
        <v>2</v>
      </c>
      <c r="J124" t="s">
        <v>4</v>
      </c>
      <c r="K124">
        <v>3</v>
      </c>
      <c r="L124" t="s">
        <v>19</v>
      </c>
      <c r="M124">
        <v>2</v>
      </c>
      <c r="N124" t="s">
        <v>5</v>
      </c>
      <c r="O124">
        <v>5</v>
      </c>
      <c r="P124" t="s">
        <v>21</v>
      </c>
      <c r="Q124">
        <v>5</v>
      </c>
      <c r="R124" t="s">
        <v>21</v>
      </c>
      <c r="S124">
        <v>5</v>
      </c>
      <c r="T124" t="s">
        <v>21</v>
      </c>
      <c r="U124">
        <v>5</v>
      </c>
      <c r="V124" t="s">
        <v>21</v>
      </c>
      <c r="W124">
        <v>90</v>
      </c>
      <c r="X124">
        <v>9</v>
      </c>
      <c r="Y124">
        <v>1</v>
      </c>
      <c r="Z124">
        <v>0</v>
      </c>
      <c r="AA124">
        <v>2</v>
      </c>
      <c r="AB124" t="s">
        <v>5</v>
      </c>
      <c r="AC124" t="s">
        <v>6</v>
      </c>
      <c r="AD124" t="s">
        <v>6</v>
      </c>
      <c r="AE124">
        <v>5</v>
      </c>
      <c r="AF124" t="s">
        <v>10</v>
      </c>
      <c r="AG124">
        <v>5</v>
      </c>
      <c r="AH124" t="s">
        <v>10</v>
      </c>
      <c r="AI124">
        <v>5</v>
      </c>
      <c r="AJ124" t="s">
        <v>10</v>
      </c>
      <c r="AK124">
        <v>50</v>
      </c>
      <c r="AL124">
        <v>5</v>
      </c>
      <c r="AM124">
        <v>0</v>
      </c>
      <c r="AN124">
        <v>45</v>
      </c>
      <c r="AO124">
        <v>2</v>
      </c>
      <c r="AP124" t="s">
        <v>37</v>
      </c>
      <c r="AQ124">
        <v>1</v>
      </c>
      <c r="AR124" t="s">
        <v>8</v>
      </c>
      <c r="AS124">
        <v>2</v>
      </c>
      <c r="AT124" t="s">
        <v>5</v>
      </c>
      <c r="AU124">
        <v>3</v>
      </c>
      <c r="AV124" t="s">
        <v>13</v>
      </c>
      <c r="AW124">
        <v>3</v>
      </c>
      <c r="AX124" t="s">
        <v>29</v>
      </c>
      <c r="AY124">
        <v>2</v>
      </c>
      <c r="AZ124" t="s">
        <v>15</v>
      </c>
      <c r="BA124">
        <v>4</v>
      </c>
      <c r="BB124" t="s">
        <v>11</v>
      </c>
      <c r="BC124">
        <v>125.17</v>
      </c>
      <c r="BD124">
        <v>2890</v>
      </c>
      <c r="BE124">
        <v>72.5</v>
      </c>
      <c r="BF124">
        <v>48</v>
      </c>
      <c r="BG124" t="s">
        <v>63</v>
      </c>
      <c r="BH124" t="s">
        <v>64</v>
      </c>
    </row>
    <row r="125" spans="1:60" x14ac:dyDescent="0.25">
      <c r="A125">
        <v>124</v>
      </c>
      <c r="B125">
        <v>11</v>
      </c>
      <c r="C125" t="s">
        <v>1</v>
      </c>
      <c r="D125">
        <v>4</v>
      </c>
      <c r="E125" t="s">
        <v>24</v>
      </c>
      <c r="F125">
        <v>4</v>
      </c>
      <c r="G125">
        <v>16</v>
      </c>
      <c r="H125" t="s">
        <v>25</v>
      </c>
      <c r="I125">
        <v>2</v>
      </c>
      <c r="J125" t="s">
        <v>4</v>
      </c>
      <c r="K125">
        <v>1</v>
      </c>
      <c r="L125" t="s">
        <v>49</v>
      </c>
      <c r="M125">
        <v>1</v>
      </c>
      <c r="N125" t="s">
        <v>8</v>
      </c>
      <c r="O125">
        <v>5</v>
      </c>
      <c r="P125" t="s">
        <v>21</v>
      </c>
      <c r="Q125">
        <v>5</v>
      </c>
      <c r="R125" t="s">
        <v>21</v>
      </c>
      <c r="S125">
        <v>3</v>
      </c>
      <c r="T125" t="s">
        <v>32</v>
      </c>
      <c r="U125">
        <v>3</v>
      </c>
      <c r="V125" t="s">
        <v>32</v>
      </c>
      <c r="W125">
        <v>93</v>
      </c>
      <c r="X125">
        <v>6</v>
      </c>
      <c r="Y125">
        <v>1</v>
      </c>
      <c r="Z125">
        <v>0</v>
      </c>
      <c r="AA125">
        <v>1</v>
      </c>
      <c r="AB125" t="s">
        <v>8</v>
      </c>
      <c r="AC125">
        <v>1</v>
      </c>
      <c r="AD125" t="s">
        <v>26</v>
      </c>
      <c r="AE125">
        <v>4</v>
      </c>
      <c r="AF125" t="s">
        <v>11</v>
      </c>
      <c r="AG125">
        <v>4</v>
      </c>
      <c r="AH125" t="s">
        <v>11</v>
      </c>
      <c r="AI125">
        <v>4</v>
      </c>
      <c r="AJ125" t="s">
        <v>11</v>
      </c>
      <c r="AK125">
        <v>100</v>
      </c>
      <c r="AL125">
        <v>0</v>
      </c>
      <c r="AM125">
        <v>0</v>
      </c>
      <c r="AN125">
        <v>0</v>
      </c>
      <c r="AO125">
        <v>4</v>
      </c>
      <c r="AP125" t="s">
        <v>12</v>
      </c>
      <c r="AQ125">
        <v>1</v>
      </c>
      <c r="AR125" t="s">
        <v>8</v>
      </c>
      <c r="AS125">
        <v>1</v>
      </c>
      <c r="AT125" t="s">
        <v>8</v>
      </c>
      <c r="AU125">
        <v>6</v>
      </c>
      <c r="AV125" t="s">
        <v>57</v>
      </c>
      <c r="AW125">
        <v>3</v>
      </c>
      <c r="AX125" t="s">
        <v>29</v>
      </c>
      <c r="AY125">
        <v>2</v>
      </c>
      <c r="AZ125" t="s">
        <v>15</v>
      </c>
      <c r="BA125">
        <v>3</v>
      </c>
      <c r="BB125" t="s">
        <v>23</v>
      </c>
      <c r="BC125">
        <v>1231.8</v>
      </c>
      <c r="BD125">
        <v>1710</v>
      </c>
      <c r="BE125">
        <v>94.2</v>
      </c>
      <c r="BF125">
        <v>45</v>
      </c>
      <c r="BG125" t="s">
        <v>64</v>
      </c>
      <c r="BH125" t="s">
        <v>64</v>
      </c>
    </row>
    <row r="126" spans="1:60" x14ac:dyDescent="0.25">
      <c r="A126">
        <v>125</v>
      </c>
      <c r="B126">
        <v>10</v>
      </c>
      <c r="C126" t="s">
        <v>1</v>
      </c>
      <c r="D126">
        <v>3</v>
      </c>
      <c r="E126" t="s">
        <v>45</v>
      </c>
      <c r="F126">
        <v>2</v>
      </c>
      <c r="G126">
        <v>4</v>
      </c>
      <c r="H126" t="s">
        <v>36</v>
      </c>
      <c r="I126">
        <v>3</v>
      </c>
      <c r="J126" t="s">
        <v>18</v>
      </c>
      <c r="K126">
        <v>3</v>
      </c>
      <c r="L126" t="s">
        <v>19</v>
      </c>
      <c r="M126">
        <v>1</v>
      </c>
      <c r="N126" t="s">
        <v>8</v>
      </c>
      <c r="O126">
        <v>6</v>
      </c>
      <c r="P126" t="s">
        <v>7</v>
      </c>
      <c r="Q126">
        <v>5</v>
      </c>
      <c r="R126" t="s">
        <v>21</v>
      </c>
      <c r="S126">
        <v>6</v>
      </c>
      <c r="T126" t="s">
        <v>7</v>
      </c>
      <c r="U126">
        <v>6</v>
      </c>
      <c r="V126" t="s">
        <v>7</v>
      </c>
      <c r="W126">
        <v>5</v>
      </c>
      <c r="X126">
        <v>15</v>
      </c>
      <c r="Y126">
        <v>75</v>
      </c>
      <c r="Z126">
        <v>5</v>
      </c>
      <c r="AA126">
        <v>1</v>
      </c>
      <c r="AB126" t="s">
        <v>8</v>
      </c>
      <c r="AC126">
        <v>4</v>
      </c>
      <c r="AD126" t="s">
        <v>56</v>
      </c>
      <c r="AE126">
        <v>5</v>
      </c>
      <c r="AF126" t="s">
        <v>10</v>
      </c>
      <c r="AG126">
        <v>5</v>
      </c>
      <c r="AH126" t="s">
        <v>10</v>
      </c>
      <c r="AI126">
        <v>5</v>
      </c>
      <c r="AJ126" t="s">
        <v>10</v>
      </c>
      <c r="AK126">
        <v>3</v>
      </c>
      <c r="AL126">
        <v>4</v>
      </c>
      <c r="AM126">
        <v>3</v>
      </c>
      <c r="AN126">
        <v>90</v>
      </c>
      <c r="AO126">
        <v>4</v>
      </c>
      <c r="AP126" t="s">
        <v>12</v>
      </c>
      <c r="AQ126">
        <v>2</v>
      </c>
      <c r="AR126" t="s">
        <v>5</v>
      </c>
      <c r="AS126">
        <v>2</v>
      </c>
      <c r="AT126" t="s">
        <v>5</v>
      </c>
      <c r="AU126">
        <v>3</v>
      </c>
      <c r="AV126" t="s">
        <v>13</v>
      </c>
      <c r="AW126">
        <v>4</v>
      </c>
      <c r="AX126" t="s">
        <v>14</v>
      </c>
      <c r="AY126">
        <v>3</v>
      </c>
      <c r="AZ126" t="s">
        <v>29</v>
      </c>
      <c r="BA126">
        <v>3</v>
      </c>
      <c r="BB126" t="s">
        <v>23</v>
      </c>
      <c r="BC126">
        <v>133.94</v>
      </c>
      <c r="BD126">
        <v>810</v>
      </c>
      <c r="BE126">
        <v>72.900000000000006</v>
      </c>
      <c r="BF126">
        <v>33</v>
      </c>
      <c r="BG126" t="s">
        <v>63</v>
      </c>
      <c r="BH126" t="s">
        <v>64</v>
      </c>
    </row>
    <row r="127" spans="1:60" x14ac:dyDescent="0.25">
      <c r="A127">
        <v>126</v>
      </c>
      <c r="B127">
        <v>7</v>
      </c>
      <c r="C127" t="s">
        <v>44</v>
      </c>
      <c r="D127">
        <v>4</v>
      </c>
      <c r="E127" t="s">
        <v>24</v>
      </c>
      <c r="F127">
        <v>5</v>
      </c>
      <c r="G127">
        <v>42</v>
      </c>
      <c r="H127" t="s">
        <v>51</v>
      </c>
      <c r="I127">
        <v>2</v>
      </c>
      <c r="J127" t="s">
        <v>4</v>
      </c>
      <c r="K127">
        <v>3</v>
      </c>
      <c r="L127" t="s">
        <v>19</v>
      </c>
      <c r="M127">
        <v>1</v>
      </c>
      <c r="N127" t="s">
        <v>8</v>
      </c>
      <c r="O127">
        <v>6</v>
      </c>
      <c r="P127" t="s">
        <v>7</v>
      </c>
      <c r="Q127">
        <v>6</v>
      </c>
      <c r="R127" t="s">
        <v>7</v>
      </c>
      <c r="S127">
        <v>6</v>
      </c>
      <c r="T127" t="s">
        <v>7</v>
      </c>
      <c r="U127">
        <v>7</v>
      </c>
      <c r="V127" t="s">
        <v>20</v>
      </c>
      <c r="W127">
        <v>100</v>
      </c>
      <c r="X127">
        <v>0</v>
      </c>
      <c r="Y127">
        <v>0</v>
      </c>
      <c r="Z127">
        <v>0</v>
      </c>
      <c r="AA127">
        <v>2</v>
      </c>
      <c r="AB127" t="s">
        <v>5</v>
      </c>
      <c r="AC127" t="s">
        <v>6</v>
      </c>
      <c r="AD127" t="s">
        <v>6</v>
      </c>
      <c r="AE127">
        <v>3</v>
      </c>
      <c r="AF127" t="s">
        <v>28</v>
      </c>
      <c r="AG127">
        <v>3</v>
      </c>
      <c r="AH127" t="s">
        <v>28</v>
      </c>
      <c r="AI127">
        <v>4</v>
      </c>
      <c r="AJ127" t="s">
        <v>11</v>
      </c>
      <c r="AK127">
        <v>5</v>
      </c>
      <c r="AL127">
        <v>80</v>
      </c>
      <c r="AM127">
        <v>10</v>
      </c>
      <c r="AN127">
        <v>5</v>
      </c>
      <c r="AO127">
        <v>4</v>
      </c>
      <c r="AP127" t="s">
        <v>12</v>
      </c>
      <c r="AQ127">
        <v>1</v>
      </c>
      <c r="AR127" t="s">
        <v>8</v>
      </c>
      <c r="AS127">
        <v>1</v>
      </c>
      <c r="AT127" t="s">
        <v>8</v>
      </c>
      <c r="AU127">
        <v>3</v>
      </c>
      <c r="AV127" t="s">
        <v>13</v>
      </c>
      <c r="AW127">
        <v>4</v>
      </c>
      <c r="AX127" t="s">
        <v>14</v>
      </c>
      <c r="AY127">
        <v>3</v>
      </c>
      <c r="AZ127" t="s">
        <v>29</v>
      </c>
      <c r="BA127">
        <v>4</v>
      </c>
      <c r="BB127" t="s">
        <v>11</v>
      </c>
      <c r="BC127">
        <v>4678.26</v>
      </c>
      <c r="BD127">
        <v>3860</v>
      </c>
      <c r="BE127">
        <v>101.7</v>
      </c>
      <c r="BF127">
        <v>56</v>
      </c>
      <c r="BG127" t="s">
        <v>63</v>
      </c>
      <c r="BH127" t="s">
        <v>64</v>
      </c>
    </row>
    <row r="128" spans="1:60" x14ac:dyDescent="0.25">
      <c r="A128">
        <v>127</v>
      </c>
      <c r="B128">
        <v>13</v>
      </c>
      <c r="C128" t="s">
        <v>1</v>
      </c>
      <c r="D128">
        <v>2</v>
      </c>
      <c r="E128" t="s">
        <v>31</v>
      </c>
      <c r="F128">
        <v>5</v>
      </c>
      <c r="G128">
        <v>41</v>
      </c>
      <c r="H128" t="s">
        <v>51</v>
      </c>
      <c r="I128">
        <v>3</v>
      </c>
      <c r="J128" t="s">
        <v>18</v>
      </c>
      <c r="K128">
        <v>3</v>
      </c>
      <c r="L128" t="s">
        <v>19</v>
      </c>
      <c r="M128">
        <v>1</v>
      </c>
      <c r="N128" t="s">
        <v>8</v>
      </c>
      <c r="O128">
        <v>6</v>
      </c>
      <c r="P128" t="s">
        <v>7</v>
      </c>
      <c r="Q128">
        <v>6</v>
      </c>
      <c r="R128" t="s">
        <v>7</v>
      </c>
      <c r="S128">
        <v>6</v>
      </c>
      <c r="T128" t="s">
        <v>7</v>
      </c>
      <c r="U128">
        <v>6</v>
      </c>
      <c r="V128" t="s">
        <v>7</v>
      </c>
      <c r="W128">
        <v>80</v>
      </c>
      <c r="X128">
        <v>5</v>
      </c>
      <c r="Y128">
        <v>5</v>
      </c>
      <c r="Z128">
        <v>10</v>
      </c>
      <c r="AA128">
        <v>1</v>
      </c>
      <c r="AB128" t="s">
        <v>8</v>
      </c>
      <c r="AC128">
        <v>2</v>
      </c>
      <c r="AD128" t="s">
        <v>43</v>
      </c>
      <c r="AE128">
        <v>5</v>
      </c>
      <c r="AF128" t="s">
        <v>10</v>
      </c>
      <c r="AG128">
        <v>5</v>
      </c>
      <c r="AH128" t="s">
        <v>10</v>
      </c>
      <c r="AI128">
        <v>5</v>
      </c>
      <c r="AJ128" t="s">
        <v>10</v>
      </c>
      <c r="AK128">
        <v>50</v>
      </c>
      <c r="AL128">
        <v>0</v>
      </c>
      <c r="AM128">
        <v>25</v>
      </c>
      <c r="AN128">
        <v>25</v>
      </c>
      <c r="AO128">
        <v>5</v>
      </c>
      <c r="AP128" t="s">
        <v>34</v>
      </c>
      <c r="AQ128">
        <v>1</v>
      </c>
      <c r="AR128" t="s">
        <v>8</v>
      </c>
      <c r="AS128">
        <v>1</v>
      </c>
      <c r="AT128" t="s">
        <v>8</v>
      </c>
      <c r="AU128">
        <v>3</v>
      </c>
      <c r="AV128" t="s">
        <v>13</v>
      </c>
      <c r="AW128">
        <v>4</v>
      </c>
      <c r="AX128" t="s">
        <v>14</v>
      </c>
      <c r="AY128">
        <v>4</v>
      </c>
      <c r="AZ128" t="s">
        <v>14</v>
      </c>
      <c r="BA128">
        <v>3</v>
      </c>
      <c r="BB128" t="s">
        <v>23</v>
      </c>
      <c r="BC128">
        <v>4638.5600000000004</v>
      </c>
      <c r="BD128">
        <v>4130</v>
      </c>
      <c r="BE128">
        <v>102.30000000000001</v>
      </c>
      <c r="BF128">
        <v>44</v>
      </c>
      <c r="BG128" t="s">
        <v>64</v>
      </c>
      <c r="BH128" t="s">
        <v>64</v>
      </c>
    </row>
    <row r="129" spans="1:60" x14ac:dyDescent="0.25">
      <c r="A129">
        <v>128</v>
      </c>
      <c r="B129">
        <v>13</v>
      </c>
      <c r="C129" t="s">
        <v>1</v>
      </c>
      <c r="D129">
        <v>1</v>
      </c>
      <c r="E129" t="s">
        <v>2</v>
      </c>
      <c r="F129">
        <v>1</v>
      </c>
      <c r="G129">
        <v>1</v>
      </c>
      <c r="H129" t="s">
        <v>3</v>
      </c>
      <c r="I129">
        <v>2</v>
      </c>
      <c r="J129" t="s">
        <v>4</v>
      </c>
      <c r="K129">
        <v>2</v>
      </c>
      <c r="L129" t="s">
        <v>4</v>
      </c>
      <c r="M129">
        <v>2</v>
      </c>
      <c r="N129" t="s">
        <v>5</v>
      </c>
      <c r="O129">
        <v>6</v>
      </c>
      <c r="P129" t="s">
        <v>7</v>
      </c>
      <c r="Q129">
        <v>7</v>
      </c>
      <c r="R129" t="s">
        <v>20</v>
      </c>
      <c r="S129">
        <v>5</v>
      </c>
      <c r="T129" t="s">
        <v>21</v>
      </c>
      <c r="U129">
        <v>7</v>
      </c>
      <c r="V129" t="s">
        <v>20</v>
      </c>
      <c r="W129">
        <v>0</v>
      </c>
      <c r="X129">
        <v>100</v>
      </c>
      <c r="Y129">
        <v>0</v>
      </c>
      <c r="Z129">
        <v>0</v>
      </c>
      <c r="AA129">
        <v>2</v>
      </c>
      <c r="AB129" t="s">
        <v>5</v>
      </c>
      <c r="AC129" t="s">
        <v>6</v>
      </c>
      <c r="AD129" t="s">
        <v>6</v>
      </c>
      <c r="AE129">
        <v>3</v>
      </c>
      <c r="AF129" t="s">
        <v>28</v>
      </c>
      <c r="AG129">
        <v>4</v>
      </c>
      <c r="AH129" t="s">
        <v>11</v>
      </c>
      <c r="AI129">
        <v>5</v>
      </c>
      <c r="AJ129" t="s">
        <v>10</v>
      </c>
      <c r="AK129">
        <v>60</v>
      </c>
      <c r="AL129">
        <v>40</v>
      </c>
      <c r="AM129">
        <v>0</v>
      </c>
      <c r="AN129">
        <v>0</v>
      </c>
      <c r="AO129">
        <v>2</v>
      </c>
      <c r="AP129" t="s">
        <v>37</v>
      </c>
      <c r="AQ129">
        <v>1</v>
      </c>
      <c r="AR129" t="s">
        <v>8</v>
      </c>
      <c r="AS129">
        <v>1</v>
      </c>
      <c r="AT129" t="s">
        <v>8</v>
      </c>
      <c r="AU129">
        <v>3</v>
      </c>
      <c r="AV129" t="s">
        <v>13</v>
      </c>
      <c r="AW129">
        <v>4</v>
      </c>
      <c r="AX129" t="s">
        <v>14</v>
      </c>
      <c r="AY129">
        <v>3</v>
      </c>
      <c r="AZ129" t="s">
        <v>29</v>
      </c>
      <c r="BA129">
        <v>5</v>
      </c>
      <c r="BB129" t="s">
        <v>53</v>
      </c>
      <c r="BC129">
        <v>86.12</v>
      </c>
      <c r="BD129">
        <v>640</v>
      </c>
      <c r="BE129">
        <v>57.1</v>
      </c>
      <c r="BF129">
        <v>37</v>
      </c>
      <c r="BG129" t="s">
        <v>63</v>
      </c>
      <c r="BH129" t="s">
        <v>64</v>
      </c>
    </row>
    <row r="130" spans="1:60" x14ac:dyDescent="0.25">
      <c r="A130">
        <v>129</v>
      </c>
      <c r="B130">
        <v>19</v>
      </c>
      <c r="C130" t="s">
        <v>46</v>
      </c>
      <c r="D130">
        <v>4</v>
      </c>
      <c r="E130" t="s">
        <v>24</v>
      </c>
      <c r="F130">
        <v>6</v>
      </c>
      <c r="G130">
        <v>91</v>
      </c>
      <c r="H130" t="s">
        <v>33</v>
      </c>
      <c r="I130">
        <v>1</v>
      </c>
      <c r="J130" t="s">
        <v>47</v>
      </c>
      <c r="K130">
        <v>2</v>
      </c>
      <c r="L130" t="s">
        <v>4</v>
      </c>
      <c r="M130">
        <v>2</v>
      </c>
      <c r="N130" t="s">
        <v>5</v>
      </c>
      <c r="O130">
        <v>2</v>
      </c>
      <c r="P130" t="s">
        <v>48</v>
      </c>
      <c r="Q130">
        <v>4</v>
      </c>
      <c r="R130" t="s">
        <v>4</v>
      </c>
      <c r="S130">
        <v>2</v>
      </c>
      <c r="T130" t="s">
        <v>48</v>
      </c>
      <c r="U130">
        <v>4</v>
      </c>
      <c r="V130" t="s">
        <v>4</v>
      </c>
      <c r="W130">
        <v>100</v>
      </c>
      <c r="X130">
        <v>0</v>
      </c>
      <c r="Y130">
        <v>0</v>
      </c>
      <c r="Z130">
        <v>0</v>
      </c>
      <c r="AA130">
        <v>1</v>
      </c>
      <c r="AB130" t="s">
        <v>8</v>
      </c>
      <c r="AC130">
        <v>1</v>
      </c>
      <c r="AD130" t="s">
        <v>26</v>
      </c>
      <c r="AE130">
        <v>5</v>
      </c>
      <c r="AF130" t="s">
        <v>10</v>
      </c>
      <c r="AG130">
        <v>5</v>
      </c>
      <c r="AH130" t="s">
        <v>10</v>
      </c>
      <c r="AI130">
        <v>5</v>
      </c>
      <c r="AJ130" t="s">
        <v>10</v>
      </c>
      <c r="AK130">
        <v>30</v>
      </c>
      <c r="AL130">
        <v>30</v>
      </c>
      <c r="AM130">
        <v>30</v>
      </c>
      <c r="AN130">
        <v>10</v>
      </c>
      <c r="AO130">
        <v>3</v>
      </c>
      <c r="AP130" t="s">
        <v>22</v>
      </c>
      <c r="AQ130">
        <v>2</v>
      </c>
      <c r="AR130" t="s">
        <v>5</v>
      </c>
      <c r="AS130">
        <v>2</v>
      </c>
      <c r="AT130" t="s">
        <v>5</v>
      </c>
      <c r="AU130">
        <v>3</v>
      </c>
      <c r="AV130" t="s">
        <v>13</v>
      </c>
      <c r="AW130">
        <v>3</v>
      </c>
      <c r="AX130" t="s">
        <v>29</v>
      </c>
      <c r="AY130">
        <v>3</v>
      </c>
      <c r="AZ130" t="s">
        <v>29</v>
      </c>
      <c r="BA130">
        <v>4</v>
      </c>
      <c r="BB130" t="s">
        <v>11</v>
      </c>
      <c r="BC130">
        <v>9194.57</v>
      </c>
      <c r="BD130">
        <v>3320</v>
      </c>
      <c r="BE130">
        <v>110.9</v>
      </c>
      <c r="BF130">
        <v>48</v>
      </c>
      <c r="BG130" t="s">
        <v>63</v>
      </c>
      <c r="BH130" t="s">
        <v>64</v>
      </c>
    </row>
    <row r="131" spans="1:60" x14ac:dyDescent="0.25">
      <c r="A131">
        <v>130</v>
      </c>
      <c r="B131">
        <v>19</v>
      </c>
      <c r="C131" t="s">
        <v>46</v>
      </c>
      <c r="D131">
        <v>2</v>
      </c>
      <c r="E131" t="s">
        <v>31</v>
      </c>
      <c r="F131">
        <v>1</v>
      </c>
      <c r="G131">
        <v>1</v>
      </c>
      <c r="H131" t="s">
        <v>3</v>
      </c>
      <c r="I131">
        <v>2</v>
      </c>
      <c r="J131" t="s">
        <v>4</v>
      </c>
      <c r="K131">
        <v>3</v>
      </c>
      <c r="L131" t="s">
        <v>19</v>
      </c>
      <c r="M131">
        <v>2</v>
      </c>
      <c r="N131" t="s">
        <v>5</v>
      </c>
      <c r="O131">
        <v>6</v>
      </c>
      <c r="P131" t="s">
        <v>7</v>
      </c>
      <c r="Q131">
        <v>5</v>
      </c>
      <c r="R131" t="s">
        <v>21</v>
      </c>
      <c r="S131">
        <v>6</v>
      </c>
      <c r="T131" t="s">
        <v>7</v>
      </c>
      <c r="U131">
        <v>5</v>
      </c>
      <c r="V131" t="s">
        <v>21</v>
      </c>
      <c r="W131">
        <v>95</v>
      </c>
      <c r="X131">
        <v>5</v>
      </c>
      <c r="Y131">
        <v>0</v>
      </c>
      <c r="Z131">
        <v>0</v>
      </c>
      <c r="AA131">
        <v>1</v>
      </c>
      <c r="AB131" t="s">
        <v>8</v>
      </c>
      <c r="AC131">
        <v>2</v>
      </c>
      <c r="AD131" t="s">
        <v>43</v>
      </c>
      <c r="AE131">
        <v>4</v>
      </c>
      <c r="AF131" t="s">
        <v>11</v>
      </c>
      <c r="AG131">
        <v>4</v>
      </c>
      <c r="AH131" t="s">
        <v>11</v>
      </c>
      <c r="AI131">
        <v>4</v>
      </c>
      <c r="AJ131" t="s">
        <v>11</v>
      </c>
      <c r="AK131">
        <v>40</v>
      </c>
      <c r="AL131">
        <v>40</v>
      </c>
      <c r="AM131">
        <v>20</v>
      </c>
      <c r="AN131">
        <v>0</v>
      </c>
      <c r="AO131">
        <v>4</v>
      </c>
      <c r="AP131" t="s">
        <v>12</v>
      </c>
      <c r="AQ131">
        <v>2</v>
      </c>
      <c r="AR131" t="s">
        <v>5</v>
      </c>
      <c r="AS131">
        <v>2</v>
      </c>
      <c r="AT131" t="s">
        <v>5</v>
      </c>
      <c r="AU131">
        <v>4</v>
      </c>
      <c r="AV131" t="s">
        <v>12</v>
      </c>
      <c r="AW131">
        <v>2</v>
      </c>
      <c r="AX131" t="s">
        <v>15</v>
      </c>
      <c r="AY131">
        <v>2</v>
      </c>
      <c r="AZ131" t="s">
        <v>15</v>
      </c>
      <c r="BA131">
        <v>4</v>
      </c>
      <c r="BB131" t="s">
        <v>11</v>
      </c>
      <c r="BC131">
        <v>88.71</v>
      </c>
      <c r="BD131">
        <v>840</v>
      </c>
      <c r="BE131">
        <v>57.199999999999996</v>
      </c>
      <c r="BF131">
        <v>45</v>
      </c>
      <c r="BG131" t="s">
        <v>64</v>
      </c>
      <c r="BH131" t="s">
        <v>64</v>
      </c>
    </row>
    <row r="132" spans="1:60" x14ac:dyDescent="0.25">
      <c r="A132">
        <v>131</v>
      </c>
      <c r="B132">
        <v>17</v>
      </c>
      <c r="C132" t="s">
        <v>83</v>
      </c>
      <c r="D132">
        <v>4</v>
      </c>
      <c r="E132" t="s">
        <v>24</v>
      </c>
      <c r="F132">
        <v>4</v>
      </c>
      <c r="G132">
        <v>16</v>
      </c>
      <c r="H132" t="s">
        <v>25</v>
      </c>
      <c r="I132">
        <v>2</v>
      </c>
      <c r="J132" t="s">
        <v>4</v>
      </c>
      <c r="K132">
        <v>2</v>
      </c>
      <c r="L132" t="s">
        <v>4</v>
      </c>
      <c r="M132">
        <v>1</v>
      </c>
      <c r="N132" t="s">
        <v>8</v>
      </c>
      <c r="O132">
        <v>3</v>
      </c>
      <c r="P132" t="s">
        <v>32</v>
      </c>
      <c r="Q132">
        <v>3</v>
      </c>
      <c r="R132" t="s">
        <v>32</v>
      </c>
      <c r="S132">
        <v>2</v>
      </c>
      <c r="T132" t="s">
        <v>48</v>
      </c>
      <c r="U132">
        <v>2</v>
      </c>
      <c r="V132" t="s">
        <v>48</v>
      </c>
      <c r="W132">
        <v>100</v>
      </c>
      <c r="X132">
        <v>0</v>
      </c>
      <c r="Y132">
        <v>0</v>
      </c>
      <c r="Z132">
        <v>0</v>
      </c>
      <c r="AA132">
        <v>2</v>
      </c>
      <c r="AB132" t="s">
        <v>5</v>
      </c>
      <c r="AC132" t="s">
        <v>6</v>
      </c>
      <c r="AD132" t="s">
        <v>6</v>
      </c>
      <c r="AE132">
        <v>4</v>
      </c>
      <c r="AF132" t="s">
        <v>11</v>
      </c>
      <c r="AG132">
        <v>4</v>
      </c>
      <c r="AH132" t="s">
        <v>11</v>
      </c>
      <c r="AI132">
        <v>4</v>
      </c>
      <c r="AJ132" t="s">
        <v>11</v>
      </c>
      <c r="AK132">
        <v>10</v>
      </c>
      <c r="AL132">
        <v>20</v>
      </c>
      <c r="AM132">
        <v>70</v>
      </c>
      <c r="AN132">
        <v>0</v>
      </c>
      <c r="AO132">
        <v>3</v>
      </c>
      <c r="AP132" t="s">
        <v>22</v>
      </c>
      <c r="AQ132">
        <v>1</v>
      </c>
      <c r="AR132" t="s">
        <v>8</v>
      </c>
      <c r="AS132">
        <v>1</v>
      </c>
      <c r="AT132" t="s">
        <v>8</v>
      </c>
      <c r="AU132">
        <v>3</v>
      </c>
      <c r="AV132" t="s">
        <v>13</v>
      </c>
      <c r="AW132">
        <v>3</v>
      </c>
      <c r="AX132" t="s">
        <v>29</v>
      </c>
      <c r="AY132">
        <v>3</v>
      </c>
      <c r="AZ132" t="s">
        <v>29</v>
      </c>
      <c r="BA132">
        <v>2</v>
      </c>
      <c r="BB132" t="s">
        <v>30</v>
      </c>
      <c r="BC132">
        <v>1194.23</v>
      </c>
      <c r="BD132">
        <v>4730</v>
      </c>
      <c r="BE132">
        <v>94.399999999999991</v>
      </c>
      <c r="BF132">
        <v>77</v>
      </c>
      <c r="BG132" t="s">
        <v>64</v>
      </c>
      <c r="BH132" t="s">
        <v>64</v>
      </c>
    </row>
    <row r="133" spans="1:60" x14ac:dyDescent="0.25">
      <c r="A133">
        <v>132</v>
      </c>
      <c r="B133">
        <v>3</v>
      </c>
      <c r="C133" t="s">
        <v>41</v>
      </c>
      <c r="D133">
        <v>4</v>
      </c>
      <c r="E133" t="s">
        <v>24</v>
      </c>
      <c r="F133">
        <v>6</v>
      </c>
      <c r="G133">
        <v>94</v>
      </c>
      <c r="H133" t="s">
        <v>33</v>
      </c>
      <c r="I133">
        <v>2</v>
      </c>
      <c r="J133" t="s">
        <v>4</v>
      </c>
      <c r="K133">
        <v>2</v>
      </c>
      <c r="L133" t="s">
        <v>4</v>
      </c>
      <c r="M133">
        <v>1</v>
      </c>
      <c r="N133" t="s">
        <v>8</v>
      </c>
      <c r="O133">
        <v>6</v>
      </c>
      <c r="P133" t="s">
        <v>7</v>
      </c>
      <c r="Q133">
        <v>5</v>
      </c>
      <c r="R133" t="s">
        <v>21</v>
      </c>
      <c r="S133">
        <v>6</v>
      </c>
      <c r="T133" t="s">
        <v>7</v>
      </c>
      <c r="U133">
        <v>4</v>
      </c>
      <c r="V133" t="s">
        <v>4</v>
      </c>
      <c r="W133">
        <v>5</v>
      </c>
      <c r="X133">
        <v>40</v>
      </c>
      <c r="Y133">
        <v>25</v>
      </c>
      <c r="Z133">
        <v>30</v>
      </c>
      <c r="AA133">
        <v>1</v>
      </c>
      <c r="AB133" t="s">
        <v>8</v>
      </c>
      <c r="AC133">
        <v>2</v>
      </c>
      <c r="AD133" t="s">
        <v>43</v>
      </c>
      <c r="AE133">
        <v>5</v>
      </c>
      <c r="AF133" t="s">
        <v>10</v>
      </c>
      <c r="AG133">
        <v>5</v>
      </c>
      <c r="AH133" t="s">
        <v>10</v>
      </c>
      <c r="AI133">
        <v>5</v>
      </c>
      <c r="AJ133" t="s">
        <v>10</v>
      </c>
      <c r="AK133">
        <v>50</v>
      </c>
      <c r="AL133">
        <v>35</v>
      </c>
      <c r="AM133">
        <v>5</v>
      </c>
      <c r="AN133">
        <v>10</v>
      </c>
      <c r="AO133">
        <v>4</v>
      </c>
      <c r="AP133" t="s">
        <v>12</v>
      </c>
      <c r="AQ133">
        <v>1</v>
      </c>
      <c r="AR133" t="s">
        <v>8</v>
      </c>
      <c r="AS133">
        <v>1</v>
      </c>
      <c r="AT133" t="s">
        <v>8</v>
      </c>
      <c r="AU133">
        <v>3</v>
      </c>
      <c r="AV133" t="s">
        <v>13</v>
      </c>
      <c r="AW133">
        <v>3</v>
      </c>
      <c r="AX133" t="s">
        <v>29</v>
      </c>
      <c r="AY133">
        <v>3</v>
      </c>
      <c r="AZ133" t="s">
        <v>29</v>
      </c>
      <c r="BA133">
        <v>4</v>
      </c>
      <c r="BB133" t="s">
        <v>11</v>
      </c>
      <c r="BC133">
        <v>9588.7099999999991</v>
      </c>
      <c r="BD133">
        <v>3620</v>
      </c>
      <c r="BE133">
        <v>112.89999999999999</v>
      </c>
      <c r="BF133">
        <v>50</v>
      </c>
      <c r="BG133" t="s">
        <v>64</v>
      </c>
      <c r="BH133" t="s">
        <v>64</v>
      </c>
    </row>
    <row r="134" spans="1:60" x14ac:dyDescent="0.25">
      <c r="A134">
        <v>133</v>
      </c>
      <c r="B134">
        <v>16</v>
      </c>
      <c r="C134" t="s">
        <v>83</v>
      </c>
      <c r="D134">
        <v>4</v>
      </c>
      <c r="E134" t="s">
        <v>24</v>
      </c>
      <c r="F134">
        <v>6</v>
      </c>
      <c r="G134">
        <v>96</v>
      </c>
      <c r="H134" t="s">
        <v>33</v>
      </c>
      <c r="I134">
        <v>1</v>
      </c>
      <c r="J134" t="s">
        <v>47</v>
      </c>
      <c r="K134">
        <v>3</v>
      </c>
      <c r="L134" t="s">
        <v>19</v>
      </c>
      <c r="M134">
        <v>1</v>
      </c>
      <c r="N134" t="s">
        <v>8</v>
      </c>
      <c r="O134">
        <v>2</v>
      </c>
      <c r="P134" t="s">
        <v>48</v>
      </c>
      <c r="Q134">
        <v>4</v>
      </c>
      <c r="R134" t="s">
        <v>4</v>
      </c>
      <c r="S134">
        <v>4</v>
      </c>
      <c r="T134" t="s">
        <v>4</v>
      </c>
      <c r="U134">
        <v>5</v>
      </c>
      <c r="V134" t="s">
        <v>21</v>
      </c>
      <c r="W134">
        <v>75</v>
      </c>
      <c r="X134">
        <v>25</v>
      </c>
      <c r="Y134">
        <v>0</v>
      </c>
      <c r="Z134">
        <v>0</v>
      </c>
      <c r="AA134">
        <v>1</v>
      </c>
      <c r="AB134" t="s">
        <v>8</v>
      </c>
      <c r="AC134">
        <v>1</v>
      </c>
      <c r="AD134" t="s">
        <v>26</v>
      </c>
      <c r="AE134">
        <v>5</v>
      </c>
      <c r="AF134" t="s">
        <v>10</v>
      </c>
      <c r="AG134">
        <v>4</v>
      </c>
      <c r="AH134" t="s">
        <v>11</v>
      </c>
      <c r="AI134">
        <v>4</v>
      </c>
      <c r="AJ134" t="s">
        <v>11</v>
      </c>
      <c r="AK134">
        <v>80</v>
      </c>
      <c r="AL134">
        <v>20</v>
      </c>
      <c r="AM134">
        <v>0</v>
      </c>
      <c r="AN134">
        <v>0</v>
      </c>
      <c r="AO134">
        <v>4</v>
      </c>
      <c r="AP134" t="s">
        <v>12</v>
      </c>
      <c r="AQ134">
        <v>1</v>
      </c>
      <c r="AR134" t="s">
        <v>8</v>
      </c>
      <c r="AS134">
        <v>1</v>
      </c>
      <c r="AT134" t="s">
        <v>8</v>
      </c>
      <c r="AU134">
        <v>3</v>
      </c>
      <c r="AV134" t="s">
        <v>13</v>
      </c>
      <c r="AW134">
        <v>3</v>
      </c>
      <c r="AX134" t="s">
        <v>29</v>
      </c>
      <c r="AY134">
        <v>2</v>
      </c>
      <c r="AZ134" t="s">
        <v>15</v>
      </c>
      <c r="BA134">
        <v>5</v>
      </c>
      <c r="BB134" t="s">
        <v>53</v>
      </c>
      <c r="BC134">
        <v>9548.83</v>
      </c>
      <c r="BD134">
        <v>3660</v>
      </c>
      <c r="BE134">
        <v>113.4</v>
      </c>
      <c r="BF134">
        <v>55</v>
      </c>
      <c r="BG134" t="s">
        <v>64</v>
      </c>
      <c r="BH134" t="s">
        <v>64</v>
      </c>
    </row>
    <row r="135" spans="1:60" x14ac:dyDescent="0.25">
      <c r="A135">
        <v>134</v>
      </c>
      <c r="B135">
        <v>7</v>
      </c>
      <c r="C135" t="s">
        <v>44</v>
      </c>
      <c r="D135">
        <v>3</v>
      </c>
      <c r="E135" t="s">
        <v>45</v>
      </c>
      <c r="F135">
        <v>2</v>
      </c>
      <c r="G135">
        <v>4</v>
      </c>
      <c r="H135" t="s">
        <v>36</v>
      </c>
      <c r="I135">
        <v>1</v>
      </c>
      <c r="J135" t="s">
        <v>47</v>
      </c>
      <c r="K135">
        <v>1</v>
      </c>
      <c r="L135" t="s">
        <v>49</v>
      </c>
      <c r="M135">
        <v>1</v>
      </c>
      <c r="N135" t="s">
        <v>8</v>
      </c>
      <c r="O135">
        <v>1</v>
      </c>
      <c r="P135" t="s">
        <v>54</v>
      </c>
      <c r="Q135">
        <v>2</v>
      </c>
      <c r="R135" t="s">
        <v>48</v>
      </c>
      <c r="S135">
        <v>1</v>
      </c>
      <c r="T135" t="s">
        <v>54</v>
      </c>
      <c r="U135">
        <v>2</v>
      </c>
      <c r="V135" t="s">
        <v>48</v>
      </c>
      <c r="W135">
        <v>100</v>
      </c>
      <c r="X135">
        <v>0</v>
      </c>
      <c r="Y135">
        <v>0</v>
      </c>
      <c r="Z135">
        <v>0</v>
      </c>
      <c r="AA135">
        <v>2</v>
      </c>
      <c r="AB135" t="s">
        <v>5</v>
      </c>
      <c r="AC135" t="s">
        <v>6</v>
      </c>
      <c r="AD135" t="s">
        <v>6</v>
      </c>
      <c r="AE135">
        <v>4</v>
      </c>
      <c r="AF135" t="s">
        <v>11</v>
      </c>
      <c r="AG135">
        <v>4</v>
      </c>
      <c r="AH135" t="s">
        <v>11</v>
      </c>
      <c r="AI135">
        <v>4</v>
      </c>
      <c r="AJ135" t="s">
        <v>11</v>
      </c>
      <c r="AK135">
        <v>0</v>
      </c>
      <c r="AL135">
        <v>30</v>
      </c>
      <c r="AM135">
        <v>70</v>
      </c>
      <c r="AN135">
        <v>0</v>
      </c>
      <c r="AO135">
        <v>2</v>
      </c>
      <c r="AP135" t="s">
        <v>37</v>
      </c>
      <c r="AQ135">
        <v>1</v>
      </c>
      <c r="AR135" t="s">
        <v>8</v>
      </c>
      <c r="AS135">
        <v>1</v>
      </c>
      <c r="AT135" t="s">
        <v>8</v>
      </c>
      <c r="AU135">
        <v>3</v>
      </c>
      <c r="AV135" t="s">
        <v>13</v>
      </c>
      <c r="AW135">
        <v>2</v>
      </c>
      <c r="AX135" t="s">
        <v>15</v>
      </c>
      <c r="AY135">
        <v>3</v>
      </c>
      <c r="AZ135" t="s">
        <v>29</v>
      </c>
      <c r="BA135">
        <v>4</v>
      </c>
      <c r="BB135" t="s">
        <v>11</v>
      </c>
      <c r="BC135">
        <v>135.97999999999999</v>
      </c>
      <c r="BD135">
        <v>1340</v>
      </c>
      <c r="BE135">
        <v>73</v>
      </c>
      <c r="BF135">
        <v>40</v>
      </c>
      <c r="BG135" t="s">
        <v>64</v>
      </c>
      <c r="BH135" t="s">
        <v>64</v>
      </c>
    </row>
    <row r="136" spans="1:60" x14ac:dyDescent="0.25">
      <c r="A136">
        <v>135</v>
      </c>
      <c r="B136">
        <v>3</v>
      </c>
      <c r="C136" t="s">
        <v>41</v>
      </c>
      <c r="D136">
        <v>4</v>
      </c>
      <c r="E136" t="s">
        <v>24</v>
      </c>
      <c r="F136">
        <v>4</v>
      </c>
      <c r="G136">
        <v>17</v>
      </c>
      <c r="H136" t="s">
        <v>25</v>
      </c>
      <c r="I136">
        <v>2</v>
      </c>
      <c r="J136" t="s">
        <v>4</v>
      </c>
      <c r="K136">
        <v>2</v>
      </c>
      <c r="L136" t="s">
        <v>4</v>
      </c>
      <c r="M136">
        <v>2</v>
      </c>
      <c r="N136" t="s">
        <v>5</v>
      </c>
      <c r="O136">
        <v>5</v>
      </c>
      <c r="P136" t="s">
        <v>21</v>
      </c>
      <c r="Q136">
        <v>5</v>
      </c>
      <c r="R136" t="s">
        <v>21</v>
      </c>
      <c r="S136">
        <v>5</v>
      </c>
      <c r="T136" t="s">
        <v>21</v>
      </c>
      <c r="U136">
        <v>5</v>
      </c>
      <c r="V136" t="s">
        <v>21</v>
      </c>
      <c r="W136">
        <v>25</v>
      </c>
      <c r="X136">
        <v>65</v>
      </c>
      <c r="Y136">
        <v>10</v>
      </c>
      <c r="Z136">
        <v>0</v>
      </c>
      <c r="AA136">
        <v>1</v>
      </c>
      <c r="AB136" t="s">
        <v>8</v>
      </c>
      <c r="AC136">
        <v>1</v>
      </c>
      <c r="AD136" t="s">
        <v>26</v>
      </c>
      <c r="AE136">
        <v>4</v>
      </c>
      <c r="AF136" t="s">
        <v>11</v>
      </c>
      <c r="AG136">
        <v>5</v>
      </c>
      <c r="AH136" t="s">
        <v>10</v>
      </c>
      <c r="AI136">
        <v>5</v>
      </c>
      <c r="AJ136" t="s">
        <v>10</v>
      </c>
      <c r="AK136">
        <v>50</v>
      </c>
      <c r="AL136">
        <v>35</v>
      </c>
      <c r="AM136">
        <v>15</v>
      </c>
      <c r="AN136">
        <v>0</v>
      </c>
      <c r="AO136">
        <v>3</v>
      </c>
      <c r="AP136" t="s">
        <v>22</v>
      </c>
      <c r="AQ136">
        <v>1</v>
      </c>
      <c r="AR136" t="s">
        <v>8</v>
      </c>
      <c r="AS136">
        <v>1</v>
      </c>
      <c r="AT136" t="s">
        <v>8</v>
      </c>
      <c r="AU136">
        <v>4</v>
      </c>
      <c r="AV136" t="s">
        <v>12</v>
      </c>
      <c r="AW136">
        <v>4</v>
      </c>
      <c r="AX136" t="s">
        <v>14</v>
      </c>
      <c r="AY136">
        <v>3</v>
      </c>
      <c r="AZ136" t="s">
        <v>29</v>
      </c>
      <c r="BA136">
        <v>3</v>
      </c>
      <c r="BB136" t="s">
        <v>23</v>
      </c>
      <c r="BC136">
        <v>1287.99</v>
      </c>
      <c r="BD136">
        <v>3960</v>
      </c>
      <c r="BE136">
        <v>94.800000000000011</v>
      </c>
      <c r="BF136">
        <v>60</v>
      </c>
      <c r="BG136" t="s">
        <v>64</v>
      </c>
      <c r="BH136" t="s">
        <v>64</v>
      </c>
    </row>
    <row r="137" spans="1:60" x14ac:dyDescent="0.25">
      <c r="A137">
        <v>136</v>
      </c>
      <c r="B137">
        <v>14</v>
      </c>
      <c r="C137" t="s">
        <v>1</v>
      </c>
      <c r="D137">
        <v>4</v>
      </c>
      <c r="E137" t="s">
        <v>24</v>
      </c>
      <c r="F137">
        <v>6</v>
      </c>
      <c r="G137">
        <v>97</v>
      </c>
      <c r="H137" t="s">
        <v>33</v>
      </c>
      <c r="I137">
        <v>3</v>
      </c>
      <c r="J137" t="s">
        <v>18</v>
      </c>
      <c r="K137">
        <v>3</v>
      </c>
      <c r="L137" t="s">
        <v>19</v>
      </c>
      <c r="M137">
        <v>1</v>
      </c>
      <c r="N137" t="s">
        <v>8</v>
      </c>
      <c r="O137">
        <v>6</v>
      </c>
      <c r="P137" t="s">
        <v>7</v>
      </c>
      <c r="Q137">
        <v>6</v>
      </c>
      <c r="R137" t="s">
        <v>7</v>
      </c>
      <c r="S137">
        <v>6</v>
      </c>
      <c r="T137" t="s">
        <v>7</v>
      </c>
      <c r="U137">
        <v>6</v>
      </c>
      <c r="V137" t="s">
        <v>7</v>
      </c>
      <c r="W137">
        <v>9</v>
      </c>
      <c r="X137">
        <v>22</v>
      </c>
      <c r="Y137">
        <v>69</v>
      </c>
      <c r="Z137">
        <v>0</v>
      </c>
      <c r="AA137">
        <v>1</v>
      </c>
      <c r="AB137" t="s">
        <v>8</v>
      </c>
      <c r="AC137">
        <v>2</v>
      </c>
      <c r="AD137" t="s">
        <v>43</v>
      </c>
      <c r="AE137">
        <v>4</v>
      </c>
      <c r="AF137" t="s">
        <v>11</v>
      </c>
      <c r="AG137">
        <v>4</v>
      </c>
      <c r="AH137" t="s">
        <v>11</v>
      </c>
      <c r="AI137">
        <v>5</v>
      </c>
      <c r="AJ137" t="s">
        <v>10</v>
      </c>
      <c r="AK137">
        <v>2</v>
      </c>
      <c r="AL137">
        <v>13</v>
      </c>
      <c r="AM137">
        <v>85</v>
      </c>
      <c r="AN137">
        <v>0</v>
      </c>
      <c r="AO137">
        <v>4</v>
      </c>
      <c r="AP137" t="s">
        <v>12</v>
      </c>
      <c r="AQ137">
        <v>1</v>
      </c>
      <c r="AR137" t="s">
        <v>8</v>
      </c>
      <c r="AS137">
        <v>1</v>
      </c>
      <c r="AT137" t="s">
        <v>8</v>
      </c>
      <c r="AU137">
        <v>4</v>
      </c>
      <c r="AV137" t="s">
        <v>12</v>
      </c>
      <c r="AW137">
        <v>2</v>
      </c>
      <c r="AX137" t="s">
        <v>15</v>
      </c>
      <c r="AY137">
        <v>2</v>
      </c>
      <c r="AZ137" t="s">
        <v>15</v>
      </c>
      <c r="BA137">
        <v>3</v>
      </c>
      <c r="BB137" t="s">
        <v>23</v>
      </c>
      <c r="BC137">
        <v>9926.1</v>
      </c>
      <c r="BD137">
        <v>3830</v>
      </c>
      <c r="BE137">
        <v>114</v>
      </c>
      <c r="BF137">
        <v>69</v>
      </c>
      <c r="BG137" t="s">
        <v>64</v>
      </c>
      <c r="BH137" t="s">
        <v>64</v>
      </c>
    </row>
    <row r="138" spans="1:60" x14ac:dyDescent="0.25">
      <c r="A138">
        <v>137</v>
      </c>
      <c r="B138">
        <v>13</v>
      </c>
      <c r="C138" t="s">
        <v>1</v>
      </c>
      <c r="D138">
        <v>4</v>
      </c>
      <c r="E138" t="s">
        <v>24</v>
      </c>
      <c r="F138">
        <v>1</v>
      </c>
      <c r="G138">
        <v>1</v>
      </c>
      <c r="H138" t="s">
        <v>3</v>
      </c>
      <c r="I138">
        <v>3</v>
      </c>
      <c r="J138" t="s">
        <v>18</v>
      </c>
      <c r="K138">
        <v>2</v>
      </c>
      <c r="L138" t="s">
        <v>4</v>
      </c>
      <c r="M138">
        <v>1</v>
      </c>
      <c r="N138" t="s">
        <v>8</v>
      </c>
      <c r="O138">
        <v>6</v>
      </c>
      <c r="P138" t="s">
        <v>7</v>
      </c>
      <c r="Q138">
        <v>7</v>
      </c>
      <c r="R138" t="s">
        <v>20</v>
      </c>
      <c r="S138">
        <v>7</v>
      </c>
      <c r="T138" t="s">
        <v>20</v>
      </c>
      <c r="U138">
        <v>6</v>
      </c>
      <c r="V138" t="s">
        <v>7</v>
      </c>
      <c r="W138">
        <v>5</v>
      </c>
      <c r="X138">
        <v>95</v>
      </c>
      <c r="Y138">
        <v>0</v>
      </c>
      <c r="Z138">
        <v>0</v>
      </c>
      <c r="AA138">
        <v>2</v>
      </c>
      <c r="AB138" t="s">
        <v>5</v>
      </c>
      <c r="AC138" t="s">
        <v>6</v>
      </c>
      <c r="AD138" t="s">
        <v>6</v>
      </c>
      <c r="AE138">
        <v>5</v>
      </c>
      <c r="AF138" t="s">
        <v>10</v>
      </c>
      <c r="AG138">
        <v>4</v>
      </c>
      <c r="AH138" t="s">
        <v>11</v>
      </c>
      <c r="AI138">
        <v>4</v>
      </c>
      <c r="AJ138" t="s">
        <v>11</v>
      </c>
      <c r="AK138">
        <v>50</v>
      </c>
      <c r="AL138">
        <v>50</v>
      </c>
      <c r="AM138">
        <v>0</v>
      </c>
      <c r="AN138">
        <v>0</v>
      </c>
      <c r="AO138">
        <v>4</v>
      </c>
      <c r="AP138" t="s">
        <v>12</v>
      </c>
      <c r="AQ138">
        <v>2</v>
      </c>
      <c r="AR138" t="s">
        <v>5</v>
      </c>
      <c r="AS138">
        <v>2</v>
      </c>
      <c r="AT138" t="s">
        <v>5</v>
      </c>
      <c r="AU138">
        <v>4</v>
      </c>
      <c r="AV138" t="s">
        <v>12</v>
      </c>
      <c r="AW138">
        <v>4</v>
      </c>
      <c r="AX138" t="s">
        <v>14</v>
      </c>
      <c r="AY138">
        <v>4</v>
      </c>
      <c r="AZ138" t="s">
        <v>14</v>
      </c>
      <c r="BA138">
        <v>4</v>
      </c>
      <c r="BB138" t="s">
        <v>11</v>
      </c>
      <c r="BC138">
        <v>89.15</v>
      </c>
      <c r="BD138">
        <v>1010</v>
      </c>
      <c r="BE138">
        <v>57.400000000000006</v>
      </c>
      <c r="BF138">
        <v>28</v>
      </c>
      <c r="BG138" t="s">
        <v>63</v>
      </c>
      <c r="BH138" t="s">
        <v>64</v>
      </c>
    </row>
    <row r="139" spans="1:60" x14ac:dyDescent="0.25">
      <c r="A139">
        <v>138</v>
      </c>
      <c r="B139">
        <v>9</v>
      </c>
      <c r="C139" t="s">
        <v>41</v>
      </c>
      <c r="D139">
        <v>4</v>
      </c>
      <c r="E139" t="s">
        <v>24</v>
      </c>
      <c r="F139">
        <v>3</v>
      </c>
      <c r="G139">
        <v>8</v>
      </c>
      <c r="H139" t="s">
        <v>42</v>
      </c>
      <c r="I139">
        <v>2</v>
      </c>
      <c r="J139" t="s">
        <v>4</v>
      </c>
      <c r="K139">
        <v>4</v>
      </c>
      <c r="L139" t="s">
        <v>57</v>
      </c>
      <c r="M139">
        <v>1</v>
      </c>
      <c r="N139" t="s">
        <v>8</v>
      </c>
      <c r="O139">
        <v>3</v>
      </c>
      <c r="P139" t="s">
        <v>32</v>
      </c>
      <c r="Q139">
        <v>4</v>
      </c>
      <c r="R139" t="s">
        <v>4</v>
      </c>
      <c r="S139">
        <v>3</v>
      </c>
      <c r="T139" t="s">
        <v>32</v>
      </c>
      <c r="U139">
        <v>4</v>
      </c>
      <c r="V139" t="s">
        <v>4</v>
      </c>
      <c r="W139">
        <v>0</v>
      </c>
      <c r="X139">
        <v>90</v>
      </c>
      <c r="Y139">
        <v>8</v>
      </c>
      <c r="Z139">
        <v>2</v>
      </c>
      <c r="AA139">
        <v>1</v>
      </c>
      <c r="AB139" t="s">
        <v>8</v>
      </c>
      <c r="AC139">
        <v>1</v>
      </c>
      <c r="AD139" t="s">
        <v>26</v>
      </c>
      <c r="AE139">
        <v>5</v>
      </c>
      <c r="AF139" t="s">
        <v>10</v>
      </c>
      <c r="AG139">
        <v>4</v>
      </c>
      <c r="AH139" t="s">
        <v>11</v>
      </c>
      <c r="AI139">
        <v>5</v>
      </c>
      <c r="AJ139" t="s">
        <v>10</v>
      </c>
      <c r="AK139">
        <v>90</v>
      </c>
      <c r="AL139">
        <v>8</v>
      </c>
      <c r="AM139">
        <v>2</v>
      </c>
      <c r="AN139">
        <v>0</v>
      </c>
      <c r="AO139">
        <v>3</v>
      </c>
      <c r="AP139" t="s">
        <v>22</v>
      </c>
      <c r="AQ139">
        <v>2</v>
      </c>
      <c r="AR139" t="s">
        <v>5</v>
      </c>
      <c r="AS139">
        <v>2</v>
      </c>
      <c r="AT139" t="s">
        <v>5</v>
      </c>
      <c r="AU139">
        <v>4</v>
      </c>
      <c r="AV139" t="s">
        <v>12</v>
      </c>
      <c r="AW139">
        <v>2</v>
      </c>
      <c r="AX139" t="s">
        <v>15</v>
      </c>
      <c r="AY139">
        <v>1</v>
      </c>
      <c r="AZ139" t="s">
        <v>35</v>
      </c>
      <c r="BA139">
        <v>5</v>
      </c>
      <c r="BB139" t="s">
        <v>53</v>
      </c>
      <c r="BC139">
        <v>555.41999999999996</v>
      </c>
      <c r="BD139">
        <v>2850</v>
      </c>
      <c r="BE139">
        <v>83.699999999999989</v>
      </c>
      <c r="BF139">
        <v>36</v>
      </c>
      <c r="BG139" t="s">
        <v>63</v>
      </c>
      <c r="BH139" t="s">
        <v>64</v>
      </c>
    </row>
    <row r="140" spans="1:60" x14ac:dyDescent="0.25">
      <c r="A140">
        <v>139</v>
      </c>
      <c r="B140">
        <v>13</v>
      </c>
      <c r="C140" t="s">
        <v>1</v>
      </c>
      <c r="D140">
        <v>1</v>
      </c>
      <c r="E140" t="s">
        <v>2</v>
      </c>
      <c r="F140">
        <v>1</v>
      </c>
      <c r="G140">
        <v>1</v>
      </c>
      <c r="H140" t="s">
        <v>3</v>
      </c>
      <c r="I140">
        <v>2</v>
      </c>
      <c r="J140" t="s">
        <v>4</v>
      </c>
      <c r="K140">
        <v>2</v>
      </c>
      <c r="L140" t="s">
        <v>4</v>
      </c>
      <c r="M140">
        <v>1</v>
      </c>
      <c r="N140" t="s">
        <v>8</v>
      </c>
      <c r="O140">
        <v>5</v>
      </c>
      <c r="P140" t="s">
        <v>21</v>
      </c>
      <c r="Q140">
        <v>4</v>
      </c>
      <c r="R140" t="s">
        <v>4</v>
      </c>
      <c r="S140">
        <v>3</v>
      </c>
      <c r="T140" t="s">
        <v>32</v>
      </c>
      <c r="U140">
        <v>4</v>
      </c>
      <c r="V140" t="s">
        <v>4</v>
      </c>
      <c r="W140">
        <v>10</v>
      </c>
      <c r="X140">
        <v>90</v>
      </c>
      <c r="Y140">
        <v>0</v>
      </c>
      <c r="Z140">
        <v>0</v>
      </c>
      <c r="AA140">
        <v>2</v>
      </c>
      <c r="AB140" t="s">
        <v>5</v>
      </c>
      <c r="AC140" t="s">
        <v>6</v>
      </c>
      <c r="AD140" t="s">
        <v>6</v>
      </c>
      <c r="AE140">
        <v>4</v>
      </c>
      <c r="AF140" t="s">
        <v>11</v>
      </c>
      <c r="AG140">
        <v>4</v>
      </c>
      <c r="AH140" t="s">
        <v>11</v>
      </c>
      <c r="AI140">
        <v>4</v>
      </c>
      <c r="AJ140" t="s">
        <v>11</v>
      </c>
      <c r="AK140">
        <v>10</v>
      </c>
      <c r="AL140">
        <v>90</v>
      </c>
      <c r="AM140">
        <v>0</v>
      </c>
      <c r="AN140">
        <v>0</v>
      </c>
      <c r="AO140">
        <v>3</v>
      </c>
      <c r="AP140" t="s">
        <v>22</v>
      </c>
      <c r="AQ140">
        <v>2</v>
      </c>
      <c r="AR140" t="s">
        <v>5</v>
      </c>
      <c r="AS140">
        <v>1</v>
      </c>
      <c r="AT140" t="s">
        <v>8</v>
      </c>
      <c r="AU140">
        <v>4</v>
      </c>
      <c r="AV140" t="s">
        <v>12</v>
      </c>
      <c r="AW140">
        <v>2</v>
      </c>
      <c r="AX140" t="s">
        <v>15</v>
      </c>
      <c r="AY140">
        <v>4</v>
      </c>
      <c r="AZ140" t="s">
        <v>14</v>
      </c>
      <c r="BA140">
        <v>4</v>
      </c>
      <c r="BB140" t="s">
        <v>11</v>
      </c>
      <c r="BC140">
        <v>92.23</v>
      </c>
      <c r="BD140">
        <v>1680</v>
      </c>
      <c r="BE140">
        <v>57.699999999999996</v>
      </c>
      <c r="BF140">
        <v>33</v>
      </c>
      <c r="BG140" t="s">
        <v>63</v>
      </c>
      <c r="BH140" t="s">
        <v>64</v>
      </c>
    </row>
    <row r="141" spans="1:60" x14ac:dyDescent="0.25">
      <c r="A141">
        <v>140</v>
      </c>
      <c r="B141">
        <v>7</v>
      </c>
      <c r="C141" t="s">
        <v>44</v>
      </c>
      <c r="D141">
        <v>3</v>
      </c>
      <c r="E141" t="s">
        <v>45</v>
      </c>
      <c r="F141">
        <v>2</v>
      </c>
      <c r="G141">
        <v>4</v>
      </c>
      <c r="H141" t="s">
        <v>36</v>
      </c>
      <c r="I141">
        <v>3</v>
      </c>
      <c r="J141" t="s">
        <v>18</v>
      </c>
      <c r="K141">
        <v>3</v>
      </c>
      <c r="L141" t="s">
        <v>19</v>
      </c>
      <c r="M141">
        <v>1</v>
      </c>
      <c r="N141" t="s">
        <v>8</v>
      </c>
      <c r="O141">
        <v>5</v>
      </c>
      <c r="P141" t="s">
        <v>21</v>
      </c>
      <c r="Q141">
        <v>7</v>
      </c>
      <c r="R141" t="s">
        <v>20</v>
      </c>
      <c r="S141">
        <v>4</v>
      </c>
      <c r="T141" t="s">
        <v>4</v>
      </c>
      <c r="U141">
        <v>7</v>
      </c>
      <c r="V141" t="s">
        <v>20</v>
      </c>
      <c r="W141">
        <v>50</v>
      </c>
      <c r="X141">
        <v>20</v>
      </c>
      <c r="Y141">
        <v>30</v>
      </c>
      <c r="Z141">
        <v>0</v>
      </c>
      <c r="AA141">
        <v>1</v>
      </c>
      <c r="AB141" t="s">
        <v>8</v>
      </c>
      <c r="AC141">
        <v>4</v>
      </c>
      <c r="AD141" t="s">
        <v>56</v>
      </c>
      <c r="AE141">
        <v>5</v>
      </c>
      <c r="AF141" t="s">
        <v>10</v>
      </c>
      <c r="AG141">
        <v>5</v>
      </c>
      <c r="AH141" t="s">
        <v>10</v>
      </c>
      <c r="AI141">
        <v>4</v>
      </c>
      <c r="AJ141" t="s">
        <v>11</v>
      </c>
      <c r="AK141">
        <v>0</v>
      </c>
      <c r="AL141">
        <v>40</v>
      </c>
      <c r="AM141">
        <v>60</v>
      </c>
      <c r="AN141">
        <v>0</v>
      </c>
      <c r="AO141">
        <v>3</v>
      </c>
      <c r="AP141" t="s">
        <v>22</v>
      </c>
      <c r="AQ141">
        <v>1</v>
      </c>
      <c r="AR141" t="s">
        <v>8</v>
      </c>
      <c r="AS141">
        <v>1</v>
      </c>
      <c r="AT141" t="s">
        <v>8</v>
      </c>
      <c r="AU141">
        <v>3</v>
      </c>
      <c r="AV141" t="s">
        <v>13</v>
      </c>
      <c r="AW141">
        <v>4</v>
      </c>
      <c r="AX141" t="s">
        <v>14</v>
      </c>
      <c r="AY141">
        <v>3</v>
      </c>
      <c r="AZ141" t="s">
        <v>29</v>
      </c>
      <c r="BA141">
        <v>4</v>
      </c>
      <c r="BB141" t="s">
        <v>11</v>
      </c>
      <c r="BC141">
        <v>161.54</v>
      </c>
      <c r="BD141">
        <v>470</v>
      </c>
      <c r="BE141">
        <v>73.3</v>
      </c>
      <c r="BF141">
        <v>18</v>
      </c>
      <c r="BG141" t="s">
        <v>63</v>
      </c>
      <c r="BH141" t="s">
        <v>64</v>
      </c>
    </row>
    <row r="142" spans="1:60" x14ac:dyDescent="0.25">
      <c r="A142">
        <v>141</v>
      </c>
      <c r="B142">
        <v>8</v>
      </c>
      <c r="C142" t="s">
        <v>16</v>
      </c>
      <c r="D142">
        <v>4</v>
      </c>
      <c r="E142" t="s">
        <v>24</v>
      </c>
      <c r="F142">
        <v>1</v>
      </c>
      <c r="G142">
        <v>1</v>
      </c>
      <c r="H142" t="s">
        <v>3</v>
      </c>
      <c r="I142">
        <v>2</v>
      </c>
      <c r="J142" t="s">
        <v>4</v>
      </c>
      <c r="K142">
        <v>2</v>
      </c>
      <c r="L142" t="s">
        <v>4</v>
      </c>
      <c r="M142">
        <v>2</v>
      </c>
      <c r="N142" t="s">
        <v>5</v>
      </c>
      <c r="O142">
        <v>3</v>
      </c>
      <c r="P142" t="s">
        <v>32</v>
      </c>
      <c r="Q142">
        <v>5</v>
      </c>
      <c r="R142" t="s">
        <v>21</v>
      </c>
      <c r="S142">
        <v>3</v>
      </c>
      <c r="T142" t="s">
        <v>32</v>
      </c>
      <c r="U142">
        <v>5</v>
      </c>
      <c r="V142" t="s">
        <v>21</v>
      </c>
      <c r="W142">
        <v>5</v>
      </c>
      <c r="X142">
        <v>42</v>
      </c>
      <c r="Y142">
        <v>28</v>
      </c>
      <c r="Z142">
        <v>25</v>
      </c>
      <c r="AA142">
        <v>1</v>
      </c>
      <c r="AB142" t="s">
        <v>8</v>
      </c>
      <c r="AC142">
        <v>4</v>
      </c>
      <c r="AD142" t="s">
        <v>56</v>
      </c>
      <c r="AE142">
        <v>5</v>
      </c>
      <c r="AF142" t="s">
        <v>10</v>
      </c>
      <c r="AG142">
        <v>4</v>
      </c>
      <c r="AH142" t="s">
        <v>11</v>
      </c>
      <c r="AI142">
        <v>5</v>
      </c>
      <c r="AJ142" t="s">
        <v>10</v>
      </c>
      <c r="AK142">
        <v>100</v>
      </c>
      <c r="AL142">
        <v>0</v>
      </c>
      <c r="AM142">
        <v>0</v>
      </c>
      <c r="AN142">
        <v>0</v>
      </c>
      <c r="AO142">
        <v>3</v>
      </c>
      <c r="AP142" t="s">
        <v>22</v>
      </c>
      <c r="AQ142">
        <v>1</v>
      </c>
      <c r="AR142" t="s">
        <v>8</v>
      </c>
      <c r="AS142">
        <v>1</v>
      </c>
      <c r="AT142" t="s">
        <v>8</v>
      </c>
      <c r="AU142">
        <v>5</v>
      </c>
      <c r="AV142" t="s">
        <v>34</v>
      </c>
      <c r="AW142">
        <v>5</v>
      </c>
      <c r="AX142" t="s">
        <v>55</v>
      </c>
      <c r="AY142">
        <v>5</v>
      </c>
      <c r="AZ142" t="s">
        <v>55</v>
      </c>
      <c r="BA142">
        <v>5</v>
      </c>
      <c r="BB142" t="s">
        <v>53</v>
      </c>
      <c r="BC142">
        <v>97.51</v>
      </c>
      <c r="BD142">
        <v>500</v>
      </c>
      <c r="BE142">
        <v>58.8</v>
      </c>
      <c r="BF142">
        <v>33</v>
      </c>
      <c r="BG142" t="s">
        <v>63</v>
      </c>
      <c r="BH142" t="s">
        <v>64</v>
      </c>
    </row>
    <row r="143" spans="1:60" x14ac:dyDescent="0.25">
      <c r="A143">
        <v>142</v>
      </c>
      <c r="B143">
        <v>13</v>
      </c>
      <c r="C143" t="s">
        <v>1</v>
      </c>
      <c r="D143">
        <v>2</v>
      </c>
      <c r="E143" t="s">
        <v>31</v>
      </c>
      <c r="F143">
        <v>1</v>
      </c>
      <c r="G143">
        <v>1</v>
      </c>
      <c r="H143" t="s">
        <v>3</v>
      </c>
      <c r="I143">
        <v>2</v>
      </c>
      <c r="J143" t="s">
        <v>4</v>
      </c>
      <c r="K143">
        <v>4</v>
      </c>
      <c r="L143" t="s">
        <v>57</v>
      </c>
      <c r="M143">
        <v>1</v>
      </c>
      <c r="N143" t="s">
        <v>8</v>
      </c>
      <c r="O143">
        <v>5</v>
      </c>
      <c r="P143" t="s">
        <v>21</v>
      </c>
      <c r="Q143">
        <v>6</v>
      </c>
      <c r="R143" t="s">
        <v>7</v>
      </c>
      <c r="S143">
        <v>5</v>
      </c>
      <c r="T143" t="s">
        <v>21</v>
      </c>
      <c r="U143">
        <v>6</v>
      </c>
      <c r="V143" t="s">
        <v>7</v>
      </c>
      <c r="W143">
        <v>80</v>
      </c>
      <c r="X143">
        <v>10</v>
      </c>
      <c r="Y143">
        <v>10</v>
      </c>
      <c r="Z143">
        <v>0</v>
      </c>
      <c r="AA143">
        <v>2</v>
      </c>
      <c r="AB143" t="s">
        <v>5</v>
      </c>
      <c r="AC143" t="s">
        <v>6</v>
      </c>
      <c r="AD143" t="s">
        <v>6</v>
      </c>
      <c r="AE143">
        <v>4</v>
      </c>
      <c r="AF143" t="s">
        <v>11</v>
      </c>
      <c r="AG143">
        <v>4</v>
      </c>
      <c r="AH143" t="s">
        <v>11</v>
      </c>
      <c r="AI143">
        <v>4</v>
      </c>
      <c r="AJ143" t="s">
        <v>11</v>
      </c>
      <c r="AK143">
        <v>80</v>
      </c>
      <c r="AL143">
        <v>0</v>
      </c>
      <c r="AM143">
        <v>10</v>
      </c>
      <c r="AN143">
        <v>10</v>
      </c>
      <c r="AO143">
        <v>2</v>
      </c>
      <c r="AP143" t="s">
        <v>37</v>
      </c>
      <c r="AQ143">
        <v>1</v>
      </c>
      <c r="AR143" t="s">
        <v>8</v>
      </c>
      <c r="AS143">
        <v>2</v>
      </c>
      <c r="AT143" t="s">
        <v>5</v>
      </c>
      <c r="AU143">
        <v>3</v>
      </c>
      <c r="AV143" t="s">
        <v>13</v>
      </c>
      <c r="AW143">
        <v>4</v>
      </c>
      <c r="AX143" t="s">
        <v>14</v>
      </c>
      <c r="AY143">
        <v>4</v>
      </c>
      <c r="AZ143" t="s">
        <v>14</v>
      </c>
      <c r="BA143">
        <v>3</v>
      </c>
      <c r="BB143" t="s">
        <v>23</v>
      </c>
      <c r="BC143">
        <v>95.71</v>
      </c>
      <c r="BD143">
        <v>30</v>
      </c>
      <c r="BE143">
        <v>59.699999999999996</v>
      </c>
      <c r="BF143">
        <v>40</v>
      </c>
      <c r="BG143" t="s">
        <v>63</v>
      </c>
      <c r="BH143" t="s">
        <v>64</v>
      </c>
    </row>
    <row r="144" spans="1:60" x14ac:dyDescent="0.25">
      <c r="A144">
        <v>143</v>
      </c>
      <c r="B144">
        <v>11</v>
      </c>
      <c r="C144" t="s">
        <v>1</v>
      </c>
      <c r="D144">
        <v>1</v>
      </c>
      <c r="E144" t="s">
        <v>2</v>
      </c>
      <c r="F144">
        <v>1</v>
      </c>
      <c r="G144">
        <v>1</v>
      </c>
      <c r="H144" t="s">
        <v>3</v>
      </c>
      <c r="I144">
        <v>2</v>
      </c>
      <c r="J144" t="s">
        <v>4</v>
      </c>
      <c r="K144">
        <v>2</v>
      </c>
      <c r="L144" t="s">
        <v>4</v>
      </c>
      <c r="M144">
        <v>1</v>
      </c>
      <c r="N144" t="s">
        <v>8</v>
      </c>
      <c r="O144">
        <v>5</v>
      </c>
      <c r="P144" t="s">
        <v>21</v>
      </c>
      <c r="Q144">
        <v>5</v>
      </c>
      <c r="R144" t="s">
        <v>21</v>
      </c>
      <c r="S144">
        <v>6</v>
      </c>
      <c r="T144" t="s">
        <v>7</v>
      </c>
      <c r="U144">
        <v>5</v>
      </c>
      <c r="V144" t="s">
        <v>21</v>
      </c>
      <c r="W144">
        <v>90</v>
      </c>
      <c r="X144">
        <v>9</v>
      </c>
      <c r="Y144">
        <v>1</v>
      </c>
      <c r="Z144">
        <v>0</v>
      </c>
      <c r="AA144">
        <v>2</v>
      </c>
      <c r="AB144" t="s">
        <v>5</v>
      </c>
      <c r="AC144" t="s">
        <v>6</v>
      </c>
      <c r="AD144" t="s">
        <v>6</v>
      </c>
      <c r="AE144">
        <v>4</v>
      </c>
      <c r="AF144" t="s">
        <v>11</v>
      </c>
      <c r="AG144">
        <v>4</v>
      </c>
      <c r="AH144" t="s">
        <v>11</v>
      </c>
      <c r="AI144">
        <v>3</v>
      </c>
      <c r="AJ144" t="s">
        <v>28</v>
      </c>
      <c r="AK144">
        <v>70</v>
      </c>
      <c r="AL144">
        <v>30</v>
      </c>
      <c r="AM144">
        <v>0</v>
      </c>
      <c r="AN144">
        <v>0</v>
      </c>
      <c r="AO144">
        <v>3</v>
      </c>
      <c r="AP144" t="s">
        <v>22</v>
      </c>
      <c r="AQ144">
        <v>1</v>
      </c>
      <c r="AR144" t="s">
        <v>8</v>
      </c>
      <c r="AS144">
        <v>1</v>
      </c>
      <c r="AT144" t="s">
        <v>8</v>
      </c>
      <c r="AU144">
        <v>3</v>
      </c>
      <c r="AV144" t="s">
        <v>13</v>
      </c>
      <c r="AW144">
        <v>5</v>
      </c>
      <c r="AX144" t="s">
        <v>55</v>
      </c>
      <c r="AY144">
        <v>2</v>
      </c>
      <c r="AZ144" t="s">
        <v>15</v>
      </c>
      <c r="BA144">
        <v>4</v>
      </c>
      <c r="BB144" t="s">
        <v>11</v>
      </c>
      <c r="BC144">
        <v>100.92</v>
      </c>
      <c r="BD144">
        <v>940</v>
      </c>
      <c r="BE144">
        <v>59.800000000000004</v>
      </c>
      <c r="BF144">
        <v>45</v>
      </c>
      <c r="BG144" t="s">
        <v>63</v>
      </c>
      <c r="BH144" t="s">
        <v>64</v>
      </c>
    </row>
    <row r="145" spans="1:60" x14ac:dyDescent="0.25">
      <c r="A145">
        <v>144</v>
      </c>
      <c r="B145">
        <v>7</v>
      </c>
      <c r="C145" t="s">
        <v>44</v>
      </c>
      <c r="D145">
        <v>4</v>
      </c>
      <c r="E145" t="s">
        <v>24</v>
      </c>
      <c r="F145">
        <v>3</v>
      </c>
      <c r="G145">
        <v>9</v>
      </c>
      <c r="H145" t="s">
        <v>42</v>
      </c>
      <c r="I145">
        <v>2</v>
      </c>
      <c r="J145" t="s">
        <v>4</v>
      </c>
      <c r="K145">
        <v>2</v>
      </c>
      <c r="L145" t="s">
        <v>4</v>
      </c>
      <c r="M145">
        <v>1</v>
      </c>
      <c r="N145" t="s">
        <v>8</v>
      </c>
      <c r="O145">
        <v>4</v>
      </c>
      <c r="P145" t="s">
        <v>4</v>
      </c>
      <c r="Q145">
        <v>5</v>
      </c>
      <c r="R145" t="s">
        <v>21</v>
      </c>
      <c r="S145">
        <v>5</v>
      </c>
      <c r="T145" t="s">
        <v>21</v>
      </c>
      <c r="U145">
        <v>5</v>
      </c>
      <c r="V145" t="s">
        <v>21</v>
      </c>
      <c r="W145">
        <v>80</v>
      </c>
      <c r="X145">
        <v>14</v>
      </c>
      <c r="Y145">
        <v>4</v>
      </c>
      <c r="Z145">
        <v>2</v>
      </c>
      <c r="AA145">
        <v>1</v>
      </c>
      <c r="AB145" t="s">
        <v>8</v>
      </c>
      <c r="AC145">
        <v>1</v>
      </c>
      <c r="AD145" t="s">
        <v>26</v>
      </c>
      <c r="AE145">
        <v>5</v>
      </c>
      <c r="AF145" t="s">
        <v>10</v>
      </c>
      <c r="AG145">
        <v>4</v>
      </c>
      <c r="AH145" t="s">
        <v>11</v>
      </c>
      <c r="AI145">
        <v>4</v>
      </c>
      <c r="AJ145" t="s">
        <v>11</v>
      </c>
      <c r="AK145">
        <v>0</v>
      </c>
      <c r="AL145">
        <v>70</v>
      </c>
      <c r="AM145">
        <v>25</v>
      </c>
      <c r="AN145">
        <v>5</v>
      </c>
      <c r="AO145">
        <v>5</v>
      </c>
      <c r="AP145" t="s">
        <v>34</v>
      </c>
      <c r="AQ145">
        <v>1</v>
      </c>
      <c r="AR145" t="s">
        <v>8</v>
      </c>
      <c r="AS145">
        <v>1</v>
      </c>
      <c r="AT145" t="s">
        <v>8</v>
      </c>
      <c r="AU145">
        <v>4</v>
      </c>
      <c r="AV145" t="s">
        <v>12</v>
      </c>
      <c r="AW145">
        <v>2</v>
      </c>
      <c r="AX145" t="s">
        <v>15</v>
      </c>
      <c r="AY145">
        <v>2</v>
      </c>
      <c r="AZ145" t="s">
        <v>15</v>
      </c>
      <c r="BA145">
        <v>3</v>
      </c>
      <c r="BB145" t="s">
        <v>23</v>
      </c>
      <c r="BC145">
        <v>589.12</v>
      </c>
      <c r="BD145">
        <v>2050</v>
      </c>
      <c r="BE145">
        <v>84.399999999999991</v>
      </c>
      <c r="BF145">
        <v>37</v>
      </c>
      <c r="BG145" t="s">
        <v>63</v>
      </c>
      <c r="BH145" t="s">
        <v>64</v>
      </c>
    </row>
    <row r="146" spans="1:60" x14ac:dyDescent="0.25">
      <c r="A146">
        <v>145</v>
      </c>
      <c r="B146">
        <v>18</v>
      </c>
      <c r="C146" t="s">
        <v>83</v>
      </c>
      <c r="D146">
        <v>4</v>
      </c>
      <c r="E146" t="s">
        <v>24</v>
      </c>
      <c r="F146">
        <v>4</v>
      </c>
      <c r="G146">
        <v>17</v>
      </c>
      <c r="H146" t="s">
        <v>25</v>
      </c>
      <c r="I146">
        <v>3</v>
      </c>
      <c r="J146" t="s">
        <v>18</v>
      </c>
      <c r="K146">
        <v>3</v>
      </c>
      <c r="L146" t="s">
        <v>19</v>
      </c>
      <c r="M146">
        <v>2</v>
      </c>
      <c r="N146" t="s">
        <v>5</v>
      </c>
      <c r="O146">
        <v>5</v>
      </c>
      <c r="P146" t="s">
        <v>21</v>
      </c>
      <c r="Q146">
        <v>5</v>
      </c>
      <c r="R146" t="s">
        <v>21</v>
      </c>
      <c r="S146">
        <v>5</v>
      </c>
      <c r="T146" t="s">
        <v>21</v>
      </c>
      <c r="U146">
        <v>5</v>
      </c>
      <c r="V146" t="s">
        <v>21</v>
      </c>
      <c r="W146">
        <v>100</v>
      </c>
      <c r="X146">
        <v>0</v>
      </c>
      <c r="Y146">
        <v>0</v>
      </c>
      <c r="Z146">
        <v>0</v>
      </c>
      <c r="AA146">
        <v>2</v>
      </c>
      <c r="AB146" t="s">
        <v>5</v>
      </c>
      <c r="AC146" t="s">
        <v>6</v>
      </c>
      <c r="AD146" t="s">
        <v>6</v>
      </c>
      <c r="AE146">
        <v>4</v>
      </c>
      <c r="AF146" t="s">
        <v>11</v>
      </c>
      <c r="AG146">
        <v>4</v>
      </c>
      <c r="AH146" t="s">
        <v>11</v>
      </c>
      <c r="AI146">
        <v>4</v>
      </c>
      <c r="AJ146" t="s">
        <v>11</v>
      </c>
      <c r="AK146">
        <v>80</v>
      </c>
      <c r="AL146">
        <v>20</v>
      </c>
      <c r="AM146">
        <v>0</v>
      </c>
      <c r="AN146">
        <v>0</v>
      </c>
      <c r="AO146">
        <v>2</v>
      </c>
      <c r="AP146" t="s">
        <v>37</v>
      </c>
      <c r="AQ146">
        <v>1</v>
      </c>
      <c r="AR146" t="s">
        <v>8</v>
      </c>
      <c r="AS146">
        <v>1</v>
      </c>
      <c r="AT146" t="s">
        <v>8</v>
      </c>
      <c r="AU146">
        <v>3</v>
      </c>
      <c r="AV146" t="s">
        <v>13</v>
      </c>
      <c r="AW146">
        <v>3</v>
      </c>
      <c r="AX146" t="s">
        <v>29</v>
      </c>
      <c r="AY146">
        <v>4</v>
      </c>
      <c r="AZ146" t="s">
        <v>14</v>
      </c>
      <c r="BA146">
        <v>3</v>
      </c>
      <c r="BB146" t="s">
        <v>23</v>
      </c>
      <c r="BC146">
        <v>1417.01</v>
      </c>
      <c r="BD146">
        <v>4660</v>
      </c>
      <c r="BE146">
        <v>95.199999999999989</v>
      </c>
      <c r="BF146">
        <v>46</v>
      </c>
      <c r="BG146" t="s">
        <v>64</v>
      </c>
      <c r="BH146" t="s">
        <v>64</v>
      </c>
    </row>
    <row r="147" spans="1:60" x14ac:dyDescent="0.25">
      <c r="A147">
        <v>146</v>
      </c>
      <c r="B147">
        <v>5</v>
      </c>
      <c r="C147" t="s">
        <v>38</v>
      </c>
      <c r="D147">
        <v>4</v>
      </c>
      <c r="E147" t="s">
        <v>24</v>
      </c>
      <c r="F147">
        <v>8</v>
      </c>
      <c r="G147">
        <v>231</v>
      </c>
      <c r="H147" t="s">
        <v>39</v>
      </c>
      <c r="I147">
        <v>1</v>
      </c>
      <c r="J147" t="s">
        <v>47</v>
      </c>
      <c r="K147">
        <v>1</v>
      </c>
      <c r="L147" t="s">
        <v>49</v>
      </c>
      <c r="M147">
        <v>1</v>
      </c>
      <c r="N147" t="s">
        <v>8</v>
      </c>
      <c r="O147">
        <v>3</v>
      </c>
      <c r="P147" t="s">
        <v>32</v>
      </c>
      <c r="Q147">
        <v>3</v>
      </c>
      <c r="R147" t="s">
        <v>32</v>
      </c>
      <c r="S147">
        <v>3</v>
      </c>
      <c r="T147" t="s">
        <v>32</v>
      </c>
      <c r="U147">
        <v>3</v>
      </c>
      <c r="V147" t="s">
        <v>32</v>
      </c>
      <c r="W147">
        <v>0</v>
      </c>
      <c r="X147">
        <v>75</v>
      </c>
      <c r="Y147">
        <v>25</v>
      </c>
      <c r="Z147">
        <v>0</v>
      </c>
      <c r="AA147">
        <v>2</v>
      </c>
      <c r="AB147" t="s">
        <v>5</v>
      </c>
      <c r="AC147" t="s">
        <v>6</v>
      </c>
      <c r="AD147" t="s">
        <v>6</v>
      </c>
      <c r="AE147">
        <v>4</v>
      </c>
      <c r="AF147" t="s">
        <v>11</v>
      </c>
      <c r="AG147">
        <v>2</v>
      </c>
      <c r="AH147" t="s">
        <v>27</v>
      </c>
      <c r="AI147">
        <v>2</v>
      </c>
      <c r="AJ147" t="s">
        <v>27</v>
      </c>
      <c r="AK147">
        <v>20</v>
      </c>
      <c r="AL147">
        <v>60</v>
      </c>
      <c r="AM147">
        <v>20</v>
      </c>
      <c r="AN147">
        <v>0</v>
      </c>
      <c r="AO147">
        <v>2</v>
      </c>
      <c r="AP147" t="s">
        <v>37</v>
      </c>
      <c r="AQ147">
        <v>1</v>
      </c>
      <c r="AR147" t="s">
        <v>8</v>
      </c>
      <c r="AS147">
        <v>1</v>
      </c>
      <c r="AT147" t="s">
        <v>8</v>
      </c>
      <c r="AU147">
        <v>2</v>
      </c>
      <c r="AV147" t="s">
        <v>37</v>
      </c>
      <c r="AW147">
        <v>4</v>
      </c>
      <c r="AX147" t="s">
        <v>14</v>
      </c>
      <c r="AY147">
        <v>2</v>
      </c>
      <c r="AZ147" t="s">
        <v>15</v>
      </c>
      <c r="BA147">
        <v>3</v>
      </c>
      <c r="BB147" t="s">
        <v>23</v>
      </c>
      <c r="BC147">
        <v>29395.439999999999</v>
      </c>
      <c r="BD147">
        <v>4900</v>
      </c>
      <c r="BE147">
        <v>183.3</v>
      </c>
      <c r="BF147">
        <v>58</v>
      </c>
      <c r="BG147" t="s">
        <v>64</v>
      </c>
      <c r="BH147" t="s">
        <v>64</v>
      </c>
    </row>
    <row r="148" spans="1:60" x14ac:dyDescent="0.25">
      <c r="A148">
        <v>147</v>
      </c>
      <c r="B148">
        <v>7</v>
      </c>
      <c r="C148" t="s">
        <v>44</v>
      </c>
      <c r="D148">
        <v>4</v>
      </c>
      <c r="E148" t="s">
        <v>24</v>
      </c>
      <c r="F148">
        <v>2</v>
      </c>
      <c r="G148">
        <v>4</v>
      </c>
      <c r="H148" t="s">
        <v>36</v>
      </c>
      <c r="I148">
        <v>2</v>
      </c>
      <c r="J148" t="s">
        <v>4</v>
      </c>
      <c r="K148">
        <v>2</v>
      </c>
      <c r="L148" t="s">
        <v>4</v>
      </c>
      <c r="M148">
        <v>2</v>
      </c>
      <c r="N148" t="s">
        <v>5</v>
      </c>
      <c r="O148">
        <v>4</v>
      </c>
      <c r="P148" t="s">
        <v>4</v>
      </c>
      <c r="Q148">
        <v>4</v>
      </c>
      <c r="R148" t="s">
        <v>4</v>
      </c>
      <c r="S148">
        <v>3</v>
      </c>
      <c r="T148" t="s">
        <v>32</v>
      </c>
      <c r="U148">
        <v>3</v>
      </c>
      <c r="V148" t="s">
        <v>32</v>
      </c>
      <c r="W148">
        <v>100</v>
      </c>
      <c r="X148">
        <v>0</v>
      </c>
      <c r="Y148">
        <v>0</v>
      </c>
      <c r="Z148">
        <v>0</v>
      </c>
      <c r="AA148">
        <v>2</v>
      </c>
      <c r="AB148" t="s">
        <v>5</v>
      </c>
      <c r="AC148" t="s">
        <v>6</v>
      </c>
      <c r="AD148" t="s">
        <v>6</v>
      </c>
      <c r="AE148">
        <v>4</v>
      </c>
      <c r="AF148" t="s">
        <v>11</v>
      </c>
      <c r="AG148">
        <v>4</v>
      </c>
      <c r="AH148" t="s">
        <v>11</v>
      </c>
      <c r="AI148">
        <v>4</v>
      </c>
      <c r="AJ148" t="s">
        <v>11</v>
      </c>
      <c r="AK148">
        <v>0</v>
      </c>
      <c r="AL148">
        <v>0</v>
      </c>
      <c r="AM148">
        <v>80</v>
      </c>
      <c r="AN148">
        <v>20</v>
      </c>
      <c r="AO148">
        <v>2</v>
      </c>
      <c r="AP148" t="s">
        <v>37</v>
      </c>
      <c r="AQ148">
        <v>2</v>
      </c>
      <c r="AR148" t="s">
        <v>5</v>
      </c>
      <c r="AS148">
        <v>2</v>
      </c>
      <c r="AT148" t="s">
        <v>5</v>
      </c>
      <c r="AU148">
        <v>2</v>
      </c>
      <c r="AV148" t="s">
        <v>37</v>
      </c>
      <c r="AW148">
        <v>3</v>
      </c>
      <c r="AX148" t="s">
        <v>29</v>
      </c>
      <c r="AY148">
        <v>3</v>
      </c>
      <c r="AZ148" t="s">
        <v>29</v>
      </c>
      <c r="BA148">
        <v>3</v>
      </c>
      <c r="BB148" t="s">
        <v>23</v>
      </c>
      <c r="BC148">
        <v>173.25</v>
      </c>
      <c r="BD148">
        <v>1540</v>
      </c>
      <c r="BE148">
        <v>73.400000000000006</v>
      </c>
      <c r="BF148">
        <v>53</v>
      </c>
      <c r="BG148" t="s">
        <v>64</v>
      </c>
      <c r="BH148" t="s">
        <v>64</v>
      </c>
    </row>
    <row r="149" spans="1:60" x14ac:dyDescent="0.25">
      <c r="A149">
        <v>148</v>
      </c>
      <c r="B149">
        <v>10</v>
      </c>
      <c r="C149" t="s">
        <v>1</v>
      </c>
      <c r="D149">
        <v>3</v>
      </c>
      <c r="E149" t="s">
        <v>45</v>
      </c>
      <c r="F149">
        <v>5</v>
      </c>
      <c r="G149">
        <v>46</v>
      </c>
      <c r="H149" t="s">
        <v>51</v>
      </c>
      <c r="I149">
        <v>2</v>
      </c>
      <c r="J149" t="s">
        <v>4</v>
      </c>
      <c r="K149">
        <v>3</v>
      </c>
      <c r="L149" t="s">
        <v>19</v>
      </c>
      <c r="M149">
        <v>2</v>
      </c>
      <c r="N149" t="s">
        <v>5</v>
      </c>
      <c r="O149">
        <v>6</v>
      </c>
      <c r="P149" t="s">
        <v>7</v>
      </c>
      <c r="Q149">
        <v>7</v>
      </c>
      <c r="R149" t="s">
        <v>20</v>
      </c>
      <c r="S149">
        <v>5</v>
      </c>
      <c r="T149" t="s">
        <v>21</v>
      </c>
      <c r="U149">
        <v>7</v>
      </c>
      <c r="V149" t="s">
        <v>20</v>
      </c>
      <c r="W149">
        <v>8</v>
      </c>
      <c r="X149">
        <v>32</v>
      </c>
      <c r="Y149">
        <v>60</v>
      </c>
      <c r="Z149">
        <v>0</v>
      </c>
      <c r="AA149">
        <v>1</v>
      </c>
      <c r="AB149" t="s">
        <v>8</v>
      </c>
      <c r="AC149">
        <v>3</v>
      </c>
      <c r="AD149" t="s">
        <v>9</v>
      </c>
      <c r="AE149">
        <v>5</v>
      </c>
      <c r="AF149" t="s">
        <v>10</v>
      </c>
      <c r="AG149">
        <v>3</v>
      </c>
      <c r="AH149" t="s">
        <v>28</v>
      </c>
      <c r="AI149">
        <v>5</v>
      </c>
      <c r="AJ149" t="s">
        <v>10</v>
      </c>
      <c r="AK149">
        <v>8</v>
      </c>
      <c r="AL149">
        <v>32</v>
      </c>
      <c r="AM149">
        <v>60</v>
      </c>
      <c r="AN149">
        <v>0</v>
      </c>
      <c r="AO149">
        <v>4</v>
      </c>
      <c r="AP149" t="s">
        <v>12</v>
      </c>
      <c r="AQ149">
        <v>1</v>
      </c>
      <c r="AR149" t="s">
        <v>8</v>
      </c>
      <c r="AS149">
        <v>1</v>
      </c>
      <c r="AT149" t="s">
        <v>8</v>
      </c>
      <c r="AU149">
        <v>5</v>
      </c>
      <c r="AV149" t="s">
        <v>34</v>
      </c>
      <c r="AW149">
        <v>4</v>
      </c>
      <c r="AX149" t="s">
        <v>14</v>
      </c>
      <c r="AY149">
        <v>3</v>
      </c>
      <c r="AZ149" t="s">
        <v>29</v>
      </c>
      <c r="BA149">
        <v>4</v>
      </c>
      <c r="BB149" t="s">
        <v>11</v>
      </c>
      <c r="BC149">
        <v>4800.75</v>
      </c>
      <c r="BD149">
        <v>4330</v>
      </c>
      <c r="BE149">
        <v>102.5</v>
      </c>
      <c r="BF149">
        <v>73</v>
      </c>
      <c r="BG149" t="s">
        <v>64</v>
      </c>
      <c r="BH149" t="s">
        <v>64</v>
      </c>
    </row>
    <row r="150" spans="1:60" x14ac:dyDescent="0.25">
      <c r="A150">
        <v>149</v>
      </c>
      <c r="B150">
        <v>13</v>
      </c>
      <c r="C150" t="s">
        <v>1</v>
      </c>
      <c r="D150">
        <v>4</v>
      </c>
      <c r="E150" t="s">
        <v>24</v>
      </c>
      <c r="F150">
        <v>4</v>
      </c>
      <c r="G150">
        <v>18</v>
      </c>
      <c r="H150" t="s">
        <v>25</v>
      </c>
      <c r="I150">
        <v>2</v>
      </c>
      <c r="J150" t="s">
        <v>4</v>
      </c>
      <c r="K150">
        <v>2</v>
      </c>
      <c r="L150" t="s">
        <v>4</v>
      </c>
      <c r="M150">
        <v>1</v>
      </c>
      <c r="N150" t="s">
        <v>8</v>
      </c>
      <c r="O150">
        <v>3</v>
      </c>
      <c r="P150" t="s">
        <v>32</v>
      </c>
      <c r="Q150">
        <v>5</v>
      </c>
      <c r="R150" t="s">
        <v>21</v>
      </c>
      <c r="S150">
        <v>3</v>
      </c>
      <c r="T150" t="s">
        <v>32</v>
      </c>
      <c r="U150">
        <v>5</v>
      </c>
      <c r="V150" t="s">
        <v>21</v>
      </c>
      <c r="W150">
        <v>35</v>
      </c>
      <c r="X150">
        <v>65</v>
      </c>
      <c r="Y150">
        <v>0</v>
      </c>
      <c r="Z150">
        <v>0</v>
      </c>
      <c r="AA150">
        <v>1</v>
      </c>
      <c r="AB150" t="s">
        <v>8</v>
      </c>
      <c r="AC150">
        <v>1</v>
      </c>
      <c r="AD150" t="s">
        <v>26</v>
      </c>
      <c r="AE150">
        <v>4</v>
      </c>
      <c r="AF150" t="s">
        <v>11</v>
      </c>
      <c r="AG150">
        <v>4</v>
      </c>
      <c r="AH150" t="s">
        <v>11</v>
      </c>
      <c r="AI150">
        <v>4</v>
      </c>
      <c r="AJ150" t="s">
        <v>11</v>
      </c>
      <c r="AK150">
        <v>30</v>
      </c>
      <c r="AL150">
        <v>70</v>
      </c>
      <c r="AM150">
        <v>0</v>
      </c>
      <c r="AN150">
        <v>0</v>
      </c>
      <c r="AO150">
        <v>4</v>
      </c>
      <c r="AP150" t="s">
        <v>12</v>
      </c>
      <c r="AQ150">
        <v>1</v>
      </c>
      <c r="AR150" t="s">
        <v>8</v>
      </c>
      <c r="AS150">
        <v>1</v>
      </c>
      <c r="AT150" t="s">
        <v>8</v>
      </c>
      <c r="AU150">
        <v>3</v>
      </c>
      <c r="AV150" t="s">
        <v>13</v>
      </c>
      <c r="AW150">
        <v>4</v>
      </c>
      <c r="AX150" t="s">
        <v>14</v>
      </c>
      <c r="AY150">
        <v>2</v>
      </c>
      <c r="AZ150" t="s">
        <v>15</v>
      </c>
      <c r="BA150">
        <v>4</v>
      </c>
      <c r="BB150" t="s">
        <v>11</v>
      </c>
      <c r="BC150">
        <v>1468.77</v>
      </c>
      <c r="BD150">
        <v>3460</v>
      </c>
      <c r="BE150">
        <v>95.600000000000009</v>
      </c>
      <c r="BF150">
        <v>70</v>
      </c>
      <c r="BG150" t="s">
        <v>63</v>
      </c>
      <c r="BH150" t="s">
        <v>64</v>
      </c>
    </row>
    <row r="151" spans="1:60" x14ac:dyDescent="0.25">
      <c r="A151">
        <v>150</v>
      </c>
      <c r="B151">
        <v>12</v>
      </c>
      <c r="C151" t="s">
        <v>1</v>
      </c>
      <c r="D151">
        <v>2</v>
      </c>
      <c r="E151" t="s">
        <v>31</v>
      </c>
      <c r="F151">
        <v>1</v>
      </c>
      <c r="G151">
        <v>1</v>
      </c>
      <c r="H151" t="s">
        <v>3</v>
      </c>
      <c r="I151">
        <v>2</v>
      </c>
      <c r="J151" t="s">
        <v>4</v>
      </c>
      <c r="K151">
        <v>3</v>
      </c>
      <c r="L151" t="s">
        <v>19</v>
      </c>
      <c r="M151">
        <v>2</v>
      </c>
      <c r="N151" t="s">
        <v>5</v>
      </c>
      <c r="O151">
        <v>6</v>
      </c>
      <c r="P151" t="s">
        <v>7</v>
      </c>
      <c r="Q151">
        <v>6</v>
      </c>
      <c r="R151" t="s">
        <v>7</v>
      </c>
      <c r="S151">
        <v>5</v>
      </c>
      <c r="T151" t="s">
        <v>21</v>
      </c>
      <c r="U151">
        <v>5</v>
      </c>
      <c r="V151" t="s">
        <v>21</v>
      </c>
      <c r="W151">
        <v>20</v>
      </c>
      <c r="X151">
        <v>80</v>
      </c>
      <c r="Y151">
        <v>0</v>
      </c>
      <c r="Z151">
        <v>0</v>
      </c>
      <c r="AA151">
        <v>1</v>
      </c>
      <c r="AB151" t="s">
        <v>8</v>
      </c>
      <c r="AC151">
        <v>4</v>
      </c>
      <c r="AD151" t="s">
        <v>56</v>
      </c>
      <c r="AE151">
        <v>5</v>
      </c>
      <c r="AF151" t="s">
        <v>10</v>
      </c>
      <c r="AG151">
        <v>5</v>
      </c>
      <c r="AH151" t="s">
        <v>10</v>
      </c>
      <c r="AI151">
        <v>5</v>
      </c>
      <c r="AJ151" t="s">
        <v>10</v>
      </c>
      <c r="AK151">
        <v>100</v>
      </c>
      <c r="AL151">
        <v>0</v>
      </c>
      <c r="AM151">
        <v>0</v>
      </c>
      <c r="AN151">
        <v>0</v>
      </c>
      <c r="AO151">
        <v>2</v>
      </c>
      <c r="AP151" t="s">
        <v>37</v>
      </c>
      <c r="AQ151">
        <v>1</v>
      </c>
      <c r="AR151" t="s">
        <v>8</v>
      </c>
      <c r="AS151">
        <v>1</v>
      </c>
      <c r="AT151" t="s">
        <v>8</v>
      </c>
      <c r="AU151">
        <v>3</v>
      </c>
      <c r="AV151" t="s">
        <v>13</v>
      </c>
      <c r="AW151">
        <v>2</v>
      </c>
      <c r="AX151" t="s">
        <v>15</v>
      </c>
      <c r="AY151">
        <v>4</v>
      </c>
      <c r="AZ151" t="s">
        <v>14</v>
      </c>
      <c r="BA151">
        <v>4</v>
      </c>
      <c r="BB151" t="s">
        <v>11</v>
      </c>
      <c r="BC151">
        <v>130.86000000000001</v>
      </c>
      <c r="BD151">
        <v>2450</v>
      </c>
      <c r="BE151">
        <v>60.099999999999994</v>
      </c>
      <c r="BF151">
        <v>61</v>
      </c>
      <c r="BG151" t="s">
        <v>63</v>
      </c>
      <c r="BH151" t="s">
        <v>64</v>
      </c>
    </row>
  </sheetData>
  <autoFilter ref="A1:BH151" xr:uid="{00000000-0009-0000-0000-000001000000}"/>
  <sortState xmlns:xlrd2="http://schemas.microsoft.com/office/spreadsheetml/2017/richdata2" ref="A2:BG151">
    <sortCondition ref="A2:A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6"/>
  <sheetViews>
    <sheetView showGridLines="0" tabSelected="1" zoomScale="40" zoomScaleNormal="40" workbookViewId="0">
      <selection activeCell="L57" sqref="L57"/>
    </sheetView>
  </sheetViews>
  <sheetFormatPr defaultRowHeight="15" x14ac:dyDescent="0.25"/>
  <cols>
    <col min="1" max="1" width="14.85546875" style="98" customWidth="1"/>
    <col min="2" max="2" width="17.42578125" style="98" customWidth="1"/>
    <col min="3" max="3" width="57.28515625" style="98" customWidth="1"/>
    <col min="4" max="4" width="18.140625" style="124" customWidth="1"/>
    <col min="5" max="5" width="26.5703125" style="124" customWidth="1"/>
    <col min="6" max="6" width="11.5703125" style="124" customWidth="1"/>
    <col min="7" max="7" width="18.85546875" style="124" customWidth="1"/>
    <col min="8" max="8" width="27.140625" style="124" customWidth="1"/>
    <col min="9" max="9" width="15.28515625" style="124" bestFit="1" customWidth="1"/>
    <col min="10" max="10" width="14.140625" style="124" bestFit="1" customWidth="1"/>
    <col min="11" max="11" width="24" style="124" customWidth="1"/>
    <col min="12" max="12" width="25.28515625" style="124" bestFit="1" customWidth="1"/>
    <col min="13" max="13" width="23" style="124" bestFit="1" customWidth="1"/>
    <col min="14" max="14" width="65.140625" style="124" customWidth="1"/>
    <col min="15" max="15" width="30.42578125" style="124" customWidth="1"/>
    <col min="16" max="16" width="10.28515625" style="124" customWidth="1"/>
    <col min="17" max="17" width="11.42578125" style="124" customWidth="1"/>
    <col min="18" max="18" width="9.140625" style="124"/>
    <col min="19" max="19" width="6.85546875" style="124" bestFit="1" customWidth="1"/>
    <col min="20" max="20" width="62" style="124" bestFit="1" customWidth="1"/>
    <col min="21" max="21" width="27.7109375" style="124" bestFit="1" customWidth="1"/>
    <col min="22" max="22" width="41.42578125" style="124" bestFit="1" customWidth="1"/>
    <col min="23" max="23" width="19.7109375" style="124" bestFit="1" customWidth="1"/>
    <col min="24" max="24" width="24.5703125" style="124" bestFit="1" customWidth="1"/>
    <col min="25" max="25" width="13.85546875" style="124" bestFit="1" customWidth="1"/>
    <col min="26" max="16384" width="9.140625" style="124"/>
  </cols>
  <sheetData>
    <row r="1" spans="1:15" ht="24" thickBot="1" x14ac:dyDescent="0.4">
      <c r="A1" s="240" t="s">
        <v>297</v>
      </c>
      <c r="B1" s="241"/>
      <c r="C1" s="241"/>
      <c r="D1" s="241"/>
      <c r="E1" s="241"/>
      <c r="F1" s="241"/>
      <c r="G1" s="241"/>
      <c r="H1" s="241"/>
      <c r="I1" s="241"/>
      <c r="J1" s="241"/>
      <c r="K1" s="242"/>
    </row>
    <row r="2" spans="1:15" ht="15.75" thickBot="1" x14ac:dyDescent="0.3">
      <c r="A2" s="124"/>
      <c r="B2" s="124"/>
      <c r="C2" s="124"/>
    </row>
    <row r="3" spans="1:15" ht="19.5" thickBot="1" x14ac:dyDescent="0.35">
      <c r="A3" s="124"/>
      <c r="B3" s="237" t="s">
        <v>323</v>
      </c>
      <c r="C3" s="238"/>
      <c r="D3" s="238"/>
      <c r="E3" s="238"/>
      <c r="F3" s="239"/>
    </row>
    <row r="4" spans="1:15" ht="15.75" thickBot="1" x14ac:dyDescent="0.3">
      <c r="A4" s="124"/>
      <c r="B4" s="128"/>
      <c r="D4" s="98"/>
      <c r="E4" s="98"/>
      <c r="F4" s="129"/>
      <c r="G4" s="98"/>
      <c r="H4" s="98"/>
      <c r="I4" s="98"/>
      <c r="J4" s="98"/>
      <c r="K4" s="98"/>
    </row>
    <row r="5" spans="1:15" ht="15" customHeight="1" x14ac:dyDescent="0.25">
      <c r="A5" s="124"/>
      <c r="B5" s="128"/>
      <c r="C5" s="235" t="s">
        <v>90</v>
      </c>
      <c r="D5" s="236"/>
      <c r="E5" s="98"/>
      <c r="F5" s="129"/>
      <c r="H5" s="98"/>
      <c r="I5" s="98"/>
      <c r="J5" s="98"/>
      <c r="K5" s="98"/>
    </row>
    <row r="6" spans="1:15" ht="15" customHeight="1" x14ac:dyDescent="0.25">
      <c r="A6" s="124"/>
      <c r="B6" s="128"/>
      <c r="C6" s="166"/>
      <c r="D6" s="167"/>
      <c r="E6" s="98"/>
      <c r="F6" s="129"/>
      <c r="H6" s="98"/>
      <c r="I6" s="98"/>
      <c r="J6" s="98"/>
      <c r="K6" s="98"/>
    </row>
    <row r="7" spans="1:15" x14ac:dyDescent="0.25">
      <c r="A7" s="124"/>
      <c r="B7" s="128"/>
      <c r="C7" s="166" t="s">
        <v>298</v>
      </c>
      <c r="D7" s="167">
        <v>30.026666666666667</v>
      </c>
      <c r="E7" s="98"/>
      <c r="F7" s="129"/>
      <c r="H7" s="98"/>
      <c r="I7" s="98"/>
      <c r="J7" s="98"/>
      <c r="K7" s="98"/>
    </row>
    <row r="8" spans="1:15" x14ac:dyDescent="0.25">
      <c r="A8" s="124"/>
      <c r="B8" s="128"/>
      <c r="C8" s="166" t="s">
        <v>220</v>
      </c>
      <c r="D8" s="167">
        <v>4.3988095467733643</v>
      </c>
      <c r="E8" s="98"/>
      <c r="F8" s="129"/>
      <c r="H8" s="98"/>
      <c r="I8" s="98"/>
      <c r="J8" s="98"/>
      <c r="K8" s="98"/>
      <c r="L8" s="98"/>
      <c r="M8" s="98"/>
      <c r="N8" s="98"/>
      <c r="O8" s="98"/>
    </row>
    <row r="9" spans="1:15" x14ac:dyDescent="0.25">
      <c r="A9" s="124"/>
      <c r="B9" s="128"/>
      <c r="C9" s="166" t="s">
        <v>299</v>
      </c>
      <c r="D9" s="167">
        <v>8</v>
      </c>
      <c r="E9" s="98"/>
      <c r="F9" s="129"/>
      <c r="H9" s="98"/>
      <c r="I9" s="98"/>
      <c r="J9" s="98"/>
      <c r="K9" s="98"/>
      <c r="L9" s="98"/>
      <c r="M9" s="98"/>
      <c r="N9" s="98"/>
      <c r="O9" s="98"/>
    </row>
    <row r="10" spans="1:15" x14ac:dyDescent="0.25">
      <c r="A10" s="124"/>
      <c r="B10" s="128"/>
      <c r="C10" s="166" t="s">
        <v>300</v>
      </c>
      <c r="D10" s="167">
        <v>1</v>
      </c>
      <c r="E10" s="98"/>
      <c r="F10" s="129"/>
      <c r="H10" s="98"/>
      <c r="I10" s="98"/>
      <c r="J10" s="98"/>
      <c r="K10" s="98"/>
      <c r="L10" s="98"/>
      <c r="M10" s="98"/>
      <c r="N10" s="98"/>
      <c r="O10" s="98"/>
    </row>
    <row r="11" spans="1:15" ht="15" customHeight="1" thickBot="1" x14ac:dyDescent="0.3">
      <c r="A11" s="124"/>
      <c r="B11" s="128"/>
      <c r="C11" s="166" t="s">
        <v>301</v>
      </c>
      <c r="D11" s="167">
        <v>53.874194326390381</v>
      </c>
      <c r="E11" s="98"/>
      <c r="F11" s="129"/>
      <c r="H11" s="98"/>
      <c r="I11" s="98"/>
      <c r="J11" s="98"/>
      <c r="K11" s="98"/>
      <c r="L11" s="98"/>
      <c r="M11" s="100" t="s">
        <v>283</v>
      </c>
    </row>
    <row r="12" spans="1:15" ht="15.75" thickBot="1" x14ac:dyDescent="0.3">
      <c r="A12" s="124"/>
      <c r="B12" s="128"/>
      <c r="C12" s="166" t="s">
        <v>302</v>
      </c>
      <c r="D12" s="167">
        <v>2902.4288143176732</v>
      </c>
      <c r="E12" s="98"/>
      <c r="F12" s="129"/>
      <c r="H12" s="98"/>
      <c r="I12" s="98"/>
      <c r="J12" s="98"/>
      <c r="K12" s="98"/>
      <c r="L12" s="98"/>
      <c r="M12" s="132" t="s">
        <v>59</v>
      </c>
      <c r="N12" s="133" t="s">
        <v>72</v>
      </c>
      <c r="O12" s="134" t="s">
        <v>90</v>
      </c>
    </row>
    <row r="13" spans="1:15" x14ac:dyDescent="0.25">
      <c r="A13" s="124"/>
      <c r="B13" s="128"/>
      <c r="C13" s="166" t="s">
        <v>303</v>
      </c>
      <c r="D13" s="167">
        <v>9.7379568081592467</v>
      </c>
      <c r="E13" s="98"/>
      <c r="F13" s="129"/>
      <c r="H13" s="98"/>
      <c r="I13" s="98"/>
      <c r="J13" s="98"/>
      <c r="K13" s="98"/>
      <c r="L13" s="98"/>
      <c r="M13" s="135">
        <v>1</v>
      </c>
      <c r="N13" s="136" t="s">
        <v>16</v>
      </c>
      <c r="O13" s="137">
        <v>128</v>
      </c>
    </row>
    <row r="14" spans="1:15" ht="15" customHeight="1" x14ac:dyDescent="0.25">
      <c r="A14" s="124"/>
      <c r="B14" s="128"/>
      <c r="C14" s="166" t="s">
        <v>304</v>
      </c>
      <c r="D14" s="167">
        <v>3.0195121113390861</v>
      </c>
      <c r="E14" s="98"/>
      <c r="F14" s="129"/>
      <c r="H14" s="98"/>
      <c r="I14" s="98"/>
      <c r="J14" s="98"/>
      <c r="K14" s="98"/>
      <c r="L14" s="98"/>
      <c r="M14" s="138">
        <v>2</v>
      </c>
      <c r="N14" s="139" t="s">
        <v>83</v>
      </c>
      <c r="O14" s="140">
        <v>11</v>
      </c>
    </row>
    <row r="15" spans="1:15" ht="15" customHeight="1" x14ac:dyDescent="0.25">
      <c r="A15" s="124"/>
      <c r="B15" s="128"/>
      <c r="C15" s="166" t="s">
        <v>305</v>
      </c>
      <c r="D15" s="167">
        <v>307</v>
      </c>
      <c r="E15" s="98"/>
      <c r="F15" s="129"/>
      <c r="H15" s="98"/>
      <c r="I15" s="98"/>
      <c r="J15" s="98"/>
      <c r="K15" s="98"/>
      <c r="L15" s="98"/>
      <c r="M15" s="138">
        <v>3</v>
      </c>
      <c r="N15" s="139" t="s">
        <v>1</v>
      </c>
      <c r="O15" s="140">
        <v>1</v>
      </c>
    </row>
    <row r="16" spans="1:15" x14ac:dyDescent="0.25">
      <c r="A16" s="124"/>
      <c r="B16" s="128"/>
      <c r="C16" s="166" t="s">
        <v>306</v>
      </c>
      <c r="D16" s="167">
        <v>1</v>
      </c>
      <c r="E16" s="98"/>
      <c r="F16" s="129"/>
      <c r="H16" s="98"/>
      <c r="I16" s="98"/>
      <c r="J16" s="98"/>
      <c r="K16" s="98"/>
      <c r="L16" s="98"/>
      <c r="M16" s="138">
        <v>4</v>
      </c>
      <c r="N16" s="139" t="s">
        <v>1</v>
      </c>
      <c r="O16" s="140">
        <v>54</v>
      </c>
    </row>
    <row r="17" spans="1:15" ht="15" customHeight="1" x14ac:dyDescent="0.25">
      <c r="A17" s="124"/>
      <c r="B17" s="128"/>
      <c r="C17" s="166" t="s">
        <v>307</v>
      </c>
      <c r="D17" s="167">
        <v>308</v>
      </c>
      <c r="E17" s="98"/>
      <c r="F17" s="129"/>
      <c r="H17" s="98"/>
      <c r="I17" s="98"/>
      <c r="J17" s="98"/>
      <c r="K17" s="98"/>
      <c r="L17" s="98"/>
      <c r="M17" s="138">
        <v>5</v>
      </c>
      <c r="N17" s="139" t="s">
        <v>1</v>
      </c>
      <c r="O17" s="140">
        <v>12</v>
      </c>
    </row>
    <row r="18" spans="1:15" x14ac:dyDescent="0.25">
      <c r="A18" s="124"/>
      <c r="B18" s="128"/>
      <c r="C18" s="166" t="s">
        <v>308</v>
      </c>
      <c r="D18" s="167">
        <v>4504</v>
      </c>
      <c r="E18" s="98"/>
      <c r="F18" s="129"/>
      <c r="H18" s="98"/>
      <c r="I18" s="98"/>
      <c r="J18" s="98"/>
      <c r="K18" s="98"/>
      <c r="L18" s="98"/>
      <c r="M18" s="138">
        <v>6</v>
      </c>
      <c r="N18" s="139" t="s">
        <v>1</v>
      </c>
      <c r="O18" s="140">
        <v>1</v>
      </c>
    </row>
    <row r="19" spans="1:15" ht="15" customHeight="1" thickBot="1" x14ac:dyDescent="0.3">
      <c r="A19" s="124"/>
      <c r="B19" s="128"/>
      <c r="C19" s="168" t="s">
        <v>309</v>
      </c>
      <c r="D19" s="169">
        <v>150</v>
      </c>
      <c r="E19" s="98"/>
      <c r="F19" s="129"/>
      <c r="H19" s="98"/>
      <c r="I19" s="98"/>
      <c r="J19" s="98"/>
      <c r="K19" s="98"/>
      <c r="L19" s="98"/>
      <c r="M19" s="138">
        <v>7</v>
      </c>
      <c r="N19" s="139" t="s">
        <v>38</v>
      </c>
      <c r="O19" s="140">
        <v>205</v>
      </c>
    </row>
    <row r="20" spans="1:15" ht="15" customHeight="1" x14ac:dyDescent="0.25">
      <c r="A20" s="124"/>
      <c r="B20" s="128"/>
      <c r="D20" s="98"/>
      <c r="E20" s="98"/>
      <c r="F20" s="129"/>
      <c r="H20" s="98"/>
      <c r="I20" s="98"/>
      <c r="J20" s="98"/>
      <c r="K20" s="98"/>
      <c r="L20" s="98"/>
      <c r="M20" s="138">
        <v>8</v>
      </c>
      <c r="N20" s="139" t="s">
        <v>1</v>
      </c>
      <c r="O20" s="140">
        <v>1</v>
      </c>
    </row>
    <row r="21" spans="1:15" ht="15" customHeight="1" thickBot="1" x14ac:dyDescent="0.35">
      <c r="A21" s="124"/>
      <c r="B21" s="243" t="s">
        <v>331</v>
      </c>
      <c r="C21" s="244"/>
      <c r="D21" s="244"/>
      <c r="E21" s="244"/>
      <c r="F21" s="245"/>
      <c r="G21" s="170"/>
      <c r="H21" s="170"/>
      <c r="I21" s="170"/>
      <c r="J21" s="170"/>
      <c r="K21" s="171"/>
      <c r="L21" s="98"/>
      <c r="M21" s="138">
        <v>9</v>
      </c>
      <c r="N21" s="139" t="s">
        <v>1</v>
      </c>
      <c r="O21" s="140">
        <v>1</v>
      </c>
    </row>
    <row r="22" spans="1:15" x14ac:dyDescent="0.25">
      <c r="A22" s="124"/>
      <c r="B22" s="128"/>
      <c r="D22" s="98"/>
      <c r="E22" s="98"/>
      <c r="F22" s="129"/>
      <c r="G22" s="98"/>
      <c r="H22" s="98"/>
      <c r="I22" s="98"/>
      <c r="J22" s="98"/>
      <c r="K22" s="129"/>
      <c r="L22" s="98"/>
      <c r="M22" s="138">
        <v>10</v>
      </c>
      <c r="N22" s="139" t="s">
        <v>38</v>
      </c>
      <c r="O22" s="140">
        <v>5</v>
      </c>
    </row>
    <row r="23" spans="1:15" ht="15.75" thickBot="1" x14ac:dyDescent="0.3">
      <c r="A23" s="124"/>
      <c r="B23" s="128"/>
      <c r="D23" s="98"/>
      <c r="E23" s="98"/>
      <c r="F23" s="129"/>
      <c r="G23" s="98"/>
      <c r="H23" s="98"/>
      <c r="I23" s="98"/>
      <c r="J23" s="98"/>
      <c r="K23" s="129"/>
      <c r="L23" s="98"/>
      <c r="M23" s="138">
        <v>11</v>
      </c>
      <c r="N23" s="139" t="s">
        <v>44</v>
      </c>
      <c r="O23" s="140">
        <v>1</v>
      </c>
    </row>
    <row r="24" spans="1:15" ht="15" customHeight="1" x14ac:dyDescent="0.25">
      <c r="A24" s="124"/>
      <c r="B24" s="128"/>
      <c r="C24" s="172" t="s">
        <v>316</v>
      </c>
      <c r="D24" s="87">
        <f>QUARTILE(O13:O162,0)</f>
        <v>1</v>
      </c>
      <c r="F24" s="129"/>
      <c r="G24" s="98"/>
      <c r="H24" s="98"/>
      <c r="I24" s="98"/>
      <c r="J24" s="98"/>
      <c r="K24" s="129"/>
      <c r="L24" s="98"/>
      <c r="M24" s="138">
        <v>12</v>
      </c>
      <c r="N24" s="139" t="s">
        <v>1</v>
      </c>
      <c r="O24" s="140">
        <v>59</v>
      </c>
    </row>
    <row r="25" spans="1:15" x14ac:dyDescent="0.25">
      <c r="A25" s="124"/>
      <c r="B25" s="128"/>
      <c r="C25" s="138" t="s">
        <v>317</v>
      </c>
      <c r="D25" s="140">
        <f>QUARTILE(O13:O162,1)</f>
        <v>2</v>
      </c>
      <c r="F25" s="129"/>
      <c r="G25" s="98"/>
      <c r="H25" s="98"/>
      <c r="I25" s="98"/>
      <c r="J25" s="98"/>
      <c r="K25" s="129"/>
      <c r="L25" s="98"/>
      <c r="M25" s="138">
        <v>13</v>
      </c>
      <c r="N25" s="139" t="s">
        <v>41</v>
      </c>
      <c r="O25" s="140">
        <v>13</v>
      </c>
    </row>
    <row r="26" spans="1:15" x14ac:dyDescent="0.25">
      <c r="A26" s="124"/>
      <c r="B26" s="128"/>
      <c r="C26" s="138" t="s">
        <v>318</v>
      </c>
      <c r="D26" s="140">
        <f>QUARTILE(O13:O162,2)</f>
        <v>8</v>
      </c>
      <c r="F26" s="129"/>
      <c r="G26" s="98"/>
      <c r="H26" s="98"/>
      <c r="I26" s="98"/>
      <c r="J26" s="98"/>
      <c r="K26" s="129"/>
      <c r="L26" s="98"/>
      <c r="M26" s="138">
        <v>14</v>
      </c>
      <c r="N26" s="139" t="s">
        <v>1</v>
      </c>
      <c r="O26" s="140">
        <v>13</v>
      </c>
    </row>
    <row r="27" spans="1:15" ht="15" customHeight="1" x14ac:dyDescent="0.25">
      <c r="A27" s="124"/>
      <c r="B27" s="128"/>
      <c r="C27" s="138" t="s">
        <v>319</v>
      </c>
      <c r="D27" s="140">
        <f>QUARTILE(O13:O162, 3)</f>
        <v>34</v>
      </c>
      <c r="F27" s="129"/>
      <c r="G27" s="98"/>
      <c r="H27" s="98"/>
      <c r="I27" s="98"/>
      <c r="J27" s="98"/>
      <c r="K27" s="129"/>
      <c r="L27" s="98"/>
      <c r="M27" s="138">
        <v>15</v>
      </c>
      <c r="N27" s="139" t="s">
        <v>41</v>
      </c>
      <c r="O27" s="140">
        <v>1</v>
      </c>
    </row>
    <row r="28" spans="1:15" ht="15" customHeight="1" thickBot="1" x14ac:dyDescent="0.3">
      <c r="A28" s="124"/>
      <c r="B28" s="128"/>
      <c r="C28" s="164" t="s">
        <v>320</v>
      </c>
      <c r="D28" s="88">
        <f>QUARTILE(O13:O162,4)</f>
        <v>308</v>
      </c>
      <c r="F28" s="129"/>
      <c r="G28" s="98"/>
      <c r="H28" s="98"/>
      <c r="I28" s="98"/>
      <c r="J28" s="98"/>
      <c r="K28" s="129"/>
      <c r="L28" s="98"/>
      <c r="M28" s="138">
        <v>16</v>
      </c>
      <c r="N28" s="139" t="s">
        <v>46</v>
      </c>
      <c r="O28" s="140">
        <v>6</v>
      </c>
    </row>
    <row r="29" spans="1:15" ht="15" customHeight="1" x14ac:dyDescent="0.25">
      <c r="A29" s="124"/>
      <c r="B29" s="128"/>
      <c r="D29" s="98"/>
      <c r="F29" s="129"/>
      <c r="G29" s="98"/>
      <c r="H29" s="98"/>
      <c r="I29" s="98"/>
      <c r="J29" s="98"/>
      <c r="K29" s="129"/>
      <c r="L29" s="98"/>
      <c r="M29" s="138">
        <v>17</v>
      </c>
      <c r="N29" s="139" t="s">
        <v>44</v>
      </c>
      <c r="O29" s="140">
        <v>6</v>
      </c>
    </row>
    <row r="30" spans="1:15" ht="18" customHeight="1" thickBot="1" x14ac:dyDescent="0.3">
      <c r="A30" s="124"/>
      <c r="B30" s="128"/>
      <c r="D30" s="98"/>
      <c r="F30" s="129"/>
      <c r="G30" s="98"/>
      <c r="H30" s="98"/>
      <c r="I30" s="98"/>
      <c r="J30" s="98"/>
      <c r="K30" s="129"/>
      <c r="L30" s="98"/>
      <c r="M30" s="138">
        <v>18</v>
      </c>
      <c r="N30" s="139" t="s">
        <v>1</v>
      </c>
      <c r="O30" s="140">
        <v>13</v>
      </c>
    </row>
    <row r="31" spans="1:15" ht="19.5" customHeight="1" x14ac:dyDescent="0.25">
      <c r="A31" s="124"/>
      <c r="B31" s="128"/>
      <c r="C31" s="172" t="s">
        <v>321</v>
      </c>
      <c r="D31" s="87">
        <f>D27-D25</f>
        <v>32</v>
      </c>
      <c r="F31" s="129"/>
      <c r="G31" s="98"/>
      <c r="H31" s="98"/>
      <c r="I31" s="98"/>
      <c r="J31" s="98"/>
      <c r="K31" s="129"/>
      <c r="L31" s="98"/>
      <c r="M31" s="138">
        <v>19</v>
      </c>
      <c r="N31" s="139" t="s">
        <v>1</v>
      </c>
      <c r="O31" s="140">
        <v>13</v>
      </c>
    </row>
    <row r="32" spans="1:15" ht="15.75" thickBot="1" x14ac:dyDescent="0.3">
      <c r="A32" s="124"/>
      <c r="B32" s="128"/>
      <c r="C32" s="164" t="s">
        <v>322</v>
      </c>
      <c r="D32" s="88">
        <f>_xlfn.PERCENTILE.EXC(O13:O162, 0.9)</f>
        <v>85.400000000000034</v>
      </c>
      <c r="F32" s="129"/>
      <c r="G32" s="98"/>
      <c r="H32" s="98"/>
      <c r="I32" s="98"/>
      <c r="J32" s="98"/>
      <c r="K32" s="129"/>
      <c r="L32" s="98"/>
      <c r="M32" s="138">
        <v>20</v>
      </c>
      <c r="N32" s="139" t="s">
        <v>50</v>
      </c>
      <c r="O32" s="140">
        <v>22</v>
      </c>
    </row>
    <row r="33" spans="1:15" ht="15" customHeight="1" x14ac:dyDescent="0.25">
      <c r="A33" s="124"/>
      <c r="B33" s="128"/>
      <c r="E33" s="98"/>
      <c r="F33" s="129"/>
      <c r="G33" s="98"/>
      <c r="H33" s="98"/>
      <c r="I33" s="98"/>
      <c r="J33" s="98"/>
      <c r="K33" s="129"/>
      <c r="L33" s="98"/>
      <c r="M33" s="138">
        <v>21</v>
      </c>
      <c r="N33" s="139" t="s">
        <v>1</v>
      </c>
      <c r="O33" s="140">
        <v>14</v>
      </c>
    </row>
    <row r="34" spans="1:15" ht="15" customHeight="1" x14ac:dyDescent="0.25">
      <c r="A34" s="124"/>
      <c r="B34" s="128"/>
      <c r="E34" s="98"/>
      <c r="F34" s="129"/>
      <c r="G34" s="98"/>
      <c r="H34" s="98"/>
      <c r="I34" s="98"/>
      <c r="J34" s="98"/>
      <c r="K34" s="129"/>
      <c r="L34" s="98"/>
      <c r="M34" s="138">
        <v>22</v>
      </c>
      <c r="N34" s="139" t="s">
        <v>1</v>
      </c>
      <c r="O34" s="140">
        <v>1</v>
      </c>
    </row>
    <row r="35" spans="1:15" x14ac:dyDescent="0.25">
      <c r="A35" s="124"/>
      <c r="B35" s="128"/>
      <c r="E35" s="98"/>
      <c r="F35" s="129"/>
      <c r="G35" s="98"/>
      <c r="H35" s="98"/>
      <c r="I35" s="98"/>
      <c r="J35" s="98"/>
      <c r="K35" s="129"/>
      <c r="L35" s="98"/>
      <c r="M35" s="138">
        <v>23</v>
      </c>
      <c r="N35" s="139" t="s">
        <v>46</v>
      </c>
      <c r="O35" s="140">
        <v>25</v>
      </c>
    </row>
    <row r="36" spans="1:15" ht="15" customHeight="1" x14ac:dyDescent="0.25">
      <c r="A36" s="124"/>
      <c r="B36" s="128"/>
      <c r="E36" s="98"/>
      <c r="F36" s="129"/>
      <c r="G36" s="98"/>
      <c r="H36" s="98"/>
      <c r="I36" s="98"/>
      <c r="J36" s="98"/>
      <c r="K36" s="129"/>
      <c r="L36" s="98"/>
      <c r="M36" s="138">
        <v>24</v>
      </c>
      <c r="N36" s="139" t="s">
        <v>41</v>
      </c>
      <c r="O36" s="140">
        <v>28</v>
      </c>
    </row>
    <row r="37" spans="1:15" ht="15" customHeight="1" x14ac:dyDescent="0.25">
      <c r="A37" s="124"/>
      <c r="B37" s="128"/>
      <c r="D37" s="98"/>
      <c r="E37" s="98"/>
      <c r="F37" s="129"/>
      <c r="G37" s="98"/>
      <c r="H37" s="98"/>
      <c r="I37" s="98"/>
      <c r="J37" s="98"/>
      <c r="K37" s="129"/>
      <c r="L37" s="98"/>
      <c r="M37" s="138">
        <v>25</v>
      </c>
      <c r="N37" s="139" t="s">
        <v>41</v>
      </c>
      <c r="O37" s="140">
        <v>1</v>
      </c>
    </row>
    <row r="38" spans="1:15" ht="15" customHeight="1" x14ac:dyDescent="0.25">
      <c r="A38" s="124"/>
      <c r="B38" s="128"/>
      <c r="D38" s="98"/>
      <c r="E38" s="98"/>
      <c r="F38" s="129"/>
      <c r="G38" s="98"/>
      <c r="H38" s="98"/>
      <c r="I38" s="98"/>
      <c r="J38" s="98"/>
      <c r="K38" s="129"/>
      <c r="L38" s="98"/>
      <c r="M38" s="138">
        <v>26</v>
      </c>
      <c r="N38" s="139" t="s">
        <v>83</v>
      </c>
      <c r="O38" s="140">
        <v>250</v>
      </c>
    </row>
    <row r="39" spans="1:15" ht="15" customHeight="1" thickBot="1" x14ac:dyDescent="0.3">
      <c r="A39" s="124"/>
      <c r="B39" s="160"/>
      <c r="C39" s="42"/>
      <c r="D39" s="42"/>
      <c r="E39" s="42"/>
      <c r="F39" s="161"/>
      <c r="G39" s="42"/>
      <c r="H39" s="42"/>
      <c r="I39" s="42"/>
      <c r="J39" s="42"/>
      <c r="K39" s="161"/>
      <c r="L39" s="98"/>
      <c r="M39" s="138">
        <v>27</v>
      </c>
      <c r="N39" s="139" t="s">
        <v>1</v>
      </c>
      <c r="O39" s="140">
        <v>31</v>
      </c>
    </row>
    <row r="40" spans="1:15" ht="15" customHeight="1" thickBot="1" x14ac:dyDescent="0.35">
      <c r="A40" s="124"/>
      <c r="B40" s="237" t="s">
        <v>332</v>
      </c>
      <c r="C40" s="238"/>
      <c r="D40" s="238"/>
      <c r="E40" s="238"/>
      <c r="F40" s="239"/>
      <c r="G40" s="173"/>
      <c r="H40" s="173"/>
      <c r="I40" s="173"/>
      <c r="J40" s="173"/>
      <c r="K40" s="174"/>
      <c r="L40" s="98"/>
      <c r="M40" s="138">
        <v>28</v>
      </c>
      <c r="N40" s="139" t="s">
        <v>46</v>
      </c>
      <c r="O40" s="140">
        <v>1</v>
      </c>
    </row>
    <row r="41" spans="1:15" ht="15" customHeight="1" x14ac:dyDescent="0.25">
      <c r="A41" s="124"/>
      <c r="B41" s="125"/>
      <c r="C41" s="126"/>
      <c r="D41" s="126"/>
      <c r="E41" s="126"/>
      <c r="F41" s="127"/>
      <c r="G41" s="126"/>
      <c r="H41" s="126"/>
      <c r="I41" s="126"/>
      <c r="J41" s="126"/>
      <c r="K41" s="127"/>
      <c r="L41" s="98"/>
      <c r="M41" s="138">
        <v>29</v>
      </c>
      <c r="N41" s="139" t="s">
        <v>83</v>
      </c>
      <c r="O41" s="140">
        <v>1</v>
      </c>
    </row>
    <row r="42" spans="1:15" ht="15" customHeight="1" thickBot="1" x14ac:dyDescent="0.3">
      <c r="A42" s="124"/>
      <c r="B42" s="95"/>
      <c r="C42" s="86"/>
      <c r="D42" s="86"/>
      <c r="E42" s="98"/>
      <c r="F42" s="129"/>
      <c r="G42" s="98"/>
      <c r="H42" s="98"/>
      <c r="I42" s="98"/>
      <c r="J42" s="98"/>
      <c r="K42" s="129"/>
      <c r="L42" s="98"/>
      <c r="M42" s="138">
        <v>30</v>
      </c>
      <c r="N42" s="139" t="s">
        <v>1</v>
      </c>
      <c r="O42" s="140">
        <v>6</v>
      </c>
    </row>
    <row r="43" spans="1:15" ht="15" customHeight="1" thickBot="1" x14ac:dyDescent="0.3">
      <c r="A43" s="124"/>
      <c r="B43" s="175"/>
      <c r="C43" s="89" t="s">
        <v>312</v>
      </c>
      <c r="D43" s="90" t="s">
        <v>314</v>
      </c>
      <c r="E43" s="91" t="s">
        <v>315</v>
      </c>
      <c r="F43" s="129"/>
      <c r="G43" s="98"/>
      <c r="H43" s="98"/>
      <c r="I43" s="98"/>
      <c r="J43" s="98"/>
      <c r="K43" s="129"/>
      <c r="L43" s="98"/>
      <c r="M43" s="138">
        <v>31</v>
      </c>
      <c r="N43" s="139" t="s">
        <v>38</v>
      </c>
      <c r="O43" s="140">
        <v>2</v>
      </c>
    </row>
    <row r="44" spans="1:15" ht="15" customHeight="1" x14ac:dyDescent="0.25">
      <c r="A44" s="124"/>
      <c r="B44" s="175"/>
      <c r="C44" s="112">
        <v>25</v>
      </c>
      <c r="D44" s="113">
        <v>106</v>
      </c>
      <c r="E44" s="114">
        <v>0.70666666666666667</v>
      </c>
      <c r="F44" s="129"/>
      <c r="G44" s="98"/>
      <c r="H44" s="98"/>
      <c r="I44" s="98"/>
      <c r="J44" s="98"/>
      <c r="K44" s="129"/>
      <c r="L44" s="98"/>
      <c r="M44" s="138">
        <v>32</v>
      </c>
      <c r="N44" s="139" t="s">
        <v>44</v>
      </c>
      <c r="O44" s="140">
        <v>31</v>
      </c>
    </row>
    <row r="45" spans="1:15" x14ac:dyDescent="0.25">
      <c r="A45" s="124"/>
      <c r="B45" s="175"/>
      <c r="C45" s="115">
        <v>50</v>
      </c>
      <c r="D45" s="116">
        <v>19</v>
      </c>
      <c r="E45" s="117">
        <v>0.83333333333333337</v>
      </c>
      <c r="F45" s="129"/>
      <c r="G45" s="98"/>
      <c r="H45" s="98"/>
      <c r="I45" s="98"/>
      <c r="J45" s="98"/>
      <c r="K45" s="129"/>
      <c r="L45" s="98"/>
      <c r="M45" s="138">
        <v>33</v>
      </c>
      <c r="N45" s="139" t="s">
        <v>44</v>
      </c>
      <c r="O45" s="140">
        <v>14</v>
      </c>
    </row>
    <row r="46" spans="1:15" x14ac:dyDescent="0.25">
      <c r="A46" s="124"/>
      <c r="B46" s="175"/>
      <c r="C46" s="115">
        <v>75</v>
      </c>
      <c r="D46" s="116">
        <v>6</v>
      </c>
      <c r="E46" s="117">
        <v>0.87333333333333329</v>
      </c>
      <c r="F46" s="129"/>
      <c r="G46" s="98"/>
      <c r="H46" s="98"/>
      <c r="I46" s="98"/>
      <c r="J46" s="98"/>
      <c r="K46" s="129"/>
      <c r="L46" s="98"/>
      <c r="M46" s="138">
        <v>34</v>
      </c>
      <c r="N46" s="139" t="s">
        <v>1</v>
      </c>
      <c r="O46" s="140">
        <v>2</v>
      </c>
    </row>
    <row r="47" spans="1:15" x14ac:dyDescent="0.25">
      <c r="A47" s="124"/>
      <c r="B47" s="175"/>
      <c r="C47" s="115">
        <v>100</v>
      </c>
      <c r="D47" s="116">
        <v>10</v>
      </c>
      <c r="E47" s="117">
        <v>0.94</v>
      </c>
      <c r="F47" s="129"/>
      <c r="G47" s="98"/>
      <c r="H47" s="98"/>
      <c r="I47" s="98"/>
      <c r="J47" s="98"/>
      <c r="K47" s="129"/>
      <c r="L47" s="98"/>
      <c r="M47" s="138">
        <v>35</v>
      </c>
      <c r="N47" s="139" t="s">
        <v>46</v>
      </c>
      <c r="O47" s="140">
        <v>2</v>
      </c>
    </row>
    <row r="48" spans="1:15" x14ac:dyDescent="0.25">
      <c r="A48" s="124"/>
      <c r="B48" s="175"/>
      <c r="C48" s="115">
        <v>125</v>
      </c>
      <c r="D48" s="116">
        <v>0</v>
      </c>
      <c r="E48" s="117">
        <v>0.94</v>
      </c>
      <c r="F48" s="129"/>
      <c r="G48" s="98"/>
      <c r="H48" s="98"/>
      <c r="I48" s="98"/>
      <c r="J48" s="98"/>
      <c r="K48" s="129"/>
      <c r="L48" s="98"/>
      <c r="M48" s="138">
        <v>36</v>
      </c>
      <c r="N48" s="139" t="s">
        <v>1</v>
      </c>
      <c r="O48" s="140">
        <v>62</v>
      </c>
    </row>
    <row r="49" spans="1:15" ht="15" customHeight="1" x14ac:dyDescent="0.25">
      <c r="A49" s="124"/>
      <c r="B49" s="175"/>
      <c r="C49" s="115">
        <v>150</v>
      </c>
      <c r="D49" s="116">
        <v>1</v>
      </c>
      <c r="E49" s="117">
        <v>0.94666666666666666</v>
      </c>
      <c r="F49" s="129"/>
      <c r="G49" s="98"/>
      <c r="H49" s="98"/>
      <c r="I49" s="98"/>
      <c r="J49" s="98"/>
      <c r="K49" s="129"/>
      <c r="L49" s="98"/>
      <c r="M49" s="138">
        <v>37</v>
      </c>
      <c r="N49" s="139" t="s">
        <v>46</v>
      </c>
      <c r="O49" s="140">
        <v>2</v>
      </c>
    </row>
    <row r="50" spans="1:15" x14ac:dyDescent="0.25">
      <c r="A50" s="124"/>
      <c r="B50" s="175"/>
      <c r="C50" s="115">
        <v>175</v>
      </c>
      <c r="D50" s="116">
        <v>2</v>
      </c>
      <c r="E50" s="117">
        <v>0.96</v>
      </c>
      <c r="F50" s="129"/>
      <c r="G50" s="98"/>
      <c r="H50" s="98"/>
      <c r="I50" s="98"/>
      <c r="J50" s="98"/>
      <c r="K50" s="129"/>
      <c r="L50" s="98"/>
      <c r="M50" s="138">
        <v>38</v>
      </c>
      <c r="N50" s="139" t="s">
        <v>83</v>
      </c>
      <c r="O50" s="140">
        <v>2</v>
      </c>
    </row>
    <row r="51" spans="1:15" x14ac:dyDescent="0.25">
      <c r="A51" s="124"/>
      <c r="B51" s="175"/>
      <c r="C51" s="115">
        <v>200</v>
      </c>
      <c r="D51" s="116">
        <v>0</v>
      </c>
      <c r="E51" s="117">
        <v>0.96</v>
      </c>
      <c r="F51" s="129"/>
      <c r="G51" s="98"/>
      <c r="H51" s="98"/>
      <c r="I51" s="98"/>
      <c r="J51" s="98"/>
      <c r="K51" s="129"/>
      <c r="L51" s="98"/>
      <c r="M51" s="138">
        <v>39</v>
      </c>
      <c r="N51" s="139" t="s">
        <v>1</v>
      </c>
      <c r="O51" s="140">
        <v>32</v>
      </c>
    </row>
    <row r="52" spans="1:15" x14ac:dyDescent="0.25">
      <c r="A52" s="124"/>
      <c r="B52" s="175"/>
      <c r="C52" s="115">
        <v>225</v>
      </c>
      <c r="D52" s="116">
        <v>1</v>
      </c>
      <c r="E52" s="117">
        <v>0.96666666666666667</v>
      </c>
      <c r="F52" s="129"/>
      <c r="G52" s="98"/>
      <c r="H52" s="98"/>
      <c r="I52" s="98"/>
      <c r="J52" s="98"/>
      <c r="K52" s="129"/>
      <c r="L52" s="98"/>
      <c r="M52" s="138">
        <v>40</v>
      </c>
      <c r="N52" s="139" t="s">
        <v>1</v>
      </c>
      <c r="O52" s="140">
        <v>245</v>
      </c>
    </row>
    <row r="53" spans="1:15" x14ac:dyDescent="0.25">
      <c r="A53" s="124"/>
      <c r="B53" s="175"/>
      <c r="C53" s="115">
        <v>250</v>
      </c>
      <c r="D53" s="116">
        <v>4</v>
      </c>
      <c r="E53" s="117">
        <v>0.99333333333333329</v>
      </c>
      <c r="F53" s="129"/>
      <c r="G53" s="98"/>
      <c r="H53" s="98"/>
      <c r="I53" s="98"/>
      <c r="J53" s="98"/>
      <c r="K53" s="129"/>
      <c r="L53" s="98"/>
      <c r="M53" s="138">
        <v>41</v>
      </c>
      <c r="N53" s="139" t="s">
        <v>1</v>
      </c>
      <c r="O53" s="140">
        <v>1</v>
      </c>
    </row>
    <row r="54" spans="1:15" x14ac:dyDescent="0.25">
      <c r="A54" s="124"/>
      <c r="B54" s="175"/>
      <c r="C54" s="115">
        <v>275</v>
      </c>
      <c r="D54" s="116">
        <v>0</v>
      </c>
      <c r="E54" s="117">
        <v>0.99333333333333329</v>
      </c>
      <c r="F54" s="129"/>
      <c r="G54" s="98"/>
      <c r="H54" s="98"/>
      <c r="I54" s="98"/>
      <c r="J54" s="98"/>
      <c r="K54" s="129"/>
      <c r="L54" s="98"/>
      <c r="M54" s="138">
        <v>42</v>
      </c>
      <c r="N54" s="139" t="s">
        <v>83</v>
      </c>
      <c r="O54" s="140">
        <v>34</v>
      </c>
    </row>
    <row r="55" spans="1:15" x14ac:dyDescent="0.25">
      <c r="A55" s="124"/>
      <c r="B55" s="175"/>
      <c r="C55" s="115">
        <v>300</v>
      </c>
      <c r="D55" s="116">
        <v>0</v>
      </c>
      <c r="E55" s="117">
        <v>0.99333333333333329</v>
      </c>
      <c r="F55" s="129"/>
      <c r="G55" s="98"/>
      <c r="H55" s="98"/>
      <c r="I55" s="98"/>
      <c r="J55" s="98"/>
      <c r="K55" s="129"/>
      <c r="L55" s="98"/>
      <c r="M55" s="138">
        <v>43</v>
      </c>
      <c r="N55" s="139" t="s">
        <v>83</v>
      </c>
      <c r="O55" s="140">
        <v>1</v>
      </c>
    </row>
    <row r="56" spans="1:15" ht="15" customHeight="1" thickBot="1" x14ac:dyDescent="0.3">
      <c r="A56" s="124"/>
      <c r="B56" s="175"/>
      <c r="C56" s="118">
        <v>325</v>
      </c>
      <c r="D56" s="119">
        <v>1</v>
      </c>
      <c r="E56" s="120">
        <v>1</v>
      </c>
      <c r="F56" s="129"/>
      <c r="G56" s="98"/>
      <c r="H56" s="98"/>
      <c r="I56" s="98"/>
      <c r="J56" s="98"/>
      <c r="K56" s="129"/>
      <c r="L56" s="98"/>
      <c r="M56" s="138">
        <v>44</v>
      </c>
      <c r="N56" s="139" t="s">
        <v>16</v>
      </c>
      <c r="O56" s="140">
        <v>34</v>
      </c>
    </row>
    <row r="57" spans="1:15" ht="15" customHeight="1" thickBot="1" x14ac:dyDescent="0.3">
      <c r="A57" s="124"/>
      <c r="B57" s="128"/>
      <c r="C57" s="121" t="s">
        <v>313</v>
      </c>
      <c r="D57" s="122">
        <v>0</v>
      </c>
      <c r="E57" s="123">
        <v>1</v>
      </c>
      <c r="F57" s="129"/>
      <c r="G57" s="98"/>
      <c r="H57" s="98"/>
      <c r="I57" s="98"/>
      <c r="J57" s="98"/>
      <c r="K57" s="129"/>
      <c r="L57" s="98"/>
      <c r="M57" s="138">
        <v>45</v>
      </c>
      <c r="N57" s="139" t="s">
        <v>83</v>
      </c>
      <c r="O57" s="140">
        <v>1</v>
      </c>
    </row>
    <row r="58" spans="1:15" ht="15" customHeight="1" x14ac:dyDescent="0.25">
      <c r="A58" s="124"/>
      <c r="B58" s="128"/>
      <c r="D58" s="98"/>
      <c r="E58" s="98"/>
      <c r="F58" s="129"/>
      <c r="G58" s="98"/>
      <c r="H58" s="98"/>
      <c r="I58" s="98"/>
      <c r="J58" s="98"/>
      <c r="K58" s="129"/>
      <c r="L58" s="98"/>
      <c r="M58" s="138">
        <v>46</v>
      </c>
      <c r="N58" s="139" t="s">
        <v>1</v>
      </c>
      <c r="O58" s="140">
        <v>2</v>
      </c>
    </row>
    <row r="59" spans="1:15" ht="15" customHeight="1" x14ac:dyDescent="0.25">
      <c r="A59" s="124"/>
      <c r="B59" s="128"/>
      <c r="D59" s="98"/>
      <c r="E59" s="98"/>
      <c r="F59" s="129"/>
      <c r="G59" s="98"/>
      <c r="H59" s="98"/>
      <c r="I59" s="98"/>
      <c r="J59" s="98"/>
      <c r="K59" s="129"/>
      <c r="L59" s="98"/>
      <c r="M59" s="138">
        <v>47</v>
      </c>
      <c r="N59" s="139" t="s">
        <v>38</v>
      </c>
      <c r="O59" s="140">
        <v>34</v>
      </c>
    </row>
    <row r="60" spans="1:15" x14ac:dyDescent="0.25">
      <c r="A60" s="124"/>
      <c r="B60" s="128"/>
      <c r="D60" s="98"/>
      <c r="E60" s="98"/>
      <c r="F60" s="129"/>
      <c r="G60" s="98"/>
      <c r="H60" s="98"/>
      <c r="I60" s="98"/>
      <c r="J60" s="98"/>
      <c r="K60" s="129"/>
      <c r="L60" s="98"/>
      <c r="M60" s="138">
        <v>48</v>
      </c>
      <c r="N60" s="139" t="s">
        <v>1</v>
      </c>
      <c r="O60" s="140">
        <v>7</v>
      </c>
    </row>
    <row r="61" spans="1:15" ht="15" customHeight="1" thickBot="1" x14ac:dyDescent="0.3">
      <c r="A61" s="124"/>
      <c r="B61" s="160"/>
      <c r="C61" s="42"/>
      <c r="D61" s="42"/>
      <c r="E61" s="42"/>
      <c r="F61" s="161"/>
      <c r="G61" s="42"/>
      <c r="H61" s="42"/>
      <c r="I61" s="42"/>
      <c r="J61" s="42"/>
      <c r="K61" s="161"/>
      <c r="L61" s="98"/>
      <c r="M61" s="138">
        <v>49</v>
      </c>
      <c r="N61" s="139" t="s">
        <v>46</v>
      </c>
      <c r="O61" s="140">
        <v>7</v>
      </c>
    </row>
    <row r="62" spans="1:15" ht="21.75" thickBot="1" x14ac:dyDescent="0.4">
      <c r="A62" s="124"/>
      <c r="B62" s="233" t="s">
        <v>356</v>
      </c>
      <c r="C62" s="234"/>
      <c r="D62" s="234"/>
      <c r="E62" s="110"/>
      <c r="F62" s="110"/>
      <c r="G62" s="109"/>
      <c r="H62" s="110"/>
      <c r="I62" s="110"/>
      <c r="J62" s="110"/>
      <c r="K62" s="111"/>
      <c r="L62" s="98"/>
      <c r="M62" s="138">
        <v>50</v>
      </c>
      <c r="N62" s="139" t="s">
        <v>46</v>
      </c>
      <c r="O62" s="140">
        <v>35</v>
      </c>
    </row>
    <row r="63" spans="1:15" ht="15" customHeight="1" x14ac:dyDescent="0.25">
      <c r="A63" s="124"/>
      <c r="B63" s="128"/>
      <c r="C63" s="107"/>
      <c r="D63" s="107"/>
      <c r="E63" s="107"/>
      <c r="F63" s="107"/>
      <c r="G63" s="128"/>
      <c r="H63" s="107"/>
      <c r="I63" s="107"/>
      <c r="J63" s="107"/>
      <c r="K63" s="129"/>
      <c r="L63" s="98"/>
      <c r="M63" s="138">
        <v>51</v>
      </c>
      <c r="N63" s="139" t="s">
        <v>16</v>
      </c>
      <c r="O63" s="140">
        <v>64</v>
      </c>
    </row>
    <row r="64" spans="1:15" ht="15" customHeight="1" thickBot="1" x14ac:dyDescent="0.35">
      <c r="A64" s="124"/>
      <c r="B64" s="250"/>
      <c r="C64" s="251"/>
      <c r="D64" s="251"/>
      <c r="E64" s="251"/>
      <c r="F64" s="251"/>
      <c r="G64" s="220"/>
      <c r="H64" s="190"/>
      <c r="I64" s="190"/>
      <c r="J64" s="190"/>
      <c r="K64" s="218"/>
      <c r="L64" s="98"/>
      <c r="M64" s="138">
        <v>52</v>
      </c>
      <c r="N64" s="139" t="s">
        <v>46</v>
      </c>
      <c r="O64" s="140">
        <v>14</v>
      </c>
    </row>
    <row r="65" spans="1:15" ht="15" customHeight="1" thickBot="1" x14ac:dyDescent="0.3">
      <c r="A65" s="124"/>
      <c r="B65" s="128"/>
      <c r="C65" s="211" t="s">
        <v>348</v>
      </c>
      <c r="D65" s="252" t="s">
        <v>349</v>
      </c>
      <c r="E65" s="253"/>
      <c r="F65" s="107"/>
      <c r="G65" s="128"/>
      <c r="H65" s="107"/>
      <c r="I65" s="107"/>
      <c r="J65" s="107"/>
      <c r="K65" s="129"/>
      <c r="L65" s="98"/>
      <c r="M65" s="138">
        <v>53</v>
      </c>
      <c r="N65" s="139" t="s">
        <v>41</v>
      </c>
      <c r="O65" s="140">
        <v>2</v>
      </c>
    </row>
    <row r="66" spans="1:15" ht="15" customHeight="1" x14ac:dyDescent="0.25">
      <c r="A66" s="124"/>
      <c r="B66" s="128"/>
      <c r="C66" s="212" t="s">
        <v>16</v>
      </c>
      <c r="D66" s="254">
        <v>490</v>
      </c>
      <c r="E66" s="255"/>
      <c r="F66" s="107"/>
      <c r="G66" s="128"/>
      <c r="H66" s="107"/>
      <c r="I66" s="107"/>
      <c r="J66" s="107"/>
      <c r="K66" s="129"/>
      <c r="L66" s="98"/>
      <c r="M66" s="138">
        <v>54</v>
      </c>
      <c r="N66" s="139" t="s">
        <v>44</v>
      </c>
      <c r="O66" s="140">
        <v>35</v>
      </c>
    </row>
    <row r="67" spans="1:15" ht="15" customHeight="1" x14ac:dyDescent="0.25">
      <c r="A67" s="124"/>
      <c r="B67" s="128"/>
      <c r="C67" s="7" t="s">
        <v>1</v>
      </c>
      <c r="D67" s="246">
        <v>1212</v>
      </c>
      <c r="E67" s="247"/>
      <c r="F67" s="107"/>
      <c r="G67" s="128"/>
      <c r="H67" s="107"/>
      <c r="I67" s="107"/>
      <c r="J67" s="107"/>
      <c r="K67" s="129"/>
      <c r="L67" s="98"/>
      <c r="M67" s="138">
        <v>55</v>
      </c>
      <c r="N67" s="139" t="s">
        <v>1</v>
      </c>
      <c r="O67" s="140">
        <v>14</v>
      </c>
    </row>
    <row r="68" spans="1:15" ht="15" customHeight="1" x14ac:dyDescent="0.25">
      <c r="A68" s="124"/>
      <c r="B68" s="128"/>
      <c r="C68" s="7" t="s">
        <v>83</v>
      </c>
      <c r="D68" s="246">
        <v>712</v>
      </c>
      <c r="E68" s="247"/>
      <c r="F68" s="107"/>
      <c r="G68" s="128"/>
      <c r="H68" s="107"/>
      <c r="I68" s="107"/>
      <c r="J68" s="107"/>
      <c r="K68" s="129"/>
      <c r="L68" s="98"/>
      <c r="M68" s="138">
        <v>56</v>
      </c>
      <c r="N68" s="139" t="s">
        <v>44</v>
      </c>
      <c r="O68" s="140">
        <v>2</v>
      </c>
    </row>
    <row r="69" spans="1:15" x14ac:dyDescent="0.25">
      <c r="A69" s="124"/>
      <c r="B69" s="128"/>
      <c r="C69" s="7" t="s">
        <v>41</v>
      </c>
      <c r="D69" s="246">
        <v>822</v>
      </c>
      <c r="E69" s="247"/>
      <c r="F69" s="107"/>
      <c r="G69" s="128"/>
      <c r="H69" s="107"/>
      <c r="I69" s="107"/>
      <c r="J69" s="107"/>
      <c r="K69" s="129"/>
      <c r="L69" s="98"/>
      <c r="M69" s="138">
        <v>57</v>
      </c>
      <c r="N69" s="139" t="s">
        <v>44</v>
      </c>
      <c r="O69" s="140">
        <v>14</v>
      </c>
    </row>
    <row r="70" spans="1:15" ht="15" customHeight="1" x14ac:dyDescent="0.25">
      <c r="A70" s="124"/>
      <c r="B70" s="128"/>
      <c r="C70" s="7" t="s">
        <v>46</v>
      </c>
      <c r="D70" s="246">
        <v>252</v>
      </c>
      <c r="E70" s="247"/>
      <c r="F70" s="107"/>
      <c r="G70" s="128"/>
      <c r="H70" s="107"/>
      <c r="I70" s="107"/>
      <c r="J70" s="107"/>
      <c r="K70" s="129"/>
      <c r="L70" s="98"/>
      <c r="M70" s="138">
        <v>58</v>
      </c>
      <c r="N70" s="139" t="s">
        <v>38</v>
      </c>
      <c r="O70" s="140">
        <v>156</v>
      </c>
    </row>
    <row r="71" spans="1:15" ht="15" customHeight="1" x14ac:dyDescent="0.25">
      <c r="A71" s="124"/>
      <c r="B71" s="128"/>
      <c r="C71" s="7" t="s">
        <v>50</v>
      </c>
      <c r="D71" s="246">
        <v>98</v>
      </c>
      <c r="E71" s="247"/>
      <c r="F71" s="107"/>
      <c r="G71" s="221"/>
      <c r="H71" s="107"/>
      <c r="I71" s="176"/>
      <c r="J71" s="107"/>
      <c r="K71" s="129"/>
      <c r="L71" s="98"/>
      <c r="M71" s="138">
        <v>59</v>
      </c>
      <c r="N71" s="139" t="s">
        <v>83</v>
      </c>
      <c r="O71" s="140">
        <v>1</v>
      </c>
    </row>
    <row r="72" spans="1:15" ht="15" customHeight="1" x14ac:dyDescent="0.25">
      <c r="A72" s="124"/>
      <c r="B72" s="128"/>
      <c r="C72" s="7" t="s">
        <v>350</v>
      </c>
      <c r="D72" s="246">
        <v>284</v>
      </c>
      <c r="E72" s="247"/>
      <c r="F72" s="107"/>
      <c r="G72" s="221"/>
      <c r="H72" s="107"/>
      <c r="I72" s="176"/>
      <c r="J72" s="107"/>
      <c r="K72" s="129"/>
      <c r="L72" s="98"/>
      <c r="M72" s="138">
        <v>60</v>
      </c>
      <c r="N72" s="139" t="s">
        <v>44</v>
      </c>
      <c r="O72" s="140">
        <v>7</v>
      </c>
    </row>
    <row r="73" spans="1:15" ht="15" customHeight="1" thickBot="1" x14ac:dyDescent="0.3">
      <c r="A73" s="124"/>
      <c r="B73" s="128"/>
      <c r="C73" s="213" t="s">
        <v>38</v>
      </c>
      <c r="D73" s="257">
        <v>634</v>
      </c>
      <c r="E73" s="258"/>
      <c r="F73" s="107"/>
      <c r="G73" s="221"/>
      <c r="H73" s="107"/>
      <c r="I73" s="176"/>
      <c r="J73" s="107"/>
      <c r="K73" s="129"/>
      <c r="L73" s="98"/>
      <c r="M73" s="138">
        <v>61</v>
      </c>
      <c r="N73" s="139" t="s">
        <v>44</v>
      </c>
      <c r="O73" s="140">
        <v>2</v>
      </c>
    </row>
    <row r="74" spans="1:15" ht="15" customHeight="1" thickBot="1" x14ac:dyDescent="0.3">
      <c r="A74" s="124"/>
      <c r="B74" s="128"/>
      <c r="C74" s="214" t="s">
        <v>351</v>
      </c>
      <c r="D74" s="248">
        <f>SUM(D66:F73)</f>
        <v>4504</v>
      </c>
      <c r="E74" s="249"/>
      <c r="F74" s="107"/>
      <c r="G74" s="221"/>
      <c r="H74" s="107"/>
      <c r="I74" s="176"/>
      <c r="J74" s="107"/>
      <c r="K74" s="129"/>
      <c r="L74" s="98"/>
      <c r="M74" s="138">
        <v>62</v>
      </c>
      <c r="N74" s="139" t="s">
        <v>16</v>
      </c>
      <c r="O74" s="140">
        <v>15</v>
      </c>
    </row>
    <row r="75" spans="1:15" ht="15" customHeight="1" x14ac:dyDescent="0.25">
      <c r="A75" s="124"/>
      <c r="B75" s="128"/>
      <c r="C75" s="96"/>
      <c r="D75" s="96"/>
      <c r="E75" s="96"/>
      <c r="F75" s="107"/>
      <c r="G75" s="221"/>
      <c r="H75" s="107"/>
      <c r="I75" s="176"/>
      <c r="J75" s="107"/>
      <c r="K75" s="129"/>
      <c r="L75" s="98"/>
      <c r="M75" s="138">
        <v>63</v>
      </c>
      <c r="N75" s="139" t="s">
        <v>46</v>
      </c>
      <c r="O75" s="140">
        <v>7</v>
      </c>
    </row>
    <row r="76" spans="1:15" ht="15" customHeight="1" x14ac:dyDescent="0.25">
      <c r="A76" s="124"/>
      <c r="B76" s="128"/>
      <c r="C76" s="96"/>
      <c r="D76" s="96"/>
      <c r="E76" s="96"/>
      <c r="F76" s="107"/>
      <c r="G76" s="221"/>
      <c r="H76" s="107"/>
      <c r="I76" s="176"/>
      <c r="J76" s="107"/>
      <c r="K76" s="129"/>
      <c r="L76" s="98"/>
      <c r="M76" s="138">
        <v>64</v>
      </c>
      <c r="N76" s="139" t="s">
        <v>41</v>
      </c>
      <c r="O76" s="140">
        <v>70</v>
      </c>
    </row>
    <row r="77" spans="1:15" ht="15" customHeight="1" thickBot="1" x14ac:dyDescent="0.3">
      <c r="A77" s="124"/>
      <c r="B77" s="128"/>
      <c r="C77" s="96"/>
      <c r="D77" s="96"/>
      <c r="E77" s="96"/>
      <c r="F77" s="108"/>
      <c r="G77" s="221"/>
      <c r="H77" s="107"/>
      <c r="I77" s="176"/>
      <c r="J77" s="107"/>
      <c r="K77" s="129"/>
      <c r="L77" s="98"/>
      <c r="M77" s="138">
        <v>65</v>
      </c>
      <c r="N77" s="139" t="s">
        <v>44</v>
      </c>
      <c r="O77" s="140">
        <v>7</v>
      </c>
    </row>
    <row r="78" spans="1:15" ht="15" customHeight="1" x14ac:dyDescent="0.25">
      <c r="A78" s="124"/>
      <c r="B78" s="128"/>
      <c r="C78" s="3" t="s">
        <v>352</v>
      </c>
      <c r="D78" s="215">
        <v>563</v>
      </c>
      <c r="E78" s="96"/>
      <c r="F78" s="107"/>
      <c r="G78" s="221"/>
      <c r="H78" s="107"/>
      <c r="I78" s="176"/>
      <c r="J78" s="107"/>
      <c r="K78" s="129"/>
      <c r="L78" s="98"/>
      <c r="M78" s="138">
        <v>66</v>
      </c>
      <c r="N78" s="139" t="s">
        <v>44</v>
      </c>
      <c r="O78" s="140">
        <v>7</v>
      </c>
    </row>
    <row r="79" spans="1:15" ht="15" customHeight="1" x14ac:dyDescent="0.25">
      <c r="A79" s="124"/>
      <c r="B79" s="128"/>
      <c r="C79" s="216" t="s">
        <v>353</v>
      </c>
      <c r="D79" s="18">
        <f>STDEV(D66:F73)</f>
        <v>360.87987712573516</v>
      </c>
      <c r="E79" s="217"/>
      <c r="F79" s="107"/>
      <c r="G79" s="221"/>
      <c r="H79" s="107"/>
      <c r="I79" s="176"/>
      <c r="J79" s="107"/>
      <c r="K79" s="129"/>
      <c r="L79" s="98"/>
      <c r="M79" s="138">
        <v>67</v>
      </c>
      <c r="N79" s="139" t="s">
        <v>16</v>
      </c>
      <c r="O79" s="140">
        <v>2</v>
      </c>
    </row>
    <row r="80" spans="1:15" ht="15" customHeight="1" x14ac:dyDescent="0.25">
      <c r="A80" s="124"/>
      <c r="B80" s="128"/>
      <c r="C80" s="6" t="s">
        <v>354</v>
      </c>
      <c r="D80" s="18">
        <f>MAX(D66:F73)</f>
        <v>1212</v>
      </c>
      <c r="E80" s="96"/>
      <c r="F80" s="107"/>
      <c r="G80" s="221"/>
      <c r="H80" s="107"/>
      <c r="I80" s="176"/>
      <c r="J80" s="107"/>
      <c r="K80" s="129"/>
      <c r="L80" s="98"/>
      <c r="M80" s="138">
        <v>68</v>
      </c>
      <c r="N80" s="139" t="s">
        <v>46</v>
      </c>
      <c r="O80" s="140">
        <v>36</v>
      </c>
    </row>
    <row r="81" spans="1:15" ht="15" customHeight="1" thickBot="1" x14ac:dyDescent="0.3">
      <c r="A81" s="124"/>
      <c r="B81" s="128"/>
      <c r="C81" s="9" t="s">
        <v>355</v>
      </c>
      <c r="D81" s="19">
        <f>_xlfn.VAR.S(D66:E73)</f>
        <v>130234.28571428571</v>
      </c>
      <c r="E81" s="96"/>
      <c r="F81" s="107"/>
      <c r="G81" s="221"/>
      <c r="H81" s="107"/>
      <c r="I81" s="176"/>
      <c r="J81" s="107"/>
      <c r="K81" s="129"/>
      <c r="L81" s="98"/>
      <c r="M81" s="138">
        <v>69</v>
      </c>
      <c r="N81" s="139" t="s">
        <v>44</v>
      </c>
      <c r="O81" s="140">
        <v>1</v>
      </c>
    </row>
    <row r="82" spans="1:15" ht="15" customHeight="1" x14ac:dyDescent="0.25">
      <c r="A82" s="124"/>
      <c r="B82" s="128"/>
      <c r="C82" s="108"/>
      <c r="D82" s="108"/>
      <c r="E82" s="108"/>
      <c r="F82" s="86"/>
      <c r="G82" s="128"/>
      <c r="H82" s="107"/>
      <c r="I82" s="107"/>
      <c r="J82" s="107"/>
      <c r="K82" s="129"/>
      <c r="L82" s="98"/>
      <c r="M82" s="138">
        <v>70</v>
      </c>
      <c r="N82" s="139" t="s">
        <v>16</v>
      </c>
      <c r="O82" s="140">
        <v>74</v>
      </c>
    </row>
    <row r="83" spans="1:15" ht="15" customHeight="1" x14ac:dyDescent="0.25">
      <c r="A83" s="124"/>
      <c r="B83" s="128"/>
      <c r="C83" s="107"/>
      <c r="D83" s="107"/>
      <c r="E83" s="107"/>
      <c r="F83" s="41"/>
      <c r="G83" s="128"/>
      <c r="H83" s="107"/>
      <c r="I83" s="107"/>
      <c r="J83" s="107"/>
      <c r="K83" s="129"/>
      <c r="L83" s="98"/>
      <c r="M83" s="138">
        <v>71</v>
      </c>
      <c r="N83" s="139" t="s">
        <v>1</v>
      </c>
      <c r="O83" s="140">
        <v>2</v>
      </c>
    </row>
    <row r="84" spans="1:15" ht="15" customHeight="1" thickBot="1" x14ac:dyDescent="0.3">
      <c r="A84" s="124"/>
      <c r="B84" s="160"/>
      <c r="C84" s="42"/>
      <c r="D84" s="42"/>
      <c r="E84" s="42"/>
      <c r="F84" s="219"/>
      <c r="G84" s="160"/>
      <c r="H84" s="42"/>
      <c r="I84" s="42"/>
      <c r="J84" s="42"/>
      <c r="K84" s="161"/>
      <c r="L84" s="98"/>
      <c r="M84" s="138">
        <v>72</v>
      </c>
      <c r="N84" s="139" t="s">
        <v>83</v>
      </c>
      <c r="O84" s="140">
        <v>15</v>
      </c>
    </row>
    <row r="85" spans="1:15" x14ac:dyDescent="0.25">
      <c r="A85" s="124"/>
      <c r="D85" s="98"/>
      <c r="E85" s="98"/>
      <c r="F85" s="41"/>
      <c r="G85" s="98"/>
      <c r="H85" s="98"/>
      <c r="I85" s="98"/>
      <c r="J85" s="98"/>
      <c r="K85" s="98"/>
      <c r="L85" s="98"/>
      <c r="M85" s="138">
        <v>73</v>
      </c>
      <c r="N85" s="139" t="s">
        <v>1</v>
      </c>
      <c r="O85" s="140">
        <v>2</v>
      </c>
    </row>
    <row r="86" spans="1:15" x14ac:dyDescent="0.25">
      <c r="A86" s="124"/>
      <c r="D86" s="98"/>
      <c r="E86" s="98"/>
      <c r="F86" s="41"/>
      <c r="G86" s="98"/>
      <c r="H86" s="98"/>
      <c r="I86" s="98"/>
      <c r="J86" s="98"/>
      <c r="K86" s="98"/>
      <c r="L86" s="98"/>
      <c r="M86" s="138">
        <v>74</v>
      </c>
      <c r="N86" s="139" t="s">
        <v>1</v>
      </c>
      <c r="O86" s="140">
        <v>15</v>
      </c>
    </row>
    <row r="87" spans="1:15" ht="18.75" x14ac:dyDescent="0.3">
      <c r="A87" s="124"/>
      <c r="C87" s="256"/>
      <c r="D87" s="256"/>
      <c r="E87" s="86"/>
      <c r="F87" s="41"/>
      <c r="G87" s="98"/>
      <c r="H87" s="98"/>
      <c r="I87" s="98"/>
      <c r="J87" s="98"/>
      <c r="K87" s="98"/>
      <c r="L87" s="98"/>
      <c r="M87" s="138">
        <v>75</v>
      </c>
      <c r="N87" s="139" t="s">
        <v>1</v>
      </c>
      <c r="O87" s="140">
        <v>37</v>
      </c>
    </row>
    <row r="88" spans="1:15" x14ac:dyDescent="0.25">
      <c r="A88" s="124"/>
      <c r="C88" s="41"/>
      <c r="D88" s="41"/>
      <c r="E88" s="41"/>
      <c r="F88" s="41"/>
      <c r="G88" s="98"/>
      <c r="H88" s="98"/>
      <c r="I88" s="98"/>
      <c r="J88" s="98"/>
      <c r="K88" s="98"/>
      <c r="L88" s="98"/>
      <c r="M88" s="138">
        <v>76</v>
      </c>
      <c r="N88" s="139" t="s">
        <v>1</v>
      </c>
      <c r="O88" s="140">
        <v>2</v>
      </c>
    </row>
    <row r="89" spans="1:15" x14ac:dyDescent="0.25">
      <c r="A89" s="124"/>
      <c r="C89" s="41"/>
      <c r="D89" s="41"/>
      <c r="E89" s="41"/>
      <c r="F89" s="41"/>
      <c r="G89" s="98"/>
      <c r="H89" s="98"/>
      <c r="I89" s="98"/>
      <c r="J89" s="98"/>
      <c r="K89" s="98"/>
      <c r="L89" s="98"/>
      <c r="M89" s="138">
        <v>77</v>
      </c>
      <c r="N89" s="139" t="s">
        <v>41</v>
      </c>
      <c r="O89" s="140">
        <v>308</v>
      </c>
    </row>
    <row r="90" spans="1:15" x14ac:dyDescent="0.25">
      <c r="A90" s="124"/>
      <c r="C90" s="41"/>
      <c r="D90" s="41"/>
      <c r="E90" s="41"/>
      <c r="F90" s="41"/>
      <c r="G90" s="98"/>
      <c r="H90" s="98"/>
      <c r="I90" s="98"/>
      <c r="J90" s="98"/>
      <c r="K90" s="98"/>
      <c r="L90" s="98"/>
      <c r="M90" s="138">
        <v>78</v>
      </c>
      <c r="N90" s="139" t="s">
        <v>41</v>
      </c>
      <c r="O90" s="140">
        <v>7</v>
      </c>
    </row>
    <row r="91" spans="1:15" ht="15" customHeight="1" x14ac:dyDescent="0.25">
      <c r="A91" s="124"/>
      <c r="C91" s="41"/>
      <c r="D91" s="41"/>
      <c r="E91" s="41"/>
      <c r="F91" s="41"/>
      <c r="G91" s="98"/>
      <c r="H91" s="98"/>
      <c r="I91" s="98"/>
      <c r="J91" s="98"/>
      <c r="K91" s="98"/>
      <c r="L91" s="98"/>
      <c r="M91" s="138">
        <v>79</v>
      </c>
      <c r="N91" s="139" t="s">
        <v>1</v>
      </c>
      <c r="O91" s="140">
        <v>8</v>
      </c>
    </row>
    <row r="92" spans="1:15" ht="15" customHeight="1" x14ac:dyDescent="0.25">
      <c r="A92" s="124"/>
      <c r="C92" s="41"/>
      <c r="D92" s="98"/>
      <c r="E92" s="41"/>
      <c r="F92" s="41"/>
      <c r="G92" s="98"/>
      <c r="H92" s="98"/>
      <c r="I92" s="98"/>
      <c r="J92" s="98"/>
      <c r="K92" s="98"/>
      <c r="L92" s="98"/>
      <c r="M92" s="138">
        <v>80</v>
      </c>
      <c r="N92" s="139" t="s">
        <v>38</v>
      </c>
      <c r="O92" s="140">
        <v>1</v>
      </c>
    </row>
    <row r="93" spans="1:15" x14ac:dyDescent="0.25">
      <c r="A93" s="124"/>
      <c r="C93" s="41"/>
      <c r="D93" s="41"/>
      <c r="E93" s="41"/>
      <c r="F93" s="41"/>
      <c r="G93" s="98"/>
      <c r="H93" s="98"/>
      <c r="I93" s="98"/>
      <c r="J93" s="98"/>
      <c r="K93" s="98"/>
      <c r="L93" s="98"/>
      <c r="M93" s="138">
        <v>81</v>
      </c>
      <c r="N93" s="139" t="s">
        <v>1</v>
      </c>
      <c r="O93" s="140">
        <v>1</v>
      </c>
    </row>
    <row r="94" spans="1:15" ht="15" customHeight="1" x14ac:dyDescent="0.25">
      <c r="A94" s="124"/>
      <c r="C94" s="41"/>
      <c r="D94" s="41"/>
      <c r="E94" s="41"/>
      <c r="F94" s="41"/>
      <c r="G94" s="98"/>
      <c r="H94" s="98"/>
      <c r="I94" s="98"/>
      <c r="J94" s="98"/>
      <c r="K94" s="98"/>
      <c r="L94" s="98"/>
      <c r="M94" s="138">
        <v>82</v>
      </c>
      <c r="N94" s="139" t="s">
        <v>41</v>
      </c>
      <c r="O94" s="140">
        <v>227</v>
      </c>
    </row>
    <row r="95" spans="1:15" x14ac:dyDescent="0.25">
      <c r="A95" s="124"/>
      <c r="C95" s="41"/>
      <c r="D95" s="41"/>
      <c r="E95" s="41"/>
      <c r="F95" s="41"/>
      <c r="G95" s="98"/>
      <c r="H95" s="98"/>
      <c r="I95" s="98"/>
      <c r="J95" s="98"/>
      <c r="K95" s="98"/>
      <c r="L95" s="98"/>
      <c r="M95" s="138">
        <v>83</v>
      </c>
      <c r="N95" s="139" t="s">
        <v>1</v>
      </c>
      <c r="O95" s="140">
        <v>15</v>
      </c>
    </row>
    <row r="96" spans="1:15" ht="15" customHeight="1" x14ac:dyDescent="0.25">
      <c r="A96" s="124"/>
      <c r="C96" s="41"/>
      <c r="D96" s="41"/>
      <c r="E96" s="41"/>
      <c r="F96" s="41"/>
      <c r="G96" s="98"/>
      <c r="H96" s="98"/>
      <c r="I96" s="98"/>
      <c r="J96" s="98"/>
      <c r="K96" s="98"/>
      <c r="L96" s="98"/>
      <c r="M96" s="138">
        <v>84</v>
      </c>
      <c r="N96" s="139" t="s">
        <v>1</v>
      </c>
      <c r="O96" s="140">
        <v>1</v>
      </c>
    </row>
    <row r="97" spans="1:15" x14ac:dyDescent="0.25">
      <c r="A97" s="124"/>
      <c r="C97" s="41"/>
      <c r="D97" s="41"/>
      <c r="E97" s="41"/>
      <c r="F97" s="98"/>
      <c r="G97" s="98"/>
      <c r="H97" s="98"/>
      <c r="I97" s="98"/>
      <c r="J97" s="98"/>
      <c r="K97" s="98"/>
      <c r="L97" s="98"/>
      <c r="M97" s="138">
        <v>85</v>
      </c>
      <c r="N97" s="139" t="s">
        <v>50</v>
      </c>
      <c r="O97" s="140">
        <v>37</v>
      </c>
    </row>
    <row r="98" spans="1:15" x14ac:dyDescent="0.25">
      <c r="A98" s="124"/>
      <c r="C98" s="41"/>
      <c r="D98" s="41"/>
      <c r="E98" s="41"/>
      <c r="F98" s="98"/>
      <c r="G98" s="98"/>
      <c r="H98" s="98"/>
      <c r="I98" s="98"/>
      <c r="J98" s="98"/>
      <c r="K98" s="98"/>
      <c r="L98" s="98"/>
      <c r="M98" s="138">
        <v>86</v>
      </c>
      <c r="N98" s="139" t="s">
        <v>83</v>
      </c>
      <c r="O98" s="140">
        <v>15</v>
      </c>
    </row>
    <row r="99" spans="1:15" ht="15" customHeight="1" x14ac:dyDescent="0.25">
      <c r="A99" s="124"/>
      <c r="C99" s="41"/>
      <c r="D99" s="41"/>
      <c r="E99" s="41"/>
      <c r="F99" s="98"/>
      <c r="G99" s="98"/>
      <c r="H99" s="98"/>
      <c r="I99" s="98"/>
      <c r="J99" s="98"/>
      <c r="K99" s="98"/>
      <c r="L99" s="98"/>
      <c r="M99" s="138">
        <v>87</v>
      </c>
      <c r="N99" s="139" t="s">
        <v>1</v>
      </c>
      <c r="O99" s="140">
        <v>76</v>
      </c>
    </row>
    <row r="100" spans="1:15" ht="15" customHeight="1" x14ac:dyDescent="0.25">
      <c r="A100" s="124"/>
      <c r="C100" s="41"/>
      <c r="D100" s="41"/>
      <c r="E100" s="41"/>
      <c r="F100" s="98"/>
      <c r="G100" s="98"/>
      <c r="H100" s="98"/>
      <c r="I100" s="98"/>
      <c r="J100" s="98"/>
      <c r="K100" s="98"/>
      <c r="L100" s="98"/>
      <c r="M100" s="138">
        <v>88</v>
      </c>
      <c r="N100" s="139" t="s">
        <v>1</v>
      </c>
      <c r="O100" s="140">
        <v>15</v>
      </c>
    </row>
    <row r="101" spans="1:15" x14ac:dyDescent="0.25">
      <c r="A101" s="124"/>
      <c r="C101" s="41"/>
      <c r="D101" s="41"/>
      <c r="E101" s="41"/>
      <c r="F101" s="98"/>
      <c r="G101" s="98"/>
      <c r="H101" s="98"/>
      <c r="I101" s="98"/>
      <c r="J101" s="98"/>
      <c r="K101" s="98"/>
      <c r="L101" s="98"/>
      <c r="M101" s="138">
        <v>89</v>
      </c>
      <c r="N101" s="139" t="s">
        <v>16</v>
      </c>
      <c r="O101" s="140">
        <v>77</v>
      </c>
    </row>
    <row r="102" spans="1:15" x14ac:dyDescent="0.25">
      <c r="A102" s="124"/>
      <c r="D102" s="98"/>
      <c r="E102" s="98"/>
      <c r="F102" s="98"/>
      <c r="G102" s="98"/>
      <c r="H102" s="98"/>
      <c r="I102" s="98"/>
      <c r="J102" s="98"/>
      <c r="K102" s="98"/>
      <c r="L102" s="98"/>
      <c r="M102" s="138">
        <v>90</v>
      </c>
      <c r="N102" s="139" t="s">
        <v>46</v>
      </c>
      <c r="O102" s="140">
        <v>1</v>
      </c>
    </row>
    <row r="103" spans="1:15" ht="15" customHeight="1" x14ac:dyDescent="0.25">
      <c r="A103" s="124"/>
      <c r="D103" s="98"/>
      <c r="E103" s="98"/>
      <c r="F103" s="98"/>
      <c r="G103" s="98"/>
      <c r="H103" s="98"/>
      <c r="I103" s="98"/>
      <c r="J103" s="98"/>
      <c r="K103" s="98"/>
      <c r="L103" s="98"/>
      <c r="M103" s="138">
        <v>91</v>
      </c>
      <c r="N103" s="139" t="s">
        <v>1</v>
      </c>
      <c r="O103" s="140">
        <v>1</v>
      </c>
    </row>
    <row r="104" spans="1:15" ht="15" customHeight="1" x14ac:dyDescent="0.25">
      <c r="A104" s="124"/>
      <c r="D104" s="98"/>
      <c r="L104" s="98"/>
      <c r="M104" s="138">
        <v>92</v>
      </c>
      <c r="N104" s="139" t="s">
        <v>1</v>
      </c>
      <c r="O104" s="140">
        <v>2</v>
      </c>
    </row>
    <row r="105" spans="1:15" x14ac:dyDescent="0.25">
      <c r="A105" s="124"/>
      <c r="D105" s="98"/>
      <c r="L105" s="98"/>
      <c r="M105" s="138">
        <v>93</v>
      </c>
      <c r="N105" s="139" t="s">
        <v>1</v>
      </c>
      <c r="O105" s="140">
        <v>2</v>
      </c>
    </row>
    <row r="106" spans="1:15" x14ac:dyDescent="0.25">
      <c r="A106" s="124"/>
      <c r="D106" s="98"/>
      <c r="L106" s="98"/>
      <c r="M106" s="138">
        <v>94</v>
      </c>
      <c r="N106" s="139" t="s">
        <v>44</v>
      </c>
      <c r="O106" s="140">
        <v>80</v>
      </c>
    </row>
    <row r="107" spans="1:15" x14ac:dyDescent="0.25">
      <c r="A107" s="124"/>
      <c r="D107" s="98"/>
      <c r="L107" s="98"/>
      <c r="M107" s="138">
        <v>95</v>
      </c>
      <c r="N107" s="139" t="s">
        <v>46</v>
      </c>
      <c r="O107" s="140">
        <v>2</v>
      </c>
    </row>
    <row r="108" spans="1:15" ht="15" customHeight="1" x14ac:dyDescent="0.25">
      <c r="A108" s="124"/>
      <c r="D108" s="98"/>
      <c r="L108" s="98"/>
      <c r="M108" s="138">
        <v>96</v>
      </c>
      <c r="N108" s="139" t="s">
        <v>46</v>
      </c>
      <c r="O108" s="140">
        <v>3</v>
      </c>
    </row>
    <row r="109" spans="1:15" ht="15" customHeight="1" x14ac:dyDescent="0.25">
      <c r="A109" s="124"/>
      <c r="D109" s="98"/>
      <c r="L109" s="98"/>
      <c r="M109" s="138">
        <v>97</v>
      </c>
      <c r="N109" s="139" t="s">
        <v>16</v>
      </c>
      <c r="O109" s="140">
        <v>15</v>
      </c>
    </row>
    <row r="110" spans="1:15" ht="15" customHeight="1" x14ac:dyDescent="0.25">
      <c r="A110" s="124"/>
      <c r="D110" s="98"/>
      <c r="L110" s="98"/>
      <c r="M110" s="138">
        <v>98</v>
      </c>
      <c r="N110" s="139" t="s">
        <v>44</v>
      </c>
      <c r="O110" s="140">
        <v>8</v>
      </c>
    </row>
    <row r="111" spans="1:15" ht="15" customHeight="1" x14ac:dyDescent="0.25">
      <c r="A111" s="124"/>
      <c r="D111" s="98"/>
      <c r="L111" s="98"/>
      <c r="M111" s="138">
        <v>99</v>
      </c>
      <c r="N111" s="139" t="s">
        <v>46</v>
      </c>
      <c r="O111" s="140">
        <v>3</v>
      </c>
    </row>
    <row r="112" spans="1:15" ht="15" customHeight="1" x14ac:dyDescent="0.25">
      <c r="A112" s="124"/>
      <c r="D112" s="98"/>
      <c r="L112" s="98"/>
      <c r="M112" s="138">
        <v>100</v>
      </c>
      <c r="N112" s="139" t="s">
        <v>83</v>
      </c>
      <c r="O112" s="140">
        <v>38</v>
      </c>
    </row>
    <row r="113" spans="1:15" ht="15" customHeight="1" x14ac:dyDescent="0.25">
      <c r="A113" s="124"/>
      <c r="D113" s="98"/>
      <c r="L113" s="98"/>
      <c r="M113" s="138">
        <v>101</v>
      </c>
      <c r="N113" s="139" t="s">
        <v>16</v>
      </c>
      <c r="O113" s="140">
        <v>80</v>
      </c>
    </row>
    <row r="114" spans="1:15" ht="15" customHeight="1" x14ac:dyDescent="0.25">
      <c r="A114" s="124"/>
      <c r="D114" s="98"/>
      <c r="L114" s="98"/>
      <c r="M114" s="138">
        <v>102</v>
      </c>
      <c r="N114" s="139" t="s">
        <v>1</v>
      </c>
      <c r="O114" s="140">
        <v>16</v>
      </c>
    </row>
    <row r="115" spans="1:15" ht="15" customHeight="1" x14ac:dyDescent="0.25">
      <c r="A115" s="124"/>
      <c r="D115" s="98"/>
      <c r="L115" s="98"/>
      <c r="M115" s="138">
        <v>103</v>
      </c>
      <c r="N115" s="139" t="s">
        <v>44</v>
      </c>
      <c r="O115" s="140">
        <v>3</v>
      </c>
    </row>
    <row r="116" spans="1:15" x14ac:dyDescent="0.25">
      <c r="A116" s="124"/>
      <c r="D116" s="98"/>
      <c r="L116" s="98"/>
      <c r="M116" s="138">
        <v>104</v>
      </c>
      <c r="N116" s="139" t="s">
        <v>83</v>
      </c>
      <c r="O116" s="140">
        <v>171</v>
      </c>
    </row>
    <row r="117" spans="1:15" ht="15" customHeight="1" x14ac:dyDescent="0.25">
      <c r="A117" s="124"/>
      <c r="D117" s="98"/>
      <c r="L117" s="98"/>
      <c r="M117" s="138">
        <v>105</v>
      </c>
      <c r="N117" s="139" t="s">
        <v>83</v>
      </c>
      <c r="O117" s="140">
        <v>38</v>
      </c>
    </row>
    <row r="118" spans="1:15" ht="15" customHeight="1" x14ac:dyDescent="0.25">
      <c r="A118" s="124"/>
      <c r="D118" s="98"/>
      <c r="L118" s="98"/>
      <c r="M118" s="138">
        <v>106</v>
      </c>
      <c r="N118" s="139" t="s">
        <v>1</v>
      </c>
      <c r="O118" s="140">
        <v>86</v>
      </c>
    </row>
    <row r="119" spans="1:15" ht="15" customHeight="1" x14ac:dyDescent="0.25">
      <c r="A119" s="124"/>
      <c r="D119" s="98"/>
      <c r="L119" s="98"/>
      <c r="M119" s="138">
        <v>107</v>
      </c>
      <c r="N119" s="139" t="s">
        <v>83</v>
      </c>
      <c r="O119" s="140">
        <v>1</v>
      </c>
    </row>
    <row r="120" spans="1:15" x14ac:dyDescent="0.25">
      <c r="A120" s="124"/>
      <c r="D120" s="98"/>
      <c r="L120" s="98"/>
      <c r="M120" s="138">
        <v>108</v>
      </c>
      <c r="N120" s="139" t="s">
        <v>44</v>
      </c>
      <c r="O120" s="140">
        <v>1</v>
      </c>
    </row>
    <row r="121" spans="1:15" ht="15" customHeight="1" x14ac:dyDescent="0.25">
      <c r="A121" s="124"/>
      <c r="D121" s="98"/>
      <c r="L121" s="98"/>
      <c r="M121" s="138">
        <v>109</v>
      </c>
      <c r="N121" s="139" t="s">
        <v>41</v>
      </c>
      <c r="O121" s="140">
        <v>38</v>
      </c>
    </row>
    <row r="122" spans="1:15" ht="15" customHeight="1" x14ac:dyDescent="0.25">
      <c r="A122" s="124"/>
      <c r="D122" s="98"/>
      <c r="L122" s="98"/>
      <c r="M122" s="138">
        <v>110</v>
      </c>
      <c r="N122" s="139" t="s">
        <v>83</v>
      </c>
      <c r="O122" s="140">
        <v>3</v>
      </c>
    </row>
    <row r="123" spans="1:15" ht="15" customHeight="1" x14ac:dyDescent="0.25">
      <c r="A123" s="124"/>
      <c r="D123" s="98"/>
      <c r="L123" s="98"/>
      <c r="M123" s="138">
        <v>111</v>
      </c>
      <c r="N123" s="139" t="s">
        <v>46</v>
      </c>
      <c r="O123" s="140">
        <v>16</v>
      </c>
    </row>
    <row r="124" spans="1:15" x14ac:dyDescent="0.25">
      <c r="A124" s="124"/>
      <c r="D124" s="98"/>
      <c r="L124" s="98"/>
      <c r="M124" s="138">
        <v>112</v>
      </c>
      <c r="N124" s="139" t="s">
        <v>1</v>
      </c>
      <c r="O124" s="140">
        <v>3</v>
      </c>
    </row>
    <row r="125" spans="1:15" ht="15" customHeight="1" x14ac:dyDescent="0.25">
      <c r="A125" s="124"/>
      <c r="D125" s="98"/>
      <c r="L125" s="98"/>
      <c r="M125" s="138">
        <v>113</v>
      </c>
      <c r="N125" s="139" t="s">
        <v>83</v>
      </c>
      <c r="O125" s="140">
        <v>1</v>
      </c>
    </row>
    <row r="126" spans="1:15" x14ac:dyDescent="0.25">
      <c r="A126" s="124"/>
      <c r="D126" s="98"/>
      <c r="L126" s="98"/>
      <c r="M126" s="138">
        <v>114</v>
      </c>
      <c r="N126" s="139" t="s">
        <v>44</v>
      </c>
      <c r="O126" s="140">
        <v>1</v>
      </c>
    </row>
    <row r="127" spans="1:15" ht="15" customHeight="1" x14ac:dyDescent="0.25">
      <c r="A127" s="124"/>
      <c r="D127" s="98"/>
      <c r="L127" s="98"/>
      <c r="M127" s="138">
        <v>115</v>
      </c>
      <c r="N127" s="139" t="s">
        <v>1</v>
      </c>
      <c r="O127" s="140">
        <v>1</v>
      </c>
    </row>
    <row r="128" spans="1:15" ht="15" customHeight="1" x14ac:dyDescent="0.25">
      <c r="A128" s="124"/>
      <c r="D128" s="98"/>
      <c r="L128" s="98"/>
      <c r="M128" s="138">
        <v>116</v>
      </c>
      <c r="N128" s="139" t="s">
        <v>1</v>
      </c>
      <c r="O128" s="140">
        <v>8</v>
      </c>
    </row>
    <row r="129" spans="1:15" x14ac:dyDescent="0.25">
      <c r="A129" s="124"/>
      <c r="D129" s="98"/>
      <c r="L129" s="98"/>
      <c r="M129" s="138">
        <v>117</v>
      </c>
      <c r="N129" s="139" t="s">
        <v>50</v>
      </c>
      <c r="O129" s="140">
        <v>39</v>
      </c>
    </row>
    <row r="130" spans="1:15" x14ac:dyDescent="0.25">
      <c r="A130" s="124"/>
      <c r="D130" s="98"/>
      <c r="L130" s="98"/>
      <c r="M130" s="138">
        <v>118</v>
      </c>
      <c r="N130" s="139" t="s">
        <v>1</v>
      </c>
      <c r="O130" s="140">
        <v>3</v>
      </c>
    </row>
    <row r="131" spans="1:15" ht="15" customHeight="1" x14ac:dyDescent="0.25">
      <c r="A131" s="124"/>
      <c r="D131" s="98"/>
      <c r="L131" s="98"/>
      <c r="M131" s="138">
        <v>119</v>
      </c>
      <c r="N131" s="139" t="s">
        <v>41</v>
      </c>
      <c r="O131" s="140">
        <v>8</v>
      </c>
    </row>
    <row r="132" spans="1:15" x14ac:dyDescent="0.25">
      <c r="A132" s="124"/>
      <c r="D132" s="98"/>
      <c r="L132" s="98"/>
      <c r="M132" s="138">
        <v>120</v>
      </c>
      <c r="N132" s="139" t="s">
        <v>1</v>
      </c>
      <c r="O132" s="140">
        <v>8</v>
      </c>
    </row>
    <row r="133" spans="1:15" ht="15" customHeight="1" x14ac:dyDescent="0.25">
      <c r="A133" s="124"/>
      <c r="D133" s="98"/>
      <c r="L133" s="98"/>
      <c r="M133" s="138">
        <v>121</v>
      </c>
      <c r="N133" s="139" t="s">
        <v>44</v>
      </c>
      <c r="O133" s="140">
        <v>1</v>
      </c>
    </row>
    <row r="134" spans="1:15" x14ac:dyDescent="0.25">
      <c r="A134" s="124"/>
      <c r="D134" s="98"/>
      <c r="L134" s="98"/>
      <c r="M134" s="138">
        <v>122</v>
      </c>
      <c r="N134" s="139" t="s">
        <v>1</v>
      </c>
      <c r="O134" s="140">
        <v>91</v>
      </c>
    </row>
    <row r="135" spans="1:15" ht="15" customHeight="1" x14ac:dyDescent="0.25">
      <c r="A135" s="124"/>
      <c r="D135" s="98"/>
      <c r="L135" s="98"/>
      <c r="M135" s="138">
        <v>123</v>
      </c>
      <c r="N135" s="139" t="s">
        <v>1</v>
      </c>
      <c r="O135" s="140">
        <v>4</v>
      </c>
    </row>
    <row r="136" spans="1:15" x14ac:dyDescent="0.25">
      <c r="A136" s="124"/>
      <c r="D136" s="98"/>
      <c r="L136" s="98"/>
      <c r="M136" s="138">
        <v>124</v>
      </c>
      <c r="N136" s="139" t="s">
        <v>1</v>
      </c>
      <c r="O136" s="140">
        <v>16</v>
      </c>
    </row>
    <row r="137" spans="1:15" x14ac:dyDescent="0.25">
      <c r="A137" s="124"/>
      <c r="D137" s="98"/>
      <c r="L137" s="98"/>
      <c r="M137" s="138">
        <v>125</v>
      </c>
      <c r="N137" s="139" t="s">
        <v>1</v>
      </c>
      <c r="O137" s="140">
        <v>4</v>
      </c>
    </row>
    <row r="138" spans="1:15" x14ac:dyDescent="0.25">
      <c r="A138" s="124"/>
      <c r="D138" s="98"/>
      <c r="L138" s="98"/>
      <c r="M138" s="138">
        <v>126</v>
      </c>
      <c r="N138" s="139" t="s">
        <v>44</v>
      </c>
      <c r="O138" s="140">
        <v>42</v>
      </c>
    </row>
    <row r="139" spans="1:15" x14ac:dyDescent="0.25">
      <c r="A139" s="124"/>
      <c r="D139" s="98"/>
      <c r="L139" s="98"/>
      <c r="M139" s="138">
        <v>127</v>
      </c>
      <c r="N139" s="139" t="s">
        <v>1</v>
      </c>
      <c r="O139" s="140">
        <v>41</v>
      </c>
    </row>
    <row r="140" spans="1:15" ht="15" customHeight="1" x14ac:dyDescent="0.25">
      <c r="A140" s="124"/>
      <c r="D140" s="98"/>
      <c r="L140" s="98"/>
      <c r="M140" s="138">
        <v>128</v>
      </c>
      <c r="N140" s="139" t="s">
        <v>1</v>
      </c>
      <c r="O140" s="140">
        <v>1</v>
      </c>
    </row>
    <row r="141" spans="1:15" x14ac:dyDescent="0.25">
      <c r="A141" s="124"/>
      <c r="D141" s="98"/>
      <c r="L141" s="98"/>
      <c r="M141" s="138">
        <v>129</v>
      </c>
      <c r="N141" s="139" t="s">
        <v>46</v>
      </c>
      <c r="O141" s="140">
        <v>91</v>
      </c>
    </row>
    <row r="142" spans="1:15" x14ac:dyDescent="0.25">
      <c r="A142" s="124"/>
      <c r="D142" s="98"/>
      <c r="L142" s="98"/>
      <c r="M142" s="138">
        <v>130</v>
      </c>
      <c r="N142" s="139" t="s">
        <v>46</v>
      </c>
      <c r="O142" s="140">
        <v>1</v>
      </c>
    </row>
    <row r="143" spans="1:15" ht="15" customHeight="1" x14ac:dyDescent="0.25">
      <c r="A143" s="124"/>
      <c r="D143" s="98"/>
      <c r="L143" s="98"/>
      <c r="M143" s="138">
        <v>131</v>
      </c>
      <c r="N143" s="139" t="s">
        <v>83</v>
      </c>
      <c r="O143" s="140">
        <v>16</v>
      </c>
    </row>
    <row r="144" spans="1:15" ht="15" customHeight="1" x14ac:dyDescent="0.25">
      <c r="A144" s="124"/>
      <c r="D144" s="98"/>
      <c r="L144" s="98"/>
      <c r="M144" s="138">
        <v>132</v>
      </c>
      <c r="N144" s="139" t="s">
        <v>41</v>
      </c>
      <c r="O144" s="140">
        <v>94</v>
      </c>
    </row>
    <row r="145" spans="1:15" ht="15" customHeight="1" x14ac:dyDescent="0.25">
      <c r="A145" s="124"/>
      <c r="D145" s="98"/>
      <c r="L145" s="98"/>
      <c r="M145" s="138">
        <v>133</v>
      </c>
      <c r="N145" s="139" t="s">
        <v>83</v>
      </c>
      <c r="O145" s="140">
        <v>96</v>
      </c>
    </row>
    <row r="146" spans="1:15" ht="15" customHeight="1" x14ac:dyDescent="0.25">
      <c r="A146" s="124"/>
      <c r="D146" s="98"/>
      <c r="L146" s="98"/>
      <c r="M146" s="138">
        <v>134</v>
      </c>
      <c r="N146" s="139" t="s">
        <v>44</v>
      </c>
      <c r="O146" s="140">
        <v>4</v>
      </c>
    </row>
    <row r="147" spans="1:15" ht="15" customHeight="1" x14ac:dyDescent="0.25">
      <c r="A147" s="124"/>
      <c r="D147" s="98"/>
      <c r="L147" s="98"/>
      <c r="M147" s="138">
        <v>135</v>
      </c>
      <c r="N147" s="139" t="s">
        <v>41</v>
      </c>
      <c r="O147" s="140">
        <v>17</v>
      </c>
    </row>
    <row r="148" spans="1:15" ht="15" customHeight="1" x14ac:dyDescent="0.25">
      <c r="A148" s="124"/>
      <c r="D148" s="98"/>
      <c r="L148" s="98"/>
      <c r="M148" s="138">
        <v>136</v>
      </c>
      <c r="N148" s="139" t="s">
        <v>1</v>
      </c>
      <c r="O148" s="140">
        <v>97</v>
      </c>
    </row>
    <row r="149" spans="1:15" ht="15" customHeight="1" x14ac:dyDescent="0.25">
      <c r="A149" s="124"/>
      <c r="D149" s="98"/>
      <c r="L149" s="98"/>
      <c r="M149" s="138">
        <v>137</v>
      </c>
      <c r="N149" s="139" t="s">
        <v>1</v>
      </c>
      <c r="O149" s="140">
        <v>1</v>
      </c>
    </row>
    <row r="150" spans="1:15" x14ac:dyDescent="0.25">
      <c r="A150" s="124"/>
      <c r="D150" s="98"/>
      <c r="L150" s="98"/>
      <c r="M150" s="138">
        <v>138</v>
      </c>
      <c r="N150" s="139" t="s">
        <v>41</v>
      </c>
      <c r="O150" s="140">
        <v>8</v>
      </c>
    </row>
    <row r="151" spans="1:15" x14ac:dyDescent="0.25">
      <c r="A151" s="124"/>
      <c r="D151" s="98"/>
      <c r="L151" s="98"/>
      <c r="M151" s="138">
        <v>139</v>
      </c>
      <c r="N151" s="139" t="s">
        <v>1</v>
      </c>
      <c r="O151" s="140">
        <v>1</v>
      </c>
    </row>
    <row r="152" spans="1:15" ht="15" customHeight="1" x14ac:dyDescent="0.25">
      <c r="A152" s="124"/>
      <c r="D152" s="98"/>
      <c r="L152" s="98"/>
      <c r="M152" s="138">
        <v>140</v>
      </c>
      <c r="N152" s="139" t="s">
        <v>44</v>
      </c>
      <c r="O152" s="140">
        <v>4</v>
      </c>
    </row>
    <row r="153" spans="1:15" x14ac:dyDescent="0.25">
      <c r="A153" s="124"/>
      <c r="D153" s="98"/>
      <c r="L153" s="98"/>
      <c r="M153" s="138">
        <v>141</v>
      </c>
      <c r="N153" s="139" t="s">
        <v>16</v>
      </c>
      <c r="O153" s="140">
        <v>1</v>
      </c>
    </row>
    <row r="154" spans="1:15" ht="15" customHeight="1" x14ac:dyDescent="0.25">
      <c r="A154" s="124"/>
      <c r="D154" s="98"/>
      <c r="L154" s="98"/>
      <c r="M154" s="138">
        <v>142</v>
      </c>
      <c r="N154" s="139" t="s">
        <v>1</v>
      </c>
      <c r="O154" s="140">
        <v>1</v>
      </c>
    </row>
    <row r="155" spans="1:15" ht="15" customHeight="1" x14ac:dyDescent="0.25">
      <c r="A155" s="124"/>
      <c r="D155" s="98"/>
      <c r="L155" s="98"/>
      <c r="M155" s="138">
        <v>143</v>
      </c>
      <c r="N155" s="139" t="s">
        <v>1</v>
      </c>
      <c r="O155" s="140">
        <v>1</v>
      </c>
    </row>
    <row r="156" spans="1:15" x14ac:dyDescent="0.25">
      <c r="A156" s="124"/>
      <c r="D156" s="98"/>
      <c r="L156" s="98"/>
      <c r="M156" s="138">
        <v>144</v>
      </c>
      <c r="N156" s="139" t="s">
        <v>44</v>
      </c>
      <c r="O156" s="140">
        <v>9</v>
      </c>
    </row>
    <row r="157" spans="1:15" x14ac:dyDescent="0.25">
      <c r="A157" s="124"/>
      <c r="D157" s="98"/>
      <c r="L157" s="98"/>
      <c r="M157" s="138">
        <v>145</v>
      </c>
      <c r="N157" s="139" t="s">
        <v>83</v>
      </c>
      <c r="O157" s="140">
        <v>17</v>
      </c>
    </row>
    <row r="158" spans="1:15" ht="15" customHeight="1" x14ac:dyDescent="0.25">
      <c r="A158" s="124"/>
      <c r="D158" s="98"/>
      <c r="L158" s="98"/>
      <c r="M158" s="138">
        <v>146</v>
      </c>
      <c r="N158" s="139" t="s">
        <v>38</v>
      </c>
      <c r="O158" s="140">
        <v>231</v>
      </c>
    </row>
    <row r="159" spans="1:15" ht="15" customHeight="1" x14ac:dyDescent="0.25">
      <c r="A159" s="124"/>
      <c r="D159" s="98"/>
      <c r="M159" s="138">
        <v>147</v>
      </c>
      <c r="N159" s="139" t="s">
        <v>44</v>
      </c>
      <c r="O159" s="140">
        <v>4</v>
      </c>
    </row>
    <row r="160" spans="1:15" ht="15" customHeight="1" x14ac:dyDescent="0.25">
      <c r="A160" s="124"/>
      <c r="D160" s="98"/>
      <c r="M160" s="138">
        <v>148</v>
      </c>
      <c r="N160" s="139" t="s">
        <v>1</v>
      </c>
      <c r="O160" s="140">
        <v>46</v>
      </c>
    </row>
    <row r="161" spans="1:15" ht="15" customHeight="1" x14ac:dyDescent="0.25">
      <c r="A161" s="124"/>
      <c r="D161" s="98"/>
      <c r="M161" s="138">
        <v>149</v>
      </c>
      <c r="N161" s="139" t="s">
        <v>1</v>
      </c>
      <c r="O161" s="140">
        <v>18</v>
      </c>
    </row>
    <row r="162" spans="1:15" ht="15.75" thickBot="1" x14ac:dyDescent="0.3">
      <c r="A162" s="124"/>
      <c r="D162" s="98"/>
      <c r="M162" s="164">
        <v>150</v>
      </c>
      <c r="N162" s="165" t="s">
        <v>1</v>
      </c>
      <c r="O162" s="88">
        <v>1</v>
      </c>
    </row>
    <row r="163" spans="1:15" x14ac:dyDescent="0.25">
      <c r="A163" s="124"/>
      <c r="D163" s="98"/>
    </row>
    <row r="164" spans="1:15" x14ac:dyDescent="0.25">
      <c r="A164" s="124"/>
      <c r="D164" s="98"/>
    </row>
    <row r="165" spans="1:15" x14ac:dyDescent="0.25">
      <c r="A165" s="124"/>
      <c r="D165" s="98"/>
    </row>
    <row r="166" spans="1:15" x14ac:dyDescent="0.25">
      <c r="A166" s="124"/>
      <c r="D166" s="98"/>
    </row>
    <row r="167" spans="1:15" x14ac:dyDescent="0.25">
      <c r="A167" s="124"/>
      <c r="D167" s="98"/>
    </row>
    <row r="168" spans="1:15" x14ac:dyDescent="0.25">
      <c r="A168" s="124"/>
      <c r="D168" s="98"/>
    </row>
    <row r="169" spans="1:15" x14ac:dyDescent="0.25">
      <c r="A169" s="124"/>
      <c r="D169" s="98"/>
    </row>
    <row r="170" spans="1:15" x14ac:dyDescent="0.25">
      <c r="A170" s="124"/>
      <c r="D170" s="98"/>
    </row>
    <row r="171" spans="1:15" x14ac:dyDescent="0.25">
      <c r="A171" s="124"/>
      <c r="D171" s="98"/>
    </row>
    <row r="172" spans="1:15" x14ac:dyDescent="0.25">
      <c r="A172" s="124"/>
      <c r="D172" s="98"/>
    </row>
    <row r="173" spans="1:15" x14ac:dyDescent="0.25">
      <c r="A173" s="124"/>
      <c r="D173" s="98"/>
    </row>
    <row r="174" spans="1:15" x14ac:dyDescent="0.25">
      <c r="A174" s="124"/>
      <c r="D174" s="98"/>
    </row>
    <row r="175" spans="1:15" x14ac:dyDescent="0.25">
      <c r="A175" s="124"/>
      <c r="D175" s="98"/>
    </row>
    <row r="176" spans="1:15" x14ac:dyDescent="0.25">
      <c r="A176" s="124"/>
      <c r="D176" s="98"/>
    </row>
    <row r="177" spans="1:4" x14ac:dyDescent="0.25">
      <c r="A177" s="124"/>
      <c r="D177" s="98"/>
    </row>
    <row r="178" spans="1:4" x14ac:dyDescent="0.25">
      <c r="A178" s="124"/>
      <c r="D178" s="98"/>
    </row>
    <row r="179" spans="1:4" x14ac:dyDescent="0.25">
      <c r="A179" s="124"/>
      <c r="D179" s="98"/>
    </row>
    <row r="180" spans="1:4" x14ac:dyDescent="0.25">
      <c r="A180" s="124"/>
      <c r="D180" s="98"/>
    </row>
    <row r="181" spans="1:4" x14ac:dyDescent="0.25">
      <c r="A181" s="124"/>
      <c r="D181" s="98"/>
    </row>
    <row r="182" spans="1:4" x14ac:dyDescent="0.25">
      <c r="A182" s="124"/>
      <c r="D182" s="98"/>
    </row>
    <row r="183" spans="1:4" x14ac:dyDescent="0.25">
      <c r="A183" s="124"/>
      <c r="D183" s="98"/>
    </row>
    <row r="184" spans="1:4" x14ac:dyDescent="0.25">
      <c r="A184" s="124"/>
      <c r="D184" s="98"/>
    </row>
    <row r="185" spans="1:4" x14ac:dyDescent="0.25">
      <c r="A185" s="124"/>
      <c r="D185" s="98"/>
    </row>
    <row r="186" spans="1:4" x14ac:dyDescent="0.25">
      <c r="A186" s="124"/>
      <c r="D186" s="98"/>
    </row>
    <row r="187" spans="1:4" x14ac:dyDescent="0.25">
      <c r="A187" s="124"/>
      <c r="D187" s="98"/>
    </row>
    <row r="188" spans="1:4" x14ac:dyDescent="0.25">
      <c r="A188" s="124"/>
      <c r="D188" s="98"/>
    </row>
    <row r="189" spans="1:4" x14ac:dyDescent="0.25">
      <c r="A189" s="124"/>
      <c r="D189" s="98"/>
    </row>
    <row r="190" spans="1:4" x14ac:dyDescent="0.25">
      <c r="A190" s="124"/>
      <c r="D190" s="98"/>
    </row>
    <row r="191" spans="1:4" x14ac:dyDescent="0.25">
      <c r="A191" s="124"/>
      <c r="D191" s="98"/>
    </row>
    <row r="192" spans="1:4" x14ac:dyDescent="0.25">
      <c r="A192" s="124"/>
      <c r="D192" s="98"/>
    </row>
    <row r="193" spans="1:4" x14ac:dyDescent="0.25">
      <c r="A193" s="124"/>
      <c r="D193" s="98"/>
    </row>
    <row r="194" spans="1:4" x14ac:dyDescent="0.25">
      <c r="A194" s="124"/>
      <c r="D194" s="98"/>
    </row>
    <row r="195" spans="1:4" x14ac:dyDescent="0.25">
      <c r="A195" s="124"/>
      <c r="D195" s="98"/>
    </row>
    <row r="196" spans="1:4" x14ac:dyDescent="0.25">
      <c r="A196" s="124"/>
      <c r="D196" s="98"/>
    </row>
    <row r="197" spans="1:4" x14ac:dyDescent="0.25">
      <c r="A197" s="124"/>
      <c r="D197" s="98"/>
    </row>
    <row r="198" spans="1:4" x14ac:dyDescent="0.25">
      <c r="A198" s="124"/>
      <c r="D198" s="98"/>
    </row>
    <row r="199" spans="1:4" x14ac:dyDescent="0.25">
      <c r="A199" s="124"/>
      <c r="D199" s="98"/>
    </row>
    <row r="200" spans="1:4" x14ac:dyDescent="0.25">
      <c r="A200" s="124"/>
      <c r="D200" s="98"/>
    </row>
    <row r="201" spans="1:4" x14ac:dyDescent="0.25">
      <c r="A201" s="124"/>
      <c r="D201" s="98"/>
    </row>
    <row r="202" spans="1:4" x14ac:dyDescent="0.25">
      <c r="A202" s="124"/>
      <c r="D202" s="98"/>
    </row>
    <row r="203" spans="1:4" x14ac:dyDescent="0.25">
      <c r="A203" s="124"/>
      <c r="D203" s="98"/>
    </row>
    <row r="204" spans="1:4" x14ac:dyDescent="0.25">
      <c r="A204" s="124"/>
      <c r="D204" s="98"/>
    </row>
    <row r="205" spans="1:4" x14ac:dyDescent="0.25">
      <c r="A205" s="124"/>
      <c r="D205" s="98"/>
    </row>
    <row r="206" spans="1:4" x14ac:dyDescent="0.25">
      <c r="A206" s="124"/>
      <c r="D206" s="98"/>
    </row>
    <row r="207" spans="1:4" x14ac:dyDescent="0.25">
      <c r="A207" s="124"/>
      <c r="D207" s="98"/>
    </row>
    <row r="208" spans="1:4" x14ac:dyDescent="0.25">
      <c r="A208" s="124"/>
      <c r="D208" s="98"/>
    </row>
    <row r="209" spans="1:4" x14ac:dyDescent="0.25">
      <c r="A209" s="124"/>
      <c r="D209" s="98"/>
    </row>
    <row r="210" spans="1:4" x14ac:dyDescent="0.25">
      <c r="A210" s="124"/>
      <c r="D210" s="98"/>
    </row>
    <row r="211" spans="1:4" x14ac:dyDescent="0.25">
      <c r="A211" s="124"/>
      <c r="D211" s="98"/>
    </row>
    <row r="212" spans="1:4" x14ac:dyDescent="0.25">
      <c r="A212" s="124"/>
      <c r="D212" s="98"/>
    </row>
    <row r="213" spans="1:4" x14ac:dyDescent="0.25">
      <c r="A213" s="124"/>
    </row>
    <row r="214" spans="1:4" x14ac:dyDescent="0.25">
      <c r="A214" s="124"/>
    </row>
    <row r="215" spans="1:4" x14ac:dyDescent="0.25">
      <c r="A215" s="124"/>
    </row>
    <row r="216" spans="1:4" x14ac:dyDescent="0.25">
      <c r="A216" s="124"/>
    </row>
    <row r="217" spans="1:4" x14ac:dyDescent="0.25">
      <c r="A217" s="124"/>
    </row>
    <row r="218" spans="1:4" x14ac:dyDescent="0.25">
      <c r="A218" s="124"/>
    </row>
    <row r="219" spans="1:4" x14ac:dyDescent="0.25">
      <c r="A219" s="124"/>
    </row>
    <row r="220" spans="1:4" x14ac:dyDescent="0.25">
      <c r="A220" s="124"/>
    </row>
    <row r="221" spans="1:4" x14ac:dyDescent="0.25">
      <c r="A221" s="124"/>
    </row>
    <row r="222" spans="1:4" x14ac:dyDescent="0.25">
      <c r="A222" s="124"/>
    </row>
    <row r="223" spans="1:4" x14ac:dyDescent="0.25">
      <c r="A223" s="124"/>
    </row>
    <row r="224" spans="1:4" x14ac:dyDescent="0.25">
      <c r="A224" s="124"/>
    </row>
    <row r="225" spans="1:1" x14ac:dyDescent="0.25">
      <c r="A225" s="124"/>
    </row>
    <row r="226" spans="1:1" x14ac:dyDescent="0.25">
      <c r="A226" s="124"/>
    </row>
    <row r="227" spans="1:1" x14ac:dyDescent="0.25">
      <c r="A227" s="124"/>
    </row>
    <row r="228" spans="1:1" x14ac:dyDescent="0.25">
      <c r="A228" s="124"/>
    </row>
    <row r="229" spans="1:1" x14ac:dyDescent="0.25">
      <c r="A229" s="124"/>
    </row>
    <row r="230" spans="1:1" x14ac:dyDescent="0.25">
      <c r="A230" s="124"/>
    </row>
    <row r="231" spans="1:1" x14ac:dyDescent="0.25">
      <c r="A231" s="124"/>
    </row>
    <row r="232" spans="1:1" x14ac:dyDescent="0.25">
      <c r="A232" s="124"/>
    </row>
    <row r="233" spans="1:1" x14ac:dyDescent="0.25">
      <c r="A233" s="124"/>
    </row>
    <row r="234" spans="1:1" x14ac:dyDescent="0.25">
      <c r="A234" s="124"/>
    </row>
    <row r="235" spans="1:1" x14ac:dyDescent="0.25">
      <c r="A235" s="124"/>
    </row>
    <row r="236" spans="1:1" x14ac:dyDescent="0.25">
      <c r="A236" s="124"/>
    </row>
    <row r="237" spans="1:1" x14ac:dyDescent="0.25">
      <c r="A237" s="124"/>
    </row>
    <row r="238" spans="1:1" x14ac:dyDescent="0.25">
      <c r="A238" s="124"/>
    </row>
    <row r="239" spans="1:1" x14ac:dyDescent="0.25">
      <c r="A239" s="124"/>
    </row>
    <row r="240" spans="1:1" x14ac:dyDescent="0.25">
      <c r="A240" s="124"/>
    </row>
    <row r="241" spans="1:1" x14ac:dyDescent="0.25">
      <c r="A241" s="124"/>
    </row>
    <row r="242" spans="1:1" x14ac:dyDescent="0.25">
      <c r="A242" s="124"/>
    </row>
    <row r="243" spans="1:1" x14ac:dyDescent="0.25">
      <c r="A243" s="124"/>
    </row>
    <row r="244" spans="1:1" x14ac:dyDescent="0.25">
      <c r="A244" s="124"/>
    </row>
    <row r="245" spans="1:1" x14ac:dyDescent="0.25">
      <c r="A245" s="124"/>
    </row>
    <row r="246" spans="1:1" x14ac:dyDescent="0.25">
      <c r="A246" s="124"/>
    </row>
    <row r="247" spans="1:1" x14ac:dyDescent="0.25">
      <c r="A247" s="124"/>
    </row>
    <row r="248" spans="1:1" x14ac:dyDescent="0.25">
      <c r="A248" s="124"/>
    </row>
    <row r="249" spans="1:1" x14ac:dyDescent="0.25">
      <c r="A249" s="124"/>
    </row>
    <row r="250" spans="1:1" x14ac:dyDescent="0.25">
      <c r="A250" s="124"/>
    </row>
    <row r="251" spans="1:1" x14ac:dyDescent="0.25">
      <c r="A251" s="124"/>
    </row>
    <row r="252" spans="1:1" x14ac:dyDescent="0.25">
      <c r="A252" s="124"/>
    </row>
    <row r="253" spans="1:1" x14ac:dyDescent="0.25">
      <c r="A253" s="124"/>
    </row>
    <row r="254" spans="1:1" x14ac:dyDescent="0.25">
      <c r="A254" s="124"/>
    </row>
    <row r="255" spans="1:1" x14ac:dyDescent="0.25">
      <c r="A255" s="124"/>
    </row>
    <row r="256" spans="1:1" x14ac:dyDescent="0.25">
      <c r="A256" s="124"/>
    </row>
  </sheetData>
  <autoFilter ref="M12:O162" xr:uid="{00000000-0009-0000-0000-000002000000}"/>
  <sortState xmlns:xlrd2="http://schemas.microsoft.com/office/spreadsheetml/2017/richdata2" ref="C44:C56">
    <sortCondition ref="C44"/>
  </sortState>
  <dataConsolidate/>
  <mergeCells count="18">
    <mergeCell ref="C87:D87"/>
    <mergeCell ref="D69:E69"/>
    <mergeCell ref="D70:E70"/>
    <mergeCell ref="D71:E71"/>
    <mergeCell ref="D72:E72"/>
    <mergeCell ref="D73:E73"/>
    <mergeCell ref="D68:E68"/>
    <mergeCell ref="D74:E74"/>
    <mergeCell ref="B64:F64"/>
    <mergeCell ref="D65:E65"/>
    <mergeCell ref="D66:E66"/>
    <mergeCell ref="D67:E67"/>
    <mergeCell ref="B62:D62"/>
    <mergeCell ref="C5:D5"/>
    <mergeCell ref="B3:F3"/>
    <mergeCell ref="A1:K1"/>
    <mergeCell ref="B40:F40"/>
    <mergeCell ref="B21:F2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"/>
  <sheetViews>
    <sheetView showGridLines="0" zoomScale="70" zoomScaleNormal="70" workbookViewId="0">
      <selection activeCell="E2" sqref="E2"/>
    </sheetView>
  </sheetViews>
  <sheetFormatPr defaultRowHeight="15" x14ac:dyDescent="0.25"/>
  <cols>
    <col min="1" max="1" width="62" style="124" customWidth="1"/>
    <col min="2" max="2" width="11.85546875" style="124" customWidth="1"/>
    <col min="3" max="7" width="9.140625" style="124"/>
    <col min="8" max="8" width="9.85546875" style="124" customWidth="1"/>
    <col min="9" max="9" width="12.5703125" style="124" customWidth="1"/>
    <col min="10" max="16384" width="9.140625" style="124"/>
  </cols>
  <sheetData>
    <row r="1" spans="1:9" ht="19.5" thickBot="1" x14ac:dyDescent="0.35">
      <c r="A1" s="267" t="s">
        <v>255</v>
      </c>
      <c r="B1" s="268"/>
      <c r="C1" s="268"/>
      <c r="D1" s="268"/>
      <c r="E1" s="268"/>
      <c r="F1" s="269"/>
    </row>
    <row r="2" spans="1:9" ht="15.75" thickBot="1" x14ac:dyDescent="0.3">
      <c r="A2" s="125"/>
      <c r="B2" s="127"/>
      <c r="C2" s="98"/>
      <c r="D2" s="98"/>
      <c r="E2" s="98"/>
      <c r="F2" s="98"/>
      <c r="G2" s="259" t="s">
        <v>311</v>
      </c>
      <c r="H2" s="260"/>
    </row>
    <row r="3" spans="1:9" x14ac:dyDescent="0.25">
      <c r="A3" s="263" t="s">
        <v>295</v>
      </c>
      <c r="B3" s="264"/>
      <c r="C3" s="98"/>
      <c r="D3" s="98"/>
      <c r="E3" s="98"/>
      <c r="F3" s="98"/>
      <c r="H3" s="172" t="s">
        <v>59</v>
      </c>
      <c r="I3" s="87" t="s">
        <v>115</v>
      </c>
    </row>
    <row r="4" spans="1:9" ht="15.75" thickBot="1" x14ac:dyDescent="0.3">
      <c r="A4" s="101" t="s">
        <v>296</v>
      </c>
      <c r="B4" s="102"/>
      <c r="C4" s="98"/>
      <c r="D4" s="98"/>
      <c r="E4" s="98"/>
      <c r="F4" s="98"/>
      <c r="H4" s="138">
        <v>1</v>
      </c>
      <c r="I4" s="140" t="s">
        <v>8</v>
      </c>
    </row>
    <row r="5" spans="1:9" ht="15.75" thickBot="1" x14ac:dyDescent="0.3">
      <c r="A5" s="270" t="s">
        <v>324</v>
      </c>
      <c r="B5" s="271"/>
      <c r="C5" s="98"/>
      <c r="D5" s="98"/>
      <c r="E5" s="98"/>
      <c r="F5" s="98"/>
      <c r="H5" s="138">
        <v>2</v>
      </c>
      <c r="I5" s="140" t="s">
        <v>5</v>
      </c>
    </row>
    <row r="6" spans="1:9" ht="15.75" thickBot="1" x14ac:dyDescent="0.3">
      <c r="A6" s="128"/>
      <c r="B6" s="129"/>
      <c r="C6" s="98"/>
      <c r="D6" s="98"/>
      <c r="E6" s="98"/>
      <c r="F6" s="98"/>
      <c r="H6" s="138">
        <v>3</v>
      </c>
      <c r="I6" s="140" t="s">
        <v>5</v>
      </c>
    </row>
    <row r="7" spans="1:9" ht="15.75" x14ac:dyDescent="0.25">
      <c r="A7" s="272" t="s">
        <v>254</v>
      </c>
      <c r="B7" s="273"/>
      <c r="C7" s="98"/>
      <c r="D7" s="98"/>
      <c r="E7" s="98"/>
      <c r="F7" s="98"/>
      <c r="H7" s="138">
        <v>4</v>
      </c>
      <c r="I7" s="140" t="s">
        <v>8</v>
      </c>
    </row>
    <row r="8" spans="1:9" x14ac:dyDescent="0.25">
      <c r="A8" s="21"/>
      <c r="B8" s="22"/>
      <c r="C8" s="98"/>
      <c r="D8" s="98"/>
      <c r="E8" s="98"/>
      <c r="F8" s="98"/>
      <c r="H8" s="138">
        <v>5</v>
      </c>
      <c r="I8" s="140" t="s">
        <v>8</v>
      </c>
    </row>
    <row r="9" spans="1:9" x14ac:dyDescent="0.25">
      <c r="A9" s="274" t="s">
        <v>198</v>
      </c>
      <c r="B9" s="275"/>
      <c r="C9" s="98"/>
      <c r="D9" s="98"/>
      <c r="E9" s="98"/>
      <c r="F9" s="98"/>
      <c r="H9" s="138">
        <v>6</v>
      </c>
      <c r="I9" s="140" t="s">
        <v>5</v>
      </c>
    </row>
    <row r="10" spans="1:9" x14ac:dyDescent="0.25">
      <c r="A10" s="198" t="s">
        <v>337</v>
      </c>
      <c r="B10" s="199">
        <v>150</v>
      </c>
      <c r="C10" s="98"/>
      <c r="D10" s="98"/>
      <c r="E10" s="98"/>
      <c r="F10" s="98"/>
      <c r="H10" s="138">
        <v>7</v>
      </c>
      <c r="I10" s="140" t="s">
        <v>8</v>
      </c>
    </row>
    <row r="11" spans="1:9" x14ac:dyDescent="0.25">
      <c r="A11" s="198" t="s">
        <v>226</v>
      </c>
      <c r="B11" s="199">
        <v>107</v>
      </c>
      <c r="C11" s="98"/>
      <c r="D11" s="98"/>
      <c r="E11" s="98"/>
      <c r="F11" s="98"/>
      <c r="H11" s="138">
        <v>8</v>
      </c>
      <c r="I11" s="140" t="s">
        <v>8</v>
      </c>
    </row>
    <row r="12" spans="1:9" x14ac:dyDescent="0.25">
      <c r="A12" s="198" t="s">
        <v>199</v>
      </c>
      <c r="B12" s="200">
        <v>0.95</v>
      </c>
      <c r="C12" s="98"/>
      <c r="D12" s="98"/>
      <c r="E12" s="98"/>
      <c r="F12" s="98"/>
      <c r="H12" s="138">
        <v>9</v>
      </c>
      <c r="I12" s="140" t="s">
        <v>5</v>
      </c>
    </row>
    <row r="13" spans="1:9" x14ac:dyDescent="0.25">
      <c r="A13" s="198"/>
      <c r="B13" s="201"/>
      <c r="C13" s="98"/>
      <c r="D13" s="98"/>
      <c r="E13" s="98"/>
      <c r="F13" s="98"/>
      <c r="H13" s="138">
        <v>10</v>
      </c>
      <c r="I13" s="140" t="s">
        <v>8</v>
      </c>
    </row>
    <row r="14" spans="1:9" x14ac:dyDescent="0.25">
      <c r="A14" s="198"/>
      <c r="B14" s="202"/>
      <c r="C14" s="98"/>
      <c r="D14" s="98"/>
      <c r="E14" s="98"/>
      <c r="F14" s="98"/>
      <c r="H14" s="138">
        <v>11</v>
      </c>
      <c r="I14" s="140" t="s">
        <v>8</v>
      </c>
    </row>
    <row r="15" spans="1:9" x14ac:dyDescent="0.25">
      <c r="A15" s="276" t="s">
        <v>200</v>
      </c>
      <c r="B15" s="277"/>
      <c r="C15" s="98"/>
      <c r="D15" s="98"/>
      <c r="E15" s="98"/>
      <c r="F15" s="98"/>
      <c r="H15" s="138">
        <v>12</v>
      </c>
      <c r="I15" s="140" t="s">
        <v>8</v>
      </c>
    </row>
    <row r="16" spans="1:9" x14ac:dyDescent="0.25">
      <c r="A16" s="198" t="s">
        <v>253</v>
      </c>
      <c r="B16" s="203">
        <f>B11/B10</f>
        <v>0.71333333333333337</v>
      </c>
      <c r="C16" s="98"/>
      <c r="D16" s="98"/>
      <c r="E16" s="98"/>
      <c r="F16" s="98"/>
      <c r="H16" s="138">
        <v>13</v>
      </c>
      <c r="I16" s="140" t="s">
        <v>8</v>
      </c>
    </row>
    <row r="17" spans="1:9" ht="18" customHeight="1" x14ac:dyDescent="0.25">
      <c r="A17" s="198" t="s">
        <v>201</v>
      </c>
      <c r="B17" s="204">
        <f>_xlfn.NORM.S.INV(0.975)</f>
        <v>1.9599639845400536</v>
      </c>
      <c r="C17" s="98"/>
      <c r="D17" s="98"/>
      <c r="E17" s="98"/>
      <c r="F17" s="98"/>
      <c r="H17" s="138">
        <v>14</v>
      </c>
      <c r="I17" s="140" t="s">
        <v>8</v>
      </c>
    </row>
    <row r="18" spans="1:9" ht="20.25" customHeight="1" x14ac:dyDescent="0.25">
      <c r="A18" s="198" t="s">
        <v>227</v>
      </c>
      <c r="B18" s="205">
        <f>SQRT(B16*(1-B16)/B10)</f>
        <v>3.6922340923338799E-2</v>
      </c>
      <c r="C18" s="98"/>
      <c r="D18" s="98"/>
      <c r="E18" s="98"/>
      <c r="F18" s="98"/>
      <c r="H18" s="138">
        <v>15</v>
      </c>
      <c r="I18" s="140" t="s">
        <v>8</v>
      </c>
    </row>
    <row r="19" spans="1:9" x14ac:dyDescent="0.25">
      <c r="A19" s="198" t="s">
        <v>340</v>
      </c>
      <c r="B19" s="204">
        <f>B17*B18</f>
        <v>7.2366458434653391E-2</v>
      </c>
      <c r="C19" s="98"/>
      <c r="D19" s="98"/>
      <c r="E19" s="98"/>
      <c r="F19" s="98"/>
      <c r="H19" s="138">
        <v>16</v>
      </c>
      <c r="I19" s="140" t="s">
        <v>8</v>
      </c>
    </row>
    <row r="20" spans="1:9" x14ac:dyDescent="0.25">
      <c r="A20" s="198"/>
      <c r="B20" s="202"/>
      <c r="C20" s="98"/>
      <c r="D20" s="98"/>
      <c r="E20" s="98"/>
      <c r="F20" s="98"/>
      <c r="H20" s="138">
        <v>17</v>
      </c>
      <c r="I20" s="140" t="s">
        <v>8</v>
      </c>
    </row>
    <row r="21" spans="1:9" x14ac:dyDescent="0.25">
      <c r="A21" s="261" t="s">
        <v>202</v>
      </c>
      <c r="B21" s="262"/>
      <c r="C21" s="98"/>
      <c r="D21" s="98"/>
      <c r="E21" s="98"/>
      <c r="F21" s="98"/>
      <c r="H21" s="138">
        <v>18</v>
      </c>
      <c r="I21" s="140" t="s">
        <v>8</v>
      </c>
    </row>
    <row r="22" spans="1:9" x14ac:dyDescent="0.25">
      <c r="A22" s="141" t="s">
        <v>339</v>
      </c>
      <c r="B22" s="177">
        <f>B16-B19</f>
        <v>0.64096687489867998</v>
      </c>
      <c r="C22" s="98"/>
      <c r="D22" s="98"/>
      <c r="E22" s="98"/>
      <c r="F22" s="98"/>
      <c r="H22" s="138">
        <v>19</v>
      </c>
      <c r="I22" s="140" t="s">
        <v>8</v>
      </c>
    </row>
    <row r="23" spans="1:9" ht="15.75" thickBot="1" x14ac:dyDescent="0.3">
      <c r="A23" s="155" t="s">
        <v>338</v>
      </c>
      <c r="B23" s="178">
        <f>B16+B19</f>
        <v>0.78569979176798677</v>
      </c>
      <c r="C23" s="98"/>
      <c r="D23" s="98"/>
      <c r="E23" s="98"/>
      <c r="F23" s="98"/>
      <c r="H23" s="138">
        <v>20</v>
      </c>
      <c r="I23" s="140" t="s">
        <v>8</v>
      </c>
    </row>
    <row r="24" spans="1:9" ht="15.75" thickBot="1" x14ac:dyDescent="0.3">
      <c r="A24" s="265" t="s">
        <v>333</v>
      </c>
      <c r="B24" s="266"/>
      <c r="C24" s="98"/>
      <c r="D24" s="98"/>
      <c r="E24" s="98"/>
      <c r="F24" s="98"/>
      <c r="H24" s="138">
        <v>21</v>
      </c>
      <c r="I24" s="140" t="s">
        <v>8</v>
      </c>
    </row>
    <row r="25" spans="1:9" x14ac:dyDescent="0.25">
      <c r="A25" s="125"/>
      <c r="B25" s="127"/>
      <c r="C25" s="98"/>
      <c r="D25" s="98"/>
      <c r="E25" s="98"/>
      <c r="F25" s="98"/>
      <c r="H25" s="138">
        <v>22</v>
      </c>
      <c r="I25" s="140" t="s">
        <v>8</v>
      </c>
    </row>
    <row r="26" spans="1:9" x14ac:dyDescent="0.25">
      <c r="A26" s="128"/>
      <c r="B26" s="129"/>
      <c r="C26" s="98"/>
      <c r="D26" s="98"/>
      <c r="E26" s="98"/>
      <c r="F26" s="98"/>
      <c r="H26" s="138">
        <v>23</v>
      </c>
      <c r="I26" s="140" t="s">
        <v>5</v>
      </c>
    </row>
    <row r="27" spans="1:9" x14ac:dyDescent="0.25">
      <c r="A27" s="128"/>
      <c r="B27" s="129"/>
      <c r="H27" s="138">
        <v>24</v>
      </c>
      <c r="I27" s="140" t="s">
        <v>8</v>
      </c>
    </row>
    <row r="28" spans="1:9" x14ac:dyDescent="0.25">
      <c r="A28" s="128"/>
      <c r="B28" s="129"/>
      <c r="H28" s="138">
        <v>25</v>
      </c>
      <c r="I28" s="140" t="s">
        <v>5</v>
      </c>
    </row>
    <row r="29" spans="1:9" x14ac:dyDescent="0.25">
      <c r="A29" s="128"/>
      <c r="B29" s="129"/>
      <c r="H29" s="138">
        <v>26</v>
      </c>
      <c r="I29" s="140" t="s">
        <v>8</v>
      </c>
    </row>
    <row r="30" spans="1:9" x14ac:dyDescent="0.25">
      <c r="A30" s="128" t="s">
        <v>357</v>
      </c>
      <c r="B30" s="129"/>
      <c r="H30" s="138">
        <v>27</v>
      </c>
      <c r="I30" s="140" t="s">
        <v>8</v>
      </c>
    </row>
    <row r="31" spans="1:9" x14ac:dyDescent="0.25">
      <c r="A31" s="224">
        <v>0.71330000000000005</v>
      </c>
      <c r="B31" s="129"/>
      <c r="H31" s="138">
        <v>28</v>
      </c>
      <c r="I31" s="140" t="s">
        <v>8</v>
      </c>
    </row>
    <row r="32" spans="1:9" x14ac:dyDescent="0.25">
      <c r="A32" s="128"/>
      <c r="B32" s="129"/>
      <c r="H32" s="138">
        <v>29</v>
      </c>
      <c r="I32" s="140" t="s">
        <v>8</v>
      </c>
    </row>
    <row r="33" spans="1:9" x14ac:dyDescent="0.25">
      <c r="A33" s="128"/>
      <c r="B33" s="129"/>
      <c r="H33" s="138">
        <v>30</v>
      </c>
      <c r="I33" s="140" t="s">
        <v>8</v>
      </c>
    </row>
    <row r="34" spans="1:9" x14ac:dyDescent="0.25">
      <c r="A34" s="220"/>
      <c r="B34" s="218"/>
      <c r="H34" s="138">
        <v>31</v>
      </c>
      <c r="I34" s="140" t="s">
        <v>5</v>
      </c>
    </row>
    <row r="35" spans="1:9" x14ac:dyDescent="0.25">
      <c r="A35" s="220"/>
      <c r="B35" s="218"/>
      <c r="H35" s="138">
        <v>32</v>
      </c>
      <c r="I35" s="140" t="s">
        <v>8</v>
      </c>
    </row>
    <row r="36" spans="1:9" x14ac:dyDescent="0.25">
      <c r="A36" s="220"/>
      <c r="B36" s="218"/>
      <c r="H36" s="138">
        <v>33</v>
      </c>
      <c r="I36" s="140" t="s">
        <v>8</v>
      </c>
    </row>
    <row r="37" spans="1:9" x14ac:dyDescent="0.25">
      <c r="A37" s="220"/>
      <c r="B37" s="218"/>
      <c r="H37" s="138">
        <v>34</v>
      </c>
      <c r="I37" s="140" t="s">
        <v>5</v>
      </c>
    </row>
    <row r="38" spans="1:9" x14ac:dyDescent="0.25">
      <c r="A38" s="220"/>
      <c r="B38" s="218"/>
      <c r="H38" s="138">
        <v>35</v>
      </c>
      <c r="I38" s="140" t="s">
        <v>5</v>
      </c>
    </row>
    <row r="39" spans="1:9" x14ac:dyDescent="0.25">
      <c r="A39" s="220"/>
      <c r="B39" s="218"/>
      <c r="H39" s="138">
        <v>36</v>
      </c>
      <c r="I39" s="140" t="s">
        <v>8</v>
      </c>
    </row>
    <row r="40" spans="1:9" x14ac:dyDescent="0.25">
      <c r="A40" s="220"/>
      <c r="B40" s="218"/>
      <c r="H40" s="138">
        <v>37</v>
      </c>
      <c r="I40" s="140" t="s">
        <v>5</v>
      </c>
    </row>
    <row r="41" spans="1:9" x14ac:dyDescent="0.25">
      <c r="A41" s="220"/>
      <c r="B41" s="218"/>
      <c r="H41" s="138">
        <v>38</v>
      </c>
      <c r="I41" s="140" t="s">
        <v>8</v>
      </c>
    </row>
    <row r="42" spans="1:9" ht="15.75" thickBot="1" x14ac:dyDescent="0.3">
      <c r="A42" s="160"/>
      <c r="B42" s="161"/>
      <c r="H42" s="138">
        <v>39</v>
      </c>
      <c r="I42" s="140" t="s">
        <v>8</v>
      </c>
    </row>
    <row r="43" spans="1:9" x14ac:dyDescent="0.25">
      <c r="H43" s="138">
        <v>40</v>
      </c>
      <c r="I43" s="140" t="s">
        <v>8</v>
      </c>
    </row>
    <row r="44" spans="1:9" x14ac:dyDescent="0.25">
      <c r="H44" s="138">
        <v>41</v>
      </c>
      <c r="I44" s="140" t="s">
        <v>5</v>
      </c>
    </row>
    <row r="45" spans="1:9" x14ac:dyDescent="0.25">
      <c r="H45" s="138">
        <v>42</v>
      </c>
      <c r="I45" s="140" t="s">
        <v>5</v>
      </c>
    </row>
    <row r="46" spans="1:9" x14ac:dyDescent="0.25">
      <c r="H46" s="138">
        <v>43</v>
      </c>
      <c r="I46" s="140" t="s">
        <v>8</v>
      </c>
    </row>
    <row r="47" spans="1:9" x14ac:dyDescent="0.25">
      <c r="H47" s="138">
        <v>44</v>
      </c>
      <c r="I47" s="140" t="s">
        <v>8</v>
      </c>
    </row>
    <row r="48" spans="1:9" x14ac:dyDescent="0.25">
      <c r="H48" s="138">
        <v>45</v>
      </c>
      <c r="I48" s="140" t="s">
        <v>8</v>
      </c>
    </row>
    <row r="49" spans="8:9" x14ac:dyDescent="0.25">
      <c r="H49" s="138">
        <v>46</v>
      </c>
      <c r="I49" s="140" t="s">
        <v>8</v>
      </c>
    </row>
    <row r="50" spans="8:9" x14ac:dyDescent="0.25">
      <c r="H50" s="138">
        <v>47</v>
      </c>
      <c r="I50" s="140" t="s">
        <v>8</v>
      </c>
    </row>
    <row r="51" spans="8:9" x14ac:dyDescent="0.25">
      <c r="H51" s="138">
        <v>48</v>
      </c>
      <c r="I51" s="140" t="s">
        <v>5</v>
      </c>
    </row>
    <row r="52" spans="8:9" x14ac:dyDescent="0.25">
      <c r="H52" s="138">
        <v>49</v>
      </c>
      <c r="I52" s="140" t="s">
        <v>5</v>
      </c>
    </row>
    <row r="53" spans="8:9" x14ac:dyDescent="0.25">
      <c r="H53" s="138">
        <v>50</v>
      </c>
      <c r="I53" s="140" t="s">
        <v>8</v>
      </c>
    </row>
    <row r="54" spans="8:9" x14ac:dyDescent="0.25">
      <c r="H54" s="138">
        <v>51</v>
      </c>
      <c r="I54" s="140" t="s">
        <v>8</v>
      </c>
    </row>
    <row r="55" spans="8:9" x14ac:dyDescent="0.25">
      <c r="H55" s="138">
        <v>52</v>
      </c>
      <c r="I55" s="140" t="s">
        <v>8</v>
      </c>
    </row>
    <row r="56" spans="8:9" x14ac:dyDescent="0.25">
      <c r="H56" s="138">
        <v>53</v>
      </c>
      <c r="I56" s="140" t="s">
        <v>8</v>
      </c>
    </row>
    <row r="57" spans="8:9" x14ac:dyDescent="0.25">
      <c r="H57" s="138">
        <v>54</v>
      </c>
      <c r="I57" s="140" t="s">
        <v>8</v>
      </c>
    </row>
    <row r="58" spans="8:9" x14ac:dyDescent="0.25">
      <c r="H58" s="138">
        <v>55</v>
      </c>
      <c r="I58" s="140" t="s">
        <v>8</v>
      </c>
    </row>
    <row r="59" spans="8:9" x14ac:dyDescent="0.25">
      <c r="H59" s="138">
        <v>56</v>
      </c>
      <c r="I59" s="140" t="s">
        <v>5</v>
      </c>
    </row>
    <row r="60" spans="8:9" x14ac:dyDescent="0.25">
      <c r="H60" s="138">
        <v>57</v>
      </c>
      <c r="I60" s="140" t="s">
        <v>5</v>
      </c>
    </row>
    <row r="61" spans="8:9" x14ac:dyDescent="0.25">
      <c r="H61" s="138">
        <v>58</v>
      </c>
      <c r="I61" s="140" t="s">
        <v>8</v>
      </c>
    </row>
    <row r="62" spans="8:9" x14ac:dyDescent="0.25">
      <c r="H62" s="138">
        <v>59</v>
      </c>
      <c r="I62" s="140" t="s">
        <v>8</v>
      </c>
    </row>
    <row r="63" spans="8:9" x14ac:dyDescent="0.25">
      <c r="H63" s="138">
        <v>60</v>
      </c>
      <c r="I63" s="140" t="s">
        <v>5</v>
      </c>
    </row>
    <row r="64" spans="8:9" x14ac:dyDescent="0.25">
      <c r="H64" s="138">
        <v>61</v>
      </c>
      <c r="I64" s="140" t="s">
        <v>8</v>
      </c>
    </row>
    <row r="65" spans="8:9" x14ac:dyDescent="0.25">
      <c r="H65" s="138">
        <v>62</v>
      </c>
      <c r="I65" s="140" t="s">
        <v>5</v>
      </c>
    </row>
    <row r="66" spans="8:9" x14ac:dyDescent="0.25">
      <c r="H66" s="138">
        <v>63</v>
      </c>
      <c r="I66" s="140" t="s">
        <v>8</v>
      </c>
    </row>
    <row r="67" spans="8:9" x14ac:dyDescent="0.25">
      <c r="H67" s="138">
        <v>64</v>
      </c>
      <c r="I67" s="140" t="s">
        <v>5</v>
      </c>
    </row>
    <row r="68" spans="8:9" x14ac:dyDescent="0.25">
      <c r="H68" s="138">
        <v>65</v>
      </c>
      <c r="I68" s="140" t="s">
        <v>8</v>
      </c>
    </row>
    <row r="69" spans="8:9" x14ac:dyDescent="0.25">
      <c r="H69" s="138">
        <v>66</v>
      </c>
      <c r="I69" s="140" t="s">
        <v>8</v>
      </c>
    </row>
    <row r="70" spans="8:9" x14ac:dyDescent="0.25">
      <c r="H70" s="138">
        <v>67</v>
      </c>
      <c r="I70" s="140" t="s">
        <v>5</v>
      </c>
    </row>
    <row r="71" spans="8:9" x14ac:dyDescent="0.25">
      <c r="H71" s="138">
        <v>68</v>
      </c>
      <c r="I71" s="140" t="s">
        <v>8</v>
      </c>
    </row>
    <row r="72" spans="8:9" x14ac:dyDescent="0.25">
      <c r="H72" s="138">
        <v>69</v>
      </c>
      <c r="I72" s="140" t="s">
        <v>8</v>
      </c>
    </row>
    <row r="73" spans="8:9" x14ac:dyDescent="0.25">
      <c r="H73" s="138">
        <v>70</v>
      </c>
      <c r="I73" s="140" t="s">
        <v>8</v>
      </c>
    </row>
    <row r="74" spans="8:9" x14ac:dyDescent="0.25">
      <c r="H74" s="138">
        <v>71</v>
      </c>
      <c r="I74" s="140" t="s">
        <v>8</v>
      </c>
    </row>
    <row r="75" spans="8:9" x14ac:dyDescent="0.25">
      <c r="H75" s="138">
        <v>72</v>
      </c>
      <c r="I75" s="140" t="s">
        <v>5</v>
      </c>
    </row>
    <row r="76" spans="8:9" x14ac:dyDescent="0.25">
      <c r="H76" s="138">
        <v>73</v>
      </c>
      <c r="I76" s="140" t="s">
        <v>8</v>
      </c>
    </row>
    <row r="77" spans="8:9" x14ac:dyDescent="0.25">
      <c r="H77" s="138">
        <v>74</v>
      </c>
      <c r="I77" s="140" t="s">
        <v>8</v>
      </c>
    </row>
    <row r="78" spans="8:9" x14ac:dyDescent="0.25">
      <c r="H78" s="138">
        <v>75</v>
      </c>
      <c r="I78" s="140" t="s">
        <v>8</v>
      </c>
    </row>
    <row r="79" spans="8:9" x14ac:dyDescent="0.25">
      <c r="H79" s="138">
        <v>76</v>
      </c>
      <c r="I79" s="140" t="s">
        <v>5</v>
      </c>
    </row>
    <row r="80" spans="8:9" x14ac:dyDescent="0.25">
      <c r="H80" s="138">
        <v>77</v>
      </c>
      <c r="I80" s="140" t="s">
        <v>8</v>
      </c>
    </row>
    <row r="81" spans="8:9" x14ac:dyDescent="0.25">
      <c r="H81" s="138">
        <v>78</v>
      </c>
      <c r="I81" s="140" t="s">
        <v>8</v>
      </c>
    </row>
    <row r="82" spans="8:9" x14ac:dyDescent="0.25">
      <c r="H82" s="138">
        <v>79</v>
      </c>
      <c r="I82" s="140" t="s">
        <v>8</v>
      </c>
    </row>
    <row r="83" spans="8:9" x14ac:dyDescent="0.25">
      <c r="H83" s="138">
        <v>80</v>
      </c>
      <c r="I83" s="140" t="s">
        <v>5</v>
      </c>
    </row>
    <row r="84" spans="8:9" x14ac:dyDescent="0.25">
      <c r="H84" s="138">
        <v>81</v>
      </c>
      <c r="I84" s="140" t="s">
        <v>5</v>
      </c>
    </row>
    <row r="85" spans="8:9" x14ac:dyDescent="0.25">
      <c r="H85" s="138">
        <v>82</v>
      </c>
      <c r="I85" s="140" t="s">
        <v>5</v>
      </c>
    </row>
    <row r="86" spans="8:9" x14ac:dyDescent="0.25">
      <c r="H86" s="138">
        <v>83</v>
      </c>
      <c r="I86" s="140" t="s">
        <v>8</v>
      </c>
    </row>
    <row r="87" spans="8:9" x14ac:dyDescent="0.25">
      <c r="H87" s="138">
        <v>84</v>
      </c>
      <c r="I87" s="140" t="s">
        <v>8</v>
      </c>
    </row>
    <row r="88" spans="8:9" x14ac:dyDescent="0.25">
      <c r="H88" s="138">
        <v>85</v>
      </c>
      <c r="I88" s="140" t="s">
        <v>8</v>
      </c>
    </row>
    <row r="89" spans="8:9" x14ac:dyDescent="0.25">
      <c r="H89" s="138">
        <v>86</v>
      </c>
      <c r="I89" s="140" t="s">
        <v>8</v>
      </c>
    </row>
    <row r="90" spans="8:9" x14ac:dyDescent="0.25">
      <c r="H90" s="138">
        <v>87</v>
      </c>
      <c r="I90" s="140" t="s">
        <v>8</v>
      </c>
    </row>
    <row r="91" spans="8:9" x14ac:dyDescent="0.25">
      <c r="H91" s="138">
        <v>88</v>
      </c>
      <c r="I91" s="140" t="s">
        <v>8</v>
      </c>
    </row>
    <row r="92" spans="8:9" x14ac:dyDescent="0.25">
      <c r="H92" s="138">
        <v>89</v>
      </c>
      <c r="I92" s="140" t="s">
        <v>8</v>
      </c>
    </row>
    <row r="93" spans="8:9" x14ac:dyDescent="0.25">
      <c r="H93" s="138">
        <v>90</v>
      </c>
      <c r="I93" s="140" t="s">
        <v>5</v>
      </c>
    </row>
    <row r="94" spans="8:9" x14ac:dyDescent="0.25">
      <c r="H94" s="138">
        <v>91</v>
      </c>
      <c r="I94" s="140" t="s">
        <v>5</v>
      </c>
    </row>
    <row r="95" spans="8:9" x14ac:dyDescent="0.25">
      <c r="H95" s="138">
        <v>92</v>
      </c>
      <c r="I95" s="140" t="s">
        <v>8</v>
      </c>
    </row>
    <row r="96" spans="8:9" x14ac:dyDescent="0.25">
      <c r="H96" s="138">
        <v>93</v>
      </c>
      <c r="I96" s="140" t="s">
        <v>8</v>
      </c>
    </row>
    <row r="97" spans="8:9" x14ac:dyDescent="0.25">
      <c r="H97" s="138">
        <v>94</v>
      </c>
      <c r="I97" s="140" t="s">
        <v>5</v>
      </c>
    </row>
    <row r="98" spans="8:9" x14ac:dyDescent="0.25">
      <c r="H98" s="138">
        <v>95</v>
      </c>
      <c r="I98" s="140" t="s">
        <v>8</v>
      </c>
    </row>
    <row r="99" spans="8:9" x14ac:dyDescent="0.25">
      <c r="H99" s="138">
        <v>96</v>
      </c>
      <c r="I99" s="140" t="s">
        <v>8</v>
      </c>
    </row>
    <row r="100" spans="8:9" x14ac:dyDescent="0.25">
      <c r="H100" s="138">
        <v>97</v>
      </c>
      <c r="I100" s="140" t="s">
        <v>8</v>
      </c>
    </row>
    <row r="101" spans="8:9" x14ac:dyDescent="0.25">
      <c r="H101" s="138">
        <v>98</v>
      </c>
      <c r="I101" s="140" t="s">
        <v>8</v>
      </c>
    </row>
    <row r="102" spans="8:9" x14ac:dyDescent="0.25">
      <c r="H102" s="138">
        <v>99</v>
      </c>
      <c r="I102" s="140" t="s">
        <v>5</v>
      </c>
    </row>
    <row r="103" spans="8:9" x14ac:dyDescent="0.25">
      <c r="H103" s="138">
        <v>100</v>
      </c>
      <c r="I103" s="140" t="s">
        <v>8</v>
      </c>
    </row>
    <row r="104" spans="8:9" x14ac:dyDescent="0.25">
      <c r="H104" s="138">
        <v>101</v>
      </c>
      <c r="I104" s="140" t="s">
        <v>8</v>
      </c>
    </row>
    <row r="105" spans="8:9" x14ac:dyDescent="0.25">
      <c r="H105" s="138">
        <v>102</v>
      </c>
      <c r="I105" s="140" t="s">
        <v>8</v>
      </c>
    </row>
    <row r="106" spans="8:9" x14ac:dyDescent="0.25">
      <c r="H106" s="138">
        <v>103</v>
      </c>
      <c r="I106" s="140" t="s">
        <v>8</v>
      </c>
    </row>
    <row r="107" spans="8:9" x14ac:dyDescent="0.25">
      <c r="H107" s="138">
        <v>104</v>
      </c>
      <c r="I107" s="140" t="s">
        <v>8</v>
      </c>
    </row>
    <row r="108" spans="8:9" x14ac:dyDescent="0.25">
      <c r="H108" s="138">
        <v>105</v>
      </c>
      <c r="I108" s="140" t="s">
        <v>8</v>
      </c>
    </row>
    <row r="109" spans="8:9" x14ac:dyDescent="0.25">
      <c r="H109" s="138">
        <v>106</v>
      </c>
      <c r="I109" s="140" t="s">
        <v>8</v>
      </c>
    </row>
    <row r="110" spans="8:9" x14ac:dyDescent="0.25">
      <c r="H110" s="138">
        <v>107</v>
      </c>
      <c r="I110" s="140" t="s">
        <v>5</v>
      </c>
    </row>
    <row r="111" spans="8:9" x14ac:dyDescent="0.25">
      <c r="H111" s="138">
        <v>108</v>
      </c>
      <c r="I111" s="140" t="s">
        <v>8</v>
      </c>
    </row>
    <row r="112" spans="8:9" x14ac:dyDescent="0.25">
      <c r="H112" s="138">
        <v>109</v>
      </c>
      <c r="I112" s="140" t="s">
        <v>5</v>
      </c>
    </row>
    <row r="113" spans="8:9" x14ac:dyDescent="0.25">
      <c r="H113" s="138">
        <v>110</v>
      </c>
      <c r="I113" s="140" t="s">
        <v>5</v>
      </c>
    </row>
    <row r="114" spans="8:9" x14ac:dyDescent="0.25">
      <c r="H114" s="138">
        <v>111</v>
      </c>
      <c r="I114" s="140" t="s">
        <v>8</v>
      </c>
    </row>
    <row r="115" spans="8:9" x14ac:dyDescent="0.25">
      <c r="H115" s="138">
        <v>112</v>
      </c>
      <c r="I115" s="140" t="s">
        <v>8</v>
      </c>
    </row>
    <row r="116" spans="8:9" x14ac:dyDescent="0.25">
      <c r="H116" s="138">
        <v>113</v>
      </c>
      <c r="I116" s="140" t="s">
        <v>5</v>
      </c>
    </row>
    <row r="117" spans="8:9" x14ac:dyDescent="0.25">
      <c r="H117" s="138">
        <v>114</v>
      </c>
      <c r="I117" s="140" t="s">
        <v>5</v>
      </c>
    </row>
    <row r="118" spans="8:9" x14ac:dyDescent="0.25">
      <c r="H118" s="138">
        <v>115</v>
      </c>
      <c r="I118" s="140" t="s">
        <v>8</v>
      </c>
    </row>
    <row r="119" spans="8:9" x14ac:dyDescent="0.25">
      <c r="H119" s="138">
        <v>116</v>
      </c>
      <c r="I119" s="140" t="s">
        <v>8</v>
      </c>
    </row>
    <row r="120" spans="8:9" x14ac:dyDescent="0.25">
      <c r="H120" s="138">
        <v>117</v>
      </c>
      <c r="I120" s="140" t="s">
        <v>8</v>
      </c>
    </row>
    <row r="121" spans="8:9" x14ac:dyDescent="0.25">
      <c r="H121" s="138">
        <v>118</v>
      </c>
      <c r="I121" s="140" t="s">
        <v>8</v>
      </c>
    </row>
    <row r="122" spans="8:9" x14ac:dyDescent="0.25">
      <c r="H122" s="138">
        <v>119</v>
      </c>
      <c r="I122" s="140" t="s">
        <v>8</v>
      </c>
    </row>
    <row r="123" spans="8:9" x14ac:dyDescent="0.25">
      <c r="H123" s="138">
        <v>120</v>
      </c>
      <c r="I123" s="140" t="s">
        <v>8</v>
      </c>
    </row>
    <row r="124" spans="8:9" x14ac:dyDescent="0.25">
      <c r="H124" s="138">
        <v>121</v>
      </c>
      <c r="I124" s="140" t="s">
        <v>8</v>
      </c>
    </row>
    <row r="125" spans="8:9" x14ac:dyDescent="0.25">
      <c r="H125" s="138">
        <v>122</v>
      </c>
      <c r="I125" s="140" t="s">
        <v>5</v>
      </c>
    </row>
    <row r="126" spans="8:9" x14ac:dyDescent="0.25">
      <c r="H126" s="138">
        <v>123</v>
      </c>
      <c r="I126" s="140" t="s">
        <v>5</v>
      </c>
    </row>
    <row r="127" spans="8:9" x14ac:dyDescent="0.25">
      <c r="H127" s="138">
        <v>124</v>
      </c>
      <c r="I127" s="140" t="s">
        <v>8</v>
      </c>
    </row>
    <row r="128" spans="8:9" x14ac:dyDescent="0.25">
      <c r="H128" s="138">
        <v>125</v>
      </c>
      <c r="I128" s="140" t="s">
        <v>5</v>
      </c>
    </row>
    <row r="129" spans="8:9" x14ac:dyDescent="0.25">
      <c r="H129" s="138">
        <v>126</v>
      </c>
      <c r="I129" s="140" t="s">
        <v>8</v>
      </c>
    </row>
    <row r="130" spans="8:9" x14ac:dyDescent="0.25">
      <c r="H130" s="138">
        <v>127</v>
      </c>
      <c r="I130" s="140" t="s">
        <v>8</v>
      </c>
    </row>
    <row r="131" spans="8:9" x14ac:dyDescent="0.25">
      <c r="H131" s="138">
        <v>128</v>
      </c>
      <c r="I131" s="140" t="s">
        <v>8</v>
      </c>
    </row>
    <row r="132" spans="8:9" x14ac:dyDescent="0.25">
      <c r="H132" s="138">
        <v>129</v>
      </c>
      <c r="I132" s="140" t="s">
        <v>5</v>
      </c>
    </row>
    <row r="133" spans="8:9" x14ac:dyDescent="0.25">
      <c r="H133" s="138">
        <v>130</v>
      </c>
      <c r="I133" s="140" t="s">
        <v>5</v>
      </c>
    </row>
    <row r="134" spans="8:9" x14ac:dyDescent="0.25">
      <c r="H134" s="138">
        <v>131</v>
      </c>
      <c r="I134" s="140" t="s">
        <v>8</v>
      </c>
    </row>
    <row r="135" spans="8:9" x14ac:dyDescent="0.25">
      <c r="H135" s="138">
        <v>132</v>
      </c>
      <c r="I135" s="140" t="s">
        <v>8</v>
      </c>
    </row>
    <row r="136" spans="8:9" x14ac:dyDescent="0.25">
      <c r="H136" s="138">
        <v>133</v>
      </c>
      <c r="I136" s="140" t="s">
        <v>8</v>
      </c>
    </row>
    <row r="137" spans="8:9" x14ac:dyDescent="0.25">
      <c r="H137" s="138">
        <v>134</v>
      </c>
      <c r="I137" s="140" t="s">
        <v>8</v>
      </c>
    </row>
    <row r="138" spans="8:9" x14ac:dyDescent="0.25">
      <c r="H138" s="138">
        <v>135</v>
      </c>
      <c r="I138" s="140" t="s">
        <v>8</v>
      </c>
    </row>
    <row r="139" spans="8:9" x14ac:dyDescent="0.25">
      <c r="H139" s="138">
        <v>136</v>
      </c>
      <c r="I139" s="140" t="s">
        <v>8</v>
      </c>
    </row>
    <row r="140" spans="8:9" x14ac:dyDescent="0.25">
      <c r="H140" s="138">
        <v>137</v>
      </c>
      <c r="I140" s="140" t="s">
        <v>5</v>
      </c>
    </row>
    <row r="141" spans="8:9" x14ac:dyDescent="0.25">
      <c r="H141" s="138">
        <v>138</v>
      </c>
      <c r="I141" s="140" t="s">
        <v>5</v>
      </c>
    </row>
    <row r="142" spans="8:9" x14ac:dyDescent="0.25">
      <c r="H142" s="138">
        <v>139</v>
      </c>
      <c r="I142" s="140" t="s">
        <v>8</v>
      </c>
    </row>
    <row r="143" spans="8:9" x14ac:dyDescent="0.25">
      <c r="H143" s="138">
        <v>140</v>
      </c>
      <c r="I143" s="140" t="s">
        <v>8</v>
      </c>
    </row>
    <row r="144" spans="8:9" x14ac:dyDescent="0.25">
      <c r="H144" s="138">
        <v>141</v>
      </c>
      <c r="I144" s="140" t="s">
        <v>8</v>
      </c>
    </row>
    <row r="145" spans="8:9" x14ac:dyDescent="0.25">
      <c r="H145" s="138">
        <v>142</v>
      </c>
      <c r="I145" s="140" t="s">
        <v>5</v>
      </c>
    </row>
    <row r="146" spans="8:9" x14ac:dyDescent="0.25">
      <c r="H146" s="138">
        <v>143</v>
      </c>
      <c r="I146" s="140" t="s">
        <v>8</v>
      </c>
    </row>
    <row r="147" spans="8:9" x14ac:dyDescent="0.25">
      <c r="H147" s="138">
        <v>144</v>
      </c>
      <c r="I147" s="140" t="s">
        <v>8</v>
      </c>
    </row>
    <row r="148" spans="8:9" x14ac:dyDescent="0.25">
      <c r="H148" s="138">
        <v>145</v>
      </c>
      <c r="I148" s="140" t="s">
        <v>8</v>
      </c>
    </row>
    <row r="149" spans="8:9" x14ac:dyDescent="0.25">
      <c r="H149" s="138">
        <v>146</v>
      </c>
      <c r="I149" s="140" t="s">
        <v>8</v>
      </c>
    </row>
    <row r="150" spans="8:9" x14ac:dyDescent="0.25">
      <c r="H150" s="138">
        <v>147</v>
      </c>
      <c r="I150" s="140" t="s">
        <v>5</v>
      </c>
    </row>
    <row r="151" spans="8:9" x14ac:dyDescent="0.25">
      <c r="H151" s="138">
        <v>148</v>
      </c>
      <c r="I151" s="140" t="s">
        <v>8</v>
      </c>
    </row>
    <row r="152" spans="8:9" x14ac:dyDescent="0.25">
      <c r="H152" s="138">
        <v>149</v>
      </c>
      <c r="I152" s="140" t="s">
        <v>8</v>
      </c>
    </row>
    <row r="153" spans="8:9" ht="15.75" thickBot="1" x14ac:dyDescent="0.3">
      <c r="H153" s="164">
        <v>150</v>
      </c>
      <c r="I153" s="88" t="s">
        <v>8</v>
      </c>
    </row>
  </sheetData>
  <mergeCells count="9">
    <mergeCell ref="G2:H2"/>
    <mergeCell ref="A21:B21"/>
    <mergeCell ref="A3:B3"/>
    <mergeCell ref="A24:B24"/>
    <mergeCell ref="A1:F1"/>
    <mergeCell ref="A5:B5"/>
    <mergeCell ref="A7:B7"/>
    <mergeCell ref="A9:B9"/>
    <mergeCell ref="A15:B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56"/>
  <sheetViews>
    <sheetView showGridLines="0" zoomScaleNormal="100" workbookViewId="0">
      <selection activeCell="H9" sqref="H9"/>
    </sheetView>
  </sheetViews>
  <sheetFormatPr defaultRowHeight="15" x14ac:dyDescent="0.25"/>
  <cols>
    <col min="1" max="1" width="9.140625" style="124" customWidth="1"/>
    <col min="2" max="2" width="23.7109375" style="124" customWidth="1"/>
    <col min="3" max="3" width="8.5703125" style="124" customWidth="1"/>
    <col min="4" max="4" width="14" style="124" customWidth="1"/>
    <col min="5" max="5" width="16.7109375" style="124" customWidth="1"/>
    <col min="6" max="6" width="9.28515625" style="124" customWidth="1"/>
    <col min="7" max="7" width="3.7109375" style="124" customWidth="1"/>
    <col min="8" max="8" width="49.28515625" style="124" customWidth="1"/>
    <col min="9" max="9" width="15.5703125" style="124" customWidth="1"/>
    <col min="10" max="10" width="9.140625" style="124"/>
    <col min="11" max="11" width="48.85546875" style="124" customWidth="1"/>
    <col min="12" max="12" width="16.5703125" style="124" customWidth="1"/>
    <col min="13" max="13" width="9.85546875" style="124" customWidth="1"/>
    <col min="14" max="14" width="16.7109375" style="124" customWidth="1"/>
    <col min="15" max="15" width="9.140625" style="124"/>
    <col min="16" max="16" width="24.42578125" style="124" customWidth="1"/>
    <col min="17" max="17" width="16.140625" style="124" customWidth="1"/>
    <col min="18" max="18" width="14.85546875" style="124" customWidth="1"/>
    <col min="19" max="19" width="10.140625" style="124" customWidth="1"/>
    <col min="20" max="20" width="27.140625" style="124" customWidth="1"/>
    <col min="21" max="21" width="16" style="124" customWidth="1"/>
    <col min="22" max="22" width="7.85546875" style="124" customWidth="1"/>
    <col min="23" max="23" width="9.140625" style="124" customWidth="1"/>
    <col min="24" max="24" width="25.85546875" style="124" customWidth="1"/>
    <col min="25" max="25" width="16.5703125" style="124" customWidth="1"/>
    <col min="26" max="26" width="12.28515625" style="124" customWidth="1"/>
    <col min="27" max="27" width="39.42578125" style="124" customWidth="1"/>
    <col min="28" max="28" width="16" style="124" customWidth="1"/>
    <col min="29" max="29" width="38.7109375" style="124" customWidth="1"/>
    <col min="30" max="30" width="12.7109375" style="124" customWidth="1"/>
    <col min="31" max="16384" width="9.140625" style="124"/>
  </cols>
  <sheetData>
    <row r="1" spans="1:25" ht="21.75" thickBot="1" x14ac:dyDescent="0.4">
      <c r="A1" s="296" t="s">
        <v>294</v>
      </c>
      <c r="B1" s="297"/>
      <c r="C1" s="297"/>
      <c r="D1" s="297"/>
      <c r="E1" s="297"/>
      <c r="F1" s="297"/>
      <c r="G1" s="298"/>
      <c r="H1" s="298"/>
      <c r="I1" s="298"/>
      <c r="J1" s="298"/>
      <c r="K1" s="298"/>
      <c r="L1" s="298"/>
      <c r="M1" s="298"/>
      <c r="N1" s="299"/>
    </row>
    <row r="2" spans="1:25" x14ac:dyDescent="0.25">
      <c r="A2" s="125"/>
      <c r="B2" s="126"/>
      <c r="C2" s="126"/>
      <c r="D2" s="126"/>
      <c r="E2" s="126"/>
      <c r="F2" s="127"/>
      <c r="G2" s="125"/>
      <c r="H2" s="126"/>
      <c r="I2" s="126"/>
      <c r="J2" s="126"/>
      <c r="K2" s="126"/>
      <c r="L2" s="126"/>
      <c r="M2" s="127"/>
    </row>
    <row r="3" spans="1:25" x14ac:dyDescent="0.25">
      <c r="A3" s="128"/>
      <c r="B3" s="107"/>
      <c r="C3" s="107"/>
      <c r="D3" s="107"/>
      <c r="E3" s="107"/>
      <c r="F3" s="129"/>
      <c r="G3" s="128"/>
      <c r="H3" s="107"/>
      <c r="I3" s="107"/>
      <c r="J3" s="107"/>
      <c r="K3" s="107"/>
      <c r="L3" s="107"/>
      <c r="M3" s="129"/>
    </row>
    <row r="4" spans="1:25" ht="15.75" thickBot="1" x14ac:dyDescent="0.3">
      <c r="A4" s="128"/>
      <c r="B4" s="107"/>
      <c r="C4" s="107"/>
      <c r="D4" s="107"/>
      <c r="E4" s="107"/>
      <c r="F4" s="129"/>
      <c r="G4" s="128"/>
      <c r="H4" s="107"/>
      <c r="I4" s="107"/>
      <c r="J4" s="107"/>
      <c r="K4" s="107"/>
      <c r="L4" s="107"/>
      <c r="M4" s="129"/>
    </row>
    <row r="5" spans="1:25" ht="15.75" thickBot="1" x14ac:dyDescent="0.3">
      <c r="A5" s="128"/>
      <c r="B5" s="284" t="s">
        <v>346</v>
      </c>
      <c r="C5" s="285"/>
      <c r="D5" s="285"/>
      <c r="E5" s="286"/>
      <c r="F5" s="129"/>
      <c r="G5" s="128"/>
      <c r="H5" s="206" t="s">
        <v>225</v>
      </c>
      <c r="I5" s="126"/>
      <c r="J5" s="126"/>
      <c r="K5" s="126"/>
      <c r="L5" s="127"/>
      <c r="M5" s="129"/>
      <c r="N5" s="260" t="s">
        <v>281</v>
      </c>
      <c r="O5" s="260"/>
    </row>
    <row r="6" spans="1:25" ht="15.75" thickBot="1" x14ac:dyDescent="0.3">
      <c r="A6" s="128"/>
      <c r="B6" s="191" t="s">
        <v>361</v>
      </c>
      <c r="C6" s="130"/>
      <c r="D6" s="130"/>
      <c r="E6" s="131"/>
      <c r="F6" s="129"/>
      <c r="G6" s="128"/>
      <c r="H6" s="210" t="s">
        <v>310</v>
      </c>
      <c r="I6" s="193"/>
      <c r="J6" s="107"/>
      <c r="K6" s="210" t="s">
        <v>292</v>
      </c>
      <c r="L6" s="193"/>
      <c r="M6" s="129"/>
      <c r="O6" s="132" t="s">
        <v>59</v>
      </c>
      <c r="P6" s="133" t="s">
        <v>90</v>
      </c>
      <c r="Q6" s="134" t="s">
        <v>115</v>
      </c>
      <c r="S6" s="132" t="s">
        <v>59</v>
      </c>
      <c r="T6" s="133" t="s">
        <v>90</v>
      </c>
      <c r="U6" s="134" t="s">
        <v>115</v>
      </c>
      <c r="V6" s="98"/>
      <c r="W6" s="132" t="s">
        <v>59</v>
      </c>
      <c r="X6" s="133" t="s">
        <v>90</v>
      </c>
      <c r="Y6" s="134" t="s">
        <v>115</v>
      </c>
    </row>
    <row r="7" spans="1:25" ht="15.75" thickBot="1" x14ac:dyDescent="0.3">
      <c r="A7" s="128"/>
      <c r="B7" s="300" t="s">
        <v>203</v>
      </c>
      <c r="C7" s="301"/>
      <c r="D7" s="301"/>
      <c r="E7" s="302"/>
      <c r="F7" s="129"/>
      <c r="G7" s="128"/>
      <c r="H7" s="315" t="s">
        <v>291</v>
      </c>
      <c r="I7" s="316"/>
      <c r="J7" s="107"/>
      <c r="K7" s="194" t="s">
        <v>293</v>
      </c>
      <c r="L7" s="102"/>
      <c r="M7" s="129"/>
      <c r="O7" s="135">
        <v>1</v>
      </c>
      <c r="P7" s="136">
        <v>128</v>
      </c>
      <c r="Q7" s="137" t="s">
        <v>8</v>
      </c>
      <c r="S7" s="135">
        <v>1</v>
      </c>
      <c r="T7" s="136">
        <v>128</v>
      </c>
      <c r="U7" s="137" t="s">
        <v>8</v>
      </c>
      <c r="W7" s="135">
        <v>2</v>
      </c>
      <c r="X7" s="136">
        <v>11</v>
      </c>
      <c r="Y7" s="137" t="s">
        <v>5</v>
      </c>
    </row>
    <row r="8" spans="1:25" x14ac:dyDescent="0.25">
      <c r="A8" s="128"/>
      <c r="B8" s="303" t="s">
        <v>324</v>
      </c>
      <c r="C8" s="304"/>
      <c r="D8" s="304"/>
      <c r="E8" s="305"/>
      <c r="F8" s="129"/>
      <c r="G8" s="128"/>
      <c r="H8" s="309" t="s">
        <v>223</v>
      </c>
      <c r="I8" s="310"/>
      <c r="J8" s="107"/>
      <c r="K8" s="309" t="s">
        <v>223</v>
      </c>
      <c r="L8" s="310"/>
      <c r="M8" s="129"/>
      <c r="O8" s="138">
        <v>2</v>
      </c>
      <c r="P8" s="139">
        <v>11</v>
      </c>
      <c r="Q8" s="140" t="s">
        <v>5</v>
      </c>
      <c r="S8" s="138">
        <v>4</v>
      </c>
      <c r="T8" s="139">
        <v>54</v>
      </c>
      <c r="U8" s="140" t="s">
        <v>8</v>
      </c>
      <c r="W8" s="138">
        <v>3</v>
      </c>
      <c r="X8" s="139">
        <v>1</v>
      </c>
      <c r="Y8" s="140" t="s">
        <v>5</v>
      </c>
    </row>
    <row r="9" spans="1:25" x14ac:dyDescent="0.25">
      <c r="A9" s="128"/>
      <c r="B9" s="306" t="s">
        <v>204</v>
      </c>
      <c r="C9" s="307"/>
      <c r="D9" s="307"/>
      <c r="E9" s="308"/>
      <c r="F9" s="129"/>
      <c r="G9" s="128"/>
      <c r="H9" s="208" t="s">
        <v>325</v>
      </c>
      <c r="I9" s="25"/>
      <c r="J9" s="107"/>
      <c r="K9" s="208" t="s">
        <v>325</v>
      </c>
      <c r="L9" s="25"/>
      <c r="M9" s="129"/>
      <c r="O9" s="138">
        <v>3</v>
      </c>
      <c r="P9" s="139">
        <v>1</v>
      </c>
      <c r="Q9" s="140" t="s">
        <v>5</v>
      </c>
      <c r="S9" s="138">
        <v>5</v>
      </c>
      <c r="T9" s="139">
        <v>12</v>
      </c>
      <c r="U9" s="140" t="s">
        <v>8</v>
      </c>
      <c r="W9" s="138">
        <v>6</v>
      </c>
      <c r="X9" s="139">
        <v>1</v>
      </c>
      <c r="Y9" s="140" t="s">
        <v>5</v>
      </c>
    </row>
    <row r="10" spans="1:25" x14ac:dyDescent="0.25">
      <c r="A10" s="128"/>
      <c r="B10" s="195" t="s">
        <v>205</v>
      </c>
      <c r="C10" s="196" t="s">
        <v>206</v>
      </c>
      <c r="D10" s="28" t="s">
        <v>207</v>
      </c>
      <c r="E10" s="35">
        <v>0.76</v>
      </c>
      <c r="F10" s="129"/>
      <c r="G10" s="128"/>
      <c r="H10" s="274" t="s">
        <v>198</v>
      </c>
      <c r="I10" s="275"/>
      <c r="J10" s="107"/>
      <c r="K10" s="274" t="s">
        <v>198</v>
      </c>
      <c r="L10" s="275"/>
      <c r="M10" s="129"/>
      <c r="O10" s="138">
        <v>4</v>
      </c>
      <c r="P10" s="139">
        <v>54</v>
      </c>
      <c r="Q10" s="140" t="s">
        <v>8</v>
      </c>
      <c r="S10" s="138">
        <v>7</v>
      </c>
      <c r="T10" s="139">
        <v>205</v>
      </c>
      <c r="U10" s="140" t="s">
        <v>8</v>
      </c>
      <c r="W10" s="138">
        <v>9</v>
      </c>
      <c r="X10" s="139">
        <v>1</v>
      </c>
      <c r="Y10" s="140" t="s">
        <v>5</v>
      </c>
    </row>
    <row r="11" spans="1:25" x14ac:dyDescent="0.25">
      <c r="A11" s="128"/>
      <c r="B11" s="195" t="s">
        <v>208</v>
      </c>
      <c r="C11" s="196" t="s">
        <v>206</v>
      </c>
      <c r="D11" s="24" t="s">
        <v>209</v>
      </c>
      <c r="E11" s="83">
        <v>0.76</v>
      </c>
      <c r="F11" s="129"/>
      <c r="G11" s="128"/>
      <c r="H11" s="198" t="s">
        <v>272</v>
      </c>
      <c r="I11" s="142">
        <f>STDEV(T7:T113)</f>
        <v>57.86098115776803</v>
      </c>
      <c r="J11" s="107"/>
      <c r="K11" s="198" t="s">
        <v>272</v>
      </c>
      <c r="L11" s="142">
        <f>STDEV(X7:X49)</f>
        <v>40.619919394377909</v>
      </c>
      <c r="M11" s="129"/>
      <c r="O11" s="138">
        <v>5</v>
      </c>
      <c r="P11" s="139">
        <v>12</v>
      </c>
      <c r="Q11" s="140" t="s">
        <v>8</v>
      </c>
      <c r="S11" s="138">
        <v>8</v>
      </c>
      <c r="T11" s="139">
        <v>1</v>
      </c>
      <c r="U11" s="140" t="s">
        <v>8</v>
      </c>
      <c r="W11" s="138">
        <v>23</v>
      </c>
      <c r="X11" s="139">
        <v>25</v>
      </c>
      <c r="Y11" s="140" t="s">
        <v>5</v>
      </c>
    </row>
    <row r="12" spans="1:25" x14ac:dyDescent="0.25">
      <c r="A12" s="128"/>
      <c r="B12" s="195" t="s">
        <v>210</v>
      </c>
      <c r="C12" s="196"/>
      <c r="D12" s="196"/>
      <c r="E12" s="84" t="s">
        <v>211</v>
      </c>
      <c r="F12" s="129"/>
      <c r="G12" s="128"/>
      <c r="H12" s="198" t="s">
        <v>343</v>
      </c>
      <c r="I12" s="142">
        <f>AVERAGE(T7:T113)</f>
        <v>34.738317757009348</v>
      </c>
      <c r="J12" s="107"/>
      <c r="K12" s="198" t="s">
        <v>287</v>
      </c>
      <c r="L12" s="142">
        <f>AVERAGE(X7:X49)</f>
        <v>18.302325581395348</v>
      </c>
      <c r="M12" s="129"/>
      <c r="O12" s="138">
        <v>6</v>
      </c>
      <c r="P12" s="139">
        <v>1</v>
      </c>
      <c r="Q12" s="140" t="s">
        <v>5</v>
      </c>
      <c r="S12" s="138">
        <v>10</v>
      </c>
      <c r="T12" s="139">
        <v>5</v>
      </c>
      <c r="U12" s="140" t="s">
        <v>8</v>
      </c>
      <c r="W12" s="138">
        <v>25</v>
      </c>
      <c r="X12" s="139">
        <v>1</v>
      </c>
      <c r="Y12" s="140" t="s">
        <v>5</v>
      </c>
    </row>
    <row r="13" spans="1:25" x14ac:dyDescent="0.25">
      <c r="A13" s="128"/>
      <c r="B13" s="306" t="s">
        <v>212</v>
      </c>
      <c r="C13" s="307"/>
      <c r="D13" s="307"/>
      <c r="E13" s="308"/>
      <c r="F13" s="129"/>
      <c r="G13" s="128"/>
      <c r="H13" s="198" t="s">
        <v>273</v>
      </c>
      <c r="I13" s="142">
        <v>107</v>
      </c>
      <c r="J13" s="107"/>
      <c r="K13" s="198" t="s">
        <v>273</v>
      </c>
      <c r="L13" s="142">
        <v>43</v>
      </c>
      <c r="M13" s="129"/>
      <c r="O13" s="138">
        <v>7</v>
      </c>
      <c r="P13" s="139">
        <v>205</v>
      </c>
      <c r="Q13" s="140" t="s">
        <v>8</v>
      </c>
      <c r="S13" s="138">
        <v>11</v>
      </c>
      <c r="T13" s="139">
        <v>1</v>
      </c>
      <c r="U13" s="140" t="s">
        <v>8</v>
      </c>
      <c r="W13" s="138">
        <v>31</v>
      </c>
      <c r="X13" s="139">
        <v>2</v>
      </c>
      <c r="Y13" s="140" t="s">
        <v>5</v>
      </c>
    </row>
    <row r="14" spans="1:25" x14ac:dyDescent="0.25">
      <c r="A14" s="128"/>
      <c r="B14" s="146"/>
      <c r="C14" s="317" t="s">
        <v>213</v>
      </c>
      <c r="D14" s="318"/>
      <c r="E14" s="147">
        <v>0.05</v>
      </c>
      <c r="F14" s="129"/>
      <c r="G14" s="128"/>
      <c r="H14" s="198" t="s">
        <v>199</v>
      </c>
      <c r="I14" s="143">
        <v>0.95</v>
      </c>
      <c r="J14" s="107"/>
      <c r="K14" s="198" t="s">
        <v>199</v>
      </c>
      <c r="L14" s="143">
        <v>0.95</v>
      </c>
      <c r="M14" s="129"/>
      <c r="O14" s="138">
        <v>8</v>
      </c>
      <c r="P14" s="139">
        <v>1</v>
      </c>
      <c r="Q14" s="140" t="s">
        <v>8</v>
      </c>
      <c r="S14" s="138">
        <v>12</v>
      </c>
      <c r="T14" s="139">
        <v>59</v>
      </c>
      <c r="U14" s="140" t="s">
        <v>8</v>
      </c>
      <c r="W14" s="138">
        <v>34</v>
      </c>
      <c r="X14" s="139">
        <v>2</v>
      </c>
      <c r="Y14" s="140" t="s">
        <v>5</v>
      </c>
    </row>
    <row r="15" spans="1:25" x14ac:dyDescent="0.25">
      <c r="A15" s="128"/>
      <c r="B15" s="306" t="s">
        <v>214</v>
      </c>
      <c r="C15" s="307"/>
      <c r="D15" s="307"/>
      <c r="E15" s="308"/>
      <c r="F15" s="129"/>
      <c r="G15" s="128"/>
      <c r="H15" s="144"/>
      <c r="I15" s="145"/>
      <c r="J15" s="107"/>
      <c r="K15" s="144"/>
      <c r="L15" s="145"/>
      <c r="M15" s="129"/>
      <c r="O15" s="138">
        <v>9</v>
      </c>
      <c r="P15" s="139">
        <v>1</v>
      </c>
      <c r="Q15" s="140" t="s">
        <v>5</v>
      </c>
      <c r="S15" s="138">
        <v>13</v>
      </c>
      <c r="T15" s="139">
        <v>13</v>
      </c>
      <c r="U15" s="140" t="s">
        <v>8</v>
      </c>
      <c r="W15" s="138">
        <v>35</v>
      </c>
      <c r="X15" s="139">
        <v>2</v>
      </c>
      <c r="Y15" s="140" t="s">
        <v>5</v>
      </c>
    </row>
    <row r="16" spans="1:25" x14ac:dyDescent="0.25">
      <c r="A16" s="128"/>
      <c r="B16" s="293" t="s">
        <v>215</v>
      </c>
      <c r="C16" s="294"/>
      <c r="D16" s="294"/>
      <c r="E16" s="149">
        <f>_xlfn.NORM.S.INV(0.05)</f>
        <v>-1.6448536269514726</v>
      </c>
      <c r="F16" s="129"/>
      <c r="G16" s="128"/>
      <c r="H16" s="274" t="s">
        <v>200</v>
      </c>
      <c r="I16" s="275"/>
      <c r="J16" s="107"/>
      <c r="K16" s="274" t="s">
        <v>200</v>
      </c>
      <c r="L16" s="275"/>
      <c r="M16" s="129"/>
      <c r="O16" s="138">
        <v>10</v>
      </c>
      <c r="P16" s="139">
        <v>5</v>
      </c>
      <c r="Q16" s="140" t="s">
        <v>8</v>
      </c>
      <c r="S16" s="138">
        <v>14</v>
      </c>
      <c r="T16" s="139">
        <v>13</v>
      </c>
      <c r="U16" s="140" t="s">
        <v>8</v>
      </c>
      <c r="W16" s="138">
        <v>37</v>
      </c>
      <c r="X16" s="139">
        <v>2</v>
      </c>
      <c r="Y16" s="140" t="s">
        <v>5</v>
      </c>
    </row>
    <row r="17" spans="1:25" x14ac:dyDescent="0.25">
      <c r="A17" s="128"/>
      <c r="B17" s="319" t="s">
        <v>216</v>
      </c>
      <c r="C17" s="320"/>
      <c r="D17" s="320"/>
      <c r="E17" s="321"/>
      <c r="F17" s="129"/>
      <c r="G17" s="128"/>
      <c r="H17" s="198" t="s">
        <v>274</v>
      </c>
      <c r="I17" s="148">
        <f>I11/SQRT(I13)</f>
        <v>5.5936321777197957</v>
      </c>
      <c r="J17" s="107"/>
      <c r="K17" s="198" t="s">
        <v>347</v>
      </c>
      <c r="L17" s="148">
        <f>L11/SQRT(L13)</f>
        <v>6.194479634668272</v>
      </c>
      <c r="M17" s="129"/>
      <c r="O17" s="138">
        <v>11</v>
      </c>
      <c r="P17" s="139">
        <v>1</v>
      </c>
      <c r="Q17" s="140" t="s">
        <v>8</v>
      </c>
      <c r="S17" s="138">
        <v>15</v>
      </c>
      <c r="T17" s="139">
        <v>1</v>
      </c>
      <c r="U17" s="140" t="s">
        <v>8</v>
      </c>
      <c r="W17" s="138">
        <v>41</v>
      </c>
      <c r="X17" s="139">
        <v>1</v>
      </c>
      <c r="Y17" s="140" t="s">
        <v>5</v>
      </c>
    </row>
    <row r="18" spans="1:25" x14ac:dyDescent="0.25">
      <c r="A18" s="128"/>
      <c r="B18" s="293" t="s">
        <v>217</v>
      </c>
      <c r="C18" s="294"/>
      <c r="D18" s="294"/>
      <c r="E18" s="29">
        <v>150</v>
      </c>
      <c r="F18" s="129"/>
      <c r="G18" s="128"/>
      <c r="H18" s="198" t="s">
        <v>275</v>
      </c>
      <c r="I18" s="150">
        <f>I13-1</f>
        <v>106</v>
      </c>
      <c r="J18" s="107"/>
      <c r="K18" s="198" t="s">
        <v>275</v>
      </c>
      <c r="L18" s="150">
        <f>L13-1</f>
        <v>42</v>
      </c>
      <c r="M18" s="129"/>
      <c r="O18" s="138">
        <v>12</v>
      </c>
      <c r="P18" s="139">
        <v>59</v>
      </c>
      <c r="Q18" s="140" t="s">
        <v>8</v>
      </c>
      <c r="S18" s="138">
        <v>16</v>
      </c>
      <c r="T18" s="139">
        <v>6</v>
      </c>
      <c r="U18" s="140" t="s">
        <v>8</v>
      </c>
      <c r="W18" s="138">
        <v>42</v>
      </c>
      <c r="X18" s="139">
        <v>34</v>
      </c>
      <c r="Y18" s="140" t="s">
        <v>5</v>
      </c>
    </row>
    <row r="19" spans="1:25" x14ac:dyDescent="0.25">
      <c r="A19" s="128"/>
      <c r="B19" s="293" t="s">
        <v>218</v>
      </c>
      <c r="C19" s="294"/>
      <c r="D19" s="294"/>
      <c r="E19" s="29">
        <v>107</v>
      </c>
      <c r="F19" s="129"/>
      <c r="G19" s="128"/>
      <c r="H19" s="207" t="s">
        <v>224</v>
      </c>
      <c r="I19" s="148">
        <f>_xlfn.T.INV.2T(1-I14, I18)</f>
        <v>1.9825972617654992</v>
      </c>
      <c r="J19" s="107"/>
      <c r="K19" s="207" t="s">
        <v>224</v>
      </c>
      <c r="L19" s="148">
        <f>_xlfn.T.INV.2T(1-L14,L18)</f>
        <v>2.0180817028184439</v>
      </c>
      <c r="M19" s="129"/>
      <c r="O19" s="138">
        <v>13</v>
      </c>
      <c r="P19" s="139">
        <v>13</v>
      </c>
      <c r="Q19" s="140" t="s">
        <v>8</v>
      </c>
      <c r="S19" s="138">
        <v>17</v>
      </c>
      <c r="T19" s="139">
        <v>6</v>
      </c>
      <c r="U19" s="140" t="s">
        <v>8</v>
      </c>
      <c r="W19" s="138">
        <v>48</v>
      </c>
      <c r="X19" s="139">
        <v>7</v>
      </c>
      <c r="Y19" s="140" t="s">
        <v>5</v>
      </c>
    </row>
    <row r="20" spans="1:25" x14ac:dyDescent="0.25">
      <c r="A20" s="128"/>
      <c r="B20" s="293"/>
      <c r="C20" s="294"/>
      <c r="D20" s="294"/>
      <c r="E20" s="295"/>
      <c r="F20" s="129"/>
      <c r="G20" s="128"/>
      <c r="H20" s="198" t="s">
        <v>276</v>
      </c>
      <c r="I20" s="148">
        <f>I17*I19</f>
        <v>11.089919838870653</v>
      </c>
      <c r="J20" s="107"/>
      <c r="K20" s="198" t="s">
        <v>276</v>
      </c>
      <c r="L20" s="148">
        <f>L17*L19</f>
        <v>12.500966009205518</v>
      </c>
      <c r="M20" s="129"/>
      <c r="O20" s="138">
        <v>14</v>
      </c>
      <c r="P20" s="139">
        <v>13</v>
      </c>
      <c r="Q20" s="140" t="s">
        <v>8</v>
      </c>
      <c r="S20" s="138">
        <v>18</v>
      </c>
      <c r="T20" s="139">
        <v>13</v>
      </c>
      <c r="U20" s="140" t="s">
        <v>8</v>
      </c>
      <c r="W20" s="138">
        <v>49</v>
      </c>
      <c r="X20" s="139">
        <v>7</v>
      </c>
      <c r="Y20" s="140" t="s">
        <v>5</v>
      </c>
    </row>
    <row r="21" spans="1:25" x14ac:dyDescent="0.25">
      <c r="A21" s="128"/>
      <c r="B21" s="293" t="s">
        <v>219</v>
      </c>
      <c r="C21" s="294"/>
      <c r="D21" s="294"/>
      <c r="E21" s="153">
        <f>E19/E18</f>
        <v>0.71333333333333337</v>
      </c>
      <c r="F21" s="129"/>
      <c r="G21" s="128"/>
      <c r="H21" s="151"/>
      <c r="I21" s="152"/>
      <c r="J21" s="107"/>
      <c r="K21" s="151"/>
      <c r="L21" s="152"/>
      <c r="M21" s="129"/>
      <c r="O21" s="138">
        <v>15</v>
      </c>
      <c r="P21" s="139">
        <v>1</v>
      </c>
      <c r="Q21" s="140" t="s">
        <v>8</v>
      </c>
      <c r="S21" s="138">
        <v>19</v>
      </c>
      <c r="T21" s="139">
        <v>13</v>
      </c>
      <c r="U21" s="140" t="s">
        <v>8</v>
      </c>
      <c r="W21" s="138">
        <v>56</v>
      </c>
      <c r="X21" s="139">
        <v>2</v>
      </c>
      <c r="Y21" s="140" t="s">
        <v>5</v>
      </c>
    </row>
    <row r="22" spans="1:25" x14ac:dyDescent="0.25">
      <c r="A22" s="128"/>
      <c r="B22" s="293" t="s">
        <v>220</v>
      </c>
      <c r="C22" s="294"/>
      <c r="D22" s="294"/>
      <c r="E22" s="153">
        <f>SQRT(E10*(1-E10)/E18)</f>
        <v>3.4871191548325388E-2</v>
      </c>
      <c r="F22" s="129"/>
      <c r="G22" s="128"/>
      <c r="H22" s="274" t="s">
        <v>202</v>
      </c>
      <c r="I22" s="275"/>
      <c r="J22" s="107"/>
      <c r="K22" s="274" t="s">
        <v>202</v>
      </c>
      <c r="L22" s="275"/>
      <c r="M22" s="129"/>
      <c r="O22" s="138">
        <v>16</v>
      </c>
      <c r="P22" s="139">
        <v>6</v>
      </c>
      <c r="Q22" s="140" t="s">
        <v>8</v>
      </c>
      <c r="S22" s="138">
        <v>20</v>
      </c>
      <c r="T22" s="139">
        <v>22</v>
      </c>
      <c r="U22" s="140" t="s">
        <v>8</v>
      </c>
      <c r="W22" s="138">
        <v>57</v>
      </c>
      <c r="X22" s="139">
        <v>14</v>
      </c>
      <c r="Y22" s="140" t="s">
        <v>5</v>
      </c>
    </row>
    <row r="23" spans="1:25" ht="15.75" thickBot="1" x14ac:dyDescent="0.3">
      <c r="A23" s="128"/>
      <c r="B23" s="313" t="s">
        <v>221</v>
      </c>
      <c r="C23" s="314"/>
      <c r="D23" s="314"/>
      <c r="E23" s="157">
        <f>(E21-E10)/E22</f>
        <v>-1.3382584475782759</v>
      </c>
      <c r="F23" s="129"/>
      <c r="G23" s="128"/>
      <c r="H23" s="198" t="s">
        <v>277</v>
      </c>
      <c r="I23" s="154">
        <f>I12-I20</f>
        <v>23.648397918138695</v>
      </c>
      <c r="J23" s="107"/>
      <c r="K23" s="198" t="s">
        <v>279</v>
      </c>
      <c r="L23" s="154">
        <f>L12-L20</f>
        <v>5.8013595721898294</v>
      </c>
      <c r="M23" s="129"/>
      <c r="O23" s="138">
        <v>17</v>
      </c>
      <c r="P23" s="139">
        <v>6</v>
      </c>
      <c r="Q23" s="140" t="s">
        <v>8</v>
      </c>
      <c r="S23" s="138">
        <v>21</v>
      </c>
      <c r="T23" s="139">
        <v>14</v>
      </c>
      <c r="U23" s="140" t="s">
        <v>8</v>
      </c>
      <c r="W23" s="138">
        <v>60</v>
      </c>
      <c r="X23" s="139">
        <v>7</v>
      </c>
      <c r="Y23" s="140" t="s">
        <v>5</v>
      </c>
    </row>
    <row r="24" spans="1:25" ht="15.75" thickBot="1" x14ac:dyDescent="0.3">
      <c r="A24" s="128"/>
      <c r="B24" s="290" t="s">
        <v>326</v>
      </c>
      <c r="C24" s="291"/>
      <c r="D24" s="291"/>
      <c r="E24" s="292"/>
      <c r="F24" s="129"/>
      <c r="G24" s="128"/>
      <c r="H24" s="209" t="s">
        <v>278</v>
      </c>
      <c r="I24" s="156">
        <f>I12+I20</f>
        <v>45.828237595879997</v>
      </c>
      <c r="J24" s="107"/>
      <c r="K24" s="209" t="s">
        <v>280</v>
      </c>
      <c r="L24" s="156">
        <f>L12+L20</f>
        <v>30.803291590600864</v>
      </c>
      <c r="M24" s="129"/>
      <c r="O24" s="138">
        <v>18</v>
      </c>
      <c r="P24" s="139">
        <v>13</v>
      </c>
      <c r="Q24" s="140" t="s">
        <v>8</v>
      </c>
      <c r="S24" s="138">
        <v>22</v>
      </c>
      <c r="T24" s="139">
        <v>1</v>
      </c>
      <c r="U24" s="140" t="s">
        <v>8</v>
      </c>
      <c r="W24" s="138">
        <v>62</v>
      </c>
      <c r="X24" s="139">
        <v>15</v>
      </c>
      <c r="Y24" s="140" t="s">
        <v>5</v>
      </c>
    </row>
    <row r="25" spans="1:25" ht="15.75" thickBot="1" x14ac:dyDescent="0.3">
      <c r="A25" s="128"/>
      <c r="B25" s="287" t="s">
        <v>327</v>
      </c>
      <c r="C25" s="288"/>
      <c r="D25" s="288"/>
      <c r="E25" s="289"/>
      <c r="F25" s="129"/>
      <c r="G25" s="128"/>
      <c r="H25" s="265" t="s">
        <v>288</v>
      </c>
      <c r="I25" s="266"/>
      <c r="J25" s="107"/>
      <c r="K25" s="265" t="s">
        <v>336</v>
      </c>
      <c r="L25" s="266"/>
      <c r="M25" s="129"/>
      <c r="O25" s="138">
        <v>19</v>
      </c>
      <c r="P25" s="139">
        <v>13</v>
      </c>
      <c r="Q25" s="140" t="s">
        <v>8</v>
      </c>
      <c r="S25" s="138">
        <v>24</v>
      </c>
      <c r="T25" s="139">
        <v>28</v>
      </c>
      <c r="U25" s="140" t="s">
        <v>8</v>
      </c>
      <c r="W25" s="138">
        <v>64</v>
      </c>
      <c r="X25" s="139">
        <v>70</v>
      </c>
      <c r="Y25" s="140" t="s">
        <v>5</v>
      </c>
    </row>
    <row r="26" spans="1:25" ht="15.75" thickBot="1" x14ac:dyDescent="0.3">
      <c r="A26" s="128"/>
      <c r="B26" s="290" t="s">
        <v>342</v>
      </c>
      <c r="C26" s="291"/>
      <c r="D26" s="291"/>
      <c r="E26" s="292"/>
      <c r="F26" s="129"/>
      <c r="G26" s="128"/>
      <c r="H26" s="210" t="s">
        <v>335</v>
      </c>
      <c r="I26" s="158"/>
      <c r="J26" s="158"/>
      <c r="K26" s="158"/>
      <c r="L26" s="193"/>
      <c r="M26" s="129"/>
      <c r="O26" s="138">
        <v>20</v>
      </c>
      <c r="P26" s="139">
        <v>22</v>
      </c>
      <c r="Q26" s="140" t="s">
        <v>8</v>
      </c>
      <c r="S26" s="138">
        <v>26</v>
      </c>
      <c r="T26" s="139">
        <v>250</v>
      </c>
      <c r="U26" s="140" t="s">
        <v>8</v>
      </c>
      <c r="W26" s="138">
        <v>67</v>
      </c>
      <c r="X26" s="139">
        <v>2</v>
      </c>
      <c r="Y26" s="140" t="s">
        <v>5</v>
      </c>
    </row>
    <row r="27" spans="1:25" ht="15.75" thickBot="1" x14ac:dyDescent="0.3">
      <c r="A27" s="128"/>
      <c r="B27" s="278" t="s">
        <v>341</v>
      </c>
      <c r="C27" s="279"/>
      <c r="D27" s="279"/>
      <c r="E27" s="280"/>
      <c r="F27" s="129"/>
      <c r="G27" s="128"/>
      <c r="H27" s="194" t="s">
        <v>330</v>
      </c>
      <c r="I27" s="159"/>
      <c r="J27" s="159"/>
      <c r="K27" s="159"/>
      <c r="L27" s="102"/>
      <c r="M27" s="129"/>
      <c r="O27" s="138">
        <v>21</v>
      </c>
      <c r="P27" s="139">
        <v>14</v>
      </c>
      <c r="Q27" s="140" t="s">
        <v>8</v>
      </c>
      <c r="S27" s="138">
        <v>27</v>
      </c>
      <c r="T27" s="139">
        <v>31</v>
      </c>
      <c r="U27" s="140" t="s">
        <v>8</v>
      </c>
      <c r="W27" s="138">
        <v>72</v>
      </c>
      <c r="X27" s="139">
        <v>15</v>
      </c>
      <c r="Y27" s="140" t="s">
        <v>5</v>
      </c>
    </row>
    <row r="28" spans="1:25" x14ac:dyDescent="0.25">
      <c r="A28" s="128"/>
      <c r="B28" s="281" t="s">
        <v>345</v>
      </c>
      <c r="C28" s="282"/>
      <c r="D28" s="282"/>
      <c r="E28" s="283"/>
      <c r="F28" s="129"/>
      <c r="G28" s="128"/>
      <c r="H28" s="107"/>
      <c r="I28" s="107"/>
      <c r="J28" s="107"/>
      <c r="K28" s="107"/>
      <c r="L28" s="107"/>
      <c r="M28" s="129"/>
      <c r="O28" s="138">
        <v>22</v>
      </c>
      <c r="P28" s="139">
        <v>1</v>
      </c>
      <c r="Q28" s="140" t="s">
        <v>8</v>
      </c>
      <c r="S28" s="138">
        <v>28</v>
      </c>
      <c r="T28" s="139">
        <v>1</v>
      </c>
      <c r="U28" s="140" t="s">
        <v>8</v>
      </c>
      <c r="W28" s="138">
        <v>76</v>
      </c>
      <c r="X28" s="139">
        <v>2</v>
      </c>
      <c r="Y28" s="140" t="s">
        <v>5</v>
      </c>
    </row>
    <row r="29" spans="1:25" ht="15.75" thickBot="1" x14ac:dyDescent="0.3">
      <c r="A29" s="128"/>
      <c r="B29" s="194" t="s">
        <v>344</v>
      </c>
      <c r="C29" s="159"/>
      <c r="D29" s="159"/>
      <c r="E29" s="102"/>
      <c r="F29" s="129"/>
      <c r="G29" s="128"/>
      <c r="H29" s="107"/>
      <c r="I29" s="107"/>
      <c r="J29" s="107"/>
      <c r="K29" s="107"/>
      <c r="L29" s="107"/>
      <c r="M29" s="129"/>
      <c r="O29" s="138">
        <v>23</v>
      </c>
      <c r="P29" s="139">
        <v>25</v>
      </c>
      <c r="Q29" s="140" t="s">
        <v>5</v>
      </c>
      <c r="S29" s="138">
        <v>29</v>
      </c>
      <c r="T29" s="139">
        <v>1</v>
      </c>
      <c r="U29" s="140" t="s">
        <v>8</v>
      </c>
      <c r="W29" s="138">
        <v>80</v>
      </c>
      <c r="X29" s="139">
        <v>1</v>
      </c>
      <c r="Y29" s="140" t="s">
        <v>5</v>
      </c>
    </row>
    <row r="30" spans="1:25" x14ac:dyDescent="0.25">
      <c r="A30" s="128"/>
      <c r="B30" s="107"/>
      <c r="C30" s="107"/>
      <c r="D30" s="107"/>
      <c r="E30" s="107"/>
      <c r="F30" s="129"/>
      <c r="G30" s="128"/>
      <c r="H30" s="107"/>
      <c r="I30" s="107"/>
      <c r="J30" s="107"/>
      <c r="K30" s="107"/>
      <c r="L30" s="107"/>
      <c r="M30" s="129"/>
      <c r="O30" s="138">
        <v>24</v>
      </c>
      <c r="P30" s="139">
        <v>28</v>
      </c>
      <c r="Q30" s="140" t="s">
        <v>8</v>
      </c>
      <c r="S30" s="138">
        <v>30</v>
      </c>
      <c r="T30" s="139">
        <v>6</v>
      </c>
      <c r="U30" s="140" t="s">
        <v>8</v>
      </c>
      <c r="W30" s="138">
        <v>81</v>
      </c>
      <c r="X30" s="139">
        <v>1</v>
      </c>
      <c r="Y30" s="140" t="s">
        <v>5</v>
      </c>
    </row>
    <row r="31" spans="1:25" x14ac:dyDescent="0.25">
      <c r="A31" s="128"/>
      <c r="B31" s="107"/>
      <c r="C31" s="107"/>
      <c r="D31" s="107"/>
      <c r="E31" s="107"/>
      <c r="F31" s="129"/>
      <c r="G31" s="128"/>
      <c r="H31" s="107" t="s">
        <v>358</v>
      </c>
      <c r="I31" s="107" t="s">
        <v>359</v>
      </c>
      <c r="J31" s="107"/>
      <c r="K31" s="107"/>
      <c r="L31" s="107"/>
      <c r="M31" s="129"/>
      <c r="N31" s="107"/>
      <c r="O31" s="138">
        <v>25</v>
      </c>
      <c r="P31" s="139">
        <v>1</v>
      </c>
      <c r="Q31" s="140" t="s">
        <v>5</v>
      </c>
      <c r="S31" s="138">
        <v>32</v>
      </c>
      <c r="T31" s="139">
        <v>31</v>
      </c>
      <c r="U31" s="140" t="s">
        <v>8</v>
      </c>
      <c r="W31" s="138">
        <v>82</v>
      </c>
      <c r="X31" s="139">
        <v>227</v>
      </c>
      <c r="Y31" s="140" t="s">
        <v>5</v>
      </c>
    </row>
    <row r="32" spans="1:25" ht="17.25" customHeight="1" x14ac:dyDescent="0.25">
      <c r="A32" s="128"/>
      <c r="B32" s="107"/>
      <c r="C32" s="107"/>
      <c r="D32" s="107"/>
      <c r="E32" s="107"/>
      <c r="F32" s="129"/>
      <c r="G32" s="128"/>
      <c r="H32" s="107">
        <v>34.738</v>
      </c>
      <c r="I32" s="107">
        <v>18.302</v>
      </c>
      <c r="J32" s="107"/>
      <c r="K32" s="107"/>
      <c r="L32" s="107"/>
      <c r="M32" s="129"/>
      <c r="N32" s="107"/>
      <c r="O32" s="138">
        <v>26</v>
      </c>
      <c r="P32" s="139">
        <v>250</v>
      </c>
      <c r="Q32" s="140" t="s">
        <v>8</v>
      </c>
      <c r="S32" s="138">
        <v>33</v>
      </c>
      <c r="T32" s="139">
        <v>14</v>
      </c>
      <c r="U32" s="140" t="s">
        <v>8</v>
      </c>
      <c r="W32" s="138">
        <v>90</v>
      </c>
      <c r="X32" s="139">
        <v>1</v>
      </c>
      <c r="Y32" s="140" t="s">
        <v>5</v>
      </c>
    </row>
    <row r="33" spans="1:25" ht="12" customHeight="1" x14ac:dyDescent="0.25">
      <c r="A33" s="128"/>
      <c r="B33" s="107"/>
      <c r="C33" s="107"/>
      <c r="D33" s="107"/>
      <c r="E33" s="107"/>
      <c r="F33" s="129"/>
      <c r="G33" s="128"/>
      <c r="H33" s="107">
        <v>11.09</v>
      </c>
      <c r="I33" s="107">
        <v>12.500959999999999</v>
      </c>
      <c r="J33" s="107"/>
      <c r="K33" s="107"/>
      <c r="L33" s="107"/>
      <c r="M33" s="129"/>
      <c r="O33" s="138">
        <v>27</v>
      </c>
      <c r="P33" s="139">
        <v>31</v>
      </c>
      <c r="Q33" s="140" t="s">
        <v>8</v>
      </c>
      <c r="S33" s="138">
        <v>36</v>
      </c>
      <c r="T33" s="139">
        <v>62</v>
      </c>
      <c r="U33" s="140" t="s">
        <v>8</v>
      </c>
      <c r="W33" s="138">
        <v>91</v>
      </c>
      <c r="X33" s="139">
        <v>1</v>
      </c>
      <c r="Y33" s="140" t="s">
        <v>5</v>
      </c>
    </row>
    <row r="34" spans="1:25" x14ac:dyDescent="0.25">
      <c r="A34" s="128"/>
      <c r="B34" s="107"/>
      <c r="C34" s="107"/>
      <c r="D34" s="107"/>
      <c r="E34" s="107"/>
      <c r="F34" s="129"/>
      <c r="G34" s="128"/>
      <c r="H34" s="107"/>
      <c r="I34" s="107"/>
      <c r="J34" s="107"/>
      <c r="K34" s="107"/>
      <c r="L34" s="107"/>
      <c r="M34" s="129"/>
      <c r="O34" s="138">
        <v>28</v>
      </c>
      <c r="P34" s="139">
        <v>1</v>
      </c>
      <c r="Q34" s="140" t="s">
        <v>8</v>
      </c>
      <c r="S34" s="138">
        <v>38</v>
      </c>
      <c r="T34" s="139">
        <v>2</v>
      </c>
      <c r="U34" s="140" t="s">
        <v>8</v>
      </c>
      <c r="W34" s="138">
        <v>94</v>
      </c>
      <c r="X34" s="139">
        <v>80</v>
      </c>
      <c r="Y34" s="140" t="s">
        <v>5</v>
      </c>
    </row>
    <row r="35" spans="1:25" x14ac:dyDescent="0.25">
      <c r="A35" s="128"/>
      <c r="B35" s="107"/>
      <c r="C35" s="163"/>
      <c r="D35" s="163"/>
      <c r="E35" s="163"/>
      <c r="F35" s="129"/>
      <c r="G35" s="128"/>
      <c r="H35" s="107"/>
      <c r="I35" s="107"/>
      <c r="J35" s="107"/>
      <c r="K35" s="107"/>
      <c r="L35" s="107"/>
      <c r="M35" s="129"/>
      <c r="O35" s="138">
        <v>29</v>
      </c>
      <c r="P35" s="139">
        <v>1</v>
      </c>
      <c r="Q35" s="140" t="s">
        <v>8</v>
      </c>
      <c r="S35" s="138">
        <v>39</v>
      </c>
      <c r="T35" s="139">
        <v>32</v>
      </c>
      <c r="U35" s="140" t="s">
        <v>8</v>
      </c>
      <c r="W35" s="138">
        <v>99</v>
      </c>
      <c r="X35" s="139">
        <v>3</v>
      </c>
      <c r="Y35" s="140" t="s">
        <v>5</v>
      </c>
    </row>
    <row r="36" spans="1:25" x14ac:dyDescent="0.25">
      <c r="A36" s="128"/>
      <c r="B36" s="107"/>
      <c r="C36" s="163"/>
      <c r="D36" s="163"/>
      <c r="E36" s="163"/>
      <c r="F36" s="218"/>
      <c r="G36" s="220"/>
      <c r="H36" s="197"/>
      <c r="I36" s="107"/>
      <c r="J36" s="107"/>
      <c r="K36" s="107"/>
      <c r="L36" s="107"/>
      <c r="M36" s="129"/>
      <c r="O36" s="138">
        <v>30</v>
      </c>
      <c r="P36" s="139">
        <v>6</v>
      </c>
      <c r="Q36" s="140" t="s">
        <v>8</v>
      </c>
      <c r="S36" s="138">
        <v>40</v>
      </c>
      <c r="T36" s="139">
        <v>245</v>
      </c>
      <c r="U36" s="140" t="s">
        <v>8</v>
      </c>
      <c r="W36" s="138">
        <v>107</v>
      </c>
      <c r="X36" s="139">
        <v>1</v>
      </c>
      <c r="Y36" s="140" t="s">
        <v>5</v>
      </c>
    </row>
    <row r="37" spans="1:25" x14ac:dyDescent="0.25">
      <c r="A37" s="128"/>
      <c r="B37" s="107"/>
      <c r="C37" s="197"/>
      <c r="D37" s="197"/>
      <c r="E37" s="197"/>
      <c r="F37" s="218"/>
      <c r="G37" s="220"/>
      <c r="H37" s="197"/>
      <c r="I37" s="107"/>
      <c r="J37" s="107"/>
      <c r="K37" s="107"/>
      <c r="L37" s="107"/>
      <c r="M37" s="129"/>
      <c r="O37" s="138">
        <v>31</v>
      </c>
      <c r="P37" s="139">
        <v>2</v>
      </c>
      <c r="Q37" s="140" t="s">
        <v>5</v>
      </c>
      <c r="S37" s="138">
        <v>43</v>
      </c>
      <c r="T37" s="139">
        <v>1</v>
      </c>
      <c r="U37" s="140" t="s">
        <v>8</v>
      </c>
      <c r="W37" s="138">
        <v>109</v>
      </c>
      <c r="X37" s="139">
        <v>38</v>
      </c>
      <c r="Y37" s="140" t="s">
        <v>5</v>
      </c>
    </row>
    <row r="38" spans="1:25" x14ac:dyDescent="0.25">
      <c r="A38" s="128"/>
      <c r="B38" s="107"/>
      <c r="C38" s="197"/>
      <c r="D38" s="197"/>
      <c r="E38" s="197"/>
      <c r="F38" s="218"/>
      <c r="G38" s="220"/>
      <c r="H38" s="197"/>
      <c r="I38" s="107"/>
      <c r="J38" s="107"/>
      <c r="K38" s="107"/>
      <c r="L38" s="107"/>
      <c r="M38" s="129"/>
      <c r="O38" s="138">
        <v>32</v>
      </c>
      <c r="P38" s="139">
        <v>31</v>
      </c>
      <c r="Q38" s="140" t="s">
        <v>8</v>
      </c>
      <c r="S38" s="138">
        <v>44</v>
      </c>
      <c r="T38" s="139">
        <v>34</v>
      </c>
      <c r="U38" s="140" t="s">
        <v>8</v>
      </c>
      <c r="W38" s="138">
        <v>110</v>
      </c>
      <c r="X38" s="139">
        <v>3</v>
      </c>
      <c r="Y38" s="140" t="s">
        <v>5</v>
      </c>
    </row>
    <row r="39" spans="1:25" x14ac:dyDescent="0.25">
      <c r="A39" s="128"/>
      <c r="B39" s="107"/>
      <c r="C39" s="197"/>
      <c r="D39" s="197"/>
      <c r="E39" s="197"/>
      <c r="F39" s="218"/>
      <c r="G39" s="220"/>
      <c r="H39" s="197"/>
      <c r="I39" s="107"/>
      <c r="J39" s="107"/>
      <c r="K39" s="197"/>
      <c r="L39" s="197"/>
      <c r="M39" s="129"/>
      <c r="O39" s="138">
        <v>33</v>
      </c>
      <c r="P39" s="139">
        <v>14</v>
      </c>
      <c r="Q39" s="140" t="s">
        <v>8</v>
      </c>
      <c r="S39" s="138">
        <v>45</v>
      </c>
      <c r="T39" s="139">
        <v>1</v>
      </c>
      <c r="U39" s="140" t="s">
        <v>8</v>
      </c>
      <c r="W39" s="138">
        <v>113</v>
      </c>
      <c r="X39" s="139">
        <v>1</v>
      </c>
      <c r="Y39" s="140" t="s">
        <v>5</v>
      </c>
    </row>
    <row r="40" spans="1:25" x14ac:dyDescent="0.25">
      <c r="A40" s="128"/>
      <c r="B40" s="107"/>
      <c r="C40" s="197"/>
      <c r="D40" s="197"/>
      <c r="E40" s="197"/>
      <c r="F40" s="218"/>
      <c r="G40" s="220"/>
      <c r="H40" s="197"/>
      <c r="I40" s="107"/>
      <c r="J40" s="107"/>
      <c r="K40" s="197"/>
      <c r="L40" s="197"/>
      <c r="M40" s="129"/>
      <c r="O40" s="138">
        <v>34</v>
      </c>
      <c r="P40" s="139">
        <v>2</v>
      </c>
      <c r="Q40" s="140" t="s">
        <v>5</v>
      </c>
      <c r="S40" s="138">
        <v>46</v>
      </c>
      <c r="T40" s="139">
        <v>2</v>
      </c>
      <c r="U40" s="140" t="s">
        <v>8</v>
      </c>
      <c r="W40" s="138">
        <v>114</v>
      </c>
      <c r="X40" s="139">
        <v>1</v>
      </c>
      <c r="Y40" s="140" t="s">
        <v>5</v>
      </c>
    </row>
    <row r="41" spans="1:25" x14ac:dyDescent="0.25">
      <c r="A41" s="128"/>
      <c r="B41" s="107"/>
      <c r="C41" s="197"/>
      <c r="D41" s="197"/>
      <c r="E41" s="197"/>
      <c r="F41" s="222"/>
      <c r="G41" s="220"/>
      <c r="H41" s="197"/>
      <c r="I41" s="107"/>
      <c r="J41" s="107"/>
      <c r="K41" s="197"/>
      <c r="L41" s="197"/>
      <c r="M41" s="129"/>
      <c r="O41" s="138">
        <v>35</v>
      </c>
      <c r="P41" s="139">
        <v>2</v>
      </c>
      <c r="Q41" s="140" t="s">
        <v>5</v>
      </c>
      <c r="S41" s="138">
        <v>47</v>
      </c>
      <c r="T41" s="139">
        <v>34</v>
      </c>
      <c r="U41" s="140" t="s">
        <v>8</v>
      </c>
      <c r="W41" s="138">
        <v>122</v>
      </c>
      <c r="X41" s="139">
        <v>91</v>
      </c>
      <c r="Y41" s="140" t="s">
        <v>5</v>
      </c>
    </row>
    <row r="42" spans="1:25" x14ac:dyDescent="0.25">
      <c r="A42" s="128"/>
      <c r="B42" s="107"/>
      <c r="C42" s="197"/>
      <c r="D42" s="197"/>
      <c r="E42" s="197"/>
      <c r="F42" s="222"/>
      <c r="G42" s="220"/>
      <c r="H42" s="197"/>
      <c r="I42" s="107"/>
      <c r="J42" s="107"/>
      <c r="K42" s="107"/>
      <c r="L42" s="107"/>
      <c r="M42" s="129"/>
      <c r="O42" s="138">
        <v>36</v>
      </c>
      <c r="P42" s="139">
        <v>62</v>
      </c>
      <c r="Q42" s="140" t="s">
        <v>8</v>
      </c>
      <c r="S42" s="138">
        <v>50</v>
      </c>
      <c r="T42" s="139">
        <v>35</v>
      </c>
      <c r="U42" s="140" t="s">
        <v>8</v>
      </c>
      <c r="W42" s="138">
        <v>123</v>
      </c>
      <c r="X42" s="139">
        <v>4</v>
      </c>
      <c r="Y42" s="140" t="s">
        <v>5</v>
      </c>
    </row>
    <row r="43" spans="1:25" x14ac:dyDescent="0.25">
      <c r="A43" s="128"/>
      <c r="B43" s="107"/>
      <c r="C43" s="197"/>
      <c r="D43" s="197"/>
      <c r="E43" s="197"/>
      <c r="F43" s="218"/>
      <c r="G43" s="220"/>
      <c r="H43" s="197"/>
      <c r="I43" s="107"/>
      <c r="J43" s="107"/>
      <c r="K43" s="107"/>
      <c r="L43" s="107"/>
      <c r="M43" s="129"/>
      <c r="O43" s="138">
        <v>37</v>
      </c>
      <c r="P43" s="139">
        <v>2</v>
      </c>
      <c r="Q43" s="140" t="s">
        <v>5</v>
      </c>
      <c r="S43" s="138">
        <v>51</v>
      </c>
      <c r="T43" s="139">
        <v>64</v>
      </c>
      <c r="U43" s="140" t="s">
        <v>8</v>
      </c>
      <c r="W43" s="138">
        <v>125</v>
      </c>
      <c r="X43" s="139">
        <v>4</v>
      </c>
      <c r="Y43" s="140" t="s">
        <v>5</v>
      </c>
    </row>
    <row r="44" spans="1:25" x14ac:dyDescent="0.25">
      <c r="A44" s="128"/>
      <c r="B44" s="163"/>
      <c r="C44" s="163"/>
      <c r="D44" s="197"/>
      <c r="E44" s="107"/>
      <c r="F44" s="218"/>
      <c r="G44" s="220"/>
      <c r="H44" s="197"/>
      <c r="I44" s="107"/>
      <c r="J44" s="107"/>
      <c r="K44" s="107"/>
      <c r="L44" s="107"/>
      <c r="M44" s="129"/>
      <c r="O44" s="138">
        <v>38</v>
      </c>
      <c r="P44" s="139">
        <v>2</v>
      </c>
      <c r="Q44" s="140" t="s">
        <v>8</v>
      </c>
      <c r="S44" s="138">
        <v>52</v>
      </c>
      <c r="T44" s="139">
        <v>14</v>
      </c>
      <c r="U44" s="140" t="s">
        <v>8</v>
      </c>
      <c r="W44" s="138">
        <v>129</v>
      </c>
      <c r="X44" s="139">
        <v>91</v>
      </c>
      <c r="Y44" s="140" t="s">
        <v>5</v>
      </c>
    </row>
    <row r="45" spans="1:25" x14ac:dyDescent="0.25">
      <c r="A45" s="223"/>
      <c r="B45" s="163"/>
      <c r="C45" s="163"/>
      <c r="D45" s="197"/>
      <c r="E45" s="107"/>
      <c r="F45" s="129"/>
      <c r="G45" s="128"/>
      <c r="H45" s="107"/>
      <c r="I45" s="197"/>
      <c r="J45" s="107"/>
      <c r="K45" s="107"/>
      <c r="L45" s="107"/>
      <c r="M45" s="129"/>
      <c r="O45" s="138">
        <v>39</v>
      </c>
      <c r="P45" s="139">
        <v>32</v>
      </c>
      <c r="Q45" s="140" t="s">
        <v>8</v>
      </c>
      <c r="S45" s="138">
        <v>53</v>
      </c>
      <c r="T45" s="139">
        <v>2</v>
      </c>
      <c r="U45" s="140" t="s">
        <v>8</v>
      </c>
      <c r="W45" s="138">
        <v>130</v>
      </c>
      <c r="X45" s="139">
        <v>1</v>
      </c>
      <c r="Y45" s="140" t="s">
        <v>5</v>
      </c>
    </row>
    <row r="46" spans="1:25" x14ac:dyDescent="0.25">
      <c r="A46" s="223"/>
      <c r="B46" s="197"/>
      <c r="C46" s="197"/>
      <c r="D46" s="197"/>
      <c r="E46" s="107"/>
      <c r="F46" s="129"/>
      <c r="G46" s="128"/>
      <c r="H46" s="197"/>
      <c r="I46" s="197"/>
      <c r="J46" s="107"/>
      <c r="K46" s="107"/>
      <c r="L46" s="107"/>
      <c r="M46" s="129"/>
      <c r="O46" s="138">
        <v>40</v>
      </c>
      <c r="P46" s="139">
        <v>245</v>
      </c>
      <c r="Q46" s="140" t="s">
        <v>8</v>
      </c>
      <c r="S46" s="138">
        <v>54</v>
      </c>
      <c r="T46" s="139">
        <v>35</v>
      </c>
      <c r="U46" s="140" t="s">
        <v>8</v>
      </c>
      <c r="W46" s="138">
        <v>137</v>
      </c>
      <c r="X46" s="139">
        <v>1</v>
      </c>
      <c r="Y46" s="140" t="s">
        <v>5</v>
      </c>
    </row>
    <row r="47" spans="1:25" x14ac:dyDescent="0.25">
      <c r="A47" s="220"/>
      <c r="B47" s="197"/>
      <c r="C47" s="197"/>
      <c r="D47" s="197"/>
      <c r="E47" s="107"/>
      <c r="F47" s="129"/>
      <c r="G47" s="128"/>
      <c r="H47" s="197"/>
      <c r="I47" s="197"/>
      <c r="J47" s="107"/>
      <c r="K47" s="107"/>
      <c r="L47" s="107"/>
      <c r="M47" s="129"/>
      <c r="O47" s="138">
        <v>41</v>
      </c>
      <c r="P47" s="139">
        <v>1</v>
      </c>
      <c r="Q47" s="140" t="s">
        <v>5</v>
      </c>
      <c r="S47" s="138">
        <v>55</v>
      </c>
      <c r="T47" s="139">
        <v>14</v>
      </c>
      <c r="U47" s="140" t="s">
        <v>8</v>
      </c>
      <c r="W47" s="138">
        <v>138</v>
      </c>
      <c r="X47" s="139">
        <v>8</v>
      </c>
      <c r="Y47" s="140" t="s">
        <v>5</v>
      </c>
    </row>
    <row r="48" spans="1:25" x14ac:dyDescent="0.25">
      <c r="A48" s="220"/>
      <c r="B48" s="197"/>
      <c r="C48" s="197"/>
      <c r="D48" s="197"/>
      <c r="E48" s="107"/>
      <c r="F48" s="129"/>
      <c r="G48" s="128"/>
      <c r="H48" s="197"/>
      <c r="I48" s="107"/>
      <c r="J48" s="107"/>
      <c r="K48" s="107"/>
      <c r="L48" s="107"/>
      <c r="M48" s="129"/>
      <c r="O48" s="138">
        <v>42</v>
      </c>
      <c r="P48" s="139">
        <v>34</v>
      </c>
      <c r="Q48" s="140" t="s">
        <v>5</v>
      </c>
      <c r="S48" s="138">
        <v>58</v>
      </c>
      <c r="T48" s="139">
        <v>156</v>
      </c>
      <c r="U48" s="140" t="s">
        <v>8</v>
      </c>
      <c r="W48" s="138">
        <v>142</v>
      </c>
      <c r="X48" s="139">
        <v>1</v>
      </c>
      <c r="Y48" s="140" t="s">
        <v>5</v>
      </c>
    </row>
    <row r="49" spans="1:25" x14ac:dyDescent="0.25">
      <c r="A49" s="220"/>
      <c r="B49" s="230"/>
      <c r="C49" s="230"/>
      <c r="D49" s="230"/>
      <c r="E49" s="107"/>
      <c r="F49" s="129"/>
      <c r="G49" s="128"/>
      <c r="H49" s="107"/>
      <c r="I49" s="107"/>
      <c r="J49" s="107"/>
      <c r="K49" s="107"/>
      <c r="L49" s="107"/>
      <c r="M49" s="129"/>
      <c r="O49" s="138">
        <v>43</v>
      </c>
      <c r="P49" s="139">
        <v>1</v>
      </c>
      <c r="Q49" s="140" t="s">
        <v>8</v>
      </c>
      <c r="S49" s="138">
        <v>59</v>
      </c>
      <c r="T49" s="139">
        <v>1</v>
      </c>
      <c r="U49" s="140" t="s">
        <v>8</v>
      </c>
      <c r="W49" s="138">
        <v>147</v>
      </c>
      <c r="X49" s="139">
        <v>4</v>
      </c>
      <c r="Y49" s="140" t="s">
        <v>5</v>
      </c>
    </row>
    <row r="50" spans="1:25" x14ac:dyDescent="0.25">
      <c r="A50" s="311" t="s">
        <v>360</v>
      </c>
      <c r="B50" s="312"/>
      <c r="C50" s="312"/>
      <c r="D50" s="312"/>
      <c r="E50" s="312"/>
      <c r="F50" s="129"/>
      <c r="G50" s="128"/>
      <c r="H50" s="107"/>
      <c r="I50" s="107"/>
      <c r="J50" s="107"/>
      <c r="K50" s="107"/>
      <c r="L50" s="107"/>
      <c r="M50" s="129"/>
      <c r="O50" s="138">
        <v>44</v>
      </c>
      <c r="P50" s="139">
        <v>34</v>
      </c>
      <c r="Q50" s="140" t="s">
        <v>8</v>
      </c>
      <c r="S50" s="138">
        <v>61</v>
      </c>
      <c r="T50" s="139">
        <v>2</v>
      </c>
      <c r="U50" s="140" t="s">
        <v>8</v>
      </c>
    </row>
    <row r="51" spans="1:25" ht="15.75" thickBot="1" x14ac:dyDescent="0.3">
      <c r="A51" s="160"/>
      <c r="B51" s="42"/>
      <c r="C51" s="42"/>
      <c r="D51" s="42"/>
      <c r="E51" s="42"/>
      <c r="F51" s="161"/>
      <c r="G51" s="160"/>
      <c r="H51" s="42"/>
      <c r="I51" s="42"/>
      <c r="J51" s="42"/>
      <c r="K51" s="42"/>
      <c r="L51" s="42"/>
      <c r="M51" s="161"/>
      <c r="O51" s="138">
        <v>45</v>
      </c>
      <c r="P51" s="139">
        <v>1</v>
      </c>
      <c r="Q51" s="140" t="s">
        <v>8</v>
      </c>
      <c r="S51" s="138">
        <v>63</v>
      </c>
      <c r="T51" s="139">
        <v>7</v>
      </c>
      <c r="U51" s="140" t="s">
        <v>8</v>
      </c>
    </row>
    <row r="52" spans="1:25" x14ac:dyDescent="0.25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O52" s="138">
        <v>46</v>
      </c>
      <c r="P52" s="139">
        <v>2</v>
      </c>
      <c r="Q52" s="140" t="s">
        <v>8</v>
      </c>
      <c r="S52" s="138">
        <v>65</v>
      </c>
      <c r="T52" s="139">
        <v>7</v>
      </c>
      <c r="U52" s="140" t="s">
        <v>8</v>
      </c>
    </row>
    <row r="53" spans="1:25" x14ac:dyDescent="0.25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O53" s="138">
        <v>47</v>
      </c>
      <c r="P53" s="139">
        <v>34</v>
      </c>
      <c r="Q53" s="140" t="s">
        <v>8</v>
      </c>
      <c r="S53" s="138">
        <v>66</v>
      </c>
      <c r="T53" s="139">
        <v>7</v>
      </c>
      <c r="U53" s="140" t="s">
        <v>8</v>
      </c>
    </row>
    <row r="54" spans="1:25" x14ac:dyDescent="0.25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O54" s="138">
        <v>48</v>
      </c>
      <c r="P54" s="139">
        <v>7</v>
      </c>
      <c r="Q54" s="140" t="s">
        <v>5</v>
      </c>
      <c r="S54" s="138">
        <v>68</v>
      </c>
      <c r="T54" s="139">
        <v>36</v>
      </c>
      <c r="U54" s="140" t="s">
        <v>8</v>
      </c>
    </row>
    <row r="55" spans="1:25" x14ac:dyDescent="0.2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O55" s="138">
        <v>49</v>
      </c>
      <c r="P55" s="139">
        <v>7</v>
      </c>
      <c r="Q55" s="140" t="s">
        <v>5</v>
      </c>
      <c r="S55" s="138">
        <v>69</v>
      </c>
      <c r="T55" s="139">
        <v>1</v>
      </c>
      <c r="U55" s="140" t="s">
        <v>8</v>
      </c>
    </row>
    <row r="56" spans="1:25" x14ac:dyDescent="0.25">
      <c r="A56" s="98"/>
      <c r="F56" s="98"/>
      <c r="G56" s="98"/>
      <c r="H56" s="98"/>
      <c r="I56" s="98"/>
      <c r="J56" s="98"/>
      <c r="K56" s="98"/>
      <c r="L56" s="98"/>
      <c r="M56" s="98"/>
      <c r="O56" s="138">
        <v>50</v>
      </c>
      <c r="P56" s="139">
        <v>35</v>
      </c>
      <c r="Q56" s="140" t="s">
        <v>8</v>
      </c>
      <c r="S56" s="138">
        <v>70</v>
      </c>
      <c r="T56" s="139">
        <v>74</v>
      </c>
      <c r="U56" s="140" t="s">
        <v>8</v>
      </c>
    </row>
    <row r="57" spans="1:25" x14ac:dyDescent="0.25">
      <c r="O57" s="138">
        <v>51</v>
      </c>
      <c r="P57" s="139">
        <v>64</v>
      </c>
      <c r="Q57" s="140" t="s">
        <v>8</v>
      </c>
      <c r="S57" s="138">
        <v>71</v>
      </c>
      <c r="T57" s="139">
        <v>2</v>
      </c>
      <c r="U57" s="140" t="s">
        <v>8</v>
      </c>
    </row>
    <row r="58" spans="1:25" x14ac:dyDescent="0.25">
      <c r="O58" s="138">
        <v>52</v>
      </c>
      <c r="P58" s="139">
        <v>14</v>
      </c>
      <c r="Q58" s="140" t="s">
        <v>8</v>
      </c>
      <c r="S58" s="138">
        <v>73</v>
      </c>
      <c r="T58" s="139">
        <v>2</v>
      </c>
      <c r="U58" s="140" t="s">
        <v>8</v>
      </c>
    </row>
    <row r="59" spans="1:25" x14ac:dyDescent="0.25">
      <c r="O59" s="138">
        <v>53</v>
      </c>
      <c r="P59" s="139">
        <v>2</v>
      </c>
      <c r="Q59" s="140" t="s">
        <v>8</v>
      </c>
      <c r="S59" s="138">
        <v>74</v>
      </c>
      <c r="T59" s="139">
        <v>15</v>
      </c>
      <c r="U59" s="140" t="s">
        <v>8</v>
      </c>
    </row>
    <row r="60" spans="1:25" x14ac:dyDescent="0.25">
      <c r="O60" s="138">
        <v>54</v>
      </c>
      <c r="P60" s="139">
        <v>35</v>
      </c>
      <c r="Q60" s="140" t="s">
        <v>8</v>
      </c>
      <c r="S60" s="138">
        <v>75</v>
      </c>
      <c r="T60" s="139">
        <v>37</v>
      </c>
      <c r="U60" s="140" t="s">
        <v>8</v>
      </c>
    </row>
    <row r="61" spans="1:25" x14ac:dyDescent="0.25">
      <c r="O61" s="138">
        <v>55</v>
      </c>
      <c r="P61" s="139">
        <v>14</v>
      </c>
      <c r="Q61" s="140" t="s">
        <v>8</v>
      </c>
      <c r="S61" s="138">
        <v>77</v>
      </c>
      <c r="T61" s="139">
        <v>308</v>
      </c>
      <c r="U61" s="140" t="s">
        <v>8</v>
      </c>
    </row>
    <row r="62" spans="1:25" x14ac:dyDescent="0.25">
      <c r="O62" s="138">
        <v>56</v>
      </c>
      <c r="P62" s="139">
        <v>2</v>
      </c>
      <c r="Q62" s="140" t="s">
        <v>5</v>
      </c>
      <c r="S62" s="138">
        <v>78</v>
      </c>
      <c r="T62" s="139">
        <v>7</v>
      </c>
      <c r="U62" s="140" t="s">
        <v>8</v>
      </c>
    </row>
    <row r="63" spans="1:25" x14ac:dyDescent="0.25">
      <c r="O63" s="138">
        <v>57</v>
      </c>
      <c r="P63" s="139">
        <v>14</v>
      </c>
      <c r="Q63" s="140" t="s">
        <v>5</v>
      </c>
      <c r="S63" s="138">
        <v>79</v>
      </c>
      <c r="T63" s="139">
        <v>8</v>
      </c>
      <c r="U63" s="140" t="s">
        <v>8</v>
      </c>
    </row>
    <row r="64" spans="1:25" x14ac:dyDescent="0.25">
      <c r="O64" s="138">
        <v>58</v>
      </c>
      <c r="P64" s="139">
        <v>156</v>
      </c>
      <c r="Q64" s="140" t="s">
        <v>8</v>
      </c>
      <c r="S64" s="138">
        <v>83</v>
      </c>
      <c r="T64" s="139">
        <v>15</v>
      </c>
      <c r="U64" s="140" t="s">
        <v>8</v>
      </c>
    </row>
    <row r="65" spans="15:21" x14ac:dyDescent="0.25">
      <c r="O65" s="138">
        <v>59</v>
      </c>
      <c r="P65" s="139">
        <v>1</v>
      </c>
      <c r="Q65" s="140" t="s">
        <v>8</v>
      </c>
      <c r="S65" s="138">
        <v>84</v>
      </c>
      <c r="T65" s="139">
        <v>1</v>
      </c>
      <c r="U65" s="140" t="s">
        <v>8</v>
      </c>
    </row>
    <row r="66" spans="15:21" x14ac:dyDescent="0.25">
      <c r="O66" s="138">
        <v>60</v>
      </c>
      <c r="P66" s="139">
        <v>7</v>
      </c>
      <c r="Q66" s="140" t="s">
        <v>5</v>
      </c>
      <c r="S66" s="138">
        <v>85</v>
      </c>
      <c r="T66" s="139">
        <v>37</v>
      </c>
      <c r="U66" s="140" t="s">
        <v>8</v>
      </c>
    </row>
    <row r="67" spans="15:21" x14ac:dyDescent="0.25">
      <c r="O67" s="138">
        <v>61</v>
      </c>
      <c r="P67" s="139">
        <v>2</v>
      </c>
      <c r="Q67" s="140" t="s">
        <v>8</v>
      </c>
      <c r="S67" s="138">
        <v>86</v>
      </c>
      <c r="T67" s="139">
        <v>15</v>
      </c>
      <c r="U67" s="140" t="s">
        <v>8</v>
      </c>
    </row>
    <row r="68" spans="15:21" x14ac:dyDescent="0.25">
      <c r="O68" s="138">
        <v>62</v>
      </c>
      <c r="P68" s="139">
        <v>15</v>
      </c>
      <c r="Q68" s="140" t="s">
        <v>5</v>
      </c>
      <c r="S68" s="138">
        <v>87</v>
      </c>
      <c r="T68" s="139">
        <v>76</v>
      </c>
      <c r="U68" s="140" t="s">
        <v>8</v>
      </c>
    </row>
    <row r="69" spans="15:21" x14ac:dyDescent="0.25">
      <c r="O69" s="138">
        <v>63</v>
      </c>
      <c r="P69" s="139">
        <v>7</v>
      </c>
      <c r="Q69" s="140" t="s">
        <v>8</v>
      </c>
      <c r="S69" s="138">
        <v>88</v>
      </c>
      <c r="T69" s="139">
        <v>15</v>
      </c>
      <c r="U69" s="140" t="s">
        <v>8</v>
      </c>
    </row>
    <row r="70" spans="15:21" x14ac:dyDescent="0.25">
      <c r="O70" s="138">
        <v>64</v>
      </c>
      <c r="P70" s="139">
        <v>70</v>
      </c>
      <c r="Q70" s="140" t="s">
        <v>5</v>
      </c>
      <c r="S70" s="138">
        <v>89</v>
      </c>
      <c r="T70" s="139">
        <v>77</v>
      </c>
      <c r="U70" s="140" t="s">
        <v>8</v>
      </c>
    </row>
    <row r="71" spans="15:21" x14ac:dyDescent="0.25">
      <c r="O71" s="138">
        <v>65</v>
      </c>
      <c r="P71" s="139">
        <v>7</v>
      </c>
      <c r="Q71" s="140" t="s">
        <v>8</v>
      </c>
      <c r="S71" s="138">
        <v>92</v>
      </c>
      <c r="T71" s="139">
        <v>2</v>
      </c>
      <c r="U71" s="140" t="s">
        <v>8</v>
      </c>
    </row>
    <row r="72" spans="15:21" x14ac:dyDescent="0.25">
      <c r="O72" s="138">
        <v>66</v>
      </c>
      <c r="P72" s="139">
        <v>7</v>
      </c>
      <c r="Q72" s="140" t="s">
        <v>8</v>
      </c>
      <c r="S72" s="138">
        <v>93</v>
      </c>
      <c r="T72" s="139">
        <v>2</v>
      </c>
      <c r="U72" s="140" t="s">
        <v>8</v>
      </c>
    </row>
    <row r="73" spans="15:21" x14ac:dyDescent="0.25">
      <c r="O73" s="138">
        <v>67</v>
      </c>
      <c r="P73" s="139">
        <v>2</v>
      </c>
      <c r="Q73" s="140" t="s">
        <v>5</v>
      </c>
      <c r="S73" s="138">
        <v>95</v>
      </c>
      <c r="T73" s="139">
        <v>2</v>
      </c>
      <c r="U73" s="140" t="s">
        <v>8</v>
      </c>
    </row>
    <row r="74" spans="15:21" x14ac:dyDescent="0.25">
      <c r="O74" s="138">
        <v>68</v>
      </c>
      <c r="P74" s="139">
        <v>36</v>
      </c>
      <c r="Q74" s="140" t="s">
        <v>8</v>
      </c>
      <c r="S74" s="138">
        <v>96</v>
      </c>
      <c r="T74" s="139">
        <v>3</v>
      </c>
      <c r="U74" s="140" t="s">
        <v>8</v>
      </c>
    </row>
    <row r="75" spans="15:21" x14ac:dyDescent="0.25">
      <c r="O75" s="138">
        <v>69</v>
      </c>
      <c r="P75" s="139">
        <v>1</v>
      </c>
      <c r="Q75" s="140" t="s">
        <v>8</v>
      </c>
      <c r="S75" s="138">
        <v>97</v>
      </c>
      <c r="T75" s="139">
        <v>15</v>
      </c>
      <c r="U75" s="140" t="s">
        <v>8</v>
      </c>
    </row>
    <row r="76" spans="15:21" x14ac:dyDescent="0.25">
      <c r="O76" s="138">
        <v>70</v>
      </c>
      <c r="P76" s="139">
        <v>74</v>
      </c>
      <c r="Q76" s="140" t="s">
        <v>8</v>
      </c>
      <c r="S76" s="138">
        <v>98</v>
      </c>
      <c r="T76" s="139">
        <v>8</v>
      </c>
      <c r="U76" s="140" t="s">
        <v>8</v>
      </c>
    </row>
    <row r="77" spans="15:21" x14ac:dyDescent="0.25">
      <c r="O77" s="138">
        <v>71</v>
      </c>
      <c r="P77" s="139">
        <v>2</v>
      </c>
      <c r="Q77" s="140" t="s">
        <v>8</v>
      </c>
      <c r="S77" s="138">
        <v>100</v>
      </c>
      <c r="T77" s="139">
        <v>38</v>
      </c>
      <c r="U77" s="140" t="s">
        <v>8</v>
      </c>
    </row>
    <row r="78" spans="15:21" x14ac:dyDescent="0.25">
      <c r="O78" s="138">
        <v>72</v>
      </c>
      <c r="P78" s="139">
        <v>15</v>
      </c>
      <c r="Q78" s="140" t="s">
        <v>5</v>
      </c>
      <c r="S78" s="138">
        <v>101</v>
      </c>
      <c r="T78" s="139">
        <v>80</v>
      </c>
      <c r="U78" s="140" t="s">
        <v>8</v>
      </c>
    </row>
    <row r="79" spans="15:21" x14ac:dyDescent="0.25">
      <c r="O79" s="138">
        <v>73</v>
      </c>
      <c r="P79" s="139">
        <v>2</v>
      </c>
      <c r="Q79" s="140" t="s">
        <v>8</v>
      </c>
      <c r="S79" s="138">
        <v>102</v>
      </c>
      <c r="T79" s="139">
        <v>16</v>
      </c>
      <c r="U79" s="140" t="s">
        <v>8</v>
      </c>
    </row>
    <row r="80" spans="15:21" x14ac:dyDescent="0.25">
      <c r="O80" s="138">
        <v>74</v>
      </c>
      <c r="P80" s="139">
        <v>15</v>
      </c>
      <c r="Q80" s="140" t="s">
        <v>8</v>
      </c>
      <c r="S80" s="138">
        <v>103</v>
      </c>
      <c r="T80" s="139">
        <v>3</v>
      </c>
      <c r="U80" s="140" t="s">
        <v>8</v>
      </c>
    </row>
    <row r="81" spans="15:21" x14ac:dyDescent="0.25">
      <c r="O81" s="138">
        <v>75</v>
      </c>
      <c r="P81" s="139">
        <v>37</v>
      </c>
      <c r="Q81" s="140" t="s">
        <v>8</v>
      </c>
      <c r="S81" s="138">
        <v>104</v>
      </c>
      <c r="T81" s="139">
        <v>171</v>
      </c>
      <c r="U81" s="140" t="s">
        <v>8</v>
      </c>
    </row>
    <row r="82" spans="15:21" x14ac:dyDescent="0.25">
      <c r="O82" s="138">
        <v>76</v>
      </c>
      <c r="P82" s="139">
        <v>2</v>
      </c>
      <c r="Q82" s="140" t="s">
        <v>5</v>
      </c>
      <c r="S82" s="138">
        <v>105</v>
      </c>
      <c r="T82" s="139">
        <v>38</v>
      </c>
      <c r="U82" s="140" t="s">
        <v>8</v>
      </c>
    </row>
    <row r="83" spans="15:21" x14ac:dyDescent="0.25">
      <c r="O83" s="138">
        <v>77</v>
      </c>
      <c r="P83" s="139">
        <v>308</v>
      </c>
      <c r="Q83" s="140" t="s">
        <v>8</v>
      </c>
      <c r="S83" s="138">
        <v>106</v>
      </c>
      <c r="T83" s="139">
        <v>86</v>
      </c>
      <c r="U83" s="140" t="s">
        <v>8</v>
      </c>
    </row>
    <row r="84" spans="15:21" x14ac:dyDescent="0.25">
      <c r="O84" s="138">
        <v>78</v>
      </c>
      <c r="P84" s="139">
        <v>7</v>
      </c>
      <c r="Q84" s="140" t="s">
        <v>8</v>
      </c>
      <c r="S84" s="138">
        <v>108</v>
      </c>
      <c r="T84" s="139">
        <v>1</v>
      </c>
      <c r="U84" s="140" t="s">
        <v>8</v>
      </c>
    </row>
    <row r="85" spans="15:21" x14ac:dyDescent="0.25">
      <c r="O85" s="138">
        <v>79</v>
      </c>
      <c r="P85" s="139">
        <v>8</v>
      </c>
      <c r="Q85" s="140" t="s">
        <v>8</v>
      </c>
      <c r="S85" s="138">
        <v>111</v>
      </c>
      <c r="T85" s="139">
        <v>16</v>
      </c>
      <c r="U85" s="140" t="s">
        <v>8</v>
      </c>
    </row>
    <row r="86" spans="15:21" x14ac:dyDescent="0.25">
      <c r="O86" s="138">
        <v>80</v>
      </c>
      <c r="P86" s="139">
        <v>1</v>
      </c>
      <c r="Q86" s="140" t="s">
        <v>5</v>
      </c>
      <c r="S86" s="138">
        <v>112</v>
      </c>
      <c r="T86" s="139">
        <v>3</v>
      </c>
      <c r="U86" s="140" t="s">
        <v>8</v>
      </c>
    </row>
    <row r="87" spans="15:21" x14ac:dyDescent="0.25">
      <c r="O87" s="138">
        <v>81</v>
      </c>
      <c r="P87" s="139">
        <v>1</v>
      </c>
      <c r="Q87" s="140" t="s">
        <v>5</v>
      </c>
      <c r="S87" s="138">
        <v>115</v>
      </c>
      <c r="T87" s="139">
        <v>1</v>
      </c>
      <c r="U87" s="140" t="s">
        <v>8</v>
      </c>
    </row>
    <row r="88" spans="15:21" x14ac:dyDescent="0.25">
      <c r="O88" s="138">
        <v>82</v>
      </c>
      <c r="P88" s="139">
        <v>227</v>
      </c>
      <c r="Q88" s="140" t="s">
        <v>5</v>
      </c>
      <c r="S88" s="138">
        <v>116</v>
      </c>
      <c r="T88" s="139">
        <v>8</v>
      </c>
      <c r="U88" s="140" t="s">
        <v>8</v>
      </c>
    </row>
    <row r="89" spans="15:21" x14ac:dyDescent="0.25">
      <c r="O89" s="138">
        <v>83</v>
      </c>
      <c r="P89" s="139">
        <v>15</v>
      </c>
      <c r="Q89" s="140" t="s">
        <v>8</v>
      </c>
      <c r="S89" s="138">
        <v>117</v>
      </c>
      <c r="T89" s="139">
        <v>39</v>
      </c>
      <c r="U89" s="140" t="s">
        <v>8</v>
      </c>
    </row>
    <row r="90" spans="15:21" x14ac:dyDescent="0.25">
      <c r="O90" s="138">
        <v>84</v>
      </c>
      <c r="P90" s="139">
        <v>1</v>
      </c>
      <c r="Q90" s="140" t="s">
        <v>8</v>
      </c>
      <c r="S90" s="138">
        <v>118</v>
      </c>
      <c r="T90" s="139">
        <v>3</v>
      </c>
      <c r="U90" s="140" t="s">
        <v>8</v>
      </c>
    </row>
    <row r="91" spans="15:21" x14ac:dyDescent="0.25">
      <c r="O91" s="138">
        <v>85</v>
      </c>
      <c r="P91" s="139">
        <v>37</v>
      </c>
      <c r="Q91" s="140" t="s">
        <v>8</v>
      </c>
      <c r="S91" s="138">
        <v>119</v>
      </c>
      <c r="T91" s="139">
        <v>8</v>
      </c>
      <c r="U91" s="140" t="s">
        <v>8</v>
      </c>
    </row>
    <row r="92" spans="15:21" x14ac:dyDescent="0.25">
      <c r="O92" s="138">
        <v>86</v>
      </c>
      <c r="P92" s="139">
        <v>15</v>
      </c>
      <c r="Q92" s="140" t="s">
        <v>8</v>
      </c>
      <c r="S92" s="138">
        <v>120</v>
      </c>
      <c r="T92" s="139">
        <v>8</v>
      </c>
      <c r="U92" s="140" t="s">
        <v>8</v>
      </c>
    </row>
    <row r="93" spans="15:21" x14ac:dyDescent="0.25">
      <c r="O93" s="138">
        <v>87</v>
      </c>
      <c r="P93" s="139">
        <v>76</v>
      </c>
      <c r="Q93" s="140" t="s">
        <v>8</v>
      </c>
      <c r="S93" s="138">
        <v>121</v>
      </c>
      <c r="T93" s="139">
        <v>1</v>
      </c>
      <c r="U93" s="140" t="s">
        <v>8</v>
      </c>
    </row>
    <row r="94" spans="15:21" x14ac:dyDescent="0.25">
      <c r="O94" s="138">
        <v>88</v>
      </c>
      <c r="P94" s="139">
        <v>15</v>
      </c>
      <c r="Q94" s="140" t="s">
        <v>8</v>
      </c>
      <c r="S94" s="138">
        <v>124</v>
      </c>
      <c r="T94" s="139">
        <v>16</v>
      </c>
      <c r="U94" s="140" t="s">
        <v>8</v>
      </c>
    </row>
    <row r="95" spans="15:21" x14ac:dyDescent="0.25">
      <c r="O95" s="138">
        <v>89</v>
      </c>
      <c r="P95" s="139">
        <v>77</v>
      </c>
      <c r="Q95" s="140" t="s">
        <v>8</v>
      </c>
      <c r="S95" s="138">
        <v>126</v>
      </c>
      <c r="T95" s="139">
        <v>42</v>
      </c>
      <c r="U95" s="140" t="s">
        <v>8</v>
      </c>
    </row>
    <row r="96" spans="15:21" x14ac:dyDescent="0.25">
      <c r="O96" s="138">
        <v>90</v>
      </c>
      <c r="P96" s="139">
        <v>1</v>
      </c>
      <c r="Q96" s="140" t="s">
        <v>5</v>
      </c>
      <c r="S96" s="138">
        <v>127</v>
      </c>
      <c r="T96" s="139">
        <v>41</v>
      </c>
      <c r="U96" s="140" t="s">
        <v>8</v>
      </c>
    </row>
    <row r="97" spans="15:21" x14ac:dyDescent="0.25">
      <c r="O97" s="138">
        <v>91</v>
      </c>
      <c r="P97" s="139">
        <v>1</v>
      </c>
      <c r="Q97" s="140" t="s">
        <v>5</v>
      </c>
      <c r="S97" s="138">
        <v>128</v>
      </c>
      <c r="T97" s="139">
        <v>1</v>
      </c>
      <c r="U97" s="140" t="s">
        <v>8</v>
      </c>
    </row>
    <row r="98" spans="15:21" x14ac:dyDescent="0.25">
      <c r="O98" s="138">
        <v>92</v>
      </c>
      <c r="P98" s="139">
        <v>2</v>
      </c>
      <c r="Q98" s="140" t="s">
        <v>8</v>
      </c>
      <c r="S98" s="138">
        <v>131</v>
      </c>
      <c r="T98" s="139">
        <v>16</v>
      </c>
      <c r="U98" s="140" t="s">
        <v>8</v>
      </c>
    </row>
    <row r="99" spans="15:21" x14ac:dyDescent="0.25">
      <c r="O99" s="138">
        <v>93</v>
      </c>
      <c r="P99" s="139">
        <v>2</v>
      </c>
      <c r="Q99" s="140" t="s">
        <v>8</v>
      </c>
      <c r="S99" s="138">
        <v>132</v>
      </c>
      <c r="T99" s="139">
        <v>94</v>
      </c>
      <c r="U99" s="140" t="s">
        <v>8</v>
      </c>
    </row>
    <row r="100" spans="15:21" x14ac:dyDescent="0.25">
      <c r="O100" s="138">
        <v>94</v>
      </c>
      <c r="P100" s="139">
        <v>80</v>
      </c>
      <c r="Q100" s="140" t="s">
        <v>5</v>
      </c>
      <c r="S100" s="138">
        <v>133</v>
      </c>
      <c r="T100" s="139">
        <v>96</v>
      </c>
      <c r="U100" s="140" t="s">
        <v>8</v>
      </c>
    </row>
    <row r="101" spans="15:21" x14ac:dyDescent="0.25">
      <c r="O101" s="138">
        <v>95</v>
      </c>
      <c r="P101" s="139">
        <v>2</v>
      </c>
      <c r="Q101" s="140" t="s">
        <v>8</v>
      </c>
      <c r="S101" s="138">
        <v>134</v>
      </c>
      <c r="T101" s="139">
        <v>4</v>
      </c>
      <c r="U101" s="140" t="s">
        <v>8</v>
      </c>
    </row>
    <row r="102" spans="15:21" x14ac:dyDescent="0.25">
      <c r="O102" s="138">
        <v>96</v>
      </c>
      <c r="P102" s="139">
        <v>3</v>
      </c>
      <c r="Q102" s="140" t="s">
        <v>8</v>
      </c>
      <c r="S102" s="138">
        <v>135</v>
      </c>
      <c r="T102" s="139">
        <v>17</v>
      </c>
      <c r="U102" s="140" t="s">
        <v>8</v>
      </c>
    </row>
    <row r="103" spans="15:21" x14ac:dyDescent="0.25">
      <c r="O103" s="138">
        <v>97</v>
      </c>
      <c r="P103" s="139">
        <v>15</v>
      </c>
      <c r="Q103" s="140" t="s">
        <v>8</v>
      </c>
      <c r="S103" s="138">
        <v>136</v>
      </c>
      <c r="T103" s="139">
        <v>97</v>
      </c>
      <c r="U103" s="140" t="s">
        <v>8</v>
      </c>
    </row>
    <row r="104" spans="15:21" x14ac:dyDescent="0.25">
      <c r="O104" s="138">
        <v>98</v>
      </c>
      <c r="P104" s="139">
        <v>8</v>
      </c>
      <c r="Q104" s="140" t="s">
        <v>8</v>
      </c>
      <c r="S104" s="138">
        <v>139</v>
      </c>
      <c r="T104" s="139">
        <v>1</v>
      </c>
      <c r="U104" s="140" t="s">
        <v>8</v>
      </c>
    </row>
    <row r="105" spans="15:21" x14ac:dyDescent="0.25">
      <c r="O105" s="138">
        <v>99</v>
      </c>
      <c r="P105" s="139">
        <v>3</v>
      </c>
      <c r="Q105" s="140" t="s">
        <v>5</v>
      </c>
      <c r="S105" s="138">
        <v>140</v>
      </c>
      <c r="T105" s="139">
        <v>4</v>
      </c>
      <c r="U105" s="140" t="s">
        <v>8</v>
      </c>
    </row>
    <row r="106" spans="15:21" x14ac:dyDescent="0.25">
      <c r="O106" s="138">
        <v>100</v>
      </c>
      <c r="P106" s="139">
        <v>38</v>
      </c>
      <c r="Q106" s="140" t="s">
        <v>8</v>
      </c>
      <c r="S106" s="138">
        <v>141</v>
      </c>
      <c r="T106" s="139">
        <v>1</v>
      </c>
      <c r="U106" s="140" t="s">
        <v>8</v>
      </c>
    </row>
    <row r="107" spans="15:21" x14ac:dyDescent="0.25">
      <c r="O107" s="138">
        <v>101</v>
      </c>
      <c r="P107" s="139">
        <v>80</v>
      </c>
      <c r="Q107" s="140" t="s">
        <v>8</v>
      </c>
      <c r="S107" s="138">
        <v>143</v>
      </c>
      <c r="T107" s="139">
        <v>1</v>
      </c>
      <c r="U107" s="140" t="s">
        <v>8</v>
      </c>
    </row>
    <row r="108" spans="15:21" x14ac:dyDescent="0.25">
      <c r="O108" s="138">
        <v>102</v>
      </c>
      <c r="P108" s="139">
        <v>16</v>
      </c>
      <c r="Q108" s="140" t="s">
        <v>8</v>
      </c>
      <c r="S108" s="138">
        <v>144</v>
      </c>
      <c r="T108" s="139">
        <v>9</v>
      </c>
      <c r="U108" s="140" t="s">
        <v>8</v>
      </c>
    </row>
    <row r="109" spans="15:21" x14ac:dyDescent="0.25">
      <c r="O109" s="138">
        <v>103</v>
      </c>
      <c r="P109" s="139">
        <v>3</v>
      </c>
      <c r="Q109" s="140" t="s">
        <v>8</v>
      </c>
      <c r="S109" s="138">
        <v>145</v>
      </c>
      <c r="T109" s="139">
        <v>17</v>
      </c>
      <c r="U109" s="140" t="s">
        <v>8</v>
      </c>
    </row>
    <row r="110" spans="15:21" x14ac:dyDescent="0.25">
      <c r="O110" s="138">
        <v>104</v>
      </c>
      <c r="P110" s="139">
        <v>171</v>
      </c>
      <c r="Q110" s="140" t="s">
        <v>8</v>
      </c>
      <c r="S110" s="138">
        <v>146</v>
      </c>
      <c r="T110" s="139">
        <v>231</v>
      </c>
      <c r="U110" s="140" t="s">
        <v>8</v>
      </c>
    </row>
    <row r="111" spans="15:21" x14ac:dyDescent="0.25">
      <c r="O111" s="138">
        <v>105</v>
      </c>
      <c r="P111" s="139">
        <v>38</v>
      </c>
      <c r="Q111" s="140" t="s">
        <v>8</v>
      </c>
      <c r="S111" s="138">
        <v>148</v>
      </c>
      <c r="T111" s="139">
        <v>46</v>
      </c>
      <c r="U111" s="140" t="s">
        <v>8</v>
      </c>
    </row>
    <row r="112" spans="15:21" x14ac:dyDescent="0.25">
      <c r="O112" s="138">
        <v>106</v>
      </c>
      <c r="P112" s="139">
        <v>86</v>
      </c>
      <c r="Q112" s="140" t="s">
        <v>8</v>
      </c>
      <c r="S112" s="138">
        <v>149</v>
      </c>
      <c r="T112" s="139">
        <v>18</v>
      </c>
      <c r="U112" s="140" t="s">
        <v>8</v>
      </c>
    </row>
    <row r="113" spans="15:21" ht="15.75" thickBot="1" x14ac:dyDescent="0.3">
      <c r="O113" s="138">
        <v>107</v>
      </c>
      <c r="P113" s="139">
        <v>1</v>
      </c>
      <c r="Q113" s="140" t="s">
        <v>5</v>
      </c>
      <c r="S113" s="164">
        <v>150</v>
      </c>
      <c r="T113" s="165">
        <v>1</v>
      </c>
      <c r="U113" s="88" t="s">
        <v>8</v>
      </c>
    </row>
    <row r="114" spans="15:21" x14ac:dyDescent="0.25">
      <c r="O114" s="138">
        <v>108</v>
      </c>
      <c r="P114" s="139">
        <v>1</v>
      </c>
      <c r="Q114" s="140" t="s">
        <v>8</v>
      </c>
    </row>
    <row r="115" spans="15:21" x14ac:dyDescent="0.25">
      <c r="O115" s="138">
        <v>109</v>
      </c>
      <c r="P115" s="139">
        <v>38</v>
      </c>
      <c r="Q115" s="140" t="s">
        <v>5</v>
      </c>
    </row>
    <row r="116" spans="15:21" x14ac:dyDescent="0.25">
      <c r="O116" s="138">
        <v>110</v>
      </c>
      <c r="P116" s="139">
        <v>3</v>
      </c>
      <c r="Q116" s="140" t="s">
        <v>5</v>
      </c>
    </row>
    <row r="117" spans="15:21" x14ac:dyDescent="0.25">
      <c r="O117" s="138">
        <v>111</v>
      </c>
      <c r="P117" s="139">
        <v>16</v>
      </c>
      <c r="Q117" s="140" t="s">
        <v>8</v>
      </c>
    </row>
    <row r="118" spans="15:21" x14ac:dyDescent="0.25">
      <c r="O118" s="138">
        <v>112</v>
      </c>
      <c r="P118" s="139">
        <v>3</v>
      </c>
      <c r="Q118" s="140" t="s">
        <v>8</v>
      </c>
    </row>
    <row r="119" spans="15:21" x14ac:dyDescent="0.25">
      <c r="O119" s="138">
        <v>113</v>
      </c>
      <c r="P119" s="139">
        <v>1</v>
      </c>
      <c r="Q119" s="140" t="s">
        <v>5</v>
      </c>
    </row>
    <row r="120" spans="15:21" x14ac:dyDescent="0.25">
      <c r="O120" s="138">
        <v>114</v>
      </c>
      <c r="P120" s="139">
        <v>1</v>
      </c>
      <c r="Q120" s="140" t="s">
        <v>5</v>
      </c>
    </row>
    <row r="121" spans="15:21" x14ac:dyDescent="0.25">
      <c r="O121" s="138">
        <v>115</v>
      </c>
      <c r="P121" s="139">
        <v>1</v>
      </c>
      <c r="Q121" s="140" t="s">
        <v>8</v>
      </c>
    </row>
    <row r="122" spans="15:21" x14ac:dyDescent="0.25">
      <c r="O122" s="138">
        <v>116</v>
      </c>
      <c r="P122" s="139">
        <v>8</v>
      </c>
      <c r="Q122" s="140" t="s">
        <v>8</v>
      </c>
    </row>
    <row r="123" spans="15:21" x14ac:dyDescent="0.25">
      <c r="O123" s="138">
        <v>117</v>
      </c>
      <c r="P123" s="139">
        <v>39</v>
      </c>
      <c r="Q123" s="140" t="s">
        <v>8</v>
      </c>
    </row>
    <row r="124" spans="15:21" x14ac:dyDescent="0.25">
      <c r="O124" s="138">
        <v>118</v>
      </c>
      <c r="P124" s="139">
        <v>3</v>
      </c>
      <c r="Q124" s="140" t="s">
        <v>8</v>
      </c>
    </row>
    <row r="125" spans="15:21" x14ac:dyDescent="0.25">
      <c r="O125" s="138">
        <v>119</v>
      </c>
      <c r="P125" s="139">
        <v>8</v>
      </c>
      <c r="Q125" s="140" t="s">
        <v>8</v>
      </c>
    </row>
    <row r="126" spans="15:21" x14ac:dyDescent="0.25">
      <c r="O126" s="138">
        <v>120</v>
      </c>
      <c r="P126" s="139">
        <v>8</v>
      </c>
      <c r="Q126" s="140" t="s">
        <v>8</v>
      </c>
    </row>
    <row r="127" spans="15:21" x14ac:dyDescent="0.25">
      <c r="O127" s="138">
        <v>121</v>
      </c>
      <c r="P127" s="139">
        <v>1</v>
      </c>
      <c r="Q127" s="140" t="s">
        <v>8</v>
      </c>
    </row>
    <row r="128" spans="15:21" x14ac:dyDescent="0.25">
      <c r="O128" s="138">
        <v>122</v>
      </c>
      <c r="P128" s="139">
        <v>91</v>
      </c>
      <c r="Q128" s="140" t="s">
        <v>5</v>
      </c>
    </row>
    <row r="129" spans="15:17" x14ac:dyDescent="0.25">
      <c r="O129" s="138">
        <v>123</v>
      </c>
      <c r="P129" s="139">
        <v>4</v>
      </c>
      <c r="Q129" s="140" t="s">
        <v>5</v>
      </c>
    </row>
    <row r="130" spans="15:17" x14ac:dyDescent="0.25">
      <c r="O130" s="138">
        <v>124</v>
      </c>
      <c r="P130" s="139">
        <v>16</v>
      </c>
      <c r="Q130" s="140" t="s">
        <v>8</v>
      </c>
    </row>
    <row r="131" spans="15:17" x14ac:dyDescent="0.25">
      <c r="O131" s="138">
        <v>125</v>
      </c>
      <c r="P131" s="139">
        <v>4</v>
      </c>
      <c r="Q131" s="140" t="s">
        <v>5</v>
      </c>
    </row>
    <row r="132" spans="15:17" x14ac:dyDescent="0.25">
      <c r="O132" s="138">
        <v>126</v>
      </c>
      <c r="P132" s="139">
        <v>42</v>
      </c>
      <c r="Q132" s="140" t="s">
        <v>8</v>
      </c>
    </row>
    <row r="133" spans="15:17" x14ac:dyDescent="0.25">
      <c r="O133" s="138">
        <v>127</v>
      </c>
      <c r="P133" s="139">
        <v>41</v>
      </c>
      <c r="Q133" s="140" t="s">
        <v>8</v>
      </c>
    </row>
    <row r="134" spans="15:17" x14ac:dyDescent="0.25">
      <c r="O134" s="138">
        <v>128</v>
      </c>
      <c r="P134" s="139">
        <v>1</v>
      </c>
      <c r="Q134" s="140" t="s">
        <v>8</v>
      </c>
    </row>
    <row r="135" spans="15:17" x14ac:dyDescent="0.25">
      <c r="O135" s="138">
        <v>129</v>
      </c>
      <c r="P135" s="139">
        <v>91</v>
      </c>
      <c r="Q135" s="140" t="s">
        <v>5</v>
      </c>
    </row>
    <row r="136" spans="15:17" x14ac:dyDescent="0.25">
      <c r="O136" s="138">
        <v>130</v>
      </c>
      <c r="P136" s="139">
        <v>1</v>
      </c>
      <c r="Q136" s="140" t="s">
        <v>5</v>
      </c>
    </row>
    <row r="137" spans="15:17" x14ac:dyDescent="0.25">
      <c r="O137" s="138">
        <v>131</v>
      </c>
      <c r="P137" s="139">
        <v>16</v>
      </c>
      <c r="Q137" s="140" t="s">
        <v>8</v>
      </c>
    </row>
    <row r="138" spans="15:17" x14ac:dyDescent="0.25">
      <c r="O138" s="138">
        <v>132</v>
      </c>
      <c r="P138" s="139">
        <v>94</v>
      </c>
      <c r="Q138" s="140" t="s">
        <v>8</v>
      </c>
    </row>
    <row r="139" spans="15:17" x14ac:dyDescent="0.25">
      <c r="O139" s="138">
        <v>133</v>
      </c>
      <c r="P139" s="139">
        <v>96</v>
      </c>
      <c r="Q139" s="140" t="s">
        <v>8</v>
      </c>
    </row>
    <row r="140" spans="15:17" x14ac:dyDescent="0.25">
      <c r="O140" s="138">
        <v>134</v>
      </c>
      <c r="P140" s="139">
        <v>4</v>
      </c>
      <c r="Q140" s="140" t="s">
        <v>8</v>
      </c>
    </row>
    <row r="141" spans="15:17" x14ac:dyDescent="0.25">
      <c r="O141" s="138">
        <v>135</v>
      </c>
      <c r="P141" s="139">
        <v>17</v>
      </c>
      <c r="Q141" s="140" t="s">
        <v>8</v>
      </c>
    </row>
    <row r="142" spans="15:17" x14ac:dyDescent="0.25">
      <c r="O142" s="138">
        <v>136</v>
      </c>
      <c r="P142" s="139">
        <v>97</v>
      </c>
      <c r="Q142" s="140" t="s">
        <v>8</v>
      </c>
    </row>
    <row r="143" spans="15:17" x14ac:dyDescent="0.25">
      <c r="O143" s="138">
        <v>137</v>
      </c>
      <c r="P143" s="139">
        <v>1</v>
      </c>
      <c r="Q143" s="140" t="s">
        <v>5</v>
      </c>
    </row>
    <row r="144" spans="15:17" x14ac:dyDescent="0.25">
      <c r="O144" s="138">
        <v>138</v>
      </c>
      <c r="P144" s="139">
        <v>8</v>
      </c>
      <c r="Q144" s="140" t="s">
        <v>5</v>
      </c>
    </row>
    <row r="145" spans="15:33" x14ac:dyDescent="0.25">
      <c r="O145" s="138">
        <v>139</v>
      </c>
      <c r="P145" s="139">
        <v>1</v>
      </c>
      <c r="Q145" s="140" t="s">
        <v>8</v>
      </c>
    </row>
    <row r="146" spans="15:33" x14ac:dyDescent="0.25">
      <c r="O146" s="138">
        <v>140</v>
      </c>
      <c r="P146" s="139">
        <v>4</v>
      </c>
      <c r="Q146" s="140" t="s">
        <v>8</v>
      </c>
    </row>
    <row r="147" spans="15:33" x14ac:dyDescent="0.25">
      <c r="O147" s="138">
        <v>141</v>
      </c>
      <c r="P147" s="139">
        <v>1</v>
      </c>
      <c r="Q147" s="140" t="s">
        <v>8</v>
      </c>
    </row>
    <row r="148" spans="15:33" x14ac:dyDescent="0.25">
      <c r="O148" s="138">
        <v>142</v>
      </c>
      <c r="P148" s="139">
        <v>1</v>
      </c>
      <c r="Q148" s="140" t="s">
        <v>5</v>
      </c>
    </row>
    <row r="149" spans="15:33" x14ac:dyDescent="0.25">
      <c r="O149" s="138">
        <v>143</v>
      </c>
      <c r="P149" s="139">
        <v>1</v>
      </c>
      <c r="Q149" s="140" t="s">
        <v>8</v>
      </c>
    </row>
    <row r="150" spans="15:33" x14ac:dyDescent="0.25">
      <c r="O150" s="138">
        <v>144</v>
      </c>
      <c r="P150" s="139">
        <v>9</v>
      </c>
      <c r="Q150" s="140" t="s">
        <v>8</v>
      </c>
    </row>
    <row r="151" spans="15:33" x14ac:dyDescent="0.25">
      <c r="O151" s="138">
        <v>145</v>
      </c>
      <c r="P151" s="139">
        <v>17</v>
      </c>
      <c r="Q151" s="140" t="s">
        <v>8</v>
      </c>
    </row>
    <row r="152" spans="15:33" ht="15.75" thickBot="1" x14ac:dyDescent="0.3">
      <c r="O152" s="164">
        <v>146</v>
      </c>
      <c r="P152" s="165">
        <v>231</v>
      </c>
      <c r="Q152" s="88" t="s">
        <v>8</v>
      </c>
    </row>
    <row r="153" spans="15:33" x14ac:dyDescent="0.25">
      <c r="AE153" s="138">
        <v>147</v>
      </c>
      <c r="AF153" s="139">
        <v>4</v>
      </c>
      <c r="AG153" s="140" t="s">
        <v>5</v>
      </c>
    </row>
    <row r="154" spans="15:33" x14ac:dyDescent="0.25">
      <c r="AE154" s="138">
        <v>148</v>
      </c>
      <c r="AF154" s="139">
        <v>46</v>
      </c>
      <c r="AG154" s="140" t="s">
        <v>8</v>
      </c>
    </row>
    <row r="155" spans="15:33" x14ac:dyDescent="0.25">
      <c r="AE155" s="138">
        <v>149</v>
      </c>
      <c r="AF155" s="139">
        <v>18</v>
      </c>
      <c r="AG155" s="140" t="s">
        <v>8</v>
      </c>
    </row>
    <row r="156" spans="15:33" ht="15.75" thickBot="1" x14ac:dyDescent="0.3">
      <c r="AE156" s="164">
        <v>150</v>
      </c>
      <c r="AF156" s="165">
        <v>1</v>
      </c>
      <c r="AG156" s="88" t="s">
        <v>8</v>
      </c>
    </row>
  </sheetData>
  <mergeCells count="34">
    <mergeCell ref="A50:E50"/>
    <mergeCell ref="H25:I25"/>
    <mergeCell ref="B23:D23"/>
    <mergeCell ref="K25:L25"/>
    <mergeCell ref="H7:I7"/>
    <mergeCell ref="B13:E13"/>
    <mergeCell ref="B15:E15"/>
    <mergeCell ref="K10:L10"/>
    <mergeCell ref="K16:L16"/>
    <mergeCell ref="K22:L22"/>
    <mergeCell ref="C14:D14"/>
    <mergeCell ref="H10:I10"/>
    <mergeCell ref="H16:I16"/>
    <mergeCell ref="H22:I22"/>
    <mergeCell ref="B17:E17"/>
    <mergeCell ref="B18:D18"/>
    <mergeCell ref="A1:N1"/>
    <mergeCell ref="N5:O5"/>
    <mergeCell ref="B7:E7"/>
    <mergeCell ref="B8:E8"/>
    <mergeCell ref="B9:E9"/>
    <mergeCell ref="K8:L8"/>
    <mergeCell ref="H8:I8"/>
    <mergeCell ref="B27:E27"/>
    <mergeCell ref="B28:E28"/>
    <mergeCell ref="B5:E5"/>
    <mergeCell ref="B25:E25"/>
    <mergeCell ref="B24:E24"/>
    <mergeCell ref="B26:E26"/>
    <mergeCell ref="B19:D19"/>
    <mergeCell ref="B20:E20"/>
    <mergeCell ref="B21:D21"/>
    <mergeCell ref="B22:D22"/>
    <mergeCell ref="B16:D1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58"/>
  <sheetViews>
    <sheetView showGridLines="0" topLeftCell="A4" zoomScale="90" zoomScaleNormal="90" workbookViewId="0">
      <selection activeCell="G21" sqref="G21"/>
    </sheetView>
  </sheetViews>
  <sheetFormatPr defaultRowHeight="15" x14ac:dyDescent="0.25"/>
  <cols>
    <col min="1" max="1" width="9.140625" style="124"/>
    <col min="2" max="2" width="21.42578125" style="124" customWidth="1"/>
    <col min="3" max="3" width="21.28515625" style="124" customWidth="1"/>
    <col min="4" max="4" width="5.85546875" style="124" customWidth="1"/>
    <col min="5" max="5" width="18.140625" style="124" customWidth="1"/>
    <col min="6" max="6" width="9.140625" style="124"/>
    <col min="7" max="7" width="14.85546875" style="98" customWidth="1"/>
    <col min="8" max="8" width="14.7109375" style="98" bestFit="1" customWidth="1"/>
    <col min="9" max="9" width="27" style="124" customWidth="1"/>
    <col min="10" max="10" width="7.85546875" style="124" customWidth="1"/>
    <col min="11" max="11" width="25.140625" style="124" customWidth="1"/>
    <col min="12" max="15" width="9.140625" style="124"/>
    <col min="16" max="16" width="8.85546875" style="124" customWidth="1"/>
    <col min="17" max="16384" width="9.140625" style="124"/>
  </cols>
  <sheetData>
    <row r="1" spans="2:9" ht="19.5" thickBot="1" x14ac:dyDescent="0.35">
      <c r="B1" s="330" t="s">
        <v>282</v>
      </c>
      <c r="C1" s="331"/>
      <c r="D1" s="331"/>
      <c r="E1" s="331"/>
      <c r="F1" s="331"/>
      <c r="G1" s="331"/>
      <c r="H1" s="332"/>
    </row>
    <row r="2" spans="2:9" ht="19.5" thickBot="1" x14ac:dyDescent="0.35">
      <c r="B2" s="128"/>
      <c r="C2" s="98"/>
      <c r="D2" s="98"/>
      <c r="E2" s="129"/>
      <c r="F2" s="98"/>
      <c r="G2" s="99"/>
      <c r="H2" s="99"/>
    </row>
    <row r="3" spans="2:9" ht="15.75" thickBot="1" x14ac:dyDescent="0.3">
      <c r="B3" s="333" t="s">
        <v>237</v>
      </c>
      <c r="C3" s="334"/>
      <c r="D3" s="334"/>
      <c r="E3" s="335"/>
      <c r="F3" s="98"/>
      <c r="G3" s="124"/>
      <c r="H3" s="100" t="s">
        <v>283</v>
      </c>
    </row>
    <row r="4" spans="2:9" ht="15.75" thickBot="1" x14ac:dyDescent="0.3">
      <c r="B4" s="358" t="s">
        <v>236</v>
      </c>
      <c r="C4" s="359"/>
      <c r="D4" s="359"/>
      <c r="E4" s="360"/>
      <c r="F4" s="98"/>
      <c r="G4" s="100"/>
      <c r="H4" s="132" t="s">
        <v>59</v>
      </c>
      <c r="I4" s="134" t="s">
        <v>186</v>
      </c>
    </row>
    <row r="5" spans="2:9" ht="15.75" thickBot="1" x14ac:dyDescent="0.3">
      <c r="B5" s="361" t="s">
        <v>235</v>
      </c>
      <c r="C5" s="362"/>
      <c r="D5" s="362"/>
      <c r="E5" s="363"/>
      <c r="F5" s="98"/>
      <c r="G5" s="124"/>
      <c r="H5" s="135">
        <v>1</v>
      </c>
      <c r="I5" s="137">
        <v>49</v>
      </c>
    </row>
    <row r="6" spans="2:9" ht="15.75" thickBot="1" x14ac:dyDescent="0.3">
      <c r="B6" s="364" t="s">
        <v>325</v>
      </c>
      <c r="C6" s="365"/>
      <c r="D6" s="365"/>
      <c r="E6" s="366"/>
      <c r="F6" s="98"/>
      <c r="G6" s="124"/>
      <c r="H6" s="138">
        <v>2</v>
      </c>
      <c r="I6" s="140">
        <v>54</v>
      </c>
    </row>
    <row r="7" spans="2:9" ht="15.75" thickBot="1" x14ac:dyDescent="0.3">
      <c r="B7" s="342" t="s">
        <v>204</v>
      </c>
      <c r="C7" s="343"/>
      <c r="D7" s="343"/>
      <c r="E7" s="344"/>
      <c r="F7" s="98"/>
      <c r="G7" s="124"/>
      <c r="H7" s="138">
        <v>3</v>
      </c>
      <c r="I7" s="140">
        <v>28</v>
      </c>
    </row>
    <row r="8" spans="2:9" x14ac:dyDescent="0.25">
      <c r="B8" s="179" t="s">
        <v>205</v>
      </c>
      <c r="C8" s="180" t="s">
        <v>233</v>
      </c>
      <c r="D8" s="181" t="s">
        <v>234</v>
      </c>
      <c r="E8" s="66">
        <v>50</v>
      </c>
      <c r="F8" s="98"/>
      <c r="G8" s="124"/>
      <c r="H8" s="138">
        <v>4</v>
      </c>
      <c r="I8" s="140">
        <v>67</v>
      </c>
    </row>
    <row r="9" spans="2:9" x14ac:dyDescent="0.25">
      <c r="B9" s="103" t="s">
        <v>208</v>
      </c>
      <c r="C9" s="104" t="s">
        <v>233</v>
      </c>
      <c r="D9" s="28" t="s">
        <v>209</v>
      </c>
      <c r="E9" s="29">
        <v>50</v>
      </c>
      <c r="F9" s="98"/>
      <c r="G9" s="124"/>
      <c r="H9" s="138">
        <v>5</v>
      </c>
      <c r="I9" s="140">
        <v>59</v>
      </c>
    </row>
    <row r="10" spans="2:9" ht="15.75" thickBot="1" x14ac:dyDescent="0.3">
      <c r="B10" s="105" t="s">
        <v>210</v>
      </c>
      <c r="C10" s="106"/>
      <c r="D10" s="106"/>
      <c r="E10" s="67" t="s">
        <v>211</v>
      </c>
      <c r="F10" s="98"/>
      <c r="G10" s="124"/>
      <c r="H10" s="138">
        <v>6</v>
      </c>
      <c r="I10" s="140">
        <v>37</v>
      </c>
    </row>
    <row r="11" spans="2:9" ht="15.75" thickBot="1" x14ac:dyDescent="0.3">
      <c r="B11" s="342" t="s">
        <v>212</v>
      </c>
      <c r="C11" s="343"/>
      <c r="D11" s="343"/>
      <c r="E11" s="344"/>
      <c r="F11" s="98"/>
      <c r="G11" s="124"/>
      <c r="H11" s="138">
        <v>7</v>
      </c>
      <c r="I11" s="140">
        <v>55</v>
      </c>
    </row>
    <row r="12" spans="2:9" ht="15.75" thickBot="1" x14ac:dyDescent="0.3">
      <c r="B12" s="182"/>
      <c r="C12" s="183"/>
      <c r="D12" s="30" t="s">
        <v>213</v>
      </c>
      <c r="E12" s="184">
        <v>0.05</v>
      </c>
      <c r="F12" s="98"/>
      <c r="G12" s="124"/>
      <c r="H12" s="138">
        <v>8</v>
      </c>
      <c r="I12" s="140">
        <v>40</v>
      </c>
    </row>
    <row r="13" spans="2:9" ht="15.75" thickBot="1" x14ac:dyDescent="0.3">
      <c r="B13" s="342" t="s">
        <v>214</v>
      </c>
      <c r="C13" s="343"/>
      <c r="D13" s="343"/>
      <c r="E13" s="344"/>
      <c r="F13" s="98"/>
      <c r="G13" s="124"/>
      <c r="H13" s="138">
        <v>9</v>
      </c>
      <c r="I13" s="140">
        <v>51</v>
      </c>
    </row>
    <row r="14" spans="2:9" x14ac:dyDescent="0.25">
      <c r="B14" s="345" t="s">
        <v>232</v>
      </c>
      <c r="C14" s="346"/>
      <c r="D14" s="346"/>
      <c r="E14" s="185">
        <f>E19-1</f>
        <v>149</v>
      </c>
      <c r="F14" s="98"/>
      <c r="G14" s="186"/>
      <c r="H14" s="138">
        <v>10</v>
      </c>
      <c r="I14" s="140">
        <v>22</v>
      </c>
    </row>
    <row r="15" spans="2:9" ht="15.75" thickBot="1" x14ac:dyDescent="0.3">
      <c r="B15" s="352" t="s">
        <v>215</v>
      </c>
      <c r="C15" s="353"/>
      <c r="D15" s="353"/>
      <c r="E15" s="187">
        <f>_xlfn.T.INV(1-0.95, 149)</f>
        <v>-1.6551445337979596</v>
      </c>
      <c r="F15" s="98"/>
      <c r="G15" s="124"/>
      <c r="H15" s="138">
        <v>11</v>
      </c>
      <c r="I15" s="140">
        <v>30</v>
      </c>
    </row>
    <row r="16" spans="2:9" ht="15.75" thickBot="1" x14ac:dyDescent="0.3">
      <c r="B16" s="342" t="s">
        <v>216</v>
      </c>
      <c r="C16" s="343"/>
      <c r="D16" s="343"/>
      <c r="E16" s="344"/>
      <c r="F16" s="98"/>
      <c r="G16" s="124"/>
      <c r="H16" s="138">
        <v>12</v>
      </c>
      <c r="I16" s="140">
        <v>51</v>
      </c>
    </row>
    <row r="17" spans="2:17" x14ac:dyDescent="0.25">
      <c r="B17" s="367" t="s">
        <v>231</v>
      </c>
      <c r="C17" s="368"/>
      <c r="D17" s="368"/>
      <c r="E17" s="188">
        <f>STDEV(I5:I154)</f>
        <v>13.806751906595942</v>
      </c>
      <c r="F17" s="98"/>
      <c r="G17" s="124"/>
      <c r="H17" s="138">
        <v>13</v>
      </c>
      <c r="I17" s="140">
        <v>41</v>
      </c>
    </row>
    <row r="18" spans="2:17" x14ac:dyDescent="0.25">
      <c r="B18" s="293" t="s">
        <v>230</v>
      </c>
      <c r="C18" s="294"/>
      <c r="D18" s="294"/>
      <c r="E18" s="29">
        <f>AVERAGE(I5:I154)</f>
        <v>48.266666666666666</v>
      </c>
      <c r="F18" s="98"/>
      <c r="G18" s="124"/>
      <c r="H18" s="138">
        <v>14</v>
      </c>
      <c r="I18" s="140">
        <v>34</v>
      </c>
      <c r="M18" s="229"/>
      <c r="N18" s="229"/>
      <c r="O18" s="229"/>
      <c r="P18" s="229"/>
      <c r="Q18" s="229"/>
    </row>
    <row r="19" spans="2:17" x14ac:dyDescent="0.25">
      <c r="B19" s="293" t="s">
        <v>217</v>
      </c>
      <c r="C19" s="294"/>
      <c r="D19" s="294"/>
      <c r="E19" s="29">
        <v>150</v>
      </c>
      <c r="F19" s="98"/>
      <c r="G19" s="124"/>
      <c r="H19" s="138">
        <v>15</v>
      </c>
      <c r="I19" s="140">
        <v>28</v>
      </c>
    </row>
    <row r="20" spans="2:17" x14ac:dyDescent="0.25">
      <c r="B20" s="369"/>
      <c r="C20" s="370"/>
      <c r="D20" s="370"/>
      <c r="E20" s="371"/>
      <c r="F20" s="98"/>
      <c r="G20" s="124"/>
      <c r="H20" s="138">
        <v>16</v>
      </c>
      <c r="I20" s="140">
        <v>36</v>
      </c>
      <c r="K20" s="231"/>
      <c r="L20" s="231"/>
      <c r="M20" s="231"/>
      <c r="N20" s="231"/>
      <c r="O20" s="231"/>
      <c r="P20" s="231"/>
      <c r="Q20" s="232"/>
    </row>
    <row r="21" spans="2:17" x14ac:dyDescent="0.25">
      <c r="B21" s="293" t="s">
        <v>229</v>
      </c>
      <c r="C21" s="294"/>
      <c r="D21" s="294"/>
      <c r="E21" s="149">
        <f>E17/SQRT(E19)</f>
        <v>1.1273165725452949</v>
      </c>
      <c r="F21" s="98"/>
      <c r="G21" s="124"/>
      <c r="H21" s="138">
        <v>17</v>
      </c>
      <c r="I21" s="140">
        <v>55</v>
      </c>
    </row>
    <row r="22" spans="2:17" x14ac:dyDescent="0.25">
      <c r="B22" s="350" t="s">
        <v>228</v>
      </c>
      <c r="C22" s="351"/>
      <c r="D22" s="351"/>
      <c r="E22" s="149">
        <f>(E18-E8)/E21</f>
        <v>-1.5375746046381218</v>
      </c>
      <c r="F22" s="98"/>
      <c r="G22" s="124"/>
      <c r="H22" s="138">
        <v>18</v>
      </c>
      <c r="I22" s="140">
        <v>66</v>
      </c>
    </row>
    <row r="23" spans="2:17" ht="15.75" thickBot="1" x14ac:dyDescent="0.3">
      <c r="B23" s="352"/>
      <c r="C23" s="353"/>
      <c r="D23" s="353"/>
      <c r="E23" s="354"/>
      <c r="F23" s="98"/>
      <c r="G23" s="124"/>
      <c r="H23" s="138">
        <v>19</v>
      </c>
      <c r="I23" s="140">
        <v>61</v>
      </c>
    </row>
    <row r="24" spans="2:17" ht="15.75" thickBot="1" x14ac:dyDescent="0.3">
      <c r="B24" s="355" t="s">
        <v>222</v>
      </c>
      <c r="C24" s="356"/>
      <c r="D24" s="356"/>
      <c r="E24" s="357"/>
      <c r="F24" s="98"/>
      <c r="G24" s="124"/>
      <c r="H24" s="138">
        <v>20</v>
      </c>
      <c r="I24" s="140">
        <v>65</v>
      </c>
    </row>
    <row r="25" spans="2:17" x14ac:dyDescent="0.25">
      <c r="B25" s="336" t="s">
        <v>328</v>
      </c>
      <c r="C25" s="337"/>
      <c r="D25" s="337"/>
      <c r="E25" s="338"/>
      <c r="F25" s="98"/>
      <c r="G25" s="124"/>
      <c r="H25" s="138">
        <v>21</v>
      </c>
      <c r="I25" s="140">
        <v>61</v>
      </c>
    </row>
    <row r="26" spans="2:17" x14ac:dyDescent="0.25">
      <c r="B26" s="339" t="s">
        <v>262</v>
      </c>
      <c r="C26" s="340"/>
      <c r="D26" s="340"/>
      <c r="E26" s="341"/>
      <c r="F26" s="98"/>
      <c r="G26" s="124"/>
      <c r="H26" s="138">
        <v>22</v>
      </c>
      <c r="I26" s="140">
        <v>21</v>
      </c>
    </row>
    <row r="27" spans="2:17" ht="15.75" thickBot="1" x14ac:dyDescent="0.3">
      <c r="B27" s="339" t="s">
        <v>329</v>
      </c>
      <c r="C27" s="340"/>
      <c r="D27" s="340"/>
      <c r="E27" s="341"/>
      <c r="F27" s="98"/>
      <c r="G27" s="124"/>
      <c r="H27" s="138">
        <v>23</v>
      </c>
      <c r="I27" s="140">
        <v>51</v>
      </c>
    </row>
    <row r="28" spans="2:17" x14ac:dyDescent="0.25">
      <c r="B28" s="347" t="s">
        <v>362</v>
      </c>
      <c r="C28" s="348"/>
      <c r="D28" s="348"/>
      <c r="E28" s="349"/>
      <c r="F28" s="98"/>
      <c r="G28" s="124"/>
      <c r="H28" s="138">
        <v>24</v>
      </c>
      <c r="I28" s="140">
        <v>51</v>
      </c>
    </row>
    <row r="29" spans="2:17" x14ac:dyDescent="0.25">
      <c r="B29" s="322" t="s">
        <v>363</v>
      </c>
      <c r="C29" s="323"/>
      <c r="D29" s="323"/>
      <c r="E29" s="324"/>
      <c r="F29" s="98"/>
      <c r="G29" s="124"/>
      <c r="H29" s="138">
        <v>25</v>
      </c>
      <c r="I29" s="140">
        <v>39</v>
      </c>
    </row>
    <row r="30" spans="2:17" ht="15.75" thickBot="1" x14ac:dyDescent="0.3">
      <c r="B30" s="325" t="s">
        <v>364</v>
      </c>
      <c r="C30" s="326"/>
      <c r="D30" s="326"/>
      <c r="E30" s="327"/>
      <c r="F30" s="98"/>
      <c r="G30" s="124"/>
      <c r="H30" s="138">
        <v>26</v>
      </c>
      <c r="I30" s="140">
        <v>59</v>
      </c>
    </row>
    <row r="31" spans="2:17" x14ac:dyDescent="0.25">
      <c r="F31" s="98"/>
      <c r="G31" s="124"/>
      <c r="H31" s="138">
        <v>27</v>
      </c>
      <c r="I31" s="140">
        <v>56</v>
      </c>
    </row>
    <row r="32" spans="2:17" x14ac:dyDescent="0.25">
      <c r="F32" s="98"/>
      <c r="G32" s="124"/>
      <c r="H32" s="138">
        <v>28</v>
      </c>
      <c r="I32" s="140">
        <v>33</v>
      </c>
    </row>
    <row r="33" spans="1:9" x14ac:dyDescent="0.25">
      <c r="B33" s="189"/>
      <c r="C33" s="189"/>
      <c r="D33" s="189"/>
      <c r="E33" s="189"/>
      <c r="F33" s="98"/>
      <c r="G33" s="124"/>
      <c r="H33" s="138">
        <v>29</v>
      </c>
      <c r="I33" s="140">
        <v>50</v>
      </c>
    </row>
    <row r="34" spans="1:9" x14ac:dyDescent="0.25">
      <c r="A34" s="98"/>
      <c r="B34" s="162"/>
      <c r="C34" s="162"/>
      <c r="D34" s="162"/>
      <c r="E34" s="162"/>
      <c r="F34" s="98"/>
      <c r="G34" s="124"/>
      <c r="H34" s="138">
        <v>30</v>
      </c>
      <c r="I34" s="140">
        <v>29</v>
      </c>
    </row>
    <row r="35" spans="1:9" x14ac:dyDescent="0.25">
      <c r="A35" s="98"/>
      <c r="B35" s="329"/>
      <c r="C35" s="329"/>
      <c r="D35" s="329"/>
      <c r="E35" s="329"/>
      <c r="F35" s="98"/>
      <c r="G35" s="124"/>
      <c r="H35" s="138">
        <v>31</v>
      </c>
      <c r="I35" s="140">
        <v>42</v>
      </c>
    </row>
    <row r="36" spans="1:9" x14ac:dyDescent="0.25">
      <c r="A36" s="98"/>
      <c r="B36" s="329"/>
      <c r="C36" s="329"/>
      <c r="D36" s="329"/>
      <c r="E36" s="329"/>
      <c r="F36" s="98"/>
      <c r="G36" s="124"/>
      <c r="H36" s="138">
        <v>32</v>
      </c>
      <c r="I36" s="140">
        <v>74</v>
      </c>
    </row>
    <row r="37" spans="1:9" x14ac:dyDescent="0.25">
      <c r="A37" s="98"/>
      <c r="B37" s="329"/>
      <c r="C37" s="329"/>
      <c r="D37" s="329"/>
      <c r="E37" s="329"/>
      <c r="F37" s="98"/>
      <c r="G37" s="124"/>
      <c r="H37" s="138">
        <v>33</v>
      </c>
      <c r="I37" s="140">
        <v>64</v>
      </c>
    </row>
    <row r="38" spans="1:9" x14ac:dyDescent="0.25">
      <c r="A38" s="98"/>
      <c r="B38" s="329"/>
      <c r="C38" s="329"/>
      <c r="D38" s="329"/>
      <c r="E38" s="329"/>
      <c r="F38" s="98"/>
      <c r="G38" s="124"/>
      <c r="H38" s="138">
        <v>34</v>
      </c>
      <c r="I38" s="140">
        <v>37</v>
      </c>
    </row>
    <row r="39" spans="1:9" x14ac:dyDescent="0.25">
      <c r="A39" s="98"/>
      <c r="B39" s="162"/>
      <c r="C39" s="162"/>
      <c r="D39" s="162"/>
      <c r="E39" s="162"/>
      <c r="F39" s="98"/>
      <c r="G39" s="124"/>
      <c r="H39" s="138">
        <v>35</v>
      </c>
      <c r="I39" s="140">
        <v>43</v>
      </c>
    </row>
    <row r="40" spans="1:9" x14ac:dyDescent="0.25">
      <c r="A40" s="98"/>
      <c r="B40" s="162"/>
      <c r="C40" s="162"/>
      <c r="D40" s="162"/>
      <c r="E40" s="162"/>
      <c r="F40" s="98"/>
      <c r="G40" s="124"/>
      <c r="H40" s="138">
        <v>36</v>
      </c>
      <c r="I40" s="140">
        <v>64</v>
      </c>
    </row>
    <row r="41" spans="1:9" x14ac:dyDescent="0.25">
      <c r="A41" s="98"/>
      <c r="B41" s="162"/>
      <c r="C41" s="162"/>
      <c r="D41" s="162"/>
      <c r="E41" s="162"/>
      <c r="F41" s="98"/>
      <c r="G41" s="124"/>
      <c r="H41" s="138">
        <v>37</v>
      </c>
      <c r="I41" s="140">
        <v>54</v>
      </c>
    </row>
    <row r="42" spans="1:9" x14ac:dyDescent="0.25">
      <c r="A42" s="98"/>
      <c r="B42" s="162"/>
      <c r="C42" s="162"/>
      <c r="D42" s="162"/>
      <c r="E42" s="162"/>
      <c r="F42" s="98"/>
      <c r="G42" s="124"/>
      <c r="H42" s="138">
        <v>38</v>
      </c>
      <c r="I42" s="140">
        <v>31</v>
      </c>
    </row>
    <row r="43" spans="1:9" x14ac:dyDescent="0.25">
      <c r="A43" s="98"/>
      <c r="B43" s="98"/>
      <c r="C43" s="98"/>
      <c r="D43" s="98"/>
      <c r="E43" s="98"/>
      <c r="F43" s="98"/>
      <c r="G43" s="124"/>
      <c r="H43" s="138">
        <v>39</v>
      </c>
      <c r="I43" s="140">
        <v>74</v>
      </c>
    </row>
    <row r="44" spans="1:9" x14ac:dyDescent="0.25">
      <c r="F44" s="98"/>
      <c r="G44" s="124"/>
      <c r="H44" s="138">
        <v>40</v>
      </c>
      <c r="I44" s="140">
        <v>68</v>
      </c>
    </row>
    <row r="45" spans="1:9" x14ac:dyDescent="0.25">
      <c r="F45" s="98"/>
      <c r="G45" s="124"/>
      <c r="H45" s="138">
        <v>41</v>
      </c>
      <c r="I45" s="140">
        <v>39</v>
      </c>
    </row>
    <row r="46" spans="1:9" x14ac:dyDescent="0.25">
      <c r="F46" s="98"/>
      <c r="G46" s="124"/>
      <c r="H46" s="138">
        <v>42</v>
      </c>
      <c r="I46" s="140">
        <v>63</v>
      </c>
    </row>
    <row r="47" spans="1:9" x14ac:dyDescent="0.25">
      <c r="F47" s="98"/>
      <c r="G47" s="124"/>
      <c r="H47" s="138">
        <v>43</v>
      </c>
      <c r="I47" s="140">
        <v>38</v>
      </c>
    </row>
    <row r="48" spans="1:9" x14ac:dyDescent="0.25">
      <c r="F48" s="98"/>
      <c r="G48" s="124"/>
      <c r="H48" s="138">
        <v>44</v>
      </c>
      <c r="I48" s="140">
        <v>55</v>
      </c>
    </row>
    <row r="49" spans="2:9" x14ac:dyDescent="0.25">
      <c r="B49" s="328" t="s">
        <v>365</v>
      </c>
      <c r="C49" s="328"/>
      <c r="D49" s="328"/>
      <c r="E49" s="328"/>
      <c r="F49" s="328"/>
      <c r="G49" s="124"/>
      <c r="H49" s="138">
        <v>45</v>
      </c>
      <c r="I49" s="140">
        <v>52</v>
      </c>
    </row>
    <row r="50" spans="2:9" x14ac:dyDescent="0.25">
      <c r="F50" s="98"/>
      <c r="G50" s="124"/>
      <c r="H50" s="138">
        <v>46</v>
      </c>
      <c r="I50" s="140">
        <v>25</v>
      </c>
    </row>
    <row r="51" spans="2:9" x14ac:dyDescent="0.25">
      <c r="F51" s="98"/>
      <c r="G51" s="124"/>
      <c r="H51" s="138">
        <v>47</v>
      </c>
      <c r="I51" s="140">
        <v>69</v>
      </c>
    </row>
    <row r="52" spans="2:9" x14ac:dyDescent="0.25">
      <c r="F52" s="98"/>
      <c r="G52" s="124"/>
      <c r="H52" s="138">
        <v>48</v>
      </c>
      <c r="I52" s="140">
        <v>32</v>
      </c>
    </row>
    <row r="53" spans="2:9" x14ac:dyDescent="0.25">
      <c r="F53" s="98"/>
      <c r="G53" s="124"/>
      <c r="H53" s="138">
        <v>49</v>
      </c>
      <c r="I53" s="140">
        <v>65</v>
      </c>
    </row>
    <row r="54" spans="2:9" x14ac:dyDescent="0.25">
      <c r="F54" s="98"/>
      <c r="G54" s="124"/>
      <c r="H54" s="138">
        <v>50</v>
      </c>
      <c r="I54" s="140">
        <v>59</v>
      </c>
    </row>
    <row r="55" spans="2:9" x14ac:dyDescent="0.25">
      <c r="F55" s="98"/>
      <c r="G55" s="124"/>
      <c r="H55" s="138">
        <v>51</v>
      </c>
      <c r="I55" s="140">
        <v>50</v>
      </c>
    </row>
    <row r="56" spans="2:9" x14ac:dyDescent="0.25">
      <c r="F56" s="98"/>
      <c r="G56" s="124"/>
      <c r="H56" s="138">
        <v>52</v>
      </c>
      <c r="I56" s="140">
        <v>34</v>
      </c>
    </row>
    <row r="57" spans="2:9" x14ac:dyDescent="0.25">
      <c r="F57" s="98"/>
      <c r="G57" s="124"/>
      <c r="H57" s="138">
        <v>53</v>
      </c>
      <c r="I57" s="140">
        <v>27</v>
      </c>
    </row>
    <row r="58" spans="2:9" x14ac:dyDescent="0.25">
      <c r="F58" s="98"/>
      <c r="G58" s="124"/>
      <c r="H58" s="138">
        <v>54</v>
      </c>
      <c r="I58" s="140">
        <v>44</v>
      </c>
    </row>
    <row r="59" spans="2:9" x14ac:dyDescent="0.25">
      <c r="F59" s="98"/>
      <c r="G59" s="124"/>
      <c r="H59" s="138">
        <v>55</v>
      </c>
      <c r="I59" s="140">
        <v>61</v>
      </c>
    </row>
    <row r="60" spans="2:9" x14ac:dyDescent="0.25">
      <c r="F60" s="98"/>
      <c r="G60" s="124"/>
      <c r="H60" s="138">
        <v>56</v>
      </c>
      <c r="I60" s="140">
        <v>49</v>
      </c>
    </row>
    <row r="61" spans="2:9" x14ac:dyDescent="0.25">
      <c r="F61" s="98"/>
      <c r="G61" s="124"/>
      <c r="H61" s="138">
        <v>57</v>
      </c>
      <c r="I61" s="140">
        <v>46</v>
      </c>
    </row>
    <row r="62" spans="2:9" x14ac:dyDescent="0.25">
      <c r="F62" s="98"/>
      <c r="G62" s="124"/>
      <c r="H62" s="138">
        <v>58</v>
      </c>
      <c r="I62" s="140">
        <v>57</v>
      </c>
    </row>
    <row r="63" spans="2:9" x14ac:dyDescent="0.25">
      <c r="F63" s="98"/>
      <c r="G63" s="124"/>
      <c r="H63" s="138">
        <v>59</v>
      </c>
      <c r="I63" s="140">
        <v>37</v>
      </c>
    </row>
    <row r="64" spans="2:9" x14ac:dyDescent="0.25">
      <c r="F64" s="98"/>
      <c r="G64" s="124"/>
      <c r="H64" s="138">
        <v>60</v>
      </c>
      <c r="I64" s="140">
        <v>56</v>
      </c>
    </row>
    <row r="65" spans="6:9" x14ac:dyDescent="0.25">
      <c r="F65" s="98"/>
      <c r="G65" s="124"/>
      <c r="H65" s="138">
        <v>61</v>
      </c>
      <c r="I65" s="140">
        <v>58</v>
      </c>
    </row>
    <row r="66" spans="6:9" x14ac:dyDescent="0.25">
      <c r="F66" s="98"/>
      <c r="G66" s="124"/>
      <c r="H66" s="138">
        <v>62</v>
      </c>
      <c r="I66" s="140">
        <v>41</v>
      </c>
    </row>
    <row r="67" spans="6:9" x14ac:dyDescent="0.25">
      <c r="F67" s="98"/>
      <c r="G67" s="124"/>
      <c r="H67" s="138">
        <v>63</v>
      </c>
      <c r="I67" s="140">
        <v>41</v>
      </c>
    </row>
    <row r="68" spans="6:9" x14ac:dyDescent="0.25">
      <c r="F68" s="98"/>
      <c r="G68" s="124"/>
      <c r="H68" s="138">
        <v>64</v>
      </c>
      <c r="I68" s="140">
        <v>38</v>
      </c>
    </row>
    <row r="69" spans="6:9" x14ac:dyDescent="0.25">
      <c r="F69" s="98"/>
      <c r="G69" s="124"/>
      <c r="H69" s="138">
        <v>65</v>
      </c>
      <c r="I69" s="140">
        <v>36</v>
      </c>
    </row>
    <row r="70" spans="6:9" x14ac:dyDescent="0.25">
      <c r="F70" s="98"/>
      <c r="G70" s="124"/>
      <c r="H70" s="138">
        <v>66</v>
      </c>
      <c r="I70" s="140">
        <v>35</v>
      </c>
    </row>
    <row r="71" spans="6:9" x14ac:dyDescent="0.25">
      <c r="F71" s="98"/>
      <c r="G71" s="124"/>
      <c r="H71" s="138">
        <v>67</v>
      </c>
      <c r="I71" s="140">
        <v>24</v>
      </c>
    </row>
    <row r="72" spans="6:9" x14ac:dyDescent="0.25">
      <c r="F72" s="98"/>
      <c r="G72" s="124"/>
      <c r="H72" s="138">
        <v>68</v>
      </c>
      <c r="I72" s="140">
        <v>61</v>
      </c>
    </row>
    <row r="73" spans="6:9" x14ac:dyDescent="0.25">
      <c r="F73" s="98"/>
      <c r="G73" s="124"/>
      <c r="H73" s="138">
        <v>69</v>
      </c>
      <c r="I73" s="140">
        <v>40</v>
      </c>
    </row>
    <row r="74" spans="6:9" x14ac:dyDescent="0.25">
      <c r="F74" s="98"/>
      <c r="G74" s="124"/>
      <c r="H74" s="138">
        <v>70</v>
      </c>
      <c r="I74" s="140">
        <v>61</v>
      </c>
    </row>
    <row r="75" spans="6:9" x14ac:dyDescent="0.25">
      <c r="F75" s="98"/>
      <c r="G75" s="124"/>
      <c r="H75" s="138">
        <v>71</v>
      </c>
      <c r="I75" s="140">
        <v>41</v>
      </c>
    </row>
    <row r="76" spans="6:9" x14ac:dyDescent="0.25">
      <c r="F76" s="98"/>
      <c r="G76" s="124"/>
      <c r="H76" s="138">
        <v>72</v>
      </c>
      <c r="I76" s="140">
        <v>60</v>
      </c>
    </row>
    <row r="77" spans="6:9" x14ac:dyDescent="0.25">
      <c r="F77" s="98"/>
      <c r="G77" s="124"/>
      <c r="H77" s="138">
        <v>73</v>
      </c>
      <c r="I77" s="140">
        <v>40</v>
      </c>
    </row>
    <row r="78" spans="6:9" x14ac:dyDescent="0.25">
      <c r="F78" s="98"/>
      <c r="G78" s="124"/>
      <c r="H78" s="138">
        <v>74</v>
      </c>
      <c r="I78" s="140">
        <v>48</v>
      </c>
    </row>
    <row r="79" spans="6:9" x14ac:dyDescent="0.25">
      <c r="F79" s="98"/>
      <c r="G79" s="124"/>
      <c r="H79" s="138">
        <v>75</v>
      </c>
      <c r="I79" s="140">
        <v>57</v>
      </c>
    </row>
    <row r="80" spans="6:9" x14ac:dyDescent="0.25">
      <c r="F80" s="98"/>
      <c r="G80" s="124"/>
      <c r="H80" s="138">
        <v>76</v>
      </c>
      <c r="I80" s="140">
        <v>56</v>
      </c>
    </row>
    <row r="81" spans="6:9" x14ac:dyDescent="0.25">
      <c r="F81" s="98"/>
      <c r="G81" s="124"/>
      <c r="H81" s="138">
        <v>77</v>
      </c>
      <c r="I81" s="140">
        <v>67</v>
      </c>
    </row>
    <row r="82" spans="6:9" x14ac:dyDescent="0.25">
      <c r="F82" s="98"/>
      <c r="G82" s="124"/>
      <c r="H82" s="138">
        <v>78</v>
      </c>
      <c r="I82" s="140">
        <v>68</v>
      </c>
    </row>
    <row r="83" spans="6:9" x14ac:dyDescent="0.25">
      <c r="F83" s="98"/>
      <c r="G83" s="124"/>
      <c r="H83" s="138">
        <v>79</v>
      </c>
      <c r="I83" s="140">
        <v>61</v>
      </c>
    </row>
    <row r="84" spans="6:9" x14ac:dyDescent="0.25">
      <c r="F84" s="98"/>
      <c r="G84" s="124"/>
      <c r="H84" s="138">
        <v>80</v>
      </c>
      <c r="I84" s="140">
        <v>26</v>
      </c>
    </row>
    <row r="85" spans="6:9" x14ac:dyDescent="0.25">
      <c r="F85" s="98"/>
      <c r="G85" s="124"/>
      <c r="H85" s="138">
        <v>81</v>
      </c>
      <c r="I85" s="140">
        <v>49</v>
      </c>
    </row>
    <row r="86" spans="6:9" x14ac:dyDescent="0.25">
      <c r="F86" s="98"/>
      <c r="G86" s="124"/>
      <c r="H86" s="138">
        <v>82</v>
      </c>
      <c r="I86" s="140">
        <v>68</v>
      </c>
    </row>
    <row r="87" spans="6:9" x14ac:dyDescent="0.25">
      <c r="F87" s="98"/>
      <c r="G87" s="124"/>
      <c r="H87" s="138">
        <v>83</v>
      </c>
      <c r="I87" s="140">
        <v>75</v>
      </c>
    </row>
    <row r="88" spans="6:9" x14ac:dyDescent="0.25">
      <c r="F88" s="98"/>
      <c r="G88" s="124"/>
      <c r="H88" s="138">
        <v>84</v>
      </c>
      <c r="I88" s="140">
        <v>20</v>
      </c>
    </row>
    <row r="89" spans="6:9" x14ac:dyDescent="0.25">
      <c r="F89" s="98"/>
      <c r="G89" s="124"/>
      <c r="H89" s="138">
        <v>85</v>
      </c>
      <c r="I89" s="140">
        <v>60</v>
      </c>
    </row>
    <row r="90" spans="6:9" x14ac:dyDescent="0.25">
      <c r="F90" s="98"/>
      <c r="G90" s="124"/>
      <c r="H90" s="138">
        <v>86</v>
      </c>
      <c r="I90" s="140">
        <v>29</v>
      </c>
    </row>
    <row r="91" spans="6:9" x14ac:dyDescent="0.25">
      <c r="F91" s="98"/>
      <c r="G91" s="124"/>
      <c r="H91" s="138">
        <v>87</v>
      </c>
      <c r="I91" s="140">
        <v>39</v>
      </c>
    </row>
    <row r="92" spans="6:9" x14ac:dyDescent="0.25">
      <c r="F92" s="98"/>
      <c r="G92" s="124"/>
      <c r="H92" s="138">
        <v>88</v>
      </c>
      <c r="I92" s="140">
        <v>64</v>
      </c>
    </row>
    <row r="93" spans="6:9" x14ac:dyDescent="0.25">
      <c r="F93" s="98"/>
      <c r="G93" s="124"/>
      <c r="H93" s="138">
        <v>89</v>
      </c>
      <c r="I93" s="140">
        <v>57</v>
      </c>
    </row>
    <row r="94" spans="6:9" x14ac:dyDescent="0.25">
      <c r="F94" s="98"/>
      <c r="G94" s="124"/>
      <c r="H94" s="138">
        <v>90</v>
      </c>
      <c r="I94" s="140">
        <v>41</v>
      </c>
    </row>
    <row r="95" spans="6:9" x14ac:dyDescent="0.25">
      <c r="F95" s="98"/>
      <c r="G95" s="124"/>
      <c r="H95" s="138">
        <v>91</v>
      </c>
      <c r="I95" s="140">
        <v>31</v>
      </c>
    </row>
    <row r="96" spans="6:9" x14ac:dyDescent="0.25">
      <c r="F96" s="98"/>
      <c r="G96" s="124"/>
      <c r="H96" s="138">
        <v>92</v>
      </c>
      <c r="I96" s="140">
        <v>36</v>
      </c>
    </row>
    <row r="97" spans="6:9" x14ac:dyDescent="0.25">
      <c r="F97" s="98"/>
      <c r="G97" s="124"/>
      <c r="H97" s="138">
        <v>93</v>
      </c>
      <c r="I97" s="140">
        <v>50</v>
      </c>
    </row>
    <row r="98" spans="6:9" x14ac:dyDescent="0.25">
      <c r="F98" s="98"/>
      <c r="G98" s="124"/>
      <c r="H98" s="138">
        <v>94</v>
      </c>
      <c r="I98" s="140">
        <v>48</v>
      </c>
    </row>
    <row r="99" spans="6:9" x14ac:dyDescent="0.25">
      <c r="F99" s="98"/>
      <c r="G99" s="124"/>
      <c r="H99" s="138">
        <v>95</v>
      </c>
      <c r="I99" s="140">
        <v>33</v>
      </c>
    </row>
    <row r="100" spans="6:9" x14ac:dyDescent="0.25">
      <c r="F100" s="98"/>
      <c r="G100" s="124"/>
      <c r="H100" s="138">
        <v>96</v>
      </c>
      <c r="I100" s="140">
        <v>31</v>
      </c>
    </row>
    <row r="101" spans="6:9" x14ac:dyDescent="0.25">
      <c r="F101" s="98"/>
      <c r="G101" s="124"/>
      <c r="H101" s="138">
        <v>97</v>
      </c>
      <c r="I101" s="140">
        <v>59</v>
      </c>
    </row>
    <row r="102" spans="6:9" x14ac:dyDescent="0.25">
      <c r="F102" s="98"/>
      <c r="G102" s="124"/>
      <c r="H102" s="138">
        <v>98</v>
      </c>
      <c r="I102" s="140">
        <v>35</v>
      </c>
    </row>
    <row r="103" spans="6:9" x14ac:dyDescent="0.25">
      <c r="F103" s="98"/>
      <c r="G103" s="124"/>
      <c r="H103" s="138">
        <v>99</v>
      </c>
      <c r="I103" s="140">
        <v>52</v>
      </c>
    </row>
    <row r="104" spans="6:9" x14ac:dyDescent="0.25">
      <c r="F104" s="98"/>
      <c r="G104" s="124"/>
      <c r="H104" s="138">
        <v>100</v>
      </c>
      <c r="I104" s="140">
        <v>61</v>
      </c>
    </row>
    <row r="105" spans="6:9" x14ac:dyDescent="0.25">
      <c r="F105" s="98"/>
      <c r="G105" s="124"/>
      <c r="H105" s="138">
        <v>101</v>
      </c>
      <c r="I105" s="140">
        <v>45</v>
      </c>
    </row>
    <row r="106" spans="6:9" x14ac:dyDescent="0.25">
      <c r="F106" s="98"/>
      <c r="G106" s="124"/>
      <c r="H106" s="138">
        <v>102</v>
      </c>
      <c r="I106" s="140">
        <v>59</v>
      </c>
    </row>
    <row r="107" spans="6:9" x14ac:dyDescent="0.25">
      <c r="F107" s="98"/>
      <c r="G107" s="124"/>
      <c r="H107" s="138">
        <v>103</v>
      </c>
      <c r="I107" s="140">
        <v>58</v>
      </c>
    </row>
    <row r="108" spans="6:9" x14ac:dyDescent="0.25">
      <c r="F108" s="98"/>
      <c r="G108" s="124"/>
      <c r="H108" s="138">
        <v>104</v>
      </c>
      <c r="I108" s="140">
        <v>65</v>
      </c>
    </row>
    <row r="109" spans="6:9" x14ac:dyDescent="0.25">
      <c r="F109" s="98"/>
      <c r="G109" s="124"/>
      <c r="H109" s="138">
        <v>105</v>
      </c>
      <c r="I109" s="140">
        <v>69</v>
      </c>
    </row>
    <row r="110" spans="6:9" x14ac:dyDescent="0.25">
      <c r="F110" s="98"/>
      <c r="G110" s="124"/>
      <c r="H110" s="138">
        <v>106</v>
      </c>
      <c r="I110" s="140">
        <v>72</v>
      </c>
    </row>
    <row r="111" spans="6:9" x14ac:dyDescent="0.25">
      <c r="F111" s="98"/>
      <c r="G111" s="124"/>
      <c r="H111" s="138">
        <v>107</v>
      </c>
      <c r="I111" s="140">
        <v>48</v>
      </c>
    </row>
    <row r="112" spans="6:9" x14ac:dyDescent="0.25">
      <c r="F112" s="98"/>
      <c r="G112" s="124"/>
      <c r="H112" s="138">
        <v>108</v>
      </c>
      <c r="I112" s="140">
        <v>38</v>
      </c>
    </row>
    <row r="113" spans="6:9" x14ac:dyDescent="0.25">
      <c r="F113" s="98"/>
      <c r="G113" s="124"/>
      <c r="H113" s="138">
        <v>109</v>
      </c>
      <c r="I113" s="140">
        <v>46</v>
      </c>
    </row>
    <row r="114" spans="6:9" x14ac:dyDescent="0.25">
      <c r="F114" s="98"/>
      <c r="G114" s="124"/>
      <c r="H114" s="138">
        <v>110</v>
      </c>
      <c r="I114" s="140">
        <v>51</v>
      </c>
    </row>
    <row r="115" spans="6:9" x14ac:dyDescent="0.25">
      <c r="F115" s="98"/>
      <c r="G115" s="124"/>
      <c r="H115" s="138">
        <v>111</v>
      </c>
      <c r="I115" s="140">
        <v>56</v>
      </c>
    </row>
    <row r="116" spans="6:9" x14ac:dyDescent="0.25">
      <c r="F116" s="98"/>
      <c r="G116" s="124"/>
      <c r="H116" s="138">
        <v>112</v>
      </c>
      <c r="I116" s="140">
        <v>59</v>
      </c>
    </row>
    <row r="117" spans="6:9" x14ac:dyDescent="0.25">
      <c r="F117" s="98"/>
      <c r="G117" s="124"/>
      <c r="H117" s="138">
        <v>113</v>
      </c>
      <c r="I117" s="140">
        <v>23</v>
      </c>
    </row>
    <row r="118" spans="6:9" x14ac:dyDescent="0.25">
      <c r="F118" s="98"/>
      <c r="G118" s="124"/>
      <c r="H118" s="138">
        <v>114</v>
      </c>
      <c r="I118" s="140">
        <v>42</v>
      </c>
    </row>
    <row r="119" spans="6:9" x14ac:dyDescent="0.25">
      <c r="F119" s="98"/>
      <c r="G119" s="124"/>
      <c r="H119" s="138">
        <v>115</v>
      </c>
      <c r="I119" s="140">
        <v>33</v>
      </c>
    </row>
    <row r="120" spans="6:9" x14ac:dyDescent="0.25">
      <c r="F120" s="98"/>
      <c r="G120" s="124"/>
      <c r="H120" s="138">
        <v>116</v>
      </c>
      <c r="I120" s="140">
        <v>40</v>
      </c>
    </row>
    <row r="121" spans="6:9" x14ac:dyDescent="0.25">
      <c r="F121" s="98"/>
      <c r="G121" s="124"/>
      <c r="H121" s="138">
        <v>117</v>
      </c>
      <c r="I121" s="140">
        <v>53</v>
      </c>
    </row>
    <row r="122" spans="6:9" x14ac:dyDescent="0.25">
      <c r="F122" s="98"/>
      <c r="G122" s="124"/>
      <c r="H122" s="138">
        <v>118</v>
      </c>
      <c r="I122" s="140">
        <v>61</v>
      </c>
    </row>
    <row r="123" spans="6:9" x14ac:dyDescent="0.25">
      <c r="F123" s="98"/>
      <c r="G123" s="124"/>
      <c r="H123" s="138">
        <v>119</v>
      </c>
      <c r="I123" s="140">
        <v>68</v>
      </c>
    </row>
    <row r="124" spans="6:9" x14ac:dyDescent="0.25">
      <c r="F124" s="98"/>
      <c r="G124" s="124"/>
      <c r="H124" s="138">
        <v>120</v>
      </c>
      <c r="I124" s="140">
        <v>55</v>
      </c>
    </row>
    <row r="125" spans="6:9" x14ac:dyDescent="0.25">
      <c r="F125" s="98"/>
      <c r="G125" s="124"/>
      <c r="H125" s="138">
        <v>121</v>
      </c>
      <c r="I125" s="140">
        <v>33</v>
      </c>
    </row>
    <row r="126" spans="6:9" x14ac:dyDescent="0.25">
      <c r="F126" s="98"/>
      <c r="G126" s="124"/>
      <c r="H126" s="138">
        <v>122</v>
      </c>
      <c r="I126" s="140">
        <v>43</v>
      </c>
    </row>
    <row r="127" spans="6:9" x14ac:dyDescent="0.25">
      <c r="F127" s="98"/>
      <c r="G127" s="124"/>
      <c r="H127" s="138">
        <v>123</v>
      </c>
      <c r="I127" s="140">
        <v>48</v>
      </c>
    </row>
    <row r="128" spans="6:9" x14ac:dyDescent="0.25">
      <c r="F128" s="98"/>
      <c r="G128" s="124"/>
      <c r="H128" s="138">
        <v>124</v>
      </c>
      <c r="I128" s="140">
        <v>45</v>
      </c>
    </row>
    <row r="129" spans="6:9" x14ac:dyDescent="0.25">
      <c r="F129" s="98"/>
      <c r="G129" s="124"/>
      <c r="H129" s="138">
        <v>125</v>
      </c>
      <c r="I129" s="140">
        <v>33</v>
      </c>
    </row>
    <row r="130" spans="6:9" x14ac:dyDescent="0.25">
      <c r="F130" s="98"/>
      <c r="G130" s="124"/>
      <c r="H130" s="138">
        <v>126</v>
      </c>
      <c r="I130" s="140">
        <v>56</v>
      </c>
    </row>
    <row r="131" spans="6:9" x14ac:dyDescent="0.25">
      <c r="F131" s="98"/>
      <c r="G131" s="124"/>
      <c r="H131" s="138">
        <v>127</v>
      </c>
      <c r="I131" s="140">
        <v>44</v>
      </c>
    </row>
    <row r="132" spans="6:9" x14ac:dyDescent="0.25">
      <c r="F132" s="98"/>
      <c r="G132" s="124"/>
      <c r="H132" s="138">
        <v>128</v>
      </c>
      <c r="I132" s="140">
        <v>37</v>
      </c>
    </row>
    <row r="133" spans="6:9" x14ac:dyDescent="0.25">
      <c r="F133" s="98"/>
      <c r="G133" s="124"/>
      <c r="H133" s="138">
        <v>129</v>
      </c>
      <c r="I133" s="140">
        <v>48</v>
      </c>
    </row>
    <row r="134" spans="6:9" x14ac:dyDescent="0.25">
      <c r="F134" s="98"/>
      <c r="G134" s="124"/>
      <c r="H134" s="138">
        <v>130</v>
      </c>
      <c r="I134" s="140">
        <v>45</v>
      </c>
    </row>
    <row r="135" spans="6:9" x14ac:dyDescent="0.25">
      <c r="F135" s="98"/>
      <c r="G135" s="124"/>
      <c r="H135" s="138">
        <v>131</v>
      </c>
      <c r="I135" s="140">
        <v>77</v>
      </c>
    </row>
    <row r="136" spans="6:9" x14ac:dyDescent="0.25">
      <c r="F136" s="98"/>
      <c r="G136" s="124"/>
      <c r="H136" s="138">
        <v>132</v>
      </c>
      <c r="I136" s="140">
        <v>50</v>
      </c>
    </row>
    <row r="137" spans="6:9" x14ac:dyDescent="0.25">
      <c r="F137" s="98"/>
      <c r="G137" s="124"/>
      <c r="H137" s="138">
        <v>133</v>
      </c>
      <c r="I137" s="140">
        <v>55</v>
      </c>
    </row>
    <row r="138" spans="6:9" x14ac:dyDescent="0.25">
      <c r="F138" s="98"/>
      <c r="G138" s="124"/>
      <c r="H138" s="138">
        <v>134</v>
      </c>
      <c r="I138" s="140">
        <v>40</v>
      </c>
    </row>
    <row r="139" spans="6:9" x14ac:dyDescent="0.25">
      <c r="F139" s="98"/>
      <c r="G139" s="124"/>
      <c r="H139" s="138">
        <v>135</v>
      </c>
      <c r="I139" s="140">
        <v>60</v>
      </c>
    </row>
    <row r="140" spans="6:9" x14ac:dyDescent="0.25">
      <c r="F140" s="98"/>
      <c r="G140" s="124"/>
      <c r="H140" s="138">
        <v>136</v>
      </c>
      <c r="I140" s="140">
        <v>69</v>
      </c>
    </row>
    <row r="141" spans="6:9" x14ac:dyDescent="0.25">
      <c r="F141" s="98"/>
      <c r="G141" s="124"/>
      <c r="H141" s="138">
        <v>137</v>
      </c>
      <c r="I141" s="140">
        <v>28</v>
      </c>
    </row>
    <row r="142" spans="6:9" x14ac:dyDescent="0.25">
      <c r="F142" s="98"/>
      <c r="G142" s="124"/>
      <c r="H142" s="138">
        <v>138</v>
      </c>
      <c r="I142" s="140">
        <v>36</v>
      </c>
    </row>
    <row r="143" spans="6:9" x14ac:dyDescent="0.25">
      <c r="F143" s="98"/>
      <c r="G143" s="124"/>
      <c r="H143" s="138">
        <v>139</v>
      </c>
      <c r="I143" s="140">
        <v>33</v>
      </c>
    </row>
    <row r="144" spans="6:9" x14ac:dyDescent="0.25">
      <c r="F144" s="98"/>
      <c r="G144" s="124"/>
      <c r="H144" s="138">
        <v>140</v>
      </c>
      <c r="I144" s="140">
        <v>18</v>
      </c>
    </row>
    <row r="145" spans="6:9" x14ac:dyDescent="0.25">
      <c r="F145" s="98"/>
      <c r="G145" s="124"/>
      <c r="H145" s="138">
        <v>141</v>
      </c>
      <c r="I145" s="140">
        <v>33</v>
      </c>
    </row>
    <row r="146" spans="6:9" x14ac:dyDescent="0.25">
      <c r="F146" s="98"/>
      <c r="G146" s="124"/>
      <c r="H146" s="138">
        <v>142</v>
      </c>
      <c r="I146" s="140">
        <v>40</v>
      </c>
    </row>
    <row r="147" spans="6:9" x14ac:dyDescent="0.25">
      <c r="F147" s="98"/>
      <c r="G147" s="124"/>
      <c r="H147" s="138">
        <v>143</v>
      </c>
      <c r="I147" s="140">
        <v>45</v>
      </c>
    </row>
    <row r="148" spans="6:9" x14ac:dyDescent="0.25">
      <c r="F148" s="98"/>
      <c r="G148" s="124"/>
      <c r="H148" s="138">
        <v>144</v>
      </c>
      <c r="I148" s="140">
        <v>37</v>
      </c>
    </row>
    <row r="149" spans="6:9" x14ac:dyDescent="0.25">
      <c r="F149" s="98"/>
      <c r="G149" s="124"/>
      <c r="H149" s="138">
        <v>145</v>
      </c>
      <c r="I149" s="140">
        <v>46</v>
      </c>
    </row>
    <row r="150" spans="6:9" x14ac:dyDescent="0.25">
      <c r="F150" s="98"/>
      <c r="G150" s="124"/>
      <c r="H150" s="138">
        <v>146</v>
      </c>
      <c r="I150" s="140">
        <v>58</v>
      </c>
    </row>
    <row r="151" spans="6:9" x14ac:dyDescent="0.25">
      <c r="F151" s="98"/>
      <c r="G151" s="124"/>
      <c r="H151" s="138">
        <v>147</v>
      </c>
      <c r="I151" s="140">
        <v>53</v>
      </c>
    </row>
    <row r="152" spans="6:9" x14ac:dyDescent="0.25">
      <c r="F152" s="98"/>
      <c r="G152" s="124"/>
      <c r="H152" s="138">
        <v>148</v>
      </c>
      <c r="I152" s="140">
        <v>73</v>
      </c>
    </row>
    <row r="153" spans="6:9" x14ac:dyDescent="0.25">
      <c r="F153" s="98"/>
      <c r="G153" s="124"/>
      <c r="H153" s="138">
        <v>149</v>
      </c>
      <c r="I153" s="140">
        <v>70</v>
      </c>
    </row>
    <row r="154" spans="6:9" ht="15.75" thickBot="1" x14ac:dyDescent="0.3">
      <c r="F154" s="98"/>
      <c r="G154" s="124"/>
      <c r="H154" s="164">
        <v>150</v>
      </c>
      <c r="I154" s="88">
        <v>61</v>
      </c>
    </row>
    <row r="155" spans="6:9" x14ac:dyDescent="0.25">
      <c r="F155" s="98"/>
      <c r="G155" s="124"/>
      <c r="H155" s="124"/>
    </row>
    <row r="156" spans="6:9" x14ac:dyDescent="0.25">
      <c r="F156" s="98"/>
      <c r="G156" s="124"/>
      <c r="H156" s="124"/>
    </row>
    <row r="157" spans="6:9" x14ac:dyDescent="0.25">
      <c r="F157" s="98"/>
      <c r="G157" s="124"/>
      <c r="H157" s="124"/>
    </row>
    <row r="158" spans="6:9" x14ac:dyDescent="0.25">
      <c r="G158" s="124"/>
      <c r="H158" s="124"/>
    </row>
  </sheetData>
  <mergeCells count="30">
    <mergeCell ref="B28:E28"/>
    <mergeCell ref="B22:D22"/>
    <mergeCell ref="B23:E23"/>
    <mergeCell ref="B24:E24"/>
    <mergeCell ref="B4:E4"/>
    <mergeCell ref="B21:D21"/>
    <mergeCell ref="B5:E5"/>
    <mergeCell ref="B15:D15"/>
    <mergeCell ref="B6:E6"/>
    <mergeCell ref="B7:E7"/>
    <mergeCell ref="B11:E11"/>
    <mergeCell ref="B16:E16"/>
    <mergeCell ref="B17:D17"/>
    <mergeCell ref="B18:D18"/>
    <mergeCell ref="B19:D19"/>
    <mergeCell ref="B20:E20"/>
    <mergeCell ref="B1:H1"/>
    <mergeCell ref="B3:E3"/>
    <mergeCell ref="B25:E25"/>
    <mergeCell ref="B26:E26"/>
    <mergeCell ref="B27:E27"/>
    <mergeCell ref="B13:E13"/>
    <mergeCell ref="B14:D14"/>
    <mergeCell ref="B29:E29"/>
    <mergeCell ref="B30:E30"/>
    <mergeCell ref="B49:F49"/>
    <mergeCell ref="B35:E35"/>
    <mergeCell ref="B36:E36"/>
    <mergeCell ref="B37:E37"/>
    <mergeCell ref="B38:E3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5"/>
  <sheetViews>
    <sheetView showGridLines="0" zoomScale="70" zoomScaleNormal="70" workbookViewId="0">
      <selection sqref="A1:V1"/>
    </sheetView>
  </sheetViews>
  <sheetFormatPr defaultRowHeight="15" x14ac:dyDescent="0.25"/>
  <cols>
    <col min="1" max="1" width="9.140625" customWidth="1"/>
    <col min="3" max="3" width="8.42578125" customWidth="1"/>
    <col min="8" max="8" width="11.7109375" customWidth="1"/>
    <col min="22" max="22" width="4.140625" customWidth="1"/>
  </cols>
  <sheetData>
    <row r="1" spans="1:22" ht="19.5" thickBot="1" x14ac:dyDescent="0.35">
      <c r="A1" s="376" t="s">
        <v>265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8"/>
    </row>
    <row r="2" spans="1:22" ht="14.25" customHeight="1" thickBot="1" x14ac:dyDescent="0.3">
      <c r="A2" s="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8"/>
    </row>
    <row r="3" spans="1:22" x14ac:dyDescent="0.25">
      <c r="A3" s="6"/>
      <c r="B3" s="1"/>
      <c r="C3" s="3" t="s">
        <v>266</v>
      </c>
      <c r="D3" s="4"/>
      <c r="E3" s="4"/>
      <c r="F3" s="4"/>
      <c r="G3" s="4"/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8"/>
    </row>
    <row r="4" spans="1:22" ht="15.75" thickBot="1" x14ac:dyDescent="0.3">
      <c r="A4" s="6"/>
      <c r="B4" s="1"/>
      <c r="C4" s="379" t="s">
        <v>267</v>
      </c>
      <c r="D4" s="380"/>
      <c r="E4" s="380"/>
      <c r="F4" s="380"/>
      <c r="G4" s="380"/>
      <c r="H4" s="380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8"/>
    </row>
    <row r="5" spans="1:22" ht="16.5" thickBot="1" x14ac:dyDescent="0.3">
      <c r="A5" s="6"/>
      <c r="B5" s="1"/>
      <c r="C5" s="225" t="s">
        <v>239</v>
      </c>
      <c r="D5" s="226" t="s">
        <v>240</v>
      </c>
      <c r="E5" s="227">
        <v>10</v>
      </c>
      <c r="F5" s="10"/>
      <c r="G5" s="10"/>
      <c r="H5" s="10"/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8"/>
    </row>
    <row r="6" spans="1:22" x14ac:dyDescent="0.25">
      <c r="A6" s="6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8"/>
    </row>
    <row r="7" spans="1:22" ht="15.75" thickBot="1" x14ac:dyDescent="0.3">
      <c r="A7" s="6"/>
      <c r="B7" s="259" t="s">
        <v>268</v>
      </c>
      <c r="C7" s="259"/>
      <c r="D7" s="25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8"/>
    </row>
    <row r="8" spans="1:22" ht="15.75" thickBot="1" x14ac:dyDescent="0.3">
      <c r="A8" s="6"/>
      <c r="B8" s="1"/>
      <c r="C8" s="62" t="s">
        <v>183</v>
      </c>
      <c r="D8" s="63" t="s">
        <v>238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8"/>
    </row>
    <row r="9" spans="1:22" ht="15.75" thickBot="1" x14ac:dyDescent="0.3">
      <c r="A9" s="6"/>
      <c r="B9" s="1"/>
      <c r="C9" s="18">
        <v>0</v>
      </c>
      <c r="D9" s="8">
        <f>_xlfn.POISSON.DIST($C9, $E$5,FALSE)</f>
        <v>4.5399929762484854E-5</v>
      </c>
      <c r="E9" s="1"/>
      <c r="F9" s="59" t="s">
        <v>269</v>
      </c>
      <c r="G9" s="60"/>
      <c r="H9" s="60"/>
      <c r="I9" s="60"/>
      <c r="J9" s="60"/>
      <c r="K9" s="60"/>
      <c r="L9" s="60"/>
      <c r="M9" s="60"/>
      <c r="N9" s="60"/>
      <c r="O9" s="60"/>
      <c r="P9" s="61"/>
      <c r="Q9" s="1"/>
      <c r="R9" s="1"/>
      <c r="S9" s="1"/>
      <c r="T9" s="1"/>
      <c r="U9" s="1"/>
      <c r="V9" s="8"/>
    </row>
    <row r="10" spans="1:22" x14ac:dyDescent="0.25">
      <c r="A10" s="6"/>
      <c r="B10" s="1"/>
      <c r="C10" s="18">
        <v>1</v>
      </c>
      <c r="D10" s="8">
        <f t="shared" ref="D10:D24" si="0">_xlfn.POISSON.DIST($C10, $E$5, FALSE)</f>
        <v>4.5399929762484861E-4</v>
      </c>
      <c r="E10" s="1"/>
      <c r="F10" s="6"/>
      <c r="G10" s="1" t="s">
        <v>249</v>
      </c>
      <c r="H10" s="39" t="s">
        <v>240</v>
      </c>
      <c r="I10" s="1">
        <f>SUM(D9:D24)</f>
        <v>0.95125959669602145</v>
      </c>
      <c r="J10" s="1"/>
      <c r="K10" s="1"/>
      <c r="L10" s="1"/>
      <c r="M10" s="1"/>
      <c r="N10" s="1"/>
      <c r="O10" s="1"/>
      <c r="P10" s="8"/>
      <c r="Q10" s="1"/>
      <c r="R10" s="1"/>
      <c r="S10" s="1"/>
      <c r="T10" s="1"/>
      <c r="U10" s="1"/>
      <c r="V10" s="8"/>
    </row>
    <row r="11" spans="1:22" ht="15.75" thickBot="1" x14ac:dyDescent="0.3">
      <c r="A11" s="6"/>
      <c r="B11" s="1"/>
      <c r="C11" s="18">
        <v>2</v>
      </c>
      <c r="D11" s="8">
        <f t="shared" si="0"/>
        <v>2.2699964881242444E-3</v>
      </c>
      <c r="E11" s="1"/>
      <c r="F11" s="6"/>
      <c r="G11" s="1"/>
      <c r="H11" s="1"/>
      <c r="I11" s="1"/>
      <c r="J11" s="1"/>
      <c r="K11" s="1"/>
      <c r="L11" s="1"/>
      <c r="M11" s="1"/>
      <c r="N11" s="1"/>
      <c r="O11" s="1"/>
      <c r="P11" s="8"/>
      <c r="Q11" s="1"/>
      <c r="R11" s="1"/>
      <c r="S11" s="1"/>
      <c r="T11" s="1"/>
      <c r="U11" s="1"/>
      <c r="V11" s="8"/>
    </row>
    <row r="12" spans="1:22" ht="15.75" thickBot="1" x14ac:dyDescent="0.3">
      <c r="A12" s="6"/>
      <c r="B12" s="1"/>
      <c r="C12" s="18">
        <v>3</v>
      </c>
      <c r="D12" s="8">
        <f t="shared" si="0"/>
        <v>7.5666549604141483E-3</v>
      </c>
      <c r="E12" s="1"/>
      <c r="F12" s="6"/>
      <c r="G12" s="85" t="s">
        <v>250</v>
      </c>
      <c r="H12" s="39" t="s">
        <v>240</v>
      </c>
      <c r="I12" s="1" t="s">
        <v>251</v>
      </c>
      <c r="J12" s="1"/>
      <c r="K12" s="1"/>
      <c r="L12" s="1"/>
      <c r="M12" s="1"/>
      <c r="N12" s="1"/>
      <c r="O12" s="1"/>
      <c r="P12" s="8"/>
      <c r="Q12" s="1"/>
      <c r="R12" s="1"/>
      <c r="S12" s="1"/>
      <c r="T12" s="1"/>
      <c r="U12" s="1"/>
      <c r="V12" s="8"/>
    </row>
    <row r="13" spans="1:22" ht="15.75" thickBot="1" x14ac:dyDescent="0.3">
      <c r="A13" s="6"/>
      <c r="B13" s="1"/>
      <c r="C13" s="18">
        <v>4</v>
      </c>
      <c r="D13" s="8">
        <f t="shared" si="0"/>
        <v>1.8916637401035354E-2</v>
      </c>
      <c r="E13" s="1"/>
      <c r="F13" s="6"/>
      <c r="G13" s="1"/>
      <c r="H13" s="39" t="s">
        <v>240</v>
      </c>
      <c r="I13" s="85">
        <f>1-I10</f>
        <v>4.8740403303978552E-2</v>
      </c>
      <c r="J13" s="1"/>
      <c r="K13" s="1"/>
      <c r="L13" s="1"/>
      <c r="M13" s="1"/>
      <c r="N13" s="1"/>
      <c r="O13" s="1"/>
      <c r="P13" s="8"/>
      <c r="Q13" s="1"/>
      <c r="R13" s="1"/>
      <c r="S13" s="1"/>
      <c r="T13" s="1"/>
      <c r="U13" s="1"/>
      <c r="V13" s="8"/>
    </row>
    <row r="14" spans="1:22" ht="15.75" thickBot="1" x14ac:dyDescent="0.3">
      <c r="A14" s="6"/>
      <c r="B14" s="1"/>
      <c r="C14" s="18">
        <v>5</v>
      </c>
      <c r="D14" s="8">
        <f t="shared" si="0"/>
        <v>3.7833274802070715E-2</v>
      </c>
      <c r="E14" s="1"/>
      <c r="F14" s="372" t="s">
        <v>263</v>
      </c>
      <c r="G14" s="373"/>
      <c r="H14" s="373"/>
      <c r="I14" s="373"/>
      <c r="J14" s="373"/>
      <c r="K14" s="373"/>
      <c r="L14" s="373"/>
      <c r="M14" s="373"/>
      <c r="N14" s="373"/>
      <c r="O14" s="373"/>
      <c r="P14" s="64"/>
      <c r="Q14" s="1"/>
      <c r="R14" s="1"/>
      <c r="S14" s="1"/>
      <c r="T14" s="1"/>
      <c r="U14" s="1"/>
      <c r="V14" s="8"/>
    </row>
    <row r="15" spans="1:22" x14ac:dyDescent="0.25">
      <c r="A15" s="6"/>
      <c r="B15" s="1"/>
      <c r="C15" s="18">
        <v>6</v>
      </c>
      <c r="D15" s="8">
        <f t="shared" si="0"/>
        <v>6.3055458003451192E-2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8"/>
    </row>
    <row r="16" spans="1:22" x14ac:dyDescent="0.25">
      <c r="A16" s="6"/>
      <c r="B16" s="1"/>
      <c r="C16" s="18">
        <v>7</v>
      </c>
      <c r="D16" s="8">
        <f t="shared" si="0"/>
        <v>9.0079225719215977E-2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8"/>
    </row>
    <row r="17" spans="1:22" x14ac:dyDescent="0.25">
      <c r="A17" s="6"/>
      <c r="B17" s="1"/>
      <c r="C17" s="18">
        <v>8</v>
      </c>
      <c r="D17" s="8">
        <f t="shared" si="0"/>
        <v>0.11259903214901996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8"/>
    </row>
    <row r="18" spans="1:22" x14ac:dyDescent="0.25">
      <c r="A18" s="6"/>
      <c r="B18" s="1"/>
      <c r="C18" s="18">
        <v>9</v>
      </c>
      <c r="D18" s="8">
        <f t="shared" si="0"/>
        <v>0.1251100357211333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8"/>
    </row>
    <row r="19" spans="1:22" ht="15.75" thickBot="1" x14ac:dyDescent="0.3">
      <c r="A19" s="6"/>
      <c r="B19" s="1"/>
      <c r="C19" s="18">
        <v>10</v>
      </c>
      <c r="D19" s="8">
        <f t="shared" si="0"/>
        <v>0.1251100357211333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8"/>
    </row>
    <row r="20" spans="1:22" ht="15.75" thickBot="1" x14ac:dyDescent="0.3">
      <c r="A20" s="6"/>
      <c r="B20" s="1"/>
      <c r="C20" s="18">
        <v>11</v>
      </c>
      <c r="D20" s="8">
        <f t="shared" si="0"/>
        <v>0.11373639611012118</v>
      </c>
      <c r="E20" s="1"/>
      <c r="F20" s="59" t="s">
        <v>270</v>
      </c>
      <c r="G20" s="60"/>
      <c r="H20" s="60"/>
      <c r="I20" s="60"/>
      <c r="J20" s="60"/>
      <c r="K20" s="60"/>
      <c r="L20" s="60"/>
      <c r="M20" s="60"/>
      <c r="N20" s="60"/>
      <c r="O20" s="60"/>
      <c r="P20" s="61"/>
      <c r="Q20" s="1"/>
      <c r="R20" s="1"/>
      <c r="S20" s="1"/>
      <c r="T20" s="1"/>
      <c r="U20" s="1"/>
      <c r="V20" s="8"/>
    </row>
    <row r="21" spans="1:22" ht="15.75" thickBot="1" x14ac:dyDescent="0.3">
      <c r="A21" s="6"/>
      <c r="B21" s="1"/>
      <c r="C21" s="18">
        <v>12</v>
      </c>
      <c r="D21" s="8">
        <f t="shared" si="0"/>
        <v>9.4780330091767673E-2</v>
      </c>
      <c r="E21" s="1"/>
      <c r="F21" s="6"/>
      <c r="G21" s="85" t="s">
        <v>241</v>
      </c>
      <c r="H21" s="39" t="s">
        <v>240</v>
      </c>
      <c r="I21" s="40" t="s">
        <v>252</v>
      </c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8"/>
    </row>
    <row r="22" spans="1:22" ht="15.75" thickBot="1" x14ac:dyDescent="0.3">
      <c r="A22" s="6"/>
      <c r="B22" s="1"/>
      <c r="C22" s="18">
        <v>13</v>
      </c>
      <c r="D22" s="8">
        <f t="shared" si="0"/>
        <v>7.2907946224436637E-2</v>
      </c>
      <c r="E22" s="1"/>
      <c r="F22" s="6"/>
      <c r="G22" s="1"/>
      <c r="H22" s="41" t="s">
        <v>240</v>
      </c>
      <c r="I22" s="85">
        <f>SUM(D9:D14)</f>
        <v>6.7085962879031791E-2</v>
      </c>
      <c r="J22" s="1"/>
      <c r="K22" s="1"/>
      <c r="L22" s="1"/>
      <c r="M22" s="1"/>
      <c r="N22" s="1"/>
      <c r="O22" s="1"/>
      <c r="P22" s="8"/>
      <c r="Q22" s="1"/>
      <c r="R22" s="1"/>
      <c r="S22" s="1"/>
      <c r="T22" s="1"/>
      <c r="U22" s="1"/>
      <c r="V22" s="8"/>
    </row>
    <row r="23" spans="1:22" ht="15.75" thickBot="1" x14ac:dyDescent="0.3">
      <c r="A23" s="6"/>
      <c r="B23" s="1"/>
      <c r="C23" s="18">
        <v>14</v>
      </c>
      <c r="D23" s="8">
        <f t="shared" si="0"/>
        <v>5.2077104446026187E-2</v>
      </c>
      <c r="E23" s="1"/>
      <c r="F23" s="372" t="s">
        <v>264</v>
      </c>
      <c r="G23" s="373"/>
      <c r="H23" s="373"/>
      <c r="I23" s="373"/>
      <c r="J23" s="373"/>
      <c r="K23" s="373"/>
      <c r="L23" s="373"/>
      <c r="M23" s="373"/>
      <c r="N23" s="373"/>
      <c r="O23" s="373"/>
      <c r="P23" s="374"/>
      <c r="Q23" s="1"/>
      <c r="R23" s="1"/>
      <c r="S23" s="1"/>
      <c r="T23" s="1"/>
      <c r="U23" s="1"/>
      <c r="V23" s="8"/>
    </row>
    <row r="24" spans="1:22" ht="15.75" thickBot="1" x14ac:dyDescent="0.3">
      <c r="A24" s="9"/>
      <c r="B24" s="10"/>
      <c r="C24" s="19">
        <v>15</v>
      </c>
      <c r="D24" s="11">
        <f t="shared" si="0"/>
        <v>3.4718069630684127E-2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"/>
      <c r="S24" s="1"/>
      <c r="T24" s="1"/>
      <c r="U24" s="1"/>
      <c r="V24" s="8"/>
    </row>
    <row r="25" spans="1:22" ht="15.75" thickBot="1" x14ac:dyDescent="0.3">
      <c r="A25" s="59" t="s">
        <v>271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375"/>
      <c r="R25" s="375"/>
      <c r="S25" s="60"/>
      <c r="T25" s="60"/>
      <c r="U25" s="60"/>
      <c r="V25" s="61"/>
    </row>
  </sheetData>
  <mergeCells count="6">
    <mergeCell ref="F14:O14"/>
    <mergeCell ref="F23:P23"/>
    <mergeCell ref="B7:D7"/>
    <mergeCell ref="Q25:R25"/>
    <mergeCell ref="A1:V1"/>
    <mergeCell ref="C4:H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2"/>
  <sheetViews>
    <sheetView showGridLines="0" zoomScale="70" zoomScaleNormal="70" workbookViewId="0">
      <selection activeCell="B20" sqref="B20:F20"/>
    </sheetView>
  </sheetViews>
  <sheetFormatPr defaultRowHeight="15" x14ac:dyDescent="0.25"/>
  <cols>
    <col min="2" max="2" width="50.7109375" customWidth="1"/>
    <col min="3" max="3" width="10.85546875" customWidth="1"/>
    <col min="4" max="4" width="13.85546875" customWidth="1"/>
    <col min="5" max="5" width="45.5703125" customWidth="1"/>
    <col min="6" max="6" width="14.7109375" customWidth="1"/>
    <col min="7" max="7" width="31.85546875" customWidth="1"/>
    <col min="8" max="8" width="15.7109375" customWidth="1"/>
    <col min="9" max="9" width="27.140625" customWidth="1"/>
    <col min="10" max="10" width="15.5703125" customWidth="1"/>
    <col min="11" max="11" width="29.7109375" customWidth="1"/>
    <col min="12" max="12" width="18" customWidth="1"/>
    <col min="13" max="13" width="14.85546875" customWidth="1"/>
  </cols>
  <sheetData>
    <row r="1" spans="2:15" ht="19.5" thickBot="1" x14ac:dyDescent="0.35">
      <c r="B1" s="384" t="s">
        <v>257</v>
      </c>
      <c r="C1" s="385"/>
      <c r="D1" s="385"/>
      <c r="E1" s="385"/>
      <c r="F1" s="386"/>
      <c r="G1" s="260" t="s">
        <v>256</v>
      </c>
      <c r="H1" s="260"/>
      <c r="N1" s="65"/>
      <c r="O1" s="65"/>
    </row>
    <row r="2" spans="2:15" ht="15.75" thickBot="1" x14ac:dyDescent="0.3">
      <c r="B2" s="6"/>
      <c r="C2" s="1"/>
      <c r="D2" s="1"/>
      <c r="E2" s="1"/>
      <c r="F2" s="8"/>
      <c r="G2" s="1"/>
      <c r="H2" s="31" t="s">
        <v>59</v>
      </c>
      <c r="I2" s="27" t="s">
        <v>90</v>
      </c>
      <c r="J2" s="17" t="s">
        <v>115</v>
      </c>
    </row>
    <row r="3" spans="2:15" x14ac:dyDescent="0.25">
      <c r="B3" s="68" t="s">
        <v>260</v>
      </c>
      <c r="C3" s="69"/>
      <c r="D3" s="3"/>
      <c r="E3" s="68" t="s">
        <v>259</v>
      </c>
      <c r="F3" s="70"/>
      <c r="H3" s="16">
        <v>1</v>
      </c>
      <c r="I3" s="26">
        <v>128</v>
      </c>
      <c r="J3" s="20" t="s">
        <v>8</v>
      </c>
    </row>
    <row r="4" spans="2:15" ht="15.75" thickBot="1" x14ac:dyDescent="0.3">
      <c r="B4" s="58" t="s">
        <v>258</v>
      </c>
      <c r="C4" s="55"/>
      <c r="D4" s="6"/>
      <c r="E4" s="58" t="s">
        <v>261</v>
      </c>
      <c r="F4" s="55"/>
      <c r="H4" s="7">
        <v>2</v>
      </c>
      <c r="I4" s="2">
        <v>11</v>
      </c>
      <c r="J4" s="12" t="s">
        <v>5</v>
      </c>
    </row>
    <row r="5" spans="2:15" x14ac:dyDescent="0.25">
      <c r="B5" s="71" t="s">
        <v>243</v>
      </c>
      <c r="C5" s="72"/>
      <c r="D5" s="6"/>
      <c r="E5" s="76" t="s">
        <v>242</v>
      </c>
      <c r="F5" s="77"/>
      <c r="H5" s="7">
        <v>3</v>
      </c>
      <c r="I5" s="2">
        <v>1</v>
      </c>
      <c r="J5" s="12" t="s">
        <v>5</v>
      </c>
    </row>
    <row r="6" spans="2:15" x14ac:dyDescent="0.25">
      <c r="B6" s="43"/>
      <c r="C6" s="48"/>
      <c r="D6" s="6"/>
      <c r="E6" s="43"/>
      <c r="F6" s="44"/>
      <c r="H6" s="7">
        <v>4</v>
      </c>
      <c r="I6" s="2">
        <v>54</v>
      </c>
      <c r="J6" s="12" t="s">
        <v>8</v>
      </c>
    </row>
    <row r="7" spans="2:15" x14ac:dyDescent="0.25">
      <c r="B7" s="73" t="s">
        <v>198</v>
      </c>
      <c r="C7" s="74"/>
      <c r="D7" s="6"/>
      <c r="E7" s="73" t="s">
        <v>198</v>
      </c>
      <c r="F7" s="75"/>
      <c r="H7" s="7">
        <v>5</v>
      </c>
      <c r="I7" s="2">
        <v>12</v>
      </c>
      <c r="J7" s="12" t="s">
        <v>8</v>
      </c>
    </row>
    <row r="8" spans="2:15" x14ac:dyDescent="0.25">
      <c r="B8" s="23" t="s">
        <v>289</v>
      </c>
      <c r="C8" s="192">
        <f>_xlfn.STDEV.S(I3:I152)</f>
        <v>53.874194326390381</v>
      </c>
      <c r="D8" s="6"/>
      <c r="E8" s="23" t="s">
        <v>290</v>
      </c>
      <c r="F8" s="228">
        <f>107/150</f>
        <v>0.71333333333333337</v>
      </c>
      <c r="H8" s="7">
        <v>6</v>
      </c>
      <c r="I8" s="2">
        <v>1</v>
      </c>
      <c r="J8" s="12" t="s">
        <v>5</v>
      </c>
    </row>
    <row r="9" spans="2:15" x14ac:dyDescent="0.25">
      <c r="B9" s="23" t="s">
        <v>244</v>
      </c>
      <c r="C9" s="49">
        <v>4</v>
      </c>
      <c r="D9" s="6"/>
      <c r="E9" s="23" t="s">
        <v>244</v>
      </c>
      <c r="F9" s="36">
        <v>0.02</v>
      </c>
      <c r="H9" s="7">
        <v>7</v>
      </c>
      <c r="I9" s="2">
        <v>205</v>
      </c>
      <c r="J9" s="12" t="s">
        <v>8</v>
      </c>
    </row>
    <row r="10" spans="2:15" x14ac:dyDescent="0.25">
      <c r="B10" s="23" t="s">
        <v>199</v>
      </c>
      <c r="C10" s="50">
        <v>0.95</v>
      </c>
      <c r="D10" s="6"/>
      <c r="E10" s="23" t="s">
        <v>199</v>
      </c>
      <c r="F10" s="33">
        <v>0.95</v>
      </c>
      <c r="H10" s="7">
        <v>8</v>
      </c>
      <c r="I10" s="2">
        <v>1</v>
      </c>
      <c r="J10" s="12" t="s">
        <v>8</v>
      </c>
    </row>
    <row r="11" spans="2:15" x14ac:dyDescent="0.25">
      <c r="B11" s="45"/>
      <c r="C11" s="51"/>
      <c r="D11" s="6"/>
      <c r="E11" s="45"/>
      <c r="F11" s="46"/>
      <c r="H11" s="7">
        <v>9</v>
      </c>
      <c r="I11" s="2">
        <v>1</v>
      </c>
      <c r="J11" s="12" t="s">
        <v>5</v>
      </c>
    </row>
    <row r="12" spans="2:15" x14ac:dyDescent="0.25">
      <c r="B12" s="73" t="s">
        <v>200</v>
      </c>
      <c r="C12" s="74"/>
      <c r="D12" s="6"/>
      <c r="E12" s="73" t="s">
        <v>200</v>
      </c>
      <c r="F12" s="75"/>
      <c r="H12" s="7">
        <v>10</v>
      </c>
      <c r="I12" s="2">
        <v>5</v>
      </c>
      <c r="J12" s="12" t="s">
        <v>8</v>
      </c>
    </row>
    <row r="13" spans="2:15" x14ac:dyDescent="0.25">
      <c r="B13" s="23" t="s">
        <v>245</v>
      </c>
      <c r="C13" s="52">
        <f>_xlfn.NORM.S.INV(0.975)</f>
        <v>1.9599639845400536</v>
      </c>
      <c r="D13" s="6"/>
      <c r="E13" s="23" t="s">
        <v>245</v>
      </c>
      <c r="F13" s="37">
        <f>_xlfn.NORM.S.INV(0.975)</f>
        <v>1.9599639845400536</v>
      </c>
      <c r="H13" s="7">
        <v>11</v>
      </c>
      <c r="I13" s="2">
        <v>1</v>
      </c>
      <c r="J13" s="12" t="s">
        <v>8</v>
      </c>
    </row>
    <row r="14" spans="2:15" x14ac:dyDescent="0.25">
      <c r="B14" s="23" t="s">
        <v>246</v>
      </c>
      <c r="C14" s="53">
        <f>(C13*C13*C8*C8)/16</f>
        <v>696.84754813733832</v>
      </c>
      <c r="D14" s="6"/>
      <c r="E14" s="23" t="s">
        <v>246</v>
      </c>
      <c r="F14" s="38">
        <f>(1.96*1.96*F8*0.2867)/0.0004</f>
        <v>1964.1396506666665</v>
      </c>
      <c r="H14" s="7">
        <v>12</v>
      </c>
      <c r="I14" s="2">
        <v>59</v>
      </c>
      <c r="J14" s="12" t="s">
        <v>8</v>
      </c>
    </row>
    <row r="15" spans="2:15" x14ac:dyDescent="0.25">
      <c r="B15" s="23"/>
      <c r="C15" s="54"/>
      <c r="D15" s="6"/>
      <c r="E15" s="23"/>
      <c r="F15" s="47"/>
      <c r="H15" s="7">
        <v>13</v>
      </c>
      <c r="I15" s="2">
        <v>13</v>
      </c>
      <c r="J15" s="12" t="s">
        <v>8</v>
      </c>
    </row>
    <row r="16" spans="2:15" x14ac:dyDescent="0.25">
      <c r="B16" s="73" t="s">
        <v>334</v>
      </c>
      <c r="C16" s="74"/>
      <c r="D16" s="6"/>
      <c r="E16" s="73" t="s">
        <v>247</v>
      </c>
      <c r="F16" s="75"/>
      <c r="H16" s="7">
        <v>14</v>
      </c>
      <c r="I16" s="2">
        <v>13</v>
      </c>
      <c r="J16" s="12" t="s">
        <v>8</v>
      </c>
    </row>
    <row r="17" spans="1:10" ht="15.75" thickBot="1" x14ac:dyDescent="0.3">
      <c r="B17" s="56" t="s">
        <v>248</v>
      </c>
      <c r="C17" s="57">
        <f>ROUNDUP(C14,0)</f>
        <v>697</v>
      </c>
      <c r="D17" s="6"/>
      <c r="E17" s="32" t="s">
        <v>248</v>
      </c>
      <c r="F17" s="34">
        <f>ROUNDUP(F14, 0)</f>
        <v>1965</v>
      </c>
      <c r="H17" s="7">
        <v>15</v>
      </c>
      <c r="I17" s="2">
        <v>1</v>
      </c>
      <c r="J17" s="12" t="s">
        <v>8</v>
      </c>
    </row>
    <row r="18" spans="1:10" x14ac:dyDescent="0.25">
      <c r="B18" s="347" t="s">
        <v>284</v>
      </c>
      <c r="C18" s="348"/>
      <c r="D18" s="348"/>
      <c r="E18" s="348"/>
      <c r="F18" s="349"/>
      <c r="H18" s="7">
        <v>16</v>
      </c>
      <c r="I18" s="2">
        <v>6</v>
      </c>
      <c r="J18" s="12" t="s">
        <v>8</v>
      </c>
    </row>
    <row r="19" spans="1:10" x14ac:dyDescent="0.25">
      <c r="B19" s="80" t="s">
        <v>285</v>
      </c>
      <c r="C19" s="81"/>
      <c r="D19" s="81"/>
      <c r="E19" s="81"/>
      <c r="F19" s="82"/>
      <c r="H19" s="7">
        <v>17</v>
      </c>
      <c r="I19" s="2">
        <v>6</v>
      </c>
      <c r="J19" s="12" t="s">
        <v>8</v>
      </c>
    </row>
    <row r="20" spans="1:10" ht="15.75" thickBot="1" x14ac:dyDescent="0.3">
      <c r="B20" s="381" t="s">
        <v>286</v>
      </c>
      <c r="C20" s="382"/>
      <c r="D20" s="382"/>
      <c r="E20" s="382"/>
      <c r="F20" s="383"/>
      <c r="H20" s="7">
        <v>18</v>
      </c>
      <c r="I20" s="2">
        <v>13</v>
      </c>
      <c r="J20" s="12" t="s">
        <v>8</v>
      </c>
    </row>
    <row r="21" spans="1:10" x14ac:dyDescent="0.25">
      <c r="B21" s="96"/>
      <c r="C21" s="96"/>
      <c r="D21" s="96"/>
      <c r="E21" s="96"/>
      <c r="F21" s="96"/>
      <c r="H21" s="7">
        <v>19</v>
      </c>
      <c r="I21" s="2">
        <v>13</v>
      </c>
      <c r="J21" s="12" t="s">
        <v>8</v>
      </c>
    </row>
    <row r="22" spans="1:10" x14ac:dyDescent="0.25">
      <c r="G22" s="78"/>
      <c r="H22" s="7">
        <v>20</v>
      </c>
      <c r="I22" s="2">
        <v>22</v>
      </c>
      <c r="J22" s="12" t="s">
        <v>8</v>
      </c>
    </row>
    <row r="23" spans="1:10" x14ac:dyDescent="0.25">
      <c r="G23" s="79"/>
      <c r="H23" s="7">
        <v>21</v>
      </c>
      <c r="I23" s="2">
        <v>14</v>
      </c>
      <c r="J23" s="12" t="s">
        <v>8</v>
      </c>
    </row>
    <row r="24" spans="1:10" x14ac:dyDescent="0.25">
      <c r="H24" s="7">
        <v>22</v>
      </c>
      <c r="I24" s="2">
        <v>1</v>
      </c>
      <c r="J24" s="12" t="s">
        <v>8</v>
      </c>
    </row>
    <row r="25" spans="1:10" x14ac:dyDescent="0.25">
      <c r="H25" s="7">
        <v>23</v>
      </c>
      <c r="I25" s="2">
        <v>25</v>
      </c>
      <c r="J25" s="12" t="s">
        <v>5</v>
      </c>
    </row>
    <row r="26" spans="1:10" ht="15.75" thickBot="1" x14ac:dyDescent="0.3">
      <c r="H26" s="7">
        <v>24</v>
      </c>
      <c r="I26" s="2">
        <v>28</v>
      </c>
      <c r="J26" s="12" t="s">
        <v>8</v>
      </c>
    </row>
    <row r="27" spans="1:10" ht="15.75" thickBot="1" x14ac:dyDescent="0.3">
      <c r="B27" s="97"/>
      <c r="H27" s="7">
        <v>25</v>
      </c>
      <c r="I27" s="2">
        <v>1</v>
      </c>
      <c r="J27" s="12" t="s">
        <v>5</v>
      </c>
    </row>
    <row r="28" spans="1:10" x14ac:dyDescent="0.25">
      <c r="H28" s="7">
        <v>26</v>
      </c>
      <c r="I28" s="2">
        <v>250</v>
      </c>
      <c r="J28" s="12" t="s">
        <v>8</v>
      </c>
    </row>
    <row r="29" spans="1:10" x14ac:dyDescent="0.25">
      <c r="H29" s="7">
        <v>27</v>
      </c>
      <c r="I29" s="2">
        <v>31</v>
      </c>
      <c r="J29" s="12" t="s">
        <v>8</v>
      </c>
    </row>
    <row r="30" spans="1:10" x14ac:dyDescent="0.25">
      <c r="A30" s="78"/>
      <c r="B30" s="78"/>
      <c r="C30" s="78"/>
      <c r="D30" s="78"/>
      <c r="E30" s="78"/>
      <c r="F30" s="78"/>
      <c r="H30" s="7">
        <v>28</v>
      </c>
      <c r="I30" s="2">
        <v>1</v>
      </c>
      <c r="J30" s="12" t="s">
        <v>8</v>
      </c>
    </row>
    <row r="31" spans="1:10" x14ac:dyDescent="0.25">
      <c r="A31" s="78"/>
      <c r="B31" s="78"/>
      <c r="C31" s="78"/>
      <c r="D31" s="78"/>
      <c r="E31" s="78"/>
      <c r="F31" s="78"/>
      <c r="H31" s="7">
        <v>29</v>
      </c>
      <c r="I31" s="2">
        <v>1</v>
      </c>
      <c r="J31" s="12" t="s">
        <v>8</v>
      </c>
    </row>
    <row r="32" spans="1:10" x14ac:dyDescent="0.25">
      <c r="A32" s="78"/>
      <c r="B32" s="92"/>
      <c r="C32" s="92"/>
      <c r="D32" s="78"/>
      <c r="E32" s="94"/>
      <c r="F32" s="78"/>
      <c r="H32" s="7">
        <v>30</v>
      </c>
      <c r="I32" s="2">
        <v>6</v>
      </c>
      <c r="J32" s="12" t="s">
        <v>8</v>
      </c>
    </row>
    <row r="33" spans="1:10" x14ac:dyDescent="0.25">
      <c r="A33" s="78"/>
      <c r="B33" s="92"/>
      <c r="C33" s="92"/>
      <c r="D33" s="78"/>
      <c r="E33" s="94"/>
      <c r="F33" s="78"/>
      <c r="H33" s="7">
        <v>31</v>
      </c>
      <c r="I33" s="2">
        <v>2</v>
      </c>
      <c r="J33" s="12" t="s">
        <v>5</v>
      </c>
    </row>
    <row r="34" spans="1:10" x14ac:dyDescent="0.25">
      <c r="A34" s="78"/>
      <c r="B34" s="92"/>
      <c r="C34" s="92"/>
      <c r="D34" s="78"/>
      <c r="E34" s="94"/>
      <c r="F34" s="78"/>
      <c r="H34" s="7">
        <v>32</v>
      </c>
      <c r="I34" s="2">
        <v>31</v>
      </c>
      <c r="J34" s="12" t="s">
        <v>8</v>
      </c>
    </row>
    <row r="35" spans="1:10" x14ac:dyDescent="0.25">
      <c r="A35" s="78"/>
      <c r="B35" s="92"/>
      <c r="C35" s="93"/>
      <c r="D35" s="78"/>
      <c r="E35" s="94"/>
      <c r="F35" s="78"/>
      <c r="H35" s="7">
        <v>33</v>
      </c>
      <c r="I35" s="2">
        <v>14</v>
      </c>
      <c r="J35" s="12" t="s">
        <v>8</v>
      </c>
    </row>
    <row r="36" spans="1:10" x14ac:dyDescent="0.25">
      <c r="A36" s="78"/>
      <c r="B36" s="78"/>
      <c r="C36" s="78"/>
      <c r="D36" s="78"/>
      <c r="E36" s="78"/>
      <c r="F36" s="78"/>
      <c r="H36" s="7">
        <v>34</v>
      </c>
      <c r="I36" s="2">
        <v>2</v>
      </c>
      <c r="J36" s="12" t="s">
        <v>5</v>
      </c>
    </row>
    <row r="37" spans="1:10" x14ac:dyDescent="0.25">
      <c r="A37" s="78"/>
      <c r="B37" s="78"/>
      <c r="C37" s="78"/>
      <c r="D37" s="78"/>
      <c r="E37" s="78"/>
      <c r="F37" s="78"/>
      <c r="H37" s="7">
        <v>35</v>
      </c>
      <c r="I37" s="2">
        <v>2</v>
      </c>
      <c r="J37" s="12" t="s">
        <v>5</v>
      </c>
    </row>
    <row r="38" spans="1:10" x14ac:dyDescent="0.25">
      <c r="A38" s="78"/>
      <c r="B38" s="78"/>
      <c r="C38" s="78"/>
      <c r="D38" s="78"/>
      <c r="E38" s="78"/>
      <c r="F38" s="78"/>
      <c r="H38" s="7">
        <v>36</v>
      </c>
      <c r="I38" s="2">
        <v>62</v>
      </c>
      <c r="J38" s="12" t="s">
        <v>8</v>
      </c>
    </row>
    <row r="39" spans="1:10" x14ac:dyDescent="0.25">
      <c r="A39" s="78"/>
      <c r="B39" s="78"/>
      <c r="C39" s="78"/>
      <c r="D39" s="78"/>
      <c r="E39" s="78"/>
      <c r="F39" s="78"/>
      <c r="H39" s="7">
        <v>37</v>
      </c>
      <c r="I39" s="2">
        <v>2</v>
      </c>
      <c r="J39" s="12" t="s">
        <v>5</v>
      </c>
    </row>
    <row r="40" spans="1:10" x14ac:dyDescent="0.25">
      <c r="A40" s="78"/>
      <c r="B40" s="78"/>
      <c r="C40" s="78"/>
      <c r="D40" s="78"/>
      <c r="E40" s="78"/>
      <c r="F40" s="78"/>
      <c r="H40" s="7">
        <v>38</v>
      </c>
      <c r="I40" s="2">
        <v>2</v>
      </c>
      <c r="J40" s="12" t="s">
        <v>8</v>
      </c>
    </row>
    <row r="41" spans="1:10" x14ac:dyDescent="0.25">
      <c r="A41" s="78"/>
      <c r="B41" s="78"/>
      <c r="C41" s="78"/>
      <c r="D41" s="78"/>
      <c r="E41" s="78"/>
      <c r="F41" s="78"/>
      <c r="H41" s="7">
        <v>39</v>
      </c>
      <c r="I41" s="2">
        <v>32</v>
      </c>
      <c r="J41" s="12" t="s">
        <v>8</v>
      </c>
    </row>
    <row r="42" spans="1:10" x14ac:dyDescent="0.25">
      <c r="A42" s="78"/>
      <c r="B42" s="78"/>
      <c r="C42" s="78"/>
      <c r="D42" s="78"/>
      <c r="E42" s="78"/>
      <c r="F42" s="78"/>
      <c r="H42" s="7">
        <v>40</v>
      </c>
      <c r="I42" s="2">
        <v>245</v>
      </c>
      <c r="J42" s="12" t="s">
        <v>8</v>
      </c>
    </row>
    <row r="43" spans="1:10" x14ac:dyDescent="0.25">
      <c r="A43" s="78"/>
      <c r="B43" s="78"/>
      <c r="C43" s="78"/>
      <c r="D43" s="78"/>
      <c r="E43" s="78"/>
      <c r="F43" s="78"/>
      <c r="H43" s="7">
        <v>41</v>
      </c>
      <c r="I43" s="2">
        <v>1</v>
      </c>
      <c r="J43" s="12" t="s">
        <v>5</v>
      </c>
    </row>
    <row r="44" spans="1:10" x14ac:dyDescent="0.25">
      <c r="A44" s="78"/>
      <c r="B44" s="78"/>
      <c r="C44" s="78"/>
      <c r="D44" s="78"/>
      <c r="E44" s="78"/>
      <c r="F44" s="78"/>
      <c r="H44" s="7">
        <v>42</v>
      </c>
      <c r="I44" s="2">
        <v>34</v>
      </c>
      <c r="J44" s="12" t="s">
        <v>5</v>
      </c>
    </row>
    <row r="45" spans="1:10" x14ac:dyDescent="0.25">
      <c r="A45" s="78"/>
      <c r="B45" s="78"/>
      <c r="C45" s="78"/>
      <c r="D45" s="78"/>
      <c r="E45" s="78"/>
      <c r="F45" s="78"/>
      <c r="H45" s="7">
        <v>43</v>
      </c>
      <c r="I45" s="2">
        <v>1</v>
      </c>
      <c r="J45" s="12" t="s">
        <v>8</v>
      </c>
    </row>
    <row r="46" spans="1:10" x14ac:dyDescent="0.25">
      <c r="H46" s="7">
        <v>44</v>
      </c>
      <c r="I46" s="2">
        <v>34</v>
      </c>
      <c r="J46" s="12" t="s">
        <v>8</v>
      </c>
    </row>
    <row r="47" spans="1:10" x14ac:dyDescent="0.25">
      <c r="H47" s="7">
        <v>45</v>
      </c>
      <c r="I47" s="2">
        <v>1</v>
      </c>
      <c r="J47" s="12" t="s">
        <v>8</v>
      </c>
    </row>
    <row r="48" spans="1:10" x14ac:dyDescent="0.25">
      <c r="H48" s="7">
        <v>46</v>
      </c>
      <c r="I48" s="2">
        <v>2</v>
      </c>
      <c r="J48" s="12" t="s">
        <v>8</v>
      </c>
    </row>
    <row r="49" spans="8:10" x14ac:dyDescent="0.25">
      <c r="H49" s="7">
        <v>47</v>
      </c>
      <c r="I49" s="2">
        <v>34</v>
      </c>
      <c r="J49" s="12" t="s">
        <v>8</v>
      </c>
    </row>
    <row r="50" spans="8:10" x14ac:dyDescent="0.25">
      <c r="H50" s="7">
        <v>48</v>
      </c>
      <c r="I50" s="2">
        <v>7</v>
      </c>
      <c r="J50" s="12" t="s">
        <v>5</v>
      </c>
    </row>
    <row r="51" spans="8:10" x14ac:dyDescent="0.25">
      <c r="H51" s="7">
        <v>49</v>
      </c>
      <c r="I51" s="2">
        <v>7</v>
      </c>
      <c r="J51" s="12" t="s">
        <v>5</v>
      </c>
    </row>
    <row r="52" spans="8:10" x14ac:dyDescent="0.25">
      <c r="H52" s="7">
        <v>50</v>
      </c>
      <c r="I52" s="2">
        <v>35</v>
      </c>
      <c r="J52" s="12" t="s">
        <v>8</v>
      </c>
    </row>
    <row r="53" spans="8:10" x14ac:dyDescent="0.25">
      <c r="H53" s="7">
        <v>51</v>
      </c>
      <c r="I53" s="2">
        <v>64</v>
      </c>
      <c r="J53" s="12" t="s">
        <v>8</v>
      </c>
    </row>
    <row r="54" spans="8:10" x14ac:dyDescent="0.25">
      <c r="H54" s="7">
        <v>52</v>
      </c>
      <c r="I54" s="2">
        <v>14</v>
      </c>
      <c r="J54" s="12" t="s">
        <v>8</v>
      </c>
    </row>
    <row r="55" spans="8:10" x14ac:dyDescent="0.25">
      <c r="H55" s="7">
        <v>53</v>
      </c>
      <c r="I55" s="2">
        <v>2</v>
      </c>
      <c r="J55" s="12" t="s">
        <v>8</v>
      </c>
    </row>
    <row r="56" spans="8:10" x14ac:dyDescent="0.25">
      <c r="H56" s="7">
        <v>54</v>
      </c>
      <c r="I56" s="2">
        <v>35</v>
      </c>
      <c r="J56" s="12" t="s">
        <v>8</v>
      </c>
    </row>
    <row r="57" spans="8:10" x14ac:dyDescent="0.25">
      <c r="H57" s="7">
        <v>55</v>
      </c>
      <c r="I57" s="2">
        <v>14</v>
      </c>
      <c r="J57" s="12" t="s">
        <v>8</v>
      </c>
    </row>
    <row r="58" spans="8:10" x14ac:dyDescent="0.25">
      <c r="H58" s="7">
        <v>56</v>
      </c>
      <c r="I58" s="2">
        <v>2</v>
      </c>
      <c r="J58" s="12" t="s">
        <v>5</v>
      </c>
    </row>
    <row r="59" spans="8:10" x14ac:dyDescent="0.25">
      <c r="H59" s="7">
        <v>57</v>
      </c>
      <c r="I59" s="2">
        <v>14</v>
      </c>
      <c r="J59" s="12" t="s">
        <v>5</v>
      </c>
    </row>
    <row r="60" spans="8:10" x14ac:dyDescent="0.25">
      <c r="H60" s="7">
        <v>58</v>
      </c>
      <c r="I60" s="2">
        <v>156</v>
      </c>
      <c r="J60" s="12" t="s">
        <v>8</v>
      </c>
    </row>
    <row r="61" spans="8:10" x14ac:dyDescent="0.25">
      <c r="H61" s="7">
        <v>59</v>
      </c>
      <c r="I61" s="2">
        <v>1</v>
      </c>
      <c r="J61" s="12" t="s">
        <v>8</v>
      </c>
    </row>
    <row r="62" spans="8:10" x14ac:dyDescent="0.25">
      <c r="H62" s="7">
        <v>60</v>
      </c>
      <c r="I62" s="2">
        <v>7</v>
      </c>
      <c r="J62" s="12" t="s">
        <v>5</v>
      </c>
    </row>
    <row r="63" spans="8:10" x14ac:dyDescent="0.25">
      <c r="H63" s="7">
        <v>61</v>
      </c>
      <c r="I63" s="2">
        <v>2</v>
      </c>
      <c r="J63" s="12" t="s">
        <v>8</v>
      </c>
    </row>
    <row r="64" spans="8:10" x14ac:dyDescent="0.25">
      <c r="H64" s="7">
        <v>62</v>
      </c>
      <c r="I64" s="2">
        <v>15</v>
      </c>
      <c r="J64" s="12" t="s">
        <v>5</v>
      </c>
    </row>
    <row r="65" spans="8:10" x14ac:dyDescent="0.25">
      <c r="H65" s="7">
        <v>63</v>
      </c>
      <c r="I65" s="2">
        <v>7</v>
      </c>
      <c r="J65" s="12" t="s">
        <v>8</v>
      </c>
    </row>
    <row r="66" spans="8:10" x14ac:dyDescent="0.25">
      <c r="H66" s="7">
        <v>64</v>
      </c>
      <c r="I66" s="2">
        <v>70</v>
      </c>
      <c r="J66" s="12" t="s">
        <v>5</v>
      </c>
    </row>
    <row r="67" spans="8:10" x14ac:dyDescent="0.25">
      <c r="H67" s="7">
        <v>65</v>
      </c>
      <c r="I67" s="2">
        <v>7</v>
      </c>
      <c r="J67" s="12" t="s">
        <v>8</v>
      </c>
    </row>
    <row r="68" spans="8:10" x14ac:dyDescent="0.25">
      <c r="H68" s="7">
        <v>66</v>
      </c>
      <c r="I68" s="2">
        <v>7</v>
      </c>
      <c r="J68" s="12" t="s">
        <v>8</v>
      </c>
    </row>
    <row r="69" spans="8:10" x14ac:dyDescent="0.25">
      <c r="H69" s="7">
        <v>67</v>
      </c>
      <c r="I69" s="2">
        <v>2</v>
      </c>
      <c r="J69" s="12" t="s">
        <v>5</v>
      </c>
    </row>
    <row r="70" spans="8:10" x14ac:dyDescent="0.25">
      <c r="H70" s="7">
        <v>68</v>
      </c>
      <c r="I70" s="2">
        <v>36</v>
      </c>
      <c r="J70" s="12" t="s">
        <v>8</v>
      </c>
    </row>
    <row r="71" spans="8:10" x14ac:dyDescent="0.25">
      <c r="H71" s="7">
        <v>69</v>
      </c>
      <c r="I71" s="2">
        <v>1</v>
      </c>
      <c r="J71" s="12" t="s">
        <v>8</v>
      </c>
    </row>
    <row r="72" spans="8:10" x14ac:dyDescent="0.25">
      <c r="H72" s="7">
        <v>70</v>
      </c>
      <c r="I72" s="2">
        <v>74</v>
      </c>
      <c r="J72" s="12" t="s">
        <v>8</v>
      </c>
    </row>
    <row r="73" spans="8:10" x14ac:dyDescent="0.25">
      <c r="H73" s="7">
        <v>71</v>
      </c>
      <c r="I73" s="2">
        <v>2</v>
      </c>
      <c r="J73" s="12" t="s">
        <v>8</v>
      </c>
    </row>
    <row r="74" spans="8:10" x14ac:dyDescent="0.25">
      <c r="H74" s="7">
        <v>72</v>
      </c>
      <c r="I74" s="2">
        <v>15</v>
      </c>
      <c r="J74" s="12" t="s">
        <v>5</v>
      </c>
    </row>
    <row r="75" spans="8:10" x14ac:dyDescent="0.25">
      <c r="H75" s="7">
        <v>73</v>
      </c>
      <c r="I75" s="2">
        <v>2</v>
      </c>
      <c r="J75" s="12" t="s">
        <v>8</v>
      </c>
    </row>
    <row r="76" spans="8:10" x14ac:dyDescent="0.25">
      <c r="H76" s="7">
        <v>74</v>
      </c>
      <c r="I76" s="2">
        <v>15</v>
      </c>
      <c r="J76" s="12" t="s">
        <v>8</v>
      </c>
    </row>
    <row r="77" spans="8:10" x14ac:dyDescent="0.25">
      <c r="H77" s="7">
        <v>75</v>
      </c>
      <c r="I77" s="2">
        <v>37</v>
      </c>
      <c r="J77" s="12" t="s">
        <v>8</v>
      </c>
    </row>
    <row r="78" spans="8:10" x14ac:dyDescent="0.25">
      <c r="H78" s="7">
        <v>76</v>
      </c>
      <c r="I78" s="2">
        <v>2</v>
      </c>
      <c r="J78" s="12" t="s">
        <v>5</v>
      </c>
    </row>
    <row r="79" spans="8:10" x14ac:dyDescent="0.25">
      <c r="H79" s="7">
        <v>77</v>
      </c>
      <c r="I79" s="2">
        <v>308</v>
      </c>
      <c r="J79" s="12" t="s">
        <v>8</v>
      </c>
    </row>
    <row r="80" spans="8:10" x14ac:dyDescent="0.25">
      <c r="H80" s="7">
        <v>78</v>
      </c>
      <c r="I80" s="2">
        <v>7</v>
      </c>
      <c r="J80" s="12" t="s">
        <v>8</v>
      </c>
    </row>
    <row r="81" spans="8:10" x14ac:dyDescent="0.25">
      <c r="H81" s="7">
        <v>79</v>
      </c>
      <c r="I81" s="2">
        <v>8</v>
      </c>
      <c r="J81" s="12" t="s">
        <v>8</v>
      </c>
    </row>
    <row r="82" spans="8:10" x14ac:dyDescent="0.25">
      <c r="H82" s="7">
        <v>80</v>
      </c>
      <c r="I82" s="2">
        <v>1</v>
      </c>
      <c r="J82" s="12" t="s">
        <v>5</v>
      </c>
    </row>
    <row r="83" spans="8:10" x14ac:dyDescent="0.25">
      <c r="H83" s="7">
        <v>81</v>
      </c>
      <c r="I83" s="2">
        <v>1</v>
      </c>
      <c r="J83" s="12" t="s">
        <v>5</v>
      </c>
    </row>
    <row r="84" spans="8:10" x14ac:dyDescent="0.25">
      <c r="H84" s="7">
        <v>82</v>
      </c>
      <c r="I84" s="2">
        <v>227</v>
      </c>
      <c r="J84" s="12" t="s">
        <v>5</v>
      </c>
    </row>
    <row r="85" spans="8:10" x14ac:dyDescent="0.25">
      <c r="H85" s="7">
        <v>83</v>
      </c>
      <c r="I85" s="2">
        <v>15</v>
      </c>
      <c r="J85" s="12" t="s">
        <v>8</v>
      </c>
    </row>
    <row r="86" spans="8:10" x14ac:dyDescent="0.25">
      <c r="H86" s="7">
        <v>84</v>
      </c>
      <c r="I86" s="2">
        <v>1</v>
      </c>
      <c r="J86" s="12" t="s">
        <v>8</v>
      </c>
    </row>
    <row r="87" spans="8:10" x14ac:dyDescent="0.25">
      <c r="H87" s="7">
        <v>85</v>
      </c>
      <c r="I87" s="2">
        <v>37</v>
      </c>
      <c r="J87" s="12" t="s">
        <v>8</v>
      </c>
    </row>
    <row r="88" spans="8:10" x14ac:dyDescent="0.25">
      <c r="H88" s="7">
        <v>86</v>
      </c>
      <c r="I88" s="2">
        <v>15</v>
      </c>
      <c r="J88" s="12" t="s">
        <v>8</v>
      </c>
    </row>
    <row r="89" spans="8:10" x14ac:dyDescent="0.25">
      <c r="H89" s="7">
        <v>87</v>
      </c>
      <c r="I89" s="2">
        <v>76</v>
      </c>
      <c r="J89" s="12" t="s">
        <v>8</v>
      </c>
    </row>
    <row r="90" spans="8:10" x14ac:dyDescent="0.25">
      <c r="H90" s="7">
        <v>88</v>
      </c>
      <c r="I90" s="2">
        <v>15</v>
      </c>
      <c r="J90" s="12" t="s">
        <v>8</v>
      </c>
    </row>
    <row r="91" spans="8:10" x14ac:dyDescent="0.25">
      <c r="H91" s="7">
        <v>89</v>
      </c>
      <c r="I91" s="2">
        <v>77</v>
      </c>
      <c r="J91" s="12" t="s">
        <v>8</v>
      </c>
    </row>
    <row r="92" spans="8:10" x14ac:dyDescent="0.25">
      <c r="H92" s="7">
        <v>90</v>
      </c>
      <c r="I92" s="2">
        <v>1</v>
      </c>
      <c r="J92" s="12" t="s">
        <v>5</v>
      </c>
    </row>
    <row r="93" spans="8:10" x14ac:dyDescent="0.25">
      <c r="H93" s="7">
        <v>91</v>
      </c>
      <c r="I93" s="2">
        <v>1</v>
      </c>
      <c r="J93" s="12" t="s">
        <v>5</v>
      </c>
    </row>
    <row r="94" spans="8:10" x14ac:dyDescent="0.25">
      <c r="H94" s="7">
        <v>92</v>
      </c>
      <c r="I94" s="2">
        <v>2</v>
      </c>
      <c r="J94" s="12" t="s">
        <v>8</v>
      </c>
    </row>
    <row r="95" spans="8:10" x14ac:dyDescent="0.25">
      <c r="H95" s="7">
        <v>93</v>
      </c>
      <c r="I95" s="2">
        <v>2</v>
      </c>
      <c r="J95" s="12" t="s">
        <v>8</v>
      </c>
    </row>
    <row r="96" spans="8:10" x14ac:dyDescent="0.25">
      <c r="H96" s="7">
        <v>94</v>
      </c>
      <c r="I96" s="2">
        <v>80</v>
      </c>
      <c r="J96" s="12" t="s">
        <v>5</v>
      </c>
    </row>
    <row r="97" spans="8:10" x14ac:dyDescent="0.25">
      <c r="H97" s="7">
        <v>95</v>
      </c>
      <c r="I97" s="2">
        <v>2</v>
      </c>
      <c r="J97" s="12" t="s">
        <v>8</v>
      </c>
    </row>
    <row r="98" spans="8:10" x14ac:dyDescent="0.25">
      <c r="H98" s="7">
        <v>96</v>
      </c>
      <c r="I98" s="2">
        <v>3</v>
      </c>
      <c r="J98" s="12" t="s">
        <v>8</v>
      </c>
    </row>
    <row r="99" spans="8:10" x14ac:dyDescent="0.25">
      <c r="H99" s="7">
        <v>97</v>
      </c>
      <c r="I99" s="2">
        <v>15</v>
      </c>
      <c r="J99" s="12" t="s">
        <v>8</v>
      </c>
    </row>
    <row r="100" spans="8:10" x14ac:dyDescent="0.25">
      <c r="H100" s="7">
        <v>98</v>
      </c>
      <c r="I100" s="2">
        <v>8</v>
      </c>
      <c r="J100" s="12" t="s">
        <v>8</v>
      </c>
    </row>
    <row r="101" spans="8:10" x14ac:dyDescent="0.25">
      <c r="H101" s="7">
        <v>99</v>
      </c>
      <c r="I101" s="2">
        <v>3</v>
      </c>
      <c r="J101" s="12" t="s">
        <v>5</v>
      </c>
    </row>
    <row r="102" spans="8:10" x14ac:dyDescent="0.25">
      <c r="H102" s="7">
        <v>100</v>
      </c>
      <c r="I102" s="2">
        <v>38</v>
      </c>
      <c r="J102" s="12" t="s">
        <v>8</v>
      </c>
    </row>
    <row r="103" spans="8:10" x14ac:dyDescent="0.25">
      <c r="H103" s="7">
        <v>101</v>
      </c>
      <c r="I103" s="2">
        <v>80</v>
      </c>
      <c r="J103" s="12" t="s">
        <v>8</v>
      </c>
    </row>
    <row r="104" spans="8:10" x14ac:dyDescent="0.25">
      <c r="H104" s="7">
        <v>102</v>
      </c>
      <c r="I104" s="2">
        <v>16</v>
      </c>
      <c r="J104" s="12" t="s">
        <v>8</v>
      </c>
    </row>
    <row r="105" spans="8:10" x14ac:dyDescent="0.25">
      <c r="H105" s="7">
        <v>103</v>
      </c>
      <c r="I105" s="2">
        <v>3</v>
      </c>
      <c r="J105" s="12" t="s">
        <v>8</v>
      </c>
    </row>
    <row r="106" spans="8:10" x14ac:dyDescent="0.25">
      <c r="H106" s="7">
        <v>104</v>
      </c>
      <c r="I106" s="2">
        <v>171</v>
      </c>
      <c r="J106" s="12" t="s">
        <v>8</v>
      </c>
    </row>
    <row r="107" spans="8:10" x14ac:dyDescent="0.25">
      <c r="H107" s="7">
        <v>105</v>
      </c>
      <c r="I107" s="2">
        <v>38</v>
      </c>
      <c r="J107" s="12" t="s">
        <v>8</v>
      </c>
    </row>
    <row r="108" spans="8:10" x14ac:dyDescent="0.25">
      <c r="H108" s="7">
        <v>106</v>
      </c>
      <c r="I108" s="2">
        <v>86</v>
      </c>
      <c r="J108" s="12" t="s">
        <v>8</v>
      </c>
    </row>
    <row r="109" spans="8:10" x14ac:dyDescent="0.25">
      <c r="H109" s="7">
        <v>107</v>
      </c>
      <c r="I109" s="2">
        <v>1</v>
      </c>
      <c r="J109" s="12" t="s">
        <v>5</v>
      </c>
    </row>
    <row r="110" spans="8:10" x14ac:dyDescent="0.25">
      <c r="H110" s="7">
        <v>108</v>
      </c>
      <c r="I110" s="2">
        <v>1</v>
      </c>
      <c r="J110" s="12" t="s">
        <v>8</v>
      </c>
    </row>
    <row r="111" spans="8:10" x14ac:dyDescent="0.25">
      <c r="H111" s="7">
        <v>109</v>
      </c>
      <c r="I111" s="2">
        <v>38</v>
      </c>
      <c r="J111" s="12" t="s">
        <v>5</v>
      </c>
    </row>
    <row r="112" spans="8:10" x14ac:dyDescent="0.25">
      <c r="H112" s="7">
        <v>110</v>
      </c>
      <c r="I112" s="2">
        <v>3</v>
      </c>
      <c r="J112" s="12" t="s">
        <v>5</v>
      </c>
    </row>
    <row r="113" spans="8:10" x14ac:dyDescent="0.25">
      <c r="H113" s="7">
        <v>111</v>
      </c>
      <c r="I113" s="2">
        <v>16</v>
      </c>
      <c r="J113" s="12" t="s">
        <v>8</v>
      </c>
    </row>
    <row r="114" spans="8:10" x14ac:dyDescent="0.25">
      <c r="H114" s="7">
        <v>112</v>
      </c>
      <c r="I114" s="2">
        <v>3</v>
      </c>
      <c r="J114" s="12" t="s">
        <v>8</v>
      </c>
    </row>
    <row r="115" spans="8:10" x14ac:dyDescent="0.25">
      <c r="H115" s="7">
        <v>113</v>
      </c>
      <c r="I115" s="2">
        <v>1</v>
      </c>
      <c r="J115" s="12" t="s">
        <v>5</v>
      </c>
    </row>
    <row r="116" spans="8:10" x14ac:dyDescent="0.25">
      <c r="H116" s="7">
        <v>114</v>
      </c>
      <c r="I116" s="2">
        <v>1</v>
      </c>
      <c r="J116" s="12" t="s">
        <v>5</v>
      </c>
    </row>
    <row r="117" spans="8:10" x14ac:dyDescent="0.25">
      <c r="H117" s="7">
        <v>115</v>
      </c>
      <c r="I117" s="2">
        <v>1</v>
      </c>
      <c r="J117" s="12" t="s">
        <v>8</v>
      </c>
    </row>
    <row r="118" spans="8:10" x14ac:dyDescent="0.25">
      <c r="H118" s="7">
        <v>116</v>
      </c>
      <c r="I118" s="2">
        <v>8</v>
      </c>
      <c r="J118" s="12" t="s">
        <v>8</v>
      </c>
    </row>
    <row r="119" spans="8:10" x14ac:dyDescent="0.25">
      <c r="H119" s="7">
        <v>117</v>
      </c>
      <c r="I119" s="2">
        <v>39</v>
      </c>
      <c r="J119" s="12" t="s">
        <v>8</v>
      </c>
    </row>
    <row r="120" spans="8:10" x14ac:dyDescent="0.25">
      <c r="H120" s="7">
        <v>118</v>
      </c>
      <c r="I120" s="2">
        <v>3</v>
      </c>
      <c r="J120" s="12" t="s">
        <v>8</v>
      </c>
    </row>
    <row r="121" spans="8:10" x14ac:dyDescent="0.25">
      <c r="H121" s="7">
        <v>119</v>
      </c>
      <c r="I121" s="2">
        <v>8</v>
      </c>
      <c r="J121" s="12" t="s">
        <v>8</v>
      </c>
    </row>
    <row r="122" spans="8:10" x14ac:dyDescent="0.25">
      <c r="H122" s="7">
        <v>120</v>
      </c>
      <c r="I122" s="2">
        <v>8</v>
      </c>
      <c r="J122" s="12" t="s">
        <v>8</v>
      </c>
    </row>
    <row r="123" spans="8:10" x14ac:dyDescent="0.25">
      <c r="H123" s="7">
        <v>121</v>
      </c>
      <c r="I123" s="2">
        <v>1</v>
      </c>
      <c r="J123" s="12" t="s">
        <v>8</v>
      </c>
    </row>
    <row r="124" spans="8:10" x14ac:dyDescent="0.25">
      <c r="H124" s="7">
        <v>122</v>
      </c>
      <c r="I124" s="2">
        <v>91</v>
      </c>
      <c r="J124" s="12" t="s">
        <v>5</v>
      </c>
    </row>
    <row r="125" spans="8:10" x14ac:dyDescent="0.25">
      <c r="H125" s="7">
        <v>123</v>
      </c>
      <c r="I125" s="2">
        <v>4</v>
      </c>
      <c r="J125" s="12" t="s">
        <v>5</v>
      </c>
    </row>
    <row r="126" spans="8:10" x14ac:dyDescent="0.25">
      <c r="H126" s="7">
        <v>124</v>
      </c>
      <c r="I126" s="2">
        <v>16</v>
      </c>
      <c r="J126" s="12" t="s">
        <v>8</v>
      </c>
    </row>
    <row r="127" spans="8:10" x14ac:dyDescent="0.25">
      <c r="H127" s="7">
        <v>125</v>
      </c>
      <c r="I127" s="2">
        <v>4</v>
      </c>
      <c r="J127" s="12" t="s">
        <v>5</v>
      </c>
    </row>
    <row r="128" spans="8:10" x14ac:dyDescent="0.25">
      <c r="H128" s="7">
        <v>126</v>
      </c>
      <c r="I128" s="2">
        <v>42</v>
      </c>
      <c r="J128" s="12" t="s">
        <v>8</v>
      </c>
    </row>
    <row r="129" spans="8:10" x14ac:dyDescent="0.25">
      <c r="H129" s="7">
        <v>127</v>
      </c>
      <c r="I129" s="2">
        <v>41</v>
      </c>
      <c r="J129" s="12" t="s">
        <v>8</v>
      </c>
    </row>
    <row r="130" spans="8:10" x14ac:dyDescent="0.25">
      <c r="H130" s="7">
        <v>128</v>
      </c>
      <c r="I130" s="2">
        <v>1</v>
      </c>
      <c r="J130" s="12" t="s">
        <v>8</v>
      </c>
    </row>
    <row r="131" spans="8:10" x14ac:dyDescent="0.25">
      <c r="H131" s="7">
        <v>129</v>
      </c>
      <c r="I131" s="2">
        <v>91</v>
      </c>
      <c r="J131" s="12" t="s">
        <v>5</v>
      </c>
    </row>
    <row r="132" spans="8:10" x14ac:dyDescent="0.25">
      <c r="H132" s="7">
        <v>130</v>
      </c>
      <c r="I132" s="2">
        <v>1</v>
      </c>
      <c r="J132" s="12" t="s">
        <v>5</v>
      </c>
    </row>
    <row r="133" spans="8:10" x14ac:dyDescent="0.25">
      <c r="H133" s="7">
        <v>131</v>
      </c>
      <c r="I133" s="2">
        <v>16</v>
      </c>
      <c r="J133" s="12" t="s">
        <v>8</v>
      </c>
    </row>
    <row r="134" spans="8:10" x14ac:dyDescent="0.25">
      <c r="H134" s="7">
        <v>132</v>
      </c>
      <c r="I134" s="2">
        <v>94</v>
      </c>
      <c r="J134" s="12" t="s">
        <v>8</v>
      </c>
    </row>
    <row r="135" spans="8:10" x14ac:dyDescent="0.25">
      <c r="H135" s="7">
        <v>133</v>
      </c>
      <c r="I135" s="2">
        <v>96</v>
      </c>
      <c r="J135" s="12" t="s">
        <v>8</v>
      </c>
    </row>
    <row r="136" spans="8:10" x14ac:dyDescent="0.25">
      <c r="H136" s="7">
        <v>134</v>
      </c>
      <c r="I136" s="2">
        <v>4</v>
      </c>
      <c r="J136" s="12" t="s">
        <v>8</v>
      </c>
    </row>
    <row r="137" spans="8:10" x14ac:dyDescent="0.25">
      <c r="H137" s="7">
        <v>135</v>
      </c>
      <c r="I137" s="2">
        <v>17</v>
      </c>
      <c r="J137" s="12" t="s">
        <v>8</v>
      </c>
    </row>
    <row r="138" spans="8:10" x14ac:dyDescent="0.25">
      <c r="H138" s="7">
        <v>136</v>
      </c>
      <c r="I138" s="2">
        <v>97</v>
      </c>
      <c r="J138" s="12" t="s">
        <v>8</v>
      </c>
    </row>
    <row r="139" spans="8:10" x14ac:dyDescent="0.25">
      <c r="H139" s="7">
        <v>137</v>
      </c>
      <c r="I139" s="2">
        <v>1</v>
      </c>
      <c r="J139" s="12" t="s">
        <v>5</v>
      </c>
    </row>
    <row r="140" spans="8:10" x14ac:dyDescent="0.25">
      <c r="H140" s="7">
        <v>138</v>
      </c>
      <c r="I140" s="2">
        <v>8</v>
      </c>
      <c r="J140" s="12" t="s">
        <v>5</v>
      </c>
    </row>
    <row r="141" spans="8:10" x14ac:dyDescent="0.25">
      <c r="H141" s="7">
        <v>139</v>
      </c>
      <c r="I141" s="2">
        <v>1</v>
      </c>
      <c r="J141" s="12" t="s">
        <v>8</v>
      </c>
    </row>
    <row r="142" spans="8:10" x14ac:dyDescent="0.25">
      <c r="H142" s="7">
        <v>140</v>
      </c>
      <c r="I142" s="2">
        <v>4</v>
      </c>
      <c r="J142" s="12" t="s">
        <v>8</v>
      </c>
    </row>
    <row r="143" spans="8:10" x14ac:dyDescent="0.25">
      <c r="H143" s="7">
        <v>141</v>
      </c>
      <c r="I143" s="2">
        <v>1</v>
      </c>
      <c r="J143" s="12" t="s">
        <v>8</v>
      </c>
    </row>
    <row r="144" spans="8:10" x14ac:dyDescent="0.25">
      <c r="H144" s="7">
        <v>142</v>
      </c>
      <c r="I144" s="2">
        <v>1</v>
      </c>
      <c r="J144" s="12" t="s">
        <v>5</v>
      </c>
    </row>
    <row r="145" spans="8:10" x14ac:dyDescent="0.25">
      <c r="H145" s="7">
        <v>143</v>
      </c>
      <c r="I145" s="2">
        <v>1</v>
      </c>
      <c r="J145" s="12" t="s">
        <v>8</v>
      </c>
    </row>
    <row r="146" spans="8:10" x14ac:dyDescent="0.25">
      <c r="H146" s="7">
        <v>144</v>
      </c>
      <c r="I146" s="2">
        <v>9</v>
      </c>
      <c r="J146" s="12" t="s">
        <v>8</v>
      </c>
    </row>
    <row r="147" spans="8:10" x14ac:dyDescent="0.25">
      <c r="H147" s="7">
        <v>145</v>
      </c>
      <c r="I147" s="2">
        <v>17</v>
      </c>
      <c r="J147" s="12" t="s">
        <v>8</v>
      </c>
    </row>
    <row r="148" spans="8:10" x14ac:dyDescent="0.25">
      <c r="H148" s="7">
        <v>146</v>
      </c>
      <c r="I148" s="2">
        <v>231</v>
      </c>
      <c r="J148" s="12" t="s">
        <v>8</v>
      </c>
    </row>
    <row r="149" spans="8:10" x14ac:dyDescent="0.25">
      <c r="H149" s="7">
        <v>147</v>
      </c>
      <c r="I149" s="2">
        <v>4</v>
      </c>
      <c r="J149" s="12" t="s">
        <v>5</v>
      </c>
    </row>
    <row r="150" spans="8:10" x14ac:dyDescent="0.25">
      <c r="H150" s="7">
        <v>148</v>
      </c>
      <c r="I150" s="2">
        <v>46</v>
      </c>
      <c r="J150" s="12" t="s">
        <v>8</v>
      </c>
    </row>
    <row r="151" spans="8:10" x14ac:dyDescent="0.25">
      <c r="H151" s="7">
        <v>149</v>
      </c>
      <c r="I151" s="2">
        <v>18</v>
      </c>
      <c r="J151" s="12" t="s">
        <v>8</v>
      </c>
    </row>
    <row r="152" spans="8:10" ht="15.75" thickBot="1" x14ac:dyDescent="0.3">
      <c r="H152" s="13">
        <v>150</v>
      </c>
      <c r="I152" s="14">
        <v>1</v>
      </c>
      <c r="J152" s="15" t="s">
        <v>8</v>
      </c>
    </row>
  </sheetData>
  <autoFilter ref="H2:J152" xr:uid="{00000000-0009-0000-0000-000007000000}"/>
  <mergeCells count="4">
    <mergeCell ref="B18:F18"/>
    <mergeCell ref="B20:F20"/>
    <mergeCell ref="B1:F1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Variables</vt:lpstr>
      <vt:lpstr>Data Matrix</vt:lpstr>
      <vt:lpstr>Q1</vt:lpstr>
      <vt:lpstr>Q2</vt:lpstr>
      <vt:lpstr>Q3</vt:lpstr>
      <vt:lpstr>Q4</vt:lpstr>
      <vt:lpstr>Q5</vt:lpstr>
      <vt:lpstr>Q6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Salzman</dc:creator>
  <cp:lastModifiedBy>god's pride</cp:lastModifiedBy>
  <dcterms:created xsi:type="dcterms:W3CDTF">2015-06-29T06:11:51Z</dcterms:created>
  <dcterms:modified xsi:type="dcterms:W3CDTF">2022-02-05T19:24:07Z</dcterms:modified>
</cp:coreProperties>
</file>