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gurma\Downloads\"/>
    </mc:Choice>
  </mc:AlternateContent>
  <xr:revisionPtr revIDLastSave="0" documentId="13_ncr:1_{F96A7104-3905-4B69-B2AE-174DFDD07900}" xr6:coauthVersionLast="47" xr6:coauthVersionMax="47" xr10:uidLastSave="{00000000-0000-0000-0000-000000000000}"/>
  <bookViews>
    <workbookView xWindow="-108" yWindow="-108" windowWidth="23256" windowHeight="12456" xr2:uid="{7AF324C0-54C0-471E-A7F6-E8CC45036622}"/>
  </bookViews>
  <sheets>
    <sheet name="Charts" sheetId="2" r:id="rId1"/>
    <sheet name="car inventory" sheetId="1" r:id="rId2"/>
  </sheet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5" i="1" l="1"/>
  <c r="M25" i="1"/>
  <c r="M21" i="1"/>
  <c r="M31" i="1"/>
  <c r="M34" i="1"/>
  <c r="M24" i="1"/>
  <c r="M20" i="1"/>
  <c r="M32" i="1"/>
  <c r="M27" i="1"/>
  <c r="M28" i="1"/>
  <c r="M49" i="1"/>
  <c r="M40" i="1"/>
  <c r="M52" i="1"/>
  <c r="M42" i="1"/>
  <c r="M48" i="1"/>
  <c r="M50" i="1"/>
  <c r="M36" i="1"/>
  <c r="M10" i="1"/>
  <c r="M7" i="1"/>
  <c r="M2" i="1"/>
  <c r="M3" i="1"/>
  <c r="M5" i="1"/>
  <c r="M15" i="1"/>
  <c r="M14" i="1"/>
  <c r="M19" i="1"/>
  <c r="M6" i="1"/>
  <c r="M46" i="1"/>
  <c r="M29" i="1"/>
  <c r="M44" i="1"/>
  <c r="M8" i="1"/>
  <c r="M16" i="1"/>
  <c r="M47" i="1"/>
  <c r="M30" i="1"/>
  <c r="M33" i="1"/>
  <c r="M39" i="1"/>
  <c r="M51" i="1"/>
  <c r="M13" i="1"/>
  <c r="M18" i="1"/>
  <c r="M23" i="1"/>
  <c r="M17" i="1"/>
  <c r="M53" i="1"/>
  <c r="M11" i="1"/>
  <c r="M26" i="1"/>
  <c r="M38" i="1"/>
  <c r="M12" i="1"/>
  <c r="M9" i="1"/>
  <c r="M4" i="1"/>
  <c r="M22" i="1"/>
  <c r="M37" i="1"/>
  <c r="M43" i="1"/>
  <c r="M45" i="1"/>
  <c r="M41" i="1"/>
  <c r="F13" i="1"/>
  <c r="G13" i="1" s="1"/>
  <c r="I13" i="1" s="1"/>
  <c r="F25" i="1"/>
  <c r="G25" i="1" s="1"/>
  <c r="I25" i="1" s="1"/>
  <c r="F21" i="1"/>
  <c r="G21" i="1" s="1"/>
  <c r="I21" i="1" s="1"/>
  <c r="F31" i="1"/>
  <c r="G31" i="1" s="1"/>
  <c r="I31" i="1" s="1"/>
  <c r="F34" i="1"/>
  <c r="G34" i="1" s="1"/>
  <c r="I34" i="1" s="1"/>
  <c r="F24" i="1"/>
  <c r="G24" i="1" s="1"/>
  <c r="I24" i="1" s="1"/>
  <c r="F20" i="1"/>
  <c r="G20" i="1" s="1"/>
  <c r="I20" i="1" s="1"/>
  <c r="F32" i="1"/>
  <c r="G32" i="1" s="1"/>
  <c r="I32" i="1" s="1"/>
  <c r="F27" i="1"/>
  <c r="G27" i="1" s="1"/>
  <c r="I27" i="1" s="1"/>
  <c r="F28" i="1"/>
  <c r="G28" i="1" s="1"/>
  <c r="I28" i="1" s="1"/>
  <c r="F49" i="1"/>
  <c r="G49" i="1" s="1"/>
  <c r="I49" i="1" s="1"/>
  <c r="F40" i="1"/>
  <c r="G40" i="1" s="1"/>
  <c r="I40" i="1" s="1"/>
  <c r="F52" i="1"/>
  <c r="G52" i="1" s="1"/>
  <c r="I52" i="1" s="1"/>
  <c r="F42" i="1"/>
  <c r="G42" i="1" s="1"/>
  <c r="I42" i="1" s="1"/>
  <c r="F48" i="1"/>
  <c r="G48" i="1" s="1"/>
  <c r="I48" i="1" s="1"/>
  <c r="F50" i="1"/>
  <c r="G50" i="1" s="1"/>
  <c r="I50" i="1" s="1"/>
  <c r="F36" i="1"/>
  <c r="G36" i="1" s="1"/>
  <c r="I36" i="1" s="1"/>
  <c r="F10" i="1"/>
  <c r="G10" i="1" s="1"/>
  <c r="I10" i="1" s="1"/>
  <c r="F7" i="1"/>
  <c r="G7" i="1" s="1"/>
  <c r="I7" i="1" s="1"/>
  <c r="F2" i="1"/>
  <c r="G2" i="1" s="1"/>
  <c r="I2" i="1" s="1"/>
  <c r="F3" i="1"/>
  <c r="G3" i="1" s="1"/>
  <c r="I3" i="1" s="1"/>
  <c r="F5" i="1"/>
  <c r="G5" i="1" s="1"/>
  <c r="I5" i="1" s="1"/>
  <c r="F15" i="1"/>
  <c r="G15" i="1" s="1"/>
  <c r="I15" i="1" s="1"/>
  <c r="F14" i="1"/>
  <c r="G14" i="1" s="1"/>
  <c r="I14" i="1" s="1"/>
  <c r="F19" i="1"/>
  <c r="G19" i="1" s="1"/>
  <c r="I19" i="1" s="1"/>
  <c r="F6" i="1"/>
  <c r="G6" i="1" s="1"/>
  <c r="I6" i="1" s="1"/>
  <c r="F46" i="1"/>
  <c r="G46" i="1" s="1"/>
  <c r="I46" i="1" s="1"/>
  <c r="F29" i="1"/>
  <c r="G29" i="1" s="1"/>
  <c r="I29" i="1" s="1"/>
  <c r="F44" i="1"/>
  <c r="G44" i="1" s="1"/>
  <c r="I44" i="1" s="1"/>
  <c r="F8" i="1"/>
  <c r="G8" i="1" s="1"/>
  <c r="I8" i="1" s="1"/>
  <c r="F16" i="1"/>
  <c r="G16" i="1" s="1"/>
  <c r="I16" i="1" s="1"/>
  <c r="F47" i="1"/>
  <c r="G47" i="1" s="1"/>
  <c r="I47" i="1" s="1"/>
  <c r="F30" i="1"/>
  <c r="G30" i="1" s="1"/>
  <c r="I30" i="1" s="1"/>
  <c r="F33" i="1"/>
  <c r="G33" i="1" s="1"/>
  <c r="I33" i="1" s="1"/>
  <c r="F39" i="1"/>
  <c r="G39" i="1" s="1"/>
  <c r="I39" i="1" s="1"/>
  <c r="F51" i="1"/>
  <c r="G51" i="1" s="1"/>
  <c r="I51" i="1" s="1"/>
  <c r="F18" i="1"/>
  <c r="G18" i="1" s="1"/>
  <c r="I18" i="1" s="1"/>
  <c r="F23" i="1"/>
  <c r="G23" i="1" s="1"/>
  <c r="I23" i="1" s="1"/>
  <c r="F17" i="1"/>
  <c r="G17" i="1" s="1"/>
  <c r="I17" i="1" s="1"/>
  <c r="F53" i="1"/>
  <c r="G53" i="1" s="1"/>
  <c r="I53" i="1" s="1"/>
  <c r="F11" i="1"/>
  <c r="G11" i="1" s="1"/>
  <c r="I11" i="1" s="1"/>
  <c r="F26" i="1"/>
  <c r="G26" i="1" s="1"/>
  <c r="I26" i="1" s="1"/>
  <c r="F38" i="1"/>
  <c r="G38" i="1" s="1"/>
  <c r="I38" i="1" s="1"/>
  <c r="F12" i="1"/>
  <c r="G12" i="1" s="1"/>
  <c r="I12" i="1" s="1"/>
  <c r="F9" i="1"/>
  <c r="G9" i="1" s="1"/>
  <c r="I9" i="1" s="1"/>
  <c r="F4" i="1"/>
  <c r="G4" i="1" s="1"/>
  <c r="I4" i="1" s="1"/>
  <c r="F22" i="1"/>
  <c r="G22" i="1" s="1"/>
  <c r="I22" i="1" s="1"/>
  <c r="F37" i="1"/>
  <c r="G37" i="1" s="1"/>
  <c r="I37" i="1" s="1"/>
  <c r="F43" i="1"/>
  <c r="G43" i="1" s="1"/>
  <c r="I43" i="1" s="1"/>
  <c r="F45" i="1"/>
  <c r="G45" i="1" s="1"/>
  <c r="I45" i="1" s="1"/>
  <c r="F41" i="1"/>
  <c r="G41" i="1" s="1"/>
  <c r="I41" i="1" s="1"/>
  <c r="F35" i="1"/>
  <c r="G35" i="1" s="1"/>
  <c r="I35" i="1" s="1"/>
  <c r="E29" i="1"/>
  <c r="D25" i="1"/>
  <c r="E25" i="1" s="1"/>
  <c r="D21" i="1"/>
  <c r="E21" i="1" s="1"/>
  <c r="D31" i="1"/>
  <c r="E31" i="1" s="1"/>
  <c r="D34" i="1"/>
  <c r="E34" i="1" s="1"/>
  <c r="D24" i="1"/>
  <c r="E24" i="1" s="1"/>
  <c r="D20" i="1"/>
  <c r="E20" i="1" s="1"/>
  <c r="D32" i="1"/>
  <c r="E32" i="1" s="1"/>
  <c r="D27" i="1"/>
  <c r="E27" i="1" s="1"/>
  <c r="D28" i="1"/>
  <c r="E28" i="1" s="1"/>
  <c r="D49" i="1"/>
  <c r="E49" i="1" s="1"/>
  <c r="D40" i="1"/>
  <c r="E40" i="1" s="1"/>
  <c r="D52" i="1"/>
  <c r="E52" i="1" s="1"/>
  <c r="D42" i="1"/>
  <c r="E42" i="1" s="1"/>
  <c r="D48" i="1"/>
  <c r="E48" i="1" s="1"/>
  <c r="D50" i="1"/>
  <c r="E50" i="1" s="1"/>
  <c r="D36" i="1"/>
  <c r="E36" i="1" s="1"/>
  <c r="D10" i="1"/>
  <c r="E10" i="1" s="1"/>
  <c r="D7" i="1"/>
  <c r="E7" i="1" s="1"/>
  <c r="D2" i="1"/>
  <c r="E2" i="1" s="1"/>
  <c r="D3" i="1"/>
  <c r="E3" i="1" s="1"/>
  <c r="D5" i="1"/>
  <c r="E5" i="1" s="1"/>
  <c r="D15" i="1"/>
  <c r="E15" i="1" s="1"/>
  <c r="D14" i="1"/>
  <c r="E14" i="1" s="1"/>
  <c r="D19" i="1"/>
  <c r="E19" i="1" s="1"/>
  <c r="D6" i="1"/>
  <c r="E6" i="1" s="1"/>
  <c r="D46" i="1"/>
  <c r="E46" i="1" s="1"/>
  <c r="D29" i="1"/>
  <c r="D44" i="1"/>
  <c r="E44" i="1" s="1"/>
  <c r="D8" i="1"/>
  <c r="E8" i="1" s="1"/>
  <c r="D16" i="1"/>
  <c r="E16" i="1" s="1"/>
  <c r="D47" i="1"/>
  <c r="E47" i="1" s="1"/>
  <c r="D30" i="1"/>
  <c r="E30" i="1" s="1"/>
  <c r="D33" i="1"/>
  <c r="E33" i="1" s="1"/>
  <c r="D39" i="1"/>
  <c r="E39" i="1" s="1"/>
  <c r="D51" i="1"/>
  <c r="E51" i="1" s="1"/>
  <c r="D13" i="1"/>
  <c r="E13" i="1" s="1"/>
  <c r="D18" i="1"/>
  <c r="E18" i="1" s="1"/>
  <c r="D23" i="1"/>
  <c r="E23" i="1" s="1"/>
  <c r="D17" i="1"/>
  <c r="E17" i="1" s="1"/>
  <c r="D53" i="1"/>
  <c r="E53" i="1" s="1"/>
  <c r="D11" i="1"/>
  <c r="E11" i="1" s="1"/>
  <c r="D26" i="1"/>
  <c r="E26" i="1" s="1"/>
  <c r="D38" i="1"/>
  <c r="E38" i="1" s="1"/>
  <c r="D12" i="1"/>
  <c r="E12" i="1" s="1"/>
  <c r="D9" i="1"/>
  <c r="E9" i="1" s="1"/>
  <c r="D4" i="1"/>
  <c r="E4" i="1" s="1"/>
  <c r="D22" i="1"/>
  <c r="E22" i="1" s="1"/>
  <c r="D37" i="1"/>
  <c r="E37" i="1" s="1"/>
  <c r="D43" i="1"/>
  <c r="E43" i="1" s="1"/>
  <c r="D45" i="1"/>
  <c r="E45" i="1" s="1"/>
  <c r="D41" i="1"/>
  <c r="E41" i="1" s="1"/>
  <c r="D35" i="1"/>
  <c r="E35" i="1" s="1"/>
  <c r="B25" i="1"/>
  <c r="N25" i="1" s="1"/>
  <c r="B21" i="1"/>
  <c r="C21" i="1" s="1"/>
  <c r="B31" i="1"/>
  <c r="N31" i="1" s="1"/>
  <c r="B34" i="1"/>
  <c r="N34" i="1" s="1"/>
  <c r="B24" i="1"/>
  <c r="C24" i="1" s="1"/>
  <c r="B20" i="1"/>
  <c r="C20" i="1" s="1"/>
  <c r="B32" i="1"/>
  <c r="C32" i="1" s="1"/>
  <c r="B27" i="1"/>
  <c r="C27" i="1" s="1"/>
  <c r="B28" i="1"/>
  <c r="N28" i="1" s="1"/>
  <c r="B49" i="1"/>
  <c r="C49" i="1" s="1"/>
  <c r="B40" i="1"/>
  <c r="N40" i="1" s="1"/>
  <c r="B52" i="1"/>
  <c r="C52" i="1" s="1"/>
  <c r="B42" i="1"/>
  <c r="C42" i="1" s="1"/>
  <c r="B48" i="1"/>
  <c r="C48" i="1" s="1"/>
  <c r="B50" i="1"/>
  <c r="C50" i="1" s="1"/>
  <c r="B36" i="1"/>
  <c r="C36" i="1" s="1"/>
  <c r="B10" i="1"/>
  <c r="N10" i="1" s="1"/>
  <c r="B7" i="1"/>
  <c r="C7" i="1" s="1"/>
  <c r="B2" i="1"/>
  <c r="N2" i="1" s="1"/>
  <c r="B3" i="1"/>
  <c r="N3" i="1" s="1"/>
  <c r="B5" i="1"/>
  <c r="C5" i="1" s="1"/>
  <c r="B15" i="1"/>
  <c r="C15" i="1" s="1"/>
  <c r="B14" i="1"/>
  <c r="C14" i="1" s="1"/>
  <c r="B19" i="1"/>
  <c r="C19" i="1" s="1"/>
  <c r="B6" i="1"/>
  <c r="N6" i="1" s="1"/>
  <c r="B46" i="1"/>
  <c r="C46" i="1" s="1"/>
  <c r="B29" i="1"/>
  <c r="N29" i="1" s="1"/>
  <c r="B44" i="1"/>
  <c r="C44" i="1" s="1"/>
  <c r="B8" i="1"/>
  <c r="C8" i="1" s="1"/>
  <c r="B16" i="1"/>
  <c r="C16" i="1" s="1"/>
  <c r="B47" i="1"/>
  <c r="C47" i="1" s="1"/>
  <c r="B30" i="1"/>
  <c r="C30" i="1" s="1"/>
  <c r="B33" i="1"/>
  <c r="N33" i="1" s="1"/>
  <c r="B39" i="1"/>
  <c r="C39" i="1" s="1"/>
  <c r="B51" i="1"/>
  <c r="N51" i="1" s="1"/>
  <c r="B13" i="1"/>
  <c r="C13" i="1" s="1"/>
  <c r="B18" i="1"/>
  <c r="C18" i="1" s="1"/>
  <c r="B23" i="1"/>
  <c r="B17" i="1"/>
  <c r="C17" i="1" s="1"/>
  <c r="B53" i="1"/>
  <c r="C53" i="1" s="1"/>
  <c r="B11" i="1"/>
  <c r="C11" i="1" s="1"/>
  <c r="B26" i="1"/>
  <c r="C26" i="1" s="1"/>
  <c r="B38" i="1"/>
  <c r="N38" i="1" s="1"/>
  <c r="B12" i="1"/>
  <c r="C12" i="1" s="1"/>
  <c r="B9" i="1"/>
  <c r="C9" i="1" s="1"/>
  <c r="B4" i="1"/>
  <c r="C4" i="1" s="1"/>
  <c r="B22" i="1"/>
  <c r="C22" i="1" s="1"/>
  <c r="B37" i="1"/>
  <c r="C37" i="1" s="1"/>
  <c r="B43" i="1"/>
  <c r="N43" i="1" s="1"/>
  <c r="B45" i="1"/>
  <c r="C45" i="1" s="1"/>
  <c r="B41" i="1"/>
  <c r="N41" i="1" s="1"/>
  <c r="B35" i="1"/>
  <c r="N23" i="1" l="1"/>
  <c r="C23" i="1"/>
  <c r="C6" i="1"/>
  <c r="N35" i="1"/>
  <c r="C38" i="1"/>
  <c r="N19" i="1"/>
  <c r="C51" i="1"/>
  <c r="C33" i="1"/>
  <c r="C10" i="1"/>
  <c r="N4" i="1"/>
  <c r="N16" i="1"/>
  <c r="N15" i="1"/>
  <c r="N48" i="1"/>
  <c r="N20" i="1"/>
  <c r="C41" i="1"/>
  <c r="N9" i="1"/>
  <c r="N18" i="1"/>
  <c r="N8" i="1"/>
  <c r="N5" i="1"/>
  <c r="N42" i="1"/>
  <c r="N24" i="1"/>
  <c r="C34" i="1"/>
  <c r="C3" i="1"/>
  <c r="C31" i="1"/>
  <c r="N53" i="1"/>
  <c r="N36" i="1"/>
  <c r="C25" i="1"/>
  <c r="N50" i="1"/>
  <c r="C35" i="1"/>
  <c r="N12" i="1"/>
  <c r="N13" i="1"/>
  <c r="N44" i="1"/>
  <c r="N52" i="1"/>
  <c r="N37" i="1"/>
  <c r="N30" i="1"/>
  <c r="N27" i="1"/>
  <c r="C2" i="1"/>
  <c r="N22" i="1"/>
  <c r="N17" i="1"/>
  <c r="N47" i="1"/>
  <c r="N14" i="1"/>
  <c r="N32" i="1"/>
  <c r="C43" i="1"/>
  <c r="C40" i="1"/>
  <c r="C29" i="1"/>
  <c r="C28" i="1"/>
  <c r="N45" i="1"/>
  <c r="N26" i="1"/>
  <c r="N39" i="1"/>
  <c r="N46" i="1"/>
  <c r="N7" i="1"/>
  <c r="N49" i="1"/>
  <c r="N21" i="1"/>
  <c r="N11" i="1"/>
</calcChain>
</file>

<file path=xl/sharedStrings.xml><?xml version="1.0" encoding="utf-8"?>
<sst xmlns="http://schemas.openxmlformats.org/spreadsheetml/2006/main" count="230" uniqueCount="131">
  <si>
    <t>Car ID</t>
  </si>
  <si>
    <t>Make</t>
  </si>
  <si>
    <t>Make (Full Name)</t>
  </si>
  <si>
    <t>Model</t>
  </si>
  <si>
    <t>Model (Full Name)</t>
  </si>
  <si>
    <t>Manufacture Year</t>
  </si>
  <si>
    <t>Age</t>
  </si>
  <si>
    <t>Miles</t>
  </si>
  <si>
    <t>Miles / Year</t>
  </si>
  <si>
    <t>Color</t>
  </si>
  <si>
    <t>Driver</t>
  </si>
  <si>
    <t>Warantee Miles</t>
  </si>
  <si>
    <t>Covered?</t>
  </si>
  <si>
    <t>New Car ID</t>
  </si>
  <si>
    <t>FD06MTG001</t>
  </si>
  <si>
    <t>Black</t>
  </si>
  <si>
    <t>Smith</t>
  </si>
  <si>
    <t>FD06MTG002</t>
  </si>
  <si>
    <t>White</t>
  </si>
  <si>
    <t>McCall</t>
  </si>
  <si>
    <t>FD08MTG003</t>
  </si>
  <si>
    <t>Green</t>
  </si>
  <si>
    <t>Lyon</t>
  </si>
  <si>
    <t>FD08MTG004</t>
  </si>
  <si>
    <t>Jones</t>
  </si>
  <si>
    <t>FD08MTG005</t>
  </si>
  <si>
    <t>Ewenty</t>
  </si>
  <si>
    <t>FD06FCS007</t>
  </si>
  <si>
    <t>FD09FCS008</t>
  </si>
  <si>
    <t>Howard</t>
  </si>
  <si>
    <t>FD13FCS009</t>
  </si>
  <si>
    <t>FD13FCS010</t>
  </si>
  <si>
    <t>Praulty</t>
  </si>
  <si>
    <t>FD12FCS011</t>
  </si>
  <si>
    <t>Yousef</t>
  </si>
  <si>
    <t>FD13FCS012</t>
  </si>
  <si>
    <t>Vizzini</t>
  </si>
  <si>
    <t>FD13FCS013</t>
  </si>
  <si>
    <t>Rodriguez</t>
  </si>
  <si>
    <t>Santos</t>
  </si>
  <si>
    <t>GM12CMR015</t>
  </si>
  <si>
    <t>Bard</t>
  </si>
  <si>
    <t>GM14CMR016</t>
  </si>
  <si>
    <t>Torrens</t>
  </si>
  <si>
    <t>GM10SLV017</t>
  </si>
  <si>
    <t>Hulinski</t>
  </si>
  <si>
    <t>GM98SLV018</t>
  </si>
  <si>
    <t>GM00SLV019</t>
  </si>
  <si>
    <t>Blue</t>
  </si>
  <si>
    <t>TY96CAM020</t>
  </si>
  <si>
    <t>Chan</t>
  </si>
  <si>
    <t>TY98CAM021</t>
  </si>
  <si>
    <t>Swartz</t>
  </si>
  <si>
    <t>TY00CAM022</t>
  </si>
  <si>
    <t>TY02CAM023</t>
  </si>
  <si>
    <t>TY09CAM024</t>
  </si>
  <si>
    <t>TY02COR025</t>
  </si>
  <si>
    <t>Red</t>
  </si>
  <si>
    <t>Gaul</t>
  </si>
  <si>
    <t>TY03COR026</t>
  </si>
  <si>
    <t>TY14COR027</t>
  </si>
  <si>
    <t>TY12COR028</t>
  </si>
  <si>
    <t>TY12CAM029</t>
  </si>
  <si>
    <t>HO99CIV030</t>
  </si>
  <si>
    <t>HO01CIV031</t>
  </si>
  <si>
    <t>HO10CIV032</t>
  </si>
  <si>
    <t>HO10CIV033</t>
  </si>
  <si>
    <t>HO11CIV034</t>
  </si>
  <si>
    <t>HO12CIV035</t>
  </si>
  <si>
    <t>HO13CIV036</t>
  </si>
  <si>
    <t>HO07ODY038</t>
  </si>
  <si>
    <t>HO08ODY039</t>
  </si>
  <si>
    <t>HO14ODY041</t>
  </si>
  <si>
    <t>CR04PTC042</t>
  </si>
  <si>
    <t>CR07PTC043</t>
  </si>
  <si>
    <t>CR11PTC044</t>
  </si>
  <si>
    <t>CR99CAR045</t>
  </si>
  <si>
    <t>CR00CAR046</t>
  </si>
  <si>
    <t>CR04CAR047</t>
  </si>
  <si>
    <t>CR04CAR048</t>
  </si>
  <si>
    <t>HY11ELA049</t>
  </si>
  <si>
    <t>HY12ELA050</t>
  </si>
  <si>
    <t>HY13ELA051</t>
  </si>
  <si>
    <t>HY13ELA052</t>
  </si>
  <si>
    <t>CR</t>
  </si>
  <si>
    <t>HY</t>
  </si>
  <si>
    <t>TY</t>
  </si>
  <si>
    <t>HO</t>
  </si>
  <si>
    <t>GM</t>
  </si>
  <si>
    <t>FD</t>
  </si>
  <si>
    <t>Chryster</t>
  </si>
  <si>
    <t>Hunder</t>
  </si>
  <si>
    <t>Toyota</t>
  </si>
  <si>
    <t>Honda</t>
  </si>
  <si>
    <t>General Motors</t>
  </si>
  <si>
    <t>Ford</t>
  </si>
  <si>
    <t>MTG</t>
  </si>
  <si>
    <t>Mustang</t>
  </si>
  <si>
    <t>FCS</t>
  </si>
  <si>
    <t>Focus</t>
  </si>
  <si>
    <t>CMR</t>
  </si>
  <si>
    <t>Camaro</t>
  </si>
  <si>
    <t>SLV</t>
  </si>
  <si>
    <t>Silverado</t>
  </si>
  <si>
    <t>CAM</t>
  </si>
  <si>
    <t>Toyota Camry</t>
  </si>
  <si>
    <t>COR</t>
  </si>
  <si>
    <t>Toyota Corolla</t>
  </si>
  <si>
    <t>CIV</t>
  </si>
  <si>
    <t>Civic</t>
  </si>
  <si>
    <t>ODY</t>
  </si>
  <si>
    <t>Honda Odyssey</t>
  </si>
  <si>
    <t>PTC</t>
  </si>
  <si>
    <t>PT Cruiser</t>
  </si>
  <si>
    <t>CAR</t>
  </si>
  <si>
    <t>Christ's Caravan</t>
  </si>
  <si>
    <t>ELA</t>
  </si>
  <si>
    <t>Honda Elantra</t>
  </si>
  <si>
    <t>Make full name ✅</t>
  </si>
  <si>
    <t>Tasks:</t>
  </si>
  <si>
    <t>Model full nama ✅</t>
  </si>
  <si>
    <t>HO01ODY040</t>
  </si>
  <si>
    <t>HO05ODY037</t>
  </si>
  <si>
    <t>FD06FCS006</t>
  </si>
  <si>
    <t>GM09CMR014</t>
  </si>
  <si>
    <t>Manufucturer year ✅</t>
  </si>
  <si>
    <t>Age ✅</t>
  </si>
  <si>
    <t>Miles ✅</t>
  </si>
  <si>
    <t>Row Labels</t>
  </si>
  <si>
    <t>Grand Total</t>
  </si>
  <si>
    <t>Sum of 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</si>
</sst>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43" fontId="0" fillId="0" borderId="0" xfId="1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pivotButton="1"/>
    <xf numFmtId="43" fontId="0" fillId="0" borderId="0" xfId="0" applyNumberFormat="1"/>
    <xf numFmtId="43" fontId="0" fillId="0" borderId="0" xfId="1" applyFont="1" applyAlignme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 inventory.xlsx]Charts!PivotTable1</c:name>
    <c:fmtId val="16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Charts!$B$3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Charts!$A$4:$A$21</c:f>
              <c:strCache>
                <c:ptCount val="17"/>
                <c:pt idx="0">
                  <c:v>Bard</c:v>
                </c:pt>
                <c:pt idx="1">
                  <c:v>Chan</c:v>
                </c:pt>
                <c:pt idx="2">
                  <c:v>Ewenty</c:v>
                </c:pt>
                <c:pt idx="3">
                  <c:v>Gaul</c:v>
                </c:pt>
                <c:pt idx="4">
                  <c:v>Howard</c:v>
                </c:pt>
                <c:pt idx="5">
                  <c:v>Hulinski</c:v>
                </c:pt>
                <c:pt idx="6">
                  <c:v>Jones</c:v>
                </c:pt>
                <c:pt idx="7">
                  <c:v>Lyon</c:v>
                </c:pt>
                <c:pt idx="8">
                  <c:v>McCall</c:v>
                </c:pt>
                <c:pt idx="9">
                  <c:v>Praulty</c:v>
                </c:pt>
                <c:pt idx="10">
                  <c:v>Rodriguez</c:v>
                </c:pt>
                <c:pt idx="11">
                  <c:v>Santos</c:v>
                </c:pt>
                <c:pt idx="12">
                  <c:v>Smith</c:v>
                </c:pt>
                <c:pt idx="13">
                  <c:v>Swartz</c:v>
                </c:pt>
                <c:pt idx="14">
                  <c:v>Torrens</c:v>
                </c:pt>
                <c:pt idx="15">
                  <c:v>Vizzini</c:v>
                </c:pt>
                <c:pt idx="16">
                  <c:v>Yousef</c:v>
                </c:pt>
              </c:strCache>
            </c:strRef>
          </c:cat>
          <c:val>
            <c:numRef>
              <c:f>Charts!$B$4:$B$21</c:f>
              <c:numCache>
                <c:formatCode>_(* #,##0.00_);_(* \(#,##0.00\);_(* "-"??_);_(@_)</c:formatCode>
                <c:ptCount val="17"/>
                <c:pt idx="0">
                  <c:v>144647.69999999998</c:v>
                </c:pt>
                <c:pt idx="1">
                  <c:v>150656.40000000002</c:v>
                </c:pt>
                <c:pt idx="2">
                  <c:v>154427.9</c:v>
                </c:pt>
                <c:pt idx="3">
                  <c:v>179986</c:v>
                </c:pt>
                <c:pt idx="4">
                  <c:v>143640.70000000001</c:v>
                </c:pt>
                <c:pt idx="5">
                  <c:v>135078.20000000001</c:v>
                </c:pt>
                <c:pt idx="6">
                  <c:v>184693.8</c:v>
                </c:pt>
                <c:pt idx="7">
                  <c:v>127731.3</c:v>
                </c:pt>
                <c:pt idx="8">
                  <c:v>70964.899999999994</c:v>
                </c:pt>
                <c:pt idx="9">
                  <c:v>65315</c:v>
                </c:pt>
                <c:pt idx="10">
                  <c:v>138561.5</c:v>
                </c:pt>
                <c:pt idx="11">
                  <c:v>141229.4</c:v>
                </c:pt>
                <c:pt idx="12">
                  <c:v>305432.40000000002</c:v>
                </c:pt>
                <c:pt idx="13">
                  <c:v>177713.9</c:v>
                </c:pt>
                <c:pt idx="14">
                  <c:v>65964.899999999994</c:v>
                </c:pt>
                <c:pt idx="15">
                  <c:v>130601.59999999999</c:v>
                </c:pt>
                <c:pt idx="16">
                  <c:v>19341.7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34-4629-A52D-B9DB5B24E3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89414704"/>
        <c:axId val="2089422864"/>
      </c:barChart>
      <c:catAx>
        <c:axId val="2089414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9422864"/>
        <c:crosses val="autoZero"/>
        <c:auto val="1"/>
        <c:lblAlgn val="ctr"/>
        <c:lblOffset val="100"/>
        <c:noMultiLvlLbl val="0"/>
      </c:catAx>
      <c:valAx>
        <c:axId val="2089422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9414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'car inventory'!$H$1</c:f>
              <c:strCache>
                <c:ptCount val="1"/>
                <c:pt idx="0">
                  <c:v>Miles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'car inventory'!$G$2:$G$75</c:f>
              <c:numCache>
                <c:formatCode>General</c:formatCode>
                <c:ptCount val="74"/>
                <c:pt idx="0">
                  <c:v>29</c:v>
                </c:pt>
                <c:pt idx="1">
                  <c:v>27</c:v>
                </c:pt>
                <c:pt idx="2">
                  <c:v>21</c:v>
                </c:pt>
                <c:pt idx="3">
                  <c:v>25</c:v>
                </c:pt>
                <c:pt idx="4">
                  <c:v>22</c:v>
                </c:pt>
                <c:pt idx="5">
                  <c:v>25</c:v>
                </c:pt>
                <c:pt idx="6">
                  <c:v>26</c:v>
                </c:pt>
                <c:pt idx="7">
                  <c:v>25</c:v>
                </c:pt>
                <c:pt idx="8">
                  <c:v>27</c:v>
                </c:pt>
                <c:pt idx="9">
                  <c:v>21</c:v>
                </c:pt>
                <c:pt idx="10">
                  <c:v>26</c:v>
                </c:pt>
                <c:pt idx="11">
                  <c:v>20</c:v>
                </c:pt>
                <c:pt idx="12">
                  <c:v>16</c:v>
                </c:pt>
                <c:pt idx="13">
                  <c:v>23</c:v>
                </c:pt>
                <c:pt idx="14">
                  <c:v>24</c:v>
                </c:pt>
                <c:pt idx="15">
                  <c:v>24</c:v>
                </c:pt>
                <c:pt idx="16">
                  <c:v>18</c:v>
                </c:pt>
                <c:pt idx="17">
                  <c:v>23</c:v>
                </c:pt>
                <c:pt idx="18">
                  <c:v>19</c:v>
                </c:pt>
                <c:pt idx="19">
                  <c:v>17</c:v>
                </c:pt>
                <c:pt idx="20">
                  <c:v>21</c:v>
                </c:pt>
                <c:pt idx="21">
                  <c:v>17</c:v>
                </c:pt>
                <c:pt idx="22">
                  <c:v>19</c:v>
                </c:pt>
                <c:pt idx="23">
                  <c:v>19</c:v>
                </c:pt>
                <c:pt idx="24">
                  <c:v>18</c:v>
                </c:pt>
                <c:pt idx="25">
                  <c:v>12</c:v>
                </c:pt>
                <c:pt idx="26">
                  <c:v>12</c:v>
                </c:pt>
                <c:pt idx="27">
                  <c:v>13</c:v>
                </c:pt>
                <c:pt idx="28">
                  <c:v>15</c:v>
                </c:pt>
                <c:pt idx="29">
                  <c:v>17</c:v>
                </c:pt>
                <c:pt idx="30">
                  <c:v>16</c:v>
                </c:pt>
                <c:pt idx="31">
                  <c:v>14</c:v>
                </c:pt>
                <c:pt idx="32">
                  <c:v>17</c:v>
                </c:pt>
                <c:pt idx="33">
                  <c:v>19</c:v>
                </c:pt>
                <c:pt idx="34">
                  <c:v>15</c:v>
                </c:pt>
                <c:pt idx="35">
                  <c:v>14</c:v>
                </c:pt>
                <c:pt idx="36">
                  <c:v>14</c:v>
                </c:pt>
                <c:pt idx="37">
                  <c:v>13</c:v>
                </c:pt>
                <c:pt idx="38">
                  <c:v>12</c:v>
                </c:pt>
                <c:pt idx="39">
                  <c:v>12</c:v>
                </c:pt>
                <c:pt idx="40">
                  <c:v>16</c:v>
                </c:pt>
                <c:pt idx="41">
                  <c:v>13</c:v>
                </c:pt>
                <c:pt idx="42">
                  <c:v>13</c:v>
                </c:pt>
                <c:pt idx="43">
                  <c:v>12</c:v>
                </c:pt>
                <c:pt idx="44">
                  <c:v>11</c:v>
                </c:pt>
                <c:pt idx="45">
                  <c:v>15</c:v>
                </c:pt>
                <c:pt idx="46">
                  <c:v>13</c:v>
                </c:pt>
                <c:pt idx="47">
                  <c:v>13</c:v>
                </c:pt>
                <c:pt idx="48">
                  <c:v>11</c:v>
                </c:pt>
                <c:pt idx="49">
                  <c:v>12</c:v>
                </c:pt>
                <c:pt idx="50">
                  <c:v>12</c:v>
                </c:pt>
                <c:pt idx="51">
                  <c:v>11</c:v>
                </c:pt>
              </c:numCache>
            </c:numRef>
          </c:xVal>
          <c:yVal>
            <c:numRef>
              <c:f>'car inventory'!$H$2:$H$75</c:f>
              <c:numCache>
                <c:formatCode>_(* #,##0.00_);_(* \(#,##0.00\);_(* "-"??_);_(@_)</c:formatCode>
                <c:ptCount val="74"/>
                <c:pt idx="0">
                  <c:v>114660.6</c:v>
                </c:pt>
                <c:pt idx="1">
                  <c:v>93382.6</c:v>
                </c:pt>
                <c:pt idx="2">
                  <c:v>72527.199999999997</c:v>
                </c:pt>
                <c:pt idx="3">
                  <c:v>85928</c:v>
                </c:pt>
                <c:pt idx="4">
                  <c:v>73444.399999999994</c:v>
                </c:pt>
                <c:pt idx="5">
                  <c:v>80685.8</c:v>
                </c:pt>
                <c:pt idx="6">
                  <c:v>82374</c:v>
                </c:pt>
                <c:pt idx="7">
                  <c:v>77243.100000000006</c:v>
                </c:pt>
                <c:pt idx="8">
                  <c:v>83162.7</c:v>
                </c:pt>
                <c:pt idx="9">
                  <c:v>64542</c:v>
                </c:pt>
                <c:pt idx="10">
                  <c:v>79420.600000000006</c:v>
                </c:pt>
                <c:pt idx="11">
                  <c:v>60389.5</c:v>
                </c:pt>
                <c:pt idx="12">
                  <c:v>48114.2</c:v>
                </c:pt>
                <c:pt idx="13">
                  <c:v>67829.100000000006</c:v>
                </c:pt>
                <c:pt idx="14">
                  <c:v>69891.899999999994</c:v>
                </c:pt>
                <c:pt idx="15">
                  <c:v>68658.899999999994</c:v>
                </c:pt>
                <c:pt idx="16">
                  <c:v>50854.1</c:v>
                </c:pt>
                <c:pt idx="17">
                  <c:v>64467.4</c:v>
                </c:pt>
                <c:pt idx="18">
                  <c:v>52229.5</c:v>
                </c:pt>
                <c:pt idx="19">
                  <c:v>44946.5</c:v>
                </c:pt>
                <c:pt idx="20">
                  <c:v>52699.4</c:v>
                </c:pt>
                <c:pt idx="21">
                  <c:v>42504.6</c:v>
                </c:pt>
                <c:pt idx="22">
                  <c:v>46311.4</c:v>
                </c:pt>
                <c:pt idx="23">
                  <c:v>44974.8</c:v>
                </c:pt>
                <c:pt idx="24">
                  <c:v>42074.2</c:v>
                </c:pt>
                <c:pt idx="25">
                  <c:v>27637.1</c:v>
                </c:pt>
                <c:pt idx="26">
                  <c:v>27534.799999999999</c:v>
                </c:pt>
                <c:pt idx="27">
                  <c:v>29601.9</c:v>
                </c:pt>
                <c:pt idx="28">
                  <c:v>33477.199999999997</c:v>
                </c:pt>
                <c:pt idx="29">
                  <c:v>37558.800000000003</c:v>
                </c:pt>
                <c:pt idx="30">
                  <c:v>35137</c:v>
                </c:pt>
                <c:pt idx="31">
                  <c:v>30555.3</c:v>
                </c:pt>
                <c:pt idx="32">
                  <c:v>36438.5</c:v>
                </c:pt>
                <c:pt idx="33">
                  <c:v>40326.800000000003</c:v>
                </c:pt>
                <c:pt idx="34">
                  <c:v>31144.400000000001</c:v>
                </c:pt>
                <c:pt idx="35">
                  <c:v>29102.3</c:v>
                </c:pt>
                <c:pt idx="36">
                  <c:v>27394.2</c:v>
                </c:pt>
                <c:pt idx="37">
                  <c:v>24513.200000000001</c:v>
                </c:pt>
                <c:pt idx="38">
                  <c:v>22521.599999999999</c:v>
                </c:pt>
                <c:pt idx="39">
                  <c:v>22188.5</c:v>
                </c:pt>
                <c:pt idx="40">
                  <c:v>28464.799999999999</c:v>
                </c:pt>
                <c:pt idx="41">
                  <c:v>22282</c:v>
                </c:pt>
                <c:pt idx="42">
                  <c:v>22128.2</c:v>
                </c:pt>
                <c:pt idx="43">
                  <c:v>20223.900000000001</c:v>
                </c:pt>
                <c:pt idx="44">
                  <c:v>17556.3</c:v>
                </c:pt>
                <c:pt idx="45">
                  <c:v>22573</c:v>
                </c:pt>
                <c:pt idx="46">
                  <c:v>19421.099999999999</c:v>
                </c:pt>
                <c:pt idx="47">
                  <c:v>19341.7</c:v>
                </c:pt>
                <c:pt idx="48">
                  <c:v>14289.6</c:v>
                </c:pt>
                <c:pt idx="49">
                  <c:v>13867.6</c:v>
                </c:pt>
                <c:pt idx="50">
                  <c:v>13682.9</c:v>
                </c:pt>
                <c:pt idx="51">
                  <c:v>3708.1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18-4F6B-AC38-ACB3E7A753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2993568"/>
        <c:axId val="2082995488"/>
      </c:scatterChart>
      <c:valAx>
        <c:axId val="2082993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Car Age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2995488"/>
        <c:crosses val="autoZero"/>
        <c:crossBetween val="midCat"/>
      </c:valAx>
      <c:valAx>
        <c:axId val="2082995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Miles Driven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2993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114301</xdr:colOff>
      <xdr:row>1</xdr:row>
      <xdr:rowOff>171450</xdr:rowOff>
    </xdr:from>
    <xdr:to>
      <xdr:col>11</xdr:col>
      <xdr:colOff>381000</xdr:colOff>
      <xdr:row>20</xdr:row>
      <xdr:rowOff>136585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53C749-6FEA-3E96-8525-C7B17322D9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21</xdr:row>
      <xdr:rowOff>143772</xdr:rowOff>
    </xdr:from>
    <xdr:to>
      <xdr:col>11</xdr:col>
      <xdr:colOff>352245</xdr:colOff>
      <xdr:row>41</xdr:row>
      <xdr:rowOff>50321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7D40473-8585-405B-9466-ED6A4766A6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urmad Harir" refreshedDate="45873.897452314814" createdVersion="8" refreshedVersion="8" minRefreshableVersion="3" recordCount="52" xr:uid="{3B318B14-49A4-4C87-B53A-4997269A092D}">
  <cacheSource type="worksheet">
    <worksheetSource ref="A1:N53" sheet="car inventory"/>
  </cacheSource>
  <cacheFields count="14">
    <cacheField name="Car ID" numFmtId="0">
      <sharedItems/>
    </cacheField>
    <cacheField name="Make" numFmtId="0">
      <sharedItems/>
    </cacheField>
    <cacheField name="Make (Full Name)" numFmtId="0">
      <sharedItems/>
    </cacheField>
    <cacheField name="Model" numFmtId="0">
      <sharedItems/>
    </cacheField>
    <cacheField name="Model (Full Name)" numFmtId="0">
      <sharedItems/>
    </cacheField>
    <cacheField name="Manufacture Year" numFmtId="0">
      <sharedItems/>
    </cacheField>
    <cacheField name="Age" numFmtId="0">
      <sharedItems containsSemiMixedTypes="0" containsString="0" containsNumber="1" containsInteger="1" minValue="11" maxValue="29"/>
    </cacheField>
    <cacheField name="Miles" numFmtId="43">
      <sharedItems containsSemiMixedTypes="0" containsString="0" containsNumber="1" minValue="3708.1" maxValue="114660.6"/>
    </cacheField>
    <cacheField name="Miles / Year" numFmtId="43">
      <sharedItems containsSemiMixedTypes="0" containsString="0" containsNumber="1" minValue="322.44347826086954" maxValue="3886.8"/>
    </cacheField>
    <cacheField name="Color" numFmtId="0">
      <sharedItems/>
    </cacheField>
    <cacheField name="Driver" numFmtId="0">
      <sharedItems count="17">
        <s v="Smith"/>
        <s v="McCall"/>
        <s v="Lyon"/>
        <s v="Jones"/>
        <s v="Ewenty"/>
        <s v="Howard"/>
        <s v="Praulty"/>
        <s v="Yousef"/>
        <s v="Vizzini"/>
        <s v="Rodriguez"/>
        <s v="Santos"/>
        <s v="Bard"/>
        <s v="Torrens"/>
        <s v="Hulinski"/>
        <s v="Chan"/>
        <s v="Swartz"/>
        <s v="Gaul"/>
      </sharedItems>
    </cacheField>
    <cacheField name="Warantee Miles" numFmtId="0">
      <sharedItems containsSemiMixedTypes="0" containsString="0" containsNumber="1" containsInteger="1" minValue="50000" maxValue="100000"/>
    </cacheField>
    <cacheField name="Covered?" numFmtId="0">
      <sharedItems/>
    </cacheField>
    <cacheField name="New Car I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">
  <r>
    <s v="FD06MTG001"/>
    <s v="FD"/>
    <s v="Ford"/>
    <s v="MTG"/>
    <s v="Mustang"/>
    <s v="06"/>
    <n v="19"/>
    <n v="40326.800000000003"/>
    <n v="2068.041025641026"/>
    <s v="Black"/>
    <x v="0"/>
    <n v="50000"/>
    <s v="Y"/>
    <s v="FD06MTGBLA001"/>
  </r>
  <r>
    <s v="FD06MTG002"/>
    <s v="FD"/>
    <s v="Ford"/>
    <s v="MTG"/>
    <s v="Mustang"/>
    <s v="06"/>
    <n v="19"/>
    <n v="44974.8"/>
    <n v="2306.4"/>
    <s v="White"/>
    <x v="1"/>
    <n v="50000"/>
    <s v="Y"/>
    <s v="FD06MTGWHI002"/>
  </r>
  <r>
    <s v="FD08MTG003"/>
    <s v="FD"/>
    <s v="Ford"/>
    <s v="MTG"/>
    <s v="Mustang"/>
    <s v="08"/>
    <n v="17"/>
    <n v="44946.5"/>
    <n v="2568.3714285714286"/>
    <s v="Green"/>
    <x v="2"/>
    <n v="50000"/>
    <s v="Y"/>
    <s v="FD08MTGGRE003"/>
  </r>
  <r>
    <s v="FD08MTG004"/>
    <s v="FD"/>
    <s v="Ford"/>
    <s v="MTG"/>
    <s v="Mustang"/>
    <s v="08"/>
    <n v="17"/>
    <n v="37558.800000000003"/>
    <n v="2146.2171428571432"/>
    <s v="Black"/>
    <x v="3"/>
    <n v="50000"/>
    <s v="Y"/>
    <s v="FD08MTGBLA004"/>
  </r>
  <r>
    <s v="FD08MTG005"/>
    <s v="FD"/>
    <s v="Ford"/>
    <s v="MTG"/>
    <s v="Mustang"/>
    <s v="08"/>
    <n v="17"/>
    <n v="36438.5"/>
    <n v="2082.1999999999998"/>
    <s v="White"/>
    <x v="0"/>
    <n v="50000"/>
    <s v="Y"/>
    <s v="FD08MTGWHI005"/>
  </r>
  <r>
    <s v="FD06FCS006"/>
    <s v="FD"/>
    <s v="Ford"/>
    <s v="FCS"/>
    <s v="Focus"/>
    <s v="06"/>
    <n v="19"/>
    <n v="46311.4"/>
    <n v="2374.9435897435897"/>
    <s v="Green"/>
    <x v="4"/>
    <n v="75000"/>
    <s v="Y"/>
    <s v="FD06FCSGRE006"/>
  </r>
  <r>
    <s v="FD06FCS007"/>
    <s v="FD"/>
    <s v="Ford"/>
    <s v="FCS"/>
    <s v="Focus"/>
    <s v="06"/>
    <n v="19"/>
    <n v="52229.5"/>
    <n v="2678.4358974358975"/>
    <s v="Green"/>
    <x v="2"/>
    <n v="75000"/>
    <s v="Y"/>
    <s v="FD06FCSGRE007"/>
  </r>
  <r>
    <s v="FD09FCS008"/>
    <s v="FD"/>
    <s v="Ford"/>
    <s v="FCS"/>
    <s v="Focus"/>
    <s v="09"/>
    <n v="16"/>
    <n v="35137"/>
    <n v="2129.5151515151515"/>
    <s v="Black"/>
    <x v="5"/>
    <n v="75000"/>
    <s v="Y"/>
    <s v="FD09FCSBLA008"/>
  </r>
  <r>
    <s v="FD13FCS009"/>
    <s v="FD"/>
    <s v="Ford"/>
    <s v="FCS"/>
    <s v="Focus"/>
    <s v="13"/>
    <n v="12"/>
    <n v="27637.1"/>
    <n v="2210.9679999999998"/>
    <s v="Black"/>
    <x v="0"/>
    <n v="75000"/>
    <s v="Y"/>
    <s v="FD13FCSBLA009"/>
  </r>
  <r>
    <s v="FD13FCS010"/>
    <s v="FD"/>
    <s v="Ford"/>
    <s v="FCS"/>
    <s v="Focus"/>
    <s v="13"/>
    <n v="12"/>
    <n v="27534.799999999999"/>
    <n v="2202.7840000000001"/>
    <s v="White"/>
    <x v="6"/>
    <n v="75000"/>
    <s v="Y"/>
    <s v="FD13FCSWHI010"/>
  </r>
  <r>
    <s v="FD12FCS011"/>
    <s v="FD"/>
    <s v="Ford"/>
    <s v="FCS"/>
    <s v="Focus"/>
    <s v="12"/>
    <n v="13"/>
    <n v="19341.7"/>
    <n v="1432.7185185185185"/>
    <s v="White"/>
    <x v="7"/>
    <n v="75000"/>
    <s v="Y"/>
    <s v="FD12FCSWHI011"/>
  </r>
  <r>
    <s v="FD13FCS012"/>
    <s v="FD"/>
    <s v="Ford"/>
    <s v="FCS"/>
    <s v="Focus"/>
    <s v="13"/>
    <n v="12"/>
    <n v="22521.599999999999"/>
    <n v="1801.7279999999998"/>
    <s v="Black"/>
    <x v="8"/>
    <n v="75000"/>
    <s v="Y"/>
    <s v="FD13FCSBLA012"/>
  </r>
  <r>
    <s v="FD13FCS013"/>
    <s v="FD"/>
    <s v="Ford"/>
    <s v="FCS"/>
    <s v="Focus"/>
    <s v="13"/>
    <n v="12"/>
    <n v="13682.9"/>
    <n v="1094.6320000000001"/>
    <s v="Black"/>
    <x v="9"/>
    <n v="75000"/>
    <s v="Y"/>
    <s v="FD13FCSBLA013"/>
  </r>
  <r>
    <s v="GM09CMR014"/>
    <s v="GM"/>
    <s v="General Motors"/>
    <s v="CMR"/>
    <s v="Camaro"/>
    <s v="09"/>
    <n v="16"/>
    <n v="28464.799999999999"/>
    <n v="1725.1393939393938"/>
    <s v="White"/>
    <x v="10"/>
    <n v="100000"/>
    <s v="Y"/>
    <s v="GM09CMRWHI014"/>
  </r>
  <r>
    <s v="GM12CMR015"/>
    <s v="GM"/>
    <s v="General Motors"/>
    <s v="CMR"/>
    <s v="Camaro"/>
    <s v="12"/>
    <n v="13"/>
    <n v="19421.099999999999"/>
    <n v="1438.6"/>
    <s v="Black"/>
    <x v="11"/>
    <n v="100000"/>
    <s v="Y"/>
    <s v="GM12CMRBLA015"/>
  </r>
  <r>
    <s v="GM14CMR016"/>
    <s v="GM"/>
    <s v="General Motors"/>
    <s v="CMR"/>
    <s v="Camaro"/>
    <s v="14"/>
    <n v="11"/>
    <n v="14289.6"/>
    <n v="1242.5739130434783"/>
    <s v="White"/>
    <x v="12"/>
    <n v="100000"/>
    <s v="Y"/>
    <s v="GM14CMRWHI016"/>
  </r>
  <r>
    <s v="GM10SLV017"/>
    <s v="GM"/>
    <s v="General Motors"/>
    <s v="SLV"/>
    <s v="Silverado"/>
    <s v="10"/>
    <n v="15"/>
    <n v="31144.400000000001"/>
    <n v="2009.3161290322582"/>
    <s v="Black"/>
    <x v="13"/>
    <n v="100000"/>
    <s v="Y"/>
    <s v="GM10SLVBLA017"/>
  </r>
  <r>
    <s v="GM98SLV018"/>
    <s v="GM"/>
    <s v="General Motors"/>
    <s v="SLV"/>
    <s v="Silverado"/>
    <s v="98"/>
    <n v="27"/>
    <n v="83162.7"/>
    <n v="3024.0981818181817"/>
    <s v="Black"/>
    <x v="10"/>
    <n v="100000"/>
    <s v="Y"/>
    <s v="GM98SLVBLA018"/>
  </r>
  <r>
    <s v="GM00SLV019"/>
    <s v="GM"/>
    <s v="General Motors"/>
    <s v="SLV"/>
    <s v="Silverado"/>
    <s v="00"/>
    <n v="25"/>
    <n v="80685.8"/>
    <n v="3164.1490196078435"/>
    <s v="Blue"/>
    <x v="8"/>
    <n v="100000"/>
    <s v="Y"/>
    <s v="GM00SLVBLU019"/>
  </r>
  <r>
    <s v="TY96CAM020"/>
    <s v="TY"/>
    <s v="Toyota"/>
    <s v="CAM"/>
    <s v="Toyota Camry"/>
    <s v="96"/>
    <n v="29"/>
    <n v="114660.6"/>
    <n v="3886.8"/>
    <s v="Green"/>
    <x v="14"/>
    <n v="100000"/>
    <s v="Nah"/>
    <s v="TY96CAMGRE020"/>
  </r>
  <r>
    <s v="TY98CAM021"/>
    <s v="TY"/>
    <s v="Toyota"/>
    <s v="CAM"/>
    <s v="Toyota Camry"/>
    <s v="98"/>
    <n v="27"/>
    <n v="93382.6"/>
    <n v="3395.7309090909093"/>
    <s v="Black"/>
    <x v="15"/>
    <n v="100000"/>
    <s v="Y"/>
    <s v="TY98CAMBLA021"/>
  </r>
  <r>
    <s v="TY00CAM022"/>
    <s v="TY"/>
    <s v="Toyota"/>
    <s v="CAM"/>
    <s v="Toyota Camry"/>
    <s v="00"/>
    <n v="25"/>
    <n v="85928"/>
    <n v="3369.7254901960782"/>
    <s v="Green"/>
    <x v="4"/>
    <n v="100000"/>
    <s v="Y"/>
    <s v="TY00CAMGRE022"/>
  </r>
  <r>
    <s v="TY02CAM023"/>
    <s v="TY"/>
    <s v="Toyota"/>
    <s v="CAM"/>
    <s v="Toyota Camry"/>
    <s v="02"/>
    <n v="23"/>
    <n v="67829.100000000006"/>
    <n v="2886.3446808510639"/>
    <s v="Black"/>
    <x v="0"/>
    <n v="100000"/>
    <s v="Y"/>
    <s v="TY02CAMBLA023"/>
  </r>
  <r>
    <s v="TY09CAM024"/>
    <s v="TY"/>
    <s v="Toyota"/>
    <s v="CAM"/>
    <s v="Toyota Camry"/>
    <s v="09"/>
    <n v="16"/>
    <n v="48114.2"/>
    <n v="2916.0121212121212"/>
    <s v="White"/>
    <x v="5"/>
    <n v="100000"/>
    <s v="Y"/>
    <s v="TY09CAMWHI024"/>
  </r>
  <r>
    <s v="TY02COR025"/>
    <s v="TY"/>
    <s v="Toyota"/>
    <s v="COR"/>
    <s v="Toyota Corolla"/>
    <s v="02"/>
    <n v="23"/>
    <n v="64467.4"/>
    <n v="2743.2936170212765"/>
    <s v="Red"/>
    <x v="16"/>
    <n v="100000"/>
    <s v="Y"/>
    <s v="TY02CORRED025"/>
  </r>
  <r>
    <s v="TY03COR026"/>
    <s v="TY"/>
    <s v="Toyota"/>
    <s v="COR"/>
    <s v="Toyota Corolla"/>
    <s v="03"/>
    <n v="22"/>
    <n v="73444.399999999994"/>
    <n v="3264.1955555555551"/>
    <s v="Black"/>
    <x v="16"/>
    <n v="100000"/>
    <s v="Y"/>
    <s v="TY03CORBLA026"/>
  </r>
  <r>
    <s v="TY14COR027"/>
    <s v="TY"/>
    <s v="Toyota"/>
    <s v="COR"/>
    <s v="Toyota Corolla"/>
    <s v="14"/>
    <n v="11"/>
    <n v="17556.3"/>
    <n v="1526.6347826086956"/>
    <s v="Blue"/>
    <x v="6"/>
    <n v="100000"/>
    <s v="Y"/>
    <s v="TY14CORBLU027"/>
  </r>
  <r>
    <s v="TY12COR028"/>
    <s v="TY"/>
    <s v="Toyota"/>
    <s v="COR"/>
    <s v="Toyota Corolla"/>
    <s v="12"/>
    <n v="13"/>
    <n v="29601.9"/>
    <n v="2192.7333333333336"/>
    <s v="Black"/>
    <x v="10"/>
    <n v="100000"/>
    <s v="Y"/>
    <s v="TY12CORBLA028"/>
  </r>
  <r>
    <s v="TY12CAM029"/>
    <s v="TY"/>
    <s v="Toyota"/>
    <s v="CAM"/>
    <s v="Toyota Camry"/>
    <s v="12"/>
    <n v="13"/>
    <n v="22128.2"/>
    <n v="1639.1259259259259"/>
    <s v="Blue"/>
    <x v="14"/>
    <n v="100000"/>
    <s v="Y"/>
    <s v="TY12CAMBLU029"/>
  </r>
  <r>
    <s v="HO99CIV030"/>
    <s v="HO"/>
    <s v="Honda"/>
    <s v="CIV"/>
    <s v="Civic"/>
    <s v="99"/>
    <n v="26"/>
    <n v="82374"/>
    <n v="3108.4528301886794"/>
    <s v="White"/>
    <x v="9"/>
    <n v="75000"/>
    <s v="Nah"/>
    <s v="HO99CIVWHI030"/>
  </r>
  <r>
    <s v="HO01CIV031"/>
    <s v="HO"/>
    <s v="Honda"/>
    <s v="CIV"/>
    <s v="Civic"/>
    <s v="01"/>
    <n v="24"/>
    <n v="69891.899999999994"/>
    <n v="2852.7306122448977"/>
    <s v="Blue"/>
    <x v="3"/>
    <n v="75000"/>
    <s v="Y"/>
    <s v="HO01CIVBLU031"/>
  </r>
  <r>
    <s v="HO10CIV032"/>
    <s v="HO"/>
    <s v="Honda"/>
    <s v="CIV"/>
    <s v="Civic"/>
    <s v="10"/>
    <n v="15"/>
    <n v="22573"/>
    <n v="1456.3225806451612"/>
    <s v="Blue"/>
    <x v="12"/>
    <n v="75000"/>
    <s v="Y"/>
    <s v="HO10CIVBLU032"/>
  </r>
  <r>
    <s v="HO10CIV033"/>
    <s v="HO"/>
    <s v="Honda"/>
    <s v="CIV"/>
    <s v="Civic"/>
    <s v="10"/>
    <n v="15"/>
    <n v="33477.199999999997"/>
    <n v="2159.8193548387094"/>
    <s v="Black"/>
    <x v="15"/>
    <n v="75000"/>
    <s v="Y"/>
    <s v="HO10CIVBLA033"/>
  </r>
  <r>
    <s v="HO11CIV034"/>
    <s v="HO"/>
    <s v="Honda"/>
    <s v="CIV"/>
    <s v="Civic"/>
    <s v="11"/>
    <n v="14"/>
    <n v="30555.3"/>
    <n v="2107.2620689655173"/>
    <s v="Black"/>
    <x v="2"/>
    <n v="75000"/>
    <s v="Y"/>
    <s v="HO11CIVBLA034"/>
  </r>
  <r>
    <s v="HO12CIV035"/>
    <s v="HO"/>
    <s v="Honda"/>
    <s v="CIV"/>
    <s v="Civic"/>
    <s v="12"/>
    <n v="13"/>
    <n v="24513.200000000001"/>
    <n v="1815.7925925925927"/>
    <s v="Black"/>
    <x v="13"/>
    <n v="75000"/>
    <s v="Y"/>
    <s v="HO12CIVBLA035"/>
  </r>
  <r>
    <s v="HO13CIV036"/>
    <s v="HO"/>
    <s v="Honda"/>
    <s v="CIV"/>
    <s v="Civic"/>
    <s v="13"/>
    <n v="12"/>
    <n v="13867.6"/>
    <n v="1109.4080000000001"/>
    <s v="Black"/>
    <x v="14"/>
    <n v="75000"/>
    <s v="Y"/>
    <s v="HO13CIVBLA036"/>
  </r>
  <r>
    <s v="HO05ODY037"/>
    <s v="HO"/>
    <s v="Honda"/>
    <s v="ODY"/>
    <s v="Honda Odyssey"/>
    <s v="05"/>
    <n v="20"/>
    <n v="60389.5"/>
    <n v="2945.8292682926831"/>
    <s v="White"/>
    <x v="5"/>
    <n v="100000"/>
    <s v="Y"/>
    <s v="HO05ODYWHI037"/>
  </r>
  <r>
    <s v="HO07ODY038"/>
    <s v="HO"/>
    <s v="Honda"/>
    <s v="ODY"/>
    <s v="Honda Odyssey"/>
    <s v="07"/>
    <n v="18"/>
    <n v="50854.1"/>
    <n v="2748.8702702702703"/>
    <s v="Black"/>
    <x v="15"/>
    <n v="100000"/>
    <s v="Y"/>
    <s v="HO07ODYBLA038"/>
  </r>
  <r>
    <s v="HO08ODY039"/>
    <s v="HO"/>
    <s v="Honda"/>
    <s v="ODY"/>
    <s v="Honda Odyssey"/>
    <s v="08"/>
    <n v="17"/>
    <n v="42504.6"/>
    <n v="2428.8342857142857"/>
    <s v="White"/>
    <x v="9"/>
    <n v="100000"/>
    <s v="Y"/>
    <s v="HO08ODYWHI039"/>
  </r>
  <r>
    <s v="HO01ODY040"/>
    <s v="HO"/>
    <s v="Honda"/>
    <s v="ODY"/>
    <s v="Honda Odyssey"/>
    <s v="01"/>
    <n v="24"/>
    <n v="68658.899999999994"/>
    <n v="2802.4040816326528"/>
    <s v="Black"/>
    <x v="0"/>
    <n v="100000"/>
    <s v="Y"/>
    <s v="HO01ODYBLA040"/>
  </r>
  <r>
    <s v="HO14ODY041"/>
    <s v="HO"/>
    <s v="Honda"/>
    <s v="ODY"/>
    <s v="Honda Odyssey"/>
    <s v="14"/>
    <n v="11"/>
    <n v="3708.1"/>
    <n v="322.44347826086954"/>
    <s v="Black"/>
    <x v="1"/>
    <n v="100000"/>
    <s v="Y"/>
    <s v="HO14ODYBLA041"/>
  </r>
  <r>
    <s v="CR04PTC042"/>
    <s v="CR"/>
    <s v="Chryster"/>
    <s v="PTC"/>
    <s v="PT Cruiser"/>
    <s v="04"/>
    <n v="21"/>
    <n v="64542"/>
    <n v="3001.953488372093"/>
    <s v="Blue"/>
    <x v="0"/>
    <n v="75000"/>
    <s v="Y"/>
    <s v="CR04PTCBLU042"/>
  </r>
  <r>
    <s v="CR07PTC043"/>
    <s v="CR"/>
    <s v="Chryster"/>
    <s v="PTC"/>
    <s v="PT Cruiser"/>
    <s v="07"/>
    <n v="18"/>
    <n v="42074.2"/>
    <n v="2274.2810810810811"/>
    <s v="Green"/>
    <x v="16"/>
    <n v="75000"/>
    <s v="Y"/>
    <s v="CR07PTCGRE043"/>
  </r>
  <r>
    <s v="CR11PTC044"/>
    <s v="CR"/>
    <s v="Chryster"/>
    <s v="PTC"/>
    <s v="PT Cruiser"/>
    <s v="11"/>
    <n v="14"/>
    <n v="27394.2"/>
    <n v="1889.2551724137932"/>
    <s v="Black"/>
    <x v="8"/>
    <n v="75000"/>
    <s v="Y"/>
    <s v="CR11PTCBLA044"/>
  </r>
  <r>
    <s v="CR99CAR045"/>
    <s v="CR"/>
    <s v="Chryster"/>
    <s v="CAR"/>
    <s v="Christ's Caravan"/>
    <s v="99"/>
    <n v="26"/>
    <n v="79420.600000000006"/>
    <n v="2997.003773584906"/>
    <s v="Green"/>
    <x v="13"/>
    <n v="75000"/>
    <s v="Nah"/>
    <s v="CR99CARGRE045"/>
  </r>
  <r>
    <s v="CR00CAR046"/>
    <s v="CR"/>
    <s v="Chryster"/>
    <s v="CAR"/>
    <s v="Christ's Caravan"/>
    <s v="00"/>
    <n v="25"/>
    <n v="77243.100000000006"/>
    <n v="3029.1411764705886"/>
    <s v="Black"/>
    <x v="3"/>
    <n v="75000"/>
    <s v="Nah"/>
    <s v="CR00CARBLA046"/>
  </r>
  <r>
    <s v="CR04CAR047"/>
    <s v="CR"/>
    <s v="Chryster"/>
    <s v="CAR"/>
    <s v="Christ's Caravan"/>
    <s v="04"/>
    <n v="21"/>
    <n v="72527.199999999997"/>
    <n v="3373.3581395348838"/>
    <s v="White"/>
    <x v="11"/>
    <n v="75000"/>
    <s v="Y"/>
    <s v="CR04CARWHI047"/>
  </r>
  <r>
    <s v="CR04CAR048"/>
    <s v="CR"/>
    <s v="Chryster"/>
    <s v="CAR"/>
    <s v="Christ's Caravan"/>
    <s v="04"/>
    <n v="21"/>
    <n v="52699.4"/>
    <n v="2451.1348837209302"/>
    <s v="Red"/>
    <x v="11"/>
    <n v="75000"/>
    <s v="Y"/>
    <s v="CR04CARRED048"/>
  </r>
  <r>
    <s v="HY11ELA049"/>
    <s v="HY"/>
    <s v="Hunder"/>
    <s v="ELA"/>
    <s v="Honda Elantra"/>
    <s v="11"/>
    <n v="14"/>
    <n v="29102.3"/>
    <n v="2007.0551724137931"/>
    <s v="Black"/>
    <x v="12"/>
    <n v="100000"/>
    <s v="Y"/>
    <s v="HY11ELABLA049"/>
  </r>
  <r>
    <s v="HY12ELA050"/>
    <s v="HY"/>
    <s v="Hunder"/>
    <s v="ELA"/>
    <s v="Honda Elantra"/>
    <s v="12"/>
    <n v="13"/>
    <n v="22282"/>
    <n v="1650.5185185185185"/>
    <s v="Blue"/>
    <x v="1"/>
    <n v="100000"/>
    <s v="Y"/>
    <s v="HY12ELABLU050"/>
  </r>
  <r>
    <s v="HY13ELA051"/>
    <s v="HY"/>
    <s v="Hunder"/>
    <s v="ELA"/>
    <s v="Honda Elantra"/>
    <s v="13"/>
    <n v="12"/>
    <n v="20223.900000000001"/>
    <n v="1617.912"/>
    <s v="Black"/>
    <x v="6"/>
    <n v="100000"/>
    <s v="Y"/>
    <s v="HY13ELABLA051"/>
  </r>
  <r>
    <s v="HY13ELA052"/>
    <s v="HY"/>
    <s v="Hunder"/>
    <s v="ELA"/>
    <s v="Honda Elantra"/>
    <s v="13"/>
    <n v="12"/>
    <n v="22188.5"/>
    <n v="1775.08"/>
    <s v="Blue"/>
    <x v="4"/>
    <n v="100000"/>
    <s v="Y"/>
    <s v="HY13ELABLU05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DBBD6F-5571-4F83-9BCD-4E5B3089916E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3">
  <location ref="A3:B21" firstHeaderRow="1" firstDataRow="1" firstDataCol="1"/>
  <pivotFields count="14">
    <pivotField showAll="0"/>
    <pivotField showAll="0"/>
    <pivotField showAll="0"/>
    <pivotField showAll="0"/>
    <pivotField showAll="0"/>
    <pivotField showAll="0"/>
    <pivotField showAll="0"/>
    <pivotField dataField="1" numFmtId="43" showAll="0"/>
    <pivotField numFmtId="43" showAll="0"/>
    <pivotField showAll="0"/>
    <pivotField axis="axisRow" showAll="0">
      <items count="18">
        <item x="11"/>
        <item x="14"/>
        <item x="4"/>
        <item x="16"/>
        <item x="5"/>
        <item x="13"/>
        <item x="3"/>
        <item x="2"/>
        <item x="1"/>
        <item x="6"/>
        <item x="9"/>
        <item x="10"/>
        <item x="0"/>
        <item x="15"/>
        <item x="12"/>
        <item x="8"/>
        <item x="7"/>
        <item t="default"/>
      </items>
    </pivotField>
    <pivotField showAll="0"/>
    <pivotField showAll="0"/>
    <pivotField showAll="0"/>
  </pivotFields>
  <rowFields count="1">
    <field x="1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Sum of Miles" fld="7" baseField="0" baseItem="0" numFmtId="43"/>
  </dataFields>
  <chartFormats count="3">
    <chartFormat chart="1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93EF-3CFC-48F2-9C57-C1EDFD7CD71D}">
  <dimension ref="A3:B21"/>
  <sheetViews>
    <sheetView tabSelected="1" topLeftCell="A7" zoomScale="106" workbookViewId="0">
      <selection activeCell="M25" sqref="M25"/>
    </sheetView>
  </sheetViews>
  <sheetFormatPr defaultRowHeight="14.4" x14ac:dyDescent="0.3"/>
  <cols>
    <col min="1" max="1" width="12.44140625" bestFit="1" customWidth="1"/>
    <col min="2" max="2" width="13.109375" bestFit="1" customWidth="1"/>
  </cols>
  <sheetData>
    <row r="3" spans="1:2" x14ac:dyDescent="0.3">
      <c r="A3" s="7" t="s">
        <v>128</v>
      </c>
      <c r="B3" t="s">
        <v>130</v>
      </c>
    </row>
    <row r="4" spans="1:2" x14ac:dyDescent="0.3">
      <c r="A4" s="3" t="s">
        <v>41</v>
      </c>
      <c r="B4" s="8">
        <v>144647.69999999998</v>
      </c>
    </row>
    <row r="5" spans="1:2" x14ac:dyDescent="0.3">
      <c r="A5" s="3" t="s">
        <v>50</v>
      </c>
      <c r="B5" s="8">
        <v>150656.40000000002</v>
      </c>
    </row>
    <row r="6" spans="1:2" x14ac:dyDescent="0.3">
      <c r="A6" s="3" t="s">
        <v>26</v>
      </c>
      <c r="B6" s="8">
        <v>154427.9</v>
      </c>
    </row>
    <row r="7" spans="1:2" x14ac:dyDescent="0.3">
      <c r="A7" s="3" t="s">
        <v>58</v>
      </c>
      <c r="B7" s="8">
        <v>179986</v>
      </c>
    </row>
    <row r="8" spans="1:2" x14ac:dyDescent="0.3">
      <c r="A8" s="3" t="s">
        <v>29</v>
      </c>
      <c r="B8" s="8">
        <v>143640.70000000001</v>
      </c>
    </row>
    <row r="9" spans="1:2" x14ac:dyDescent="0.3">
      <c r="A9" s="3" t="s">
        <v>45</v>
      </c>
      <c r="B9" s="8">
        <v>135078.20000000001</v>
      </c>
    </row>
    <row r="10" spans="1:2" x14ac:dyDescent="0.3">
      <c r="A10" s="3" t="s">
        <v>24</v>
      </c>
      <c r="B10" s="8">
        <v>184693.8</v>
      </c>
    </row>
    <row r="11" spans="1:2" x14ac:dyDescent="0.3">
      <c r="A11" s="3" t="s">
        <v>22</v>
      </c>
      <c r="B11" s="8">
        <v>127731.3</v>
      </c>
    </row>
    <row r="12" spans="1:2" x14ac:dyDescent="0.3">
      <c r="A12" s="3" t="s">
        <v>19</v>
      </c>
      <c r="B12" s="8">
        <v>70964.899999999994</v>
      </c>
    </row>
    <row r="13" spans="1:2" x14ac:dyDescent="0.3">
      <c r="A13" s="3" t="s">
        <v>32</v>
      </c>
      <c r="B13" s="8">
        <v>65315</v>
      </c>
    </row>
    <row r="14" spans="1:2" x14ac:dyDescent="0.3">
      <c r="A14" s="3" t="s">
        <v>38</v>
      </c>
      <c r="B14" s="8">
        <v>138561.5</v>
      </c>
    </row>
    <row r="15" spans="1:2" x14ac:dyDescent="0.3">
      <c r="A15" s="3" t="s">
        <v>39</v>
      </c>
      <c r="B15" s="8">
        <v>141229.4</v>
      </c>
    </row>
    <row r="16" spans="1:2" x14ac:dyDescent="0.3">
      <c r="A16" s="3" t="s">
        <v>16</v>
      </c>
      <c r="B16" s="8">
        <v>305432.40000000002</v>
      </c>
    </row>
    <row r="17" spans="1:2" x14ac:dyDescent="0.3">
      <c r="A17" s="3" t="s">
        <v>52</v>
      </c>
      <c r="B17" s="8">
        <v>177713.9</v>
      </c>
    </row>
    <row r="18" spans="1:2" x14ac:dyDescent="0.3">
      <c r="A18" s="3" t="s">
        <v>43</v>
      </c>
      <c r="B18" s="8">
        <v>65964.899999999994</v>
      </c>
    </row>
    <row r="19" spans="1:2" x14ac:dyDescent="0.3">
      <c r="A19" s="3" t="s">
        <v>36</v>
      </c>
      <c r="B19" s="8">
        <v>130601.59999999999</v>
      </c>
    </row>
    <row r="20" spans="1:2" x14ac:dyDescent="0.3">
      <c r="A20" s="3" t="s">
        <v>34</v>
      </c>
      <c r="B20" s="8">
        <v>19341.7</v>
      </c>
    </row>
    <row r="21" spans="1:2" x14ac:dyDescent="0.3">
      <c r="A21" s="3" t="s">
        <v>129</v>
      </c>
      <c r="B21" s="8">
        <v>2335987.2999999998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4A68E-643C-4A43-908C-21E6B620C1C5}">
  <dimension ref="A1:N75"/>
  <sheetViews>
    <sheetView zoomScale="85" zoomScaleNormal="85" workbookViewId="0">
      <selection activeCell="Q20" sqref="Q20"/>
    </sheetView>
  </sheetViews>
  <sheetFormatPr defaultRowHeight="14.4" x14ac:dyDescent="0.3"/>
  <cols>
    <col min="1" max="1" width="13.33203125" style="6" bestFit="1" customWidth="1"/>
    <col min="2" max="2" width="8.88671875" style="6"/>
    <col min="3" max="3" width="13.44140625" style="6" bestFit="1" customWidth="1"/>
    <col min="4" max="4" width="8.88671875" style="6"/>
    <col min="5" max="5" width="14.109375" style="6" bestFit="1" customWidth="1"/>
    <col min="6" max="6" width="8.5546875" style="6" bestFit="1" customWidth="1"/>
    <col min="7" max="7" width="8.88671875" style="6"/>
    <col min="8" max="8" width="11.21875" bestFit="1" customWidth="1"/>
    <col min="9" max="9" width="9.21875" style="6" bestFit="1" customWidth="1"/>
    <col min="10" max="12" width="8.88671875" style="6"/>
    <col min="13" max="13" width="8.5546875" style="6" bestFit="1" customWidth="1"/>
    <col min="14" max="14" width="15.109375" style="6" bestFit="1" customWidth="1"/>
  </cols>
  <sheetData>
    <row r="1" spans="1:14" s="1" customFormat="1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3">
      <c r="A2" s="3" t="s">
        <v>49</v>
      </c>
      <c r="B2" s="3" t="str">
        <f t="shared" ref="B2:B33" si="0">LEFT(A2, 2)</f>
        <v>TY</v>
      </c>
      <c r="C2" s="3" t="str">
        <f t="shared" ref="C2:C33" si="1">VLOOKUP(B2,A$58:B$63, 2)</f>
        <v>Toyota</v>
      </c>
      <c r="D2" s="3" t="str">
        <f t="shared" ref="D2:D33" si="2">MID(A2, 5, 3)</f>
        <v>CAM</v>
      </c>
      <c r="E2" s="3" t="str">
        <f t="shared" ref="E2:E33" si="3">VLOOKUP(D2, D$58:E$68, 2)</f>
        <v>Toyota Camry</v>
      </c>
      <c r="F2" s="3" t="str">
        <f t="shared" ref="F2:F33" si="4">MID(A2, 3, 2)</f>
        <v>96</v>
      </c>
      <c r="G2" s="3">
        <f t="shared" ref="G2:G33" si="5">IF(25-F2 &lt; 0, 100-F2+25, 25-F2)</f>
        <v>29</v>
      </c>
      <c r="H2" s="9">
        <v>114660.6</v>
      </c>
      <c r="I2" s="4">
        <f t="shared" ref="I2:I33" si="6">H2/(G2+0.5)</f>
        <v>3886.8</v>
      </c>
      <c r="J2" s="3" t="s">
        <v>21</v>
      </c>
      <c r="K2" s="3" t="s">
        <v>50</v>
      </c>
      <c r="L2" s="3">
        <v>100000</v>
      </c>
      <c r="M2" s="3" t="str">
        <f t="shared" ref="M2:M33" si="7">IF(H2&lt;=L2, "Y", "Nah")</f>
        <v>Nah</v>
      </c>
      <c r="N2" s="3" t="str">
        <f t="shared" ref="N2:N33" si="8">CONCATENATE(B2,F2,D2, UPPER(LEFT(J2, 3)), RIGHT(A2, 3))</f>
        <v>TY96CAMGRE020</v>
      </c>
    </row>
    <row r="3" spans="1:14" x14ac:dyDescent="0.3">
      <c r="A3" s="3" t="s">
        <v>51</v>
      </c>
      <c r="B3" s="3" t="str">
        <f t="shared" si="0"/>
        <v>TY</v>
      </c>
      <c r="C3" s="3" t="str">
        <f t="shared" si="1"/>
        <v>Toyota</v>
      </c>
      <c r="D3" s="3" t="str">
        <f t="shared" si="2"/>
        <v>CAM</v>
      </c>
      <c r="E3" s="3" t="str">
        <f t="shared" si="3"/>
        <v>Toyota Camry</v>
      </c>
      <c r="F3" s="3" t="str">
        <f t="shared" si="4"/>
        <v>98</v>
      </c>
      <c r="G3" s="3">
        <f t="shared" si="5"/>
        <v>27</v>
      </c>
      <c r="H3" s="9">
        <v>93382.6</v>
      </c>
      <c r="I3" s="4">
        <f t="shared" si="6"/>
        <v>3395.7309090909093</v>
      </c>
      <c r="J3" s="3" t="s">
        <v>15</v>
      </c>
      <c r="K3" s="3" t="s">
        <v>52</v>
      </c>
      <c r="L3" s="3">
        <v>100000</v>
      </c>
      <c r="M3" s="3" t="str">
        <f t="shared" si="7"/>
        <v>Y</v>
      </c>
      <c r="N3" s="3" t="str">
        <f t="shared" si="8"/>
        <v>TY98CAMBLA021</v>
      </c>
    </row>
    <row r="4" spans="1:14" x14ac:dyDescent="0.3">
      <c r="A4" s="3" t="s">
        <v>78</v>
      </c>
      <c r="B4" s="3" t="str">
        <f t="shared" si="0"/>
        <v>CR</v>
      </c>
      <c r="C4" s="3" t="str">
        <f t="shared" si="1"/>
        <v>Chryster</v>
      </c>
      <c r="D4" s="3" t="str">
        <f t="shared" si="2"/>
        <v>CAR</v>
      </c>
      <c r="E4" s="3" t="str">
        <f t="shared" si="3"/>
        <v>Christ's Caravan</v>
      </c>
      <c r="F4" s="3" t="str">
        <f t="shared" si="4"/>
        <v>04</v>
      </c>
      <c r="G4" s="3">
        <f t="shared" si="5"/>
        <v>21</v>
      </c>
      <c r="H4" s="9">
        <v>72527.199999999997</v>
      </c>
      <c r="I4" s="4">
        <f t="shared" si="6"/>
        <v>3373.3581395348838</v>
      </c>
      <c r="J4" s="3" t="s">
        <v>18</v>
      </c>
      <c r="K4" s="3" t="s">
        <v>41</v>
      </c>
      <c r="L4" s="3">
        <v>75000</v>
      </c>
      <c r="M4" s="3" t="str">
        <f t="shared" si="7"/>
        <v>Y</v>
      </c>
      <c r="N4" s="3" t="str">
        <f t="shared" si="8"/>
        <v>CR04CARWHI047</v>
      </c>
    </row>
    <row r="5" spans="1:14" x14ac:dyDescent="0.3">
      <c r="A5" s="3" t="s">
        <v>53</v>
      </c>
      <c r="B5" s="3" t="str">
        <f t="shared" si="0"/>
        <v>TY</v>
      </c>
      <c r="C5" s="3" t="str">
        <f t="shared" si="1"/>
        <v>Toyota</v>
      </c>
      <c r="D5" s="3" t="str">
        <f t="shared" si="2"/>
        <v>CAM</v>
      </c>
      <c r="E5" s="3" t="str">
        <f t="shared" si="3"/>
        <v>Toyota Camry</v>
      </c>
      <c r="F5" s="3" t="str">
        <f t="shared" si="4"/>
        <v>00</v>
      </c>
      <c r="G5" s="3">
        <f t="shared" si="5"/>
        <v>25</v>
      </c>
      <c r="H5" s="9">
        <v>85928</v>
      </c>
      <c r="I5" s="4">
        <f t="shared" si="6"/>
        <v>3369.7254901960782</v>
      </c>
      <c r="J5" s="3" t="s">
        <v>21</v>
      </c>
      <c r="K5" s="3" t="s">
        <v>26</v>
      </c>
      <c r="L5" s="3">
        <v>100000</v>
      </c>
      <c r="M5" s="3" t="str">
        <f t="shared" si="7"/>
        <v>Y</v>
      </c>
      <c r="N5" s="3" t="str">
        <f t="shared" si="8"/>
        <v>TY00CAMGRE022</v>
      </c>
    </row>
    <row r="6" spans="1:14" x14ac:dyDescent="0.3">
      <c r="A6" s="3" t="s">
        <v>59</v>
      </c>
      <c r="B6" s="3" t="str">
        <f t="shared" si="0"/>
        <v>TY</v>
      </c>
      <c r="C6" s="3" t="str">
        <f t="shared" si="1"/>
        <v>Toyota</v>
      </c>
      <c r="D6" s="3" t="str">
        <f t="shared" si="2"/>
        <v>COR</v>
      </c>
      <c r="E6" s="3" t="str">
        <f t="shared" si="3"/>
        <v>Toyota Corolla</v>
      </c>
      <c r="F6" s="3" t="str">
        <f t="shared" si="4"/>
        <v>03</v>
      </c>
      <c r="G6" s="3">
        <f t="shared" si="5"/>
        <v>22</v>
      </c>
      <c r="H6" s="9">
        <v>73444.399999999994</v>
      </c>
      <c r="I6" s="4">
        <f t="shared" si="6"/>
        <v>3264.1955555555551</v>
      </c>
      <c r="J6" s="3" t="s">
        <v>15</v>
      </c>
      <c r="K6" s="3" t="s">
        <v>58</v>
      </c>
      <c r="L6" s="3">
        <v>100000</v>
      </c>
      <c r="M6" s="3" t="str">
        <f t="shared" si="7"/>
        <v>Y</v>
      </c>
      <c r="N6" s="3" t="str">
        <f t="shared" si="8"/>
        <v>TY03CORBLA026</v>
      </c>
    </row>
    <row r="7" spans="1:14" x14ac:dyDescent="0.3">
      <c r="A7" s="3" t="s">
        <v>47</v>
      </c>
      <c r="B7" s="3" t="str">
        <f t="shared" si="0"/>
        <v>GM</v>
      </c>
      <c r="C7" s="3" t="str">
        <f t="shared" si="1"/>
        <v>General Motors</v>
      </c>
      <c r="D7" s="3" t="str">
        <f t="shared" si="2"/>
        <v>SLV</v>
      </c>
      <c r="E7" s="3" t="str">
        <f t="shared" si="3"/>
        <v>Silverado</v>
      </c>
      <c r="F7" s="3" t="str">
        <f t="shared" si="4"/>
        <v>00</v>
      </c>
      <c r="G7" s="3">
        <f t="shared" si="5"/>
        <v>25</v>
      </c>
      <c r="H7" s="9">
        <v>80685.8</v>
      </c>
      <c r="I7" s="4">
        <f t="shared" si="6"/>
        <v>3164.1490196078435</v>
      </c>
      <c r="J7" s="3" t="s">
        <v>48</v>
      </c>
      <c r="K7" s="3" t="s">
        <v>36</v>
      </c>
      <c r="L7" s="3">
        <v>100000</v>
      </c>
      <c r="M7" s="3" t="str">
        <f t="shared" si="7"/>
        <v>Y</v>
      </c>
      <c r="N7" s="3" t="str">
        <f t="shared" si="8"/>
        <v>GM00SLVBLU019</v>
      </c>
    </row>
    <row r="8" spans="1:14" x14ac:dyDescent="0.3">
      <c r="A8" s="3" t="s">
        <v>63</v>
      </c>
      <c r="B8" s="3" t="str">
        <f t="shared" si="0"/>
        <v>HO</v>
      </c>
      <c r="C8" s="3" t="str">
        <f t="shared" si="1"/>
        <v>Honda</v>
      </c>
      <c r="D8" s="3" t="str">
        <f t="shared" si="2"/>
        <v>CIV</v>
      </c>
      <c r="E8" s="3" t="str">
        <f t="shared" si="3"/>
        <v>Civic</v>
      </c>
      <c r="F8" s="3" t="str">
        <f t="shared" si="4"/>
        <v>99</v>
      </c>
      <c r="G8" s="3">
        <f t="shared" si="5"/>
        <v>26</v>
      </c>
      <c r="H8" s="9">
        <v>82374</v>
      </c>
      <c r="I8" s="4">
        <f t="shared" si="6"/>
        <v>3108.4528301886794</v>
      </c>
      <c r="J8" s="3" t="s">
        <v>18</v>
      </c>
      <c r="K8" s="3" t="s">
        <v>38</v>
      </c>
      <c r="L8" s="3">
        <v>75000</v>
      </c>
      <c r="M8" s="3" t="str">
        <f t="shared" si="7"/>
        <v>Nah</v>
      </c>
      <c r="N8" s="3" t="str">
        <f t="shared" si="8"/>
        <v>HO99CIVWHI030</v>
      </c>
    </row>
    <row r="9" spans="1:14" x14ac:dyDescent="0.3">
      <c r="A9" s="3" t="s">
        <v>77</v>
      </c>
      <c r="B9" s="3" t="str">
        <f t="shared" si="0"/>
        <v>CR</v>
      </c>
      <c r="C9" s="3" t="str">
        <f t="shared" si="1"/>
        <v>Chryster</v>
      </c>
      <c r="D9" s="3" t="str">
        <f t="shared" si="2"/>
        <v>CAR</v>
      </c>
      <c r="E9" s="3" t="str">
        <f t="shared" si="3"/>
        <v>Christ's Caravan</v>
      </c>
      <c r="F9" s="3" t="str">
        <f t="shared" si="4"/>
        <v>00</v>
      </c>
      <c r="G9" s="3">
        <f t="shared" si="5"/>
        <v>25</v>
      </c>
      <c r="H9" s="9">
        <v>77243.100000000006</v>
      </c>
      <c r="I9" s="4">
        <f t="shared" si="6"/>
        <v>3029.1411764705886</v>
      </c>
      <c r="J9" s="3" t="s">
        <v>15</v>
      </c>
      <c r="K9" s="3" t="s">
        <v>24</v>
      </c>
      <c r="L9" s="3">
        <v>75000</v>
      </c>
      <c r="M9" s="3" t="str">
        <f t="shared" si="7"/>
        <v>Nah</v>
      </c>
      <c r="N9" s="3" t="str">
        <f t="shared" si="8"/>
        <v>CR00CARBLA046</v>
      </c>
    </row>
    <row r="10" spans="1:14" x14ac:dyDescent="0.3">
      <c r="A10" s="3" t="s">
        <v>46</v>
      </c>
      <c r="B10" s="3" t="str">
        <f t="shared" si="0"/>
        <v>GM</v>
      </c>
      <c r="C10" s="3" t="str">
        <f t="shared" si="1"/>
        <v>General Motors</v>
      </c>
      <c r="D10" s="3" t="str">
        <f t="shared" si="2"/>
        <v>SLV</v>
      </c>
      <c r="E10" s="3" t="str">
        <f t="shared" si="3"/>
        <v>Silverado</v>
      </c>
      <c r="F10" s="3" t="str">
        <f t="shared" si="4"/>
        <v>98</v>
      </c>
      <c r="G10" s="3">
        <f t="shared" si="5"/>
        <v>27</v>
      </c>
      <c r="H10" s="9">
        <v>83162.7</v>
      </c>
      <c r="I10" s="4">
        <f t="shared" si="6"/>
        <v>3024.0981818181817</v>
      </c>
      <c r="J10" s="3" t="s">
        <v>15</v>
      </c>
      <c r="K10" s="3" t="s">
        <v>39</v>
      </c>
      <c r="L10" s="3">
        <v>100000</v>
      </c>
      <c r="M10" s="3" t="str">
        <f t="shared" si="7"/>
        <v>Y</v>
      </c>
      <c r="N10" s="3" t="str">
        <f t="shared" si="8"/>
        <v>GM98SLVBLA018</v>
      </c>
    </row>
    <row r="11" spans="1:14" x14ac:dyDescent="0.3">
      <c r="A11" s="3" t="s">
        <v>73</v>
      </c>
      <c r="B11" s="3" t="str">
        <f t="shared" si="0"/>
        <v>CR</v>
      </c>
      <c r="C11" s="3" t="str">
        <f t="shared" si="1"/>
        <v>Chryster</v>
      </c>
      <c r="D11" s="3" t="str">
        <f t="shared" si="2"/>
        <v>PTC</v>
      </c>
      <c r="E11" s="3" t="str">
        <f t="shared" si="3"/>
        <v>PT Cruiser</v>
      </c>
      <c r="F11" s="3" t="str">
        <f t="shared" si="4"/>
        <v>04</v>
      </c>
      <c r="G11" s="3">
        <f t="shared" si="5"/>
        <v>21</v>
      </c>
      <c r="H11" s="9">
        <v>64542</v>
      </c>
      <c r="I11" s="4">
        <f t="shared" si="6"/>
        <v>3001.953488372093</v>
      </c>
      <c r="J11" s="3" t="s">
        <v>48</v>
      </c>
      <c r="K11" s="3" t="s">
        <v>16</v>
      </c>
      <c r="L11" s="3">
        <v>75000</v>
      </c>
      <c r="M11" s="3" t="str">
        <f t="shared" si="7"/>
        <v>Y</v>
      </c>
      <c r="N11" s="3" t="str">
        <f t="shared" si="8"/>
        <v>CR04PTCBLU042</v>
      </c>
    </row>
    <row r="12" spans="1:14" x14ac:dyDescent="0.3">
      <c r="A12" s="3" t="s">
        <v>76</v>
      </c>
      <c r="B12" s="3" t="str">
        <f t="shared" si="0"/>
        <v>CR</v>
      </c>
      <c r="C12" s="3" t="str">
        <f t="shared" si="1"/>
        <v>Chryster</v>
      </c>
      <c r="D12" s="3" t="str">
        <f t="shared" si="2"/>
        <v>CAR</v>
      </c>
      <c r="E12" s="3" t="str">
        <f t="shared" si="3"/>
        <v>Christ's Caravan</v>
      </c>
      <c r="F12" s="3" t="str">
        <f t="shared" si="4"/>
        <v>99</v>
      </c>
      <c r="G12" s="3">
        <f t="shared" si="5"/>
        <v>26</v>
      </c>
      <c r="H12" s="9">
        <v>79420.600000000006</v>
      </c>
      <c r="I12" s="4">
        <f t="shared" si="6"/>
        <v>2997.003773584906</v>
      </c>
      <c r="J12" s="3" t="s">
        <v>21</v>
      </c>
      <c r="K12" s="3" t="s">
        <v>45</v>
      </c>
      <c r="L12" s="3">
        <v>75000</v>
      </c>
      <c r="M12" s="3" t="str">
        <f t="shared" si="7"/>
        <v>Nah</v>
      </c>
      <c r="N12" s="3" t="str">
        <f t="shared" si="8"/>
        <v>CR99CARGRE045</v>
      </c>
    </row>
    <row r="13" spans="1:14" x14ac:dyDescent="0.3">
      <c r="A13" s="3" t="s">
        <v>122</v>
      </c>
      <c r="B13" s="3" t="str">
        <f t="shared" si="0"/>
        <v>HO</v>
      </c>
      <c r="C13" s="3" t="str">
        <f t="shared" si="1"/>
        <v>Honda</v>
      </c>
      <c r="D13" s="3" t="str">
        <f t="shared" si="2"/>
        <v>ODY</v>
      </c>
      <c r="E13" s="3" t="str">
        <f t="shared" si="3"/>
        <v>Honda Odyssey</v>
      </c>
      <c r="F13" s="3" t="str">
        <f t="shared" si="4"/>
        <v>05</v>
      </c>
      <c r="G13" s="3">
        <f t="shared" si="5"/>
        <v>20</v>
      </c>
      <c r="H13" s="9">
        <v>60389.5</v>
      </c>
      <c r="I13" s="4">
        <f t="shared" si="6"/>
        <v>2945.8292682926831</v>
      </c>
      <c r="J13" s="3" t="s">
        <v>18</v>
      </c>
      <c r="K13" s="3" t="s">
        <v>29</v>
      </c>
      <c r="L13" s="3">
        <v>100000</v>
      </c>
      <c r="M13" s="3" t="str">
        <f t="shared" si="7"/>
        <v>Y</v>
      </c>
      <c r="N13" s="3" t="str">
        <f t="shared" si="8"/>
        <v>HO05ODYWHI037</v>
      </c>
    </row>
    <row r="14" spans="1:14" x14ac:dyDescent="0.3">
      <c r="A14" s="3" t="s">
        <v>55</v>
      </c>
      <c r="B14" s="3" t="str">
        <f t="shared" si="0"/>
        <v>TY</v>
      </c>
      <c r="C14" s="3" t="str">
        <f t="shared" si="1"/>
        <v>Toyota</v>
      </c>
      <c r="D14" s="3" t="str">
        <f t="shared" si="2"/>
        <v>CAM</v>
      </c>
      <c r="E14" s="3" t="str">
        <f t="shared" si="3"/>
        <v>Toyota Camry</v>
      </c>
      <c r="F14" s="3" t="str">
        <f t="shared" si="4"/>
        <v>09</v>
      </c>
      <c r="G14" s="3">
        <f t="shared" si="5"/>
        <v>16</v>
      </c>
      <c r="H14" s="9">
        <v>48114.2</v>
      </c>
      <c r="I14" s="4">
        <f t="shared" si="6"/>
        <v>2916.0121212121212</v>
      </c>
      <c r="J14" s="3" t="s">
        <v>18</v>
      </c>
      <c r="K14" s="3" t="s">
        <v>29</v>
      </c>
      <c r="L14" s="3">
        <v>100000</v>
      </c>
      <c r="M14" s="3" t="str">
        <f t="shared" si="7"/>
        <v>Y</v>
      </c>
      <c r="N14" s="3" t="str">
        <f t="shared" si="8"/>
        <v>TY09CAMWHI024</v>
      </c>
    </row>
    <row r="15" spans="1:14" x14ac:dyDescent="0.3">
      <c r="A15" s="3" t="s">
        <v>54</v>
      </c>
      <c r="B15" s="3" t="str">
        <f t="shared" si="0"/>
        <v>TY</v>
      </c>
      <c r="C15" s="3" t="str">
        <f t="shared" si="1"/>
        <v>Toyota</v>
      </c>
      <c r="D15" s="3" t="str">
        <f t="shared" si="2"/>
        <v>CAM</v>
      </c>
      <c r="E15" s="3" t="str">
        <f t="shared" si="3"/>
        <v>Toyota Camry</v>
      </c>
      <c r="F15" s="3" t="str">
        <f t="shared" si="4"/>
        <v>02</v>
      </c>
      <c r="G15" s="3">
        <f t="shared" si="5"/>
        <v>23</v>
      </c>
      <c r="H15" s="9">
        <v>67829.100000000006</v>
      </c>
      <c r="I15" s="4">
        <f t="shared" si="6"/>
        <v>2886.3446808510639</v>
      </c>
      <c r="J15" s="3" t="s">
        <v>15</v>
      </c>
      <c r="K15" s="3" t="s">
        <v>16</v>
      </c>
      <c r="L15" s="3">
        <v>100000</v>
      </c>
      <c r="M15" s="3" t="str">
        <f t="shared" si="7"/>
        <v>Y</v>
      </c>
      <c r="N15" s="3" t="str">
        <f t="shared" si="8"/>
        <v>TY02CAMBLA023</v>
      </c>
    </row>
    <row r="16" spans="1:14" x14ac:dyDescent="0.3">
      <c r="A16" s="3" t="s">
        <v>64</v>
      </c>
      <c r="B16" s="3" t="str">
        <f t="shared" si="0"/>
        <v>HO</v>
      </c>
      <c r="C16" s="3" t="str">
        <f t="shared" si="1"/>
        <v>Honda</v>
      </c>
      <c r="D16" s="3" t="str">
        <f t="shared" si="2"/>
        <v>CIV</v>
      </c>
      <c r="E16" s="3" t="str">
        <f t="shared" si="3"/>
        <v>Civic</v>
      </c>
      <c r="F16" s="3" t="str">
        <f t="shared" si="4"/>
        <v>01</v>
      </c>
      <c r="G16" s="3">
        <f t="shared" si="5"/>
        <v>24</v>
      </c>
      <c r="H16" s="9">
        <v>69891.899999999994</v>
      </c>
      <c r="I16" s="4">
        <f t="shared" si="6"/>
        <v>2852.7306122448977</v>
      </c>
      <c r="J16" s="3" t="s">
        <v>48</v>
      </c>
      <c r="K16" s="3" t="s">
        <v>24</v>
      </c>
      <c r="L16" s="3">
        <v>75000</v>
      </c>
      <c r="M16" s="3" t="str">
        <f t="shared" si="7"/>
        <v>Y</v>
      </c>
      <c r="N16" s="3" t="str">
        <f t="shared" si="8"/>
        <v>HO01CIVBLU031</v>
      </c>
    </row>
    <row r="17" spans="1:14" x14ac:dyDescent="0.3">
      <c r="A17" s="3" t="s">
        <v>121</v>
      </c>
      <c r="B17" s="3" t="str">
        <f t="shared" si="0"/>
        <v>HO</v>
      </c>
      <c r="C17" s="3" t="str">
        <f t="shared" si="1"/>
        <v>Honda</v>
      </c>
      <c r="D17" s="3" t="str">
        <f t="shared" si="2"/>
        <v>ODY</v>
      </c>
      <c r="E17" s="3" t="str">
        <f t="shared" si="3"/>
        <v>Honda Odyssey</v>
      </c>
      <c r="F17" s="3" t="str">
        <f t="shared" si="4"/>
        <v>01</v>
      </c>
      <c r="G17" s="3">
        <f t="shared" si="5"/>
        <v>24</v>
      </c>
      <c r="H17" s="9">
        <v>68658.899999999994</v>
      </c>
      <c r="I17" s="4">
        <f t="shared" si="6"/>
        <v>2802.4040816326528</v>
      </c>
      <c r="J17" s="3" t="s">
        <v>15</v>
      </c>
      <c r="K17" s="3" t="s">
        <v>16</v>
      </c>
      <c r="L17" s="3">
        <v>100000</v>
      </c>
      <c r="M17" s="3" t="str">
        <f t="shared" si="7"/>
        <v>Y</v>
      </c>
      <c r="N17" s="3" t="str">
        <f t="shared" si="8"/>
        <v>HO01ODYBLA040</v>
      </c>
    </row>
    <row r="18" spans="1:14" x14ac:dyDescent="0.3">
      <c r="A18" s="3" t="s">
        <v>70</v>
      </c>
      <c r="B18" s="3" t="str">
        <f t="shared" si="0"/>
        <v>HO</v>
      </c>
      <c r="C18" s="3" t="str">
        <f t="shared" si="1"/>
        <v>Honda</v>
      </c>
      <c r="D18" s="3" t="str">
        <f t="shared" si="2"/>
        <v>ODY</v>
      </c>
      <c r="E18" s="3" t="str">
        <f t="shared" si="3"/>
        <v>Honda Odyssey</v>
      </c>
      <c r="F18" s="3" t="str">
        <f t="shared" si="4"/>
        <v>07</v>
      </c>
      <c r="G18" s="3">
        <f t="shared" si="5"/>
        <v>18</v>
      </c>
      <c r="H18" s="9">
        <v>50854.1</v>
      </c>
      <c r="I18" s="4">
        <f t="shared" si="6"/>
        <v>2748.8702702702703</v>
      </c>
      <c r="J18" s="3" t="s">
        <v>15</v>
      </c>
      <c r="K18" s="3" t="s">
        <v>52</v>
      </c>
      <c r="L18" s="3">
        <v>100000</v>
      </c>
      <c r="M18" s="3" t="str">
        <f t="shared" si="7"/>
        <v>Y</v>
      </c>
      <c r="N18" s="3" t="str">
        <f t="shared" si="8"/>
        <v>HO07ODYBLA038</v>
      </c>
    </row>
    <row r="19" spans="1:14" x14ac:dyDescent="0.3">
      <c r="A19" s="3" t="s">
        <v>56</v>
      </c>
      <c r="B19" s="3" t="str">
        <f t="shared" si="0"/>
        <v>TY</v>
      </c>
      <c r="C19" s="3" t="str">
        <f t="shared" si="1"/>
        <v>Toyota</v>
      </c>
      <c r="D19" s="3" t="str">
        <f t="shared" si="2"/>
        <v>COR</v>
      </c>
      <c r="E19" s="3" t="str">
        <f t="shared" si="3"/>
        <v>Toyota Corolla</v>
      </c>
      <c r="F19" s="3" t="str">
        <f t="shared" si="4"/>
        <v>02</v>
      </c>
      <c r="G19" s="3">
        <f t="shared" si="5"/>
        <v>23</v>
      </c>
      <c r="H19" s="9">
        <v>64467.4</v>
      </c>
      <c r="I19" s="4">
        <f t="shared" si="6"/>
        <v>2743.2936170212765</v>
      </c>
      <c r="J19" s="3" t="s">
        <v>57</v>
      </c>
      <c r="K19" s="3" t="s">
        <v>58</v>
      </c>
      <c r="L19" s="3">
        <v>100000</v>
      </c>
      <c r="M19" s="3" t="str">
        <f t="shared" si="7"/>
        <v>Y</v>
      </c>
      <c r="N19" s="3" t="str">
        <f t="shared" si="8"/>
        <v>TY02CORRED025</v>
      </c>
    </row>
    <row r="20" spans="1:14" x14ac:dyDescent="0.3">
      <c r="A20" s="3" t="s">
        <v>27</v>
      </c>
      <c r="B20" s="3" t="str">
        <f t="shared" si="0"/>
        <v>FD</v>
      </c>
      <c r="C20" s="3" t="str">
        <f t="shared" si="1"/>
        <v>Ford</v>
      </c>
      <c r="D20" s="3" t="str">
        <f t="shared" si="2"/>
        <v>FCS</v>
      </c>
      <c r="E20" s="3" t="str">
        <f t="shared" si="3"/>
        <v>Focus</v>
      </c>
      <c r="F20" s="3" t="str">
        <f t="shared" si="4"/>
        <v>06</v>
      </c>
      <c r="G20" s="3">
        <f t="shared" si="5"/>
        <v>19</v>
      </c>
      <c r="H20" s="9">
        <v>52229.5</v>
      </c>
      <c r="I20" s="4">
        <f t="shared" si="6"/>
        <v>2678.4358974358975</v>
      </c>
      <c r="J20" s="3" t="s">
        <v>21</v>
      </c>
      <c r="K20" s="3" t="s">
        <v>22</v>
      </c>
      <c r="L20" s="3">
        <v>75000</v>
      </c>
      <c r="M20" s="3" t="str">
        <f t="shared" si="7"/>
        <v>Y</v>
      </c>
      <c r="N20" s="3" t="str">
        <f t="shared" si="8"/>
        <v>FD06FCSGRE007</v>
      </c>
    </row>
    <row r="21" spans="1:14" x14ac:dyDescent="0.3">
      <c r="A21" s="3" t="s">
        <v>20</v>
      </c>
      <c r="B21" s="3" t="str">
        <f t="shared" si="0"/>
        <v>FD</v>
      </c>
      <c r="C21" s="3" t="str">
        <f t="shared" si="1"/>
        <v>Ford</v>
      </c>
      <c r="D21" s="3" t="str">
        <f t="shared" si="2"/>
        <v>MTG</v>
      </c>
      <c r="E21" s="3" t="str">
        <f t="shared" si="3"/>
        <v>Mustang</v>
      </c>
      <c r="F21" s="3" t="str">
        <f t="shared" si="4"/>
        <v>08</v>
      </c>
      <c r="G21" s="3">
        <f t="shared" si="5"/>
        <v>17</v>
      </c>
      <c r="H21" s="9">
        <v>44946.5</v>
      </c>
      <c r="I21" s="4">
        <f t="shared" si="6"/>
        <v>2568.3714285714286</v>
      </c>
      <c r="J21" s="3" t="s">
        <v>21</v>
      </c>
      <c r="K21" s="3" t="s">
        <v>22</v>
      </c>
      <c r="L21" s="3">
        <v>50000</v>
      </c>
      <c r="M21" s="3" t="str">
        <f t="shared" si="7"/>
        <v>Y</v>
      </c>
      <c r="N21" s="3" t="str">
        <f t="shared" si="8"/>
        <v>FD08MTGGRE003</v>
      </c>
    </row>
    <row r="22" spans="1:14" x14ac:dyDescent="0.3">
      <c r="A22" s="3" t="s">
        <v>79</v>
      </c>
      <c r="B22" s="3" t="str">
        <f t="shared" si="0"/>
        <v>CR</v>
      </c>
      <c r="C22" s="3" t="str">
        <f t="shared" si="1"/>
        <v>Chryster</v>
      </c>
      <c r="D22" s="3" t="str">
        <f t="shared" si="2"/>
        <v>CAR</v>
      </c>
      <c r="E22" s="3" t="str">
        <f t="shared" si="3"/>
        <v>Christ's Caravan</v>
      </c>
      <c r="F22" s="3" t="str">
        <f t="shared" si="4"/>
        <v>04</v>
      </c>
      <c r="G22" s="3">
        <f t="shared" si="5"/>
        <v>21</v>
      </c>
      <c r="H22" s="9">
        <v>52699.4</v>
      </c>
      <c r="I22" s="4">
        <f t="shared" si="6"/>
        <v>2451.1348837209302</v>
      </c>
      <c r="J22" s="3" t="s">
        <v>57</v>
      </c>
      <c r="K22" s="3" t="s">
        <v>41</v>
      </c>
      <c r="L22" s="3">
        <v>75000</v>
      </c>
      <c r="M22" s="3" t="str">
        <f t="shared" si="7"/>
        <v>Y</v>
      </c>
      <c r="N22" s="3" t="str">
        <f t="shared" si="8"/>
        <v>CR04CARRED048</v>
      </c>
    </row>
    <row r="23" spans="1:14" x14ac:dyDescent="0.3">
      <c r="A23" s="3" t="s">
        <v>71</v>
      </c>
      <c r="B23" s="3" t="str">
        <f t="shared" si="0"/>
        <v>HO</v>
      </c>
      <c r="C23" s="3" t="str">
        <f t="shared" si="1"/>
        <v>Honda</v>
      </c>
      <c r="D23" s="3" t="str">
        <f t="shared" si="2"/>
        <v>ODY</v>
      </c>
      <c r="E23" s="3" t="str">
        <f t="shared" si="3"/>
        <v>Honda Odyssey</v>
      </c>
      <c r="F23" s="3" t="str">
        <f t="shared" si="4"/>
        <v>08</v>
      </c>
      <c r="G23" s="3">
        <f t="shared" si="5"/>
        <v>17</v>
      </c>
      <c r="H23" s="9">
        <v>42504.6</v>
      </c>
      <c r="I23" s="4">
        <f t="shared" si="6"/>
        <v>2428.8342857142857</v>
      </c>
      <c r="J23" s="3" t="s">
        <v>18</v>
      </c>
      <c r="K23" s="3" t="s">
        <v>38</v>
      </c>
      <c r="L23" s="3">
        <v>100000</v>
      </c>
      <c r="M23" s="3" t="str">
        <f t="shared" si="7"/>
        <v>Y</v>
      </c>
      <c r="N23" s="3" t="str">
        <f t="shared" si="8"/>
        <v>HO08ODYWHI039</v>
      </c>
    </row>
    <row r="24" spans="1:14" x14ac:dyDescent="0.3">
      <c r="A24" s="3" t="s">
        <v>123</v>
      </c>
      <c r="B24" s="3" t="str">
        <f t="shared" si="0"/>
        <v>FD</v>
      </c>
      <c r="C24" s="3" t="str">
        <f t="shared" si="1"/>
        <v>Ford</v>
      </c>
      <c r="D24" s="3" t="str">
        <f t="shared" si="2"/>
        <v>FCS</v>
      </c>
      <c r="E24" s="3" t="str">
        <f t="shared" si="3"/>
        <v>Focus</v>
      </c>
      <c r="F24" s="3" t="str">
        <f t="shared" si="4"/>
        <v>06</v>
      </c>
      <c r="G24" s="3">
        <f t="shared" si="5"/>
        <v>19</v>
      </c>
      <c r="H24" s="9">
        <v>46311.4</v>
      </c>
      <c r="I24" s="4">
        <f t="shared" si="6"/>
        <v>2374.9435897435897</v>
      </c>
      <c r="J24" s="3" t="s">
        <v>21</v>
      </c>
      <c r="K24" s="3" t="s">
        <v>26</v>
      </c>
      <c r="L24" s="3">
        <v>75000</v>
      </c>
      <c r="M24" s="3" t="str">
        <f t="shared" si="7"/>
        <v>Y</v>
      </c>
      <c r="N24" s="3" t="str">
        <f t="shared" si="8"/>
        <v>FD06FCSGRE006</v>
      </c>
    </row>
    <row r="25" spans="1:14" x14ac:dyDescent="0.3">
      <c r="A25" s="3" t="s">
        <v>17</v>
      </c>
      <c r="B25" s="3" t="str">
        <f t="shared" si="0"/>
        <v>FD</v>
      </c>
      <c r="C25" s="3" t="str">
        <f t="shared" si="1"/>
        <v>Ford</v>
      </c>
      <c r="D25" s="3" t="str">
        <f t="shared" si="2"/>
        <v>MTG</v>
      </c>
      <c r="E25" s="3" t="str">
        <f t="shared" si="3"/>
        <v>Mustang</v>
      </c>
      <c r="F25" s="3" t="str">
        <f t="shared" si="4"/>
        <v>06</v>
      </c>
      <c r="G25" s="3">
        <f t="shared" si="5"/>
        <v>19</v>
      </c>
      <c r="H25" s="9">
        <v>44974.8</v>
      </c>
      <c r="I25" s="4">
        <f t="shared" si="6"/>
        <v>2306.4</v>
      </c>
      <c r="J25" s="3" t="s">
        <v>18</v>
      </c>
      <c r="K25" s="3" t="s">
        <v>19</v>
      </c>
      <c r="L25" s="3">
        <v>50000</v>
      </c>
      <c r="M25" s="3" t="str">
        <f t="shared" si="7"/>
        <v>Y</v>
      </c>
      <c r="N25" s="3" t="str">
        <f t="shared" si="8"/>
        <v>FD06MTGWHI002</v>
      </c>
    </row>
    <row r="26" spans="1:14" x14ac:dyDescent="0.3">
      <c r="A26" s="3" t="s">
        <v>74</v>
      </c>
      <c r="B26" s="3" t="str">
        <f t="shared" si="0"/>
        <v>CR</v>
      </c>
      <c r="C26" s="3" t="str">
        <f t="shared" si="1"/>
        <v>Chryster</v>
      </c>
      <c r="D26" s="3" t="str">
        <f t="shared" si="2"/>
        <v>PTC</v>
      </c>
      <c r="E26" s="3" t="str">
        <f t="shared" si="3"/>
        <v>PT Cruiser</v>
      </c>
      <c r="F26" s="3" t="str">
        <f t="shared" si="4"/>
        <v>07</v>
      </c>
      <c r="G26" s="3">
        <f t="shared" si="5"/>
        <v>18</v>
      </c>
      <c r="H26" s="9">
        <v>42074.2</v>
      </c>
      <c r="I26" s="4">
        <f t="shared" si="6"/>
        <v>2274.2810810810811</v>
      </c>
      <c r="J26" s="3" t="s">
        <v>21</v>
      </c>
      <c r="K26" s="3" t="s">
        <v>58</v>
      </c>
      <c r="L26" s="3">
        <v>75000</v>
      </c>
      <c r="M26" s="3" t="str">
        <f t="shared" si="7"/>
        <v>Y</v>
      </c>
      <c r="N26" s="3" t="str">
        <f t="shared" si="8"/>
        <v>CR07PTCGRE043</v>
      </c>
    </row>
    <row r="27" spans="1:14" x14ac:dyDescent="0.3">
      <c r="A27" s="3" t="s">
        <v>30</v>
      </c>
      <c r="B27" s="3" t="str">
        <f t="shared" si="0"/>
        <v>FD</v>
      </c>
      <c r="C27" s="3" t="str">
        <f t="shared" si="1"/>
        <v>Ford</v>
      </c>
      <c r="D27" s="3" t="str">
        <f t="shared" si="2"/>
        <v>FCS</v>
      </c>
      <c r="E27" s="3" t="str">
        <f t="shared" si="3"/>
        <v>Focus</v>
      </c>
      <c r="F27" s="3" t="str">
        <f t="shared" si="4"/>
        <v>13</v>
      </c>
      <c r="G27" s="3">
        <f t="shared" si="5"/>
        <v>12</v>
      </c>
      <c r="H27" s="9">
        <v>27637.1</v>
      </c>
      <c r="I27" s="4">
        <f t="shared" si="6"/>
        <v>2210.9679999999998</v>
      </c>
      <c r="J27" s="3" t="s">
        <v>15</v>
      </c>
      <c r="K27" s="3" t="s">
        <v>16</v>
      </c>
      <c r="L27" s="3">
        <v>75000</v>
      </c>
      <c r="M27" s="3" t="str">
        <f t="shared" si="7"/>
        <v>Y</v>
      </c>
      <c r="N27" s="3" t="str">
        <f t="shared" si="8"/>
        <v>FD13FCSBLA009</v>
      </c>
    </row>
    <row r="28" spans="1:14" x14ac:dyDescent="0.3">
      <c r="A28" s="3" t="s">
        <v>31</v>
      </c>
      <c r="B28" s="3" t="str">
        <f t="shared" si="0"/>
        <v>FD</v>
      </c>
      <c r="C28" s="3" t="str">
        <f t="shared" si="1"/>
        <v>Ford</v>
      </c>
      <c r="D28" s="3" t="str">
        <f t="shared" si="2"/>
        <v>FCS</v>
      </c>
      <c r="E28" s="3" t="str">
        <f t="shared" si="3"/>
        <v>Focus</v>
      </c>
      <c r="F28" s="3" t="str">
        <f t="shared" si="4"/>
        <v>13</v>
      </c>
      <c r="G28" s="3">
        <f t="shared" si="5"/>
        <v>12</v>
      </c>
      <c r="H28" s="9">
        <v>27534.799999999999</v>
      </c>
      <c r="I28" s="4">
        <f t="shared" si="6"/>
        <v>2202.7840000000001</v>
      </c>
      <c r="J28" s="3" t="s">
        <v>18</v>
      </c>
      <c r="K28" s="3" t="s">
        <v>32</v>
      </c>
      <c r="L28" s="3">
        <v>75000</v>
      </c>
      <c r="M28" s="3" t="str">
        <f t="shared" si="7"/>
        <v>Y</v>
      </c>
      <c r="N28" s="3" t="str">
        <f t="shared" si="8"/>
        <v>FD13FCSWHI010</v>
      </c>
    </row>
    <row r="29" spans="1:14" x14ac:dyDescent="0.3">
      <c r="A29" s="3" t="s">
        <v>61</v>
      </c>
      <c r="B29" s="3" t="str">
        <f t="shared" si="0"/>
        <v>TY</v>
      </c>
      <c r="C29" s="3" t="str">
        <f t="shared" si="1"/>
        <v>Toyota</v>
      </c>
      <c r="D29" s="3" t="str">
        <f t="shared" si="2"/>
        <v>COR</v>
      </c>
      <c r="E29" s="3" t="str">
        <f t="shared" si="3"/>
        <v>Toyota Corolla</v>
      </c>
      <c r="F29" s="3" t="str">
        <f t="shared" si="4"/>
        <v>12</v>
      </c>
      <c r="G29" s="3">
        <f t="shared" si="5"/>
        <v>13</v>
      </c>
      <c r="H29" s="9">
        <v>29601.9</v>
      </c>
      <c r="I29" s="4">
        <f t="shared" si="6"/>
        <v>2192.7333333333336</v>
      </c>
      <c r="J29" s="3" t="s">
        <v>15</v>
      </c>
      <c r="K29" s="3" t="s">
        <v>39</v>
      </c>
      <c r="L29" s="3">
        <v>100000</v>
      </c>
      <c r="M29" s="3" t="str">
        <f t="shared" si="7"/>
        <v>Y</v>
      </c>
      <c r="N29" s="3" t="str">
        <f t="shared" si="8"/>
        <v>TY12CORBLA028</v>
      </c>
    </row>
    <row r="30" spans="1:14" x14ac:dyDescent="0.3">
      <c r="A30" s="3" t="s">
        <v>66</v>
      </c>
      <c r="B30" s="3" t="str">
        <f t="shared" si="0"/>
        <v>HO</v>
      </c>
      <c r="C30" s="3" t="str">
        <f t="shared" si="1"/>
        <v>Honda</v>
      </c>
      <c r="D30" s="3" t="str">
        <f t="shared" si="2"/>
        <v>CIV</v>
      </c>
      <c r="E30" s="3" t="str">
        <f t="shared" si="3"/>
        <v>Civic</v>
      </c>
      <c r="F30" s="3" t="str">
        <f t="shared" si="4"/>
        <v>10</v>
      </c>
      <c r="G30" s="3">
        <f t="shared" si="5"/>
        <v>15</v>
      </c>
      <c r="H30" s="9">
        <v>33477.199999999997</v>
      </c>
      <c r="I30" s="4">
        <f t="shared" si="6"/>
        <v>2159.8193548387094</v>
      </c>
      <c r="J30" s="3" t="s">
        <v>15</v>
      </c>
      <c r="K30" s="3" t="s">
        <v>52</v>
      </c>
      <c r="L30" s="3">
        <v>75000</v>
      </c>
      <c r="M30" s="3" t="str">
        <f t="shared" si="7"/>
        <v>Y</v>
      </c>
      <c r="N30" s="3" t="str">
        <f t="shared" si="8"/>
        <v>HO10CIVBLA033</v>
      </c>
    </row>
    <row r="31" spans="1:14" x14ac:dyDescent="0.3">
      <c r="A31" s="3" t="s">
        <v>23</v>
      </c>
      <c r="B31" s="3" t="str">
        <f t="shared" si="0"/>
        <v>FD</v>
      </c>
      <c r="C31" s="3" t="str">
        <f t="shared" si="1"/>
        <v>Ford</v>
      </c>
      <c r="D31" s="3" t="str">
        <f t="shared" si="2"/>
        <v>MTG</v>
      </c>
      <c r="E31" s="3" t="str">
        <f t="shared" si="3"/>
        <v>Mustang</v>
      </c>
      <c r="F31" s="3" t="str">
        <f t="shared" si="4"/>
        <v>08</v>
      </c>
      <c r="G31" s="3">
        <f t="shared" si="5"/>
        <v>17</v>
      </c>
      <c r="H31" s="9">
        <v>37558.800000000003</v>
      </c>
      <c r="I31" s="4">
        <f t="shared" si="6"/>
        <v>2146.2171428571432</v>
      </c>
      <c r="J31" s="3" t="s">
        <v>15</v>
      </c>
      <c r="K31" s="3" t="s">
        <v>24</v>
      </c>
      <c r="L31" s="3">
        <v>50000</v>
      </c>
      <c r="M31" s="3" t="str">
        <f t="shared" si="7"/>
        <v>Y</v>
      </c>
      <c r="N31" s="3" t="str">
        <f t="shared" si="8"/>
        <v>FD08MTGBLA004</v>
      </c>
    </row>
    <row r="32" spans="1:14" x14ac:dyDescent="0.3">
      <c r="A32" s="3" t="s">
        <v>28</v>
      </c>
      <c r="B32" s="3" t="str">
        <f t="shared" si="0"/>
        <v>FD</v>
      </c>
      <c r="C32" s="3" t="str">
        <f t="shared" si="1"/>
        <v>Ford</v>
      </c>
      <c r="D32" s="3" t="str">
        <f t="shared" si="2"/>
        <v>FCS</v>
      </c>
      <c r="E32" s="3" t="str">
        <f t="shared" si="3"/>
        <v>Focus</v>
      </c>
      <c r="F32" s="3" t="str">
        <f t="shared" si="4"/>
        <v>09</v>
      </c>
      <c r="G32" s="3">
        <f t="shared" si="5"/>
        <v>16</v>
      </c>
      <c r="H32" s="9">
        <v>35137</v>
      </c>
      <c r="I32" s="4">
        <f t="shared" si="6"/>
        <v>2129.5151515151515</v>
      </c>
      <c r="J32" s="3" t="s">
        <v>15</v>
      </c>
      <c r="K32" s="3" t="s">
        <v>29</v>
      </c>
      <c r="L32" s="3">
        <v>75000</v>
      </c>
      <c r="M32" s="3" t="str">
        <f t="shared" si="7"/>
        <v>Y</v>
      </c>
      <c r="N32" s="3" t="str">
        <f t="shared" si="8"/>
        <v>FD09FCSBLA008</v>
      </c>
    </row>
    <row r="33" spans="1:14" x14ac:dyDescent="0.3">
      <c r="A33" s="3" t="s">
        <v>67</v>
      </c>
      <c r="B33" s="3" t="str">
        <f t="shared" si="0"/>
        <v>HO</v>
      </c>
      <c r="C33" s="3" t="str">
        <f t="shared" si="1"/>
        <v>Honda</v>
      </c>
      <c r="D33" s="3" t="str">
        <f t="shared" si="2"/>
        <v>CIV</v>
      </c>
      <c r="E33" s="3" t="str">
        <f t="shared" si="3"/>
        <v>Civic</v>
      </c>
      <c r="F33" s="3" t="str">
        <f t="shared" si="4"/>
        <v>11</v>
      </c>
      <c r="G33" s="3">
        <f t="shared" si="5"/>
        <v>14</v>
      </c>
      <c r="H33" s="9">
        <v>30555.3</v>
      </c>
      <c r="I33" s="4">
        <f t="shared" si="6"/>
        <v>2107.2620689655173</v>
      </c>
      <c r="J33" s="3" t="s">
        <v>15</v>
      </c>
      <c r="K33" s="3" t="s">
        <v>22</v>
      </c>
      <c r="L33" s="3">
        <v>75000</v>
      </c>
      <c r="M33" s="3" t="str">
        <f t="shared" si="7"/>
        <v>Y</v>
      </c>
      <c r="N33" s="3" t="str">
        <f t="shared" si="8"/>
        <v>HO11CIVBLA034</v>
      </c>
    </row>
    <row r="34" spans="1:14" x14ac:dyDescent="0.3">
      <c r="A34" s="3" t="s">
        <v>25</v>
      </c>
      <c r="B34" s="3" t="str">
        <f t="shared" ref="B34:B65" si="9">LEFT(A34, 2)</f>
        <v>FD</v>
      </c>
      <c r="C34" s="3" t="str">
        <f t="shared" ref="C34:C65" si="10">VLOOKUP(B34,A$58:B$63, 2)</f>
        <v>Ford</v>
      </c>
      <c r="D34" s="3" t="str">
        <f t="shared" ref="D34:D53" si="11">MID(A34, 5, 3)</f>
        <v>MTG</v>
      </c>
      <c r="E34" s="3" t="str">
        <f t="shared" ref="E34:E65" si="12">VLOOKUP(D34, D$58:E$68, 2)</f>
        <v>Mustang</v>
      </c>
      <c r="F34" s="3" t="str">
        <f t="shared" ref="F34:F53" si="13">MID(A34, 3, 2)</f>
        <v>08</v>
      </c>
      <c r="G34" s="3">
        <f t="shared" ref="G34:G65" si="14">IF(25-F34 &lt; 0, 100-F34+25, 25-F34)</f>
        <v>17</v>
      </c>
      <c r="H34" s="9">
        <v>36438.5</v>
      </c>
      <c r="I34" s="4">
        <f t="shared" ref="I34:I65" si="15">H34/(G34+0.5)</f>
        <v>2082.1999999999998</v>
      </c>
      <c r="J34" s="3" t="s">
        <v>18</v>
      </c>
      <c r="K34" s="3" t="s">
        <v>16</v>
      </c>
      <c r="L34" s="3">
        <v>50000</v>
      </c>
      <c r="M34" s="3" t="str">
        <f t="shared" ref="M34:M65" si="16">IF(H34&lt;=L34, "Y", "Nah")</f>
        <v>Y</v>
      </c>
      <c r="N34" s="3" t="str">
        <f t="shared" ref="N34:N53" si="17">CONCATENATE(B34,F34,D34, UPPER(LEFT(J34, 3)), RIGHT(A34, 3))</f>
        <v>FD08MTGWHI005</v>
      </c>
    </row>
    <row r="35" spans="1:14" x14ac:dyDescent="0.3">
      <c r="A35" s="3" t="s">
        <v>14</v>
      </c>
      <c r="B35" s="3" t="str">
        <f t="shared" si="9"/>
        <v>FD</v>
      </c>
      <c r="C35" s="3" t="str">
        <f t="shared" si="10"/>
        <v>Ford</v>
      </c>
      <c r="D35" s="3" t="str">
        <f t="shared" si="11"/>
        <v>MTG</v>
      </c>
      <c r="E35" s="3" t="str">
        <f t="shared" si="12"/>
        <v>Mustang</v>
      </c>
      <c r="F35" s="3" t="str">
        <f t="shared" si="13"/>
        <v>06</v>
      </c>
      <c r="G35" s="3">
        <f t="shared" si="14"/>
        <v>19</v>
      </c>
      <c r="H35" s="9">
        <v>40326.800000000003</v>
      </c>
      <c r="I35" s="4">
        <f t="shared" si="15"/>
        <v>2068.041025641026</v>
      </c>
      <c r="J35" s="3" t="s">
        <v>15</v>
      </c>
      <c r="K35" s="3" t="s">
        <v>16</v>
      </c>
      <c r="L35" s="3">
        <v>50000</v>
      </c>
      <c r="M35" s="3" t="str">
        <f t="shared" si="16"/>
        <v>Y</v>
      </c>
      <c r="N35" s="3" t="str">
        <f t="shared" si="17"/>
        <v>FD06MTGBLA001</v>
      </c>
    </row>
    <row r="36" spans="1:14" x14ac:dyDescent="0.3">
      <c r="A36" s="3" t="s">
        <v>44</v>
      </c>
      <c r="B36" s="3" t="str">
        <f t="shared" si="9"/>
        <v>GM</v>
      </c>
      <c r="C36" s="3" t="str">
        <f t="shared" si="10"/>
        <v>General Motors</v>
      </c>
      <c r="D36" s="3" t="str">
        <f t="shared" si="11"/>
        <v>SLV</v>
      </c>
      <c r="E36" s="3" t="str">
        <f t="shared" si="12"/>
        <v>Silverado</v>
      </c>
      <c r="F36" s="3" t="str">
        <f t="shared" si="13"/>
        <v>10</v>
      </c>
      <c r="G36" s="3">
        <f t="shared" si="14"/>
        <v>15</v>
      </c>
      <c r="H36" s="9">
        <v>31144.400000000001</v>
      </c>
      <c r="I36" s="4">
        <f t="shared" si="15"/>
        <v>2009.3161290322582</v>
      </c>
      <c r="J36" s="3" t="s">
        <v>15</v>
      </c>
      <c r="K36" s="3" t="s">
        <v>45</v>
      </c>
      <c r="L36" s="3">
        <v>100000</v>
      </c>
      <c r="M36" s="3" t="str">
        <f t="shared" si="16"/>
        <v>Y</v>
      </c>
      <c r="N36" s="3" t="str">
        <f t="shared" si="17"/>
        <v>GM10SLVBLA017</v>
      </c>
    </row>
    <row r="37" spans="1:14" x14ac:dyDescent="0.3">
      <c r="A37" s="3" t="s">
        <v>80</v>
      </c>
      <c r="B37" s="3" t="str">
        <f t="shared" si="9"/>
        <v>HY</v>
      </c>
      <c r="C37" s="3" t="str">
        <f t="shared" si="10"/>
        <v>Hunder</v>
      </c>
      <c r="D37" s="3" t="str">
        <f t="shared" si="11"/>
        <v>ELA</v>
      </c>
      <c r="E37" s="3" t="str">
        <f t="shared" si="12"/>
        <v>Honda Elantra</v>
      </c>
      <c r="F37" s="3" t="str">
        <f t="shared" si="13"/>
        <v>11</v>
      </c>
      <c r="G37" s="3">
        <f t="shared" si="14"/>
        <v>14</v>
      </c>
      <c r="H37" s="9">
        <v>29102.3</v>
      </c>
      <c r="I37" s="4">
        <f t="shared" si="15"/>
        <v>2007.0551724137931</v>
      </c>
      <c r="J37" s="3" t="s">
        <v>15</v>
      </c>
      <c r="K37" s="3" t="s">
        <v>43</v>
      </c>
      <c r="L37" s="3">
        <v>100000</v>
      </c>
      <c r="M37" s="3" t="str">
        <f t="shared" si="16"/>
        <v>Y</v>
      </c>
      <c r="N37" s="3" t="str">
        <f t="shared" si="17"/>
        <v>HY11ELABLA049</v>
      </c>
    </row>
    <row r="38" spans="1:14" x14ac:dyDescent="0.3">
      <c r="A38" s="3" t="s">
        <v>75</v>
      </c>
      <c r="B38" s="3" t="str">
        <f t="shared" si="9"/>
        <v>CR</v>
      </c>
      <c r="C38" s="3" t="str">
        <f t="shared" si="10"/>
        <v>Chryster</v>
      </c>
      <c r="D38" s="3" t="str">
        <f t="shared" si="11"/>
        <v>PTC</v>
      </c>
      <c r="E38" s="3" t="str">
        <f t="shared" si="12"/>
        <v>PT Cruiser</v>
      </c>
      <c r="F38" s="3" t="str">
        <f t="shared" si="13"/>
        <v>11</v>
      </c>
      <c r="G38" s="3">
        <f t="shared" si="14"/>
        <v>14</v>
      </c>
      <c r="H38" s="9">
        <v>27394.2</v>
      </c>
      <c r="I38" s="4">
        <f t="shared" si="15"/>
        <v>1889.2551724137932</v>
      </c>
      <c r="J38" s="3" t="s">
        <v>15</v>
      </c>
      <c r="K38" s="3" t="s">
        <v>36</v>
      </c>
      <c r="L38" s="3">
        <v>75000</v>
      </c>
      <c r="M38" s="3" t="str">
        <f t="shared" si="16"/>
        <v>Y</v>
      </c>
      <c r="N38" s="3" t="str">
        <f t="shared" si="17"/>
        <v>CR11PTCBLA044</v>
      </c>
    </row>
    <row r="39" spans="1:14" x14ac:dyDescent="0.3">
      <c r="A39" s="3" t="s">
        <v>68</v>
      </c>
      <c r="B39" s="3" t="str">
        <f t="shared" si="9"/>
        <v>HO</v>
      </c>
      <c r="C39" s="3" t="str">
        <f t="shared" si="10"/>
        <v>Honda</v>
      </c>
      <c r="D39" s="3" t="str">
        <f t="shared" si="11"/>
        <v>CIV</v>
      </c>
      <c r="E39" s="3" t="str">
        <f t="shared" si="12"/>
        <v>Civic</v>
      </c>
      <c r="F39" s="3" t="str">
        <f t="shared" si="13"/>
        <v>12</v>
      </c>
      <c r="G39" s="3">
        <f t="shared" si="14"/>
        <v>13</v>
      </c>
      <c r="H39" s="9">
        <v>24513.200000000001</v>
      </c>
      <c r="I39" s="4">
        <f t="shared" si="15"/>
        <v>1815.7925925925927</v>
      </c>
      <c r="J39" s="3" t="s">
        <v>15</v>
      </c>
      <c r="K39" s="3" t="s">
        <v>45</v>
      </c>
      <c r="L39" s="3">
        <v>75000</v>
      </c>
      <c r="M39" s="3" t="str">
        <f t="shared" si="16"/>
        <v>Y</v>
      </c>
      <c r="N39" s="3" t="str">
        <f t="shared" si="17"/>
        <v>HO12CIVBLA035</v>
      </c>
    </row>
    <row r="40" spans="1:14" x14ac:dyDescent="0.3">
      <c r="A40" s="3" t="s">
        <v>35</v>
      </c>
      <c r="B40" s="3" t="str">
        <f t="shared" si="9"/>
        <v>FD</v>
      </c>
      <c r="C40" s="3" t="str">
        <f t="shared" si="10"/>
        <v>Ford</v>
      </c>
      <c r="D40" s="3" t="str">
        <f t="shared" si="11"/>
        <v>FCS</v>
      </c>
      <c r="E40" s="3" t="str">
        <f t="shared" si="12"/>
        <v>Focus</v>
      </c>
      <c r="F40" s="3" t="str">
        <f t="shared" si="13"/>
        <v>13</v>
      </c>
      <c r="G40" s="3">
        <f t="shared" si="14"/>
        <v>12</v>
      </c>
      <c r="H40" s="9">
        <v>22521.599999999999</v>
      </c>
      <c r="I40" s="4">
        <f t="shared" si="15"/>
        <v>1801.7279999999998</v>
      </c>
      <c r="J40" s="3" t="s">
        <v>15</v>
      </c>
      <c r="K40" s="3" t="s">
        <v>36</v>
      </c>
      <c r="L40" s="3">
        <v>75000</v>
      </c>
      <c r="M40" s="3" t="str">
        <f t="shared" si="16"/>
        <v>Y</v>
      </c>
      <c r="N40" s="3" t="str">
        <f t="shared" si="17"/>
        <v>FD13FCSBLA012</v>
      </c>
    </row>
    <row r="41" spans="1:14" x14ac:dyDescent="0.3">
      <c r="A41" s="3" t="s">
        <v>83</v>
      </c>
      <c r="B41" s="3" t="str">
        <f t="shared" si="9"/>
        <v>HY</v>
      </c>
      <c r="C41" s="3" t="str">
        <f t="shared" si="10"/>
        <v>Hunder</v>
      </c>
      <c r="D41" s="3" t="str">
        <f t="shared" si="11"/>
        <v>ELA</v>
      </c>
      <c r="E41" s="3" t="str">
        <f t="shared" si="12"/>
        <v>Honda Elantra</v>
      </c>
      <c r="F41" s="3" t="str">
        <f t="shared" si="13"/>
        <v>13</v>
      </c>
      <c r="G41" s="3">
        <f t="shared" si="14"/>
        <v>12</v>
      </c>
      <c r="H41" s="9">
        <v>22188.5</v>
      </c>
      <c r="I41" s="4">
        <f t="shared" si="15"/>
        <v>1775.08</v>
      </c>
      <c r="J41" s="3" t="s">
        <v>48</v>
      </c>
      <c r="K41" s="3" t="s">
        <v>26</v>
      </c>
      <c r="L41" s="3">
        <v>100000</v>
      </c>
      <c r="M41" s="3" t="str">
        <f t="shared" si="16"/>
        <v>Y</v>
      </c>
      <c r="N41" s="3" t="str">
        <f t="shared" si="17"/>
        <v>HY13ELABLU052</v>
      </c>
    </row>
    <row r="42" spans="1:14" x14ac:dyDescent="0.3">
      <c r="A42" s="3" t="s">
        <v>124</v>
      </c>
      <c r="B42" s="3" t="str">
        <f t="shared" si="9"/>
        <v>GM</v>
      </c>
      <c r="C42" s="3" t="str">
        <f t="shared" si="10"/>
        <v>General Motors</v>
      </c>
      <c r="D42" s="3" t="str">
        <f t="shared" si="11"/>
        <v>CMR</v>
      </c>
      <c r="E42" s="3" t="str">
        <f t="shared" si="12"/>
        <v>Camaro</v>
      </c>
      <c r="F42" s="3" t="str">
        <f t="shared" si="13"/>
        <v>09</v>
      </c>
      <c r="G42" s="3">
        <f t="shared" si="14"/>
        <v>16</v>
      </c>
      <c r="H42" s="9">
        <v>28464.799999999999</v>
      </c>
      <c r="I42" s="4">
        <f t="shared" si="15"/>
        <v>1725.1393939393938</v>
      </c>
      <c r="J42" s="3" t="s">
        <v>18</v>
      </c>
      <c r="K42" s="3" t="s">
        <v>39</v>
      </c>
      <c r="L42" s="3">
        <v>100000</v>
      </c>
      <c r="M42" s="3" t="str">
        <f t="shared" si="16"/>
        <v>Y</v>
      </c>
      <c r="N42" s="3" t="str">
        <f t="shared" si="17"/>
        <v>GM09CMRWHI014</v>
      </c>
    </row>
    <row r="43" spans="1:14" x14ac:dyDescent="0.3">
      <c r="A43" s="3" t="s">
        <v>81</v>
      </c>
      <c r="B43" s="3" t="str">
        <f t="shared" si="9"/>
        <v>HY</v>
      </c>
      <c r="C43" s="3" t="str">
        <f t="shared" si="10"/>
        <v>Hunder</v>
      </c>
      <c r="D43" s="3" t="str">
        <f t="shared" si="11"/>
        <v>ELA</v>
      </c>
      <c r="E43" s="3" t="str">
        <f t="shared" si="12"/>
        <v>Honda Elantra</v>
      </c>
      <c r="F43" s="3" t="str">
        <f t="shared" si="13"/>
        <v>12</v>
      </c>
      <c r="G43" s="3">
        <f t="shared" si="14"/>
        <v>13</v>
      </c>
      <c r="H43" s="9">
        <v>22282</v>
      </c>
      <c r="I43" s="4">
        <f t="shared" si="15"/>
        <v>1650.5185185185185</v>
      </c>
      <c r="J43" s="3" t="s">
        <v>48</v>
      </c>
      <c r="K43" s="3" t="s">
        <v>19</v>
      </c>
      <c r="L43" s="3">
        <v>100000</v>
      </c>
      <c r="M43" s="3" t="str">
        <f t="shared" si="16"/>
        <v>Y</v>
      </c>
      <c r="N43" s="3" t="str">
        <f t="shared" si="17"/>
        <v>HY12ELABLU050</v>
      </c>
    </row>
    <row r="44" spans="1:14" x14ac:dyDescent="0.3">
      <c r="A44" s="3" t="s">
        <v>62</v>
      </c>
      <c r="B44" s="3" t="str">
        <f t="shared" si="9"/>
        <v>TY</v>
      </c>
      <c r="C44" s="3" t="str">
        <f t="shared" si="10"/>
        <v>Toyota</v>
      </c>
      <c r="D44" s="3" t="str">
        <f t="shared" si="11"/>
        <v>CAM</v>
      </c>
      <c r="E44" s="3" t="str">
        <f t="shared" si="12"/>
        <v>Toyota Camry</v>
      </c>
      <c r="F44" s="3" t="str">
        <f t="shared" si="13"/>
        <v>12</v>
      </c>
      <c r="G44" s="3">
        <f t="shared" si="14"/>
        <v>13</v>
      </c>
      <c r="H44" s="9">
        <v>22128.2</v>
      </c>
      <c r="I44" s="4">
        <f t="shared" si="15"/>
        <v>1639.1259259259259</v>
      </c>
      <c r="J44" s="3" t="s">
        <v>48</v>
      </c>
      <c r="K44" s="3" t="s">
        <v>50</v>
      </c>
      <c r="L44" s="3">
        <v>100000</v>
      </c>
      <c r="M44" s="3" t="str">
        <f t="shared" si="16"/>
        <v>Y</v>
      </c>
      <c r="N44" s="3" t="str">
        <f t="shared" si="17"/>
        <v>TY12CAMBLU029</v>
      </c>
    </row>
    <row r="45" spans="1:14" x14ac:dyDescent="0.3">
      <c r="A45" s="3" t="s">
        <v>82</v>
      </c>
      <c r="B45" s="3" t="str">
        <f t="shared" si="9"/>
        <v>HY</v>
      </c>
      <c r="C45" s="3" t="str">
        <f t="shared" si="10"/>
        <v>Hunder</v>
      </c>
      <c r="D45" s="3" t="str">
        <f t="shared" si="11"/>
        <v>ELA</v>
      </c>
      <c r="E45" s="3" t="str">
        <f t="shared" si="12"/>
        <v>Honda Elantra</v>
      </c>
      <c r="F45" s="3" t="str">
        <f t="shared" si="13"/>
        <v>13</v>
      </c>
      <c r="G45" s="3">
        <f t="shared" si="14"/>
        <v>12</v>
      </c>
      <c r="H45" s="9">
        <v>20223.900000000001</v>
      </c>
      <c r="I45" s="4">
        <f t="shared" si="15"/>
        <v>1617.912</v>
      </c>
      <c r="J45" s="3" t="s">
        <v>15</v>
      </c>
      <c r="K45" s="3" t="s">
        <v>32</v>
      </c>
      <c r="L45" s="3">
        <v>100000</v>
      </c>
      <c r="M45" s="3" t="str">
        <f t="shared" si="16"/>
        <v>Y</v>
      </c>
      <c r="N45" s="3" t="str">
        <f t="shared" si="17"/>
        <v>HY13ELABLA051</v>
      </c>
    </row>
    <row r="46" spans="1:14" x14ac:dyDescent="0.3">
      <c r="A46" s="3" t="s">
        <v>60</v>
      </c>
      <c r="B46" s="3" t="str">
        <f t="shared" si="9"/>
        <v>TY</v>
      </c>
      <c r="C46" s="3" t="str">
        <f t="shared" si="10"/>
        <v>Toyota</v>
      </c>
      <c r="D46" s="3" t="str">
        <f t="shared" si="11"/>
        <v>COR</v>
      </c>
      <c r="E46" s="3" t="str">
        <f t="shared" si="12"/>
        <v>Toyota Corolla</v>
      </c>
      <c r="F46" s="3" t="str">
        <f t="shared" si="13"/>
        <v>14</v>
      </c>
      <c r="G46" s="3">
        <f t="shared" si="14"/>
        <v>11</v>
      </c>
      <c r="H46" s="9">
        <v>17556.3</v>
      </c>
      <c r="I46" s="4">
        <f t="shared" si="15"/>
        <v>1526.6347826086956</v>
      </c>
      <c r="J46" s="3" t="s">
        <v>48</v>
      </c>
      <c r="K46" s="3" t="s">
        <v>32</v>
      </c>
      <c r="L46" s="3">
        <v>100000</v>
      </c>
      <c r="M46" s="3" t="str">
        <f t="shared" si="16"/>
        <v>Y</v>
      </c>
      <c r="N46" s="3" t="str">
        <f t="shared" si="17"/>
        <v>TY14CORBLU027</v>
      </c>
    </row>
    <row r="47" spans="1:14" x14ac:dyDescent="0.3">
      <c r="A47" s="3" t="s">
        <v>65</v>
      </c>
      <c r="B47" s="3" t="str">
        <f t="shared" si="9"/>
        <v>HO</v>
      </c>
      <c r="C47" s="3" t="str">
        <f t="shared" si="10"/>
        <v>Honda</v>
      </c>
      <c r="D47" s="3" t="str">
        <f t="shared" si="11"/>
        <v>CIV</v>
      </c>
      <c r="E47" s="3" t="str">
        <f t="shared" si="12"/>
        <v>Civic</v>
      </c>
      <c r="F47" s="3" t="str">
        <f t="shared" si="13"/>
        <v>10</v>
      </c>
      <c r="G47" s="3">
        <f t="shared" si="14"/>
        <v>15</v>
      </c>
      <c r="H47" s="9">
        <v>22573</v>
      </c>
      <c r="I47" s="4">
        <f t="shared" si="15"/>
        <v>1456.3225806451612</v>
      </c>
      <c r="J47" s="3" t="s">
        <v>48</v>
      </c>
      <c r="K47" s="3" t="s">
        <v>43</v>
      </c>
      <c r="L47" s="3">
        <v>75000</v>
      </c>
      <c r="M47" s="3" t="str">
        <f t="shared" si="16"/>
        <v>Y</v>
      </c>
      <c r="N47" s="3" t="str">
        <f t="shared" si="17"/>
        <v>HO10CIVBLU032</v>
      </c>
    </row>
    <row r="48" spans="1:14" x14ac:dyDescent="0.3">
      <c r="A48" s="3" t="s">
        <v>40</v>
      </c>
      <c r="B48" s="3" t="str">
        <f t="shared" si="9"/>
        <v>GM</v>
      </c>
      <c r="C48" s="3" t="str">
        <f t="shared" si="10"/>
        <v>General Motors</v>
      </c>
      <c r="D48" s="3" t="str">
        <f t="shared" si="11"/>
        <v>CMR</v>
      </c>
      <c r="E48" s="3" t="str">
        <f t="shared" si="12"/>
        <v>Camaro</v>
      </c>
      <c r="F48" s="3" t="str">
        <f t="shared" si="13"/>
        <v>12</v>
      </c>
      <c r="G48" s="3">
        <f t="shared" si="14"/>
        <v>13</v>
      </c>
      <c r="H48" s="9">
        <v>19421.099999999999</v>
      </c>
      <c r="I48" s="4">
        <f t="shared" si="15"/>
        <v>1438.6</v>
      </c>
      <c r="J48" s="3" t="s">
        <v>15</v>
      </c>
      <c r="K48" s="3" t="s">
        <v>41</v>
      </c>
      <c r="L48" s="3">
        <v>100000</v>
      </c>
      <c r="M48" s="3" t="str">
        <f t="shared" si="16"/>
        <v>Y</v>
      </c>
      <c r="N48" s="3" t="str">
        <f t="shared" si="17"/>
        <v>GM12CMRBLA015</v>
      </c>
    </row>
    <row r="49" spans="1:14" x14ac:dyDescent="0.3">
      <c r="A49" s="3" t="s">
        <v>33</v>
      </c>
      <c r="B49" s="3" t="str">
        <f t="shared" si="9"/>
        <v>FD</v>
      </c>
      <c r="C49" s="3" t="str">
        <f t="shared" si="10"/>
        <v>Ford</v>
      </c>
      <c r="D49" s="3" t="str">
        <f t="shared" si="11"/>
        <v>FCS</v>
      </c>
      <c r="E49" s="3" t="str">
        <f t="shared" si="12"/>
        <v>Focus</v>
      </c>
      <c r="F49" s="3" t="str">
        <f t="shared" si="13"/>
        <v>12</v>
      </c>
      <c r="G49" s="3">
        <f t="shared" si="14"/>
        <v>13</v>
      </c>
      <c r="H49" s="9">
        <v>19341.7</v>
      </c>
      <c r="I49" s="4">
        <f t="shared" si="15"/>
        <v>1432.7185185185185</v>
      </c>
      <c r="J49" s="3" t="s">
        <v>18</v>
      </c>
      <c r="K49" s="3" t="s">
        <v>34</v>
      </c>
      <c r="L49" s="3">
        <v>75000</v>
      </c>
      <c r="M49" s="3" t="str">
        <f t="shared" si="16"/>
        <v>Y</v>
      </c>
      <c r="N49" s="3" t="str">
        <f t="shared" si="17"/>
        <v>FD12FCSWHI011</v>
      </c>
    </row>
    <row r="50" spans="1:14" x14ac:dyDescent="0.3">
      <c r="A50" s="3" t="s">
        <v>42</v>
      </c>
      <c r="B50" s="3" t="str">
        <f t="shared" si="9"/>
        <v>GM</v>
      </c>
      <c r="C50" s="3" t="str">
        <f t="shared" si="10"/>
        <v>General Motors</v>
      </c>
      <c r="D50" s="3" t="str">
        <f t="shared" si="11"/>
        <v>CMR</v>
      </c>
      <c r="E50" s="3" t="str">
        <f t="shared" si="12"/>
        <v>Camaro</v>
      </c>
      <c r="F50" s="3" t="str">
        <f t="shared" si="13"/>
        <v>14</v>
      </c>
      <c r="G50" s="3">
        <f t="shared" si="14"/>
        <v>11</v>
      </c>
      <c r="H50" s="9">
        <v>14289.6</v>
      </c>
      <c r="I50" s="4">
        <f t="shared" si="15"/>
        <v>1242.5739130434783</v>
      </c>
      <c r="J50" s="3" t="s">
        <v>18</v>
      </c>
      <c r="K50" s="3" t="s">
        <v>43</v>
      </c>
      <c r="L50" s="3">
        <v>100000</v>
      </c>
      <c r="M50" s="3" t="str">
        <f t="shared" si="16"/>
        <v>Y</v>
      </c>
      <c r="N50" s="3" t="str">
        <f t="shared" si="17"/>
        <v>GM14CMRWHI016</v>
      </c>
    </row>
    <row r="51" spans="1:14" x14ac:dyDescent="0.3">
      <c r="A51" s="3" t="s">
        <v>69</v>
      </c>
      <c r="B51" s="3" t="str">
        <f t="shared" si="9"/>
        <v>HO</v>
      </c>
      <c r="C51" s="3" t="str">
        <f t="shared" si="10"/>
        <v>Honda</v>
      </c>
      <c r="D51" s="3" t="str">
        <f t="shared" si="11"/>
        <v>CIV</v>
      </c>
      <c r="E51" s="3" t="str">
        <f t="shared" si="12"/>
        <v>Civic</v>
      </c>
      <c r="F51" s="3" t="str">
        <f t="shared" si="13"/>
        <v>13</v>
      </c>
      <c r="G51" s="3">
        <f t="shared" si="14"/>
        <v>12</v>
      </c>
      <c r="H51" s="9">
        <v>13867.6</v>
      </c>
      <c r="I51" s="4">
        <f t="shared" si="15"/>
        <v>1109.4080000000001</v>
      </c>
      <c r="J51" s="3" t="s">
        <v>15</v>
      </c>
      <c r="K51" s="3" t="s">
        <v>50</v>
      </c>
      <c r="L51" s="3">
        <v>75000</v>
      </c>
      <c r="M51" s="3" t="str">
        <f t="shared" si="16"/>
        <v>Y</v>
      </c>
      <c r="N51" s="3" t="str">
        <f t="shared" si="17"/>
        <v>HO13CIVBLA036</v>
      </c>
    </row>
    <row r="52" spans="1:14" x14ac:dyDescent="0.3">
      <c r="A52" s="3" t="s">
        <v>37</v>
      </c>
      <c r="B52" s="3" t="str">
        <f t="shared" si="9"/>
        <v>FD</v>
      </c>
      <c r="C52" s="3" t="str">
        <f t="shared" si="10"/>
        <v>Ford</v>
      </c>
      <c r="D52" s="3" t="str">
        <f t="shared" si="11"/>
        <v>FCS</v>
      </c>
      <c r="E52" s="3" t="str">
        <f t="shared" si="12"/>
        <v>Focus</v>
      </c>
      <c r="F52" s="3" t="str">
        <f t="shared" si="13"/>
        <v>13</v>
      </c>
      <c r="G52" s="3">
        <f t="shared" si="14"/>
        <v>12</v>
      </c>
      <c r="H52" s="9">
        <v>13682.9</v>
      </c>
      <c r="I52" s="4">
        <f t="shared" si="15"/>
        <v>1094.6320000000001</v>
      </c>
      <c r="J52" s="3" t="s">
        <v>15</v>
      </c>
      <c r="K52" s="3" t="s">
        <v>38</v>
      </c>
      <c r="L52" s="3">
        <v>75000</v>
      </c>
      <c r="M52" s="3" t="str">
        <f t="shared" si="16"/>
        <v>Y</v>
      </c>
      <c r="N52" s="3" t="str">
        <f t="shared" si="17"/>
        <v>FD13FCSBLA013</v>
      </c>
    </row>
    <row r="53" spans="1:14" x14ac:dyDescent="0.3">
      <c r="A53" s="3" t="s">
        <v>72</v>
      </c>
      <c r="B53" s="3" t="str">
        <f t="shared" si="9"/>
        <v>HO</v>
      </c>
      <c r="C53" s="3" t="str">
        <f t="shared" si="10"/>
        <v>Honda</v>
      </c>
      <c r="D53" s="3" t="str">
        <f t="shared" si="11"/>
        <v>ODY</v>
      </c>
      <c r="E53" s="3" t="str">
        <f t="shared" si="12"/>
        <v>Honda Odyssey</v>
      </c>
      <c r="F53" s="3" t="str">
        <f t="shared" si="13"/>
        <v>14</v>
      </c>
      <c r="G53" s="3">
        <f t="shared" si="14"/>
        <v>11</v>
      </c>
      <c r="H53" s="9">
        <v>3708.1</v>
      </c>
      <c r="I53" s="4">
        <f t="shared" si="15"/>
        <v>322.44347826086954</v>
      </c>
      <c r="J53" s="3" t="s">
        <v>15</v>
      </c>
      <c r="K53" s="3" t="s">
        <v>19</v>
      </c>
      <c r="L53" s="3">
        <v>100000</v>
      </c>
      <c r="M53" s="3" t="str">
        <f t="shared" si="16"/>
        <v>Y</v>
      </c>
      <c r="N53" s="3" t="str">
        <f t="shared" si="17"/>
        <v>HO14ODYBLA041</v>
      </c>
    </row>
    <row r="57" spans="1:14" x14ac:dyDescent="0.3">
      <c r="A57" s="5"/>
      <c r="B57" s="5"/>
    </row>
    <row r="58" spans="1:14" x14ac:dyDescent="0.3">
      <c r="A58" s="6" t="s">
        <v>84</v>
      </c>
      <c r="B58" s="6" t="s">
        <v>90</v>
      </c>
      <c r="D58" s="6" t="s">
        <v>104</v>
      </c>
      <c r="E58" s="6" t="s">
        <v>105</v>
      </c>
    </row>
    <row r="59" spans="1:14" x14ac:dyDescent="0.3">
      <c r="A59" s="6" t="s">
        <v>89</v>
      </c>
      <c r="B59" s="6" t="s">
        <v>95</v>
      </c>
      <c r="D59" s="6" t="s">
        <v>114</v>
      </c>
      <c r="E59" s="6" t="s">
        <v>115</v>
      </c>
    </row>
    <row r="60" spans="1:14" x14ac:dyDescent="0.3">
      <c r="A60" s="6" t="s">
        <v>88</v>
      </c>
      <c r="B60" s="6" t="s">
        <v>94</v>
      </c>
      <c r="D60" s="6" t="s">
        <v>108</v>
      </c>
      <c r="E60" s="6" t="s">
        <v>109</v>
      </c>
    </row>
    <row r="61" spans="1:14" x14ac:dyDescent="0.3">
      <c r="A61" s="6" t="s">
        <v>87</v>
      </c>
      <c r="B61" s="6" t="s">
        <v>93</v>
      </c>
      <c r="D61" s="6" t="s">
        <v>100</v>
      </c>
      <c r="E61" s="6" t="s">
        <v>101</v>
      </c>
    </row>
    <row r="62" spans="1:14" x14ac:dyDescent="0.3">
      <c r="A62" s="6" t="s">
        <v>85</v>
      </c>
      <c r="B62" s="6" t="s">
        <v>91</v>
      </c>
      <c r="D62" s="6" t="s">
        <v>106</v>
      </c>
      <c r="E62" s="6" t="s">
        <v>107</v>
      </c>
    </row>
    <row r="63" spans="1:14" x14ac:dyDescent="0.3">
      <c r="A63" s="6" t="s">
        <v>86</v>
      </c>
      <c r="B63" s="6" t="s">
        <v>92</v>
      </c>
      <c r="D63" s="6" t="s">
        <v>116</v>
      </c>
      <c r="E63" s="6" t="s">
        <v>117</v>
      </c>
    </row>
    <row r="64" spans="1:14" x14ac:dyDescent="0.3">
      <c r="D64" s="6" t="s">
        <v>98</v>
      </c>
      <c r="E64" s="6" t="s">
        <v>99</v>
      </c>
    </row>
    <row r="65" spans="1:5" x14ac:dyDescent="0.3">
      <c r="D65" s="6" t="s">
        <v>96</v>
      </c>
      <c r="E65" s="6" t="s">
        <v>97</v>
      </c>
    </row>
    <row r="66" spans="1:5" x14ac:dyDescent="0.3">
      <c r="D66" s="6" t="s">
        <v>110</v>
      </c>
      <c r="E66" s="6" t="s">
        <v>111</v>
      </c>
    </row>
    <row r="67" spans="1:5" x14ac:dyDescent="0.3">
      <c r="D67" s="6" t="s">
        <v>112</v>
      </c>
      <c r="E67" s="6" t="s">
        <v>113</v>
      </c>
    </row>
    <row r="68" spans="1:5" x14ac:dyDescent="0.3">
      <c r="D68" s="6" t="s">
        <v>102</v>
      </c>
      <c r="E68" s="6" t="s">
        <v>103</v>
      </c>
    </row>
    <row r="70" spans="1:5" x14ac:dyDescent="0.3">
      <c r="A70" s="6" t="s">
        <v>119</v>
      </c>
    </row>
    <row r="71" spans="1:5" x14ac:dyDescent="0.3">
      <c r="A71" s="6" t="s">
        <v>118</v>
      </c>
    </row>
    <row r="72" spans="1:5" x14ac:dyDescent="0.3">
      <c r="A72" s="6" t="s">
        <v>120</v>
      </c>
    </row>
    <row r="73" spans="1:5" x14ac:dyDescent="0.3">
      <c r="A73" s="6" t="s">
        <v>125</v>
      </c>
    </row>
    <row r="74" spans="1:5" x14ac:dyDescent="0.3">
      <c r="A74" s="6" t="s">
        <v>126</v>
      </c>
    </row>
    <row r="75" spans="1:5" x14ac:dyDescent="0.3">
      <c r="A75" s="6" t="s">
        <v>127</v>
      </c>
    </row>
  </sheetData>
  <sortState xmlns:xlrd2="http://schemas.microsoft.com/office/spreadsheetml/2017/richdata2" ref="A2:N53">
    <sortCondition descending="1" ref="I2:I53"/>
  </sortState>
  <conditionalFormatting sqref="I1:I1048576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Charts</vt:lpstr>
      <vt:lpstr>car 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Gurmad Harir</dc:creator>
  <cp:lastModifiedBy>Gurmad Harir</cp:lastModifiedBy>
  <dcterms:created xsi:type="dcterms:W3CDTF">2025-08-04T18:51:48Z</dcterms:created>
  <dcterms:modified xsi:type="dcterms:W3CDTF">2025-08-04T18:53:01Z</dcterms:modified>
</cp:coreProperties>
</file>